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da5cbd70754b2/MEC8370 PI4/hq/HarmoniQ/harmoniQ/harmoniq/db/CSVs/"/>
    </mc:Choice>
  </mc:AlternateContent>
  <xr:revisionPtr revIDLastSave="2" documentId="13_ncr:1_{9456B986-827B-4130-ABF8-218BAF929464}" xr6:coauthVersionLast="47" xr6:coauthVersionMax="47" xr10:uidLastSave="{1581B6A2-14F5-4CC7-AB8A-07240D3E6674}"/>
  <bookViews>
    <workbookView xWindow="-108" yWindow="-108" windowWidth="23256" windowHeight="12456" xr2:uid="{4A75C52B-7F0A-4B1E-AE34-121E3F20410C}"/>
  </bookViews>
  <sheets>
    <sheet name="Sheet1" sheetId="1" r:id="rId1"/>
  </sheets>
  <definedNames>
    <definedName name="_xlnm._FilterDatabase" localSheetId="0" hidden="1">Sheet1!$A$1:$R$7579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10" i="1" l="1"/>
  <c r="G2411" i="1"/>
  <c r="G2412" i="1"/>
  <c r="G2413" i="1"/>
  <c r="G2414" i="1"/>
  <c r="G2415" i="1"/>
  <c r="G2416" i="1"/>
  <c r="G2417" i="1"/>
  <c r="G2418" i="1"/>
  <c r="G2419" i="1"/>
  <c r="G2420" i="1"/>
  <c r="G2409" i="1"/>
  <c r="G5222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12" i="1"/>
  <c r="G981" i="1"/>
  <c r="G980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979" i="1"/>
  <c r="G7579" i="1"/>
  <c r="G7578" i="1"/>
  <c r="G7577" i="1"/>
  <c r="G7576" i="1"/>
  <c r="G7575" i="1"/>
  <c r="G7574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546" i="1"/>
  <c r="G7545" i="1"/>
  <c r="G7544" i="1"/>
  <c r="G7573" i="1"/>
  <c r="G7572" i="1"/>
  <c r="G7571" i="1"/>
  <c r="G7570" i="1"/>
  <c r="G7569" i="1"/>
  <c r="G7568" i="1"/>
  <c r="G7567" i="1"/>
  <c r="G7566" i="1"/>
  <c r="G7565" i="1"/>
  <c r="G7564" i="1"/>
  <c r="G7527" i="1"/>
  <c r="G7526" i="1"/>
  <c r="G7525" i="1"/>
  <c r="G7524" i="1"/>
  <c r="G7523" i="1"/>
  <c r="G7522" i="1"/>
  <c r="G7521" i="1"/>
  <c r="G7520" i="1"/>
  <c r="G7519" i="1"/>
  <c r="G7518" i="1"/>
  <c r="G7451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547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539" i="1"/>
  <c r="G5538" i="1"/>
  <c r="G5537" i="1"/>
  <c r="G5536" i="1"/>
  <c r="G5535" i="1"/>
  <c r="G5534" i="1"/>
  <c r="G6295" i="1"/>
  <c r="G6294" i="1"/>
  <c r="G6293" i="1"/>
  <c r="G6292" i="1"/>
  <c r="G6291" i="1"/>
  <c r="G6290" i="1"/>
  <c r="G5847" i="1"/>
  <c r="G5846" i="1"/>
  <c r="G6822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7049" i="1"/>
  <c r="G7048" i="1"/>
  <c r="G7047" i="1"/>
  <c r="G7046" i="1"/>
  <c r="G7045" i="1"/>
  <c r="G7044" i="1"/>
  <c r="G7043" i="1"/>
  <c r="G7042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483" i="1"/>
  <c r="G5482" i="1"/>
  <c r="G5481" i="1"/>
  <c r="G5480" i="1"/>
  <c r="G5479" i="1"/>
  <c r="G5478" i="1"/>
  <c r="G5477" i="1"/>
  <c r="G5476" i="1"/>
  <c r="G5475" i="1"/>
  <c r="G5474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041" i="1"/>
  <c r="G7040" i="1"/>
  <c r="G7039" i="1"/>
  <c r="G7038" i="1"/>
  <c r="G7037" i="1"/>
  <c r="G7036" i="1"/>
  <c r="G7035" i="1"/>
  <c r="G7034" i="1"/>
  <c r="G7033" i="1"/>
  <c r="G7032" i="1"/>
  <c r="G6821" i="1"/>
  <c r="G6289" i="1"/>
  <c r="G6288" i="1"/>
  <c r="G6287" i="1"/>
  <c r="G6286" i="1"/>
  <c r="G6285" i="1"/>
  <c r="G6284" i="1"/>
  <c r="G6283" i="1"/>
  <c r="G6282" i="1"/>
  <c r="G6281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607" i="1"/>
  <c r="G5606" i="1"/>
  <c r="G5605" i="1"/>
  <c r="G5604" i="1"/>
  <c r="G5603" i="1"/>
  <c r="G5602" i="1"/>
  <c r="G5601" i="1"/>
  <c r="G5600" i="1"/>
  <c r="G5599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7245" i="1"/>
  <c r="G7244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5244" i="1"/>
  <c r="G5243" i="1"/>
  <c r="G5242" i="1"/>
  <c r="G5241" i="1"/>
  <c r="G5240" i="1"/>
  <c r="G5239" i="1"/>
  <c r="G5238" i="1"/>
  <c r="G5237" i="1"/>
  <c r="G5236" i="1"/>
  <c r="G5235" i="1"/>
  <c r="G5272" i="1"/>
  <c r="G5271" i="1"/>
  <c r="G5270" i="1"/>
  <c r="G5269" i="1"/>
  <c r="G526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67" i="1"/>
  <c r="G5266" i="1"/>
  <c r="G5265" i="1"/>
  <c r="G5264" i="1"/>
  <c r="G5283" i="1"/>
  <c r="G5282" i="1"/>
  <c r="G5281" i="1"/>
  <c r="G5280" i="1"/>
  <c r="G5279" i="1"/>
  <c r="G5278" i="1"/>
  <c r="G5277" i="1"/>
  <c r="G5276" i="1"/>
  <c r="G5275" i="1"/>
  <c r="G5274" i="1"/>
  <c r="G5273" i="1"/>
  <c r="G5263" i="1"/>
  <c r="G5262" i="1"/>
  <c r="G5261" i="1"/>
  <c r="G5234" i="1"/>
  <c r="G5233" i="1"/>
  <c r="G5232" i="1"/>
  <c r="G5231" i="1"/>
  <c r="G5230" i="1"/>
  <c r="G5229" i="1"/>
  <c r="G5228" i="1"/>
  <c r="G5227" i="1"/>
  <c r="G5226" i="1"/>
  <c r="G5225" i="1"/>
  <c r="G5260" i="1"/>
  <c r="G5259" i="1"/>
  <c r="G5258" i="1"/>
  <c r="G5257" i="1"/>
  <c r="G5256" i="1"/>
  <c r="G5255" i="1"/>
  <c r="G5254" i="1"/>
  <c r="G5253" i="1"/>
  <c r="G5224" i="1"/>
  <c r="G5252" i="1"/>
  <c r="G5251" i="1"/>
  <c r="G5250" i="1"/>
  <c r="G5249" i="1"/>
  <c r="G5248" i="1"/>
  <c r="G5247" i="1"/>
  <c r="G5246" i="1"/>
  <c r="G5245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4891" i="1"/>
  <c r="G4890" i="1"/>
  <c r="G4889" i="1"/>
  <c r="G4888" i="1"/>
  <c r="G4887" i="1"/>
  <c r="G4152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4728" i="1"/>
  <c r="G4727" i="1"/>
  <c r="G4726" i="1"/>
  <c r="G4725" i="1"/>
  <c r="G4724" i="1"/>
  <c r="G4718" i="1"/>
  <c r="G4717" i="1"/>
  <c r="G4716" i="1"/>
  <c r="G4715" i="1"/>
  <c r="G4462" i="1"/>
  <c r="G4461" i="1"/>
  <c r="G4460" i="1"/>
  <c r="G4459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291" i="1"/>
  <c r="G3290" i="1"/>
  <c r="G3289" i="1"/>
  <c r="G3288" i="1"/>
  <c r="G3287" i="1"/>
  <c r="G3286" i="1"/>
  <c r="G3285" i="1"/>
  <c r="G3284" i="1"/>
  <c r="G3283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595" i="1"/>
  <c r="G4156" i="1"/>
  <c r="G4155" i="1"/>
  <c r="G3983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5136" i="1"/>
  <c r="G5135" i="1"/>
  <c r="G5134" i="1"/>
  <c r="G5129" i="1"/>
  <c r="G5128" i="1"/>
  <c r="G5127" i="1"/>
  <c r="G5126" i="1"/>
  <c r="G5125" i="1"/>
  <c r="G4871" i="1"/>
  <c r="G4870" i="1"/>
  <c r="G4869" i="1"/>
  <c r="G4868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3" i="1"/>
  <c r="G4722" i="1"/>
  <c r="G4721" i="1"/>
  <c r="G4720" i="1"/>
  <c r="G4719" i="1"/>
  <c r="G4310" i="1"/>
  <c r="G4309" i="1"/>
  <c r="G4308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601" i="1"/>
  <c r="G3600" i="1"/>
  <c r="G3599" i="1"/>
  <c r="G3598" i="1"/>
  <c r="G3597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267" i="1"/>
  <c r="G3266" i="1"/>
  <c r="G3265" i="1"/>
  <c r="G3264" i="1"/>
  <c r="G326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3965" i="1"/>
  <c r="G3960" i="1"/>
  <c r="G3296" i="1"/>
  <c r="G3295" i="1"/>
  <c r="G3294" i="1"/>
  <c r="G3293" i="1"/>
  <c r="G3292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5133" i="1"/>
  <c r="G5132" i="1"/>
  <c r="G5131" i="1"/>
  <c r="G5130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154" i="1"/>
  <c r="G4153" i="1"/>
  <c r="G3982" i="1"/>
  <c r="G3981" i="1"/>
  <c r="G3513" i="1"/>
  <c r="G3512" i="1"/>
  <c r="G3511" i="1"/>
  <c r="G3510" i="1"/>
  <c r="G3509" i="1"/>
  <c r="G3508" i="1"/>
  <c r="G3507" i="1"/>
  <c r="G3506" i="1"/>
  <c r="G3505" i="1"/>
  <c r="G3012" i="1"/>
  <c r="G3011" i="1"/>
  <c r="G3010" i="1"/>
  <c r="G3009" i="1"/>
  <c r="G3008" i="1"/>
  <c r="G3007" i="1"/>
  <c r="G3006" i="1"/>
  <c r="G3005" i="1"/>
  <c r="G3004" i="1"/>
  <c r="G3003" i="1"/>
  <c r="G2834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3958" i="1"/>
  <c r="G3957" i="1"/>
  <c r="G3956" i="1"/>
  <c r="G3955" i="1"/>
  <c r="G3954" i="1"/>
  <c r="G3953" i="1"/>
  <c r="G3952" i="1"/>
  <c r="G3951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5223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867" i="1"/>
  <c r="G4866" i="1"/>
  <c r="G4865" i="1"/>
  <c r="G4864" i="1"/>
  <c r="G4863" i="1"/>
  <c r="G4658" i="1"/>
  <c r="G4657" i="1"/>
  <c r="G4656" i="1"/>
  <c r="G4655" i="1"/>
  <c r="G4654" i="1"/>
  <c r="G4306" i="1"/>
  <c r="G4305" i="1"/>
  <c r="G4304" i="1"/>
  <c r="G4303" i="1"/>
  <c r="G4302" i="1"/>
  <c r="G4190" i="1"/>
  <c r="G4189" i="1"/>
  <c r="G4188" i="1"/>
  <c r="G4187" i="1"/>
  <c r="G418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397" i="1"/>
  <c r="G3396" i="1"/>
  <c r="G3395" i="1"/>
  <c r="G3394" i="1"/>
  <c r="G3393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2670" i="1"/>
  <c r="G2669" i="1"/>
  <c r="G2668" i="1"/>
  <c r="G2667" i="1"/>
  <c r="G2666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4970" i="1"/>
  <c r="G4969" i="1"/>
  <c r="G4968" i="1"/>
  <c r="G4967" i="1"/>
  <c r="G4966" i="1"/>
  <c r="G4592" i="1"/>
  <c r="G4591" i="1"/>
  <c r="G4590" i="1"/>
  <c r="G4589" i="1"/>
  <c r="G3282" i="1"/>
  <c r="G3281" i="1"/>
  <c r="G3280" i="1"/>
  <c r="G3279" i="1"/>
  <c r="G3278" i="1"/>
  <c r="G2715" i="1"/>
  <c r="G2714" i="1"/>
  <c r="G2713" i="1"/>
  <c r="G2712" i="1"/>
  <c r="G2711" i="1"/>
  <c r="G4653" i="1"/>
  <c r="G4652" i="1"/>
  <c r="G4651" i="1"/>
  <c r="G4650" i="1"/>
  <c r="G4649" i="1"/>
  <c r="G4648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151" i="1"/>
  <c r="G4150" i="1"/>
  <c r="G4149" i="1"/>
  <c r="G4148" i="1"/>
  <c r="G4147" i="1"/>
  <c r="G4146" i="1"/>
  <c r="G3277" i="1"/>
  <c r="G3276" i="1"/>
  <c r="G3275" i="1"/>
  <c r="G3274" i="1"/>
  <c r="G3273" i="1"/>
  <c r="G3272" i="1"/>
  <c r="G3023" i="1"/>
  <c r="G3022" i="1"/>
  <c r="G3021" i="1"/>
  <c r="G3020" i="1"/>
  <c r="G3019" i="1"/>
  <c r="G3018" i="1"/>
  <c r="G3017" i="1"/>
  <c r="G3016" i="1"/>
  <c r="G3015" i="1"/>
  <c r="G3014" i="1"/>
  <c r="G3013" i="1"/>
  <c r="G2930" i="1"/>
  <c r="G2929" i="1"/>
  <c r="G2928" i="1"/>
  <c r="G2927" i="1"/>
  <c r="G2926" i="1"/>
  <c r="G2925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594" i="1"/>
  <c r="G4593" i="1"/>
  <c r="G3713" i="1"/>
  <c r="G4714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4" i="1"/>
  <c r="G3963" i="1"/>
  <c r="G3962" i="1"/>
  <c r="G3961" i="1"/>
  <c r="G3959" i="1"/>
  <c r="G3271" i="1"/>
  <c r="G3270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268" i="1"/>
  <c r="G3718" i="1"/>
  <c r="G3717" i="1"/>
  <c r="G3716" i="1"/>
  <c r="G3715" i="1"/>
  <c r="G3714" i="1"/>
  <c r="G3269" i="1"/>
  <c r="G4356" i="1"/>
  <c r="G4307" i="1"/>
  <c r="G5014" i="1"/>
  <c r="G2276" i="1"/>
  <c r="G2275" i="1"/>
  <c r="G2274" i="1"/>
  <c r="G2273" i="1"/>
  <c r="G2272" i="1"/>
  <c r="G2271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284" i="1"/>
  <c r="G2283" i="1"/>
  <c r="G2282" i="1"/>
  <c r="G2407" i="1"/>
  <c r="G2377" i="1"/>
  <c r="G2356" i="1"/>
  <c r="G2355" i="1"/>
  <c r="G2210" i="1"/>
  <c r="G2209" i="1"/>
  <c r="G2208" i="1"/>
  <c r="G2207" i="1"/>
  <c r="G2203" i="1"/>
  <c r="G2202" i="1"/>
  <c r="G2201" i="1"/>
  <c r="G2507" i="1"/>
  <c r="G2498" i="1"/>
  <c r="G2447" i="1"/>
  <c r="G2446" i="1"/>
  <c r="G2422" i="1"/>
  <c r="G2421" i="1"/>
  <c r="G2369" i="1"/>
  <c r="G2349" i="1"/>
  <c r="G2348" i="1"/>
  <c r="G2347" i="1"/>
  <c r="G2333" i="1"/>
  <c r="G2332" i="1"/>
  <c r="G2331" i="1"/>
  <c r="G2289" i="1"/>
  <c r="G2288" i="1"/>
  <c r="G2287" i="1"/>
  <c r="G2194" i="1"/>
  <c r="G2187" i="1"/>
  <c r="G2186" i="1"/>
  <c r="G2185" i="1"/>
  <c r="G2184" i="1"/>
  <c r="G2166" i="1"/>
  <c r="G2165" i="1"/>
  <c r="G2509" i="1"/>
  <c r="G2506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3" i="1"/>
  <c r="G2452" i="1"/>
  <c r="G2451" i="1"/>
  <c r="G2450" i="1"/>
  <c r="G2449" i="1"/>
  <c r="G2448" i="1"/>
  <c r="G2408" i="1"/>
  <c r="G2383" i="1"/>
  <c r="G2382" i="1"/>
  <c r="G2381" i="1"/>
  <c r="G2380" i="1"/>
  <c r="G2379" i="1"/>
  <c r="G2378" i="1"/>
  <c r="G2376" i="1"/>
  <c r="G2375" i="1"/>
  <c r="G2374" i="1"/>
  <c r="G2373" i="1"/>
  <c r="G2360" i="1"/>
  <c r="G2359" i="1"/>
  <c r="G2358" i="1"/>
  <c r="G2352" i="1"/>
  <c r="G2351" i="1"/>
  <c r="G2350" i="1"/>
  <c r="G2344" i="1"/>
  <c r="G2343" i="1"/>
  <c r="G2342" i="1"/>
  <c r="G2340" i="1"/>
  <c r="G2338" i="1"/>
  <c r="G2337" i="1"/>
  <c r="G2330" i="1"/>
  <c r="G2329" i="1"/>
  <c r="G2279" i="1"/>
  <c r="G2270" i="1"/>
  <c r="G2269" i="1"/>
  <c r="G2268" i="1"/>
  <c r="G2267" i="1"/>
  <c r="G2206" i="1"/>
  <c r="G2205" i="1"/>
  <c r="G2204" i="1"/>
  <c r="G2193" i="1"/>
  <c r="G2192" i="1"/>
  <c r="G2191" i="1"/>
  <c r="G2190" i="1"/>
  <c r="G2189" i="1"/>
  <c r="G2188" i="1"/>
  <c r="G2183" i="1"/>
  <c r="G2182" i="1"/>
  <c r="G2511" i="1"/>
  <c r="G2510" i="1"/>
  <c r="G2503" i="1"/>
  <c r="G2502" i="1"/>
  <c r="G2457" i="1"/>
  <c r="G2445" i="1"/>
  <c r="G2444" i="1"/>
  <c r="G2443" i="1"/>
  <c r="G2442" i="1"/>
  <c r="G2441" i="1"/>
  <c r="G2440" i="1"/>
  <c r="G2406" i="1"/>
  <c r="G2372" i="1"/>
  <c r="G2371" i="1"/>
  <c r="G2370" i="1"/>
  <c r="G2367" i="1"/>
  <c r="G2366" i="1"/>
  <c r="G2365" i="1"/>
  <c r="G2354" i="1"/>
  <c r="G2341" i="1"/>
  <c r="G2286" i="1"/>
  <c r="G2246" i="1"/>
  <c r="G2200" i="1"/>
  <c r="G2199" i="1"/>
  <c r="G2198" i="1"/>
  <c r="G2197" i="1"/>
  <c r="G2196" i="1"/>
  <c r="G2495" i="1"/>
  <c r="G2493" i="1"/>
  <c r="G2458" i="1"/>
  <c r="G2456" i="1"/>
  <c r="G2455" i="1"/>
  <c r="G2454" i="1"/>
  <c r="G2339" i="1"/>
  <c r="G2285" i="1"/>
  <c r="G2211" i="1"/>
  <c r="G2497" i="1"/>
  <c r="G2496" i="1"/>
  <c r="G2299" i="1"/>
  <c r="G2278" i="1"/>
  <c r="G2277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508" i="1"/>
  <c r="G2505" i="1"/>
  <c r="G2494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504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64" i="1"/>
  <c r="G2363" i="1"/>
  <c r="G2362" i="1"/>
  <c r="G2361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501" i="1"/>
  <c r="G2281" i="1"/>
  <c r="G2280" i="1"/>
  <c r="G2500" i="1"/>
  <c r="G2368" i="1"/>
  <c r="G2357" i="1"/>
  <c r="G2336" i="1"/>
  <c r="G2335" i="1"/>
  <c r="G2334" i="1"/>
  <c r="G2298" i="1"/>
  <c r="G2297" i="1"/>
  <c r="G2296" i="1"/>
  <c r="G2295" i="1"/>
  <c r="G2294" i="1"/>
  <c r="G2293" i="1"/>
  <c r="G2292" i="1"/>
  <c r="G2499" i="1"/>
  <c r="G2327" i="1"/>
  <c r="G2291" i="1"/>
  <c r="G2290" i="1"/>
  <c r="G2195" i="1"/>
  <c r="G2353" i="1"/>
  <c r="G2328" i="1"/>
  <c r="G2164" i="1"/>
  <c r="G2163" i="1"/>
  <c r="G2162" i="1"/>
  <c r="G2161" i="1"/>
  <c r="G2160" i="1"/>
  <c r="G2150" i="1"/>
  <c r="G2149" i="1"/>
  <c r="G2148" i="1"/>
  <c r="G2159" i="1"/>
  <c r="G2158" i="1"/>
  <c r="G2157" i="1"/>
  <c r="G2156" i="1"/>
  <c r="G2155" i="1"/>
  <c r="G2154" i="1"/>
  <c r="G2153" i="1"/>
  <c r="G2152" i="1"/>
  <c r="G2151" i="1"/>
  <c r="G2141" i="1"/>
  <c r="G2140" i="1"/>
  <c r="G2139" i="1"/>
  <c r="G2138" i="1"/>
  <c r="G2137" i="1"/>
  <c r="G2136" i="1"/>
  <c r="G2135" i="1"/>
  <c r="G2134" i="1"/>
  <c r="G2133" i="1"/>
  <c r="G2147" i="1"/>
  <c r="G2146" i="1"/>
  <c r="G2145" i="1"/>
  <c r="G2144" i="1"/>
  <c r="G2143" i="1"/>
  <c r="G2142" i="1"/>
  <c r="G2002" i="1"/>
  <c r="G2001" i="1"/>
  <c r="G2000" i="1"/>
  <c r="G1999" i="1"/>
  <c r="G1998" i="1"/>
  <c r="G1997" i="1"/>
  <c r="G1996" i="1"/>
  <c r="G1995" i="1"/>
  <c r="G1994" i="1"/>
  <c r="G1993" i="1"/>
  <c r="G2132" i="1"/>
  <c r="G2131" i="1"/>
  <c r="G2130" i="1"/>
  <c r="G2129" i="1"/>
  <c r="G2128" i="1"/>
  <c r="G2122" i="1"/>
  <c r="G2127" i="1"/>
  <c r="G2126" i="1"/>
  <c r="G2125" i="1"/>
  <c r="G2124" i="1"/>
  <c r="G2123" i="1"/>
  <c r="G2091" i="1"/>
  <c r="G2090" i="1"/>
  <c r="G2089" i="1"/>
  <c r="G2088" i="1"/>
  <c r="G2087" i="1"/>
  <c r="G2003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762" i="1"/>
  <c r="G1761" i="1"/>
  <c r="G1760" i="1"/>
  <c r="G1759" i="1"/>
  <c r="G1851" i="1"/>
  <c r="G1850" i="1"/>
  <c r="G1849" i="1"/>
  <c r="G1848" i="1"/>
  <c r="G1847" i="1"/>
  <c r="G1767" i="1"/>
  <c r="G1766" i="1"/>
  <c r="G1765" i="1"/>
  <c r="G1764" i="1"/>
  <c r="G1763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97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345" i="1"/>
  <c r="G344" i="1"/>
  <c r="G343" i="1"/>
  <c r="G342" i="1"/>
  <c r="G341" i="1"/>
  <c r="G340" i="1"/>
  <c r="G339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15" i="1"/>
  <c r="G214" i="1"/>
  <c r="G213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067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002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1338" i="1"/>
  <c r="G1235" i="1"/>
  <c r="G1339" i="1"/>
  <c r="G1337" i="1"/>
  <c r="G1164" i="1"/>
  <c r="G1163" i="1"/>
  <c r="G1162" i="1"/>
  <c r="G1161" i="1"/>
  <c r="G1160" i="1"/>
  <c r="G978" i="1"/>
  <c r="G842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1336" i="1"/>
  <c r="G1335" i="1"/>
  <c r="G1334" i="1"/>
  <c r="G1333" i="1"/>
  <c r="G246" i="1"/>
  <c r="G1001" i="1"/>
</calcChain>
</file>

<file path=xl/sharedStrings.xml><?xml version="1.0" encoding="utf-8"?>
<sst xmlns="http://schemas.openxmlformats.org/spreadsheetml/2006/main" count="79964" uniqueCount="24767">
  <si>
    <t>Project Name</t>
  </si>
  <si>
    <t>Total Project Capacity (MW)</t>
  </si>
  <si>
    <t>Turbine Identifier</t>
  </si>
  <si>
    <t>Turbine Number</t>
  </si>
  <si>
    <t>Turbine Number in Project</t>
  </si>
  <si>
    <t>Turbine Rated Capacity (kW)</t>
  </si>
  <si>
    <t>Rotor Diameter (m)</t>
  </si>
  <si>
    <t>Hub Height (m)</t>
  </si>
  <si>
    <t>Manufacturer</t>
  </si>
  <si>
    <t>Model</t>
  </si>
  <si>
    <t>Commissioning</t>
  </si>
  <si>
    <t>Latitude</t>
  </si>
  <si>
    <t>Longitude</t>
  </si>
  <si>
    <t>Notes</t>
  </si>
  <si>
    <t>Data Sources</t>
  </si>
  <si>
    <t>Basemap</t>
  </si>
  <si>
    <t>Alberta</t>
  </si>
  <si>
    <t>Optimist Wind Energy</t>
  </si>
  <si>
    <t>OWE1</t>
  </si>
  <si>
    <t>Bonus</t>
  </si>
  <si>
    <t>B30-150</t>
  </si>
  <si>
    <t>[447], [448], [724], [84], [725]</t>
  </si>
  <si>
    <t>ESRI</t>
  </si>
  <si>
    <t>Castle River Wind Farm</t>
  </si>
  <si>
    <t>CRW1</t>
  </si>
  <si>
    <t>Vestas</t>
  </si>
  <si>
    <t>V44-600</t>
  </si>
  <si>
    <t>[81]</t>
  </si>
  <si>
    <t>Waterton Wind Turbines</t>
  </si>
  <si>
    <t>WWT1</t>
  </si>
  <si>
    <t>[678], [845]</t>
  </si>
  <si>
    <t>WWT2</t>
  </si>
  <si>
    <t>WWT3</t>
  </si>
  <si>
    <t>WWT4</t>
  </si>
  <si>
    <t>V47-660</t>
  </si>
  <si>
    <t>Cowley North</t>
  </si>
  <si>
    <t>CON1</t>
  </si>
  <si>
    <t>Nordex</t>
  </si>
  <si>
    <t>N60-1.3</t>
  </si>
  <si>
    <t>[120]</t>
  </si>
  <si>
    <t>CON2</t>
  </si>
  <si>
    <t>CON3</t>
  </si>
  <si>
    <t>CON4</t>
  </si>
  <si>
    <t>CON5</t>
  </si>
  <si>
    <t>CON6</t>
  </si>
  <si>
    <t>CON7</t>
  </si>
  <si>
    <t>CON8</t>
  </si>
  <si>
    <t>CON9</t>
  </si>
  <si>
    <t>CON10</t>
  </si>
  <si>
    <t>CON11</t>
  </si>
  <si>
    <t>CON12</t>
  </si>
  <si>
    <t>CON13</t>
  </si>
  <si>
    <t>CON14</t>
  </si>
  <si>
    <t>CON15</t>
  </si>
  <si>
    <t>Lundbreck Wind Farm</t>
  </si>
  <si>
    <t>LWF1</t>
  </si>
  <si>
    <t>Enercon</t>
  </si>
  <si>
    <t>E40-600</t>
  </si>
  <si>
    <t>[352], [353]</t>
  </si>
  <si>
    <t>McBride Lake East</t>
  </si>
  <si>
    <t>MBE1</t>
  </si>
  <si>
    <t>[370], [371], [786], [787]</t>
  </si>
  <si>
    <t>Sinnott Wind Farm</t>
  </si>
  <si>
    <t>SWF1</t>
  </si>
  <si>
    <t>[572]</t>
  </si>
  <si>
    <t>SWF2</t>
  </si>
  <si>
    <t>SWF3</t>
  </si>
  <si>
    <t>SWF4</t>
  </si>
  <si>
    <t>SWF5</t>
  </si>
  <si>
    <t>WWT5</t>
  </si>
  <si>
    <t>Weather Dancer</t>
  </si>
  <si>
    <t>WTD1</t>
  </si>
  <si>
    <t>Neg Micon</t>
  </si>
  <si>
    <t>NM52-900</t>
  </si>
  <si>
    <t>Turbine decommissioned, original capacity was 0.9 MW</t>
  </si>
  <si>
    <t>[681], [682]</t>
  </si>
  <si>
    <t>Summerview</t>
  </si>
  <si>
    <t>SVW1</t>
  </si>
  <si>
    <t>V80-1.8</t>
  </si>
  <si>
    <t>[633], [634]</t>
  </si>
  <si>
    <t>WWT6</t>
  </si>
  <si>
    <t>McBride Lake</t>
  </si>
  <si>
    <t>MBL1</t>
  </si>
  <si>
    <t>[370], [371]</t>
  </si>
  <si>
    <t>MBL2</t>
  </si>
  <si>
    <t>MBL3</t>
  </si>
  <si>
    <t>MBL4</t>
  </si>
  <si>
    <t>MBL5</t>
  </si>
  <si>
    <t>MBL6</t>
  </si>
  <si>
    <t>MBL7</t>
  </si>
  <si>
    <t>MBL8</t>
  </si>
  <si>
    <t>MBL9</t>
  </si>
  <si>
    <t>MBL10</t>
  </si>
  <si>
    <t>MBL11</t>
  </si>
  <si>
    <t>MBL12</t>
  </si>
  <si>
    <t>MBL13</t>
  </si>
  <si>
    <t>MBL14</t>
  </si>
  <si>
    <t>MBL15</t>
  </si>
  <si>
    <t>MBL16</t>
  </si>
  <si>
    <t>MBL17</t>
  </si>
  <si>
    <t>MBL18</t>
  </si>
  <si>
    <t>MBL19</t>
  </si>
  <si>
    <t>MBL20</t>
  </si>
  <si>
    <t>MBL21</t>
  </si>
  <si>
    <t>MBL22</t>
  </si>
  <si>
    <t>MBL23</t>
  </si>
  <si>
    <t>MBL24</t>
  </si>
  <si>
    <t>MBL25</t>
  </si>
  <si>
    <t>MBL26</t>
  </si>
  <si>
    <t>MBL27</t>
  </si>
  <si>
    <t>MBL28</t>
  </si>
  <si>
    <t>MBL29</t>
  </si>
  <si>
    <t>MBL30</t>
  </si>
  <si>
    <t>MBL31</t>
  </si>
  <si>
    <t>MBL32</t>
  </si>
  <si>
    <t>MBL33</t>
  </si>
  <si>
    <t>MBL34</t>
  </si>
  <si>
    <t>MBL35</t>
  </si>
  <si>
    <t>MBL36</t>
  </si>
  <si>
    <t>MBL37</t>
  </si>
  <si>
    <t>MBL38</t>
  </si>
  <si>
    <t>MBL39</t>
  </si>
  <si>
    <t>MBL40</t>
  </si>
  <si>
    <t>MBL41</t>
  </si>
  <si>
    <t>MBL42</t>
  </si>
  <si>
    <t>MBL43</t>
  </si>
  <si>
    <t>MBL44</t>
  </si>
  <si>
    <t>MBL45</t>
  </si>
  <si>
    <t>MBL46</t>
  </si>
  <si>
    <t>MBL47</t>
  </si>
  <si>
    <t>MBL48</t>
  </si>
  <si>
    <t>MBL49</t>
  </si>
  <si>
    <t>MBL50</t>
  </si>
  <si>
    <t>MBL51</t>
  </si>
  <si>
    <t>MBL52</t>
  </si>
  <si>
    <t>MBL53</t>
  </si>
  <si>
    <t>MBL54</t>
  </si>
  <si>
    <t>MBL55</t>
  </si>
  <si>
    <t>MBL56</t>
  </si>
  <si>
    <t>MBL57</t>
  </si>
  <si>
    <t>MBL58</t>
  </si>
  <si>
    <t>MBL59</t>
  </si>
  <si>
    <t>MBL60</t>
  </si>
  <si>
    <t>MBL61</t>
  </si>
  <si>
    <t>MBL62</t>
  </si>
  <si>
    <t>MBL63</t>
  </si>
  <si>
    <t>MBL64</t>
  </si>
  <si>
    <t>MBL65</t>
  </si>
  <si>
    <t>MBL66</t>
  </si>
  <si>
    <t>MBL67</t>
  </si>
  <si>
    <t>MBL68</t>
  </si>
  <si>
    <t>MBL69</t>
  </si>
  <si>
    <t>MBL70</t>
  </si>
  <si>
    <t>MBL71</t>
  </si>
  <si>
    <t>MBL72</t>
  </si>
  <si>
    <t>MBL73</t>
  </si>
  <si>
    <t>MBL74</t>
  </si>
  <si>
    <t>MBL75</t>
  </si>
  <si>
    <t>MBL76</t>
  </si>
  <si>
    <t>MBL77</t>
  </si>
  <si>
    <t>MBL78</t>
  </si>
  <si>
    <t>MBL79</t>
  </si>
  <si>
    <t>MBL80</t>
  </si>
  <si>
    <t>MBL81</t>
  </si>
  <si>
    <t>MBL82</t>
  </si>
  <si>
    <t>MBL83</t>
  </si>
  <si>
    <t>MBL84</t>
  </si>
  <si>
    <t>MBL85</t>
  </si>
  <si>
    <t>MBL86</t>
  </si>
  <si>
    <t>MBL87</t>
  </si>
  <si>
    <t>MBL88</t>
  </si>
  <si>
    <t>MBL89</t>
  </si>
  <si>
    <t>MBL90</t>
  </si>
  <si>
    <t>MBL91</t>
  </si>
  <si>
    <t>MBL92</t>
  </si>
  <si>
    <t>MBL93</t>
  </si>
  <si>
    <t>MBL94</t>
  </si>
  <si>
    <t>MBL95</t>
  </si>
  <si>
    <t>MBL96</t>
  </si>
  <si>
    <t>MBL97</t>
  </si>
  <si>
    <t>MBL98</t>
  </si>
  <si>
    <t>MBL99</t>
  </si>
  <si>
    <t>MBL100</t>
  </si>
  <si>
    <t>MBL101</t>
  </si>
  <si>
    <t>MBL102</t>
  </si>
  <si>
    <t>MBL103</t>
  </si>
  <si>
    <t>MBL104</t>
  </si>
  <si>
    <t>MBL105</t>
  </si>
  <si>
    <t>MBL106</t>
  </si>
  <si>
    <t>MBL107</t>
  </si>
  <si>
    <t>MBL108</t>
  </si>
  <si>
    <t>MBL109</t>
  </si>
  <si>
    <t>MBL110</t>
  </si>
  <si>
    <t>MBL111</t>
  </si>
  <si>
    <t>MBL112</t>
  </si>
  <si>
    <t>MBL113</t>
  </si>
  <si>
    <t>MBL114</t>
  </si>
  <si>
    <t>Macleod Flats</t>
  </si>
  <si>
    <t>MAF1</t>
  </si>
  <si>
    <t>V90-3.0</t>
  </si>
  <si>
    <t>[354]</t>
  </si>
  <si>
    <t>Magrath</t>
  </si>
  <si>
    <t>MAG1</t>
  </si>
  <si>
    <t>General Electric</t>
  </si>
  <si>
    <t>GE 1.5SLE</t>
  </si>
  <si>
    <t>[355], [356], [357], [855]</t>
  </si>
  <si>
    <t>MAG2</t>
  </si>
  <si>
    <t>MAG3</t>
  </si>
  <si>
    <t>MAG4</t>
  </si>
  <si>
    <t>MAG5</t>
  </si>
  <si>
    <t>MAG6</t>
  </si>
  <si>
    <t>MAG7</t>
  </si>
  <si>
    <t>MAG8</t>
  </si>
  <si>
    <t>MAG9</t>
  </si>
  <si>
    <t>MAG10</t>
  </si>
  <si>
    <t>MAG11</t>
  </si>
  <si>
    <t>MAG12</t>
  </si>
  <si>
    <t>MAG13</t>
  </si>
  <si>
    <t>MAG14</t>
  </si>
  <si>
    <t>MAG15</t>
  </si>
  <si>
    <t>MAG16</t>
  </si>
  <si>
    <t>MAG17</t>
  </si>
  <si>
    <t>MAG18</t>
  </si>
  <si>
    <t>MAG19</t>
  </si>
  <si>
    <t>MAG20</t>
  </si>
  <si>
    <t>OWE2</t>
  </si>
  <si>
    <t>Lagerwey</t>
  </si>
  <si>
    <t>LW750-52</t>
  </si>
  <si>
    <t>SVW2</t>
  </si>
  <si>
    <t>SVW3</t>
  </si>
  <si>
    <t>SVW4</t>
  </si>
  <si>
    <t>SVW5</t>
  </si>
  <si>
    <t>SVW6</t>
  </si>
  <si>
    <t>SVW7</t>
  </si>
  <si>
    <t>SVW8</t>
  </si>
  <si>
    <t>SVW9</t>
  </si>
  <si>
    <t>SVW10</t>
  </si>
  <si>
    <t>SVW11</t>
  </si>
  <si>
    <t>SVW12</t>
  </si>
  <si>
    <t>SVW13</t>
  </si>
  <si>
    <t>SVW14</t>
  </si>
  <si>
    <t>SVW15</t>
  </si>
  <si>
    <t>SVW16</t>
  </si>
  <si>
    <t>SVW17</t>
  </si>
  <si>
    <t>SVW18</t>
  </si>
  <si>
    <t>SVW19</t>
  </si>
  <si>
    <t>SVW20</t>
  </si>
  <si>
    <t>SVW21</t>
  </si>
  <si>
    <t>SVW22</t>
  </si>
  <si>
    <t>SVW23</t>
  </si>
  <si>
    <t>SVW24</t>
  </si>
  <si>
    <t>SVW25</t>
  </si>
  <si>
    <t>SVW26</t>
  </si>
  <si>
    <t>SVW27</t>
  </si>
  <si>
    <t>SVW28</t>
  </si>
  <si>
    <t>SVW29</t>
  </si>
  <si>
    <t>SVW30</t>
  </si>
  <si>
    <t>SVW31</t>
  </si>
  <si>
    <t>SVW32</t>
  </si>
  <si>
    <t>SVW33</t>
  </si>
  <si>
    <t>SVW34</t>
  </si>
  <si>
    <t>SVW35</t>
  </si>
  <si>
    <t>SVW36</t>
  </si>
  <si>
    <t>SVW37</t>
  </si>
  <si>
    <t>SVW38</t>
  </si>
  <si>
    <t>SVW39</t>
  </si>
  <si>
    <t>Chin Chute</t>
  </si>
  <si>
    <t>CHC1</t>
  </si>
  <si>
    <t>[105], [106], [107]</t>
  </si>
  <si>
    <t>CHC2</t>
  </si>
  <si>
    <t>CHC3</t>
  </si>
  <si>
    <t>CHC4</t>
  </si>
  <si>
    <t>CHC5</t>
  </si>
  <si>
    <t>CHC6</t>
  </si>
  <si>
    <t>CHC7</t>
  </si>
  <si>
    <t>CHC8</t>
  </si>
  <si>
    <t>CHC9</t>
  </si>
  <si>
    <t>CHC10</t>
  </si>
  <si>
    <t>CHC11</t>
  </si>
  <si>
    <t>CHC12</t>
  </si>
  <si>
    <t>CHC13</t>
  </si>
  <si>
    <t>CHC14</t>
  </si>
  <si>
    <t>CHC15</t>
  </si>
  <si>
    <t>CHC16</t>
  </si>
  <si>
    <t>CHC17</t>
  </si>
  <si>
    <t>CHC18</t>
  </si>
  <si>
    <t>CHC19</t>
  </si>
  <si>
    <t>CHC20</t>
  </si>
  <si>
    <t>Soderglen</t>
  </si>
  <si>
    <t>SOD1</t>
  </si>
  <si>
    <t>[580], [581]</t>
  </si>
  <si>
    <t>SOD2</t>
  </si>
  <si>
    <t>SOD3</t>
  </si>
  <si>
    <t>SOD4</t>
  </si>
  <si>
    <t>SOD5</t>
  </si>
  <si>
    <t>SOD6</t>
  </si>
  <si>
    <t>SOD7</t>
  </si>
  <si>
    <t>SOD8</t>
  </si>
  <si>
    <t>SOD9</t>
  </si>
  <si>
    <t>SOD10</t>
  </si>
  <si>
    <t>SOD11</t>
  </si>
  <si>
    <t>SOD12</t>
  </si>
  <si>
    <t>SOD13</t>
  </si>
  <si>
    <t>SOD14</t>
  </si>
  <si>
    <t>SOD15</t>
  </si>
  <si>
    <t>SOD16</t>
  </si>
  <si>
    <t>SOD17</t>
  </si>
  <si>
    <t>SOD18</t>
  </si>
  <si>
    <t>SOD19</t>
  </si>
  <si>
    <t>SOD20</t>
  </si>
  <si>
    <t>SOD21</t>
  </si>
  <si>
    <t>SOD22</t>
  </si>
  <si>
    <t>SOD23</t>
  </si>
  <si>
    <t>SOD24</t>
  </si>
  <si>
    <t>SOD25</t>
  </si>
  <si>
    <t>SOD26</t>
  </si>
  <si>
    <t>SOD27</t>
  </si>
  <si>
    <t>SOD28</t>
  </si>
  <si>
    <t>SOD29</t>
  </si>
  <si>
    <t>SOD30</t>
  </si>
  <si>
    <t>SOD31</t>
  </si>
  <si>
    <t>SOD32</t>
  </si>
  <si>
    <t>SOD33</t>
  </si>
  <si>
    <t>SOD34</t>
  </si>
  <si>
    <t>SOD35</t>
  </si>
  <si>
    <t>SOD36</t>
  </si>
  <si>
    <t>SOD37</t>
  </si>
  <si>
    <t>SOD38</t>
  </si>
  <si>
    <t>SOD39</t>
  </si>
  <si>
    <t>SOD40</t>
  </si>
  <si>
    <t>SOD41</t>
  </si>
  <si>
    <t>SOD42</t>
  </si>
  <si>
    <t>SOD43</t>
  </si>
  <si>
    <t>SOD44</t>
  </si>
  <si>
    <t>SOD45</t>
  </si>
  <si>
    <t>SOD46</t>
  </si>
  <si>
    <t>SOD47</t>
  </si>
  <si>
    <t>Oldman River</t>
  </si>
  <si>
    <t>OMR1</t>
  </si>
  <si>
    <t>[442], [443]</t>
  </si>
  <si>
    <t>OMR2</t>
  </si>
  <si>
    <t>Taber Wind Farm</t>
  </si>
  <si>
    <t>TWF1</t>
  </si>
  <si>
    <t>E70-2.3</t>
  </si>
  <si>
    <t>Turbine derated from 2.3 MW</t>
  </si>
  <si>
    <t>[642], [643], [644], [645], [842], [843]</t>
  </si>
  <si>
    <t>TWF2</t>
  </si>
  <si>
    <t>TWF3</t>
  </si>
  <si>
    <t>TWF4</t>
  </si>
  <si>
    <t>TWF5</t>
  </si>
  <si>
    <t>TWF6</t>
  </si>
  <si>
    <t>TWF7</t>
  </si>
  <si>
    <t>TWF8</t>
  </si>
  <si>
    <t>TWF9</t>
  </si>
  <si>
    <t>TWF10</t>
  </si>
  <si>
    <t>TWF11</t>
  </si>
  <si>
    <t>TWF12</t>
  </si>
  <si>
    <t>TWF13</t>
  </si>
  <si>
    <t>TWF14</t>
  </si>
  <si>
    <t>TWF15</t>
  </si>
  <si>
    <t>TWF16</t>
  </si>
  <si>
    <t>TWF17</t>
  </si>
  <si>
    <t>TWF18</t>
  </si>
  <si>
    <t>TWF19</t>
  </si>
  <si>
    <t>TWF20</t>
  </si>
  <si>
    <t>TWF21</t>
  </si>
  <si>
    <t>TWF22</t>
  </si>
  <si>
    <t>TWF23</t>
  </si>
  <si>
    <t>TWF24</t>
  </si>
  <si>
    <t>TWF25</t>
  </si>
  <si>
    <t>TWF26</t>
  </si>
  <si>
    <t>TWF27</t>
  </si>
  <si>
    <t>TWF28</t>
  </si>
  <si>
    <t>TWF29</t>
  </si>
  <si>
    <t>TWF30</t>
  </si>
  <si>
    <t>TWF31</t>
  </si>
  <si>
    <t>TWF32</t>
  </si>
  <si>
    <t>TWF33</t>
  </si>
  <si>
    <t>TWF34</t>
  </si>
  <si>
    <t>TWF35</t>
  </si>
  <si>
    <t>TWF36</t>
  </si>
  <si>
    <t>TWF37</t>
  </si>
  <si>
    <t>Blue Trail</t>
  </si>
  <si>
    <t>BLT1</t>
  </si>
  <si>
    <t>[51]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</si>
  <si>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</si>
  <si>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</si>
  <si>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</si>
  <si>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</si>
  <si>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</si>
  <si>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</si>
  <si>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</si>
  <si>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</si>
  <si>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</si>
  <si>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</si>
  <si>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</si>
  <si>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</si>
  <si>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</si>
  <si>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</si>
  <si>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</si>
  <si>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</si>
  <si>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</si>
  <si>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</si>
  <si>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</si>
  <si>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</si>
  <si>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</si>
  <si>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Reidco</t>
  </si>
  <si>
    <t>RDC1</t>
  </si>
  <si>
    <t>E48-800</t>
  </si>
  <si>
    <t>[883], [884], [885], [886]</t>
  </si>
  <si>
    <t>Ardenville Wind Farm</t>
  </si>
  <si>
    <t>AWF1</t>
  </si>
  <si>
    <t>[12], [14]</t>
  </si>
  <si>
    <t>AWF2</t>
  </si>
  <si>
    <t>AWF3</t>
  </si>
  <si>
    <t>AWF4</t>
  </si>
  <si>
    <t>AWF5</t>
  </si>
  <si>
    <t>AWF6</t>
  </si>
  <si>
    <t>AWF7</t>
  </si>
  <si>
    <t>AWF8</t>
  </si>
  <si>
    <t>AWF9</t>
  </si>
  <si>
    <t>AWF10</t>
  </si>
  <si>
    <t>AWF11</t>
  </si>
  <si>
    <t>AWF12</t>
  </si>
  <si>
    <t>AWF13</t>
  </si>
  <si>
    <t>AWF14</t>
  </si>
  <si>
    <t>AWF15</t>
  </si>
  <si>
    <t>AWF16</t>
  </si>
  <si>
    <t>AWF17</t>
  </si>
  <si>
    <t>AWF18</t>
  </si>
  <si>
    <t>AWF19</t>
  </si>
  <si>
    <t>AWF20</t>
  </si>
  <si>
    <t>AWF21</t>
  </si>
  <si>
    <t>AWF22</t>
  </si>
  <si>
    <t>AWF23</t>
  </si>
  <si>
    <t>Ghost Pine Wind Farm</t>
  </si>
  <si>
    <t>GPW1</t>
  </si>
  <si>
    <t>GE 1.6 XLE</t>
  </si>
  <si>
    <t>[193], [760], [761]</t>
  </si>
  <si>
    <t>GPW2</t>
  </si>
  <si>
    <t>GPW3</t>
  </si>
  <si>
    <t>GPW4</t>
  </si>
  <si>
    <t>GPW5</t>
  </si>
  <si>
    <t>GPW6</t>
  </si>
  <si>
    <t>GPW7</t>
  </si>
  <si>
    <t>GPW8</t>
  </si>
  <si>
    <t>GPW9</t>
  </si>
  <si>
    <t>GPW10</t>
  </si>
  <si>
    <t>GPW11</t>
  </si>
  <si>
    <t>GPW12</t>
  </si>
  <si>
    <t>GPW13</t>
  </si>
  <si>
    <t>GPW14</t>
  </si>
  <si>
    <t>GPW15</t>
  </si>
  <si>
    <t>GPW16</t>
  </si>
  <si>
    <t>GPW17</t>
  </si>
  <si>
    <t>GPW18</t>
  </si>
  <si>
    <t>GPW19</t>
  </si>
  <si>
    <t>GPW20</t>
  </si>
  <si>
    <t>GPW21</t>
  </si>
  <si>
    <t>GPW22</t>
  </si>
  <si>
    <t>GPW23</t>
  </si>
  <si>
    <t>GPW24</t>
  </si>
  <si>
    <t>GPW25</t>
  </si>
  <si>
    <t>GPW26</t>
  </si>
  <si>
    <t>GPW27</t>
  </si>
  <si>
    <t>GPW28</t>
  </si>
  <si>
    <t>GPW29</t>
  </si>
  <si>
    <t>GPW30</t>
  </si>
  <si>
    <t>GPW31</t>
  </si>
  <si>
    <t>GPW32</t>
  </si>
  <si>
    <t>GPW33</t>
  </si>
  <si>
    <t>GPW34</t>
  </si>
  <si>
    <t>GPW35</t>
  </si>
  <si>
    <t>GPW36</t>
  </si>
  <si>
    <t>GPW37</t>
  </si>
  <si>
    <t>GPW38</t>
  </si>
  <si>
    <t>GPW39</t>
  </si>
  <si>
    <t>GPW40</t>
  </si>
  <si>
    <t>GPW41</t>
  </si>
  <si>
    <t>GPW42</t>
  </si>
  <si>
    <t>GPW43</t>
  </si>
  <si>
    <t>GPW44</t>
  </si>
  <si>
    <t>GPW45</t>
  </si>
  <si>
    <t>GPW46</t>
  </si>
  <si>
    <t>GPW47</t>
  </si>
  <si>
    <t>GPW48</t>
  </si>
  <si>
    <t>GPW49</t>
  </si>
  <si>
    <t>GPW50</t>
  </si>
  <si>
    <t>GPW51</t>
  </si>
  <si>
    <t>SVW40</t>
  </si>
  <si>
    <t>SVW41</t>
  </si>
  <si>
    <t>SVW42</t>
  </si>
  <si>
    <t>SVW43</t>
  </si>
  <si>
    <t>SVW44</t>
  </si>
  <si>
    <t>SVW45</t>
  </si>
  <si>
    <t>SVW46</t>
  </si>
  <si>
    <t>SVW47</t>
  </si>
  <si>
    <t>SVW48</t>
  </si>
  <si>
    <t>SVW49</t>
  </si>
  <si>
    <t>SVW50</t>
  </si>
  <si>
    <t>SVW51</t>
  </si>
  <si>
    <t>SVW52</t>
  </si>
  <si>
    <t>SVW53</t>
  </si>
  <si>
    <t>SVW54</t>
  </si>
  <si>
    <t>SVW55</t>
  </si>
  <si>
    <t>SVW56</t>
  </si>
  <si>
    <t>SVW57</t>
  </si>
  <si>
    <t>SVW58</t>
  </si>
  <si>
    <t>SVW59</t>
  </si>
  <si>
    <t>SVW60</t>
  </si>
  <si>
    <t>SVW61</t>
  </si>
  <si>
    <t>Wintering Hills</t>
  </si>
  <si>
    <t>WIH1</t>
  </si>
  <si>
    <t>[702], [703], [704]</t>
  </si>
  <si>
    <t>WIH2</t>
  </si>
  <si>
    <t>WIH3</t>
  </si>
  <si>
    <t>WIH4</t>
  </si>
  <si>
    <t>WIH5</t>
  </si>
  <si>
    <t>WIH6</t>
  </si>
  <si>
    <t>WIH7</t>
  </si>
  <si>
    <t>WIH8</t>
  </si>
  <si>
    <t>WIH9</t>
  </si>
  <si>
    <t>WIH10</t>
  </si>
  <si>
    <t>WIH11</t>
  </si>
  <si>
    <t>WIH12</t>
  </si>
  <si>
    <t>WIH13</t>
  </si>
  <si>
    <t>WIH14</t>
  </si>
  <si>
    <t>WIH15</t>
  </si>
  <si>
    <t>WIH16</t>
  </si>
  <si>
    <t>WIH17</t>
  </si>
  <si>
    <t>WIH18</t>
  </si>
  <si>
    <t>WIH19</t>
  </si>
  <si>
    <t>WIH20</t>
  </si>
  <si>
    <t>WIH21</t>
  </si>
  <si>
    <t>WIH22</t>
  </si>
  <si>
    <t>WIH23</t>
  </si>
  <si>
    <t>WIH24</t>
  </si>
  <si>
    <t>WIH25</t>
  </si>
  <si>
    <t>WIH26</t>
  </si>
  <si>
    <t>WIH27</t>
  </si>
  <si>
    <t>WIH28</t>
  </si>
  <si>
    <t>WIH29</t>
  </si>
  <si>
    <t>WIH30</t>
  </si>
  <si>
    <t>WIH31</t>
  </si>
  <si>
    <t>WIH32</t>
  </si>
  <si>
    <t>WIH33</t>
  </si>
  <si>
    <t>WIH34</t>
  </si>
  <si>
    <t>WIH35</t>
  </si>
  <si>
    <t>WIH36</t>
  </si>
  <si>
    <t>WIH37</t>
  </si>
  <si>
    <t>WIH38</t>
  </si>
  <si>
    <t>WIH39</t>
  </si>
  <si>
    <t>WIH40</t>
  </si>
  <si>
    <t>WIH41</t>
  </si>
  <si>
    <t>WIH42</t>
  </si>
  <si>
    <t>WIH43</t>
  </si>
  <si>
    <t>WIH44</t>
  </si>
  <si>
    <t>WIH45</t>
  </si>
  <si>
    <t>WIH46</t>
  </si>
  <si>
    <t>WIH47</t>
  </si>
  <si>
    <t>WIH48</t>
  </si>
  <si>
    <t>WIH49</t>
  </si>
  <si>
    <t>WIH50</t>
  </si>
  <si>
    <t>WIH51</t>
  </si>
  <si>
    <t>WIH52</t>
  </si>
  <si>
    <t>WIH53</t>
  </si>
  <si>
    <t>WIH54</t>
  </si>
  <si>
    <t>WIH55</t>
  </si>
  <si>
    <t>Castle Rock Ridge</t>
  </si>
  <si>
    <t>CRR1</t>
  </si>
  <si>
    <t>[82], [83], [84], [85], [86], [87], [852], [853]</t>
  </si>
  <si>
    <t>CRR2</t>
  </si>
  <si>
    <t>CRR3</t>
  </si>
  <si>
    <t>CRR4</t>
  </si>
  <si>
    <t>CRR5</t>
  </si>
  <si>
    <t>CRR6</t>
  </si>
  <si>
    <t>CRR7</t>
  </si>
  <si>
    <t>CRR8</t>
  </si>
  <si>
    <t>CRR9</t>
  </si>
  <si>
    <t>CRR10</t>
  </si>
  <si>
    <t>CRR11</t>
  </si>
  <si>
    <t>CRR12</t>
  </si>
  <si>
    <t>CRR13</t>
  </si>
  <si>
    <t>CRR14</t>
  </si>
  <si>
    <t>CRR15</t>
  </si>
  <si>
    <t>CRR16</t>
  </si>
  <si>
    <t>CRR17</t>
  </si>
  <si>
    <t>CRR18</t>
  </si>
  <si>
    <t>CRR19</t>
  </si>
  <si>
    <t>CRR20</t>
  </si>
  <si>
    <t>CRR21</t>
  </si>
  <si>
    <t>CRR22</t>
  </si>
  <si>
    <t>CRR23</t>
  </si>
  <si>
    <t>CRR24</t>
  </si>
  <si>
    <t>CRR25</t>
  </si>
  <si>
    <t>CRR26</t>
  </si>
  <si>
    <t>CRR27</t>
  </si>
  <si>
    <t>CRR28</t>
  </si>
  <si>
    <t>CRR29</t>
  </si>
  <si>
    <t>CRR30</t>
  </si>
  <si>
    <t>CRR31</t>
  </si>
  <si>
    <t>CRR32</t>
  </si>
  <si>
    <t>CRR33</t>
  </si>
  <si>
    <t>Halkirk Wind</t>
  </si>
  <si>
    <t>HAL1</t>
  </si>
  <si>
    <t>V90-1.8</t>
  </si>
  <si>
    <t>[241]</t>
  </si>
  <si>
    <t>HAL2</t>
  </si>
  <si>
    <t>HAL3</t>
  </si>
  <si>
    <t>HAL4</t>
  </si>
  <si>
    <t>HAL5</t>
  </si>
  <si>
    <t>HAL6</t>
  </si>
  <si>
    <t>HAL7</t>
  </si>
  <si>
    <t>HAL8</t>
  </si>
  <si>
    <t>HAL9</t>
  </si>
  <si>
    <t>HAL10</t>
  </si>
  <si>
    <t>HAL11</t>
  </si>
  <si>
    <t>HAL12</t>
  </si>
  <si>
    <t>HAL13</t>
  </si>
  <si>
    <t>HAL14</t>
  </si>
  <si>
    <t>HAL15</t>
  </si>
  <si>
    <t>HAL16</t>
  </si>
  <si>
    <t>HAL17</t>
  </si>
  <si>
    <t>HAL18</t>
  </si>
  <si>
    <t>HAL19</t>
  </si>
  <si>
    <t>HAL20</t>
  </si>
  <si>
    <t>HAL21</t>
  </si>
  <si>
    <t>HAL22</t>
  </si>
  <si>
    <t>HAL23</t>
  </si>
  <si>
    <t>HAL24</t>
  </si>
  <si>
    <t>HAL25</t>
  </si>
  <si>
    <t>HAL26</t>
  </si>
  <si>
    <t>HAL27</t>
  </si>
  <si>
    <t>HAL28</t>
  </si>
  <si>
    <t>HAL29</t>
  </si>
  <si>
    <t>HAL30</t>
  </si>
  <si>
    <t>HAL31</t>
  </si>
  <si>
    <t>HAL32</t>
  </si>
  <si>
    <t>HAL33</t>
  </si>
  <si>
    <t>HAL34</t>
  </si>
  <si>
    <t>HAL35</t>
  </si>
  <si>
    <t>HAL36</t>
  </si>
  <si>
    <t>HAL37</t>
  </si>
  <si>
    <t>HAL38</t>
  </si>
  <si>
    <t>HAL39</t>
  </si>
  <si>
    <t>HAL40</t>
  </si>
  <si>
    <t>HAL41</t>
  </si>
  <si>
    <t>HAL42</t>
  </si>
  <si>
    <t>HAL43</t>
  </si>
  <si>
    <t>HAL44</t>
  </si>
  <si>
    <t>HAL45</t>
  </si>
  <si>
    <t>HAL46</t>
  </si>
  <si>
    <t>HAL47</t>
  </si>
  <si>
    <t>HAL48</t>
  </si>
  <si>
    <t>HAL49</t>
  </si>
  <si>
    <t>HAL50</t>
  </si>
  <si>
    <t>HAL51</t>
  </si>
  <si>
    <t>HAL52</t>
  </si>
  <si>
    <t>HAL53</t>
  </si>
  <si>
    <t>HAL54</t>
  </si>
  <si>
    <t>HAL55</t>
  </si>
  <si>
    <t>HAL56</t>
  </si>
  <si>
    <t>HAL57</t>
  </si>
  <si>
    <t>HAL58</t>
  </si>
  <si>
    <t>HAL59</t>
  </si>
  <si>
    <t>HAL60</t>
  </si>
  <si>
    <t>HAL61</t>
  </si>
  <si>
    <t>HAL62</t>
  </si>
  <si>
    <t>HAL63</t>
  </si>
  <si>
    <t>HAL64</t>
  </si>
  <si>
    <t>HAL65</t>
  </si>
  <si>
    <t>HAL66</t>
  </si>
  <si>
    <t>HAL67</t>
  </si>
  <si>
    <t>HAL68</t>
  </si>
  <si>
    <t>HAL69</t>
  </si>
  <si>
    <t>HAL70</t>
  </si>
  <si>
    <t>HAL71</t>
  </si>
  <si>
    <t>HAL72</t>
  </si>
  <si>
    <t>HAL73</t>
  </si>
  <si>
    <t>HAL74</t>
  </si>
  <si>
    <t>HAL75</t>
  </si>
  <si>
    <t>HAL76</t>
  </si>
  <si>
    <t>HAL77</t>
  </si>
  <si>
    <t>HAL78</t>
  </si>
  <si>
    <t>HAL79</t>
  </si>
  <si>
    <t>HAL80</t>
  </si>
  <si>
    <t>HAL81</t>
  </si>
  <si>
    <t>HAL82</t>
  </si>
  <si>
    <t>HAL83</t>
  </si>
  <si>
    <t>Blackspring Ridge Wind</t>
  </si>
  <si>
    <t>BRW1</t>
  </si>
  <si>
    <t>V100-1.8</t>
  </si>
  <si>
    <t>[44], [45], [46]</t>
  </si>
  <si>
    <t>BRW2</t>
  </si>
  <si>
    <t>BRW3</t>
  </si>
  <si>
    <t>BRW4</t>
  </si>
  <si>
    <t>BRW5</t>
  </si>
  <si>
    <t>BRW6</t>
  </si>
  <si>
    <t>BRW7</t>
  </si>
  <si>
    <t>BRW8</t>
  </si>
  <si>
    <t>BRW9</t>
  </si>
  <si>
    <t>BRW10</t>
  </si>
  <si>
    <t>BRW11</t>
  </si>
  <si>
    <t>BRW12</t>
  </si>
  <si>
    <t>BRW13</t>
  </si>
  <si>
    <t>BRW14</t>
  </si>
  <si>
    <t>BRW15</t>
  </si>
  <si>
    <t>BRW16</t>
  </si>
  <si>
    <t>BRW17</t>
  </si>
  <si>
    <t>BRW18</t>
  </si>
  <si>
    <t>BRW19</t>
  </si>
  <si>
    <t>BRW20</t>
  </si>
  <si>
    <t>BRW21</t>
  </si>
  <si>
    <t>BRW22</t>
  </si>
  <si>
    <t>BRW23</t>
  </si>
  <si>
    <t>BRW24</t>
  </si>
  <si>
    <t>BRW25</t>
  </si>
  <si>
    <t>BRW26</t>
  </si>
  <si>
    <t>BRW27</t>
  </si>
  <si>
    <t>BRW28</t>
  </si>
  <si>
    <t>BRW29</t>
  </si>
  <si>
    <t>BRW30</t>
  </si>
  <si>
    <t>BRW31</t>
  </si>
  <si>
    <t>BRW32</t>
  </si>
  <si>
    <t>BRW33</t>
  </si>
  <si>
    <t>BRW34</t>
  </si>
  <si>
    <t>BRW35</t>
  </si>
  <si>
    <t>BRW36</t>
  </si>
  <si>
    <t>BRW37</t>
  </si>
  <si>
    <t>BRW38</t>
  </si>
  <si>
    <t>BRW39</t>
  </si>
  <si>
    <t>BRW40</t>
  </si>
  <si>
    <t>BRW41</t>
  </si>
  <si>
    <t>BRW42</t>
  </si>
  <si>
    <t>BRW43</t>
  </si>
  <si>
    <t>BRW44</t>
  </si>
  <si>
    <t>BRW45</t>
  </si>
  <si>
    <t>BRW46</t>
  </si>
  <si>
    <t>BRW47</t>
  </si>
  <si>
    <t>BRW48</t>
  </si>
  <si>
    <t>BRW49</t>
  </si>
  <si>
    <t>BRW50</t>
  </si>
  <si>
    <t>BRW51</t>
  </si>
  <si>
    <t>BRW52</t>
  </si>
  <si>
    <t>BRW53</t>
  </si>
  <si>
    <t>BRW54</t>
  </si>
  <si>
    <t>BRW55</t>
  </si>
  <si>
    <t>BRW56</t>
  </si>
  <si>
    <t>BRW57</t>
  </si>
  <si>
    <t>BRW58</t>
  </si>
  <si>
    <t>BRW59</t>
  </si>
  <si>
    <t>BRW60</t>
  </si>
  <si>
    <t>BRW61</t>
  </si>
  <si>
    <t>BRW62</t>
  </si>
  <si>
    <t>BRW63</t>
  </si>
  <si>
    <t>BRW64</t>
  </si>
  <si>
    <t>BRW65</t>
  </si>
  <si>
    <t>BRW66</t>
  </si>
  <si>
    <t>BRW67</t>
  </si>
  <si>
    <t>BRW68</t>
  </si>
  <si>
    <t>BRW69</t>
  </si>
  <si>
    <t>BRW70</t>
  </si>
  <si>
    <t>BRW71</t>
  </si>
  <si>
    <t>BRW72</t>
  </si>
  <si>
    <t>BRW73</t>
  </si>
  <si>
    <t>BRW74</t>
  </si>
  <si>
    <t>BRW75</t>
  </si>
  <si>
    <t>BRW76</t>
  </si>
  <si>
    <t>BRW77</t>
  </si>
  <si>
    <t>BRW78</t>
  </si>
  <si>
    <t>BRW79</t>
  </si>
  <si>
    <t>BRW80</t>
  </si>
  <si>
    <t>BRW81</t>
  </si>
  <si>
    <t>BRW82</t>
  </si>
  <si>
    <t>BRW83</t>
  </si>
  <si>
    <t>BRW84</t>
  </si>
  <si>
    <t>BRW85</t>
  </si>
  <si>
    <t>BRW86</t>
  </si>
  <si>
    <t>BRW87</t>
  </si>
  <si>
    <t>BRW88</t>
  </si>
  <si>
    <t>BRW89</t>
  </si>
  <si>
    <t>BRW90</t>
  </si>
  <si>
    <t>BRW91</t>
  </si>
  <si>
    <t>BRW92</t>
  </si>
  <si>
    <t>BRW93</t>
  </si>
  <si>
    <t>BRW94</t>
  </si>
  <si>
    <t>BRW95</t>
  </si>
  <si>
    <t>BRW96</t>
  </si>
  <si>
    <t>BRW97</t>
  </si>
  <si>
    <t>BRW98</t>
  </si>
  <si>
    <t>BRW99</t>
  </si>
  <si>
    <t>BRW100</t>
  </si>
  <si>
    <t>BRW101</t>
  </si>
  <si>
    <t>BRW102</t>
  </si>
  <si>
    <t>BRW103</t>
  </si>
  <si>
    <t>BRW104</t>
  </si>
  <si>
    <t>BRW105</t>
  </si>
  <si>
    <t>BRW106</t>
  </si>
  <si>
    <t>BRW107</t>
  </si>
  <si>
    <t>BRW108</t>
  </si>
  <si>
    <t>BRW109</t>
  </si>
  <si>
    <t>BRW110</t>
  </si>
  <si>
    <t>BRW111</t>
  </si>
  <si>
    <t>BRW112</t>
  </si>
  <si>
    <t>BRW113</t>
  </si>
  <si>
    <t>BRW114</t>
  </si>
  <si>
    <t>BRW115</t>
  </si>
  <si>
    <t>BRW116</t>
  </si>
  <si>
    <t>BRW117</t>
  </si>
  <si>
    <t>BRW118</t>
  </si>
  <si>
    <t>BRW119</t>
  </si>
  <si>
    <t>BRW120</t>
  </si>
  <si>
    <t>BRW121</t>
  </si>
  <si>
    <t>BRW122</t>
  </si>
  <si>
    <t>BRW123</t>
  </si>
  <si>
    <t>BRW124</t>
  </si>
  <si>
    <t>BRW125</t>
  </si>
  <si>
    <t>BRW126</t>
  </si>
  <si>
    <t>BRW127</t>
  </si>
  <si>
    <t>BRW128</t>
  </si>
  <si>
    <t>BRW129</t>
  </si>
  <si>
    <t>BRW130</t>
  </si>
  <si>
    <t>BRW131</t>
  </si>
  <si>
    <t>BRW132</t>
  </si>
  <si>
    <t>BRW133</t>
  </si>
  <si>
    <t>BRW134</t>
  </si>
  <si>
    <t>BRW135</t>
  </si>
  <si>
    <t>BRW136</t>
  </si>
  <si>
    <t>BRW137</t>
  </si>
  <si>
    <t>BRW138</t>
  </si>
  <si>
    <t>BRW139</t>
  </si>
  <si>
    <t>BRW140</t>
  </si>
  <si>
    <t>BRW141</t>
  </si>
  <si>
    <t>BRW142</t>
  </si>
  <si>
    <t>BRW143</t>
  </si>
  <si>
    <t>BRW144</t>
  </si>
  <si>
    <t>BRW145</t>
  </si>
  <si>
    <t>BRW146</t>
  </si>
  <si>
    <t>BRW147</t>
  </si>
  <si>
    <t>BRW148</t>
  </si>
  <si>
    <t>BRW149</t>
  </si>
  <si>
    <t>BRW150</t>
  </si>
  <si>
    <t>BRW151</t>
  </si>
  <si>
    <t>BRW152</t>
  </si>
  <si>
    <t>BRW153</t>
  </si>
  <si>
    <t>BRW154</t>
  </si>
  <si>
    <t>BRW155</t>
  </si>
  <si>
    <t>BRW156</t>
  </si>
  <si>
    <t>BRW157</t>
  </si>
  <si>
    <t>BRW158</t>
  </si>
  <si>
    <t>BRW159</t>
  </si>
  <si>
    <t>BRW160</t>
  </si>
  <si>
    <t>BRW161</t>
  </si>
  <si>
    <t>BRW162</t>
  </si>
  <si>
    <t>BRW163</t>
  </si>
  <si>
    <t>BRW164</t>
  </si>
  <si>
    <t>BRW165</t>
  </si>
  <si>
    <t>BRW166</t>
  </si>
  <si>
    <t>Box Springs Wind Project</t>
  </si>
  <si>
    <t>BSW1</t>
  </si>
  <si>
    <t>Gamesa</t>
  </si>
  <si>
    <t>G90-2.0</t>
  </si>
  <si>
    <t>[55], [56], [57]</t>
  </si>
  <si>
    <t>BSW2</t>
  </si>
  <si>
    <t>BSW3</t>
  </si>
  <si>
    <t>OMR3</t>
  </si>
  <si>
    <t>Siemens</t>
  </si>
  <si>
    <t>[444], [445], [802], [803]</t>
  </si>
  <si>
    <t>OMR4</t>
  </si>
  <si>
    <t>OMR5</t>
  </si>
  <si>
    <t>OMR6</t>
  </si>
  <si>
    <t>OMR7</t>
  </si>
  <si>
    <t>OMR8</t>
  </si>
  <si>
    <t>OMR9</t>
  </si>
  <si>
    <t>OMR10</t>
  </si>
  <si>
    <t>OMR11</t>
  </si>
  <si>
    <t>OMR12</t>
  </si>
  <si>
    <t>OMR13</t>
  </si>
  <si>
    <t>OMR14</t>
  </si>
  <si>
    <t>OMR15</t>
  </si>
  <si>
    <t>OMR16</t>
  </si>
  <si>
    <t>OMR17</t>
  </si>
  <si>
    <t>OMR18</t>
  </si>
  <si>
    <t>OMR19</t>
  </si>
  <si>
    <t>OMR20</t>
  </si>
  <si>
    <t>OMR21</t>
  </si>
  <si>
    <t>OMR22</t>
  </si>
  <si>
    <t>Bull Creek Wind Farm</t>
  </si>
  <si>
    <t>BCW1</t>
  </si>
  <si>
    <t>GE 1.7-103</t>
  </si>
  <si>
    <t>[67], [68], [69]</t>
  </si>
  <si>
    <t>BCW2</t>
  </si>
  <si>
    <t>BCW3</t>
  </si>
  <si>
    <t>BCW4</t>
  </si>
  <si>
    <t>BCW5</t>
  </si>
  <si>
    <t>BCW6</t>
  </si>
  <si>
    <t>BCW7</t>
  </si>
  <si>
    <t>BCW8</t>
  </si>
  <si>
    <t>BCW9</t>
  </si>
  <si>
    <t>BCW10</t>
  </si>
  <si>
    <t>BCW11</t>
  </si>
  <si>
    <t>BCW12</t>
  </si>
  <si>
    <t>BCW13</t>
  </si>
  <si>
    <t>BCW14</t>
  </si>
  <si>
    <t>BCW15</t>
  </si>
  <si>
    <t>BCW16</t>
  </si>
  <si>
    <t>BCW17</t>
  </si>
  <si>
    <t>CRR34</t>
  </si>
  <si>
    <t>V136-4.2</t>
  </si>
  <si>
    <t>CRR35</t>
  </si>
  <si>
    <t>CRR36</t>
  </si>
  <si>
    <t>CRR37</t>
  </si>
  <si>
    <t>CRR38</t>
  </si>
  <si>
    <t>CRR39</t>
  </si>
  <si>
    <t>CRR40</t>
  </si>
  <si>
    <t>Riverview Wind Power Plant</t>
  </si>
  <si>
    <t>RVV1</t>
  </si>
  <si>
    <t>[533], [534], [535]</t>
  </si>
  <si>
    <t>RVV2</t>
  </si>
  <si>
    <t>RVV3</t>
  </si>
  <si>
    <t>RVV4</t>
  </si>
  <si>
    <t>RVV5</t>
  </si>
  <si>
    <t>RVV6</t>
  </si>
  <si>
    <t>RVV7</t>
  </si>
  <si>
    <t>RVV8</t>
  </si>
  <si>
    <t>RVV9</t>
  </si>
  <si>
    <t>RVV10</t>
  </si>
  <si>
    <t>RVV11</t>
  </si>
  <si>
    <t>RVV12</t>
  </si>
  <si>
    <t>RVV13</t>
  </si>
  <si>
    <t>RVV14</t>
  </si>
  <si>
    <t>RVV15</t>
  </si>
  <si>
    <t>RVV16</t>
  </si>
  <si>
    <t>RVV17</t>
  </si>
  <si>
    <t>RVV18</t>
  </si>
  <si>
    <t>RVV19</t>
  </si>
  <si>
    <t>RVV20</t>
  </si>
  <si>
    <t>RVV21</t>
  </si>
  <si>
    <t>RVV22</t>
  </si>
  <si>
    <t>RVV23</t>
  </si>
  <si>
    <t>RVV24</t>
  </si>
  <si>
    <t>RVV25</t>
  </si>
  <si>
    <t>Windrise</t>
  </si>
  <si>
    <t>WRI1</t>
  </si>
  <si>
    <t>Siemens-Gamesa</t>
  </si>
  <si>
    <t>SG 4.8-145</t>
  </si>
  <si>
    <t>[700], [701]</t>
  </si>
  <si>
    <t>WRI2</t>
  </si>
  <si>
    <t>WRI3</t>
  </si>
  <si>
    <t>WRI4</t>
  </si>
  <si>
    <t>WRI5</t>
  </si>
  <si>
    <t>WRI6</t>
  </si>
  <si>
    <t>WRI7</t>
  </si>
  <si>
    <t>WRI8</t>
  </si>
  <si>
    <t>WRI9</t>
  </si>
  <si>
    <t>WRI10</t>
  </si>
  <si>
    <t>WRI11</t>
  </si>
  <si>
    <t>WRI12</t>
  </si>
  <si>
    <t>WRI13</t>
  </si>
  <si>
    <t>WRI14</t>
  </si>
  <si>
    <t>WRI15</t>
  </si>
  <si>
    <t>WRI16</t>
  </si>
  <si>
    <t>WRI17</t>
  </si>
  <si>
    <t>WRI18</t>
  </si>
  <si>
    <t>WRI19</t>
  </si>
  <si>
    <t>WRI20</t>
  </si>
  <si>
    <t>WRI21</t>
  </si>
  <si>
    <t>WRI22</t>
  </si>
  <si>
    <t>WRI23</t>
  </si>
  <si>
    <t>WRI24</t>
  </si>
  <si>
    <t>WRI25</t>
  </si>
  <si>
    <t>WRI26</t>
  </si>
  <si>
    <t>WRI27</t>
  </si>
  <si>
    <t>WRI28</t>
  </si>
  <si>
    <t>WRI29</t>
  </si>
  <si>
    <t>WRI30</t>
  </si>
  <si>
    <t>WRI31</t>
  </si>
  <si>
    <t>WRI32</t>
  </si>
  <si>
    <t>WRI33</t>
  </si>
  <si>
    <t>WRI34</t>
  </si>
  <si>
    <t>WRI35</t>
  </si>
  <si>
    <t>WRI36</t>
  </si>
  <si>
    <t>WRI37</t>
  </si>
  <si>
    <t>WRI38</t>
  </si>
  <si>
    <t>WRI39</t>
  </si>
  <si>
    <t>WRI40</t>
  </si>
  <si>
    <t>WRI41</t>
  </si>
  <si>
    <t>WRI42</t>
  </si>
  <si>
    <t>WRI43</t>
  </si>
  <si>
    <t>Forty Mile Wind (Granlea)</t>
  </si>
  <si>
    <t>FMG1</t>
  </si>
  <si>
    <t>[176], [753]</t>
  </si>
  <si>
    <t>FMG2</t>
  </si>
  <si>
    <t>FMG3</t>
  </si>
  <si>
    <t>FMG4</t>
  </si>
  <si>
    <t>FMG5</t>
  </si>
  <si>
    <t>FMG6</t>
  </si>
  <si>
    <t>FMG7</t>
  </si>
  <si>
    <t>FMG8</t>
  </si>
  <si>
    <t>FMG9</t>
  </si>
  <si>
    <t>FMG10</t>
  </si>
  <si>
    <t>FMG11</t>
  </si>
  <si>
    <t>FMG12</t>
  </si>
  <si>
    <t>FMG13</t>
  </si>
  <si>
    <t>FMG14</t>
  </si>
  <si>
    <t>FMG15</t>
  </si>
  <si>
    <t>FMG16</t>
  </si>
  <si>
    <t>FMG17</t>
  </si>
  <si>
    <t>FMG18</t>
  </si>
  <si>
    <t>FMG19</t>
  </si>
  <si>
    <t>FMG20</t>
  </si>
  <si>
    <t>FMG21</t>
  </si>
  <si>
    <t>FMG22</t>
  </si>
  <si>
    <t>Google Earth</t>
  </si>
  <si>
    <t>FMG23</t>
  </si>
  <si>
    <t>FMG24</t>
  </si>
  <si>
    <t>FMG25</t>
  </si>
  <si>
    <t>FMG26</t>
  </si>
  <si>
    <t>FMG27</t>
  </si>
  <si>
    <t>FMG28</t>
  </si>
  <si>
    <t>FMG29</t>
  </si>
  <si>
    <t>FMG30</t>
  </si>
  <si>
    <t>FMG31</t>
  </si>
  <si>
    <t>FMG32</t>
  </si>
  <si>
    <t>FMG33</t>
  </si>
  <si>
    <t>FMG34</t>
  </si>
  <si>
    <t>FMG35</t>
  </si>
  <si>
    <t>FMG36</t>
  </si>
  <si>
    <t>FMG37</t>
  </si>
  <si>
    <t>FMG38</t>
  </si>
  <si>
    <t>FMG39</t>
  </si>
  <si>
    <t>FMG40</t>
  </si>
  <si>
    <t>FMG41</t>
  </si>
  <si>
    <t>FMG42</t>
  </si>
  <si>
    <t>FMG43</t>
  </si>
  <si>
    <t>FMG44</t>
  </si>
  <si>
    <t>FMG45</t>
  </si>
  <si>
    <t>Rattlesnake Ridge Wind Project</t>
  </si>
  <si>
    <t>RRW1</t>
  </si>
  <si>
    <t>SG 5.0-145</t>
  </si>
  <si>
    <t>[513], [514], [515], [516]</t>
  </si>
  <si>
    <t>RRW2</t>
  </si>
  <si>
    <t>RRW3</t>
  </si>
  <si>
    <t>RRW4</t>
  </si>
  <si>
    <t>RRW5</t>
  </si>
  <si>
    <t>RRW6</t>
  </si>
  <si>
    <t>RRW7</t>
  </si>
  <si>
    <t>RRW8</t>
  </si>
  <si>
    <t>RRW9</t>
  </si>
  <si>
    <t>RRW10</t>
  </si>
  <si>
    <t>RRW11</t>
  </si>
  <si>
    <t>RRW12</t>
  </si>
  <si>
    <t>RRW13</t>
  </si>
  <si>
    <t>RRW14</t>
  </si>
  <si>
    <t>RRW15</t>
  </si>
  <si>
    <t>RRW16</t>
  </si>
  <si>
    <t>RRW17</t>
  </si>
  <si>
    <t>RRW18</t>
  </si>
  <si>
    <t>RRW19</t>
  </si>
  <si>
    <t>RRW20</t>
  </si>
  <si>
    <t>RRW21</t>
  </si>
  <si>
    <t>RRW22</t>
  </si>
  <si>
    <t>RRW23</t>
  </si>
  <si>
    <t>RRW24</t>
  </si>
  <si>
    <t>RRW25</t>
  </si>
  <si>
    <t>RRW26</t>
  </si>
  <si>
    <t>Wheatland WAGF Project</t>
  </si>
  <si>
    <t>WHL1</t>
  </si>
  <si>
    <t>[692], [693], [694]</t>
  </si>
  <si>
    <t>WHL2</t>
  </si>
  <si>
    <t>WHL3</t>
  </si>
  <si>
    <t>WHL4</t>
  </si>
  <si>
    <t>WHL5</t>
  </si>
  <si>
    <t>WHL6</t>
  </si>
  <si>
    <t>WHL7</t>
  </si>
  <si>
    <t>WHL8</t>
  </si>
  <si>
    <t>WHL9</t>
  </si>
  <si>
    <t>WHL10</t>
  </si>
  <si>
    <t>WHL11</t>
  </si>
  <si>
    <t>WHL12</t>
  </si>
  <si>
    <t>WHL13</t>
  </si>
  <si>
    <t>WHL14</t>
  </si>
  <si>
    <t>-</t>
  </si>
  <si>
    <t>WHL15</t>
  </si>
  <si>
    <t>WHL16</t>
  </si>
  <si>
    <t>WHL17</t>
  </si>
  <si>
    <t>WHL18</t>
  </si>
  <si>
    <t>WHL19</t>
  </si>
  <si>
    <t>WHL20</t>
  </si>
  <si>
    <t>WHL21</t>
  </si>
  <si>
    <t>WHL22</t>
  </si>
  <si>
    <t>WHL23</t>
  </si>
  <si>
    <t>WHL24</t>
  </si>
  <si>
    <t>Buffalo Atlee</t>
  </si>
  <si>
    <t>BFA1</t>
  </si>
  <si>
    <t>Turbine derated from 5.0 MW (Buffalo Atlee 1 - 17.25 MW capacity)</t>
  </si>
  <si>
    <t>[62], [63], [64], [65], [66], [740], [741], [742], [743]</t>
  </si>
  <si>
    <t>BFA2</t>
  </si>
  <si>
    <t>BFA3</t>
  </si>
  <si>
    <t>BFA4</t>
  </si>
  <si>
    <t>BFA5</t>
  </si>
  <si>
    <t>Turbine uprated from 5.0 MW (Buffalo Atlee 2 - 15.6 MW capacity)</t>
  </si>
  <si>
    <t>BFA6</t>
  </si>
  <si>
    <t>BFA7</t>
  </si>
  <si>
    <t>BFA8</t>
  </si>
  <si>
    <t>Turbine derated from 5.0 MW (Buffalo Atlee 3 - 17.25 MW capacity)</t>
  </si>
  <si>
    <t>BFA9</t>
  </si>
  <si>
    <t>BFA10</t>
  </si>
  <si>
    <t>BFA11</t>
  </si>
  <si>
    <t>BFA12</t>
  </si>
  <si>
    <t>Turbine uprated from 5.0 MW (Buffalo Atlee 4 - 10.4 MW capacity)</t>
  </si>
  <si>
    <t>BFA13</t>
  </si>
  <si>
    <t>Garden Plain</t>
  </si>
  <si>
    <t>GDP1</t>
  </si>
  <si>
    <t>[184], [185]</t>
  </si>
  <si>
    <t>GDP2</t>
  </si>
  <si>
    <t>GDP3</t>
  </si>
  <si>
    <t>GDP4</t>
  </si>
  <si>
    <t>GDP5</t>
  </si>
  <si>
    <t>GDP6</t>
  </si>
  <si>
    <t>GDP7</t>
  </si>
  <si>
    <t>GDP8</t>
  </si>
  <si>
    <t>GDP9</t>
  </si>
  <si>
    <t>GDP10</t>
  </si>
  <si>
    <t>GDP11</t>
  </si>
  <si>
    <t>GDP12</t>
  </si>
  <si>
    <t>GDP13</t>
  </si>
  <si>
    <t>GDP14</t>
  </si>
  <si>
    <t>GDP15</t>
  </si>
  <si>
    <t>GDP16</t>
  </si>
  <si>
    <t>GDP17</t>
  </si>
  <si>
    <t>GDP18</t>
  </si>
  <si>
    <t>GDP19</t>
  </si>
  <si>
    <t>GDP20</t>
  </si>
  <si>
    <t>GDP21</t>
  </si>
  <si>
    <t>GDP22</t>
  </si>
  <si>
    <t>GDP23</t>
  </si>
  <si>
    <t>GDP24</t>
  </si>
  <si>
    <t>GDP25</t>
  </si>
  <si>
    <t>GDP26</t>
  </si>
  <si>
    <t>Grizzly Bear Creek Wind</t>
  </si>
  <si>
    <t>GBW1</t>
  </si>
  <si>
    <t>V150-4.5</t>
  </si>
  <si>
    <t>[224], [225], [767]</t>
  </si>
  <si>
    <t>GBW2</t>
  </si>
  <si>
    <t>GBW3</t>
  </si>
  <si>
    <t>GBW4</t>
  </si>
  <si>
    <t>GBW5</t>
  </si>
  <si>
    <t>GBW6</t>
  </si>
  <si>
    <t>GBW7</t>
  </si>
  <si>
    <t>GBW8</t>
  </si>
  <si>
    <t>GBW9</t>
  </si>
  <si>
    <t>GBW10</t>
  </si>
  <si>
    <t>GBW11</t>
  </si>
  <si>
    <t>GBW12</t>
  </si>
  <si>
    <t>GBW13</t>
  </si>
  <si>
    <t>GBW14</t>
  </si>
  <si>
    <t>GBW15</t>
  </si>
  <si>
    <t>GBW16</t>
  </si>
  <si>
    <t>GBW17</t>
  </si>
  <si>
    <t>GBW18</t>
  </si>
  <si>
    <t>GBW19</t>
  </si>
  <si>
    <t>GBW20</t>
  </si>
  <si>
    <t>GBW21</t>
  </si>
  <si>
    <t>GBW22</t>
  </si>
  <si>
    <t>GBW23</t>
  </si>
  <si>
    <t>GBW24</t>
  </si>
  <si>
    <t>GBW25</t>
  </si>
  <si>
    <t>GBW26</t>
  </si>
  <si>
    <t>GBW27</t>
  </si>
  <si>
    <t>GBW28</t>
  </si>
  <si>
    <t>GBW29</t>
  </si>
  <si>
    <t>GBW30</t>
  </si>
  <si>
    <t>GBW31</t>
  </si>
  <si>
    <t>GBW32</t>
  </si>
  <si>
    <t>GBW33</t>
  </si>
  <si>
    <t>GBW34</t>
  </si>
  <si>
    <t>Hand Hills</t>
  </si>
  <si>
    <t>HHL1</t>
  </si>
  <si>
    <t>[242], [243], [244]</t>
  </si>
  <si>
    <t>HHL2</t>
  </si>
  <si>
    <t>HHL3</t>
  </si>
  <si>
    <t>HHL4</t>
  </si>
  <si>
    <t>HHL5</t>
  </si>
  <si>
    <t>HHL6</t>
  </si>
  <si>
    <t>HHL7</t>
  </si>
  <si>
    <t>HHL8</t>
  </si>
  <si>
    <t>HHL9</t>
  </si>
  <si>
    <t>HHL10</t>
  </si>
  <si>
    <t>HHL11</t>
  </si>
  <si>
    <t>HHL12</t>
  </si>
  <si>
    <t>HHL13</t>
  </si>
  <si>
    <t>HHL14</t>
  </si>
  <si>
    <t>HHL15</t>
  </si>
  <si>
    <t>HHL16</t>
  </si>
  <si>
    <t>HHL17</t>
  </si>
  <si>
    <t>HHL18</t>
  </si>
  <si>
    <t>HHL19</t>
  </si>
  <si>
    <t>HHL20</t>
  </si>
  <si>
    <t>HHL21</t>
  </si>
  <si>
    <t>HHL22</t>
  </si>
  <si>
    <t>HHL23</t>
  </si>
  <si>
    <t>HHL24</t>
  </si>
  <si>
    <t>HHL25</t>
  </si>
  <si>
    <t>HHL26</t>
  </si>
  <si>
    <t>HHL27</t>
  </si>
  <si>
    <t>HHL28</t>
  </si>
  <si>
    <t>HHL29</t>
  </si>
  <si>
    <t>Hilda</t>
  </si>
  <si>
    <t>HLD1</t>
  </si>
  <si>
    <t>[255], [256], [257]</t>
  </si>
  <si>
    <t>HLD2</t>
  </si>
  <si>
    <t>HLD3</t>
  </si>
  <si>
    <t>HLD4</t>
  </si>
  <si>
    <t>HLD5</t>
  </si>
  <si>
    <t>HLD6</t>
  </si>
  <si>
    <t>HLD7</t>
  </si>
  <si>
    <t>HLD8</t>
  </si>
  <si>
    <t>HLD9</t>
  </si>
  <si>
    <t>HLD10</t>
  </si>
  <si>
    <t>HLD11</t>
  </si>
  <si>
    <t>HLD12</t>
  </si>
  <si>
    <t>HLD13</t>
  </si>
  <si>
    <t>HLD14</t>
  </si>
  <si>
    <t>HLD15</t>
  </si>
  <si>
    <t>HLD16</t>
  </si>
  <si>
    <t>HLD17</t>
  </si>
  <si>
    <t>HLD18</t>
  </si>
  <si>
    <t>HLD19</t>
  </si>
  <si>
    <t>HLD20</t>
  </si>
  <si>
    <t>Jenner Wind</t>
  </si>
  <si>
    <t>JNW1</t>
  </si>
  <si>
    <t>E160-5.56</t>
  </si>
  <si>
    <t>[277], [278], [279], [280], [281], [282], [774], [775]</t>
  </si>
  <si>
    <t>JNW2</t>
  </si>
  <si>
    <t>JNW3</t>
  </si>
  <si>
    <t>JNW4</t>
  </si>
  <si>
    <t>JNW5</t>
  </si>
  <si>
    <t>JNW6</t>
  </si>
  <si>
    <t>JNW7</t>
  </si>
  <si>
    <t>JNW8</t>
  </si>
  <si>
    <t>JNW9</t>
  </si>
  <si>
    <t>JNW10</t>
  </si>
  <si>
    <t>JNW11</t>
  </si>
  <si>
    <t>JNW12</t>
  </si>
  <si>
    <t>JNW13</t>
  </si>
  <si>
    <t>JNW14</t>
  </si>
  <si>
    <t>JNW15</t>
  </si>
  <si>
    <t>JNW16</t>
  </si>
  <si>
    <t>JNW17</t>
  </si>
  <si>
    <t>JNW18</t>
  </si>
  <si>
    <t>JNW19</t>
  </si>
  <si>
    <t>JNW20</t>
  </si>
  <si>
    <t>JNW21</t>
  </si>
  <si>
    <t>JNW22</t>
  </si>
  <si>
    <t>JNW23</t>
  </si>
  <si>
    <t>JNW24</t>
  </si>
  <si>
    <t>JNW25</t>
  </si>
  <si>
    <t>JNW26</t>
  </si>
  <si>
    <t>JNW27</t>
  </si>
  <si>
    <t>JNW28</t>
  </si>
  <si>
    <t>JNW29</t>
  </si>
  <si>
    <t>JNW30</t>
  </si>
  <si>
    <t>JNW31</t>
  </si>
  <si>
    <t>JNW32</t>
  </si>
  <si>
    <t>JNW33</t>
  </si>
  <si>
    <t>JNW34</t>
  </si>
  <si>
    <t>JNW35</t>
  </si>
  <si>
    <t>JNW36</t>
  </si>
  <si>
    <t>JNW37</t>
  </si>
  <si>
    <t>JNW38</t>
  </si>
  <si>
    <t>JNW39</t>
  </si>
  <si>
    <t>JNW40</t>
  </si>
  <si>
    <t>JNW41</t>
  </si>
  <si>
    <t>JNW42</t>
  </si>
  <si>
    <t>JNW43</t>
  </si>
  <si>
    <t>JNW44</t>
  </si>
  <si>
    <t>JNW45</t>
  </si>
  <si>
    <t>JNW46</t>
  </si>
  <si>
    <t>JNW47</t>
  </si>
  <si>
    <t>JNW48</t>
  </si>
  <si>
    <t>JNW49</t>
  </si>
  <si>
    <t>JNW51</t>
  </si>
  <si>
    <t>JNW52</t>
  </si>
  <si>
    <t>JNW53</t>
  </si>
  <si>
    <t>JNW54</t>
  </si>
  <si>
    <t>LFN1</t>
  </si>
  <si>
    <t>V150-4.3</t>
  </si>
  <si>
    <t>[320], [321], [322]</t>
  </si>
  <si>
    <t>LFN2</t>
  </si>
  <si>
    <t>LFN3</t>
  </si>
  <si>
    <t>LFN4</t>
  </si>
  <si>
    <t>LFN5</t>
  </si>
  <si>
    <t>LFN6</t>
  </si>
  <si>
    <t>LFN7</t>
  </si>
  <si>
    <t>LFN8</t>
  </si>
  <si>
    <t>LFN9</t>
  </si>
  <si>
    <t>LFN10</t>
  </si>
  <si>
    <t>LFN11</t>
  </si>
  <si>
    <t>LFN12</t>
  </si>
  <si>
    <t>LFN13</t>
  </si>
  <si>
    <t>LFN14</t>
  </si>
  <si>
    <t>LFN15</t>
  </si>
  <si>
    <t>LFN16</t>
  </si>
  <si>
    <t>LFN17</t>
  </si>
  <si>
    <t>LFN18</t>
  </si>
  <si>
    <t>LFN19</t>
  </si>
  <si>
    <t>LFN20</t>
  </si>
  <si>
    <t>LFN21</t>
  </si>
  <si>
    <t>LFN22</t>
  </si>
  <si>
    <t>LFN23</t>
  </si>
  <si>
    <t>LFN24</t>
  </si>
  <si>
    <t>LFN25</t>
  </si>
  <si>
    <t>LFN26</t>
  </si>
  <si>
    <t>LFN27</t>
  </si>
  <si>
    <t>LFN28</t>
  </si>
  <si>
    <t>LFN29</t>
  </si>
  <si>
    <t>LFN30</t>
  </si>
  <si>
    <t>LFN31</t>
  </si>
  <si>
    <t>LFN32</t>
  </si>
  <si>
    <t>LFN33</t>
  </si>
  <si>
    <t>LFN34</t>
  </si>
  <si>
    <t>LFN35</t>
  </si>
  <si>
    <t>Stirling</t>
  </si>
  <si>
    <t>STL1</t>
  </si>
  <si>
    <t>[617], [618], [619], [620]</t>
  </si>
  <si>
    <t>STL2</t>
  </si>
  <si>
    <t>STL3</t>
  </si>
  <si>
    <t>STL4</t>
  </si>
  <si>
    <t>STL5</t>
  </si>
  <si>
    <t>STL6</t>
  </si>
  <si>
    <t>STL7</t>
  </si>
  <si>
    <t>STL8</t>
  </si>
  <si>
    <t>STL9</t>
  </si>
  <si>
    <t>STL10</t>
  </si>
  <si>
    <t>STL11</t>
  </si>
  <si>
    <t>STL12</t>
  </si>
  <si>
    <t>STL13</t>
  </si>
  <si>
    <t>STL14</t>
  </si>
  <si>
    <t>STL15</t>
  </si>
  <si>
    <t>STL16</t>
  </si>
  <si>
    <t>STL17</t>
  </si>
  <si>
    <t>STL18</t>
  </si>
  <si>
    <t>STL19</t>
  </si>
  <si>
    <t>STL20</t>
  </si>
  <si>
    <t>STL21</t>
  </si>
  <si>
    <t>STL22</t>
  </si>
  <si>
    <t>STL23</t>
  </si>
  <si>
    <t>PaintEarth</t>
  </si>
  <si>
    <t>PTE1</t>
  </si>
  <si>
    <t>[452], [453], [454]</t>
  </si>
  <si>
    <t>PTE2</t>
  </si>
  <si>
    <t>PTE3</t>
  </si>
  <si>
    <t>PTE4</t>
  </si>
  <si>
    <t>PTE5</t>
  </si>
  <si>
    <t>PTE6</t>
  </si>
  <si>
    <t>PTE7</t>
  </si>
  <si>
    <t>PTE8</t>
  </si>
  <si>
    <t>PTE9</t>
  </si>
  <si>
    <t>PTE10</t>
  </si>
  <si>
    <t>PTE11</t>
  </si>
  <si>
    <t>PTE12</t>
  </si>
  <si>
    <t>PTE13</t>
  </si>
  <si>
    <t>PTE14</t>
  </si>
  <si>
    <t>PTE15</t>
  </si>
  <si>
    <t>PTE16</t>
  </si>
  <si>
    <t>PTE17</t>
  </si>
  <si>
    <t>PTE18</t>
  </si>
  <si>
    <t>PTE19</t>
  </si>
  <si>
    <t>PTE20</t>
  </si>
  <si>
    <t>PTE21</t>
  </si>
  <si>
    <t>PTE22</t>
  </si>
  <si>
    <t>PTE23</t>
  </si>
  <si>
    <t>PTE24</t>
  </si>
  <si>
    <t>PTE25</t>
  </si>
  <si>
    <t>PTE26</t>
  </si>
  <si>
    <t>PTE27</t>
  </si>
  <si>
    <t>PTE28</t>
  </si>
  <si>
    <t>PTE29</t>
  </si>
  <si>
    <t>PTE30</t>
  </si>
  <si>
    <t>PTE31</t>
  </si>
  <si>
    <t>PTE32</t>
  </si>
  <si>
    <t>PTE33</t>
  </si>
  <si>
    <t>PTE34</t>
  </si>
  <si>
    <t>PTE35</t>
  </si>
  <si>
    <t>PTE36</t>
  </si>
  <si>
    <t>PTE37</t>
  </si>
  <si>
    <t>PTE38</t>
  </si>
  <si>
    <t>Sharp Hills</t>
  </si>
  <si>
    <t>SHP1</t>
  </si>
  <si>
    <t>V150-4.5 turbines (45) and V150-4.3 turbines (22), no information of which turbines are which model</t>
  </si>
  <si>
    <t>[567], [568]</t>
  </si>
  <si>
    <t>SHP2</t>
  </si>
  <si>
    <t>SHP3</t>
  </si>
  <si>
    <t>SHP4</t>
  </si>
  <si>
    <t>SHP5</t>
  </si>
  <si>
    <t>SHP6</t>
  </si>
  <si>
    <t>SHP7</t>
  </si>
  <si>
    <t>SHP8</t>
  </si>
  <si>
    <t>SHP9</t>
  </si>
  <si>
    <t>SHP10</t>
  </si>
  <si>
    <t>SHP11</t>
  </si>
  <si>
    <t>SHP12</t>
  </si>
  <si>
    <t>SHP13</t>
  </si>
  <si>
    <t>SHP14</t>
  </si>
  <si>
    <t>SHP15</t>
  </si>
  <si>
    <t>SHP16</t>
  </si>
  <si>
    <t>SHP17</t>
  </si>
  <si>
    <t>SHP18</t>
  </si>
  <si>
    <t>SHP19</t>
  </si>
  <si>
    <t>SHP20</t>
  </si>
  <si>
    <t>SHP21</t>
  </si>
  <si>
    <t>SHP22</t>
  </si>
  <si>
    <t>SHP23</t>
  </si>
  <si>
    <t>SHP24</t>
  </si>
  <si>
    <t>SHP25</t>
  </si>
  <si>
    <t>SHP26</t>
  </si>
  <si>
    <t>SHP27</t>
  </si>
  <si>
    <t>SHP28</t>
  </si>
  <si>
    <t>SHP29</t>
  </si>
  <si>
    <t>SHP30</t>
  </si>
  <si>
    <t>SHP31</t>
  </si>
  <si>
    <t>SHP32</t>
  </si>
  <si>
    <t>SHP33</t>
  </si>
  <si>
    <t>SHP34</t>
  </si>
  <si>
    <t>SHP35</t>
  </si>
  <si>
    <t>SHP36</t>
  </si>
  <si>
    <t>SHP37</t>
  </si>
  <si>
    <t>SHP38</t>
  </si>
  <si>
    <t>SHP39</t>
  </si>
  <si>
    <t>SHP40</t>
  </si>
  <si>
    <t>SHP41</t>
  </si>
  <si>
    <t>SHP42</t>
  </si>
  <si>
    <t>SHP43</t>
  </si>
  <si>
    <t>SHP44</t>
  </si>
  <si>
    <t>SHP45</t>
  </si>
  <si>
    <t>SHP46</t>
  </si>
  <si>
    <t>SHP47</t>
  </si>
  <si>
    <t>SHP48</t>
  </si>
  <si>
    <t>SHP49</t>
  </si>
  <si>
    <t>SHP50</t>
  </si>
  <si>
    <t>SHP51</t>
  </si>
  <si>
    <t>SHP52</t>
  </si>
  <si>
    <t>SHP53</t>
  </si>
  <si>
    <t>SHP54</t>
  </si>
  <si>
    <t>SHP55</t>
  </si>
  <si>
    <t>SHP56</t>
  </si>
  <si>
    <t>SHP57</t>
  </si>
  <si>
    <t>SHP58</t>
  </si>
  <si>
    <t>SHP59</t>
  </si>
  <si>
    <t>SHP60</t>
  </si>
  <si>
    <t>SHP61</t>
  </si>
  <si>
    <t>SHP62</t>
  </si>
  <si>
    <t>SHP63</t>
  </si>
  <si>
    <t>SHP64</t>
  </si>
  <si>
    <t>SHP65</t>
  </si>
  <si>
    <t>SHP66</t>
  </si>
  <si>
    <t>SHP67</t>
  </si>
  <si>
    <t>CRW2</t>
  </si>
  <si>
    <t>2000/2001</t>
  </si>
  <si>
    <t>CRW3</t>
  </si>
  <si>
    <t>CRW4</t>
  </si>
  <si>
    <t>CRW5</t>
  </si>
  <si>
    <t>CRW6</t>
  </si>
  <si>
    <t>CRW7</t>
  </si>
  <si>
    <t>CRW8</t>
  </si>
  <si>
    <t>CRW9</t>
  </si>
  <si>
    <t>CRW10</t>
  </si>
  <si>
    <t>CRW11</t>
  </si>
  <si>
    <t>CRW12</t>
  </si>
  <si>
    <t>CRW13</t>
  </si>
  <si>
    <t>CRW14</t>
  </si>
  <si>
    <t>CRW15</t>
  </si>
  <si>
    <t>CRW16</t>
  </si>
  <si>
    <t>CRW17</t>
  </si>
  <si>
    <t>CRW18</t>
  </si>
  <si>
    <t>CRW19</t>
  </si>
  <si>
    <t>CRW20</t>
  </si>
  <si>
    <t>CRW21</t>
  </si>
  <si>
    <t>CRW22</t>
  </si>
  <si>
    <t>CRW23</t>
  </si>
  <si>
    <t>CRW24</t>
  </si>
  <si>
    <t>CRW25</t>
  </si>
  <si>
    <t>CRW26</t>
  </si>
  <si>
    <t>CRW27</t>
  </si>
  <si>
    <t>CRW28</t>
  </si>
  <si>
    <t>CRW29</t>
  </si>
  <si>
    <t>CRW30</t>
  </si>
  <si>
    <t>CRW31</t>
  </si>
  <si>
    <t>CRW32</t>
  </si>
  <si>
    <t>CRW33</t>
  </si>
  <si>
    <t>CRW34</t>
  </si>
  <si>
    <t>CRW35</t>
  </si>
  <si>
    <t>CRW36</t>
  </si>
  <si>
    <t>CRW37</t>
  </si>
  <si>
    <t>CRW38</t>
  </si>
  <si>
    <t>CRW39</t>
  </si>
  <si>
    <t>CRW40</t>
  </si>
  <si>
    <t>CRW41</t>
  </si>
  <si>
    <t>CRW42</t>
  </si>
  <si>
    <t>CRW43</t>
  </si>
  <si>
    <t>CRW44</t>
  </si>
  <si>
    <t>CRW45</t>
  </si>
  <si>
    <t>CRW46</t>
  </si>
  <si>
    <t>CRW47</t>
  </si>
  <si>
    <t>CRW48</t>
  </si>
  <si>
    <t>CRW49</t>
  </si>
  <si>
    <t>CRW50</t>
  </si>
  <si>
    <t>CRW51</t>
  </si>
  <si>
    <t>CRW52</t>
  </si>
  <si>
    <t>CRW53</t>
  </si>
  <si>
    <t>CRW54</t>
  </si>
  <si>
    <t>CRW55</t>
  </si>
  <si>
    <t>CRW56</t>
  </si>
  <si>
    <t>CRW57</t>
  </si>
  <si>
    <t>CRW58</t>
  </si>
  <si>
    <t>CRW59</t>
  </si>
  <si>
    <t>CRW60</t>
  </si>
  <si>
    <t>Kettles Hill</t>
  </si>
  <si>
    <t>KEH1</t>
  </si>
  <si>
    <t>2006/2007</t>
  </si>
  <si>
    <t>3 x 50 m turbines, 5 x 60 m turbines, and 27 x 67 m turbines</t>
  </si>
  <si>
    <t>[301], [302], [778]</t>
  </si>
  <si>
    <t>KEH2</t>
  </si>
  <si>
    <t>KEH3</t>
  </si>
  <si>
    <t>KEH4</t>
  </si>
  <si>
    <t>KEH5</t>
  </si>
  <si>
    <t>KEH6</t>
  </si>
  <si>
    <t>KEH7</t>
  </si>
  <si>
    <t>KEH8</t>
  </si>
  <si>
    <t>KEH9</t>
  </si>
  <si>
    <t>KEH10</t>
  </si>
  <si>
    <t>KEH11</t>
  </si>
  <si>
    <t>KEH12</t>
  </si>
  <si>
    <t>KEH13</t>
  </si>
  <si>
    <t>KEH14</t>
  </si>
  <si>
    <t>KEH15</t>
  </si>
  <si>
    <t>KEH16</t>
  </si>
  <si>
    <t>KEH17</t>
  </si>
  <si>
    <t>KEH18</t>
  </si>
  <si>
    <t>KEH19</t>
  </si>
  <si>
    <t>KEH20</t>
  </si>
  <si>
    <t>KEH21</t>
  </si>
  <si>
    <t>KEH22</t>
  </si>
  <si>
    <t>KEH23</t>
  </si>
  <si>
    <t>KEH24</t>
  </si>
  <si>
    <t>KEH25</t>
  </si>
  <si>
    <t>KEH26</t>
  </si>
  <si>
    <t>KEH27</t>
  </si>
  <si>
    <t>KEH28</t>
  </si>
  <si>
    <t>KEH29</t>
  </si>
  <si>
    <t>KEH30</t>
  </si>
  <si>
    <t>KEH31</t>
  </si>
  <si>
    <t>KEH32</t>
  </si>
  <si>
    <t>KEH33</t>
  </si>
  <si>
    <t>KEH34</t>
  </si>
  <si>
    <t>KEH35</t>
  </si>
  <si>
    <t>Whitla Wind</t>
  </si>
  <si>
    <t>WTL1</t>
  </si>
  <si>
    <t>V136-3.6</t>
  </si>
  <si>
    <t>2019/2021</t>
  </si>
  <si>
    <t>[695], [696]</t>
  </si>
  <si>
    <t>WTL2</t>
  </si>
  <si>
    <t>WTL3</t>
  </si>
  <si>
    <t>WTL4</t>
  </si>
  <si>
    <t>WTL5</t>
  </si>
  <si>
    <t>WTL6</t>
  </si>
  <si>
    <t>WTL7</t>
  </si>
  <si>
    <t>WTL8</t>
  </si>
  <si>
    <t>WTL9</t>
  </si>
  <si>
    <t>WTL10</t>
  </si>
  <si>
    <t>WTL11</t>
  </si>
  <si>
    <t>WTL12</t>
  </si>
  <si>
    <t>WTL13</t>
  </si>
  <si>
    <t>WTL14</t>
  </si>
  <si>
    <t>WTL15</t>
  </si>
  <si>
    <t>WTL16</t>
  </si>
  <si>
    <t>WTL17</t>
  </si>
  <si>
    <t>WTL18</t>
  </si>
  <si>
    <t>WTL19</t>
  </si>
  <si>
    <t>WTL20</t>
  </si>
  <si>
    <t>WTL21</t>
  </si>
  <si>
    <t>WTL22</t>
  </si>
  <si>
    <t>WTL23</t>
  </si>
  <si>
    <t>WTL24</t>
  </si>
  <si>
    <t>WTL25</t>
  </si>
  <si>
    <t>WTL26</t>
  </si>
  <si>
    <t>WTL27</t>
  </si>
  <si>
    <t>WTL28</t>
  </si>
  <si>
    <t>WTL29</t>
  </si>
  <si>
    <t>WTL30</t>
  </si>
  <si>
    <t>WTL31</t>
  </si>
  <si>
    <t>WTL32</t>
  </si>
  <si>
    <t>WTL33</t>
  </si>
  <si>
    <t>WTL34</t>
  </si>
  <si>
    <t>WTL35</t>
  </si>
  <si>
    <t>WTL36</t>
  </si>
  <si>
    <t>WTL37</t>
  </si>
  <si>
    <t>WTL38</t>
  </si>
  <si>
    <t>WTL39</t>
  </si>
  <si>
    <t>WTL40</t>
  </si>
  <si>
    <t>WTL41</t>
  </si>
  <si>
    <t>WTL42</t>
  </si>
  <si>
    <t>WTL43</t>
  </si>
  <si>
    <t>WTL44</t>
  </si>
  <si>
    <t>WTL45</t>
  </si>
  <si>
    <t>WTL46</t>
  </si>
  <si>
    <t>WTL47</t>
  </si>
  <si>
    <t>WTL48</t>
  </si>
  <si>
    <t>WTL49</t>
  </si>
  <si>
    <t>WTL50</t>
  </si>
  <si>
    <t>WTL51</t>
  </si>
  <si>
    <t>WTL52</t>
  </si>
  <si>
    <t>WTL53</t>
  </si>
  <si>
    <t>WTL54</t>
  </si>
  <si>
    <t>WTL55</t>
  </si>
  <si>
    <t>WTL56</t>
  </si>
  <si>
    <t>WTL57</t>
  </si>
  <si>
    <t>WTL58</t>
  </si>
  <si>
    <t>WTL59</t>
  </si>
  <si>
    <t>WTL60</t>
  </si>
  <si>
    <t>WTL61</t>
  </si>
  <si>
    <t>WTL62</t>
  </si>
  <si>
    <t>WTL63</t>
  </si>
  <si>
    <t>WTL64</t>
  </si>
  <si>
    <t>WTL65</t>
  </si>
  <si>
    <t>WTL66</t>
  </si>
  <si>
    <t>WTL67</t>
  </si>
  <si>
    <t>WTL68</t>
  </si>
  <si>
    <t>WTL69</t>
  </si>
  <si>
    <t>WTL70</t>
  </si>
  <si>
    <t>WTL71</t>
  </si>
  <si>
    <t>WTL72</t>
  </si>
  <si>
    <t>WTL73</t>
  </si>
  <si>
    <t>WTL74</t>
  </si>
  <si>
    <t>WTL75</t>
  </si>
  <si>
    <t>WTL76</t>
  </si>
  <si>
    <t>WTL77</t>
  </si>
  <si>
    <t>WTL78</t>
  </si>
  <si>
    <t>WTL79</t>
  </si>
  <si>
    <t>WTL80</t>
  </si>
  <si>
    <t>WTL81</t>
  </si>
  <si>
    <t>WTL82</t>
  </si>
  <si>
    <t>WTL83</t>
  </si>
  <si>
    <t>WTL84</t>
  </si>
  <si>
    <t>WTL85</t>
  </si>
  <si>
    <t>WTL86</t>
  </si>
  <si>
    <t>WTL87</t>
  </si>
  <si>
    <t>WTL88</t>
  </si>
  <si>
    <t>WTL89</t>
  </si>
  <si>
    <t>WTL90</t>
  </si>
  <si>
    <t>WTL91</t>
  </si>
  <si>
    <t>WTL92</t>
  </si>
  <si>
    <t>WTL93</t>
  </si>
  <si>
    <t>WTL94</t>
  </si>
  <si>
    <t>WTL95</t>
  </si>
  <si>
    <t>WTL96</t>
  </si>
  <si>
    <t>WTL97</t>
  </si>
  <si>
    <t>WTL98</t>
  </si>
  <si>
    <t>Cypress</t>
  </si>
  <si>
    <t>CYP1</t>
  </si>
  <si>
    <t>[127]</t>
  </si>
  <si>
    <t>CYP2</t>
  </si>
  <si>
    <t>CYP3</t>
  </si>
  <si>
    <t>CYP4</t>
  </si>
  <si>
    <t>CYP5</t>
  </si>
  <si>
    <t>CYP6</t>
  </si>
  <si>
    <t>CYP7</t>
  </si>
  <si>
    <t>CYP8</t>
  </si>
  <si>
    <t>CYP9</t>
  </si>
  <si>
    <t>CYP10</t>
  </si>
  <si>
    <t>CYP11</t>
  </si>
  <si>
    <t>CYP12</t>
  </si>
  <si>
    <t>CYP13</t>
  </si>
  <si>
    <t>CYP14</t>
  </si>
  <si>
    <t>CYP15</t>
  </si>
  <si>
    <t>CYP16</t>
  </si>
  <si>
    <t>CYP17</t>
  </si>
  <si>
    <t>CYP18</t>
  </si>
  <si>
    <t>CYP19</t>
  </si>
  <si>
    <t>CYP20</t>
  </si>
  <si>
    <t>CYP21</t>
  </si>
  <si>
    <t>CYP22</t>
  </si>
  <si>
    <t>CYP23</t>
  </si>
  <si>
    <t>CYP24</t>
  </si>
  <si>
    <t>CYP25</t>
  </si>
  <si>
    <t>CYP26</t>
  </si>
  <si>
    <t>CYP27</t>
  </si>
  <si>
    <t>CYP28</t>
  </si>
  <si>
    <t>CYP29</t>
  </si>
  <si>
    <t>CYP30</t>
  </si>
  <si>
    <t>CYP31</t>
  </si>
  <si>
    <t>CYP32</t>
  </si>
  <si>
    <t>CYP33</t>
  </si>
  <si>
    <t>CYP34</t>
  </si>
  <si>
    <t>CYP35</t>
  </si>
  <si>
    <t>CYP36</t>
  </si>
  <si>
    <t>CYP37</t>
  </si>
  <si>
    <t>CYP38</t>
  </si>
  <si>
    <t>CYP39</t>
  </si>
  <si>
    <t>CYP40</t>
  </si>
  <si>
    <t>CYP41</t>
  </si>
  <si>
    <t>CYP42</t>
  </si>
  <si>
    <t>CYP43</t>
  </si>
  <si>
    <t>CYP44</t>
  </si>
  <si>
    <t>CYP45</t>
  </si>
  <si>
    <t>CYP46</t>
  </si>
  <si>
    <t>CYP47</t>
  </si>
  <si>
    <t>CYP48</t>
  </si>
  <si>
    <t>British Columbia</t>
  </si>
  <si>
    <t>Bear Mountain</t>
  </si>
  <si>
    <t>BEA1</t>
  </si>
  <si>
    <t>E82-3.0</t>
  </si>
  <si>
    <t>BEA2</t>
  </si>
  <si>
    <t>BEA3</t>
  </si>
  <si>
    <t>BEA4</t>
  </si>
  <si>
    <t>BEA5</t>
  </si>
  <si>
    <t>BEA6</t>
  </si>
  <si>
    <t>BEA7</t>
  </si>
  <si>
    <t>BEA8</t>
  </si>
  <si>
    <t>BEA9</t>
  </si>
  <si>
    <t>BEA10</t>
  </si>
  <si>
    <t>BEA11</t>
  </si>
  <si>
    <t>BEA12</t>
  </si>
  <si>
    <t>BEA13</t>
  </si>
  <si>
    <t>BEA14</t>
  </si>
  <si>
    <t>BEA15</t>
  </si>
  <si>
    <t>BEA16</t>
  </si>
  <si>
    <t>BEA17</t>
  </si>
  <si>
    <t>BEA18</t>
  </si>
  <si>
    <t>BEA19</t>
  </si>
  <si>
    <t>BEA20</t>
  </si>
  <si>
    <t>BEA21</t>
  </si>
  <si>
    <t>BEA22</t>
  </si>
  <si>
    <t>BEA23</t>
  </si>
  <si>
    <t>BEA24</t>
  </si>
  <si>
    <t>BEA25</t>
  </si>
  <si>
    <t>BEA26</t>
  </si>
  <si>
    <t>BEA27</t>
  </si>
  <si>
    <t>BEA28</t>
  </si>
  <si>
    <t>BEA29</t>
  </si>
  <si>
    <t>BEA30</t>
  </si>
  <si>
    <t>BEA31</t>
  </si>
  <si>
    <t>BEA32</t>
  </si>
  <si>
    <t>BEA33</t>
  </si>
  <si>
    <t>BEA34</t>
  </si>
  <si>
    <t>Grouse Mountain</t>
  </si>
  <si>
    <t>GMT1</t>
  </si>
  <si>
    <t>Leitwind</t>
  </si>
  <si>
    <t>LTW77-1.5</t>
  </si>
  <si>
    <t>[232], [233], [234]</t>
  </si>
  <si>
    <t>Dokie Ridge Wind Farm</t>
  </si>
  <si>
    <t>DOK1</t>
  </si>
  <si>
    <t>[150], [745]</t>
  </si>
  <si>
    <t>DOK2</t>
  </si>
  <si>
    <t>DOK3</t>
  </si>
  <si>
    <t>DOK4</t>
  </si>
  <si>
    <t>DOK5</t>
  </si>
  <si>
    <t>DOK6</t>
  </si>
  <si>
    <t>DOK7</t>
  </si>
  <si>
    <t>DOK8</t>
  </si>
  <si>
    <t>DOK9</t>
  </si>
  <si>
    <t>DOK10</t>
  </si>
  <si>
    <t>DOK11</t>
  </si>
  <si>
    <t>DOK12</t>
  </si>
  <si>
    <t>DOK13</t>
  </si>
  <si>
    <t>DOK14</t>
  </si>
  <si>
    <t>DOK15</t>
  </si>
  <si>
    <t>DOK16</t>
  </si>
  <si>
    <t>DOK17</t>
  </si>
  <si>
    <t>DOK18</t>
  </si>
  <si>
    <t>DOK19</t>
  </si>
  <si>
    <t>DOK20</t>
  </si>
  <si>
    <t>DOK21</t>
  </si>
  <si>
    <t>DOK22</t>
  </si>
  <si>
    <t>DOK23</t>
  </si>
  <si>
    <t>DOK24</t>
  </si>
  <si>
    <t>DOK25</t>
  </si>
  <si>
    <t>DOK26</t>
  </si>
  <si>
    <t>DOK27</t>
  </si>
  <si>
    <t>DOK28</t>
  </si>
  <si>
    <t>DOK29</t>
  </si>
  <si>
    <t>DOK30</t>
  </si>
  <si>
    <t>DOK31</t>
  </si>
  <si>
    <t>DOK32</t>
  </si>
  <si>
    <t>DOK33</t>
  </si>
  <si>
    <t>DOK34</t>
  </si>
  <si>
    <t>DOK35</t>
  </si>
  <si>
    <t>DOK36</t>
  </si>
  <si>
    <t>DOK37</t>
  </si>
  <si>
    <t>DOK38</t>
  </si>
  <si>
    <t>DOK39</t>
  </si>
  <si>
    <t>DOK40</t>
  </si>
  <si>
    <t>DOK41</t>
  </si>
  <si>
    <t>DOK42</t>
  </si>
  <si>
    <t>DOK43</t>
  </si>
  <si>
    <t>DOK44</t>
  </si>
  <si>
    <t>DOK45</t>
  </si>
  <si>
    <t>DOK46</t>
  </si>
  <si>
    <t>DOK47</t>
  </si>
  <si>
    <t>DOK48</t>
  </si>
  <si>
    <t>Quality Wind</t>
  </si>
  <si>
    <t>QUA1</t>
  </si>
  <si>
    <t>[491]</t>
  </si>
  <si>
    <t>QUA2</t>
  </si>
  <si>
    <t>QUA3</t>
  </si>
  <si>
    <t>QUA4</t>
  </si>
  <si>
    <t>QUA5</t>
  </si>
  <si>
    <t>QUA6</t>
  </si>
  <si>
    <t>QUA7</t>
  </si>
  <si>
    <t>QUA8</t>
  </si>
  <si>
    <t>QUA9</t>
  </si>
  <si>
    <t>QUA10</t>
  </si>
  <si>
    <t>QUA11</t>
  </si>
  <si>
    <t>QUA12</t>
  </si>
  <si>
    <t>QUA13</t>
  </si>
  <si>
    <t>QUA14</t>
  </si>
  <si>
    <t>QUA15</t>
  </si>
  <si>
    <t>QUA16</t>
  </si>
  <si>
    <t>QUA17</t>
  </si>
  <si>
    <t>QUA18</t>
  </si>
  <si>
    <t>QUA19</t>
  </si>
  <si>
    <t>QUA20</t>
  </si>
  <si>
    <t>QUA21</t>
  </si>
  <si>
    <t>QUA22</t>
  </si>
  <si>
    <t>QUA23</t>
  </si>
  <si>
    <t>QUA24</t>
  </si>
  <si>
    <t>QUA25</t>
  </si>
  <si>
    <t>QUA26</t>
  </si>
  <si>
    <t>QUA27</t>
  </si>
  <si>
    <t>QUA28</t>
  </si>
  <si>
    <t>QUA29</t>
  </si>
  <si>
    <t>QUA30</t>
  </si>
  <si>
    <t>QUA31</t>
  </si>
  <si>
    <t>QUA32</t>
  </si>
  <si>
    <t>QUA33</t>
  </si>
  <si>
    <t>QUA34</t>
  </si>
  <si>
    <t>QUA35</t>
  </si>
  <si>
    <t>QUA36</t>
  </si>
  <si>
    <t>QUA37</t>
  </si>
  <si>
    <t>QUA38</t>
  </si>
  <si>
    <t>QUA39</t>
  </si>
  <si>
    <t>QUA40</t>
  </si>
  <si>
    <t>QUA41</t>
  </si>
  <si>
    <t>QUA42</t>
  </si>
  <si>
    <t>QUA43</t>
  </si>
  <si>
    <t>QUA44</t>
  </si>
  <si>
    <t>QUA45</t>
  </si>
  <si>
    <t>QUA46</t>
  </si>
  <si>
    <t>QUA47</t>
  </si>
  <si>
    <t>QUA48</t>
  </si>
  <si>
    <t>QUA49</t>
  </si>
  <si>
    <t>QUA50</t>
  </si>
  <si>
    <t>QUA51</t>
  </si>
  <si>
    <t>QUA52</t>
  </si>
  <si>
    <t>QUA53</t>
  </si>
  <si>
    <t>QUA54</t>
  </si>
  <si>
    <t>QUA55</t>
  </si>
  <si>
    <t>QUA56</t>
  </si>
  <si>
    <t>QUA57</t>
  </si>
  <si>
    <t>QUA58</t>
  </si>
  <si>
    <t>QUA59</t>
  </si>
  <si>
    <t>QUA60</t>
  </si>
  <si>
    <t>QUA61</t>
  </si>
  <si>
    <t>QUA62</t>
  </si>
  <si>
    <t>QUA63</t>
  </si>
  <si>
    <t>QUA64</t>
  </si>
  <si>
    <t>QUA65</t>
  </si>
  <si>
    <t>QUA66</t>
  </si>
  <si>
    <t>QUA67</t>
  </si>
  <si>
    <t>QUA68</t>
  </si>
  <si>
    <t>QUA69</t>
  </si>
  <si>
    <t>QUA70</t>
  </si>
  <si>
    <t>QUA71</t>
  </si>
  <si>
    <t>QUA72</t>
  </si>
  <si>
    <t>QUA73</t>
  </si>
  <si>
    <t>QUA74</t>
  </si>
  <si>
    <t>QUA75</t>
  </si>
  <si>
    <t>QUA76</t>
  </si>
  <si>
    <t>QUA77</t>
  </si>
  <si>
    <t>QUA78</t>
  </si>
  <si>
    <t>QUA79</t>
  </si>
  <si>
    <t>Cape Scott</t>
  </si>
  <si>
    <t>CSC1</t>
  </si>
  <si>
    <t>[72], [73]</t>
  </si>
  <si>
    <t>CSC2</t>
  </si>
  <si>
    <t>CSC3</t>
  </si>
  <si>
    <t>CSC4</t>
  </si>
  <si>
    <t>CSC5</t>
  </si>
  <si>
    <t>CSC6</t>
  </si>
  <si>
    <t>CSC7</t>
  </si>
  <si>
    <t>CSC8</t>
  </si>
  <si>
    <t>CSC9</t>
  </si>
  <si>
    <t>CSC10</t>
  </si>
  <si>
    <t>CSC11</t>
  </si>
  <si>
    <t>CSC12</t>
  </si>
  <si>
    <t>CSC13</t>
  </si>
  <si>
    <t>CSC14</t>
  </si>
  <si>
    <t>CSC15</t>
  </si>
  <si>
    <t>CSC16</t>
  </si>
  <si>
    <t>CSC17</t>
  </si>
  <si>
    <t>CSC18</t>
  </si>
  <si>
    <t>CSC19</t>
  </si>
  <si>
    <t>CSC20</t>
  </si>
  <si>
    <t>CSC21</t>
  </si>
  <si>
    <t>CSC22</t>
  </si>
  <si>
    <t>CSC23</t>
  </si>
  <si>
    <t>CSC24</t>
  </si>
  <si>
    <t>CSC25</t>
  </si>
  <si>
    <t>CSC26</t>
  </si>
  <si>
    <t>CSC27</t>
  </si>
  <si>
    <t>CSC28</t>
  </si>
  <si>
    <t>CSC29</t>
  </si>
  <si>
    <t>CSC30</t>
  </si>
  <si>
    <t>CSC31</t>
  </si>
  <si>
    <t>CSC32</t>
  </si>
  <si>
    <t>CSC33</t>
  </si>
  <si>
    <t>CSC34</t>
  </si>
  <si>
    <t>CSC35</t>
  </si>
  <si>
    <t>CSC36</t>
  </si>
  <si>
    <t>CSC37</t>
  </si>
  <si>
    <t>CSC38</t>
  </si>
  <si>
    <t>CSC39</t>
  </si>
  <si>
    <t>CSC40</t>
  </si>
  <si>
    <t>CSC41</t>
  </si>
  <si>
    <t>CSC42</t>
  </si>
  <si>
    <t>CSC43</t>
  </si>
  <si>
    <t>CSC44</t>
  </si>
  <si>
    <t>CSC45</t>
  </si>
  <si>
    <t>CSC46</t>
  </si>
  <si>
    <t>CSC47</t>
  </si>
  <si>
    <t>CSC48</t>
  </si>
  <si>
    <t>CSC49</t>
  </si>
  <si>
    <t>CSC50</t>
  </si>
  <si>
    <t>CSC51</t>
  </si>
  <si>
    <t>CSC52</t>
  </si>
  <si>
    <t>CSC53</t>
  </si>
  <si>
    <t>CSC54</t>
  </si>
  <si>
    <t>CSC55</t>
  </si>
  <si>
    <t>Meikle</t>
  </si>
  <si>
    <t>MEI1</t>
  </si>
  <si>
    <t>GE 2.75-120</t>
  </si>
  <si>
    <t>[374], [375], [376]</t>
  </si>
  <si>
    <t>MEI2</t>
  </si>
  <si>
    <t>MEI3</t>
  </si>
  <si>
    <t>MEI4</t>
  </si>
  <si>
    <t>MEI5</t>
  </si>
  <si>
    <t>MEI6</t>
  </si>
  <si>
    <t>MEI7</t>
  </si>
  <si>
    <t>MEI8</t>
  </si>
  <si>
    <t>MEI9</t>
  </si>
  <si>
    <t>MEI10</t>
  </si>
  <si>
    <t>MEI11</t>
  </si>
  <si>
    <t>MEI12</t>
  </si>
  <si>
    <t>MEI13</t>
  </si>
  <si>
    <t>MEI14</t>
  </si>
  <si>
    <t>MEI15</t>
  </si>
  <si>
    <t>MEI16</t>
  </si>
  <si>
    <t>MEI17</t>
  </si>
  <si>
    <t>MEI18</t>
  </si>
  <si>
    <t>MEI19</t>
  </si>
  <si>
    <t>MEI20</t>
  </si>
  <si>
    <t>MEI21</t>
  </si>
  <si>
    <t>MEI22</t>
  </si>
  <si>
    <t>MEI23</t>
  </si>
  <si>
    <t>MEI24</t>
  </si>
  <si>
    <t>MEI25</t>
  </si>
  <si>
    <t>MEI26</t>
  </si>
  <si>
    <t>MEI27</t>
  </si>
  <si>
    <t>GE 3.2-103</t>
  </si>
  <si>
    <t>MEI28</t>
  </si>
  <si>
    <t>MEI29</t>
  </si>
  <si>
    <t>MEI30</t>
  </si>
  <si>
    <t>MEI31</t>
  </si>
  <si>
    <t>MEI32</t>
  </si>
  <si>
    <t>MEI33</t>
  </si>
  <si>
    <t>MEI34</t>
  </si>
  <si>
    <t>MEI35</t>
  </si>
  <si>
    <t>MEI36</t>
  </si>
  <si>
    <t>MEI37</t>
  </si>
  <si>
    <t>MEI38</t>
  </si>
  <si>
    <t>MEI39</t>
  </si>
  <si>
    <t>MEI40</t>
  </si>
  <si>
    <t>MEI41</t>
  </si>
  <si>
    <t>MEI42</t>
  </si>
  <si>
    <t>MEI43</t>
  </si>
  <si>
    <t>MEI44</t>
  </si>
  <si>
    <t>MEI45</t>
  </si>
  <si>
    <t>MEI46</t>
  </si>
  <si>
    <t>MEI47</t>
  </si>
  <si>
    <t>MEI48</t>
  </si>
  <si>
    <t>MEI49</t>
  </si>
  <si>
    <t>MEI50</t>
  </si>
  <si>
    <t>MEI51</t>
  </si>
  <si>
    <t>MEI52</t>
  </si>
  <si>
    <t>MEI53</t>
  </si>
  <si>
    <t>MEI54</t>
  </si>
  <si>
    <t>MEI55</t>
  </si>
  <si>
    <t>MEI56</t>
  </si>
  <si>
    <t>MEI57</t>
  </si>
  <si>
    <t>MEI58</t>
  </si>
  <si>
    <t>MEI59</t>
  </si>
  <si>
    <t>MEI60</t>
  </si>
  <si>
    <t>MEI61</t>
  </si>
  <si>
    <t>Pennask</t>
  </si>
  <si>
    <t>PSK1</t>
  </si>
  <si>
    <t>Senvion</t>
  </si>
  <si>
    <t>3.2-MM114</t>
  </si>
  <si>
    <t>Turbine derated from 3.2 MW</t>
  </si>
  <si>
    <t>[456], [457]</t>
  </si>
  <si>
    <t>PSK2</t>
  </si>
  <si>
    <t>PSK3</t>
  </si>
  <si>
    <t>PSK4</t>
  </si>
  <si>
    <t>PSK5</t>
  </si>
  <si>
    <t>Shinish</t>
  </si>
  <si>
    <t>SHS1</t>
  </si>
  <si>
    <t>[569], [570], [571]</t>
  </si>
  <si>
    <t>SHS2</t>
  </si>
  <si>
    <t>SHS3</t>
  </si>
  <si>
    <t>SHS4</t>
  </si>
  <si>
    <t>SHS5</t>
  </si>
  <si>
    <t>Moose Lake</t>
  </si>
  <si>
    <t>MOL1</t>
  </si>
  <si>
    <t>E126-4.2</t>
  </si>
  <si>
    <t>Turbine derated from 4.2 MW</t>
  </si>
  <si>
    <t>[406], [407]</t>
  </si>
  <si>
    <t>MOL2</t>
  </si>
  <si>
    <t>MOL3</t>
  </si>
  <si>
    <t>MOL4</t>
  </si>
  <si>
    <t>Sukunka Wind Energy Project</t>
  </si>
  <si>
    <t>SKK1</t>
  </si>
  <si>
    <t>[621], [622], [838], [839], [849]</t>
  </si>
  <si>
    <t>SKK2</t>
  </si>
  <si>
    <t>SKK3</t>
  </si>
  <si>
    <t>SKK4</t>
  </si>
  <si>
    <t>Zonnebeke Wind Energy Project</t>
  </si>
  <si>
    <t>ZBK1</t>
  </si>
  <si>
    <t>[712], [713], [714], [849]</t>
  </si>
  <si>
    <t>ZBK2</t>
  </si>
  <si>
    <t>ZBK3</t>
  </si>
  <si>
    <t>ZBK4</t>
  </si>
  <si>
    <t>Manitoba</t>
  </si>
  <si>
    <t>St. Joseph</t>
  </si>
  <si>
    <t>SJH1</t>
  </si>
  <si>
    <t>SWT 2.3-101</t>
  </si>
  <si>
    <t>[606], [607], [608], [609]</t>
  </si>
  <si>
    <t>SJH2</t>
  </si>
  <si>
    <t>SJH3</t>
  </si>
  <si>
    <t>SJH4</t>
  </si>
  <si>
    <t>SJH5</t>
  </si>
  <si>
    <t>SJH6</t>
  </si>
  <si>
    <t>SJH7</t>
  </si>
  <si>
    <t>SJH8</t>
  </si>
  <si>
    <t>SJH9</t>
  </si>
  <si>
    <t>SJH10</t>
  </si>
  <si>
    <t>SJH11</t>
  </si>
  <si>
    <t>SJH12</t>
  </si>
  <si>
    <t>SJH13</t>
  </si>
  <si>
    <t>SJH14</t>
  </si>
  <si>
    <t>SJH15</t>
  </si>
  <si>
    <t>SJH16</t>
  </si>
  <si>
    <t>SJH17</t>
  </si>
  <si>
    <t>SJH18</t>
  </si>
  <si>
    <t>SJH19</t>
  </si>
  <si>
    <t>SJH20</t>
  </si>
  <si>
    <t>SJH21</t>
  </si>
  <si>
    <t>SJH22</t>
  </si>
  <si>
    <t>SJH23</t>
  </si>
  <si>
    <t>SJH24</t>
  </si>
  <si>
    <t>SJH25</t>
  </si>
  <si>
    <t>SJH26</t>
  </si>
  <si>
    <t>SJH27</t>
  </si>
  <si>
    <t>SJH28</t>
  </si>
  <si>
    <t>SJH29</t>
  </si>
  <si>
    <t>SJH30</t>
  </si>
  <si>
    <t>SJH31</t>
  </si>
  <si>
    <t>SJH32</t>
  </si>
  <si>
    <t>SJH33</t>
  </si>
  <si>
    <t>SJH34</t>
  </si>
  <si>
    <t>SJH35</t>
  </si>
  <si>
    <t>SJH36</t>
  </si>
  <si>
    <t>SJH37</t>
  </si>
  <si>
    <t>SJH38</t>
  </si>
  <si>
    <t>SJH39</t>
  </si>
  <si>
    <t>SJH40</t>
  </si>
  <si>
    <t>SJH41</t>
  </si>
  <si>
    <t>SJH42</t>
  </si>
  <si>
    <t>SJH43</t>
  </si>
  <si>
    <t>SJH44</t>
  </si>
  <si>
    <t>SJH45</t>
  </si>
  <si>
    <t>SJH46</t>
  </si>
  <si>
    <t>SJH47</t>
  </si>
  <si>
    <t>SJH48</t>
  </si>
  <si>
    <t>SJH49</t>
  </si>
  <si>
    <t>SJH50</t>
  </si>
  <si>
    <t>SJH51</t>
  </si>
  <si>
    <t>SJH52</t>
  </si>
  <si>
    <t>SJH53</t>
  </si>
  <si>
    <t>SJH54</t>
  </si>
  <si>
    <t>SJH55</t>
  </si>
  <si>
    <t>SJH56</t>
  </si>
  <si>
    <t>SJH57</t>
  </si>
  <si>
    <t>SJH58</t>
  </si>
  <si>
    <t>SJH59</t>
  </si>
  <si>
    <t>SJH60</t>
  </si>
  <si>
    <t>St. Leon</t>
  </si>
  <si>
    <t>LEO1</t>
  </si>
  <si>
    <t>V82-1.65</t>
  </si>
  <si>
    <t>LEO2</t>
  </si>
  <si>
    <t>LEO3</t>
  </si>
  <si>
    <t>LEO4</t>
  </si>
  <si>
    <t>LEO5</t>
  </si>
  <si>
    <t>LEO6</t>
  </si>
  <si>
    <t>LEO7</t>
  </si>
  <si>
    <t>LEO8</t>
  </si>
  <si>
    <t>LEO9</t>
  </si>
  <si>
    <t>LEO10</t>
  </si>
  <si>
    <t>LEO11</t>
  </si>
  <si>
    <t>LEO12</t>
  </si>
  <si>
    <t>LEO13</t>
  </si>
  <si>
    <t>LEO14</t>
  </si>
  <si>
    <t>LEO15</t>
  </si>
  <si>
    <t>LEO16</t>
  </si>
  <si>
    <t>LEO17</t>
  </si>
  <si>
    <t>LEO18</t>
  </si>
  <si>
    <t>LEO19</t>
  </si>
  <si>
    <t>LEO20</t>
  </si>
  <si>
    <t>LEO21</t>
  </si>
  <si>
    <t>LEO22</t>
  </si>
  <si>
    <t>LEO23</t>
  </si>
  <si>
    <t>LEO24</t>
  </si>
  <si>
    <t>LEO25</t>
  </si>
  <si>
    <t>LEO26</t>
  </si>
  <si>
    <t>LEO27</t>
  </si>
  <si>
    <t>LEO28</t>
  </si>
  <si>
    <t>LEO29</t>
  </si>
  <si>
    <t>LEO30</t>
  </si>
  <si>
    <t>LEO31</t>
  </si>
  <si>
    <t>LEO32</t>
  </si>
  <si>
    <t>LEO33</t>
  </si>
  <si>
    <t>LEO34</t>
  </si>
  <si>
    <t>LEO35</t>
  </si>
  <si>
    <t>LEO36</t>
  </si>
  <si>
    <t>LEO37</t>
  </si>
  <si>
    <t>LEO38</t>
  </si>
  <si>
    <t>LEO39</t>
  </si>
  <si>
    <t>LEO40</t>
  </si>
  <si>
    <t>LEO41</t>
  </si>
  <si>
    <t>LEO42</t>
  </si>
  <si>
    <t>LEO43</t>
  </si>
  <si>
    <t>LEO44</t>
  </si>
  <si>
    <t>LEO45</t>
  </si>
  <si>
    <t>LEO46</t>
  </si>
  <si>
    <t>LEO47</t>
  </si>
  <si>
    <t>LEO48</t>
  </si>
  <si>
    <t>LEO49</t>
  </si>
  <si>
    <t>LEO50</t>
  </si>
  <si>
    <t>LEO51</t>
  </si>
  <si>
    <t>LEO52</t>
  </si>
  <si>
    <t>LEO53</t>
  </si>
  <si>
    <t>LEO54</t>
  </si>
  <si>
    <t>LEO55</t>
  </si>
  <si>
    <t>LEO56</t>
  </si>
  <si>
    <t>LEO57</t>
  </si>
  <si>
    <t>LEO58</t>
  </si>
  <si>
    <t>LEO59</t>
  </si>
  <si>
    <t>LEO60</t>
  </si>
  <si>
    <t>LEO61</t>
  </si>
  <si>
    <t>LEO62</t>
  </si>
  <si>
    <t>LEO63</t>
  </si>
  <si>
    <t>LEO64</t>
  </si>
  <si>
    <t>LEO65</t>
  </si>
  <si>
    <t>LEO66</t>
  </si>
  <si>
    <t>LEO67</t>
  </si>
  <si>
    <t>LEO68</t>
  </si>
  <si>
    <t>LEO69</t>
  </si>
  <si>
    <t>LEO70</t>
  </si>
  <si>
    <t>LEO71</t>
  </si>
  <si>
    <t>LEO72</t>
  </si>
  <si>
    <t>LEO73</t>
  </si>
  <si>
    <t>New Brunswick</t>
  </si>
  <si>
    <t>Kent Hills</t>
  </si>
  <si>
    <t>KHW1</t>
  </si>
  <si>
    <t>KHW2</t>
  </si>
  <si>
    <t>KHW3</t>
  </si>
  <si>
    <t>KHW4</t>
  </si>
  <si>
    <t>KHW5</t>
  </si>
  <si>
    <t>KHW6</t>
  </si>
  <si>
    <t>KHW7</t>
  </si>
  <si>
    <t>KHW8</t>
  </si>
  <si>
    <t>KHW9</t>
  </si>
  <si>
    <t>KHW10</t>
  </si>
  <si>
    <t>KHW11</t>
  </si>
  <si>
    <t>KHW12</t>
  </si>
  <si>
    <t>KHW13</t>
  </si>
  <si>
    <t>KHW14</t>
  </si>
  <si>
    <t>KHW15</t>
  </si>
  <si>
    <t>KHW16</t>
  </si>
  <si>
    <t>KHW17</t>
  </si>
  <si>
    <t>KHW18</t>
  </si>
  <si>
    <t>KHW19</t>
  </si>
  <si>
    <t>KHW20</t>
  </si>
  <si>
    <t>KHW21</t>
  </si>
  <si>
    <t>KHW22</t>
  </si>
  <si>
    <t>KHW23</t>
  </si>
  <si>
    <t>KHW24</t>
  </si>
  <si>
    <t>KHW25</t>
  </si>
  <si>
    <t>KHW26</t>
  </si>
  <si>
    <t>KHW27</t>
  </si>
  <si>
    <t>KHW28</t>
  </si>
  <si>
    <t>KHW29</t>
  </si>
  <si>
    <t>KHW30</t>
  </si>
  <si>
    <t>KHW31</t>
  </si>
  <si>
    <t>KHW32</t>
  </si>
  <si>
    <t>Caribou Wind Park</t>
  </si>
  <si>
    <t>CWP1</t>
  </si>
  <si>
    <t>[75], [76]</t>
  </si>
  <si>
    <t>CWP2</t>
  </si>
  <si>
    <t>CWP3</t>
  </si>
  <si>
    <t>CWP4</t>
  </si>
  <si>
    <t>CWP5</t>
  </si>
  <si>
    <t>CWP6</t>
  </si>
  <si>
    <t>CWP7</t>
  </si>
  <si>
    <t>CWP8</t>
  </si>
  <si>
    <t>CWP9</t>
  </si>
  <si>
    <t>CWP10</t>
  </si>
  <si>
    <t>CWP11</t>
  </si>
  <si>
    <t>CWP12</t>
  </si>
  <si>
    <t>CWP13</t>
  </si>
  <si>
    <t>CWP14</t>
  </si>
  <si>
    <t>CWP15</t>
  </si>
  <si>
    <t>CWP16</t>
  </si>
  <si>
    <t>CWP17</t>
  </si>
  <si>
    <t>CWP18</t>
  </si>
  <si>
    <t>CWP19</t>
  </si>
  <si>
    <t>CWP20</t>
  </si>
  <si>
    <t>CWP21</t>
  </si>
  <si>
    <t>CWP22</t>
  </si>
  <si>
    <t>CWP23</t>
  </si>
  <si>
    <t>CWP24</t>
  </si>
  <si>
    <t>CWP25</t>
  </si>
  <si>
    <t>CWP26</t>
  </si>
  <si>
    <t>CWP27</t>
  </si>
  <si>
    <t>CWP28</t>
  </si>
  <si>
    <t>CWP29</t>
  </si>
  <si>
    <t>CWP30</t>
  </si>
  <si>
    <t>CWP31</t>
  </si>
  <si>
    <t>CWP32</t>
  </si>
  <si>
    <t>CWP33</t>
  </si>
  <si>
    <t>KHW33</t>
  </si>
  <si>
    <t>KHW34</t>
  </si>
  <si>
    <t>KHW35</t>
  </si>
  <si>
    <t>KHW36</t>
  </si>
  <si>
    <t>KHW37</t>
  </si>
  <si>
    <t>KHW38</t>
  </si>
  <si>
    <t>KHW39</t>
  </si>
  <si>
    <t>KHW40</t>
  </si>
  <si>
    <t>KHW41</t>
  </si>
  <si>
    <t>KHW42</t>
  </si>
  <si>
    <t>KHW43</t>
  </si>
  <si>
    <t>KHW44</t>
  </si>
  <si>
    <t>KHW45</t>
  </si>
  <si>
    <t>KHW46</t>
  </si>
  <si>
    <t>KHW47</t>
  </si>
  <si>
    <t>KHW48</t>
  </si>
  <si>
    <t>KHW49</t>
  </si>
  <si>
    <t>KHW50</t>
  </si>
  <si>
    <t>Lamèque Wind Power Project</t>
  </si>
  <si>
    <t>LWP1</t>
  </si>
  <si>
    <t>Acciona Wind Power</t>
  </si>
  <si>
    <t>AW77/1500</t>
  </si>
  <si>
    <t>[319]</t>
  </si>
  <si>
    <t>LWP2</t>
  </si>
  <si>
    <t>LWP3</t>
  </si>
  <si>
    <t>LWP4</t>
  </si>
  <si>
    <t>LWP5</t>
  </si>
  <si>
    <t>LWP6</t>
  </si>
  <si>
    <t>LWP7</t>
  </si>
  <si>
    <t>LWP8</t>
  </si>
  <si>
    <t>LWP9</t>
  </si>
  <si>
    <t>LWP10</t>
  </si>
  <si>
    <t>LWP11</t>
  </si>
  <si>
    <t>LWP12</t>
  </si>
  <si>
    <t>LWP13</t>
  </si>
  <si>
    <t>LWP14</t>
  </si>
  <si>
    <t>LWP15</t>
  </si>
  <si>
    <t>LWP16</t>
  </si>
  <si>
    <t>LWP17</t>
  </si>
  <si>
    <t>LWP18</t>
  </si>
  <si>
    <t>LWP19</t>
  </si>
  <si>
    <t>LWP20</t>
  </si>
  <si>
    <t>LWP21</t>
  </si>
  <si>
    <t>LWP22</t>
  </si>
  <si>
    <t>LWP23</t>
  </si>
  <si>
    <t>LWP24</t>
  </si>
  <si>
    <t>LWP25</t>
  </si>
  <si>
    <t>LWP26</t>
  </si>
  <si>
    <t>LWP27</t>
  </si>
  <si>
    <t>LWP28</t>
  </si>
  <si>
    <t>LWP29</t>
  </si>
  <si>
    <t>LWP30</t>
  </si>
  <si>
    <t>Cap-Pelé</t>
  </si>
  <si>
    <t>CAP1</t>
  </si>
  <si>
    <t>E92-2.35</t>
  </si>
  <si>
    <t>[74], [31]</t>
  </si>
  <si>
    <t>KHW51</t>
  </si>
  <si>
    <t>V126-3.45</t>
  </si>
  <si>
    <t>KHW52</t>
  </si>
  <si>
    <t>KHW53</t>
  </si>
  <si>
    <t>KHW54</t>
  </si>
  <si>
    <t>KHW55</t>
  </si>
  <si>
    <t>Wisokolamson Energy Wind Project</t>
  </si>
  <si>
    <t>WSK1</t>
  </si>
  <si>
    <t>V126-3.6</t>
  </si>
  <si>
    <t>[705], [706], [707]</t>
  </si>
  <si>
    <t>WSK2</t>
  </si>
  <si>
    <t>WSK3</t>
  </si>
  <si>
    <t>WSK4</t>
  </si>
  <si>
    <t>WSK5</t>
  </si>
  <si>
    <t>Oinpegitjoig Wind Project</t>
  </si>
  <si>
    <t>OPJ1</t>
  </si>
  <si>
    <t xml:space="preserve">Enercon </t>
  </si>
  <si>
    <t>E126-3.5</t>
  </si>
  <si>
    <t>Turbine uprated from 3.5 MW</t>
  </si>
  <si>
    <t>[441], [801]</t>
  </si>
  <si>
    <t>Wocawson Energy Project</t>
  </si>
  <si>
    <t>WCS1</t>
  </si>
  <si>
    <t>E126-4.0</t>
  </si>
  <si>
    <t>[708], [709]</t>
  </si>
  <si>
    <t>WCS2</t>
  </si>
  <si>
    <t>WCS3</t>
  </si>
  <si>
    <t>WCS4</t>
  </si>
  <si>
    <t>WCS5</t>
  </si>
  <si>
    <t>Burchill</t>
  </si>
  <si>
    <t>BRH1</t>
  </si>
  <si>
    <t>E141-4.2</t>
  </si>
  <si>
    <t>BRH2</t>
  </si>
  <si>
    <t>BRH3</t>
  </si>
  <si>
    <t>BRH4</t>
  </si>
  <si>
    <t>BRH5</t>
  </si>
  <si>
    <t>BRH6</t>
  </si>
  <si>
    <t>BRH7</t>
  </si>
  <si>
    <t>BRH8</t>
  </si>
  <si>
    <t>BRH9</t>
  </si>
  <si>
    <t>BRH10</t>
  </si>
  <si>
    <t>Newfoundland and Labrador</t>
  </si>
  <si>
    <t>Ramea Wind-Diesel Demonstration</t>
  </si>
  <si>
    <t>RAM1</t>
  </si>
  <si>
    <t>Windmatic</t>
  </si>
  <si>
    <t>WM15S</t>
  </si>
  <si>
    <t>[506], [507], [508]</t>
  </si>
  <si>
    <t>RAM2</t>
  </si>
  <si>
    <t>RAM3</t>
  </si>
  <si>
    <t>RAM4</t>
  </si>
  <si>
    <t>RAM5</t>
  </si>
  <si>
    <t>RAM6</t>
  </si>
  <si>
    <t>Fermeuse</t>
  </si>
  <si>
    <t>FEW1</t>
  </si>
  <si>
    <t>[169], [170], [747]</t>
  </si>
  <si>
    <t>FEW2</t>
  </si>
  <si>
    <t>FEW3</t>
  </si>
  <si>
    <t>FEW4</t>
  </si>
  <si>
    <t>FEW5</t>
  </si>
  <si>
    <t>FEW6</t>
  </si>
  <si>
    <t>FEW7</t>
  </si>
  <si>
    <t>FEW8</t>
  </si>
  <si>
    <t>FEW9</t>
  </si>
  <si>
    <t>St. Lawrence</t>
  </si>
  <si>
    <t>[610], [611], [612]</t>
  </si>
  <si>
    <t>Ramea Wind-Hydrogen-Diesel</t>
  </si>
  <si>
    <t>RWD1</t>
  </si>
  <si>
    <t>Northwind</t>
  </si>
  <si>
    <t>Northwind 100</t>
  </si>
  <si>
    <t>[509], [510], [511], [512]</t>
  </si>
  <si>
    <t>RWD2</t>
  </si>
  <si>
    <t>RWD3</t>
  </si>
  <si>
    <t>Northwest Territories</t>
  </si>
  <si>
    <t>Diavik Mine Wind Farm</t>
  </si>
  <si>
    <t>DIM1</t>
  </si>
  <si>
    <t>[139], [140], [141], [142]</t>
  </si>
  <si>
    <t>DIM2</t>
  </si>
  <si>
    <t>DIM3</t>
  </si>
  <si>
    <t>DIM4</t>
  </si>
  <si>
    <t>Inuvik High Point</t>
  </si>
  <si>
    <t>IHP1</t>
  </si>
  <si>
    <t>E138-3.5</t>
  </si>
  <si>
    <t>[264], [265], [266], [267], [268]</t>
  </si>
  <si>
    <t>Nova Scotia</t>
  </si>
  <si>
    <t>Grand Etang</t>
  </si>
  <si>
    <t>GRE1</t>
  </si>
  <si>
    <t>Turbine decommissioned in 2017, original capacity was 660 kW</t>
  </si>
  <si>
    <t>[717], [718], [719]</t>
  </si>
  <si>
    <t>Little Brook</t>
  </si>
  <si>
    <t>LIB1</t>
  </si>
  <si>
    <t>Turbowinds</t>
  </si>
  <si>
    <t>T600-48</t>
  </si>
  <si>
    <t>[60], [253], [347], [720]</t>
  </si>
  <si>
    <t>Brookfield</t>
  </si>
  <si>
    <t>BRD1</t>
  </si>
  <si>
    <t>[59], [60], [61]</t>
  </si>
  <si>
    <t>Glace Bay &amp; Donkin</t>
  </si>
  <si>
    <t>GBD1</t>
  </si>
  <si>
    <t>[345], [194], [762], [763]</t>
  </si>
  <si>
    <t>GBD2</t>
  </si>
  <si>
    <t>Goodwood</t>
  </si>
  <si>
    <t>GWO1</t>
  </si>
  <si>
    <t>Turbine decommissioned, original capacity was 600 kW</t>
  </si>
  <si>
    <t>[202], [212]</t>
  </si>
  <si>
    <t>Springhill</t>
  </si>
  <si>
    <t>SPG1</t>
  </si>
  <si>
    <t>Vensys</t>
  </si>
  <si>
    <t>V62</t>
  </si>
  <si>
    <t>[597], [598], [599], [359]</t>
  </si>
  <si>
    <t>Glace Bay (Lingan)</t>
  </si>
  <si>
    <t>LIN1</t>
  </si>
  <si>
    <t>Not clear which E70 turbine is derated</t>
  </si>
  <si>
    <t>[345], [346], [764], [765], [766]</t>
  </si>
  <si>
    <t>LIN2</t>
  </si>
  <si>
    <t>LIN3</t>
  </si>
  <si>
    <t>LIN4</t>
  </si>
  <si>
    <t>LIN5</t>
  </si>
  <si>
    <t>LIN6</t>
  </si>
  <si>
    <t>LIN7</t>
  </si>
  <si>
    <t>Higgins Mountain Riverhurst</t>
  </si>
  <si>
    <t>HIG1</t>
  </si>
  <si>
    <t>[253], [254], [768]</t>
  </si>
  <si>
    <t>HIG2</t>
  </si>
  <si>
    <t>HIG3</t>
  </si>
  <si>
    <t>Marshville Limited</t>
  </si>
  <si>
    <t>MVL1</t>
  </si>
  <si>
    <t>[359], [360]</t>
  </si>
  <si>
    <t>Mount Pleasant</t>
  </si>
  <si>
    <t>DBL1</t>
  </si>
  <si>
    <t>[143], [144], [145]</t>
  </si>
  <si>
    <t>Point Tupper</t>
  </si>
  <si>
    <t>POT1</t>
  </si>
  <si>
    <t>[465], [466], [467], [468], [722], [723]</t>
  </si>
  <si>
    <t>SPG2</t>
  </si>
  <si>
    <t>America Wind Energy</t>
  </si>
  <si>
    <t>AWE 54-900</t>
  </si>
  <si>
    <t>[597], [598], [599], [359], [833], [834]</t>
  </si>
  <si>
    <t>Fitzpatrick Mountain (Capstone)</t>
  </si>
  <si>
    <t>FZM1</t>
  </si>
  <si>
    <t>Turbine decommissioned in 2020, original capacity was 800 kW (total project capacity was 1.6 MW)</t>
  </si>
  <si>
    <t>[173], [174], [749], [750]</t>
  </si>
  <si>
    <t>FZM2</t>
  </si>
  <si>
    <t>Tiverton Riverhurst</t>
  </si>
  <si>
    <t>TIR1</t>
  </si>
  <si>
    <t>[655], [656], [657], [844], [834]</t>
  </si>
  <si>
    <t>Dalhousie Mountain</t>
  </si>
  <si>
    <t>DAL1</t>
  </si>
  <si>
    <t>[130], [131], [132]</t>
  </si>
  <si>
    <t>DAL2</t>
  </si>
  <si>
    <t>DAL3</t>
  </si>
  <si>
    <t>DAL4</t>
  </si>
  <si>
    <t>DAL5</t>
  </si>
  <si>
    <t>DAL6</t>
  </si>
  <si>
    <t>DAL7</t>
  </si>
  <si>
    <t>DAL8</t>
  </si>
  <si>
    <t>DAL9</t>
  </si>
  <si>
    <t>DAL10</t>
  </si>
  <si>
    <t>DAL11</t>
  </si>
  <si>
    <t>DAL12</t>
  </si>
  <si>
    <t>DAL13</t>
  </si>
  <si>
    <t>DAL14</t>
  </si>
  <si>
    <t>DAL15</t>
  </si>
  <si>
    <t>DAL16</t>
  </si>
  <si>
    <t>DAL17</t>
  </si>
  <si>
    <t>DAL18</t>
  </si>
  <si>
    <t>DAL19</t>
  </si>
  <si>
    <t>DAL20</t>
  </si>
  <si>
    <t>DAL21</t>
  </si>
  <si>
    <t>DAL22</t>
  </si>
  <si>
    <t>DAL23</t>
  </si>
  <si>
    <t>DAL24</t>
  </si>
  <si>
    <t>DAL25</t>
  </si>
  <si>
    <t>DAL26</t>
  </si>
  <si>
    <t>DAL27</t>
  </si>
  <si>
    <t>DAL28</t>
  </si>
  <si>
    <t>DAL29</t>
  </si>
  <si>
    <t>DAL30</t>
  </si>
  <si>
    <t>DAL31</t>
  </si>
  <si>
    <t>DAL32</t>
  </si>
  <si>
    <t>DAL33</t>
  </si>
  <si>
    <t>DAL34</t>
  </si>
  <si>
    <t>Digby Neck</t>
  </si>
  <si>
    <t>DIG1</t>
  </si>
  <si>
    <t>[148], [149]</t>
  </si>
  <si>
    <t>DIG2</t>
  </si>
  <si>
    <t>DIG3</t>
  </si>
  <si>
    <t>DIG4</t>
  </si>
  <si>
    <t>DIG5</t>
  </si>
  <si>
    <t>DIG6</t>
  </si>
  <si>
    <t>DIG7</t>
  </si>
  <si>
    <t>DIG8</t>
  </si>
  <si>
    <t>DIG9</t>
  </si>
  <si>
    <t>DIG10</t>
  </si>
  <si>
    <t>DIG11</t>
  </si>
  <si>
    <t>DIG12</t>
  </si>
  <si>
    <t>DIG13</t>
  </si>
  <si>
    <t>DIG14</t>
  </si>
  <si>
    <t>DIG15</t>
  </si>
  <si>
    <t>DIG16</t>
  </si>
  <si>
    <t>DIG17</t>
  </si>
  <si>
    <t>DIG18</t>
  </si>
  <si>
    <t>DIG19</t>
  </si>
  <si>
    <t>DIG20</t>
  </si>
  <si>
    <t>Maryvale</t>
  </si>
  <si>
    <t>MAR1</t>
  </si>
  <si>
    <t>V77</t>
  </si>
  <si>
    <t>[363], [364], [365]</t>
  </si>
  <si>
    <t>MAR2</t>
  </si>
  <si>
    <t>MAR3</t>
  </si>
  <si>
    <t>MAR4</t>
  </si>
  <si>
    <t>Nuttby</t>
  </si>
  <si>
    <t>NUT1</t>
  </si>
  <si>
    <t>E82-2.3</t>
  </si>
  <si>
    <t>[437], [438], [439], [440], [798], [799], [800]</t>
  </si>
  <si>
    <t>NUT2</t>
  </si>
  <si>
    <t>NUT3</t>
  </si>
  <si>
    <t>NUT4</t>
  </si>
  <si>
    <t>NUT5</t>
  </si>
  <si>
    <t>NUT6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</si>
  <si>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</si>
  <si>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</si>
  <si>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</si>
  <si>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</si>
  <si>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</si>
  <si>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</si>
  <si>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</si>
  <si>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</si>
  <si>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</si>
  <si>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</si>
  <si>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</si>
  <si>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</si>
  <si>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</si>
  <si>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</si>
  <si>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</si>
  <si>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</si>
  <si>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POT2</t>
  </si>
  <si>
    <t>E82-2.0</t>
  </si>
  <si>
    <t>POT3</t>
  </si>
  <si>
    <t>POT4</t>
  </si>
  <si>
    <t>POT5</t>
  </si>
  <si>
    <t>POT6</t>
  </si>
  <si>
    <t>POT7</t>
  </si>
  <si>
    <t>POT8</t>
  </si>
  <si>
    <t>POT9</t>
  </si>
  <si>
    <t>POT10</t>
  </si>
  <si>
    <t>POT11</t>
  </si>
  <si>
    <t>POT12</t>
  </si>
  <si>
    <t>Universite Sainte Anne</t>
  </si>
  <si>
    <t>USA1</t>
  </si>
  <si>
    <t>Seaforth</t>
  </si>
  <si>
    <t>AOC 15/50</t>
  </si>
  <si>
    <t>[663], [664], [665], [666], [667]</t>
  </si>
  <si>
    <t>Glen Dhu</t>
  </si>
  <si>
    <t>DHU1</t>
  </si>
  <si>
    <t>[195], [196], [197]</t>
  </si>
  <si>
    <t>DHU2</t>
  </si>
  <si>
    <t>DHU3</t>
  </si>
  <si>
    <t>DHU4</t>
  </si>
  <si>
    <t>DHU5</t>
  </si>
  <si>
    <t>DHU6</t>
  </si>
  <si>
    <t>DHU7</t>
  </si>
  <si>
    <t>DHU8</t>
  </si>
  <si>
    <t>DHU9</t>
  </si>
  <si>
    <t>DHU10</t>
  </si>
  <si>
    <t>DHU11</t>
  </si>
  <si>
    <t>DHU12</t>
  </si>
  <si>
    <t>DHU13</t>
  </si>
  <si>
    <t>DHU14</t>
  </si>
  <si>
    <t>DHU15</t>
  </si>
  <si>
    <t>DHU16</t>
  </si>
  <si>
    <t>DHU17</t>
  </si>
  <si>
    <t>DHU18</t>
  </si>
  <si>
    <t>DHU19</t>
  </si>
  <si>
    <t>DHU20</t>
  </si>
  <si>
    <t>DHU21</t>
  </si>
  <si>
    <t>DHU22</t>
  </si>
  <si>
    <t>DHU23</t>
  </si>
  <si>
    <t>DHU24</t>
  </si>
  <si>
    <t>DHU25</t>
  </si>
  <si>
    <t>DHU26</t>
  </si>
  <si>
    <t>DHU27</t>
  </si>
  <si>
    <t>Spiddle Hill</t>
  </si>
  <si>
    <t>SPI1</t>
  </si>
  <si>
    <t>E53-800</t>
  </si>
  <si>
    <t>[590], [591], [592], [593], [594], [595], [596]</t>
  </si>
  <si>
    <t>USA2</t>
  </si>
  <si>
    <t>Watts Wind</t>
  </si>
  <si>
    <t>WAW1</t>
  </si>
  <si>
    <t>[680]</t>
  </si>
  <si>
    <t>Amherst I Wind Farm</t>
  </si>
  <si>
    <t>AMW1</t>
  </si>
  <si>
    <t>Suzlon</t>
  </si>
  <si>
    <t>S97-2.1</t>
  </si>
  <si>
    <t>[6], [7], [8]</t>
  </si>
  <si>
    <t>AMW2</t>
  </si>
  <si>
    <t>AMW3</t>
  </si>
  <si>
    <t>AMW4</t>
  </si>
  <si>
    <t>AMW5</t>
  </si>
  <si>
    <t>AMW6</t>
  </si>
  <si>
    <t>AMW7</t>
  </si>
  <si>
    <t>AMW8</t>
  </si>
  <si>
    <t>AMW9</t>
  </si>
  <si>
    <t>AMW10</t>
  </si>
  <si>
    <t>AMW11</t>
  </si>
  <si>
    <t>AMW12</t>
  </si>
  <si>
    <t>AMW13</t>
  </si>
  <si>
    <t>AMW14</t>
  </si>
  <si>
    <t>AMW15</t>
  </si>
  <si>
    <t>Fairmont</t>
  </si>
  <si>
    <t>FAI1</t>
  </si>
  <si>
    <t>[168]</t>
  </si>
  <si>
    <t>FAI2</t>
  </si>
  <si>
    <t>LIN8</t>
  </si>
  <si>
    <t>[345], [346], [766]</t>
  </si>
  <si>
    <t>Spiddle Hill Domestic</t>
  </si>
  <si>
    <t>SPI3</t>
  </si>
  <si>
    <t>[590], [591], [592], [593], [594], [595], [596], [879]</t>
  </si>
  <si>
    <t>SPI4</t>
  </si>
  <si>
    <t>Creignishrear</t>
  </si>
  <si>
    <t>CRE1</t>
  </si>
  <si>
    <t>[121], [122], [123]</t>
  </si>
  <si>
    <t>Forbes Lake</t>
  </si>
  <si>
    <t>FLW1</t>
  </si>
  <si>
    <t>[737]</t>
  </si>
  <si>
    <t>Irish Mountain</t>
  </si>
  <si>
    <t>IRM1</t>
  </si>
  <si>
    <t>[18], [269], [270]</t>
  </si>
  <si>
    <t>Sable Gas Facility</t>
  </si>
  <si>
    <t>SGF1</t>
  </si>
  <si>
    <t>[737], [738], [785], [867]</t>
  </si>
  <si>
    <t>SGF2</t>
  </si>
  <si>
    <t>SGF3</t>
  </si>
  <si>
    <t>Sandy Point</t>
  </si>
  <si>
    <t>SDP1</t>
  </si>
  <si>
    <t>[867], [868], [869], [878]</t>
  </si>
  <si>
    <t>South Cape Mabou</t>
  </si>
  <si>
    <t>SCM1</t>
  </si>
  <si>
    <t>[584], [585], [586], [587]</t>
  </si>
  <si>
    <t>SPI2</t>
  </si>
  <si>
    <t>Chebucto Pockwock</t>
  </si>
  <si>
    <t>CHE1</t>
  </si>
  <si>
    <t>V100-2.0</t>
  </si>
  <si>
    <t>[95], [96], [97], [98]</t>
  </si>
  <si>
    <t>CHE2</t>
  </si>
  <si>
    <t>CHE3</t>
  </si>
  <si>
    <t>CHE4</t>
  </si>
  <si>
    <t>CHE5</t>
  </si>
  <si>
    <t>Dalhousie Mountain (Affinity)</t>
  </si>
  <si>
    <t>DAL35</t>
  </si>
  <si>
    <t>GE 1.6-82.5</t>
  </si>
  <si>
    <t>Turbine derated from 1.6 MW</t>
  </si>
  <si>
    <t>[130], [131], [132], [867]</t>
  </si>
  <si>
    <t>Gaetz Brook</t>
  </si>
  <si>
    <t>GAE1</t>
  </si>
  <si>
    <t>[182]</t>
  </si>
  <si>
    <t>Kaizer Meadow</t>
  </si>
  <si>
    <t>KAI1</t>
  </si>
  <si>
    <t>[287], [288], [298], [290], [291], [776]</t>
  </si>
  <si>
    <t>Little River Harbour</t>
  </si>
  <si>
    <t>LRH1</t>
  </si>
  <si>
    <t>[348], [349]</t>
  </si>
  <si>
    <t>Millbrook</t>
  </si>
  <si>
    <t>MIB1</t>
  </si>
  <si>
    <t>[383]</t>
  </si>
  <si>
    <t>MIB2</t>
  </si>
  <si>
    <t>MIB3</t>
  </si>
  <si>
    <t>Mulgrave</t>
  </si>
  <si>
    <t>MUG1</t>
  </si>
  <si>
    <t>Turbine derated from 2.35 MW</t>
  </si>
  <si>
    <t>[413], [414], [867], [103]</t>
  </si>
  <si>
    <t>Mulgrave Domestic</t>
  </si>
  <si>
    <t>MUG2</t>
  </si>
  <si>
    <t>Ghrepower</t>
  </si>
  <si>
    <t>FD21-50</t>
  </si>
  <si>
    <t>[413], [414], [794], [795], [854]</t>
  </si>
  <si>
    <t>MUG3</t>
  </si>
  <si>
    <t>Parker Mountain</t>
  </si>
  <si>
    <t>PKM1</t>
  </si>
  <si>
    <t>Turbine derated from 2.0 MW</t>
  </si>
  <si>
    <t>[455]</t>
  </si>
  <si>
    <t>Riverton</t>
  </si>
  <si>
    <t>RVT1</t>
  </si>
  <si>
    <t>Endurance Wind Power</t>
  </si>
  <si>
    <t>[529], [530], [531], [532], [818], [807], [819], [820], [821], [867]</t>
  </si>
  <si>
    <t>RVT2</t>
  </si>
  <si>
    <t>RVT3</t>
  </si>
  <si>
    <t>RVT4</t>
  </si>
  <si>
    <t>RVT5</t>
  </si>
  <si>
    <t>RVT6</t>
  </si>
  <si>
    <t>Saint Rose</t>
  </si>
  <si>
    <t>STR1</t>
  </si>
  <si>
    <t>[554], [555]</t>
  </si>
  <si>
    <t>Truro Heights</t>
  </si>
  <si>
    <t>TRU1</t>
  </si>
  <si>
    <t>[658], [659]</t>
  </si>
  <si>
    <t>TRU2</t>
  </si>
  <si>
    <t>Whynotts</t>
  </si>
  <si>
    <t>WHY1</t>
  </si>
  <si>
    <t>[699]</t>
  </si>
  <si>
    <t>WHY2</t>
  </si>
  <si>
    <t>Auld's Mountain</t>
  </si>
  <si>
    <t>AUL1</t>
  </si>
  <si>
    <t>[17], [18], [732]</t>
  </si>
  <si>
    <t>AUL2</t>
  </si>
  <si>
    <t>Barrachois</t>
  </si>
  <si>
    <t>BAR1</t>
  </si>
  <si>
    <t>[27], [31]</t>
  </si>
  <si>
    <t>BAR2</t>
  </si>
  <si>
    <t>Barrington</t>
  </si>
  <si>
    <t>BAT1</t>
  </si>
  <si>
    <t>[28], [29], [188]</t>
  </si>
  <si>
    <t>BAT2</t>
  </si>
  <si>
    <t>Bateston</t>
  </si>
  <si>
    <t>BAN1</t>
  </si>
  <si>
    <t>[30], [31]</t>
  </si>
  <si>
    <t>Black Pond</t>
  </si>
  <si>
    <t>BPO1</t>
  </si>
  <si>
    <t>[42], [43]</t>
  </si>
  <si>
    <t>Cheticamp</t>
  </si>
  <si>
    <t>CHP1</t>
  </si>
  <si>
    <t>E44-900</t>
  </si>
  <si>
    <t>[101]. [102], [103], [104], [737]</t>
  </si>
  <si>
    <t>Cheticamp Community</t>
  </si>
  <si>
    <t>PCW1</t>
  </si>
  <si>
    <t>[464], [737], [854], [867]</t>
  </si>
  <si>
    <t>PCW2</t>
  </si>
  <si>
    <t>Ellershouse I and II</t>
  </si>
  <si>
    <t>ELL1</t>
  </si>
  <si>
    <t>[157], [158]</t>
  </si>
  <si>
    <t>ELL2</t>
  </si>
  <si>
    <t>ELL3</t>
  </si>
  <si>
    <t>ELL4</t>
  </si>
  <si>
    <t>Fitzpatrick Mountain (Affinity)</t>
  </si>
  <si>
    <t>FTZ1</t>
  </si>
  <si>
    <t>[172], [174], [750]</t>
  </si>
  <si>
    <t>Greenfield</t>
  </si>
  <si>
    <t>GFD1</t>
  </si>
  <si>
    <t>[216], [217]</t>
  </si>
  <si>
    <t>GFD2</t>
  </si>
  <si>
    <t>Hillside Boularderie</t>
  </si>
  <si>
    <t>HBO1</t>
  </si>
  <si>
    <t>[258], [259], [260], [261], [769], [770], [773]</t>
  </si>
  <si>
    <t>HBO2</t>
  </si>
  <si>
    <t>Isle Madame</t>
  </si>
  <si>
    <t>ISL1</t>
  </si>
  <si>
    <t>[271]</t>
  </si>
  <si>
    <t>Kemptown</t>
  </si>
  <si>
    <t>KEM1</t>
  </si>
  <si>
    <t>Turbine uprated from 1.6 MW</t>
  </si>
  <si>
    <t>[292], [293], [294]</t>
  </si>
  <si>
    <t>KEM2</t>
  </si>
  <si>
    <t>KEM3</t>
  </si>
  <si>
    <t>Limerock</t>
  </si>
  <si>
    <t>LIM1</t>
  </si>
  <si>
    <t>[342], [343], [344]</t>
  </si>
  <si>
    <t>LIM2</t>
  </si>
  <si>
    <t>LIM3</t>
  </si>
  <si>
    <t>Martock Ridge</t>
  </si>
  <si>
    <t>MAT1</t>
  </si>
  <si>
    <t>[361], [362]</t>
  </si>
  <si>
    <t>MAT2</t>
  </si>
  <si>
    <t>MAT3</t>
  </si>
  <si>
    <t>New Glasgow (MacLellan's Brook)</t>
  </si>
  <si>
    <t>NGM1</t>
  </si>
  <si>
    <t>[418]</t>
  </si>
  <si>
    <t>NGM2</t>
  </si>
  <si>
    <t>NGM3</t>
  </si>
  <si>
    <t>NGM4</t>
  </si>
  <si>
    <t>Nine Mile River</t>
  </si>
  <si>
    <t>NMR1</t>
  </si>
  <si>
    <t>[427], [428]</t>
  </si>
  <si>
    <t>NMR2</t>
  </si>
  <si>
    <t>North Beaver Bank Community Wind</t>
  </si>
  <si>
    <t>NBB1</t>
  </si>
  <si>
    <t>[429], [430]</t>
  </si>
  <si>
    <t>NBB2</t>
  </si>
  <si>
    <t>NBB3</t>
  </si>
  <si>
    <t>NBB4</t>
  </si>
  <si>
    <t>Point Aconi</t>
  </si>
  <si>
    <t>POA1</t>
  </si>
  <si>
    <t>[462], [463]</t>
  </si>
  <si>
    <t>Sable</t>
  </si>
  <si>
    <t>SLE1</t>
  </si>
  <si>
    <t>[551], [552], [553]</t>
  </si>
  <si>
    <t>SLE2</t>
  </si>
  <si>
    <t>SLE3</t>
  </si>
  <si>
    <t>SLE4</t>
  </si>
  <si>
    <t>SLE5</t>
  </si>
  <si>
    <t>SLE6</t>
  </si>
  <si>
    <t>South Canoe</t>
  </si>
  <si>
    <t>SOC1</t>
  </si>
  <si>
    <t>[583]</t>
  </si>
  <si>
    <t>SOC2</t>
  </si>
  <si>
    <t>SOC3</t>
  </si>
  <si>
    <t>SOC4</t>
  </si>
  <si>
    <t>SOC5</t>
  </si>
  <si>
    <t>SOC6</t>
  </si>
  <si>
    <t>SOC7</t>
  </si>
  <si>
    <t>SOC8</t>
  </si>
  <si>
    <t>SOC9</t>
  </si>
  <si>
    <t>SOC10</t>
  </si>
  <si>
    <t>SOC11</t>
  </si>
  <si>
    <t>SOC12</t>
  </si>
  <si>
    <t>SOC13</t>
  </si>
  <si>
    <t>SOC14</t>
  </si>
  <si>
    <t>SOC15</t>
  </si>
  <si>
    <t>SOC16</t>
  </si>
  <si>
    <t>SOC17</t>
  </si>
  <si>
    <t>SOC18</t>
  </si>
  <si>
    <t>SOC19</t>
  </si>
  <si>
    <t>SOC20</t>
  </si>
  <si>
    <t>SOC21</t>
  </si>
  <si>
    <t>SOC22</t>
  </si>
  <si>
    <t>SOC23</t>
  </si>
  <si>
    <t>SOC24</t>
  </si>
  <si>
    <t>SOC25</t>
  </si>
  <si>
    <t>SOC26</t>
  </si>
  <si>
    <t>SOC27</t>
  </si>
  <si>
    <t>SOC28</t>
  </si>
  <si>
    <t>SOC29</t>
  </si>
  <si>
    <t>SOC30</t>
  </si>
  <si>
    <t>SOC31</t>
  </si>
  <si>
    <t>SOC32</t>
  </si>
  <si>
    <t>SOC33</t>
  </si>
  <si>
    <t>SOC34</t>
  </si>
  <si>
    <t>Valley Waste Resource Management</t>
  </si>
  <si>
    <t>VWR1</t>
  </si>
  <si>
    <t>E3120</t>
  </si>
  <si>
    <t>[668], [669]</t>
  </si>
  <si>
    <t>Wedgeport</t>
  </si>
  <si>
    <t>WGP1</t>
  </si>
  <si>
    <t>[683]</t>
  </si>
  <si>
    <t>Amherst Community Wind</t>
  </si>
  <si>
    <t>AMC1</t>
  </si>
  <si>
    <t>E101-3.0</t>
  </si>
  <si>
    <t>AMC2</t>
  </si>
  <si>
    <t>Avondale</t>
  </si>
  <si>
    <t>ADL1</t>
  </si>
  <si>
    <t>[19], [20]</t>
  </si>
  <si>
    <t>ADL2</t>
  </si>
  <si>
    <t>[19], [20], [733], [734], [735], [736], [854]</t>
  </si>
  <si>
    <t>ADL3</t>
  </si>
  <si>
    <t>Baddeck</t>
  </si>
  <si>
    <t>BDK1</t>
  </si>
  <si>
    <t>[21], [22], [23]</t>
  </si>
  <si>
    <t>Brenton</t>
  </si>
  <si>
    <t>BRN1</t>
  </si>
  <si>
    <t>[58], [739]</t>
  </si>
  <si>
    <t>Gardiner Mines (Cape Breton University)</t>
  </si>
  <si>
    <t>GAM1</t>
  </si>
  <si>
    <t>Turbines derated from 7.05 MW to 5.4 MW, unclear which turbines are derated</t>
  </si>
  <si>
    <t>[186], [187], [188], [18], [754], [755], [756], [757], [867]</t>
  </si>
  <si>
    <t>GAM2</t>
  </si>
  <si>
    <t>GAM3</t>
  </si>
  <si>
    <t>Hardwood Lands Community Winds</t>
  </si>
  <si>
    <t>HLC1</t>
  </si>
  <si>
    <t>V110-2.0</t>
  </si>
  <si>
    <t>[245], [246]</t>
  </si>
  <si>
    <t>HLC2</t>
  </si>
  <si>
    <t>HLC3</t>
  </si>
  <si>
    <t>Kemptown Colechester Balefill</t>
  </si>
  <si>
    <t>KCB1</t>
  </si>
  <si>
    <t>1/2</t>
  </si>
  <si>
    <t>[103], [870], [867], [871], [872], [873]</t>
  </si>
  <si>
    <t>KCB2</t>
  </si>
  <si>
    <t>2/2</t>
  </si>
  <si>
    <t>Ketch Harbour</t>
  </si>
  <si>
    <t>KET1</t>
  </si>
  <si>
    <t>Turbines derated for a total capacity of 4.6 MW</t>
  </si>
  <si>
    <t>[300], [777]</t>
  </si>
  <si>
    <t>KET2</t>
  </si>
  <si>
    <t>KET3</t>
  </si>
  <si>
    <t>Mount Pleasant Domestic</t>
  </si>
  <si>
    <t>DLD1</t>
  </si>
  <si>
    <t>[146], [147], [734], [854]</t>
  </si>
  <si>
    <t>Porters Lake</t>
  </si>
  <si>
    <t>POR1</t>
  </si>
  <si>
    <t>[480]</t>
  </si>
  <si>
    <t>POR2</t>
  </si>
  <si>
    <t>Rose Road</t>
  </si>
  <si>
    <t>[547], [548], [549], [550]</t>
  </si>
  <si>
    <t>[590], [591], [592], [593], [594], [595], [596], [880]</t>
  </si>
  <si>
    <t>Walton</t>
  </si>
  <si>
    <t>WAN1</t>
  </si>
  <si>
    <t>[677]</t>
  </si>
  <si>
    <t>Chebucto Terence Bay</t>
  </si>
  <si>
    <t>CHT1</t>
  </si>
  <si>
    <t>[99], [31], [100]</t>
  </si>
  <si>
    <t>CHT2</t>
  </si>
  <si>
    <t>CHT3</t>
  </si>
  <si>
    <t>PCW3</t>
  </si>
  <si>
    <t>PCW4</t>
  </si>
  <si>
    <t>PCW5</t>
  </si>
  <si>
    <t>PCW6</t>
  </si>
  <si>
    <t>Liverpool</t>
  </si>
  <si>
    <t>LVR1</t>
  </si>
  <si>
    <t>Turbine derated for a total capacity of 3.6 MW</t>
  </si>
  <si>
    <t>[350], [351]</t>
  </si>
  <si>
    <t>LVR2</t>
  </si>
  <si>
    <t>New Victoria Wind Turbine</t>
  </si>
  <si>
    <t>NVW1</t>
  </si>
  <si>
    <t>[420], [796]</t>
  </si>
  <si>
    <t>Pictou Landing</t>
  </si>
  <si>
    <t>PUL1</t>
  </si>
  <si>
    <t>[458], [806]</t>
  </si>
  <si>
    <t>Fitzpatrick Mountain Domestic (NWF)</t>
  </si>
  <si>
    <t>FMD1</t>
  </si>
  <si>
    <t>[175], [748], [751], [752], [854]</t>
  </si>
  <si>
    <t>FMD2</t>
  </si>
  <si>
    <t>FMD3</t>
  </si>
  <si>
    <t>Pubnico Point</t>
  </si>
  <si>
    <t>PUB1</t>
  </si>
  <si>
    <t>2004/2005</t>
  </si>
  <si>
    <t>[489], [490]</t>
  </si>
  <si>
    <t>PUB2</t>
  </si>
  <si>
    <t>PUB3</t>
  </si>
  <si>
    <t>PUB4</t>
  </si>
  <si>
    <t>PUB5</t>
  </si>
  <si>
    <t>PUB6</t>
  </si>
  <si>
    <t>PUB7</t>
  </si>
  <si>
    <t>PUB8</t>
  </si>
  <si>
    <t>PUB9</t>
  </si>
  <si>
    <t>PUB10</t>
  </si>
  <si>
    <t>PUB11</t>
  </si>
  <si>
    <t>PUB12</t>
  </si>
  <si>
    <t>PUB13</t>
  </si>
  <si>
    <t>PUB14</t>
  </si>
  <si>
    <t>PUB15</t>
  </si>
  <si>
    <t>PUB16</t>
  </si>
  <si>
    <t>PUB17</t>
  </si>
  <si>
    <t>ELL5</t>
  </si>
  <si>
    <t>2017/2018</t>
  </si>
  <si>
    <t>ELL6</t>
  </si>
  <si>
    <t>ELL7</t>
  </si>
  <si>
    <t>ELL8</t>
  </si>
  <si>
    <t>ELL9</t>
  </si>
  <si>
    <t>ELL10</t>
  </si>
  <si>
    <t>Ontario</t>
  </si>
  <si>
    <t>Tiverton</t>
  </si>
  <si>
    <t>TIV1</t>
  </si>
  <si>
    <t>Tacke</t>
  </si>
  <si>
    <t>TW-600</t>
  </si>
  <si>
    <t>[652], [653], [654]</t>
  </si>
  <si>
    <t>OPG 7 Gomberg</t>
  </si>
  <si>
    <t>OPG1</t>
  </si>
  <si>
    <t>Turbine decommissioned in 2019, original capacity was 1.8 MW</t>
  </si>
  <si>
    <t>[446]</t>
  </si>
  <si>
    <t>Port Albert</t>
  </si>
  <si>
    <t>PAL1</t>
  </si>
  <si>
    <t>[470], [471]</t>
  </si>
  <si>
    <t>Ferndale</t>
  </si>
  <si>
    <t>FER1</t>
  </si>
  <si>
    <t>[171]</t>
  </si>
  <si>
    <t>Huron Wind</t>
  </si>
  <si>
    <t>HUR1</t>
  </si>
  <si>
    <t>[262], [263], [772]</t>
  </si>
  <si>
    <t>HUR2</t>
  </si>
  <si>
    <t>HUR3</t>
  </si>
  <si>
    <t>HUR4</t>
  </si>
  <si>
    <t>HUR5</t>
  </si>
  <si>
    <t>Exhibition Place Turbine</t>
  </si>
  <si>
    <t>EPT1</t>
  </si>
  <si>
    <t>LW52</t>
  </si>
  <si>
    <t>[164], [165], [166], [167]</t>
  </si>
  <si>
    <t>Erie Shores</t>
  </si>
  <si>
    <t>ERS1</t>
  </si>
  <si>
    <t>[159], [160], [161], [746]</t>
  </si>
  <si>
    <t>ERS2</t>
  </si>
  <si>
    <t>ERS3</t>
  </si>
  <si>
    <t>ERS4</t>
  </si>
  <si>
    <t>ERS5</t>
  </si>
  <si>
    <t>ERS6</t>
  </si>
  <si>
    <t>ERS7</t>
  </si>
  <si>
    <t>ERS8</t>
  </si>
  <si>
    <t>ERS9</t>
  </si>
  <si>
    <t>ERS10</t>
  </si>
  <si>
    <t>ERS11</t>
  </si>
  <si>
    <t>ERS12</t>
  </si>
  <si>
    <t>ERS13</t>
  </si>
  <si>
    <t>ERS14</t>
  </si>
  <si>
    <t>ERS15</t>
  </si>
  <si>
    <t>ERS16</t>
  </si>
  <si>
    <t>ERS17</t>
  </si>
  <si>
    <t>ERS18</t>
  </si>
  <si>
    <t>ERS19</t>
  </si>
  <si>
    <t>ERS20</t>
  </si>
  <si>
    <t>ERS21</t>
  </si>
  <si>
    <t>ERS22</t>
  </si>
  <si>
    <t>ERS23</t>
  </si>
  <si>
    <t>ERS24</t>
  </si>
  <si>
    <t>ERS25</t>
  </si>
  <si>
    <t>ERS26</t>
  </si>
  <si>
    <t>ERS27</t>
  </si>
  <si>
    <t>ERS28</t>
  </si>
  <si>
    <t>ERS29</t>
  </si>
  <si>
    <t>ERS30</t>
  </si>
  <si>
    <t>ERS31</t>
  </si>
  <si>
    <t>ERS32</t>
  </si>
  <si>
    <t>ERS33</t>
  </si>
  <si>
    <t>ERS34</t>
  </si>
  <si>
    <t>ERS35</t>
  </si>
  <si>
    <t>ERS36</t>
  </si>
  <si>
    <t>ERS37</t>
  </si>
  <si>
    <t>ERS38</t>
  </si>
  <si>
    <t>ERS39</t>
  </si>
  <si>
    <t>ERS40</t>
  </si>
  <si>
    <t>ERS41</t>
  </si>
  <si>
    <t>ERS42</t>
  </si>
  <si>
    <t>ERS43</t>
  </si>
  <si>
    <t>ERS44</t>
  </si>
  <si>
    <t>ERS45</t>
  </si>
  <si>
    <t>ERS46</t>
  </si>
  <si>
    <t>ERS47</t>
  </si>
  <si>
    <t>ERS48</t>
  </si>
  <si>
    <t>ERS49</t>
  </si>
  <si>
    <t>ERS50</t>
  </si>
  <si>
    <t>ERS51</t>
  </si>
  <si>
    <t>ERS52</t>
  </si>
  <si>
    <t>ERS53</t>
  </si>
  <si>
    <t>ERS54</t>
  </si>
  <si>
    <t>ERS55</t>
  </si>
  <si>
    <t>ERS56</t>
  </si>
  <si>
    <t>ERS57</t>
  </si>
  <si>
    <t>ERS58</t>
  </si>
  <si>
    <t>ERS59</t>
  </si>
  <si>
    <t>ERS60</t>
  </si>
  <si>
    <t>ERS61</t>
  </si>
  <si>
    <t>ERS62</t>
  </si>
  <si>
    <t>ERS63</t>
  </si>
  <si>
    <t>ERS64</t>
  </si>
  <si>
    <t>ERS65</t>
  </si>
  <si>
    <t>ERS66</t>
  </si>
  <si>
    <t>FER2</t>
  </si>
  <si>
    <t>FER3</t>
  </si>
  <si>
    <t>Kingsbridge I Wind Power</t>
  </si>
  <si>
    <t>KIN1</t>
  </si>
  <si>
    <t>Turbine fire in 2023, likely won't be replaced before farm EoL</t>
  </si>
  <si>
    <t>[303], [304], [721], [779], [780], [781], [782], [783]</t>
  </si>
  <si>
    <t>KIN3</t>
  </si>
  <si>
    <t>KIN4</t>
  </si>
  <si>
    <t>KIN5</t>
  </si>
  <si>
    <t>KIN6</t>
  </si>
  <si>
    <t>KIN8</t>
  </si>
  <si>
    <t>KIN9</t>
  </si>
  <si>
    <t>KIN10</t>
  </si>
  <si>
    <t>KIN11</t>
  </si>
  <si>
    <t>KIN12</t>
  </si>
  <si>
    <t>KIN13</t>
  </si>
  <si>
    <t>KIN14</t>
  </si>
  <si>
    <t>KIN15</t>
  </si>
  <si>
    <t>KIN16</t>
  </si>
  <si>
    <t>KIN17</t>
  </si>
  <si>
    <t>KIN18</t>
  </si>
  <si>
    <t>KIN19</t>
  </si>
  <si>
    <t>KIN20</t>
  </si>
  <si>
    <t>KIN21</t>
  </si>
  <si>
    <t>KIN22</t>
  </si>
  <si>
    <t>Prince Wind Energy Project</t>
  </si>
  <si>
    <t>PWE1</t>
  </si>
  <si>
    <t>[481], [482], [483], [484], [809]</t>
  </si>
  <si>
    <t>PWE2</t>
  </si>
  <si>
    <t>PWE3</t>
  </si>
  <si>
    <t>PWE4</t>
  </si>
  <si>
    <t>PWE5</t>
  </si>
  <si>
    <t>PWE6</t>
  </si>
  <si>
    <t>PWE7</t>
  </si>
  <si>
    <t>PWE8</t>
  </si>
  <si>
    <t>PWE9</t>
  </si>
  <si>
    <t>PWE10</t>
  </si>
  <si>
    <t>PWE11</t>
  </si>
  <si>
    <t>PWE12</t>
  </si>
  <si>
    <t>PWE13</t>
  </si>
  <si>
    <t>PWE14</t>
  </si>
  <si>
    <t>PWE15</t>
  </si>
  <si>
    <t>PWE16</t>
  </si>
  <si>
    <t>PWE17</t>
  </si>
  <si>
    <t>PWE18</t>
  </si>
  <si>
    <t>PWE19</t>
  </si>
  <si>
    <t>PWE20</t>
  </si>
  <si>
    <t>PWE21</t>
  </si>
  <si>
    <t>PWE22</t>
  </si>
  <si>
    <t>PWE23</t>
  </si>
  <si>
    <t>PWE24</t>
  </si>
  <si>
    <t>PWE25</t>
  </si>
  <si>
    <t>PWE26</t>
  </si>
  <si>
    <t>PWE27</t>
  </si>
  <si>
    <t>PWE28</t>
  </si>
  <si>
    <t>PWE29</t>
  </si>
  <si>
    <t>PWE30</t>
  </si>
  <si>
    <t>PWE31</t>
  </si>
  <si>
    <t>PWE32</t>
  </si>
  <si>
    <t>PWE33</t>
  </si>
  <si>
    <t>PWE34</t>
  </si>
  <si>
    <t>PWE35</t>
  </si>
  <si>
    <t>PWE36</t>
  </si>
  <si>
    <t>PWE37</t>
  </si>
  <si>
    <t>PWE38</t>
  </si>
  <si>
    <t>PWE39</t>
  </si>
  <si>
    <t>PWE40</t>
  </si>
  <si>
    <t>PWE41</t>
  </si>
  <si>
    <t>PWE42</t>
  </si>
  <si>
    <t>PWE43</t>
  </si>
  <si>
    <t>PWE44</t>
  </si>
  <si>
    <t>PWE45</t>
  </si>
  <si>
    <t>PWE46</t>
  </si>
  <si>
    <t>PWE47</t>
  </si>
  <si>
    <t>PWE48</t>
  </si>
  <si>
    <t>PWE49</t>
  </si>
  <si>
    <t>PWE50</t>
  </si>
  <si>
    <t>PWE51</t>
  </si>
  <si>
    <t>PWE52</t>
  </si>
  <si>
    <t>PWE53</t>
  </si>
  <si>
    <t>PWE54</t>
  </si>
  <si>
    <t>PWE55</t>
  </si>
  <si>
    <t>PWE56</t>
  </si>
  <si>
    <t>PWE57</t>
  </si>
  <si>
    <t>PWE58</t>
  </si>
  <si>
    <t>PWE59</t>
  </si>
  <si>
    <t>PWE60</t>
  </si>
  <si>
    <t>PWE61</t>
  </si>
  <si>
    <t>PWE62</t>
  </si>
  <si>
    <t>PWE63</t>
  </si>
  <si>
    <t>PWE64</t>
  </si>
  <si>
    <t>PWE65</t>
  </si>
  <si>
    <t>PWE66</t>
  </si>
  <si>
    <t>PWE67</t>
  </si>
  <si>
    <t>PWE68</t>
  </si>
  <si>
    <t>PWE69</t>
  </si>
  <si>
    <t>PWE70</t>
  </si>
  <si>
    <t>PWE71</t>
  </si>
  <si>
    <t>PWE72</t>
  </si>
  <si>
    <t>PWE73</t>
  </si>
  <si>
    <t>PWE74</t>
  </si>
  <si>
    <t>PWE75</t>
  </si>
  <si>
    <t>PWE76</t>
  </si>
  <si>
    <t>PWE77</t>
  </si>
  <si>
    <t>PWE78</t>
  </si>
  <si>
    <t>PWE79</t>
  </si>
  <si>
    <t>PWE80</t>
  </si>
  <si>
    <t>PWE81</t>
  </si>
  <si>
    <t>PWE82</t>
  </si>
  <si>
    <t>PWE83</t>
  </si>
  <si>
    <t>PWE84</t>
  </si>
  <si>
    <t>PWE85</t>
  </si>
  <si>
    <t>PWE86</t>
  </si>
  <si>
    <t>PWE87</t>
  </si>
  <si>
    <t>PWE88</t>
  </si>
  <si>
    <t>PWE89</t>
  </si>
  <si>
    <t>PWE90</t>
  </si>
  <si>
    <t>PWE91</t>
  </si>
  <si>
    <t>PWE92</t>
  </si>
  <si>
    <t>PWE93</t>
  </si>
  <si>
    <t>PWE94</t>
  </si>
  <si>
    <t>PWE95</t>
  </si>
  <si>
    <t>PWE96</t>
  </si>
  <si>
    <t>PWE97</t>
  </si>
  <si>
    <t>PWE98</t>
  </si>
  <si>
    <t>PWE99</t>
  </si>
  <si>
    <t>PWE100</t>
  </si>
  <si>
    <t>PWE101</t>
  </si>
  <si>
    <t>PWE102</t>
  </si>
  <si>
    <t>PWE103</t>
  </si>
  <si>
    <t>PWE104</t>
  </si>
  <si>
    <t>PWE105</t>
  </si>
  <si>
    <t>PWE106</t>
  </si>
  <si>
    <t>PWE107</t>
  </si>
  <si>
    <t>PWE108</t>
  </si>
  <si>
    <t>PWE109</t>
  </si>
  <si>
    <t>PWE110</t>
  </si>
  <si>
    <t>PWE111</t>
  </si>
  <si>
    <t>PWE112</t>
  </si>
  <si>
    <t>PWE113</t>
  </si>
  <si>
    <t>PWE114</t>
  </si>
  <si>
    <t>PWE115</t>
  </si>
  <si>
    <t>PWE116</t>
  </si>
  <si>
    <t>PWE117</t>
  </si>
  <si>
    <t>PWE118</t>
  </si>
  <si>
    <t>PWE119</t>
  </si>
  <si>
    <t>PWE120</t>
  </si>
  <si>
    <t>PWE121</t>
  </si>
  <si>
    <t>PWE122</t>
  </si>
  <si>
    <t>PWE123</t>
  </si>
  <si>
    <t>PWE124</t>
  </si>
  <si>
    <t>PWE125</t>
  </si>
  <si>
    <t>PWE126</t>
  </si>
  <si>
    <t>Rosa Flora Greenhouses</t>
  </si>
  <si>
    <t>RFG1</t>
  </si>
  <si>
    <t>Pfleiderer</t>
  </si>
  <si>
    <t>PWE 650</t>
  </si>
  <si>
    <t>Hog-Tied Farms</t>
  </si>
  <si>
    <t>HTF1</t>
  </si>
  <si>
    <t>Wind Energy Solutions</t>
  </si>
  <si>
    <t>WES 250</t>
  </si>
  <si>
    <t>250 kW, two-bladed model</t>
  </si>
  <si>
    <t>[771], [857], [876]</t>
  </si>
  <si>
    <t>Providence Bay</t>
  </si>
  <si>
    <t>PRB1</t>
  </si>
  <si>
    <t>[487], [488], [810]</t>
  </si>
  <si>
    <t>PRB2</t>
  </si>
  <si>
    <t>Ripley</t>
  </si>
  <si>
    <t>RIP1</t>
  </si>
  <si>
    <t>[523], [524], [814]</t>
  </si>
  <si>
    <t>RIP2</t>
  </si>
  <si>
    <t>[523], [524]</t>
  </si>
  <si>
    <t>RIP3</t>
  </si>
  <si>
    <t>RIP4</t>
  </si>
  <si>
    <t>RIP5</t>
  </si>
  <si>
    <t>RIP6</t>
  </si>
  <si>
    <t>RIP7</t>
  </si>
  <si>
    <t>RIP8</t>
  </si>
  <si>
    <t>RIP9</t>
  </si>
  <si>
    <t>RIP10</t>
  </si>
  <si>
    <t>RIP11</t>
  </si>
  <si>
    <t>RIP12</t>
  </si>
  <si>
    <t>RIP13</t>
  </si>
  <si>
    <t>RIP14</t>
  </si>
  <si>
    <t>RIP15</t>
  </si>
  <si>
    <t>RIP16</t>
  </si>
  <si>
    <t>RIP17</t>
  </si>
  <si>
    <t>RIP18</t>
  </si>
  <si>
    <t>RIP19</t>
  </si>
  <si>
    <t>RIP20</t>
  </si>
  <si>
    <t>RIP21</t>
  </si>
  <si>
    <t>RIP22</t>
  </si>
  <si>
    <t>RIP23</t>
  </si>
  <si>
    <t>RIP24</t>
  </si>
  <si>
    <t>RIP25</t>
  </si>
  <si>
    <t>RIP26</t>
  </si>
  <si>
    <t>RIP27</t>
  </si>
  <si>
    <t>RIP28</t>
  </si>
  <si>
    <t>RIP29</t>
  </si>
  <si>
    <t>RIP30</t>
  </si>
  <si>
    <t>RIP31</t>
  </si>
  <si>
    <t>RIP32</t>
  </si>
  <si>
    <t>RIP33</t>
  </si>
  <si>
    <t>RIP34</t>
  </si>
  <si>
    <t>RIP35</t>
  </si>
  <si>
    <t>RIP36</t>
  </si>
  <si>
    <t>RIP37</t>
  </si>
  <si>
    <t>RIP38</t>
  </si>
  <si>
    <t>Clear Creek</t>
  </si>
  <si>
    <t>CCF1</t>
  </si>
  <si>
    <t>[108], [109]</t>
  </si>
  <si>
    <t>CCF2</t>
  </si>
  <si>
    <t>CCF3</t>
  </si>
  <si>
    <t>CCF4</t>
  </si>
  <si>
    <t>CCF5</t>
  </si>
  <si>
    <t>CCF6</t>
  </si>
  <si>
    <t>Cruickshank</t>
  </si>
  <si>
    <t>CRU1</t>
  </si>
  <si>
    <t>[124], [125], [856]</t>
  </si>
  <si>
    <t>CRU2</t>
  </si>
  <si>
    <t>CRU3</t>
  </si>
  <si>
    <t>CRU4</t>
  </si>
  <si>
    <t>CRU5</t>
  </si>
  <si>
    <t>Cultus</t>
  </si>
  <si>
    <t>CUL1</t>
  </si>
  <si>
    <t>[126]</t>
  </si>
  <si>
    <t>CUL2</t>
  </si>
  <si>
    <t>CUL3</t>
  </si>
  <si>
    <t>CUL4</t>
  </si>
  <si>
    <t>CUL5</t>
  </si>
  <si>
    <t>CUL6</t>
  </si>
  <si>
    <t>Frogmore</t>
  </si>
  <si>
    <t>FRO1</t>
  </si>
  <si>
    <t>[180]</t>
  </si>
  <si>
    <t>FRO2</t>
  </si>
  <si>
    <t>FRO3</t>
  </si>
  <si>
    <t>FRO4</t>
  </si>
  <si>
    <t>FRO5</t>
  </si>
  <si>
    <t>FRO6</t>
  </si>
  <si>
    <t>Mohawk</t>
  </si>
  <si>
    <t>MOH1</t>
  </si>
  <si>
    <t>[384]</t>
  </si>
  <si>
    <t>MOH2</t>
  </si>
  <si>
    <t>MOH3</t>
  </si>
  <si>
    <t>MOH4</t>
  </si>
  <si>
    <t>MOH5</t>
  </si>
  <si>
    <t>MOH6</t>
  </si>
  <si>
    <t>Port Alma</t>
  </si>
  <si>
    <t>PAM1</t>
  </si>
  <si>
    <t>SWT 2.3-93</t>
  </si>
  <si>
    <t>[472], [473], [474]</t>
  </si>
  <si>
    <t>PAM2</t>
  </si>
  <si>
    <t>PAM3</t>
  </si>
  <si>
    <t>PAM4</t>
  </si>
  <si>
    <t>PAM5</t>
  </si>
  <si>
    <t>PAM6</t>
  </si>
  <si>
    <t>PAM7</t>
  </si>
  <si>
    <t>PAM8</t>
  </si>
  <si>
    <t>PAM9</t>
  </si>
  <si>
    <t>PAM10</t>
  </si>
  <si>
    <t>PAM11</t>
  </si>
  <si>
    <t>PAM12</t>
  </si>
  <si>
    <t>PAM13</t>
  </si>
  <si>
    <t>PAM14</t>
  </si>
  <si>
    <t>PAM15</t>
  </si>
  <si>
    <t>PAM16</t>
  </si>
  <si>
    <t>PAM17</t>
  </si>
  <si>
    <t>PAM18</t>
  </si>
  <si>
    <t>PAM19</t>
  </si>
  <si>
    <t>PAM20</t>
  </si>
  <si>
    <t>PAM21</t>
  </si>
  <si>
    <t>PAM22</t>
  </si>
  <si>
    <t>PAM23</t>
  </si>
  <si>
    <t>PAM24</t>
  </si>
  <si>
    <t>PAM25</t>
  </si>
  <si>
    <t>PAM26</t>
  </si>
  <si>
    <t>PAM27</t>
  </si>
  <si>
    <t>PAM28</t>
  </si>
  <si>
    <t>PAM29</t>
  </si>
  <si>
    <t>PAM30</t>
  </si>
  <si>
    <t>PAM31</t>
  </si>
  <si>
    <t>PAM32</t>
  </si>
  <si>
    <t>PAM33</t>
  </si>
  <si>
    <t>PAM34</t>
  </si>
  <si>
    <t>PAM35</t>
  </si>
  <si>
    <t>PAM36</t>
  </si>
  <si>
    <t>PAM37</t>
  </si>
  <si>
    <t>PAM38</t>
  </si>
  <si>
    <t>PAM39</t>
  </si>
  <si>
    <t>PAM40</t>
  </si>
  <si>
    <t>PAM41</t>
  </si>
  <si>
    <t>PAM42</t>
  </si>
  <si>
    <t>PAM43</t>
  </si>
  <si>
    <t>PAM44</t>
  </si>
  <si>
    <t>Ravenswood Wind Farm</t>
  </si>
  <si>
    <t>RWF1</t>
  </si>
  <si>
    <t>[517], [518]</t>
  </si>
  <si>
    <t>RWF2</t>
  </si>
  <si>
    <t>RWF3</t>
  </si>
  <si>
    <t>RWF4</t>
  </si>
  <si>
    <t>RWF5</t>
  </si>
  <si>
    <t>RWF6</t>
  </si>
  <si>
    <t>Bisnett Line (Thames River I)</t>
  </si>
  <si>
    <t>THM1</t>
  </si>
  <si>
    <t>[41]</t>
  </si>
  <si>
    <t>THM2</t>
  </si>
  <si>
    <t>THM3</t>
  </si>
  <si>
    <t>THM4</t>
  </si>
  <si>
    <t>THM5</t>
  </si>
  <si>
    <t>Front Line (Thames River I)</t>
  </si>
  <si>
    <t>THM6</t>
  </si>
  <si>
    <t>[181]</t>
  </si>
  <si>
    <t>THM7</t>
  </si>
  <si>
    <t>THM8</t>
  </si>
  <si>
    <t>THM9</t>
  </si>
  <si>
    <t>THM10</t>
  </si>
  <si>
    <t>Marsh Line (Thames River I)</t>
  </si>
  <si>
    <t>THM16</t>
  </si>
  <si>
    <t>16/45</t>
  </si>
  <si>
    <t>[641]</t>
  </si>
  <si>
    <t>THM17</t>
  </si>
  <si>
    <t>17/45</t>
  </si>
  <si>
    <t>THM18</t>
  </si>
  <si>
    <t>18/45</t>
  </si>
  <si>
    <t>THM19</t>
  </si>
  <si>
    <t>19/45</t>
  </si>
  <si>
    <t>THM20</t>
  </si>
  <si>
    <t>20/45</t>
  </si>
  <si>
    <t>Proof Line</t>
  </si>
  <si>
    <t>PRO1</t>
  </si>
  <si>
    <t>[485], [486]</t>
  </si>
  <si>
    <t>PRO2</t>
  </si>
  <si>
    <t>PRO3</t>
  </si>
  <si>
    <t>PRO4</t>
  </si>
  <si>
    <t>Swanton Line (Thames River I)</t>
  </si>
  <si>
    <t>Underwood Wind Farm</t>
  </si>
  <si>
    <t>UWF1</t>
  </si>
  <si>
    <t>[660], [661], [662], [856]</t>
  </si>
  <si>
    <t>UWF2</t>
  </si>
  <si>
    <t>UWF3</t>
  </si>
  <si>
    <t>UWF4</t>
  </si>
  <si>
    <t>UWF5</t>
  </si>
  <si>
    <t>UWF6</t>
  </si>
  <si>
    <t>UWF7</t>
  </si>
  <si>
    <t>UWF8</t>
  </si>
  <si>
    <t>UWF9</t>
  </si>
  <si>
    <t>UWF10</t>
  </si>
  <si>
    <t>UWF11</t>
  </si>
  <si>
    <t>UWF12</t>
  </si>
  <si>
    <t>UWF13</t>
  </si>
  <si>
    <t>UWF14</t>
  </si>
  <si>
    <t>UWF15</t>
  </si>
  <si>
    <t>UWF16</t>
  </si>
  <si>
    <t>UWF17</t>
  </si>
  <si>
    <t>UWF18</t>
  </si>
  <si>
    <t>UWF19</t>
  </si>
  <si>
    <t>UWF20</t>
  </si>
  <si>
    <t>UWF21</t>
  </si>
  <si>
    <t>UWF22</t>
  </si>
  <si>
    <t>UWF23</t>
  </si>
  <si>
    <t>UWF24</t>
  </si>
  <si>
    <t>UWF25</t>
  </si>
  <si>
    <t>UWF26</t>
  </si>
  <si>
    <t>UWF27</t>
  </si>
  <si>
    <t>UWF28</t>
  </si>
  <si>
    <t>UWF29</t>
  </si>
  <si>
    <t>UWF30</t>
  </si>
  <si>
    <t>UWF31</t>
  </si>
  <si>
    <t>UWF32</t>
  </si>
  <si>
    <t>UWF33</t>
  </si>
  <si>
    <t>UWF34</t>
  </si>
  <si>
    <t>UWF35</t>
  </si>
  <si>
    <t>UWF36</t>
  </si>
  <si>
    <t>UWF37</t>
  </si>
  <si>
    <t>UWF38</t>
  </si>
  <si>
    <t>UWF39</t>
  </si>
  <si>
    <t>UWF40</t>
  </si>
  <si>
    <t>UWF41</t>
  </si>
  <si>
    <t>UWF42</t>
  </si>
  <si>
    <t>UWF43</t>
  </si>
  <si>
    <t>UWF44</t>
  </si>
  <si>
    <t>UWF45</t>
  </si>
  <si>
    <t>UWF46</t>
  </si>
  <si>
    <t>UWF47</t>
  </si>
  <si>
    <t>UWF48</t>
  </si>
  <si>
    <t>UWF49</t>
  </si>
  <si>
    <t>UWF50</t>
  </si>
  <si>
    <t>UWF51</t>
  </si>
  <si>
    <t>UWF52</t>
  </si>
  <si>
    <t>UWF53</t>
  </si>
  <si>
    <t>UWF54</t>
  </si>
  <si>
    <t>UWF55</t>
  </si>
  <si>
    <t>UWF56</t>
  </si>
  <si>
    <t>UWF57</t>
  </si>
  <si>
    <t>UWF58</t>
  </si>
  <si>
    <t>UWF59</t>
  </si>
  <si>
    <t>UWF60</t>
  </si>
  <si>
    <t>UWF61</t>
  </si>
  <si>
    <t>UWF62</t>
  </si>
  <si>
    <t>UWF63</t>
  </si>
  <si>
    <t>UWF64</t>
  </si>
  <si>
    <t>UWF65</t>
  </si>
  <si>
    <t>UWF66</t>
  </si>
  <si>
    <t>UWF67</t>
  </si>
  <si>
    <t>UWF68</t>
  </si>
  <si>
    <t>UWF69</t>
  </si>
  <si>
    <t>UWF70</t>
  </si>
  <si>
    <t>UWF71</t>
  </si>
  <si>
    <t>UWF72</t>
  </si>
  <si>
    <t>UWF73</t>
  </si>
  <si>
    <t>UWF74</t>
  </si>
  <si>
    <t>UWF75</t>
  </si>
  <si>
    <t>UWF76</t>
  </si>
  <si>
    <t>UWF77</t>
  </si>
  <si>
    <t>UWF78</t>
  </si>
  <si>
    <t>UWF79</t>
  </si>
  <si>
    <t>UWF80</t>
  </si>
  <si>
    <t>UWF81</t>
  </si>
  <si>
    <t>UWF82</t>
  </si>
  <si>
    <t>UWF83</t>
  </si>
  <si>
    <t>UWF84</t>
  </si>
  <si>
    <t>UWF85</t>
  </si>
  <si>
    <t>UWF86</t>
  </si>
  <si>
    <t>UWF87</t>
  </si>
  <si>
    <t>UWF88</t>
  </si>
  <si>
    <t>UWF89</t>
  </si>
  <si>
    <t>UWF90</t>
  </si>
  <si>
    <t>UWF91</t>
  </si>
  <si>
    <t>UWF92</t>
  </si>
  <si>
    <t>UWF93</t>
  </si>
  <si>
    <t>UWF94</t>
  </si>
  <si>
    <t>UWF95</t>
  </si>
  <si>
    <t>UWF96</t>
  </si>
  <si>
    <t>UWF97</t>
  </si>
  <si>
    <t>UWF98</t>
  </si>
  <si>
    <t>UWF99</t>
  </si>
  <si>
    <t>UWF100</t>
  </si>
  <si>
    <t>UWF101</t>
  </si>
  <si>
    <t>UWF102</t>
  </si>
  <si>
    <t>UWF103</t>
  </si>
  <si>
    <t>UWF104</t>
  </si>
  <si>
    <t>UWF105</t>
  </si>
  <si>
    <t>UWF106</t>
  </si>
  <si>
    <t>UWF107</t>
  </si>
  <si>
    <t>UWF108</t>
  </si>
  <si>
    <t>UWF109</t>
  </si>
  <si>
    <t>UWF110</t>
  </si>
  <si>
    <t>Wolfe Island</t>
  </si>
  <si>
    <t>WOL1</t>
  </si>
  <si>
    <t>[710], [711]</t>
  </si>
  <si>
    <t>WOL2</t>
  </si>
  <si>
    <t>WOL3</t>
  </si>
  <si>
    <t>WOL4</t>
  </si>
  <si>
    <t>WOL5</t>
  </si>
  <si>
    <t>WOL6</t>
  </si>
  <si>
    <t>WOL7</t>
  </si>
  <si>
    <t>WOL8</t>
  </si>
  <si>
    <t>WOL9</t>
  </si>
  <si>
    <t>WOL10</t>
  </si>
  <si>
    <t>WOL11</t>
  </si>
  <si>
    <t>WOL12</t>
  </si>
  <si>
    <t>WOL13</t>
  </si>
  <si>
    <t>WOL14</t>
  </si>
  <si>
    <t>WOL15</t>
  </si>
  <si>
    <t>WOL16</t>
  </si>
  <si>
    <t>WOL17</t>
  </si>
  <si>
    <t>WOL18</t>
  </si>
  <si>
    <t>WOL19</t>
  </si>
  <si>
    <t>WOL20</t>
  </si>
  <si>
    <t>WOL21</t>
  </si>
  <si>
    <t>WOL22</t>
  </si>
  <si>
    <t>WOL23</t>
  </si>
  <si>
    <t>WOL24</t>
  </si>
  <si>
    <t>WOL25</t>
  </si>
  <si>
    <t>WOL26</t>
  </si>
  <si>
    <t>WOL27</t>
  </si>
  <si>
    <t>WOL28</t>
  </si>
  <si>
    <t>WOL29</t>
  </si>
  <si>
    <t>WOL30</t>
  </si>
  <si>
    <t>WOL31</t>
  </si>
  <si>
    <t>WOL32</t>
  </si>
  <si>
    <t>WOL33</t>
  </si>
  <si>
    <t>WOL34</t>
  </si>
  <si>
    <t>WOL35</t>
  </si>
  <si>
    <t>WOL36</t>
  </si>
  <si>
    <t>WOL37</t>
  </si>
  <si>
    <t>WOL38</t>
  </si>
  <si>
    <t>WOL39</t>
  </si>
  <si>
    <t>WOL40</t>
  </si>
  <si>
    <t>WOL41</t>
  </si>
  <si>
    <t>WOL42</t>
  </si>
  <si>
    <t>WOL43</t>
  </si>
  <si>
    <t>WOL44</t>
  </si>
  <si>
    <t>WOL45</t>
  </si>
  <si>
    <t>WOL46</t>
  </si>
  <si>
    <t>WOL47</t>
  </si>
  <si>
    <t>WOL48</t>
  </si>
  <si>
    <t>WOL49</t>
  </si>
  <si>
    <t>WOL50</t>
  </si>
  <si>
    <t>WOL51</t>
  </si>
  <si>
    <t>WOL52</t>
  </si>
  <si>
    <t>WOL53</t>
  </si>
  <si>
    <t>WOL54</t>
  </si>
  <si>
    <t>WOL55</t>
  </si>
  <si>
    <t>WOL56</t>
  </si>
  <si>
    <t>WOL57</t>
  </si>
  <si>
    <t>WOL58</t>
  </si>
  <si>
    <t>WOL59</t>
  </si>
  <si>
    <t>WOL60</t>
  </si>
  <si>
    <t>WOL61</t>
  </si>
  <si>
    <t>WOL62</t>
  </si>
  <si>
    <t>WOL63</t>
  </si>
  <si>
    <t>WOL64</t>
  </si>
  <si>
    <t>WOL65</t>
  </si>
  <si>
    <t>WOL66</t>
  </si>
  <si>
    <t>WOL67</t>
  </si>
  <si>
    <t>WOL68</t>
  </si>
  <si>
    <t>WOL69</t>
  </si>
  <si>
    <t>WOL70</t>
  </si>
  <si>
    <t>WOL71</t>
  </si>
  <si>
    <t>WOL72</t>
  </si>
  <si>
    <t>WOL73</t>
  </si>
  <si>
    <t>WOL74</t>
  </si>
  <si>
    <t>WOL75</t>
  </si>
  <si>
    <t>WOL76</t>
  </si>
  <si>
    <t>WOL77</t>
  </si>
  <si>
    <t>WOL78</t>
  </si>
  <si>
    <t>WOL79</t>
  </si>
  <si>
    <t>WOL80</t>
  </si>
  <si>
    <t>WOL81</t>
  </si>
  <si>
    <t>WOL82</t>
  </si>
  <si>
    <t>WOL83</t>
  </si>
  <si>
    <t>WOL84</t>
  </si>
  <si>
    <t>WOL85</t>
  </si>
  <si>
    <t>WOL86</t>
  </si>
  <si>
    <t>Arthur</t>
  </si>
  <si>
    <t>ART1</t>
  </si>
  <si>
    <t>E70-2.0</t>
  </si>
  <si>
    <t>[15], [16]</t>
  </si>
  <si>
    <t>ART2</t>
  </si>
  <si>
    <t>ART3</t>
  </si>
  <si>
    <t>ART4</t>
  </si>
  <si>
    <t>ART5</t>
  </si>
  <si>
    <t>Gosfield</t>
  </si>
  <si>
    <t>GOF1</t>
  </si>
  <si>
    <t>[203], [204], [205], [206]</t>
  </si>
  <si>
    <t>GOF2</t>
  </si>
  <si>
    <t>GOF3</t>
  </si>
  <si>
    <t>GOF4</t>
  </si>
  <si>
    <t>GOF5</t>
  </si>
  <si>
    <t>GOF6</t>
  </si>
  <si>
    <t>GOF7</t>
  </si>
  <si>
    <t>GOF8</t>
  </si>
  <si>
    <t>GOF9</t>
  </si>
  <si>
    <t>GOF10</t>
  </si>
  <si>
    <t>GOF11</t>
  </si>
  <si>
    <t>GOF12</t>
  </si>
  <si>
    <t>GOF13</t>
  </si>
  <si>
    <t>GOF14</t>
  </si>
  <si>
    <t>GOF15</t>
  </si>
  <si>
    <t>GOF16</t>
  </si>
  <si>
    <t>GOF17</t>
  </si>
  <si>
    <t>GOF18</t>
  </si>
  <si>
    <t>GOF19</t>
  </si>
  <si>
    <t>GOF20</t>
  </si>
  <si>
    <t>GOF21</t>
  </si>
  <si>
    <t>GOF22</t>
  </si>
  <si>
    <t>Gracey (Thames River II)</t>
  </si>
  <si>
    <t>THM21</t>
  </si>
  <si>
    <t>[209]</t>
  </si>
  <si>
    <t>THM22</t>
  </si>
  <si>
    <t>THM23</t>
  </si>
  <si>
    <t>THM24</t>
  </si>
  <si>
    <t>THM25</t>
  </si>
  <si>
    <t>Harrow</t>
  </si>
  <si>
    <t>HAR1</t>
  </si>
  <si>
    <t>[247]</t>
  </si>
  <si>
    <t>HAR2</t>
  </si>
  <si>
    <t>HAR3</t>
  </si>
  <si>
    <t>HAR4</t>
  </si>
  <si>
    <t>HAR5</t>
  </si>
  <si>
    <t>HAR6</t>
  </si>
  <si>
    <t>HAR7</t>
  </si>
  <si>
    <t>HAR8</t>
  </si>
  <si>
    <t>HAR9</t>
  </si>
  <si>
    <t>HAR10</t>
  </si>
  <si>
    <t>HAR11</t>
  </si>
  <si>
    <t>HAR12</t>
  </si>
  <si>
    <t>HAR13</t>
  </si>
  <si>
    <t>HAR14</t>
  </si>
  <si>
    <t>HAR15</t>
  </si>
  <si>
    <t>HAR16</t>
  </si>
  <si>
    <t>HAR17</t>
  </si>
  <si>
    <t>HAR18</t>
  </si>
  <si>
    <t>HAR19</t>
  </si>
  <si>
    <t>HAR20</t>
  </si>
  <si>
    <t>HAR21</t>
  </si>
  <si>
    <t>HAR22</t>
  </si>
  <si>
    <t>HAR23</t>
  </si>
  <si>
    <t>HAR24</t>
  </si>
  <si>
    <t>Naylor (Thames River II)</t>
  </si>
  <si>
    <t>THM26</t>
  </si>
  <si>
    <t>[417]</t>
  </si>
  <si>
    <t>THM27</t>
  </si>
  <si>
    <t>THM28</t>
  </si>
  <si>
    <t>THM29</t>
  </si>
  <si>
    <t>THM30</t>
  </si>
  <si>
    <t>North Malden (Thames River II)</t>
  </si>
  <si>
    <t>THM31</t>
  </si>
  <si>
    <t>[435]</t>
  </si>
  <si>
    <t>THM32</t>
  </si>
  <si>
    <t>THM33</t>
  </si>
  <si>
    <t>THM34</t>
  </si>
  <si>
    <t>THM35</t>
  </si>
  <si>
    <t>Richardson (Thames River II)</t>
  </si>
  <si>
    <t>THM36</t>
  </si>
  <si>
    <t>[522]</t>
  </si>
  <si>
    <t>THM37</t>
  </si>
  <si>
    <t>THM38</t>
  </si>
  <si>
    <t>THM39</t>
  </si>
  <si>
    <t>THM40</t>
  </si>
  <si>
    <t>South Side (Thames River II)</t>
  </si>
  <si>
    <t>THM41</t>
  </si>
  <si>
    <t>[589]</t>
  </si>
  <si>
    <t>THM42</t>
  </si>
  <si>
    <t>THM43</t>
  </si>
  <si>
    <t>THM44</t>
  </si>
  <si>
    <t>THM45</t>
  </si>
  <si>
    <t>Talbot</t>
  </si>
  <si>
    <t>TAL1</t>
  </si>
  <si>
    <t>[646], [647], [648], [649]</t>
  </si>
  <si>
    <t>TAL2</t>
  </si>
  <si>
    <t>TAL3</t>
  </si>
  <si>
    <t>TAL4</t>
  </si>
  <si>
    <t>TAL5</t>
  </si>
  <si>
    <t>TAL6</t>
  </si>
  <si>
    <t>TAL7</t>
  </si>
  <si>
    <t>TAL8</t>
  </si>
  <si>
    <t>TAL9</t>
  </si>
  <si>
    <t>TAL10</t>
  </si>
  <si>
    <t>TAL11</t>
  </si>
  <si>
    <t>TAL12</t>
  </si>
  <si>
    <t>TAL13</t>
  </si>
  <si>
    <t>TAL14</t>
  </si>
  <si>
    <t>TAL15</t>
  </si>
  <si>
    <t>TAL16</t>
  </si>
  <si>
    <t>TAL17</t>
  </si>
  <si>
    <t>TAL18</t>
  </si>
  <si>
    <t>TAL19</t>
  </si>
  <si>
    <t>TAL20</t>
  </si>
  <si>
    <t>TAL21</t>
  </si>
  <si>
    <t>TAL22</t>
  </si>
  <si>
    <t>TAL23</t>
  </si>
  <si>
    <t>TAL24</t>
  </si>
  <si>
    <t>TAL25</t>
  </si>
  <si>
    <t>TAL26</t>
  </si>
  <si>
    <t>TAL27</t>
  </si>
  <si>
    <t>TAL28</t>
  </si>
  <si>
    <t>TAL29</t>
  </si>
  <si>
    <t>TAL30</t>
  </si>
  <si>
    <t>TAL31</t>
  </si>
  <si>
    <t>TAL32</t>
  </si>
  <si>
    <t>TAL33</t>
  </si>
  <si>
    <t>TAL34</t>
  </si>
  <si>
    <t>TAL35</t>
  </si>
  <si>
    <t>TAL36</t>
  </si>
  <si>
    <t>TAL37</t>
  </si>
  <si>
    <t>TAL38</t>
  </si>
  <si>
    <t>TAL39</t>
  </si>
  <si>
    <t>TAL40</t>
  </si>
  <si>
    <t>TAL41</t>
  </si>
  <si>
    <t>TAL42</t>
  </si>
  <si>
    <t>TAL43</t>
  </si>
  <si>
    <t>Zurich</t>
  </si>
  <si>
    <t>ZUR1</t>
  </si>
  <si>
    <t>[715], [850], [851]</t>
  </si>
  <si>
    <t>Chatham</t>
  </si>
  <si>
    <t>CHA1</t>
  </si>
  <si>
    <t>4 of the turbines have 93 ft rotor diameter. Not known which turbines have the smaller rotor</t>
  </si>
  <si>
    <t>[92], [93], [94]</t>
  </si>
  <si>
    <t>CHA2</t>
  </si>
  <si>
    <t>CHA3</t>
  </si>
  <si>
    <t>CHA4</t>
  </si>
  <si>
    <t>CHA5</t>
  </si>
  <si>
    <t>CHA6</t>
  </si>
  <si>
    <t>CHA7</t>
  </si>
  <si>
    <t>CHA8</t>
  </si>
  <si>
    <t>CHA9</t>
  </si>
  <si>
    <t>CHA10</t>
  </si>
  <si>
    <t>CHA11</t>
  </si>
  <si>
    <t>CHA12</t>
  </si>
  <si>
    <t>CHA13</t>
  </si>
  <si>
    <t>CHA14</t>
  </si>
  <si>
    <t>CHA15</t>
  </si>
  <si>
    <t>CHA16</t>
  </si>
  <si>
    <t>CHA17</t>
  </si>
  <si>
    <t>CHA18</t>
  </si>
  <si>
    <t>CHA19</t>
  </si>
  <si>
    <t>CHA20</t>
  </si>
  <si>
    <t>CHA21</t>
  </si>
  <si>
    <t>CHA22</t>
  </si>
  <si>
    <t>CHA23</t>
  </si>
  <si>
    <t>CHA24</t>
  </si>
  <si>
    <t>CHA25</t>
  </si>
  <si>
    <t>CHA26</t>
  </si>
  <si>
    <t>CHA27</t>
  </si>
  <si>
    <t>CHA28</t>
  </si>
  <si>
    <t>CHA29</t>
  </si>
  <si>
    <t>CHA30</t>
  </si>
  <si>
    <t>CHA31</t>
  </si>
  <si>
    <t>CHA32</t>
  </si>
  <si>
    <t>CHA33</t>
  </si>
  <si>
    <t>CHA34</t>
  </si>
  <si>
    <t>CHA35</t>
  </si>
  <si>
    <t>CHA36</t>
  </si>
  <si>
    <t>CHA37</t>
  </si>
  <si>
    <t>CHA38</t>
  </si>
  <si>
    <t>CHA39</t>
  </si>
  <si>
    <t>CHA40</t>
  </si>
  <si>
    <t>CHA41</t>
  </si>
  <si>
    <t>CHA42</t>
  </si>
  <si>
    <t>CHA43</t>
  </si>
  <si>
    <t>CHA44</t>
  </si>
  <si>
    <t>Comber Wind Farm</t>
  </si>
  <si>
    <t>COM1</t>
  </si>
  <si>
    <t>[110], [111], [112]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</si>
  <si>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</si>
  <si>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</si>
  <si>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</si>
  <si>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</si>
  <si>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</si>
  <si>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</si>
  <si>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</si>
  <si>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</si>
  <si>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</si>
  <si>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COM11</t>
  </si>
  <si>
    <t>COM12</t>
  </si>
  <si>
    <t>COM13</t>
  </si>
  <si>
    <t>COM14</t>
  </si>
  <si>
    <t>COM15</t>
  </si>
  <si>
    <t>COM16</t>
  </si>
  <si>
    <t>COM17</t>
  </si>
  <si>
    <t>COM18</t>
  </si>
  <si>
    <t>COM19</t>
  </si>
  <si>
    <t>COM20</t>
  </si>
  <si>
    <t>COM21</t>
  </si>
  <si>
    <t>COM22</t>
  </si>
  <si>
    <t>COM23</t>
  </si>
  <si>
    <t>COM24</t>
  </si>
  <si>
    <t>COM25</t>
  </si>
  <si>
    <t>COM26</t>
  </si>
  <si>
    <t>COM27</t>
  </si>
  <si>
    <t>COM28</t>
  </si>
  <si>
    <t>COM29</t>
  </si>
  <si>
    <t>COM30</t>
  </si>
  <si>
    <t>COM31</t>
  </si>
  <si>
    <t>COM32</t>
  </si>
  <si>
    <t>COM33</t>
  </si>
  <si>
    <t>COM34</t>
  </si>
  <si>
    <t>COM35</t>
  </si>
  <si>
    <t>COM36</t>
  </si>
  <si>
    <t>COM37</t>
  </si>
  <si>
    <t>COM38</t>
  </si>
  <si>
    <t>COM39</t>
  </si>
  <si>
    <t>COM40</t>
  </si>
  <si>
    <t>COM41</t>
  </si>
  <si>
    <t>COM42</t>
  </si>
  <si>
    <t>COM43</t>
  </si>
  <si>
    <t>COM44</t>
  </si>
  <si>
    <t>COM45</t>
  </si>
  <si>
    <t>COM46</t>
  </si>
  <si>
    <t>COM47</t>
  </si>
  <si>
    <t>COM48</t>
  </si>
  <si>
    <t>COM49</t>
  </si>
  <si>
    <t>COM50</t>
  </si>
  <si>
    <t>COM51</t>
  </si>
  <si>
    <t>COM52</t>
  </si>
  <si>
    <t>COM53</t>
  </si>
  <si>
    <t>COM54</t>
  </si>
  <si>
    <t>COM55</t>
  </si>
  <si>
    <t>COM56</t>
  </si>
  <si>
    <t>COM57</t>
  </si>
  <si>
    <t>COM58</t>
  </si>
  <si>
    <t>COM59</t>
  </si>
  <si>
    <t>COM60</t>
  </si>
  <si>
    <t>COM61</t>
  </si>
  <si>
    <t>COM62</t>
  </si>
  <si>
    <t>COM63</t>
  </si>
  <si>
    <t>COM64</t>
  </si>
  <si>
    <t>COM65</t>
  </si>
  <si>
    <t>COM66</t>
  </si>
  <si>
    <t>COM67</t>
  </si>
  <si>
    <t>COM68</t>
  </si>
  <si>
    <t>COM69</t>
  </si>
  <si>
    <t>COM70</t>
  </si>
  <si>
    <t>COM71</t>
  </si>
  <si>
    <t>COM72</t>
  </si>
  <si>
    <t>Greenwich Renewable Energy Project</t>
  </si>
  <si>
    <t>[218], [219], [220], [221]</t>
  </si>
  <si>
    <t>GRE2</t>
  </si>
  <si>
    <t>GRE3</t>
  </si>
  <si>
    <t>GRE4</t>
  </si>
  <si>
    <t>GRE5</t>
  </si>
  <si>
    <t>GRE6</t>
  </si>
  <si>
    <t>GRE7</t>
  </si>
  <si>
    <t>GRE8</t>
  </si>
  <si>
    <t>GRE9</t>
  </si>
  <si>
    <t>GRE10</t>
  </si>
  <si>
    <t>GRE11</t>
  </si>
  <si>
    <t>GRE12</t>
  </si>
  <si>
    <t>GRE13</t>
  </si>
  <si>
    <t>GRE14</t>
  </si>
  <si>
    <t>GRE15</t>
  </si>
  <si>
    <t>GRE16</t>
  </si>
  <si>
    <t>GRE17</t>
  </si>
  <si>
    <t>GRE18</t>
  </si>
  <si>
    <t>GRE19</t>
  </si>
  <si>
    <t>GRE20</t>
  </si>
  <si>
    <t>GRE21</t>
  </si>
  <si>
    <t>GRE22</t>
  </si>
  <si>
    <t>GRE23</t>
  </si>
  <si>
    <t>GRE24</t>
  </si>
  <si>
    <t>GRE25</t>
  </si>
  <si>
    <t>GRE26</t>
  </si>
  <si>
    <t>GRE27</t>
  </si>
  <si>
    <t>GRE28</t>
  </si>
  <si>
    <t>GRE29</t>
  </si>
  <si>
    <t>GRE30</t>
  </si>
  <si>
    <t>GRE31</t>
  </si>
  <si>
    <t>GRE32</t>
  </si>
  <si>
    <t>GRE33</t>
  </si>
  <si>
    <t>GRE34</t>
  </si>
  <si>
    <t>GRE35</t>
  </si>
  <si>
    <t>GRE36</t>
  </si>
  <si>
    <t>GRE37</t>
  </si>
  <si>
    <t>GRE38</t>
  </si>
  <si>
    <t>GRE39</t>
  </si>
  <si>
    <t>GRE40</t>
  </si>
  <si>
    <t>GRE41</t>
  </si>
  <si>
    <t>GRE42</t>
  </si>
  <si>
    <t>GRE43</t>
  </si>
  <si>
    <t>Kent Breeze Wind Farm</t>
  </si>
  <si>
    <t>KBW1</t>
  </si>
  <si>
    <t>GE 2.5-100</t>
  </si>
  <si>
    <t>[295], [296], [297]</t>
  </si>
  <si>
    <t>KBW2</t>
  </si>
  <si>
    <t>KBW3</t>
  </si>
  <si>
    <t>KBW4</t>
  </si>
  <si>
    <t>KBW5</t>
  </si>
  <si>
    <t>KBW6</t>
  </si>
  <si>
    <t>KBW7</t>
  </si>
  <si>
    <t>KBW8</t>
  </si>
  <si>
    <t>Pointes Aux Roches</t>
  </si>
  <si>
    <t>PAR1</t>
  </si>
  <si>
    <t>[469]</t>
  </si>
  <si>
    <t>PAR2</t>
  </si>
  <si>
    <t>PAR3</t>
  </si>
  <si>
    <t>PAR4</t>
  </si>
  <si>
    <t>PAR5</t>
  </si>
  <si>
    <t>PAR6</t>
  </si>
  <si>
    <t>PAR7</t>
  </si>
  <si>
    <t>PAR8</t>
  </si>
  <si>
    <t>PAR9</t>
  </si>
  <si>
    <t>PAR10</t>
  </si>
  <si>
    <t>PAR11</t>
  </si>
  <si>
    <t>PAR12</t>
  </si>
  <si>
    <t>PAR13</t>
  </si>
  <si>
    <t>PAR14</t>
  </si>
  <si>
    <t>PAR15</t>
  </si>
  <si>
    <t>PAR16</t>
  </si>
  <si>
    <t>PAR17</t>
  </si>
  <si>
    <t>PAR18</t>
  </si>
  <si>
    <t>PAR19</t>
  </si>
  <si>
    <t>PAR20</t>
  </si>
  <si>
    <t>PAR21</t>
  </si>
  <si>
    <t>PAR22</t>
  </si>
  <si>
    <t>PAR23</t>
  </si>
  <si>
    <t>PAR24</t>
  </si>
  <si>
    <t>PAR25</t>
  </si>
  <si>
    <t>PAR26</t>
  </si>
  <si>
    <t>PAR27</t>
  </si>
  <si>
    <t>Raleigh Wind Energy Centre</t>
  </si>
  <si>
    <t>RWE1</t>
  </si>
  <si>
    <t>GE 1.5XLE</t>
  </si>
  <si>
    <t>[502], [503], [504], [505], [813]</t>
  </si>
  <si>
    <t>RWE2</t>
  </si>
  <si>
    <t>RWE3</t>
  </si>
  <si>
    <t>RWE4</t>
  </si>
  <si>
    <t>RWE5</t>
  </si>
  <si>
    <t>RWE6</t>
  </si>
  <si>
    <t>RWE7</t>
  </si>
  <si>
    <t>RWE8</t>
  </si>
  <si>
    <t>RWE9</t>
  </si>
  <si>
    <t>RWE10</t>
  </si>
  <si>
    <t>RWE11</t>
  </si>
  <si>
    <t>RWE12</t>
  </si>
  <si>
    <t>RWE13</t>
  </si>
  <si>
    <t>RWE14</t>
  </si>
  <si>
    <t>RWE15</t>
  </si>
  <si>
    <t>RWE16</t>
  </si>
  <si>
    <t>RWE17</t>
  </si>
  <si>
    <t>RWE18</t>
  </si>
  <si>
    <t>RWE19</t>
  </si>
  <si>
    <t>RWE20</t>
  </si>
  <si>
    <t>RWE21</t>
  </si>
  <si>
    <t>RWE22</t>
  </si>
  <si>
    <t>RWE23</t>
  </si>
  <si>
    <t>RWE24</t>
  </si>
  <si>
    <t>RWE25</t>
  </si>
  <si>
    <t>RWE26</t>
  </si>
  <si>
    <t>RWE27</t>
  </si>
  <si>
    <t>RWE28</t>
  </si>
  <si>
    <t>RWE29</t>
  </si>
  <si>
    <t>RWE30</t>
  </si>
  <si>
    <t>RWE31</t>
  </si>
  <si>
    <t>RWE32</t>
  </si>
  <si>
    <t>RWE33</t>
  </si>
  <si>
    <t>RWE34</t>
  </si>
  <si>
    <t>RWE35</t>
  </si>
  <si>
    <t>RWE36</t>
  </si>
  <si>
    <t>RWE37</t>
  </si>
  <si>
    <t>RWE38</t>
  </si>
  <si>
    <t>RWE39</t>
  </si>
  <si>
    <t>RWE40</t>
  </si>
  <si>
    <t>RWE41</t>
  </si>
  <si>
    <t>RWE42</t>
  </si>
  <si>
    <t>RWE43</t>
  </si>
  <si>
    <t>RWE44</t>
  </si>
  <si>
    <t>RWE45</t>
  </si>
  <si>
    <t>RWE46</t>
  </si>
  <si>
    <t>RWE47</t>
  </si>
  <si>
    <t>RWE48</t>
  </si>
  <si>
    <t>RWE49</t>
  </si>
  <si>
    <t>RWE50</t>
  </si>
  <si>
    <t>RWE51</t>
  </si>
  <si>
    <t>RWE52</t>
  </si>
  <si>
    <t>CAW Wind Turbine</t>
  </si>
  <si>
    <t>CAW1</t>
  </si>
  <si>
    <t>[88]</t>
  </si>
  <si>
    <t>Conestogo</t>
  </si>
  <si>
    <t>CGO1</t>
  </si>
  <si>
    <t>[113], [114]</t>
  </si>
  <si>
    <t>CGO2</t>
  </si>
  <si>
    <t>CGO3</t>
  </si>
  <si>
    <t>CGO4</t>
  </si>
  <si>
    <t>CGO5</t>
  </si>
  <si>
    <t>CGO6</t>
  </si>
  <si>
    <t>CGO7</t>
  </si>
  <si>
    <t>CGO8</t>
  </si>
  <si>
    <t>CGO9</t>
  </si>
  <si>
    <t>SWT 2.221-101</t>
  </si>
  <si>
    <t>CGO10</t>
  </si>
  <si>
    <t>Grand Valley</t>
  </si>
  <si>
    <t>GVA1</t>
  </si>
  <si>
    <t>[213], [214], [215]</t>
  </si>
  <si>
    <t>GVA2</t>
  </si>
  <si>
    <t>GVA3</t>
  </si>
  <si>
    <t>GVA4</t>
  </si>
  <si>
    <t>GVA5</t>
  </si>
  <si>
    <t>GVA6</t>
  </si>
  <si>
    <t>GVA7</t>
  </si>
  <si>
    <t>GVA8</t>
  </si>
  <si>
    <t>GVA9</t>
  </si>
  <si>
    <t>Living Labs</t>
  </si>
  <si>
    <t>LVL1</t>
  </si>
  <si>
    <t>Bergey</t>
  </si>
  <si>
    <t>Excel 1-48</t>
  </si>
  <si>
    <t>[860], [862]</t>
  </si>
  <si>
    <t>LVL2</t>
  </si>
  <si>
    <t>Southwest Windpower</t>
  </si>
  <si>
    <t>Skystream 3.7</t>
  </si>
  <si>
    <t>[860], [861]</t>
  </si>
  <si>
    <t>Mother Earth Renewable Energy</t>
  </si>
  <si>
    <t>MER1</t>
  </si>
  <si>
    <t>[411], [412], [793]</t>
  </si>
  <si>
    <t>MER2</t>
  </si>
  <si>
    <t>Plateau</t>
  </si>
  <si>
    <t>PLA1</t>
  </si>
  <si>
    <t>[460], [461]</t>
  </si>
  <si>
    <t>PLA2</t>
  </si>
  <si>
    <t>PLA3</t>
  </si>
  <si>
    <t>PLA4</t>
  </si>
  <si>
    <t>PLA5</t>
  </si>
  <si>
    <t>PLA6</t>
  </si>
  <si>
    <t>PLA7</t>
  </si>
  <si>
    <t>PLA8</t>
  </si>
  <si>
    <t>PLA9</t>
  </si>
  <si>
    <t>PLA10</t>
  </si>
  <si>
    <t>PLA11</t>
  </si>
  <si>
    <t>PLA12</t>
  </si>
  <si>
    <t>PLA13</t>
  </si>
  <si>
    <t>PLA14</t>
  </si>
  <si>
    <t>PLA15</t>
  </si>
  <si>
    <t>PLA16</t>
  </si>
  <si>
    <t>PLA17</t>
  </si>
  <si>
    <t>PLA18</t>
  </si>
  <si>
    <t>Watford Wind Farm</t>
  </si>
  <si>
    <t>WAF1</t>
  </si>
  <si>
    <t>Samsung Renewable Energy</t>
  </si>
  <si>
    <t>25xc</t>
  </si>
  <si>
    <t>[679]</t>
  </si>
  <si>
    <t>WAF2</t>
  </si>
  <si>
    <t>WAF3</t>
  </si>
  <si>
    <t>WAF4</t>
  </si>
  <si>
    <t>East Lake St. Clair Wind</t>
  </si>
  <si>
    <t>ELS1</t>
  </si>
  <si>
    <t>[154]</t>
  </si>
  <si>
    <t>ELS2</t>
  </si>
  <si>
    <t>ELS3</t>
  </si>
  <si>
    <t>ELS4</t>
  </si>
  <si>
    <t>ELS5</t>
  </si>
  <si>
    <t>ELS6</t>
  </si>
  <si>
    <t>ELS7</t>
  </si>
  <si>
    <t>ELS8</t>
  </si>
  <si>
    <t>ELS9</t>
  </si>
  <si>
    <t>ELS10</t>
  </si>
  <si>
    <t>ELS11</t>
  </si>
  <si>
    <t>ELS12</t>
  </si>
  <si>
    <t>ELS13</t>
  </si>
  <si>
    <t>ELS14</t>
  </si>
  <si>
    <t>ELS15</t>
  </si>
  <si>
    <t>ELS16</t>
  </si>
  <si>
    <t>ELS17</t>
  </si>
  <si>
    <t>ELS18</t>
  </si>
  <si>
    <t>ELS19</t>
  </si>
  <si>
    <t>ELS20</t>
  </si>
  <si>
    <t>ELS21</t>
  </si>
  <si>
    <t>ELS22</t>
  </si>
  <si>
    <t>ELS23</t>
  </si>
  <si>
    <t>ELS24</t>
  </si>
  <si>
    <t>ELS25</t>
  </si>
  <si>
    <t>ELS26</t>
  </si>
  <si>
    <t>ELS27</t>
  </si>
  <si>
    <t>ELS28</t>
  </si>
  <si>
    <t>ELS29</t>
  </si>
  <si>
    <t>ELS30</t>
  </si>
  <si>
    <t>ELS31</t>
  </si>
  <si>
    <t>ELS32</t>
  </si>
  <si>
    <t>ELS33</t>
  </si>
  <si>
    <t>ELS34</t>
  </si>
  <si>
    <t>ELS35</t>
  </si>
  <si>
    <t>ELS36</t>
  </si>
  <si>
    <t>ELS37</t>
  </si>
  <si>
    <t>ELS38</t>
  </si>
  <si>
    <t>ELS39</t>
  </si>
  <si>
    <t>ELS40</t>
  </si>
  <si>
    <t>ELS41</t>
  </si>
  <si>
    <t>ELS42</t>
  </si>
  <si>
    <t>ELS43</t>
  </si>
  <si>
    <t>ELS44</t>
  </si>
  <si>
    <t>ELS45</t>
  </si>
  <si>
    <t>ELS46</t>
  </si>
  <si>
    <t>ELS47</t>
  </si>
  <si>
    <t>ELS48</t>
  </si>
  <si>
    <t>ELS49</t>
  </si>
  <si>
    <t>ELS50</t>
  </si>
  <si>
    <t>ELS51</t>
  </si>
  <si>
    <t>ELS52</t>
  </si>
  <si>
    <t>ELS53</t>
  </si>
  <si>
    <t>ELS54</t>
  </si>
  <si>
    <t>ELS55</t>
  </si>
  <si>
    <t>Erieau Wind</t>
  </si>
  <si>
    <t>EUW1</t>
  </si>
  <si>
    <t>[162]</t>
  </si>
  <si>
    <t>EUW2</t>
  </si>
  <si>
    <t>EUW3</t>
  </si>
  <si>
    <t>EUW4</t>
  </si>
  <si>
    <t>EUW5</t>
  </si>
  <si>
    <t>EUW6</t>
  </si>
  <si>
    <t>EUW7</t>
  </si>
  <si>
    <t>EUW8</t>
  </si>
  <si>
    <t>EUW9</t>
  </si>
  <si>
    <t>EUW10</t>
  </si>
  <si>
    <t>EUW11</t>
  </si>
  <si>
    <t>EUW12</t>
  </si>
  <si>
    <t>EUW13</t>
  </si>
  <si>
    <t>EUW14</t>
  </si>
  <si>
    <t>EUW15</t>
  </si>
  <si>
    <t>EUW16</t>
  </si>
  <si>
    <t>EUW17</t>
  </si>
  <si>
    <t>EUW18</t>
  </si>
  <si>
    <t>EUW19</t>
  </si>
  <si>
    <t>EUW20</t>
  </si>
  <si>
    <t>EUW21</t>
  </si>
  <si>
    <t>EUW22</t>
  </si>
  <si>
    <t>EUW23</t>
  </si>
  <si>
    <t>EUW24</t>
  </si>
  <si>
    <t>EUW25</t>
  </si>
  <si>
    <t>EUW26</t>
  </si>
  <si>
    <t>EUW27</t>
  </si>
  <si>
    <t>EUW28</t>
  </si>
  <si>
    <t>EUW29</t>
  </si>
  <si>
    <t>EUW30</t>
  </si>
  <si>
    <t>EUW31</t>
  </si>
  <si>
    <t>EUW32</t>
  </si>
  <si>
    <t>EUW33</t>
  </si>
  <si>
    <t>EUW34</t>
  </si>
  <si>
    <t>EUW35</t>
  </si>
  <si>
    <t>EUW36</t>
  </si>
  <si>
    <t>EUW37</t>
  </si>
  <si>
    <t>EUW38</t>
  </si>
  <si>
    <t>EUW39</t>
  </si>
  <si>
    <t>EUW40</t>
  </si>
  <si>
    <t>EUW41</t>
  </si>
  <si>
    <t>EUW42</t>
  </si>
  <si>
    <t>EUW43</t>
  </si>
  <si>
    <t>EUW44</t>
  </si>
  <si>
    <t>EUW45</t>
  </si>
  <si>
    <t>EUW46</t>
  </si>
  <si>
    <t>EUW47</t>
  </si>
  <si>
    <t>EUW48</t>
  </si>
  <si>
    <t>EUW49</t>
  </si>
  <si>
    <t>EUW50</t>
  </si>
  <si>
    <t>EUW51</t>
  </si>
  <si>
    <t>EUW52</t>
  </si>
  <si>
    <t>EUW53</t>
  </si>
  <si>
    <t>EUW54</t>
  </si>
  <si>
    <t>EUW55</t>
  </si>
  <si>
    <t>Gesner</t>
  </si>
  <si>
    <t>GES1</t>
  </si>
  <si>
    <t>G97-2.0</t>
  </si>
  <si>
    <t>[190], [191], [192], [758], [759]</t>
  </si>
  <si>
    <t>GES2</t>
  </si>
  <si>
    <t>GES3</t>
  </si>
  <si>
    <t>GES4</t>
  </si>
  <si>
    <t>GES5</t>
  </si>
  <si>
    <t>KIN2</t>
  </si>
  <si>
    <t>KIN7</t>
  </si>
  <si>
    <t>Port Dover and Nanticoke</t>
  </si>
  <si>
    <t>PDN1</t>
  </si>
  <si>
    <t>[477]</t>
  </si>
  <si>
    <t>PDN2</t>
  </si>
  <si>
    <t>PDN3</t>
  </si>
  <si>
    <t>PDN4</t>
  </si>
  <si>
    <t>PDN5</t>
  </si>
  <si>
    <t>PDN6</t>
  </si>
  <si>
    <t>PDN7</t>
  </si>
  <si>
    <t>PDN8</t>
  </si>
  <si>
    <t>PDN9</t>
  </si>
  <si>
    <t>PDN10</t>
  </si>
  <si>
    <t>PDN11</t>
  </si>
  <si>
    <t>PDN12</t>
  </si>
  <si>
    <t>PDN13</t>
  </si>
  <si>
    <t>PDN14</t>
  </si>
  <si>
    <t>PDN15</t>
  </si>
  <si>
    <t>PDN16</t>
  </si>
  <si>
    <t>PDN17</t>
  </si>
  <si>
    <t>PDN18</t>
  </si>
  <si>
    <t>PDN19</t>
  </si>
  <si>
    <t>PDN20</t>
  </si>
  <si>
    <t>PDN21</t>
  </si>
  <si>
    <t>PDN22</t>
  </si>
  <si>
    <t>PDN23</t>
  </si>
  <si>
    <t>PDN24</t>
  </si>
  <si>
    <t>PDN25</t>
  </si>
  <si>
    <t>PDN26</t>
  </si>
  <si>
    <t>PDN27</t>
  </si>
  <si>
    <t>PDN28</t>
  </si>
  <si>
    <t>PDN29</t>
  </si>
  <si>
    <t>PDN30</t>
  </si>
  <si>
    <t>PDN31</t>
  </si>
  <si>
    <t>PDN32</t>
  </si>
  <si>
    <t>PDN33</t>
  </si>
  <si>
    <t>PDN34</t>
  </si>
  <si>
    <t>PDN35</t>
  </si>
  <si>
    <t>PDN36</t>
  </si>
  <si>
    <t>PDN37</t>
  </si>
  <si>
    <t>PDN38</t>
  </si>
  <si>
    <t>PDN39</t>
  </si>
  <si>
    <t>PDN40</t>
  </si>
  <si>
    <t>PDN41</t>
  </si>
  <si>
    <t>PDN42</t>
  </si>
  <si>
    <t>PDN43</t>
  </si>
  <si>
    <t>PDN44</t>
  </si>
  <si>
    <t>PDN45</t>
  </si>
  <si>
    <t>PDN46</t>
  </si>
  <si>
    <t>PDN47</t>
  </si>
  <si>
    <t>PDN48</t>
  </si>
  <si>
    <t>PDN49</t>
  </si>
  <si>
    <t>PDN50</t>
  </si>
  <si>
    <t>PDN51</t>
  </si>
  <si>
    <t>PDN52</t>
  </si>
  <si>
    <t>PDN53</t>
  </si>
  <si>
    <t>PDN54</t>
  </si>
  <si>
    <t>PDN55</t>
  </si>
  <si>
    <t>PDN56</t>
  </si>
  <si>
    <t>PDN57</t>
  </si>
  <si>
    <t>PDN58</t>
  </si>
  <si>
    <t>Summerhaven</t>
  </si>
  <si>
    <t>SMH1</t>
  </si>
  <si>
    <t>[627], [628]</t>
  </si>
  <si>
    <t>SMH2</t>
  </si>
  <si>
    <t>SMH3</t>
  </si>
  <si>
    <t>SMH4</t>
  </si>
  <si>
    <t>SMH5</t>
  </si>
  <si>
    <t>SMH6</t>
  </si>
  <si>
    <t>SMH7</t>
  </si>
  <si>
    <t>SMH8</t>
  </si>
  <si>
    <t>SMH9</t>
  </si>
  <si>
    <t>SMH10</t>
  </si>
  <si>
    <t>SMH11</t>
  </si>
  <si>
    <t>SMH12</t>
  </si>
  <si>
    <t>SMH13</t>
  </si>
  <si>
    <t>SMH14</t>
  </si>
  <si>
    <t>SMH15</t>
  </si>
  <si>
    <t>SMH16</t>
  </si>
  <si>
    <t>SMH17</t>
  </si>
  <si>
    <t>SMH18</t>
  </si>
  <si>
    <t>SMH19</t>
  </si>
  <si>
    <t>SMH20</t>
  </si>
  <si>
    <t>SMH21</t>
  </si>
  <si>
    <t>SMH22</t>
  </si>
  <si>
    <t>SMH23</t>
  </si>
  <si>
    <t>SMH24</t>
  </si>
  <si>
    <t>SMH25</t>
  </si>
  <si>
    <t>SMH26</t>
  </si>
  <si>
    <t>SMH27</t>
  </si>
  <si>
    <t>SMH28</t>
  </si>
  <si>
    <t>SMH29</t>
  </si>
  <si>
    <t>SMH30</t>
  </si>
  <si>
    <t>SMH31</t>
  </si>
  <si>
    <t>SMH32</t>
  </si>
  <si>
    <t>SMH33</t>
  </si>
  <si>
    <t>SMH34</t>
  </si>
  <si>
    <t>SMH35</t>
  </si>
  <si>
    <t>SMH36</t>
  </si>
  <si>
    <t>SMH37</t>
  </si>
  <si>
    <t>SMH38</t>
  </si>
  <si>
    <t>SMH39</t>
  </si>
  <si>
    <t>SMH40</t>
  </si>
  <si>
    <t>SMH41</t>
  </si>
  <si>
    <t>SMH42</t>
  </si>
  <si>
    <t>SMH43</t>
  </si>
  <si>
    <t>SMH44</t>
  </si>
  <si>
    <t>SMH45</t>
  </si>
  <si>
    <t>SMH46</t>
  </si>
  <si>
    <t>SMH47</t>
  </si>
  <si>
    <t>SMH48</t>
  </si>
  <si>
    <t>SMH49</t>
  </si>
  <si>
    <t>SMH50</t>
  </si>
  <si>
    <t>SMH51</t>
  </si>
  <si>
    <t>SMH52</t>
  </si>
  <si>
    <t>SMH53</t>
  </si>
  <si>
    <t>SMH54</t>
  </si>
  <si>
    <t>SMH55</t>
  </si>
  <si>
    <t>SMH56</t>
  </si>
  <si>
    <t>Adelaide Wind Energy Centre</t>
  </si>
  <si>
    <t>AWE1</t>
  </si>
  <si>
    <t>[1], [2]</t>
  </si>
  <si>
    <t>AWE2</t>
  </si>
  <si>
    <t>AWE3</t>
  </si>
  <si>
    <t>AWE4</t>
  </si>
  <si>
    <t>AWE5</t>
  </si>
  <si>
    <t>AWE6</t>
  </si>
  <si>
    <t>AWE7</t>
  </si>
  <si>
    <t>AWE8</t>
  </si>
  <si>
    <t>AWE9</t>
  </si>
  <si>
    <t>AWE10</t>
  </si>
  <si>
    <t>AWE11</t>
  </si>
  <si>
    <t>AWE12</t>
  </si>
  <si>
    <t>AWE13</t>
  </si>
  <si>
    <t>AWE14</t>
  </si>
  <si>
    <t>AWE15</t>
  </si>
  <si>
    <t>AWE16</t>
  </si>
  <si>
    <t>AWE17</t>
  </si>
  <si>
    <t>AWE18</t>
  </si>
  <si>
    <t>AWE19</t>
  </si>
  <si>
    <t>AWE20</t>
  </si>
  <si>
    <t>AWE21</t>
  </si>
  <si>
    <t>AWE22</t>
  </si>
  <si>
    <t>AWE23</t>
  </si>
  <si>
    <t>AWE24</t>
  </si>
  <si>
    <t>AWE25</t>
  </si>
  <si>
    <t>AWE26</t>
  </si>
  <si>
    <t>AWE27</t>
  </si>
  <si>
    <t>AWE28</t>
  </si>
  <si>
    <t>AWE29</t>
  </si>
  <si>
    <t>AWE30</t>
  </si>
  <si>
    <t>AWE31</t>
  </si>
  <si>
    <t>AWE32</t>
  </si>
  <si>
    <t>AWE33</t>
  </si>
  <si>
    <t>AWE34</t>
  </si>
  <si>
    <t>AWE35</t>
  </si>
  <si>
    <t>AWE36</t>
  </si>
  <si>
    <t>AWE37</t>
  </si>
  <si>
    <t>Bluewater Wind Farm</t>
  </si>
  <si>
    <t>BLU1</t>
  </si>
  <si>
    <t>GE 1.6-100</t>
  </si>
  <si>
    <t>[52]</t>
  </si>
  <si>
    <t>BLU2</t>
  </si>
  <si>
    <t>BLU3</t>
  </si>
  <si>
    <t>BLU4</t>
  </si>
  <si>
    <t>BLU5</t>
  </si>
  <si>
    <t>BLU6</t>
  </si>
  <si>
    <t>BLU7</t>
  </si>
  <si>
    <t>BLU8</t>
  </si>
  <si>
    <t>BLU9</t>
  </si>
  <si>
    <t>BLU10</t>
  </si>
  <si>
    <t>BLU11</t>
  </si>
  <si>
    <t>BLU12</t>
  </si>
  <si>
    <t>BLU13</t>
  </si>
  <si>
    <t>BLU14</t>
  </si>
  <si>
    <t>BLU15</t>
  </si>
  <si>
    <t>BLU16</t>
  </si>
  <si>
    <t>BLU17</t>
  </si>
  <si>
    <t>BLU18</t>
  </si>
  <si>
    <t>BLU19</t>
  </si>
  <si>
    <t>BLU20</t>
  </si>
  <si>
    <t>BLU21</t>
  </si>
  <si>
    <t>BLU22</t>
  </si>
  <si>
    <t>BLU23</t>
  </si>
  <si>
    <t>BLU24</t>
  </si>
  <si>
    <t>BLU25</t>
  </si>
  <si>
    <t>BLU26</t>
  </si>
  <si>
    <t>BLU27</t>
  </si>
  <si>
    <t>BLU28</t>
  </si>
  <si>
    <t>BLU29</t>
  </si>
  <si>
    <t>BLU30</t>
  </si>
  <si>
    <t>BLU31</t>
  </si>
  <si>
    <t>BLU32</t>
  </si>
  <si>
    <t>BLU33</t>
  </si>
  <si>
    <t>BLU34</t>
  </si>
  <si>
    <t>BLU35</t>
  </si>
  <si>
    <t>BLU36</t>
  </si>
  <si>
    <t>BLU37</t>
  </si>
  <si>
    <t>Bornish Wind Energy Centre</t>
  </si>
  <si>
    <t>BOR1</t>
  </si>
  <si>
    <t>Turbines uprated from 1.6 MW</t>
  </si>
  <si>
    <t>[53]</t>
  </si>
  <si>
    <t>BOR2</t>
  </si>
  <si>
    <t>BOR3</t>
  </si>
  <si>
    <t>BOR4</t>
  </si>
  <si>
    <t>BOR5</t>
  </si>
  <si>
    <t>BOR6</t>
  </si>
  <si>
    <t>BOR7</t>
  </si>
  <si>
    <t>BOR8</t>
  </si>
  <si>
    <t>BOR9</t>
  </si>
  <si>
    <t>BOR10</t>
  </si>
  <si>
    <t>BOR11</t>
  </si>
  <si>
    <t>BOR12</t>
  </si>
  <si>
    <t>BOR13</t>
  </si>
  <si>
    <t>BOR14</t>
  </si>
  <si>
    <t>BOR15</t>
  </si>
  <si>
    <t>BOR16</t>
  </si>
  <si>
    <t>BOR17</t>
  </si>
  <si>
    <t>BOR18</t>
  </si>
  <si>
    <t>BOR19</t>
  </si>
  <si>
    <t>BOR20</t>
  </si>
  <si>
    <t>BOR21</t>
  </si>
  <si>
    <t>BOR22</t>
  </si>
  <si>
    <t>BOR23</t>
  </si>
  <si>
    <t>BOR24</t>
  </si>
  <si>
    <t>BOR25</t>
  </si>
  <si>
    <t>BOR26</t>
  </si>
  <si>
    <t>BOR27</t>
  </si>
  <si>
    <t>BOR28</t>
  </si>
  <si>
    <t>BOR29</t>
  </si>
  <si>
    <t>BOR30</t>
  </si>
  <si>
    <t>BOR31</t>
  </si>
  <si>
    <t>BOR32</t>
  </si>
  <si>
    <t>BOR33</t>
  </si>
  <si>
    <t>BOR34</t>
  </si>
  <si>
    <t>BOR35</t>
  </si>
  <si>
    <t>BOR36</t>
  </si>
  <si>
    <t>BOR37</t>
  </si>
  <si>
    <t>BOR38</t>
  </si>
  <si>
    <t>BOR39</t>
  </si>
  <si>
    <t>BOR40</t>
  </si>
  <si>
    <t>BOR41</t>
  </si>
  <si>
    <t>BOR42</t>
  </si>
  <si>
    <t>BOR43</t>
  </si>
  <si>
    <t>BOR44</t>
  </si>
  <si>
    <t>BOR45</t>
  </si>
  <si>
    <t>Dufferin Wind</t>
  </si>
  <si>
    <t>DUF1</t>
  </si>
  <si>
    <t>GE 2.75-103</t>
  </si>
  <si>
    <t>Turbines are derated such that the total project capacity is 91.4 MW</t>
  </si>
  <si>
    <t>[151], [152]</t>
  </si>
  <si>
    <t>DUF2</t>
  </si>
  <si>
    <t>DUF3</t>
  </si>
  <si>
    <t>DUF4</t>
  </si>
  <si>
    <t>DUF5</t>
  </si>
  <si>
    <t>DUF6</t>
  </si>
  <si>
    <t>DUF7</t>
  </si>
  <si>
    <t>DUF8</t>
  </si>
  <si>
    <t>DUF9</t>
  </si>
  <si>
    <t>DUF10</t>
  </si>
  <si>
    <t>DUF11</t>
  </si>
  <si>
    <t>DUF12</t>
  </si>
  <si>
    <t>DUF13</t>
  </si>
  <si>
    <t>DUF14</t>
  </si>
  <si>
    <t>DUF15</t>
  </si>
  <si>
    <t>DUF16</t>
  </si>
  <si>
    <t>DUF17</t>
  </si>
  <si>
    <t>DUF18</t>
  </si>
  <si>
    <t>DUF19</t>
  </si>
  <si>
    <t>DUF20</t>
  </si>
  <si>
    <t>DUF21</t>
  </si>
  <si>
    <t>DUF22</t>
  </si>
  <si>
    <t>DUF23</t>
  </si>
  <si>
    <t>DUF24</t>
  </si>
  <si>
    <t>DUF25</t>
  </si>
  <si>
    <t>DUF26</t>
  </si>
  <si>
    <t>DUF27</t>
  </si>
  <si>
    <t>DUF28</t>
  </si>
  <si>
    <t>DUF29</t>
  </si>
  <si>
    <t>DUF30</t>
  </si>
  <si>
    <t>DUF31</t>
  </si>
  <si>
    <t>DUF32</t>
  </si>
  <si>
    <t>DUF33</t>
  </si>
  <si>
    <t>DUF34</t>
  </si>
  <si>
    <t>DUF35</t>
  </si>
  <si>
    <t>DUF36</t>
  </si>
  <si>
    <t>DUF37</t>
  </si>
  <si>
    <t>DUF38</t>
  </si>
  <si>
    <t>DUF39</t>
  </si>
  <si>
    <t>DUF40</t>
  </si>
  <si>
    <t>DUF41</t>
  </si>
  <si>
    <t>DUF42</t>
  </si>
  <si>
    <t>DUF43</t>
  </si>
  <si>
    <t>DUF44</t>
  </si>
  <si>
    <t>DUF45</t>
  </si>
  <si>
    <t>DUF46</t>
  </si>
  <si>
    <t>DUF47</t>
  </si>
  <si>
    <t>DUF48</t>
  </si>
  <si>
    <t>DUF49</t>
  </si>
  <si>
    <t>Ernestown</t>
  </si>
  <si>
    <t>ERN1</t>
  </si>
  <si>
    <t>[163]</t>
  </si>
  <si>
    <t>ERN2</t>
  </si>
  <si>
    <t>ERN3</t>
  </si>
  <si>
    <t>ERN4</t>
  </si>
  <si>
    <t>ERN5</t>
  </si>
  <si>
    <t>Grand Renewable Wind</t>
  </si>
  <si>
    <t>GRW1</t>
  </si>
  <si>
    <t>[211]</t>
  </si>
  <si>
    <t>GRW2</t>
  </si>
  <si>
    <t>GRW3</t>
  </si>
  <si>
    <t>GRW4</t>
  </si>
  <si>
    <t>GRW5</t>
  </si>
  <si>
    <t>GRW6</t>
  </si>
  <si>
    <t>GRW7</t>
  </si>
  <si>
    <t>GRW8</t>
  </si>
  <si>
    <t>GRW9</t>
  </si>
  <si>
    <t>GRW10</t>
  </si>
  <si>
    <t>GRW11</t>
  </si>
  <si>
    <t>GRW12</t>
  </si>
  <si>
    <t>GRW13</t>
  </si>
  <si>
    <t>GRW14</t>
  </si>
  <si>
    <t>GRW15</t>
  </si>
  <si>
    <t>GRW16</t>
  </si>
  <si>
    <t>GRW17</t>
  </si>
  <si>
    <t>GRW18</t>
  </si>
  <si>
    <t>GRW19</t>
  </si>
  <si>
    <t>GRW20</t>
  </si>
  <si>
    <t>GRW21</t>
  </si>
  <si>
    <t>GRW22</t>
  </si>
  <si>
    <t>GRW23</t>
  </si>
  <si>
    <t>GRW24</t>
  </si>
  <si>
    <t>GRW25</t>
  </si>
  <si>
    <t>GRW26</t>
  </si>
  <si>
    <t>GRW27</t>
  </si>
  <si>
    <t>GRW28</t>
  </si>
  <si>
    <t>GRW29</t>
  </si>
  <si>
    <t>GRW30</t>
  </si>
  <si>
    <t>GRW31</t>
  </si>
  <si>
    <t>GRW32</t>
  </si>
  <si>
    <t>GRW33</t>
  </si>
  <si>
    <t>GRW34</t>
  </si>
  <si>
    <t>GRW35</t>
  </si>
  <si>
    <t>GRW36</t>
  </si>
  <si>
    <t>GRW37</t>
  </si>
  <si>
    <t>GRW38</t>
  </si>
  <si>
    <t>GRW39</t>
  </si>
  <si>
    <t>GRW40</t>
  </si>
  <si>
    <t>GRW41</t>
  </si>
  <si>
    <t>GRW42</t>
  </si>
  <si>
    <t>GRW43</t>
  </si>
  <si>
    <t>GRW44</t>
  </si>
  <si>
    <t>GRW45</t>
  </si>
  <si>
    <t>GRW46</t>
  </si>
  <si>
    <t>GRW47</t>
  </si>
  <si>
    <t>GRW48</t>
  </si>
  <si>
    <t>GRW49</t>
  </si>
  <si>
    <t>GRW50</t>
  </si>
  <si>
    <t>GRW51</t>
  </si>
  <si>
    <t>GRW52</t>
  </si>
  <si>
    <t>GRW53</t>
  </si>
  <si>
    <t>GRW54</t>
  </si>
  <si>
    <t>GRW55</t>
  </si>
  <si>
    <t>GRW56</t>
  </si>
  <si>
    <t>GRW57</t>
  </si>
  <si>
    <t>GRW58</t>
  </si>
  <si>
    <t>GRW59</t>
  </si>
  <si>
    <t>GRW60</t>
  </si>
  <si>
    <t>GRW61</t>
  </si>
  <si>
    <t>GRW62</t>
  </si>
  <si>
    <t>GRW63</t>
  </si>
  <si>
    <t>GRW64</t>
  </si>
  <si>
    <t>GRW65</t>
  </si>
  <si>
    <t>GRW66</t>
  </si>
  <si>
    <t>GRW67</t>
  </si>
  <si>
    <t>HAF Energy</t>
  </si>
  <si>
    <t>HAF1</t>
  </si>
  <si>
    <t>[239], [240]</t>
  </si>
  <si>
    <t>HAF2</t>
  </si>
  <si>
    <t>HAF3</t>
  </si>
  <si>
    <t>HAF4</t>
  </si>
  <si>
    <t>HAF5</t>
  </si>
  <si>
    <t>Jericho</t>
  </si>
  <si>
    <t>JER1</t>
  </si>
  <si>
    <t>[283], [284]</t>
  </si>
  <si>
    <t>JER2</t>
  </si>
  <si>
    <t>JER3</t>
  </si>
  <si>
    <t>JER4</t>
  </si>
  <si>
    <t>JER5</t>
  </si>
  <si>
    <t>JER6</t>
  </si>
  <si>
    <t>JER7</t>
  </si>
  <si>
    <t>JER8</t>
  </si>
  <si>
    <t>JER9</t>
  </si>
  <si>
    <t>JER10</t>
  </si>
  <si>
    <t>JER11</t>
  </si>
  <si>
    <t>JER12</t>
  </si>
  <si>
    <t>JER13</t>
  </si>
  <si>
    <t>JER14</t>
  </si>
  <si>
    <t>JER15</t>
  </si>
  <si>
    <t>JER16</t>
  </si>
  <si>
    <t>JER17</t>
  </si>
  <si>
    <t>JER18</t>
  </si>
  <si>
    <t>JER19</t>
  </si>
  <si>
    <t>JER20</t>
  </si>
  <si>
    <t>JER21</t>
  </si>
  <si>
    <t>JER22</t>
  </si>
  <si>
    <t>JER23</t>
  </si>
  <si>
    <t>JER24</t>
  </si>
  <si>
    <t>JER25</t>
  </si>
  <si>
    <t>JER26</t>
  </si>
  <si>
    <t>JER27</t>
  </si>
  <si>
    <t>JER28</t>
  </si>
  <si>
    <t>JER29</t>
  </si>
  <si>
    <t>JER30</t>
  </si>
  <si>
    <t>JER31</t>
  </si>
  <si>
    <t>JER32</t>
  </si>
  <si>
    <t>JER33</t>
  </si>
  <si>
    <t>JER34</t>
  </si>
  <si>
    <t>JER35</t>
  </si>
  <si>
    <t>JER36</t>
  </si>
  <si>
    <t>JER37</t>
  </si>
  <si>
    <t>JER38</t>
  </si>
  <si>
    <t>JER39</t>
  </si>
  <si>
    <t>JER40</t>
  </si>
  <si>
    <t>JER41</t>
  </si>
  <si>
    <t>JER42</t>
  </si>
  <si>
    <t>JER43</t>
  </si>
  <si>
    <t>JER44</t>
  </si>
  <si>
    <t>JER45</t>
  </si>
  <si>
    <t>JER46</t>
  </si>
  <si>
    <t>JER47</t>
  </si>
  <si>
    <t>JER48</t>
  </si>
  <si>
    <t>JER49</t>
  </si>
  <si>
    <t>JER50</t>
  </si>
  <si>
    <t>JER51</t>
  </si>
  <si>
    <t>JER52</t>
  </si>
  <si>
    <t>JER53</t>
  </si>
  <si>
    <t>JER54</t>
  </si>
  <si>
    <t>JER55</t>
  </si>
  <si>
    <t>JER56</t>
  </si>
  <si>
    <t>JER57</t>
  </si>
  <si>
    <t>JER58</t>
  </si>
  <si>
    <t>JER59</t>
  </si>
  <si>
    <t>JER60</t>
  </si>
  <si>
    <t>JER61</t>
  </si>
  <si>
    <t>JER62</t>
  </si>
  <si>
    <t>JER63</t>
  </si>
  <si>
    <t>JER64</t>
  </si>
  <si>
    <t>JER65</t>
  </si>
  <si>
    <t>JER66</t>
  </si>
  <si>
    <t>JER67</t>
  </si>
  <si>
    <t>JER68</t>
  </si>
  <si>
    <t>JER69</t>
  </si>
  <si>
    <t>JER70</t>
  </si>
  <si>
    <t>JER71</t>
  </si>
  <si>
    <t>JER72</t>
  </si>
  <si>
    <t>JER73</t>
  </si>
  <si>
    <t>JER74</t>
  </si>
  <si>
    <t>JER75</t>
  </si>
  <si>
    <t>JER76</t>
  </si>
  <si>
    <t>JER77</t>
  </si>
  <si>
    <t>JER78</t>
  </si>
  <si>
    <t>JER79</t>
  </si>
  <si>
    <t>JER80</t>
  </si>
  <si>
    <t>JER81</t>
  </si>
  <si>
    <t>JER82</t>
  </si>
  <si>
    <t>JER83</t>
  </si>
  <si>
    <t>JER84</t>
  </si>
  <si>
    <t>JER85</t>
  </si>
  <si>
    <t>JER86</t>
  </si>
  <si>
    <t>JER87</t>
  </si>
  <si>
    <t>JER88</t>
  </si>
  <si>
    <t>JER89</t>
  </si>
  <si>
    <t>JER90</t>
  </si>
  <si>
    <t>JER91</t>
  </si>
  <si>
    <t>JER92</t>
  </si>
  <si>
    <t>McLean's Mountain</t>
  </si>
  <si>
    <t>MCM1</t>
  </si>
  <si>
    <t>GE 2.85-103</t>
  </si>
  <si>
    <t>Turbine derated from 2.85 MW</t>
  </si>
  <si>
    <t>[372], [373], [788]</t>
  </si>
  <si>
    <t>MCM2</t>
  </si>
  <si>
    <t>MCM3</t>
  </si>
  <si>
    <t>MCM4</t>
  </si>
  <si>
    <t>MCM5</t>
  </si>
  <si>
    <t>MCM6</t>
  </si>
  <si>
    <t>MCM7</t>
  </si>
  <si>
    <t>MCM8</t>
  </si>
  <si>
    <t>MCM9</t>
  </si>
  <si>
    <t>MCM10</t>
  </si>
  <si>
    <t>MCM11</t>
  </si>
  <si>
    <t>MCM12</t>
  </si>
  <si>
    <t>MCM13</t>
  </si>
  <si>
    <t>MCM14</t>
  </si>
  <si>
    <t>MCM15</t>
  </si>
  <si>
    <t>MCM16</t>
  </si>
  <si>
    <t>MCM17</t>
  </si>
  <si>
    <t>MCM18</t>
  </si>
  <si>
    <t>MCM19</t>
  </si>
  <si>
    <t>MCM20</t>
  </si>
  <si>
    <t>MCM21</t>
  </si>
  <si>
    <t>MCM22</t>
  </si>
  <si>
    <t>MCM23</t>
  </si>
  <si>
    <t>MCM24</t>
  </si>
  <si>
    <t>Oxley Wind Farm</t>
  </si>
  <si>
    <t>OXL1</t>
  </si>
  <si>
    <t>MM92</t>
  </si>
  <si>
    <t>[449], [450], [451]</t>
  </si>
  <si>
    <t>OXL2</t>
  </si>
  <si>
    <t>OXL3</t>
  </si>
  <si>
    <t>Skyway 8</t>
  </si>
  <si>
    <t>SKY1</t>
  </si>
  <si>
    <t>1815/1950</t>
  </si>
  <si>
    <t>All turbines are identical, but 2 operate at 1.815 MW and 3 at 1.950 MW. No information on which turbines operate at what output.</t>
  </si>
  <si>
    <t>[573], [574], [827]</t>
  </si>
  <si>
    <t>SKY2</t>
  </si>
  <si>
    <t>SKY3</t>
  </si>
  <si>
    <t>SKY4</t>
  </si>
  <si>
    <t>SKY5</t>
  </si>
  <si>
    <t>South Branch Wind Farm</t>
  </si>
  <si>
    <t>SBW1</t>
  </si>
  <si>
    <t>SWT 3.0-113</t>
  </si>
  <si>
    <t>[582]</t>
  </si>
  <si>
    <t>SBW2</t>
  </si>
  <si>
    <t>SBW3</t>
  </si>
  <si>
    <t>SBW4</t>
  </si>
  <si>
    <t>SBW5</t>
  </si>
  <si>
    <t>SBW6</t>
  </si>
  <si>
    <t>SBW7</t>
  </si>
  <si>
    <t>SBW8</t>
  </si>
  <si>
    <t>SBW9</t>
  </si>
  <si>
    <t>SBW10</t>
  </si>
  <si>
    <t>South Kent Wind Farm</t>
  </si>
  <si>
    <t>SKW1</t>
  </si>
  <si>
    <t>[588], [828]</t>
  </si>
  <si>
    <t>SKW2</t>
  </si>
  <si>
    <t>SKW3</t>
  </si>
  <si>
    <t>SKW4</t>
  </si>
  <si>
    <t>SKW5</t>
  </si>
  <si>
    <t>SKW6</t>
  </si>
  <si>
    <t>SKW7</t>
  </si>
  <si>
    <t>SKW8</t>
  </si>
  <si>
    <t>SKW9</t>
  </si>
  <si>
    <t>SKW10</t>
  </si>
  <si>
    <t>SKW11</t>
  </si>
  <si>
    <t>SKW12</t>
  </si>
  <si>
    <t>SKW13</t>
  </si>
  <si>
    <t>SKW14</t>
  </si>
  <si>
    <t>SKW15</t>
  </si>
  <si>
    <t>SKW16</t>
  </si>
  <si>
    <t>SKW17</t>
  </si>
  <si>
    <t>SKW18</t>
  </si>
  <si>
    <t>SKW19</t>
  </si>
  <si>
    <t>SKW20</t>
  </si>
  <si>
    <t>SKW21</t>
  </si>
  <si>
    <t>SKW22</t>
  </si>
  <si>
    <t>SKW23</t>
  </si>
  <si>
    <t>SKW24</t>
  </si>
  <si>
    <t>SKW25</t>
  </si>
  <si>
    <t>SKW26</t>
  </si>
  <si>
    <t>SKW27</t>
  </si>
  <si>
    <t>SKW28</t>
  </si>
  <si>
    <t>SKW29</t>
  </si>
  <si>
    <t>SKW30</t>
  </si>
  <si>
    <t>SKW31</t>
  </si>
  <si>
    <t>SKW32</t>
  </si>
  <si>
    <t>SKW33</t>
  </si>
  <si>
    <t>SKW34</t>
  </si>
  <si>
    <t>SKW35</t>
  </si>
  <si>
    <t>SKW36</t>
  </si>
  <si>
    <t>SKW37</t>
  </si>
  <si>
    <t>SKW38</t>
  </si>
  <si>
    <t>SKW39</t>
  </si>
  <si>
    <t>SKW40</t>
  </si>
  <si>
    <t>SKW41</t>
  </si>
  <si>
    <t>SKW42</t>
  </si>
  <si>
    <t>SKW43</t>
  </si>
  <si>
    <t>SKW44</t>
  </si>
  <si>
    <t>SKW45</t>
  </si>
  <si>
    <t>SKW46</t>
  </si>
  <si>
    <t>SKW47</t>
  </si>
  <si>
    <t>SKW48</t>
  </si>
  <si>
    <t>SKW49</t>
  </si>
  <si>
    <t>SKW50</t>
  </si>
  <si>
    <t>SKW51</t>
  </si>
  <si>
    <t>SKW52</t>
  </si>
  <si>
    <t>SKW53</t>
  </si>
  <si>
    <t>SKW54</t>
  </si>
  <si>
    <t>SKW55</t>
  </si>
  <si>
    <t>SKW56</t>
  </si>
  <si>
    <t>SKW57</t>
  </si>
  <si>
    <t>SKW58</t>
  </si>
  <si>
    <t>SKW59</t>
  </si>
  <si>
    <t>SKW60</t>
  </si>
  <si>
    <t>SKW61</t>
  </si>
  <si>
    <t>SKW62</t>
  </si>
  <si>
    <t>SKW63</t>
  </si>
  <si>
    <t>SKW64</t>
  </si>
  <si>
    <t>SKW65</t>
  </si>
  <si>
    <t>SKW66</t>
  </si>
  <si>
    <t>SKW67</t>
  </si>
  <si>
    <t>SKW68</t>
  </si>
  <si>
    <t>SKW69</t>
  </si>
  <si>
    <t>SKW70</t>
  </si>
  <si>
    <t>SKW71</t>
  </si>
  <si>
    <t>SKW72</t>
  </si>
  <si>
    <t>SKW73</t>
  </si>
  <si>
    <t>SKW74</t>
  </si>
  <si>
    <t>SKW75</t>
  </si>
  <si>
    <t>SKW76</t>
  </si>
  <si>
    <t>SKW77</t>
  </si>
  <si>
    <t>SKW78</t>
  </si>
  <si>
    <t>SKW79</t>
  </si>
  <si>
    <t>SKW80</t>
  </si>
  <si>
    <t>SKW81</t>
  </si>
  <si>
    <t>SKW82</t>
  </si>
  <si>
    <t>SKW83</t>
  </si>
  <si>
    <t>SKW84</t>
  </si>
  <si>
    <t>SKW85</t>
  </si>
  <si>
    <t>SKW86</t>
  </si>
  <si>
    <t>SKW87</t>
  </si>
  <si>
    <t>SKW88</t>
  </si>
  <si>
    <t>SKW89</t>
  </si>
  <si>
    <t>SKW90</t>
  </si>
  <si>
    <t>SKW91</t>
  </si>
  <si>
    <t>SKW92</t>
  </si>
  <si>
    <t>SKW93</t>
  </si>
  <si>
    <t>SKW94</t>
  </si>
  <si>
    <t>SKW95</t>
  </si>
  <si>
    <t>SKW96</t>
  </si>
  <si>
    <t>SKW97</t>
  </si>
  <si>
    <t>SKW98</t>
  </si>
  <si>
    <t>SKW99</t>
  </si>
  <si>
    <t>SKW100</t>
  </si>
  <si>
    <t>SKW101</t>
  </si>
  <si>
    <t>SKW102</t>
  </si>
  <si>
    <t>SKW103</t>
  </si>
  <si>
    <t>SKW104</t>
  </si>
  <si>
    <t>SKW105</t>
  </si>
  <si>
    <t>SKW106</t>
  </si>
  <si>
    <t>SKW107</t>
  </si>
  <si>
    <t>SKW108</t>
  </si>
  <si>
    <t>SKW109</t>
  </si>
  <si>
    <t>SKW110</t>
  </si>
  <si>
    <t>SKW111</t>
  </si>
  <si>
    <t>SKW112</t>
  </si>
  <si>
    <t>SKW113</t>
  </si>
  <si>
    <t>SKW114</t>
  </si>
  <si>
    <t>SKW115</t>
  </si>
  <si>
    <t>SKW116</t>
  </si>
  <si>
    <t>SKW117</t>
  </si>
  <si>
    <t>SKW118</t>
  </si>
  <si>
    <t>SKW119</t>
  </si>
  <si>
    <t>SKW120</t>
  </si>
  <si>
    <t>SKW121</t>
  </si>
  <si>
    <t>SKW122</t>
  </si>
  <si>
    <t>SKW123</t>
  </si>
  <si>
    <t>SKW124</t>
  </si>
  <si>
    <t>Springwood</t>
  </si>
  <si>
    <t>SPR1</t>
  </si>
  <si>
    <t>[600], [601], [602], [603]</t>
  </si>
  <si>
    <t>SPR2</t>
  </si>
  <si>
    <t>SPR3</t>
  </si>
  <si>
    <t>SPR4</t>
  </si>
  <si>
    <t>Wainfleet</t>
  </si>
  <si>
    <t>WAI1</t>
  </si>
  <si>
    <t>[676]</t>
  </si>
  <si>
    <t>WAI2</t>
  </si>
  <si>
    <t>WAI3</t>
  </si>
  <si>
    <t>WAI4</t>
  </si>
  <si>
    <t>WAI5</t>
  </si>
  <si>
    <t>Whittington</t>
  </si>
  <si>
    <t>WHT1</t>
  </si>
  <si>
    <t>[697], [698]</t>
  </si>
  <si>
    <t>WHT2</t>
  </si>
  <si>
    <t>WHT3</t>
  </si>
  <si>
    <t>Armow Wind Project</t>
  </si>
  <si>
    <t>1800-2300</t>
  </si>
  <si>
    <t>Some turbines derated such that the farm has an maximum operating capacity of 179 MW</t>
  </si>
  <si>
    <t>[13]</t>
  </si>
  <si>
    <t>AMW16</t>
  </si>
  <si>
    <t>AMW17</t>
  </si>
  <si>
    <t>AMW18</t>
  </si>
  <si>
    <t>AMW19</t>
  </si>
  <si>
    <t>AMW20</t>
  </si>
  <si>
    <t>AMW21</t>
  </si>
  <si>
    <t>AMW22</t>
  </si>
  <si>
    <t>AMW23</t>
  </si>
  <si>
    <t>AMW24</t>
  </si>
  <si>
    <t>AMW25</t>
  </si>
  <si>
    <t>AMW26</t>
  </si>
  <si>
    <t>AMW27</t>
  </si>
  <si>
    <t>AMW28</t>
  </si>
  <si>
    <t>AMW29</t>
  </si>
  <si>
    <t>AMW30</t>
  </si>
  <si>
    <t>AMW31</t>
  </si>
  <si>
    <t>AMW32</t>
  </si>
  <si>
    <t>AMW33</t>
  </si>
  <si>
    <t>AMW34</t>
  </si>
  <si>
    <t>AMW35</t>
  </si>
  <si>
    <t>AMW36</t>
  </si>
  <si>
    <t>AMW37</t>
  </si>
  <si>
    <t>AMW38</t>
  </si>
  <si>
    <t>AMW39</t>
  </si>
  <si>
    <t>AMW40</t>
  </si>
  <si>
    <t>AMW41</t>
  </si>
  <si>
    <t>AMW42</t>
  </si>
  <si>
    <t>AMW43</t>
  </si>
  <si>
    <t>AMW44</t>
  </si>
  <si>
    <t>AMW45</t>
  </si>
  <si>
    <t>AMW46</t>
  </si>
  <si>
    <t>AMW47</t>
  </si>
  <si>
    <t>AMW48</t>
  </si>
  <si>
    <t>AMW49</t>
  </si>
  <si>
    <t>AMW50</t>
  </si>
  <si>
    <t>AMW51</t>
  </si>
  <si>
    <t>AMW52</t>
  </si>
  <si>
    <t>AMW53</t>
  </si>
  <si>
    <t>AMW54</t>
  </si>
  <si>
    <t>AMW55</t>
  </si>
  <si>
    <t>AMW56</t>
  </si>
  <si>
    <t>AMW57</t>
  </si>
  <si>
    <t>AMW58</t>
  </si>
  <si>
    <t>AMW59</t>
  </si>
  <si>
    <t>AMW60</t>
  </si>
  <si>
    <t>AMW61</t>
  </si>
  <si>
    <t>AMW62</t>
  </si>
  <si>
    <t>AMW63</t>
  </si>
  <si>
    <t>AMW64</t>
  </si>
  <si>
    <t>AMW65</t>
  </si>
  <si>
    <t>AMW66</t>
  </si>
  <si>
    <t>AMW67</t>
  </si>
  <si>
    <t>AMW68</t>
  </si>
  <si>
    <t>AMW69</t>
  </si>
  <si>
    <t>AMW70</t>
  </si>
  <si>
    <t>AMW71</t>
  </si>
  <si>
    <t>AMW72</t>
  </si>
  <si>
    <t>AMW73</t>
  </si>
  <si>
    <t>AMW74</t>
  </si>
  <si>
    <t>AMW75</t>
  </si>
  <si>
    <t>AMW76</t>
  </si>
  <si>
    <t>AMW77</t>
  </si>
  <si>
    <t>AMW78</t>
  </si>
  <si>
    <t>AMW79</t>
  </si>
  <si>
    <t>AMW80</t>
  </si>
  <si>
    <t>AMW81</t>
  </si>
  <si>
    <t>AMW82</t>
  </si>
  <si>
    <t>AMW83</t>
  </si>
  <si>
    <t>AMW84</t>
  </si>
  <si>
    <t>AMW85</t>
  </si>
  <si>
    <t>AMW86</t>
  </si>
  <si>
    <t>AMW87</t>
  </si>
  <si>
    <t>AMW88</t>
  </si>
  <si>
    <t>AMW89</t>
  </si>
  <si>
    <t>AMW90</t>
  </si>
  <si>
    <t>AMW91</t>
  </si>
  <si>
    <t>Bow Lake Wind Project</t>
  </si>
  <si>
    <t>BOL1</t>
  </si>
  <si>
    <t>[54]</t>
  </si>
  <si>
    <t>BOL2</t>
  </si>
  <si>
    <t>BOL3</t>
  </si>
  <si>
    <t>BOL4</t>
  </si>
  <si>
    <t>BOL5</t>
  </si>
  <si>
    <t>BOL6</t>
  </si>
  <si>
    <t>BOL7</t>
  </si>
  <si>
    <t>BOL8</t>
  </si>
  <si>
    <t>BOL9</t>
  </si>
  <si>
    <t>BOL10</t>
  </si>
  <si>
    <t>BOL11</t>
  </si>
  <si>
    <t>BOL12</t>
  </si>
  <si>
    <t>BOL13</t>
  </si>
  <si>
    <t>BOL14</t>
  </si>
  <si>
    <t>BOL15</t>
  </si>
  <si>
    <t>BOL16</t>
  </si>
  <si>
    <t>BOL17</t>
  </si>
  <si>
    <t>BOL18</t>
  </si>
  <si>
    <t>BOL19</t>
  </si>
  <si>
    <t>BOL20</t>
  </si>
  <si>
    <t>BOL21</t>
  </si>
  <si>
    <t>BOL22</t>
  </si>
  <si>
    <t>BOL23</t>
  </si>
  <si>
    <t>BOL24</t>
  </si>
  <si>
    <t>BOL25</t>
  </si>
  <si>
    <t>BOL26</t>
  </si>
  <si>
    <t>BOL27</t>
  </si>
  <si>
    <t>BOL28</t>
  </si>
  <si>
    <t>BOL29</t>
  </si>
  <si>
    <t>BOL30</t>
  </si>
  <si>
    <t>BOL31</t>
  </si>
  <si>
    <t>BOL32</t>
  </si>
  <si>
    <t>BOL33</t>
  </si>
  <si>
    <t>BOL34</t>
  </si>
  <si>
    <t>BOL35</t>
  </si>
  <si>
    <t>BOL36</t>
  </si>
  <si>
    <t>Cedar Point</t>
  </si>
  <si>
    <t>CED1</t>
  </si>
  <si>
    <t>SWT 2.3-113</t>
  </si>
  <si>
    <t>Turbines rated 2.030 MW (2), 2.126 MW (19), and 2.221 MW (25) for a total project capacity of 100 MW</t>
  </si>
  <si>
    <t>[89]</t>
  </si>
  <si>
    <t>CED2</t>
  </si>
  <si>
    <t>CED3</t>
  </si>
  <si>
    <t>CED4</t>
  </si>
  <si>
    <t>CED5</t>
  </si>
  <si>
    <t>CED6</t>
  </si>
  <si>
    <t>CED7</t>
  </si>
  <si>
    <t>CED8</t>
  </si>
  <si>
    <t>CED9</t>
  </si>
  <si>
    <t>CED10</t>
  </si>
  <si>
    <t>CED11</t>
  </si>
  <si>
    <t>CED12</t>
  </si>
  <si>
    <t>CED13</t>
  </si>
  <si>
    <t>CED14</t>
  </si>
  <si>
    <t>CED15</t>
  </si>
  <si>
    <t>CED16</t>
  </si>
  <si>
    <t>CED17</t>
  </si>
  <si>
    <t>CED18</t>
  </si>
  <si>
    <t>CED19</t>
  </si>
  <si>
    <t>CED20</t>
  </si>
  <si>
    <t>CED21</t>
  </si>
  <si>
    <t>CED22</t>
  </si>
  <si>
    <t>CED23</t>
  </si>
  <si>
    <t>CED24</t>
  </si>
  <si>
    <t>CED25</t>
  </si>
  <si>
    <t>CED26</t>
  </si>
  <si>
    <t>CED27</t>
  </si>
  <si>
    <t>CED28</t>
  </si>
  <si>
    <t>CED29</t>
  </si>
  <si>
    <t>CED30</t>
  </si>
  <si>
    <t>CED31</t>
  </si>
  <si>
    <t>CED32</t>
  </si>
  <si>
    <t>CED33</t>
  </si>
  <si>
    <t>CED34</t>
  </si>
  <si>
    <t>CED35</t>
  </si>
  <si>
    <t>CED36</t>
  </si>
  <si>
    <t>CED37</t>
  </si>
  <si>
    <t>CED38</t>
  </si>
  <si>
    <t>CED39</t>
  </si>
  <si>
    <t>CED40</t>
  </si>
  <si>
    <t>CED41</t>
  </si>
  <si>
    <t>CED42</t>
  </si>
  <si>
    <t>CED43</t>
  </si>
  <si>
    <t>CED44</t>
  </si>
  <si>
    <t>CED45</t>
  </si>
  <si>
    <t>CED46</t>
  </si>
  <si>
    <t>East Durham</t>
  </si>
  <si>
    <t>EDU1</t>
  </si>
  <si>
    <t>[153]</t>
  </si>
  <si>
    <t>EDU2</t>
  </si>
  <si>
    <t>EDU3</t>
  </si>
  <si>
    <t>EDU4</t>
  </si>
  <si>
    <t>EDU5</t>
  </si>
  <si>
    <t>EDU6</t>
  </si>
  <si>
    <t>EDU7</t>
  </si>
  <si>
    <t>EDU8</t>
  </si>
  <si>
    <t>EDU9</t>
  </si>
  <si>
    <t>EDU10</t>
  </si>
  <si>
    <t>EDU11</t>
  </si>
  <si>
    <t>EDU12</t>
  </si>
  <si>
    <t>EDU13</t>
  </si>
  <si>
    <t>EDU14</t>
  </si>
  <si>
    <t>Goshen Wind Energy</t>
  </si>
  <si>
    <t>GOS1</t>
  </si>
  <si>
    <t>[207]</t>
  </si>
  <si>
    <t>GOS2</t>
  </si>
  <si>
    <t>GOS3</t>
  </si>
  <si>
    <t>GOS4</t>
  </si>
  <si>
    <t>GOS5</t>
  </si>
  <si>
    <t>GOS6</t>
  </si>
  <si>
    <t>GOS7</t>
  </si>
  <si>
    <t>GOS8</t>
  </si>
  <si>
    <t>GOS9</t>
  </si>
  <si>
    <t>GOS10</t>
  </si>
  <si>
    <t>GOS11</t>
  </si>
  <si>
    <t>GOS12</t>
  </si>
  <si>
    <t>GOS13</t>
  </si>
  <si>
    <t>GOS14</t>
  </si>
  <si>
    <t>GOS15</t>
  </si>
  <si>
    <t>GOS16</t>
  </si>
  <si>
    <t>GOS17</t>
  </si>
  <si>
    <t>GOS18</t>
  </si>
  <si>
    <t>GOS19</t>
  </si>
  <si>
    <t>GOS20</t>
  </si>
  <si>
    <t>GOS21</t>
  </si>
  <si>
    <t>GOS22</t>
  </si>
  <si>
    <t>GOS23</t>
  </si>
  <si>
    <t>GOS24</t>
  </si>
  <si>
    <t>GOS25</t>
  </si>
  <si>
    <t>GOS26</t>
  </si>
  <si>
    <t>GOS27</t>
  </si>
  <si>
    <t>GOS28</t>
  </si>
  <si>
    <t>GOS29</t>
  </si>
  <si>
    <t>GOS30</t>
  </si>
  <si>
    <t>GOS31</t>
  </si>
  <si>
    <t>GOS32</t>
  </si>
  <si>
    <t>GOS33</t>
  </si>
  <si>
    <t>GOS34</t>
  </si>
  <si>
    <t>GOS35</t>
  </si>
  <si>
    <t>GOS36</t>
  </si>
  <si>
    <t>GOS37</t>
  </si>
  <si>
    <t>GOS38</t>
  </si>
  <si>
    <t>GOS39</t>
  </si>
  <si>
    <t>GOS40</t>
  </si>
  <si>
    <t>GOS41</t>
  </si>
  <si>
    <t>GOS42</t>
  </si>
  <si>
    <t>GOS43</t>
  </si>
  <si>
    <t>GOS44</t>
  </si>
  <si>
    <t>GOS45</t>
  </si>
  <si>
    <t>GE 1.56-100</t>
  </si>
  <si>
    <t>GOS46</t>
  </si>
  <si>
    <t>GOS47</t>
  </si>
  <si>
    <t>GOS48</t>
  </si>
  <si>
    <t>GOS49</t>
  </si>
  <si>
    <t>GOS50</t>
  </si>
  <si>
    <t>GOS51</t>
  </si>
  <si>
    <t>GOS52</t>
  </si>
  <si>
    <t>GOS53</t>
  </si>
  <si>
    <t>GOS54</t>
  </si>
  <si>
    <t>GOS55</t>
  </si>
  <si>
    <t>GOS56</t>
  </si>
  <si>
    <t>GOS57</t>
  </si>
  <si>
    <t>GOS58</t>
  </si>
  <si>
    <t>GOS59</t>
  </si>
  <si>
    <t>GOS60</t>
  </si>
  <si>
    <t>GOS61</t>
  </si>
  <si>
    <t>GOS62</t>
  </si>
  <si>
    <t>GOS63</t>
  </si>
  <si>
    <t>Goulais Wind Farm</t>
  </si>
  <si>
    <t>GWF1</t>
  </si>
  <si>
    <t>[208]</t>
  </si>
  <si>
    <t>GWF2</t>
  </si>
  <si>
    <t>GWF3</t>
  </si>
  <si>
    <t>GWF4</t>
  </si>
  <si>
    <t>GWF5</t>
  </si>
  <si>
    <t>GWF6</t>
  </si>
  <si>
    <t>GWF7</t>
  </si>
  <si>
    <t>GWF8</t>
  </si>
  <si>
    <t>GWF9</t>
  </si>
  <si>
    <t>GWF10</t>
  </si>
  <si>
    <t>GWF11</t>
  </si>
  <si>
    <t>GVA10</t>
  </si>
  <si>
    <t>SWT 3.2-113</t>
  </si>
  <si>
    <t>GVA11</t>
  </si>
  <si>
    <t>GVA12</t>
  </si>
  <si>
    <t>GVA13</t>
  </si>
  <si>
    <t>GVA14</t>
  </si>
  <si>
    <t>GVA15</t>
  </si>
  <si>
    <t>GVA16</t>
  </si>
  <si>
    <t>GVA17</t>
  </si>
  <si>
    <t>GVA18</t>
  </si>
  <si>
    <t>GVA19</t>
  </si>
  <si>
    <t>GVA20</t>
  </si>
  <si>
    <t>GVA21</t>
  </si>
  <si>
    <t>GVA22</t>
  </si>
  <si>
    <t>GVA23</t>
  </si>
  <si>
    <t>GVA24</t>
  </si>
  <si>
    <t>GVA25</t>
  </si>
  <si>
    <t>K2 Wind Power Facility</t>
  </si>
  <si>
    <t>KII1</t>
  </si>
  <si>
    <t>[285], [286]</t>
  </si>
  <si>
    <t>KII2</t>
  </si>
  <si>
    <t>KII3</t>
  </si>
  <si>
    <t>KII4</t>
  </si>
  <si>
    <t>KII5</t>
  </si>
  <si>
    <t>KII6</t>
  </si>
  <si>
    <t>KII7</t>
  </si>
  <si>
    <t>KII8</t>
  </si>
  <si>
    <t>KII9</t>
  </si>
  <si>
    <t>KII10</t>
  </si>
  <si>
    <t>KII11</t>
  </si>
  <si>
    <t>KII12</t>
  </si>
  <si>
    <t>KII13</t>
  </si>
  <si>
    <t>KII14</t>
  </si>
  <si>
    <t>KII15</t>
  </si>
  <si>
    <t>KII16</t>
  </si>
  <si>
    <t>KII17</t>
  </si>
  <si>
    <t>KII18</t>
  </si>
  <si>
    <t>KII19</t>
  </si>
  <si>
    <t>KII20</t>
  </si>
  <si>
    <t>KII21</t>
  </si>
  <si>
    <t>KII22</t>
  </si>
  <si>
    <t>KII23</t>
  </si>
  <si>
    <t>KII24</t>
  </si>
  <si>
    <t>KII25</t>
  </si>
  <si>
    <t>KII26</t>
  </si>
  <si>
    <t>KII27</t>
  </si>
  <si>
    <t>KII28</t>
  </si>
  <si>
    <t>KII29</t>
  </si>
  <si>
    <t>KII30</t>
  </si>
  <si>
    <t>KII31</t>
  </si>
  <si>
    <t>KII32</t>
  </si>
  <si>
    <t>KII33</t>
  </si>
  <si>
    <t>KII34</t>
  </si>
  <si>
    <t>KII35</t>
  </si>
  <si>
    <t>KII36</t>
  </si>
  <si>
    <t>KII37</t>
  </si>
  <si>
    <t>KII38</t>
  </si>
  <si>
    <t>KII39</t>
  </si>
  <si>
    <t>KII40</t>
  </si>
  <si>
    <t>KII41</t>
  </si>
  <si>
    <t>KII42</t>
  </si>
  <si>
    <t>KII43</t>
  </si>
  <si>
    <t>KII44</t>
  </si>
  <si>
    <t>KII45</t>
  </si>
  <si>
    <t>KII46</t>
  </si>
  <si>
    <t>KII47</t>
  </si>
  <si>
    <t>KII48</t>
  </si>
  <si>
    <t>KII49</t>
  </si>
  <si>
    <t>KII50</t>
  </si>
  <si>
    <t>KII51</t>
  </si>
  <si>
    <t>KII52</t>
  </si>
  <si>
    <t>KII53</t>
  </si>
  <si>
    <t>KII54</t>
  </si>
  <si>
    <t>KII55</t>
  </si>
  <si>
    <t>KII56</t>
  </si>
  <si>
    <t>KII57</t>
  </si>
  <si>
    <t>KII58</t>
  </si>
  <si>
    <t>KII59</t>
  </si>
  <si>
    <t>KII60</t>
  </si>
  <si>
    <t>KII61</t>
  </si>
  <si>
    <t>KII62</t>
  </si>
  <si>
    <t>KII63</t>
  </si>
  <si>
    <t>KII64</t>
  </si>
  <si>
    <t>KII65</t>
  </si>
  <si>
    <t>KII66</t>
  </si>
  <si>
    <t>KII67</t>
  </si>
  <si>
    <t>KII68</t>
  </si>
  <si>
    <t>KII69</t>
  </si>
  <si>
    <t>KII70</t>
  </si>
  <si>
    <t>KII71</t>
  </si>
  <si>
    <t>KII72</t>
  </si>
  <si>
    <t>KII73</t>
  </si>
  <si>
    <t>KII74</t>
  </si>
  <si>
    <t>KII75</t>
  </si>
  <si>
    <t>KII76</t>
  </si>
  <si>
    <t>KII77</t>
  </si>
  <si>
    <t>KII78</t>
  </si>
  <si>
    <t>KII79</t>
  </si>
  <si>
    <t>KII80</t>
  </si>
  <si>
    <t>KII81</t>
  </si>
  <si>
    <t>KII82</t>
  </si>
  <si>
    <t>KII83</t>
  </si>
  <si>
    <t>KII84</t>
  </si>
  <si>
    <t>KII85</t>
  </si>
  <si>
    <t>KII86</t>
  </si>
  <si>
    <t>KII87</t>
  </si>
  <si>
    <t>KII88</t>
  </si>
  <si>
    <t>KII89</t>
  </si>
  <si>
    <t>KII90</t>
  </si>
  <si>
    <t>KII91</t>
  </si>
  <si>
    <t>KII92</t>
  </si>
  <si>
    <t>KII93</t>
  </si>
  <si>
    <t>KII94</t>
  </si>
  <si>
    <t>KII95</t>
  </si>
  <si>
    <t>KII96</t>
  </si>
  <si>
    <t>KII97</t>
  </si>
  <si>
    <t>KII98</t>
  </si>
  <si>
    <t>KII99</t>
  </si>
  <si>
    <t>KII100</t>
  </si>
  <si>
    <t>KII101</t>
  </si>
  <si>
    <t>KII102</t>
  </si>
  <si>
    <t>KII103</t>
  </si>
  <si>
    <t>KII104</t>
  </si>
  <si>
    <t>KII105</t>
  </si>
  <si>
    <t>KII106</t>
  </si>
  <si>
    <t>KII107</t>
  </si>
  <si>
    <t>KII108</t>
  </si>
  <si>
    <t>KII109</t>
  </si>
  <si>
    <t>KII110</t>
  </si>
  <si>
    <t>KII111</t>
  </si>
  <si>
    <t>KII112</t>
  </si>
  <si>
    <t>KII113</t>
  </si>
  <si>
    <t>KII114</t>
  </si>
  <si>
    <t>KII115</t>
  </si>
  <si>
    <t>KII116</t>
  </si>
  <si>
    <t>KII117</t>
  </si>
  <si>
    <t>KII118</t>
  </si>
  <si>
    <t>KII119</t>
  </si>
  <si>
    <t>KII120</t>
  </si>
  <si>
    <t>KII121</t>
  </si>
  <si>
    <t>KII122</t>
  </si>
  <si>
    <t>KII123</t>
  </si>
  <si>
    <t>KII124</t>
  </si>
  <si>
    <t>KII125</t>
  </si>
  <si>
    <t>KII126</t>
  </si>
  <si>
    <t>KII127</t>
  </si>
  <si>
    <t>KII128</t>
  </si>
  <si>
    <t>KII129</t>
  </si>
  <si>
    <t>KII130</t>
  </si>
  <si>
    <t>KII131</t>
  </si>
  <si>
    <t>KII132</t>
  </si>
  <si>
    <t>KII133</t>
  </si>
  <si>
    <t>KII134</t>
  </si>
  <si>
    <t>KII135</t>
  </si>
  <si>
    <t>KII136</t>
  </si>
  <si>
    <t>KII137</t>
  </si>
  <si>
    <t>KII138</t>
  </si>
  <si>
    <t>KII139</t>
  </si>
  <si>
    <t>KII140</t>
  </si>
  <si>
    <t>LVL3</t>
  </si>
  <si>
    <t>Darrieus-Savonius</t>
  </si>
  <si>
    <t>HiVAWT</t>
  </si>
  <si>
    <t>Vertical Axis Hybrid</t>
  </si>
  <si>
    <t>[859], [877]</t>
  </si>
  <si>
    <t>Napier</t>
  </si>
  <si>
    <t>NAP1</t>
  </si>
  <si>
    <t>[415]</t>
  </si>
  <si>
    <t>NAP2</t>
  </si>
  <si>
    <t>Quixote One Wind Energy</t>
  </si>
  <si>
    <t>QUI1</t>
  </si>
  <si>
    <t>[492], [493], [494], [811], [812]</t>
  </si>
  <si>
    <t>St. Columban</t>
  </si>
  <si>
    <t>SCO1</t>
  </si>
  <si>
    <t>[604], [605], [835], [836], [837]</t>
  </si>
  <si>
    <t>SCO2</t>
  </si>
  <si>
    <t>SCO3</t>
  </si>
  <si>
    <t>SCO4</t>
  </si>
  <si>
    <t>SCO5</t>
  </si>
  <si>
    <t>SCO6</t>
  </si>
  <si>
    <t>SCO7</t>
  </si>
  <si>
    <t>SCO8</t>
  </si>
  <si>
    <t>SCO9</t>
  </si>
  <si>
    <t>SCO10</t>
  </si>
  <si>
    <t>SCO11</t>
  </si>
  <si>
    <t>SCO12</t>
  </si>
  <si>
    <t>SCO13</t>
  </si>
  <si>
    <t>SCO14</t>
  </si>
  <si>
    <t>SCO15</t>
  </si>
  <si>
    <t>Suncor Adelaide Wind Energy</t>
  </si>
  <si>
    <t>SAW1</t>
  </si>
  <si>
    <t>[639], [640]</t>
  </si>
  <si>
    <t>SAW2</t>
  </si>
  <si>
    <t>SAW3</t>
  </si>
  <si>
    <t>SAW4</t>
  </si>
  <si>
    <t>SAW5</t>
  </si>
  <si>
    <t>SAW6</t>
  </si>
  <si>
    <t>SAW7</t>
  </si>
  <si>
    <t>SAW8</t>
  </si>
  <si>
    <t>SAW9</t>
  </si>
  <si>
    <t>SAW10</t>
  </si>
  <si>
    <t>SAW11</t>
  </si>
  <si>
    <t>SAW12</t>
  </si>
  <si>
    <t>SAW13</t>
  </si>
  <si>
    <t>SAW14</t>
  </si>
  <si>
    <t>SAW15</t>
  </si>
  <si>
    <t>SAW16</t>
  </si>
  <si>
    <t>SAW17</t>
  </si>
  <si>
    <t>SAW18</t>
  </si>
  <si>
    <t>Ganaraska</t>
  </si>
  <si>
    <t>GAR1</t>
  </si>
  <si>
    <t>Turbine derated from 2.05 MW</t>
  </si>
  <si>
    <t>[183]</t>
  </si>
  <si>
    <t>GAR2</t>
  </si>
  <si>
    <t>GAR3</t>
  </si>
  <si>
    <t>GAR4</t>
  </si>
  <si>
    <t>GAR5</t>
  </si>
  <si>
    <t>GAR6</t>
  </si>
  <si>
    <t>GAR7</t>
  </si>
  <si>
    <t>GAR8</t>
  </si>
  <si>
    <t>GAR9</t>
  </si>
  <si>
    <t>Grand Bend Wind Farm</t>
  </si>
  <si>
    <t>Turbine derated from 3.0 MW</t>
  </si>
  <si>
    <t>[210]</t>
  </si>
  <si>
    <t>GBW35</t>
  </si>
  <si>
    <t>GBW36</t>
  </si>
  <si>
    <t>GBW37</t>
  </si>
  <si>
    <t>GBW38</t>
  </si>
  <si>
    <t>GBW39</t>
  </si>
  <si>
    <t>GBW40</t>
  </si>
  <si>
    <t>Grey Highlands Clean Energy</t>
  </si>
  <si>
    <t>GHC1</t>
  </si>
  <si>
    <t>[222]</t>
  </si>
  <si>
    <t>GHC2</t>
  </si>
  <si>
    <t>GHC3</t>
  </si>
  <si>
    <t>GHC4</t>
  </si>
  <si>
    <t>GHC5</t>
  </si>
  <si>
    <t>GHC6</t>
  </si>
  <si>
    <t>GHC7</t>
  </si>
  <si>
    <t>GHC8</t>
  </si>
  <si>
    <t>GHC9</t>
  </si>
  <si>
    <t>Grey Highlands Zero Emissions People</t>
  </si>
  <si>
    <t>ZEP1</t>
  </si>
  <si>
    <t>[223]</t>
  </si>
  <si>
    <t>ZEP2</t>
  </si>
  <si>
    <t>ZEP3</t>
  </si>
  <si>
    <t>ZEP4</t>
  </si>
  <si>
    <t>ZEP5</t>
  </si>
  <si>
    <t>Gunn's Hill</t>
  </si>
  <si>
    <t>GUN1</t>
  </si>
  <si>
    <t>[235], [236]</t>
  </si>
  <si>
    <t>GUN2</t>
  </si>
  <si>
    <t>GUN3</t>
  </si>
  <si>
    <t>GUN4</t>
  </si>
  <si>
    <t>GUN5</t>
  </si>
  <si>
    <t>GUN6</t>
  </si>
  <si>
    <t>GUN7</t>
  </si>
  <si>
    <t>GUN8</t>
  </si>
  <si>
    <t>GUN9</t>
  </si>
  <si>
    <t>GUN10</t>
  </si>
  <si>
    <t>Niagara Region</t>
  </si>
  <si>
    <t>NIA1</t>
  </si>
  <si>
    <t>[421], [422]</t>
  </si>
  <si>
    <t>NIA2</t>
  </si>
  <si>
    <t>NIA3</t>
  </si>
  <si>
    <t>NIA4</t>
  </si>
  <si>
    <t>NIA5</t>
  </si>
  <si>
    <t>NIA6</t>
  </si>
  <si>
    <t>NIA7</t>
  </si>
  <si>
    <t>NIA8</t>
  </si>
  <si>
    <t>NIA9</t>
  </si>
  <si>
    <t>NIA10</t>
  </si>
  <si>
    <t>NIA11</t>
  </si>
  <si>
    <t>NIA12</t>
  </si>
  <si>
    <t>NIA13</t>
  </si>
  <si>
    <t>NIA14</t>
  </si>
  <si>
    <t>NIA15</t>
  </si>
  <si>
    <t>NIA16</t>
  </si>
  <si>
    <t>NIA17</t>
  </si>
  <si>
    <t>NIA18</t>
  </si>
  <si>
    <t>NIA19</t>
  </si>
  <si>
    <t>NIA20</t>
  </si>
  <si>
    <t>NIA21</t>
  </si>
  <si>
    <t>NIA22</t>
  </si>
  <si>
    <t>NIA23</t>
  </si>
  <si>
    <t>NIA24</t>
  </si>
  <si>
    <t>NIA25</t>
  </si>
  <si>
    <t>NIA26</t>
  </si>
  <si>
    <t>NIA27</t>
  </si>
  <si>
    <t>NIA28</t>
  </si>
  <si>
    <t>NIA29</t>
  </si>
  <si>
    <t>NIA30</t>
  </si>
  <si>
    <t>NIA31</t>
  </si>
  <si>
    <t>NIA32</t>
  </si>
  <si>
    <t>NIA33</t>
  </si>
  <si>
    <t>NIA34</t>
  </si>
  <si>
    <t>NIA35</t>
  </si>
  <si>
    <t>NIA36</t>
  </si>
  <si>
    <t>NIA37</t>
  </si>
  <si>
    <t>NIA38</t>
  </si>
  <si>
    <t>NIA39</t>
  </si>
  <si>
    <t>NIA40</t>
  </si>
  <si>
    <t>NIA41</t>
  </si>
  <si>
    <t>NIA42</t>
  </si>
  <si>
    <t>NIA43</t>
  </si>
  <si>
    <t>NIA44</t>
  </si>
  <si>
    <t>NIA45</t>
  </si>
  <si>
    <t>NIA46</t>
  </si>
  <si>
    <t>NIA47</t>
  </si>
  <si>
    <t>NIA48</t>
  </si>
  <si>
    <t>NIA49</t>
  </si>
  <si>
    <t>NIA50</t>
  </si>
  <si>
    <t>NIA51</t>
  </si>
  <si>
    <t>NIA52</t>
  </si>
  <si>
    <t>NIA53</t>
  </si>
  <si>
    <t>NIA54</t>
  </si>
  <si>
    <t>NIA55</t>
  </si>
  <si>
    <t>NIA56</t>
  </si>
  <si>
    <t>NIA57</t>
  </si>
  <si>
    <t>NIA58</t>
  </si>
  <si>
    <t>NIA59</t>
  </si>
  <si>
    <t>NIA60</t>
  </si>
  <si>
    <t>NIA61</t>
  </si>
  <si>
    <t>NIA62</t>
  </si>
  <si>
    <t>NIA63</t>
  </si>
  <si>
    <t>NIA64</t>
  </si>
  <si>
    <t>NIA65</t>
  </si>
  <si>
    <t>NIA66</t>
  </si>
  <si>
    <t>NIA67</t>
  </si>
  <si>
    <t>NIA68</t>
  </si>
  <si>
    <t>NIA69</t>
  </si>
  <si>
    <t>NIA70</t>
  </si>
  <si>
    <t>NIA71</t>
  </si>
  <si>
    <t>NIA72</t>
  </si>
  <si>
    <t>NIA73</t>
  </si>
  <si>
    <t>NIA74</t>
  </si>
  <si>
    <t>NIA75</t>
  </si>
  <si>
    <t>NIA76</t>
  </si>
  <si>
    <t>NIA77</t>
  </si>
  <si>
    <t>Port Ryerse</t>
  </si>
  <si>
    <t>RYE1</t>
  </si>
  <si>
    <t>Turbines derated from 3.0 MW</t>
  </si>
  <si>
    <t>[478], [479]</t>
  </si>
  <si>
    <t>RYE2</t>
  </si>
  <si>
    <t>RYE3</t>
  </si>
  <si>
    <t>RYE4</t>
  </si>
  <si>
    <t>Settlers Landing</t>
  </si>
  <si>
    <t>SET1</t>
  </si>
  <si>
    <t>[566]</t>
  </si>
  <si>
    <t>SET2</t>
  </si>
  <si>
    <t>SET3</t>
  </si>
  <si>
    <t>SET4</t>
  </si>
  <si>
    <t>Snowy Ridge</t>
  </si>
  <si>
    <t>SNO1</t>
  </si>
  <si>
    <t>[579]</t>
  </si>
  <si>
    <t>SNO2</t>
  </si>
  <si>
    <t>SNO3</t>
  </si>
  <si>
    <t>SNO4</t>
  </si>
  <si>
    <t>SNO5</t>
  </si>
  <si>
    <t>Belle River</t>
  </si>
  <si>
    <t>BEL1</t>
  </si>
  <si>
    <t>[39], [40]</t>
  </si>
  <si>
    <t>BEL2</t>
  </si>
  <si>
    <t>BEL3</t>
  </si>
  <si>
    <t>BEL4</t>
  </si>
  <si>
    <t>BEL5</t>
  </si>
  <si>
    <t>BEL6</t>
  </si>
  <si>
    <t>BEL7</t>
  </si>
  <si>
    <t>BEL8</t>
  </si>
  <si>
    <t>BEL9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</si>
  <si>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</si>
  <si>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</si>
  <si>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</si>
  <si>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</si>
  <si>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</si>
  <si>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</si>
  <si>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</si>
  <si>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</si>
  <si>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</si>
  <si>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</si>
  <si>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</si>
  <si>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BEL21</t>
  </si>
  <si>
    <t>BEL22</t>
  </si>
  <si>
    <t>BEL23</t>
  </si>
  <si>
    <t>BEL24</t>
  </si>
  <si>
    <t>BEL25</t>
  </si>
  <si>
    <t>BEL26</t>
  </si>
  <si>
    <t>BEL27</t>
  </si>
  <si>
    <t>BEL28</t>
  </si>
  <si>
    <t>BEL29</t>
  </si>
  <si>
    <t>BEL30</t>
  </si>
  <si>
    <t>BEL31</t>
  </si>
  <si>
    <t>BEL32</t>
  </si>
  <si>
    <t>BEL33</t>
  </si>
  <si>
    <t>BEL34</t>
  </si>
  <si>
    <t>BEL35</t>
  </si>
  <si>
    <t>BEL36</t>
  </si>
  <si>
    <t>BEL37</t>
  </si>
  <si>
    <t>BEL38</t>
  </si>
  <si>
    <t>BEL39</t>
  </si>
  <si>
    <t>BEL40</t>
  </si>
  <si>
    <t>Moorefield Wind Project</t>
  </si>
  <si>
    <t>MWP1</t>
  </si>
  <si>
    <t>V39-500</t>
  </si>
  <si>
    <t>[403], [404], [405], [792]</t>
  </si>
  <si>
    <t>Sumac Ridge</t>
  </si>
  <si>
    <t>SAC1</t>
  </si>
  <si>
    <t>[623], [624], [625], [626]</t>
  </si>
  <si>
    <t>SAC2</t>
  </si>
  <si>
    <t>SAC3</t>
  </si>
  <si>
    <t>SAC4</t>
  </si>
  <si>
    <t>SAC5</t>
  </si>
  <si>
    <t>Amherst Island Wind Project</t>
  </si>
  <si>
    <t>AIW1</t>
  </si>
  <si>
    <t>[9], [10], [11]</t>
  </si>
  <si>
    <t>AIW2</t>
  </si>
  <si>
    <t>AIW3</t>
  </si>
  <si>
    <t>AIW4</t>
  </si>
  <si>
    <t>AIW5</t>
  </si>
  <si>
    <t>AIW6</t>
  </si>
  <si>
    <t>AIW7</t>
  </si>
  <si>
    <t>AIW8</t>
  </si>
  <si>
    <t>AIW9</t>
  </si>
  <si>
    <t>AIW10</t>
  </si>
  <si>
    <t>AIW11</t>
  </si>
  <si>
    <t>AIW12</t>
  </si>
  <si>
    <t>AIW13</t>
  </si>
  <si>
    <t>AIW14</t>
  </si>
  <si>
    <t>AIW15</t>
  </si>
  <si>
    <t>AIW16</t>
  </si>
  <si>
    <t>AIW17</t>
  </si>
  <si>
    <t>AIW18</t>
  </si>
  <si>
    <t>AIW19</t>
  </si>
  <si>
    <t>AIW20</t>
  </si>
  <si>
    <t>AIW21</t>
  </si>
  <si>
    <t>AIW22</t>
  </si>
  <si>
    <t>AIW23</t>
  </si>
  <si>
    <t>AIW24</t>
  </si>
  <si>
    <t>AIW25</t>
  </si>
  <si>
    <t>AIW26</t>
  </si>
  <si>
    <t>North Kent Wind Farm</t>
  </si>
  <si>
    <t>NRK1</t>
  </si>
  <si>
    <t>[433], [434]</t>
  </si>
  <si>
    <t>NRK2</t>
  </si>
  <si>
    <t>NRK3</t>
  </si>
  <si>
    <t>NRK4</t>
  </si>
  <si>
    <t>NRK5</t>
  </si>
  <si>
    <t>NRK6</t>
  </si>
  <si>
    <t>NRK7</t>
  </si>
  <si>
    <t>NRK8</t>
  </si>
  <si>
    <t>NRK9</t>
  </si>
  <si>
    <t>NRK10</t>
  </si>
  <si>
    <t>NRK11</t>
  </si>
  <si>
    <t>NRK12</t>
  </si>
  <si>
    <t>NRK13</t>
  </si>
  <si>
    <t>NRK14</t>
  </si>
  <si>
    <t>NRK15</t>
  </si>
  <si>
    <t>NRK16</t>
  </si>
  <si>
    <t>NRK17</t>
  </si>
  <si>
    <t>NRK18</t>
  </si>
  <si>
    <t>NRK19</t>
  </si>
  <si>
    <t>NRK20</t>
  </si>
  <si>
    <t>NRK21</t>
  </si>
  <si>
    <t>NRK22</t>
  </si>
  <si>
    <t>NRK23</t>
  </si>
  <si>
    <t>NRK24</t>
  </si>
  <si>
    <t>NRK25</t>
  </si>
  <si>
    <t>NRK26</t>
  </si>
  <si>
    <t>NRK27</t>
  </si>
  <si>
    <t>NRK28</t>
  </si>
  <si>
    <t>NRK29</t>
  </si>
  <si>
    <t>NRK30</t>
  </si>
  <si>
    <t>NRK31</t>
  </si>
  <si>
    <t>NRK32</t>
  </si>
  <si>
    <t>NRK33</t>
  </si>
  <si>
    <t>NRK34</t>
  </si>
  <si>
    <t>Henvey Inlet Wind Farm</t>
  </si>
  <si>
    <t>HIW1</t>
  </si>
  <si>
    <t>V136-3.45</t>
  </si>
  <si>
    <t>[248], [249]</t>
  </si>
  <si>
    <t>HIW2</t>
  </si>
  <si>
    <t>HIW3</t>
  </si>
  <si>
    <t>HIW4</t>
  </si>
  <si>
    <t>HIW5</t>
  </si>
  <si>
    <t>HIW6</t>
  </si>
  <si>
    <t>HIW7</t>
  </si>
  <si>
    <t>HIW8</t>
  </si>
  <si>
    <t>HIW9</t>
  </si>
  <si>
    <t>HIW10</t>
  </si>
  <si>
    <t>HIW11</t>
  </si>
  <si>
    <t>HIW12</t>
  </si>
  <si>
    <t>HIW13</t>
  </si>
  <si>
    <t>HIW14</t>
  </si>
  <si>
    <t>HIW15</t>
  </si>
  <si>
    <t>HIW16</t>
  </si>
  <si>
    <t>HIW17</t>
  </si>
  <si>
    <t>HIW18</t>
  </si>
  <si>
    <t>HIW19</t>
  </si>
  <si>
    <t>HIW20</t>
  </si>
  <si>
    <t>HIW21</t>
  </si>
  <si>
    <t>HIW22</t>
  </si>
  <si>
    <t>HIW23</t>
  </si>
  <si>
    <t>HIW24</t>
  </si>
  <si>
    <t>HIW25</t>
  </si>
  <si>
    <t>HIW26</t>
  </si>
  <si>
    <t>HIW27</t>
  </si>
  <si>
    <t>HIW28</t>
  </si>
  <si>
    <t>HIW29</t>
  </si>
  <si>
    <t>HIW30</t>
  </si>
  <si>
    <t>HIW31</t>
  </si>
  <si>
    <t>HIW32</t>
  </si>
  <si>
    <t>HIW33</t>
  </si>
  <si>
    <t>HIW34</t>
  </si>
  <si>
    <t>HIW35</t>
  </si>
  <si>
    <t>HIW36</t>
  </si>
  <si>
    <t>HIW37</t>
  </si>
  <si>
    <t>HIW38</t>
  </si>
  <si>
    <t>HIW39</t>
  </si>
  <si>
    <t>HIW40</t>
  </si>
  <si>
    <t>HIW41</t>
  </si>
  <si>
    <t>HIW42</t>
  </si>
  <si>
    <t>HIW43</t>
  </si>
  <si>
    <t>HIW44</t>
  </si>
  <si>
    <t>HIW45</t>
  </si>
  <si>
    <t>HIW46</t>
  </si>
  <si>
    <t>HIW47</t>
  </si>
  <si>
    <t>HIW48</t>
  </si>
  <si>
    <t>HIW49</t>
  </si>
  <si>
    <t>HIW50</t>
  </si>
  <si>
    <t>HIW51</t>
  </si>
  <si>
    <t>HIW52</t>
  </si>
  <si>
    <t>HIW53</t>
  </si>
  <si>
    <t>HIW54</t>
  </si>
  <si>
    <t>HIW55</t>
  </si>
  <si>
    <t>HIW56</t>
  </si>
  <si>
    <t>HIW57</t>
  </si>
  <si>
    <t>HIW58</t>
  </si>
  <si>
    <t>HIW59</t>
  </si>
  <si>
    <t>HIW60</t>
  </si>
  <si>
    <t>HIW61</t>
  </si>
  <si>
    <t>HIW62</t>
  </si>
  <si>
    <t>HIW63</t>
  </si>
  <si>
    <t>HIW64</t>
  </si>
  <si>
    <t>HIW65</t>
  </si>
  <si>
    <t>HIW66</t>
  </si>
  <si>
    <t>HIW67</t>
  </si>
  <si>
    <t>HIW68</t>
  </si>
  <si>
    <t>HIW69</t>
  </si>
  <si>
    <t>HIW70</t>
  </si>
  <si>
    <t>HIW71</t>
  </si>
  <si>
    <t>HIW72</t>
  </si>
  <si>
    <t>HIW73</t>
  </si>
  <si>
    <t>HIW74</t>
  </si>
  <si>
    <t>HIW75</t>
  </si>
  <si>
    <t>HIW76</t>
  </si>
  <si>
    <t>HIW77</t>
  </si>
  <si>
    <t>HIW78</t>
  </si>
  <si>
    <t>HIW79</t>
  </si>
  <si>
    <t>HIW80</t>
  </si>
  <si>
    <t>HIW81</t>
  </si>
  <si>
    <t>HIW82</t>
  </si>
  <si>
    <t>HIW83</t>
  </si>
  <si>
    <t>HIW84</t>
  </si>
  <si>
    <t>HIW85</t>
  </si>
  <si>
    <t>HIW86</t>
  </si>
  <si>
    <t>HIW87</t>
  </si>
  <si>
    <t>Romney</t>
  </si>
  <si>
    <t>RMN1</t>
  </si>
  <si>
    <t>[540], [822]</t>
  </si>
  <si>
    <t>RMN2</t>
  </si>
  <si>
    <t>RMN3</t>
  </si>
  <si>
    <t>RMN4</t>
  </si>
  <si>
    <t>RMN5</t>
  </si>
  <si>
    <t>RMN6</t>
  </si>
  <si>
    <t>RMN7</t>
  </si>
  <si>
    <t>RMN8</t>
  </si>
  <si>
    <t>RMN9</t>
  </si>
  <si>
    <t>RMN10</t>
  </si>
  <si>
    <t>RMN11</t>
  </si>
  <si>
    <t>RMN12</t>
  </si>
  <si>
    <t>RMN13</t>
  </si>
  <si>
    <t>RMN14</t>
  </si>
  <si>
    <t>RMN15</t>
  </si>
  <si>
    <t>RMN16</t>
  </si>
  <si>
    <t>RMN17</t>
  </si>
  <si>
    <t>Nation Rise Wind Farm</t>
  </si>
  <si>
    <t>NRW1</t>
  </si>
  <si>
    <t>E138-3.4</t>
  </si>
  <si>
    <t>Turbine derated from 3.5 MW</t>
  </si>
  <si>
    <t>[416]</t>
  </si>
  <si>
    <t>NRW2</t>
  </si>
  <si>
    <t>NRW3</t>
  </si>
  <si>
    <t>NRW4</t>
  </si>
  <si>
    <t>NRW5</t>
  </si>
  <si>
    <t>NRW6</t>
  </si>
  <si>
    <t>NRW7</t>
  </si>
  <si>
    <t>NRW8</t>
  </si>
  <si>
    <t>NRW9</t>
  </si>
  <si>
    <t>NRW10</t>
  </si>
  <si>
    <t>NRW11</t>
  </si>
  <si>
    <t>NRW12</t>
  </si>
  <si>
    <t>NRW13</t>
  </si>
  <si>
    <t>NRW14</t>
  </si>
  <si>
    <t>NRW15</t>
  </si>
  <si>
    <t>NRW16</t>
  </si>
  <si>
    <t>NRW17</t>
  </si>
  <si>
    <t>NRW18</t>
  </si>
  <si>
    <t>NRW19</t>
  </si>
  <si>
    <t>NRW20</t>
  </si>
  <si>
    <t>NRW21</t>
  </si>
  <si>
    <t>NRW22</t>
  </si>
  <si>
    <t>NRW23</t>
  </si>
  <si>
    <t>NRW24</t>
  </si>
  <si>
    <t>NRW25</t>
  </si>
  <si>
    <t>NRW26</t>
  </si>
  <si>
    <t>NRW27</t>
  </si>
  <si>
    <t>NRW28</t>
  </si>
  <si>
    <t>NRW29</t>
  </si>
  <si>
    <t>Melancthon</t>
  </si>
  <si>
    <t>MEL1</t>
  </si>
  <si>
    <t>2006/2008</t>
  </si>
  <si>
    <t>[377], [378]</t>
  </si>
  <si>
    <t>MEL2</t>
  </si>
  <si>
    <t>MEL3</t>
  </si>
  <si>
    <t>MEL4</t>
  </si>
  <si>
    <t>MEL5</t>
  </si>
  <si>
    <t>MEL6</t>
  </si>
  <si>
    <t>MEL7</t>
  </si>
  <si>
    <t>MEL8</t>
  </si>
  <si>
    <t>MEL9</t>
  </si>
  <si>
    <t>MEL10</t>
  </si>
  <si>
    <t>MEL11</t>
  </si>
  <si>
    <t>MEL12</t>
  </si>
  <si>
    <t>MEL13</t>
  </si>
  <si>
    <t>MEL14</t>
  </si>
  <si>
    <t>MEL15</t>
  </si>
  <si>
    <t>MEL16</t>
  </si>
  <si>
    <t>MEL17</t>
  </si>
  <si>
    <t>MEL18</t>
  </si>
  <si>
    <t>MEL19</t>
  </si>
  <si>
    <t>MEL20</t>
  </si>
  <si>
    <t>MEL21</t>
  </si>
  <si>
    <t>MEL22</t>
  </si>
  <si>
    <t>MEL23</t>
  </si>
  <si>
    <t>MEL24</t>
  </si>
  <si>
    <t>MEL25</t>
  </si>
  <si>
    <t>MEL26</t>
  </si>
  <si>
    <t>MEL27</t>
  </si>
  <si>
    <t>MEL28</t>
  </si>
  <si>
    <t>MEL29</t>
  </si>
  <si>
    <t>MEL30</t>
  </si>
  <si>
    <t>MEL31</t>
  </si>
  <si>
    <t>MEL32</t>
  </si>
  <si>
    <t>MEL33</t>
  </si>
  <si>
    <t>MEL34</t>
  </si>
  <si>
    <t>MEL35</t>
  </si>
  <si>
    <t>MEL36</t>
  </si>
  <si>
    <t>MEL37</t>
  </si>
  <si>
    <t>MEL38</t>
  </si>
  <si>
    <t>MEL39</t>
  </si>
  <si>
    <t>MEL40</t>
  </si>
  <si>
    <t>MEL41</t>
  </si>
  <si>
    <t>MEL42</t>
  </si>
  <si>
    <t>MEL43</t>
  </si>
  <si>
    <t>MEL44</t>
  </si>
  <si>
    <t>MEL45</t>
  </si>
  <si>
    <t>MEL46</t>
  </si>
  <si>
    <t>MEL47</t>
  </si>
  <si>
    <t>MEL48</t>
  </si>
  <si>
    <t>MEL49</t>
  </si>
  <si>
    <t>MEL50</t>
  </si>
  <si>
    <t>MEL51</t>
  </si>
  <si>
    <t>MEL52</t>
  </si>
  <si>
    <t>MEL53</t>
  </si>
  <si>
    <t>MEL54</t>
  </si>
  <si>
    <t>MEL55</t>
  </si>
  <si>
    <t>MEL56</t>
  </si>
  <si>
    <t>MEL57</t>
  </si>
  <si>
    <t>MEL58</t>
  </si>
  <si>
    <t>MEL59</t>
  </si>
  <si>
    <t>MEL60</t>
  </si>
  <si>
    <t>MEL61</t>
  </si>
  <si>
    <t>MEL62</t>
  </si>
  <si>
    <t>MEL63</t>
  </si>
  <si>
    <t>MEL64</t>
  </si>
  <si>
    <t>MEL65</t>
  </si>
  <si>
    <t>MEL66</t>
  </si>
  <si>
    <t>MEL67</t>
  </si>
  <si>
    <t>MEL68</t>
  </si>
  <si>
    <t>MEL69</t>
  </si>
  <si>
    <t>MEL70</t>
  </si>
  <si>
    <t>MEL71</t>
  </si>
  <si>
    <t>MEL72</t>
  </si>
  <si>
    <t>MEL73</t>
  </si>
  <si>
    <t>MEL74</t>
  </si>
  <si>
    <t>MEL75</t>
  </si>
  <si>
    <t>MEL76</t>
  </si>
  <si>
    <t>MEL77</t>
  </si>
  <si>
    <t>MEL78</t>
  </si>
  <si>
    <t>MEL79</t>
  </si>
  <si>
    <t>MEL80</t>
  </si>
  <si>
    <t>MEL81</t>
  </si>
  <si>
    <t>MEL82</t>
  </si>
  <si>
    <t>MEL83</t>
  </si>
  <si>
    <t>MEL84</t>
  </si>
  <si>
    <t>MEL85</t>
  </si>
  <si>
    <t>MEL86</t>
  </si>
  <si>
    <t>MEL87</t>
  </si>
  <si>
    <t>MEL88</t>
  </si>
  <si>
    <t>MEL89</t>
  </si>
  <si>
    <t>MEL90</t>
  </si>
  <si>
    <t>MEL91</t>
  </si>
  <si>
    <t>MEL92</t>
  </si>
  <si>
    <t>MEL93</t>
  </si>
  <si>
    <t>MEL94</t>
  </si>
  <si>
    <t>MEL95</t>
  </si>
  <si>
    <t>MEL96</t>
  </si>
  <si>
    <t>MEL97</t>
  </si>
  <si>
    <t>MEL98</t>
  </si>
  <si>
    <t>MEL99</t>
  </si>
  <si>
    <t>MEL100</t>
  </si>
  <si>
    <t>MEL101</t>
  </si>
  <si>
    <t>MEL102</t>
  </si>
  <si>
    <t>MEL103</t>
  </si>
  <si>
    <t>MEL104</t>
  </si>
  <si>
    <t>MEL105</t>
  </si>
  <si>
    <t>MEL106</t>
  </si>
  <si>
    <t>MEL107</t>
  </si>
  <si>
    <t>MEL108</t>
  </si>
  <si>
    <t>MEL109</t>
  </si>
  <si>
    <t>MEL110</t>
  </si>
  <si>
    <t>MEL111</t>
  </si>
  <si>
    <t>MEL112</t>
  </si>
  <si>
    <t>MEL113</t>
  </si>
  <si>
    <t>MEL114</t>
  </si>
  <si>
    <t>MEL115</t>
  </si>
  <si>
    <t>MEL116</t>
  </si>
  <si>
    <t>MEL117</t>
  </si>
  <si>
    <t>MEL118</t>
  </si>
  <si>
    <t>MEL119</t>
  </si>
  <si>
    <t>MEL120</t>
  </si>
  <si>
    <t>MEL121</t>
  </si>
  <si>
    <t>MEL122</t>
  </si>
  <si>
    <t>MEL123</t>
  </si>
  <si>
    <t>MEL124</t>
  </si>
  <si>
    <t>MEL125</t>
  </si>
  <si>
    <t>MEL126</t>
  </si>
  <si>
    <t>MEL127</t>
  </si>
  <si>
    <t>MEL128</t>
  </si>
  <si>
    <t>MEL129</t>
  </si>
  <si>
    <t>MEL130</t>
  </si>
  <si>
    <t>MEL131</t>
  </si>
  <si>
    <t>MEL132</t>
  </si>
  <si>
    <t>MEL133</t>
  </si>
  <si>
    <t>Prince Edward Island</t>
  </si>
  <si>
    <t>North Cape Wind Farm Phase</t>
  </si>
  <si>
    <t>NCW1</t>
  </si>
  <si>
    <t>[431], [432], [797]</t>
  </si>
  <si>
    <t>NCW2</t>
  </si>
  <si>
    <t>NCW3</t>
  </si>
  <si>
    <t>NCW4</t>
  </si>
  <si>
    <t>NCW5</t>
  </si>
  <si>
    <t>NCW6</t>
  </si>
  <si>
    <t>NCW7</t>
  </si>
  <si>
    <t>NCW8</t>
  </si>
  <si>
    <t>Aeolus Wind Farm</t>
  </si>
  <si>
    <t>AEW1</t>
  </si>
  <si>
    <t>[3], [4], [728]</t>
  </si>
  <si>
    <t>NCW9</t>
  </si>
  <si>
    <t>NCW10</t>
  </si>
  <si>
    <t>NCW11</t>
  </si>
  <si>
    <t>NCW12</t>
  </si>
  <si>
    <t>NCW13</t>
  </si>
  <si>
    <t>NCW14</t>
  </si>
  <si>
    <t>NCW15</t>
  </si>
  <si>
    <t>NCW16</t>
  </si>
  <si>
    <t>East Point Eastern Kings Wind</t>
  </si>
  <si>
    <t>EKW1</t>
  </si>
  <si>
    <t>[155], [156]</t>
  </si>
  <si>
    <t>EKW2</t>
  </si>
  <si>
    <t>EKW3</t>
  </si>
  <si>
    <t>EKW4</t>
  </si>
  <si>
    <t>EKW5</t>
  </si>
  <si>
    <t>EKW6</t>
  </si>
  <si>
    <t>EKW7</t>
  </si>
  <si>
    <t>EKW8</t>
  </si>
  <si>
    <t>EKW9</t>
  </si>
  <si>
    <t>EKW10</t>
  </si>
  <si>
    <t>Norway Wind Park</t>
  </si>
  <si>
    <t>NOR1</t>
  </si>
  <si>
    <t>[436]</t>
  </si>
  <si>
    <t>NOR2</t>
  </si>
  <si>
    <t>NOR3</t>
  </si>
  <si>
    <t>West Cape Wind Farm</t>
  </si>
  <si>
    <t>WCW1</t>
  </si>
  <si>
    <t>WCW2</t>
  </si>
  <si>
    <t>WCW3</t>
  </si>
  <si>
    <t>WCW4</t>
  </si>
  <si>
    <t>WCW5</t>
  </si>
  <si>
    <t>WCW6</t>
  </si>
  <si>
    <t>WCW7</t>
  </si>
  <si>
    <t>WCW8</t>
  </si>
  <si>
    <t>WCW9</t>
  </si>
  <si>
    <t>WCW10</t>
  </si>
  <si>
    <t>WCW11</t>
  </si>
  <si>
    <t>Summerside Project</t>
  </si>
  <si>
    <t>SUM1</t>
  </si>
  <si>
    <t>[629], [630], [631], [632]</t>
  </si>
  <si>
    <t>SUM2</t>
  </si>
  <si>
    <t>SUM3</t>
  </si>
  <si>
    <t>SUM4</t>
  </si>
  <si>
    <t>WCW12</t>
  </si>
  <si>
    <t>WCW13</t>
  </si>
  <si>
    <t>WCW14</t>
  </si>
  <si>
    <t>WCW15</t>
  </si>
  <si>
    <t>WCW16</t>
  </si>
  <si>
    <t>WCW17</t>
  </si>
  <si>
    <t>WCW18</t>
  </si>
  <si>
    <t>WCW19</t>
  </si>
  <si>
    <t>WCW20</t>
  </si>
  <si>
    <t>WCW21</t>
  </si>
  <si>
    <t>WCW22</t>
  </si>
  <si>
    <t>WCW23</t>
  </si>
  <si>
    <t>WCW24</t>
  </si>
  <si>
    <t>WCW25</t>
  </si>
  <si>
    <t>WCW26</t>
  </si>
  <si>
    <t>WCW27</t>
  </si>
  <si>
    <t>WCW28</t>
  </si>
  <si>
    <t>WCW29</t>
  </si>
  <si>
    <t>WCW30</t>
  </si>
  <si>
    <t>WCW31</t>
  </si>
  <si>
    <t>WCW32</t>
  </si>
  <si>
    <t>WCW33</t>
  </si>
  <si>
    <t>WCW34</t>
  </si>
  <si>
    <t>WCW35</t>
  </si>
  <si>
    <t>WCW36</t>
  </si>
  <si>
    <t>WCW37</t>
  </si>
  <si>
    <t>WCW38</t>
  </si>
  <si>
    <t>WCW39</t>
  </si>
  <si>
    <t>WCW40</t>
  </si>
  <si>
    <t>WCW41</t>
  </si>
  <si>
    <t>WCW42</t>
  </si>
  <si>
    <t>WCW43</t>
  </si>
  <si>
    <t>WCW44</t>
  </si>
  <si>
    <t>WCW45</t>
  </si>
  <si>
    <t>WCW46</t>
  </si>
  <si>
    <t>WCW47</t>
  </si>
  <si>
    <t>WCW48</t>
  </si>
  <si>
    <t>WCW49</t>
  </si>
  <si>
    <t>WCW50</t>
  </si>
  <si>
    <t>WCW51</t>
  </si>
  <si>
    <t>WCW52</t>
  </si>
  <si>
    <t>WCW53</t>
  </si>
  <si>
    <t>WCW54</t>
  </si>
  <si>
    <t>WCW55</t>
  </si>
  <si>
    <t>WEICan R&amp;D Park</t>
  </si>
  <si>
    <t>WRD1</t>
  </si>
  <si>
    <t>DeWind</t>
  </si>
  <si>
    <t>D9.2</t>
  </si>
  <si>
    <t>WRD2</t>
  </si>
  <si>
    <t>WRD3</t>
  </si>
  <si>
    <t>WRD4</t>
  </si>
  <si>
    <t>WRD5</t>
  </si>
  <si>
    <t>Hermanville Clear Spring Wind Development</t>
  </si>
  <si>
    <t>HCS1</t>
  </si>
  <si>
    <t>[250], [252]</t>
  </si>
  <si>
    <t>HCS2</t>
  </si>
  <si>
    <t>HCS3</t>
  </si>
  <si>
    <t>HCS4</t>
  </si>
  <si>
    <t>HCS5</t>
  </si>
  <si>
    <t>HCS6</t>
  </si>
  <si>
    <t>HCS7</t>
  </si>
  <si>
    <t>HCS8</t>
  </si>
  <si>
    <t>HCS9</t>
  </si>
  <si>
    <t>Turbine decommissioned in 2024, original capacity was 3 MW (total project capacity was 30 MW)</t>
  </si>
  <si>
    <t>[250], [251], [252]</t>
  </si>
  <si>
    <t>HCS10</t>
  </si>
  <si>
    <t>Quebec</t>
  </si>
  <si>
    <t>Le Nordais (Cap-Chat)</t>
  </si>
  <si>
    <t>CCE1</t>
  </si>
  <si>
    <t>NEG Micon</t>
  </si>
  <si>
    <t>NM48/750</t>
  </si>
  <si>
    <t>[333], [334], [335], [336], [337]</t>
  </si>
  <si>
    <t>CCE2</t>
  </si>
  <si>
    <t>CCE3</t>
  </si>
  <si>
    <t>CCE4</t>
  </si>
  <si>
    <t>CCE5</t>
  </si>
  <si>
    <t>CCE6</t>
  </si>
  <si>
    <t>CCE7</t>
  </si>
  <si>
    <t>CCE8</t>
  </si>
  <si>
    <t>CCE9</t>
  </si>
  <si>
    <t>CCE10</t>
  </si>
  <si>
    <t>CCE11</t>
  </si>
  <si>
    <t>CCE12</t>
  </si>
  <si>
    <t>CCE13</t>
  </si>
  <si>
    <t>CCE14</t>
  </si>
  <si>
    <t>CCE15</t>
  </si>
  <si>
    <t>CCE16</t>
  </si>
  <si>
    <t>CCE17</t>
  </si>
  <si>
    <t>CCE18</t>
  </si>
  <si>
    <t>CCE19</t>
  </si>
  <si>
    <t>CCE20</t>
  </si>
  <si>
    <t>CCE21</t>
  </si>
  <si>
    <t>CCE22</t>
  </si>
  <si>
    <t>CCE23</t>
  </si>
  <si>
    <t>CCE24</t>
  </si>
  <si>
    <t>CCE25</t>
  </si>
  <si>
    <t>CCE26</t>
  </si>
  <si>
    <t>CCE27</t>
  </si>
  <si>
    <t>CCE28</t>
  </si>
  <si>
    <t>CCE29</t>
  </si>
  <si>
    <t>CCE30</t>
  </si>
  <si>
    <t>CCE31</t>
  </si>
  <si>
    <t>CCE32</t>
  </si>
  <si>
    <t>CCE33</t>
  </si>
  <si>
    <t>CCE34</t>
  </si>
  <si>
    <t>CCE35</t>
  </si>
  <si>
    <t>CCE36</t>
  </si>
  <si>
    <t>CCE37</t>
  </si>
  <si>
    <t>CCE38</t>
  </si>
  <si>
    <t>CCE39</t>
  </si>
  <si>
    <t>CCE40</t>
  </si>
  <si>
    <t>CCE41</t>
  </si>
  <si>
    <t>CCE42</t>
  </si>
  <si>
    <t>CCE43</t>
  </si>
  <si>
    <t>CCE44</t>
  </si>
  <si>
    <t>CCE45</t>
  </si>
  <si>
    <t>CCE46</t>
  </si>
  <si>
    <t>CCE47</t>
  </si>
  <si>
    <t>CCE48</t>
  </si>
  <si>
    <t>CCE49</t>
  </si>
  <si>
    <t>CCE50</t>
  </si>
  <si>
    <t>CCE51</t>
  </si>
  <si>
    <t>CCE52</t>
  </si>
  <si>
    <t>CCE53</t>
  </si>
  <si>
    <t>CCE54</t>
  </si>
  <si>
    <t>CCE55</t>
  </si>
  <si>
    <t>CCE56</t>
  </si>
  <si>
    <t>CCE57</t>
  </si>
  <si>
    <t>CCE58</t>
  </si>
  <si>
    <t>CCE59</t>
  </si>
  <si>
    <t>CCE60</t>
  </si>
  <si>
    <t>CCE61</t>
  </si>
  <si>
    <t>CCE62</t>
  </si>
  <si>
    <t>CCE63</t>
  </si>
  <si>
    <t>CCE64</t>
  </si>
  <si>
    <t>CCE65</t>
  </si>
  <si>
    <t>CCE66</t>
  </si>
  <si>
    <t>CCE67</t>
  </si>
  <si>
    <t>CCE68</t>
  </si>
  <si>
    <t>CCE69</t>
  </si>
  <si>
    <t>CCE70</t>
  </si>
  <si>
    <t>CCE71</t>
  </si>
  <si>
    <t>CCE72</t>
  </si>
  <si>
    <t>CCE73</t>
  </si>
  <si>
    <t>CCE74</t>
  </si>
  <si>
    <t>CCE75</t>
  </si>
  <si>
    <t>Turbine decommissioned, original capacity was 750 kW (total project capacity was 99 MW)</t>
  </si>
  <si>
    <t>Le Nordais (Matane)</t>
  </si>
  <si>
    <t>MNE1</t>
  </si>
  <si>
    <t>MNE2</t>
  </si>
  <si>
    <t>MNE3</t>
  </si>
  <si>
    <t>MNE4</t>
  </si>
  <si>
    <t>MNE5</t>
  </si>
  <si>
    <t>MNE6</t>
  </si>
  <si>
    <t>MNE7</t>
  </si>
  <si>
    <t>MNE8</t>
  </si>
  <si>
    <t>MNE9</t>
  </si>
  <si>
    <t>MNE10</t>
  </si>
  <si>
    <t>MNE11</t>
  </si>
  <si>
    <t>MNE12</t>
  </si>
  <si>
    <t>MNE13</t>
  </si>
  <si>
    <t>MNE14</t>
  </si>
  <si>
    <t>MNE15</t>
  </si>
  <si>
    <t>MNE16</t>
  </si>
  <si>
    <t>MNE17</t>
  </si>
  <si>
    <t>MNE18</t>
  </si>
  <si>
    <t>MNE19</t>
  </si>
  <si>
    <t>MNE20</t>
  </si>
  <si>
    <t>MNE21</t>
  </si>
  <si>
    <t>MNE22</t>
  </si>
  <si>
    <t>MNE23</t>
  </si>
  <si>
    <t>MNE24</t>
  </si>
  <si>
    <t>MNE25</t>
  </si>
  <si>
    <t>MNE26</t>
  </si>
  <si>
    <t>MNE27</t>
  </si>
  <si>
    <t>MNE28</t>
  </si>
  <si>
    <t>MNE29</t>
  </si>
  <si>
    <t>MNE30</t>
  </si>
  <si>
    <t>MNE31</t>
  </si>
  <si>
    <t>MNE32</t>
  </si>
  <si>
    <t>MNE33</t>
  </si>
  <si>
    <t>MNE34</t>
  </si>
  <si>
    <t>MNE35</t>
  </si>
  <si>
    <t>MNE36</t>
  </si>
  <si>
    <t>MNE37</t>
  </si>
  <si>
    <t>MNE38</t>
  </si>
  <si>
    <t>MNE39</t>
  </si>
  <si>
    <t>MNE40</t>
  </si>
  <si>
    <t>MNE41</t>
  </si>
  <si>
    <t>MNE42</t>
  </si>
  <si>
    <t>MNE43</t>
  </si>
  <si>
    <t>MNE44</t>
  </si>
  <si>
    <t>MNE45</t>
  </si>
  <si>
    <t>MNE46</t>
  </si>
  <si>
    <t>MNE47</t>
  </si>
  <si>
    <t>MNE48</t>
  </si>
  <si>
    <t>MNE49</t>
  </si>
  <si>
    <t>MNE50</t>
  </si>
  <si>
    <t>MNE51</t>
  </si>
  <si>
    <t>MNE52</t>
  </si>
  <si>
    <t>MNE53</t>
  </si>
  <si>
    <t>MNE54</t>
  </si>
  <si>
    <t>MNE55</t>
  </si>
  <si>
    <t>MNE56</t>
  </si>
  <si>
    <t>MNE57</t>
  </si>
  <si>
    <t>Mont Copper</t>
  </si>
  <si>
    <t>MCR1</t>
  </si>
  <si>
    <t>[385], [386]</t>
  </si>
  <si>
    <t>MCR2</t>
  </si>
  <si>
    <t>MCR3</t>
  </si>
  <si>
    <t>MCR4</t>
  </si>
  <si>
    <t>MCR5</t>
  </si>
  <si>
    <t>MCR6</t>
  </si>
  <si>
    <t>MCR7</t>
  </si>
  <si>
    <t>MCR8</t>
  </si>
  <si>
    <t>MCR9</t>
  </si>
  <si>
    <t>MCR10</t>
  </si>
  <si>
    <t>MCR11</t>
  </si>
  <si>
    <t>MCR12</t>
  </si>
  <si>
    <t>MCR13</t>
  </si>
  <si>
    <t>MCR14</t>
  </si>
  <si>
    <t>MCR15</t>
  </si>
  <si>
    <t>MCR16</t>
  </si>
  <si>
    <t>MCR17</t>
  </si>
  <si>
    <t>MCR18</t>
  </si>
  <si>
    <t>MCR19</t>
  </si>
  <si>
    <t>MCR20</t>
  </si>
  <si>
    <t>MCR21</t>
  </si>
  <si>
    <t>MCR22</t>
  </si>
  <si>
    <t>MCR23</t>
  </si>
  <si>
    <t>MCR24</t>
  </si>
  <si>
    <t>MCR25</t>
  </si>
  <si>
    <t>MCR26</t>
  </si>
  <si>
    <t>MCR27</t>
  </si>
  <si>
    <t>MCR28</t>
  </si>
  <si>
    <t>MCR29</t>
  </si>
  <si>
    <t>MCR30</t>
  </si>
  <si>
    <t>Mont Miller</t>
  </si>
  <si>
    <t>MMR1</t>
  </si>
  <si>
    <t>[391]</t>
  </si>
  <si>
    <t>MMR2</t>
  </si>
  <si>
    <t>MMR3</t>
  </si>
  <si>
    <t>MMR4</t>
  </si>
  <si>
    <t>MMR5</t>
  </si>
  <si>
    <t>MMR6</t>
  </si>
  <si>
    <t>MMR7</t>
  </si>
  <si>
    <t>MMR8</t>
  </si>
  <si>
    <t>MMR9</t>
  </si>
  <si>
    <t>MMR10</t>
  </si>
  <si>
    <t>MMR11</t>
  </si>
  <si>
    <t>MMR12</t>
  </si>
  <si>
    <t>MMR13</t>
  </si>
  <si>
    <t>MMR14</t>
  </si>
  <si>
    <t>MMR15</t>
  </si>
  <si>
    <t>MMR16</t>
  </si>
  <si>
    <t>MMR17</t>
  </si>
  <si>
    <t>MMR18</t>
  </si>
  <si>
    <t>MMR19</t>
  </si>
  <si>
    <t>MMR20</t>
  </si>
  <si>
    <t>MMR21</t>
  </si>
  <si>
    <t>MMR22</t>
  </si>
  <si>
    <t>MMR23</t>
  </si>
  <si>
    <t>MMR24</t>
  </si>
  <si>
    <t>MMR25</t>
  </si>
  <si>
    <t>MMR26</t>
  </si>
  <si>
    <t>MMR27</t>
  </si>
  <si>
    <t>MMR28</t>
  </si>
  <si>
    <t>MMR29</t>
  </si>
  <si>
    <t>MMR30</t>
  </si>
  <si>
    <t>Baie-des-Sables</t>
  </si>
  <si>
    <t>BDS1</t>
  </si>
  <si>
    <t>[24], [25], [26]</t>
  </si>
  <si>
    <t>BDS2</t>
  </si>
  <si>
    <t>BDS3</t>
  </si>
  <si>
    <t>BDS4</t>
  </si>
  <si>
    <t>BDS5</t>
  </si>
  <si>
    <t>BDS6</t>
  </si>
  <si>
    <t>BDS7</t>
  </si>
  <si>
    <t>BDS8</t>
  </si>
  <si>
    <t>BDS9</t>
  </si>
  <si>
    <t>BDS10</t>
  </si>
  <si>
    <t>BDS11</t>
  </si>
  <si>
    <t>BDS12</t>
  </si>
  <si>
    <t>BDS13</t>
  </si>
  <si>
    <t>BDS14</t>
  </si>
  <si>
    <t>BDS15</t>
  </si>
  <si>
    <t>BDS16</t>
  </si>
  <si>
    <t>BDS17</t>
  </si>
  <si>
    <t>BDS18</t>
  </si>
  <si>
    <t>BDS19</t>
  </si>
  <si>
    <t>BDS20</t>
  </si>
  <si>
    <t>BDS21</t>
  </si>
  <si>
    <t>BDS22</t>
  </si>
  <si>
    <t>BDS23</t>
  </si>
  <si>
    <t>BDS24</t>
  </si>
  <si>
    <t>BDS25</t>
  </si>
  <si>
    <t>BDS26</t>
  </si>
  <si>
    <t>BDS27</t>
  </si>
  <si>
    <t>BDS28</t>
  </si>
  <si>
    <t>BDS29</t>
  </si>
  <si>
    <t>BDS30</t>
  </si>
  <si>
    <t>BDS31</t>
  </si>
  <si>
    <t>BDS32</t>
  </si>
  <si>
    <t>BDS33</t>
  </si>
  <si>
    <t>BDS34</t>
  </si>
  <si>
    <t>BDS35</t>
  </si>
  <si>
    <t>BDS36</t>
  </si>
  <si>
    <t>BDS37</t>
  </si>
  <si>
    <t>BDS38</t>
  </si>
  <si>
    <t>BDS39</t>
  </si>
  <si>
    <t>BDS40</t>
  </si>
  <si>
    <t>BDS41</t>
  </si>
  <si>
    <t>BDS42</t>
  </si>
  <si>
    <t>BDS43</t>
  </si>
  <si>
    <t>BDS44</t>
  </si>
  <si>
    <t>BDS45</t>
  </si>
  <si>
    <t>BDS46</t>
  </si>
  <si>
    <t>BDS47</t>
  </si>
  <si>
    <t>BDS48</t>
  </si>
  <si>
    <t>BDS49</t>
  </si>
  <si>
    <t>BDS50</t>
  </si>
  <si>
    <t>BDS51</t>
  </si>
  <si>
    <t>BDS52</t>
  </si>
  <si>
    <t>BDS53</t>
  </si>
  <si>
    <t>BDS54</t>
  </si>
  <si>
    <t>BDS55</t>
  </si>
  <si>
    <t>BDS56</t>
  </si>
  <si>
    <t>BDS57</t>
  </si>
  <si>
    <t>BDS58</t>
  </si>
  <si>
    <t>BDS59</t>
  </si>
  <si>
    <t>BDS60</t>
  </si>
  <si>
    <t>BDS61</t>
  </si>
  <si>
    <t>BDS62</t>
  </si>
  <si>
    <t>BDS63</t>
  </si>
  <si>
    <t>BDS64</t>
  </si>
  <si>
    <t>BDS65</t>
  </si>
  <si>
    <t>BDS66</t>
  </si>
  <si>
    <t>BDS67</t>
  </si>
  <si>
    <t>BDS68</t>
  </si>
  <si>
    <t>BDS69</t>
  </si>
  <si>
    <t>BDS70</t>
  </si>
  <si>
    <t>BDS71</t>
  </si>
  <si>
    <t>BDS72</t>
  </si>
  <si>
    <t>BDS73</t>
  </si>
  <si>
    <t>L'Anse-à-Valleau</t>
  </si>
  <si>
    <t>AAV1</t>
  </si>
  <si>
    <t>[323], [324], [325], [326], [327], [328]</t>
  </si>
  <si>
    <t>AAV2</t>
  </si>
  <si>
    <t>AAV3</t>
  </si>
  <si>
    <t>AAV4</t>
  </si>
  <si>
    <t>AAV5</t>
  </si>
  <si>
    <t>AAV6</t>
  </si>
  <si>
    <t>AAV7</t>
  </si>
  <si>
    <t>AAV8</t>
  </si>
  <si>
    <t>AAV9</t>
  </si>
  <si>
    <t>AAV10</t>
  </si>
  <si>
    <t>AAV11</t>
  </si>
  <si>
    <t>AAV12</t>
  </si>
  <si>
    <t>AAV13</t>
  </si>
  <si>
    <t>AAV14</t>
  </si>
  <si>
    <t>AAV15</t>
  </si>
  <si>
    <t>AAV16</t>
  </si>
  <si>
    <t>AAV17</t>
  </si>
  <si>
    <t>AAV18</t>
  </si>
  <si>
    <t>AAV19</t>
  </si>
  <si>
    <t>AAV20</t>
  </si>
  <si>
    <t>AAV21</t>
  </si>
  <si>
    <t>AAV22</t>
  </si>
  <si>
    <t>AAV23</t>
  </si>
  <si>
    <t>AAV24</t>
  </si>
  <si>
    <t>AAV25</t>
  </si>
  <si>
    <t>AAV26</t>
  </si>
  <si>
    <t>AAV27</t>
  </si>
  <si>
    <t>AAV28</t>
  </si>
  <si>
    <t>AAV29</t>
  </si>
  <si>
    <t>AAV30</t>
  </si>
  <si>
    <t>AAV31</t>
  </si>
  <si>
    <t>AAV32</t>
  </si>
  <si>
    <t>AAV33</t>
  </si>
  <si>
    <t>AAV34</t>
  </si>
  <si>
    <t>AAV35</t>
  </si>
  <si>
    <t>AAV36</t>
  </si>
  <si>
    <t>AAV37</t>
  </si>
  <si>
    <t>AAV38</t>
  </si>
  <si>
    <t>AAV39</t>
  </si>
  <si>
    <t>AAV40</t>
  </si>
  <si>
    <t>AAV41</t>
  </si>
  <si>
    <t>AAV42</t>
  </si>
  <si>
    <t>AAV43</t>
  </si>
  <si>
    <t>AAV44</t>
  </si>
  <si>
    <t>AAV45</t>
  </si>
  <si>
    <t>AAV46</t>
  </si>
  <si>
    <t>AAV47</t>
  </si>
  <si>
    <t>AAV48</t>
  </si>
  <si>
    <t>AAV49</t>
  </si>
  <si>
    <t>AAV50</t>
  </si>
  <si>
    <t>AAV51</t>
  </si>
  <si>
    <t>AAV52</t>
  </si>
  <si>
    <t>AAV53</t>
  </si>
  <si>
    <t>AAV54</t>
  </si>
  <si>
    <t>AAV55</t>
  </si>
  <si>
    <t>AAV56</t>
  </si>
  <si>
    <t>AAV57</t>
  </si>
  <si>
    <t>AAV58</t>
  </si>
  <si>
    <t>AAV59</t>
  </si>
  <si>
    <t>AAV60</t>
  </si>
  <si>
    <t>AAV61</t>
  </si>
  <si>
    <t>AAV62</t>
  </si>
  <si>
    <t>AAV63</t>
  </si>
  <si>
    <t>AAV64</t>
  </si>
  <si>
    <t>AAV65</t>
  </si>
  <si>
    <t>AAV66</t>
  </si>
  <si>
    <t>AAV67</t>
  </si>
  <si>
    <t>Carleton</t>
  </si>
  <si>
    <t>CAR1</t>
  </si>
  <si>
    <t>[77], [78], [79], [80]</t>
  </si>
  <si>
    <t>CAR2</t>
  </si>
  <si>
    <t>CAR3</t>
  </si>
  <si>
    <t>CAR4</t>
  </si>
  <si>
    <t>CAR5</t>
  </si>
  <si>
    <t>CAR6</t>
  </si>
  <si>
    <t>CAR7</t>
  </si>
  <si>
    <t>CAR8</t>
  </si>
  <si>
    <t>CAR9</t>
  </si>
  <si>
    <t>CAR10</t>
  </si>
  <si>
    <t>CAR11</t>
  </si>
  <si>
    <t>CAR12</t>
  </si>
  <si>
    <t>CAR13</t>
  </si>
  <si>
    <t>CAR14</t>
  </si>
  <si>
    <t>CAR15</t>
  </si>
  <si>
    <t>CAR16</t>
  </si>
  <si>
    <t>CAR17</t>
  </si>
  <si>
    <t>CAR18</t>
  </si>
  <si>
    <t>CAR19</t>
  </si>
  <si>
    <t>CAR20</t>
  </si>
  <si>
    <t>CAR21</t>
  </si>
  <si>
    <t>CAR22</t>
  </si>
  <si>
    <t>CAR23</t>
  </si>
  <si>
    <t>CAR24</t>
  </si>
  <si>
    <t>CAR25</t>
  </si>
  <si>
    <t>CAR26</t>
  </si>
  <si>
    <t>CAR27</t>
  </si>
  <si>
    <t>CAR28</t>
  </si>
  <si>
    <t>CAR29</t>
  </si>
  <si>
    <t>CAR30</t>
  </si>
  <si>
    <t>CAR31</t>
  </si>
  <si>
    <t>CAR32</t>
  </si>
  <si>
    <t>CAR33</t>
  </si>
  <si>
    <t>CAR34</t>
  </si>
  <si>
    <t>CAR35</t>
  </si>
  <si>
    <t>CAR36</t>
  </si>
  <si>
    <t>CAR37</t>
  </si>
  <si>
    <t>CAR38</t>
  </si>
  <si>
    <t>CAR39</t>
  </si>
  <si>
    <t>CAR40</t>
  </si>
  <si>
    <t>CAR41</t>
  </si>
  <si>
    <t>CAR42</t>
  </si>
  <si>
    <t>CAR43</t>
  </si>
  <si>
    <t>CAR44</t>
  </si>
  <si>
    <t>CAR45</t>
  </si>
  <si>
    <t>CAR46</t>
  </si>
  <si>
    <t>CAR47</t>
  </si>
  <si>
    <t>CAR48</t>
  </si>
  <si>
    <t>CAR49</t>
  </si>
  <si>
    <t>CAR50</t>
  </si>
  <si>
    <t>CAR51</t>
  </si>
  <si>
    <t>CAR52</t>
  </si>
  <si>
    <t>CAR53</t>
  </si>
  <si>
    <t>CAR54</t>
  </si>
  <si>
    <t>CAR55</t>
  </si>
  <si>
    <t>CAR56</t>
  </si>
  <si>
    <t>CAR57</t>
  </si>
  <si>
    <t>CAR58</t>
  </si>
  <si>
    <t>CAR59</t>
  </si>
  <si>
    <t>CAR60</t>
  </si>
  <si>
    <t>CAR61</t>
  </si>
  <si>
    <t>CAR62</t>
  </si>
  <si>
    <t>CAR63</t>
  </si>
  <si>
    <t>CAR64</t>
  </si>
  <si>
    <t>CAR65</t>
  </si>
  <si>
    <t>CAR66</t>
  </si>
  <si>
    <t>CAR67</t>
  </si>
  <si>
    <t>CAR68</t>
  </si>
  <si>
    <t>CAR69</t>
  </si>
  <si>
    <t>CAR70</t>
  </si>
  <si>
    <t>CAR71</t>
  </si>
  <si>
    <t>CAR72</t>
  </si>
  <si>
    <t>CAR73</t>
  </si>
  <si>
    <t>Jardin d'Éole (Saint-Ulric Saint-Léandre)</t>
  </si>
  <si>
    <t>SUL1</t>
  </si>
  <si>
    <t>[272], [273], [274], [275], [276]</t>
  </si>
  <si>
    <t>SUL2</t>
  </si>
  <si>
    <t>SUL3</t>
  </si>
  <si>
    <t>SUL4</t>
  </si>
  <si>
    <t>SUL5</t>
  </si>
  <si>
    <t>SUL6</t>
  </si>
  <si>
    <t>SUL7</t>
  </si>
  <si>
    <t>SUL8</t>
  </si>
  <si>
    <t>SUL9</t>
  </si>
  <si>
    <t>SUL10</t>
  </si>
  <si>
    <t>SUL11</t>
  </si>
  <si>
    <t>SUL12</t>
  </si>
  <si>
    <t>SUL13</t>
  </si>
  <si>
    <t>SUL14</t>
  </si>
  <si>
    <t>SUL15</t>
  </si>
  <si>
    <t>SUL16</t>
  </si>
  <si>
    <t>SUL17</t>
  </si>
  <si>
    <t>SUL18</t>
  </si>
  <si>
    <t>SUL19</t>
  </si>
  <si>
    <t>SUL20</t>
  </si>
  <si>
    <t>SUL21</t>
  </si>
  <si>
    <t>SUL22</t>
  </si>
  <si>
    <t>SUL23</t>
  </si>
  <si>
    <t>SUL24</t>
  </si>
  <si>
    <t>SUL25</t>
  </si>
  <si>
    <t>SUL26</t>
  </si>
  <si>
    <t>SUL27</t>
  </si>
  <si>
    <t>SUL28</t>
  </si>
  <si>
    <t>SUL29</t>
  </si>
  <si>
    <t>SUL30</t>
  </si>
  <si>
    <t>SUL31</t>
  </si>
  <si>
    <t>SUL32</t>
  </si>
  <si>
    <t>SUL33</t>
  </si>
  <si>
    <t>SUL34</t>
  </si>
  <si>
    <t>SUL35</t>
  </si>
  <si>
    <t>SUL36</t>
  </si>
  <si>
    <t>SUL37</t>
  </si>
  <si>
    <t>SUL38</t>
  </si>
  <si>
    <t>SUL39</t>
  </si>
  <si>
    <t>SUL40</t>
  </si>
  <si>
    <t>SUL41</t>
  </si>
  <si>
    <t>SUL42</t>
  </si>
  <si>
    <t>SUL43</t>
  </si>
  <si>
    <t>SUL44</t>
  </si>
  <si>
    <t>SUL45</t>
  </si>
  <si>
    <t>SUL46</t>
  </si>
  <si>
    <t>SUL47</t>
  </si>
  <si>
    <t>SUL48</t>
  </si>
  <si>
    <t>SUL49</t>
  </si>
  <si>
    <t>SUL50</t>
  </si>
  <si>
    <t>SUL51</t>
  </si>
  <si>
    <t>SUL52</t>
  </si>
  <si>
    <t>SUL53</t>
  </si>
  <si>
    <t>SUL54</t>
  </si>
  <si>
    <t>SUL55</t>
  </si>
  <si>
    <t>SUL56</t>
  </si>
  <si>
    <t>SUL57</t>
  </si>
  <si>
    <t>SUL58</t>
  </si>
  <si>
    <t>SUL59</t>
  </si>
  <si>
    <t>SUL60</t>
  </si>
  <si>
    <t>SUL61</t>
  </si>
  <si>
    <t>SUL62</t>
  </si>
  <si>
    <t>SUL63</t>
  </si>
  <si>
    <t>SUL64</t>
  </si>
  <si>
    <t>SUL65</t>
  </si>
  <si>
    <t>SUL66</t>
  </si>
  <si>
    <t>SUL67</t>
  </si>
  <si>
    <t>SUL68</t>
  </si>
  <si>
    <t>SUL69</t>
  </si>
  <si>
    <t>SUL70</t>
  </si>
  <si>
    <t>SUL71</t>
  </si>
  <si>
    <t>SUL72</t>
  </si>
  <si>
    <t>SUL73</t>
  </si>
  <si>
    <t>SUL74</t>
  </si>
  <si>
    <t>SUL75</t>
  </si>
  <si>
    <t>SUL76</t>
  </si>
  <si>
    <t>SUL77</t>
  </si>
  <si>
    <t>SUL78</t>
  </si>
  <si>
    <t>SUL79</t>
  </si>
  <si>
    <t>SUL80</t>
  </si>
  <si>
    <t>SUL81</t>
  </si>
  <si>
    <t>SUL82</t>
  </si>
  <si>
    <t>SUL83</t>
  </si>
  <si>
    <t>SUL84</t>
  </si>
  <si>
    <t>SUL85</t>
  </si>
  <si>
    <t>SNEEC</t>
  </si>
  <si>
    <t>SNC1</t>
  </si>
  <si>
    <t>MM92 CCV</t>
  </si>
  <si>
    <t>[575], [576], [577], [578]</t>
  </si>
  <si>
    <t>SNC2</t>
  </si>
  <si>
    <t>Mont Louis</t>
  </si>
  <si>
    <t>MLO1</t>
  </si>
  <si>
    <t>[387], [388], [389], [390]</t>
  </si>
  <si>
    <t>MLO2</t>
  </si>
  <si>
    <t>MLO3</t>
  </si>
  <si>
    <t>MLO4</t>
  </si>
  <si>
    <t>MLO5</t>
  </si>
  <si>
    <t>MLO6</t>
  </si>
  <si>
    <t>MLO7</t>
  </si>
  <si>
    <t>MLO8</t>
  </si>
  <si>
    <t>MLO9</t>
  </si>
  <si>
    <t>MLO10</t>
  </si>
  <si>
    <t>MLO11</t>
  </si>
  <si>
    <t>MLO12</t>
  </si>
  <si>
    <t>MLO13</t>
  </si>
  <si>
    <t>MLO14</t>
  </si>
  <si>
    <t>MLO15</t>
  </si>
  <si>
    <t>MLO16</t>
  </si>
  <si>
    <t>MLO17</t>
  </si>
  <si>
    <t>MLO18</t>
  </si>
  <si>
    <t>MLO19</t>
  </si>
  <si>
    <t>MLO20</t>
  </si>
  <si>
    <t>MLO21</t>
  </si>
  <si>
    <t>MLO22</t>
  </si>
  <si>
    <t>MLO23</t>
  </si>
  <si>
    <t>MLO24</t>
  </si>
  <si>
    <t>MLO25</t>
  </si>
  <si>
    <t>MLO26</t>
  </si>
  <si>
    <t>MLO27</t>
  </si>
  <si>
    <t>MLO28</t>
  </si>
  <si>
    <t>MLO29</t>
  </si>
  <si>
    <t>MLO30</t>
  </si>
  <si>
    <t>MLO31</t>
  </si>
  <si>
    <t>MLO32</t>
  </si>
  <si>
    <t>MLO33</t>
  </si>
  <si>
    <t>MLO34</t>
  </si>
  <si>
    <t>MLO35</t>
  </si>
  <si>
    <t>MLO36</t>
  </si>
  <si>
    <t>MLO37</t>
  </si>
  <si>
    <t>MLO38</t>
  </si>
  <si>
    <t>MLO39</t>
  </si>
  <si>
    <t>MLO40</t>
  </si>
  <si>
    <t>MLO41</t>
  </si>
  <si>
    <t>MLO42</t>
  </si>
  <si>
    <t>MLO43</t>
  </si>
  <si>
    <t>MLO44</t>
  </si>
  <si>
    <t>MLO45</t>
  </si>
  <si>
    <t>MLO46</t>
  </si>
  <si>
    <t>MLO47</t>
  </si>
  <si>
    <t>MLO48</t>
  </si>
  <si>
    <t>MLO49</t>
  </si>
  <si>
    <t>MLO50</t>
  </si>
  <si>
    <t>MLO51</t>
  </si>
  <si>
    <t>MLO52</t>
  </si>
  <si>
    <t>MLO53</t>
  </si>
  <si>
    <t>MLO54</t>
  </si>
  <si>
    <t>MLO55</t>
  </si>
  <si>
    <t>MLO56</t>
  </si>
  <si>
    <t>MLO57</t>
  </si>
  <si>
    <t>MLO58</t>
  </si>
  <si>
    <t>MLO59</t>
  </si>
  <si>
    <t>MLO60</t>
  </si>
  <si>
    <t>MLO61</t>
  </si>
  <si>
    <t>MLO62</t>
  </si>
  <si>
    <t>MLO63</t>
  </si>
  <si>
    <t>MLO64</t>
  </si>
  <si>
    <t>MLO65</t>
  </si>
  <si>
    <t>MLO66</t>
  </si>
  <si>
    <t>MLO67</t>
  </si>
  <si>
    <t>Montagne-Sèche</t>
  </si>
  <si>
    <t>MSH1</t>
  </si>
  <si>
    <t>[393], [394], [395], [396], [397], [791]</t>
  </si>
  <si>
    <t>MSH2</t>
  </si>
  <si>
    <t>MSH3</t>
  </si>
  <si>
    <t>MSH4</t>
  </si>
  <si>
    <t>MSH5</t>
  </si>
  <si>
    <t>MSH6</t>
  </si>
  <si>
    <t>MSH7</t>
  </si>
  <si>
    <t>MSH8</t>
  </si>
  <si>
    <t>MSH9</t>
  </si>
  <si>
    <t>MSH10</t>
  </si>
  <si>
    <t>MSH11</t>
  </si>
  <si>
    <t>MSH12</t>
  </si>
  <si>
    <t>MSH13</t>
  </si>
  <si>
    <t>MSH14</t>
  </si>
  <si>
    <t>MSH15</t>
  </si>
  <si>
    <t>MSH16</t>
  </si>
  <si>
    <t>MSH17</t>
  </si>
  <si>
    <t>MSH18</t>
  </si>
  <si>
    <t>MSH19</t>
  </si>
  <si>
    <t>MSH20</t>
  </si>
  <si>
    <t>MSH21</t>
  </si>
  <si>
    <t>MSH22</t>
  </si>
  <si>
    <t>MSH23</t>
  </si>
  <si>
    <t>MSH24</t>
  </si>
  <si>
    <t>MSH25</t>
  </si>
  <si>
    <t>MSH26</t>
  </si>
  <si>
    <t>MSH27</t>
  </si>
  <si>
    <t>MSH28</t>
  </si>
  <si>
    <t>MSH29</t>
  </si>
  <si>
    <t>MSH30</t>
  </si>
  <si>
    <t>MSH31</t>
  </si>
  <si>
    <t>MSH32</t>
  </si>
  <si>
    <t>MSH33</t>
  </si>
  <si>
    <t>MSH34</t>
  </si>
  <si>
    <t>MSH35</t>
  </si>
  <si>
    <t>MSH36</t>
  </si>
  <si>
    <t>MSH37</t>
  </si>
  <si>
    <t>MSH38</t>
  </si>
  <si>
    <t>MSH39</t>
  </si>
  <si>
    <t>Le Plateau I</t>
  </si>
  <si>
    <t>LPL1</t>
  </si>
  <si>
    <t>[338], [339]</t>
  </si>
  <si>
    <t>LPL2</t>
  </si>
  <si>
    <t>LPL3</t>
  </si>
  <si>
    <t>LPL4</t>
  </si>
  <si>
    <t>LPL5</t>
  </si>
  <si>
    <t>LPL6</t>
  </si>
  <si>
    <t>LPL7</t>
  </si>
  <si>
    <t>LPL8</t>
  </si>
  <si>
    <t>LPL9</t>
  </si>
  <si>
    <t>LPL10</t>
  </si>
  <si>
    <t>LPL11</t>
  </si>
  <si>
    <t>LPL12</t>
  </si>
  <si>
    <t>LPL13</t>
  </si>
  <si>
    <t>LPL14</t>
  </si>
  <si>
    <t>LPL15</t>
  </si>
  <si>
    <t>LPL16</t>
  </si>
  <si>
    <t>LPL17</t>
  </si>
  <si>
    <t>LPL18</t>
  </si>
  <si>
    <t>LPL19</t>
  </si>
  <si>
    <t>LPL20</t>
  </si>
  <si>
    <t>LPL21</t>
  </si>
  <si>
    <t>LPL22</t>
  </si>
  <si>
    <t>LPL23</t>
  </si>
  <si>
    <t>LPL24</t>
  </si>
  <si>
    <t>LPL25</t>
  </si>
  <si>
    <t>LPL26</t>
  </si>
  <si>
    <t>LPL27</t>
  </si>
  <si>
    <t>LPL28</t>
  </si>
  <si>
    <t>LPL29</t>
  </si>
  <si>
    <t>LPL30</t>
  </si>
  <si>
    <t>LPL31</t>
  </si>
  <si>
    <t>LPL32</t>
  </si>
  <si>
    <t>LPL33</t>
  </si>
  <si>
    <t>LPL34</t>
  </si>
  <si>
    <t>LPL35</t>
  </si>
  <si>
    <t>LPL36</t>
  </si>
  <si>
    <t>LPL37</t>
  </si>
  <si>
    <t>LPL38</t>
  </si>
  <si>
    <t>LPL39</t>
  </si>
  <si>
    <t>LPL40</t>
  </si>
  <si>
    <t>LPL41</t>
  </si>
  <si>
    <t>LPL42</t>
  </si>
  <si>
    <t>LPL43</t>
  </si>
  <si>
    <t>LPL44</t>
  </si>
  <si>
    <t>LPL45</t>
  </si>
  <si>
    <t>LPL46</t>
  </si>
  <si>
    <t>LPL47</t>
  </si>
  <si>
    <t>LPL48</t>
  </si>
  <si>
    <t>LPL49</t>
  </si>
  <si>
    <t>LPL50</t>
  </si>
  <si>
    <t>LPL51</t>
  </si>
  <si>
    <t>LPL52</t>
  </si>
  <si>
    <t>LPL53</t>
  </si>
  <si>
    <t>LPL54</t>
  </si>
  <si>
    <t>LPL55</t>
  </si>
  <si>
    <t>LPL56</t>
  </si>
  <si>
    <t>LPL57</t>
  </si>
  <si>
    <t>LPL58</t>
  </si>
  <si>
    <t>LPL59</t>
  </si>
  <si>
    <t>LPL60</t>
  </si>
  <si>
    <t>Montérégie</t>
  </si>
  <si>
    <t>MGE1</t>
  </si>
  <si>
    <t>[398], [399]</t>
  </si>
  <si>
    <t>MGE2</t>
  </si>
  <si>
    <t>MGE3</t>
  </si>
  <si>
    <t>MGE4</t>
  </si>
  <si>
    <t>MGE5</t>
  </si>
  <si>
    <t>MGE6</t>
  </si>
  <si>
    <t>MGE7</t>
  </si>
  <si>
    <t>MGE8</t>
  </si>
  <si>
    <t>MGE9</t>
  </si>
  <si>
    <t>MGE10</t>
  </si>
  <si>
    <t>MGE11</t>
  </si>
  <si>
    <t>MGE12</t>
  </si>
  <si>
    <t>MGE13</t>
  </si>
  <si>
    <t>MGE14</t>
  </si>
  <si>
    <t>MGE15</t>
  </si>
  <si>
    <t>MGE16</t>
  </si>
  <si>
    <t>MGE17</t>
  </si>
  <si>
    <t>MGE18</t>
  </si>
  <si>
    <t>MGE19</t>
  </si>
  <si>
    <t>MGE20</t>
  </si>
  <si>
    <t>MGE21</t>
  </si>
  <si>
    <t>MGE22</t>
  </si>
  <si>
    <t>MGE23</t>
  </si>
  <si>
    <t>MGE24</t>
  </si>
  <si>
    <t>MGE25</t>
  </si>
  <si>
    <t>MGE26</t>
  </si>
  <si>
    <t>MGE27</t>
  </si>
  <si>
    <t>MGE28</t>
  </si>
  <si>
    <t>MGE29</t>
  </si>
  <si>
    <t>MGE30</t>
  </si>
  <si>
    <t>MGE31</t>
  </si>
  <si>
    <t>MGE32</t>
  </si>
  <si>
    <t>MGE33</t>
  </si>
  <si>
    <t>MGE34</t>
  </si>
  <si>
    <t>MGE35</t>
  </si>
  <si>
    <t>MGE36</t>
  </si>
  <si>
    <t>MGE37</t>
  </si>
  <si>
    <t>MGE38</t>
  </si>
  <si>
    <t>MGE39</t>
  </si>
  <si>
    <t>MGE40</t>
  </si>
  <si>
    <t>MGE41</t>
  </si>
  <si>
    <t>MGE42</t>
  </si>
  <si>
    <t>MGE43</t>
  </si>
  <si>
    <t>MGE44</t>
  </si>
  <si>
    <t>Saint-Robert-Bellarmin</t>
  </si>
  <si>
    <t>SRB1</t>
  </si>
  <si>
    <t>[561], [562], [563]</t>
  </si>
  <si>
    <t>SRB2</t>
  </si>
  <si>
    <t>SRB3</t>
  </si>
  <si>
    <t>SRB4</t>
  </si>
  <si>
    <t>SRB5</t>
  </si>
  <si>
    <t>SRB6</t>
  </si>
  <si>
    <t>SRB7</t>
  </si>
  <si>
    <t>SRB8</t>
  </si>
  <si>
    <t>SRB9</t>
  </si>
  <si>
    <t>SRB10</t>
  </si>
  <si>
    <t>SRB11</t>
  </si>
  <si>
    <t>SRB12</t>
  </si>
  <si>
    <t>SRB13</t>
  </si>
  <si>
    <t>SRB14</t>
  </si>
  <si>
    <t>SRB15</t>
  </si>
  <si>
    <t>SRB16</t>
  </si>
  <si>
    <t>SRB17</t>
  </si>
  <si>
    <t>SRB18</t>
  </si>
  <si>
    <t>SRB19</t>
  </si>
  <si>
    <t>SRB20</t>
  </si>
  <si>
    <t>SRB21</t>
  </si>
  <si>
    <t>SRB22</t>
  </si>
  <si>
    <t>SRB23</t>
  </si>
  <si>
    <t>SRB24</t>
  </si>
  <si>
    <t>SRB25</t>
  </si>
  <si>
    <t>SRB26</t>
  </si>
  <si>
    <t>SRB27</t>
  </si>
  <si>
    <t>SRB28</t>
  </si>
  <si>
    <t>SRB29</t>
  </si>
  <si>
    <t>SRB30</t>
  </si>
  <si>
    <t>SRB31</t>
  </si>
  <si>
    <t>SRB32</t>
  </si>
  <si>
    <t>SRB33</t>
  </si>
  <si>
    <t>SRB34</t>
  </si>
  <si>
    <t>SRB35</t>
  </si>
  <si>
    <t>SRB36</t>
  </si>
  <si>
    <t>SRB37</t>
  </si>
  <si>
    <t>SRB38</t>
  </si>
  <si>
    <t>SRB39</t>
  </si>
  <si>
    <t>SRB40</t>
  </si>
  <si>
    <t>De l'Érable</t>
  </si>
  <si>
    <t>ERA1</t>
  </si>
  <si>
    <t>85-98</t>
  </si>
  <si>
    <t>10 with hub height of 98m, 40 with hub height of 85 m</t>
  </si>
  <si>
    <t>[133], [134]</t>
  </si>
  <si>
    <t>ERA2</t>
  </si>
  <si>
    <t>ERA3</t>
  </si>
  <si>
    <t>ERA4</t>
  </si>
  <si>
    <t>ERA5</t>
  </si>
  <si>
    <t>ERA6</t>
  </si>
  <si>
    <t>ERA7</t>
  </si>
  <si>
    <t>ERA8</t>
  </si>
  <si>
    <t>ERA9</t>
  </si>
  <si>
    <t>ERA10</t>
  </si>
  <si>
    <t>ERA11</t>
  </si>
  <si>
    <t>ERA12</t>
  </si>
  <si>
    <t>ERA13</t>
  </si>
  <si>
    <t>ERA14</t>
  </si>
  <si>
    <t>ERA15</t>
  </si>
  <si>
    <t>ERA16</t>
  </si>
  <si>
    <t>ERA17</t>
  </si>
  <si>
    <t>ERA18</t>
  </si>
  <si>
    <t>ERA19</t>
  </si>
  <si>
    <t>ERA20</t>
  </si>
  <si>
    <t>ERA21</t>
  </si>
  <si>
    <t>ERA22</t>
  </si>
  <si>
    <t>ERA23</t>
  </si>
  <si>
    <t>ERA24</t>
  </si>
  <si>
    <t>ERA25</t>
  </si>
  <si>
    <t>ERA26</t>
  </si>
  <si>
    <t>ERA27</t>
  </si>
  <si>
    <t>ERA28</t>
  </si>
  <si>
    <t>ERA29</t>
  </si>
  <si>
    <t>ERA30</t>
  </si>
  <si>
    <t>ERA31</t>
  </si>
  <si>
    <t>ERA32</t>
  </si>
  <si>
    <t>ERA33</t>
  </si>
  <si>
    <t>ERA34</t>
  </si>
  <si>
    <t>ERA35</t>
  </si>
  <si>
    <t>ERA36</t>
  </si>
  <si>
    <t>ERA37</t>
  </si>
  <si>
    <t>ERA38</t>
  </si>
  <si>
    <t>ERA39</t>
  </si>
  <si>
    <t>ERA40</t>
  </si>
  <si>
    <t>ERA41</t>
  </si>
  <si>
    <t>ERA42</t>
  </si>
  <si>
    <t>ERA43</t>
  </si>
  <si>
    <t>ERA44</t>
  </si>
  <si>
    <t>ERA45</t>
  </si>
  <si>
    <t>ERA46</t>
  </si>
  <si>
    <t>ERA47</t>
  </si>
  <si>
    <t>ERA48</t>
  </si>
  <si>
    <t>ERA49</t>
  </si>
  <si>
    <t>ERA50</t>
  </si>
  <si>
    <t>Des Moulins I</t>
  </si>
  <si>
    <t>DMO1</t>
  </si>
  <si>
    <t>[138]</t>
  </si>
  <si>
    <t>DMO2</t>
  </si>
  <si>
    <t>DMO3</t>
  </si>
  <si>
    <t>DMO4</t>
  </si>
  <si>
    <t>DMO5</t>
  </si>
  <si>
    <t>DMO6</t>
  </si>
  <si>
    <t>DMO7</t>
  </si>
  <si>
    <t>DMO8</t>
  </si>
  <si>
    <t>DMO9</t>
  </si>
  <si>
    <t>DMO10</t>
  </si>
  <si>
    <t>DMO11</t>
  </si>
  <si>
    <t>DMO12</t>
  </si>
  <si>
    <t>DMO13</t>
  </si>
  <si>
    <t>DMO14</t>
  </si>
  <si>
    <t>DMO15</t>
  </si>
  <si>
    <t>DMO16</t>
  </si>
  <si>
    <t>DMO17</t>
  </si>
  <si>
    <t>DMO18</t>
  </si>
  <si>
    <t>DMO19</t>
  </si>
  <si>
    <t>DMO20</t>
  </si>
  <si>
    <t>DMO21</t>
  </si>
  <si>
    <t>DMO22</t>
  </si>
  <si>
    <t>DMO23</t>
  </si>
  <si>
    <t>DMO24</t>
  </si>
  <si>
    <t>DMO25</t>
  </si>
  <si>
    <t>DMO26</t>
  </si>
  <si>
    <t>DMO27</t>
  </si>
  <si>
    <t>DMO28</t>
  </si>
  <si>
    <t>DMO29</t>
  </si>
  <si>
    <t>DMO30</t>
  </si>
  <si>
    <t>DMO31</t>
  </si>
  <si>
    <t>DMO32</t>
  </si>
  <si>
    <t>DMO33</t>
  </si>
  <si>
    <t>DMO34</t>
  </si>
  <si>
    <t>DMO35</t>
  </si>
  <si>
    <t>DMO36</t>
  </si>
  <si>
    <t>DMO37</t>
  </si>
  <si>
    <t>DMO38</t>
  </si>
  <si>
    <t>DMO39</t>
  </si>
  <si>
    <t>DMO40</t>
  </si>
  <si>
    <t>DMO41</t>
  </si>
  <si>
    <t>DMO42</t>
  </si>
  <si>
    <t>DMO43</t>
  </si>
  <si>
    <t>DMO44</t>
  </si>
  <si>
    <t>DMO45</t>
  </si>
  <si>
    <t>DMO46</t>
  </si>
  <si>
    <t>DMO47</t>
  </si>
  <si>
    <t>DMO48</t>
  </si>
  <si>
    <t>DMO49</t>
  </si>
  <si>
    <t>DMO50</t>
  </si>
  <si>
    <t>DMO51</t>
  </si>
  <si>
    <t>DMO52</t>
  </si>
  <si>
    <t>DMO53</t>
  </si>
  <si>
    <t>DMO54</t>
  </si>
  <si>
    <t>DMO55</t>
  </si>
  <si>
    <t>DMO56</t>
  </si>
  <si>
    <t>DMO57</t>
  </si>
  <si>
    <t>DMO58</t>
  </si>
  <si>
    <t>DMO59</t>
  </si>
  <si>
    <t>Lac Alfred</t>
  </si>
  <si>
    <t>LAA1</t>
  </si>
  <si>
    <t>[314], [315], [316], [317], [318]</t>
  </si>
  <si>
    <t>LAA2</t>
  </si>
  <si>
    <t>LAA3</t>
  </si>
  <si>
    <t>LAA4</t>
  </si>
  <si>
    <t>LAA5</t>
  </si>
  <si>
    <t>LAA6</t>
  </si>
  <si>
    <t>LAA7</t>
  </si>
  <si>
    <t>MM82</t>
  </si>
  <si>
    <t>LAA8</t>
  </si>
  <si>
    <t>LAA9</t>
  </si>
  <si>
    <t>LAA10</t>
  </si>
  <si>
    <t>LAA11</t>
  </si>
  <si>
    <t>LAA12</t>
  </si>
  <si>
    <t>LAA13</t>
  </si>
  <si>
    <t>LAA14</t>
  </si>
  <si>
    <t>LAA15</t>
  </si>
  <si>
    <t>LAA16</t>
  </si>
  <si>
    <t>LAA17</t>
  </si>
  <si>
    <t>LAA18</t>
  </si>
  <si>
    <t>LAA19</t>
  </si>
  <si>
    <t>LAA20</t>
  </si>
  <si>
    <t>LAA21</t>
  </si>
  <si>
    <t>LAA22</t>
  </si>
  <si>
    <t>LAA23</t>
  </si>
  <si>
    <t>LAA24</t>
  </si>
  <si>
    <t>LAA25</t>
  </si>
  <si>
    <t>LAA26</t>
  </si>
  <si>
    <t>LAA27</t>
  </si>
  <si>
    <t>LAA28</t>
  </si>
  <si>
    <t>LAA29</t>
  </si>
  <si>
    <t>LAA30</t>
  </si>
  <si>
    <t>LAA31</t>
  </si>
  <si>
    <t>LAA32</t>
  </si>
  <si>
    <t>LAA33</t>
  </si>
  <si>
    <t>LAA34</t>
  </si>
  <si>
    <t>LAA35</t>
  </si>
  <si>
    <t>LAA36</t>
  </si>
  <si>
    <t>LAA37</t>
  </si>
  <si>
    <t>LAA38</t>
  </si>
  <si>
    <t>LAA39</t>
  </si>
  <si>
    <t>LAA40</t>
  </si>
  <si>
    <t>LAA41</t>
  </si>
  <si>
    <t>LAA42</t>
  </si>
  <si>
    <t>LAA43</t>
  </si>
  <si>
    <t>LAA44</t>
  </si>
  <si>
    <t>LAA45</t>
  </si>
  <si>
    <t>LAA46</t>
  </si>
  <si>
    <t>LAA47</t>
  </si>
  <si>
    <t>LAA48</t>
  </si>
  <si>
    <t>LAA49</t>
  </si>
  <si>
    <t>LAA50</t>
  </si>
  <si>
    <t>LAA51</t>
  </si>
  <si>
    <t>LAA52</t>
  </si>
  <si>
    <t>LAA53</t>
  </si>
  <si>
    <t>LAA54</t>
  </si>
  <si>
    <t>LAA55</t>
  </si>
  <si>
    <t>LAA56</t>
  </si>
  <si>
    <t>LAA57</t>
  </si>
  <si>
    <t>LAA58</t>
  </si>
  <si>
    <t>LAA59</t>
  </si>
  <si>
    <t>LAA60</t>
  </si>
  <si>
    <t>LAA61</t>
  </si>
  <si>
    <t>LAA62</t>
  </si>
  <si>
    <t>LAA63</t>
  </si>
  <si>
    <t>LAA64</t>
  </si>
  <si>
    <t>LAA65</t>
  </si>
  <si>
    <t>LAA66</t>
  </si>
  <si>
    <t>LAA67</t>
  </si>
  <si>
    <t>LAA68</t>
  </si>
  <si>
    <t>LAA69</t>
  </si>
  <si>
    <t>LAA70</t>
  </si>
  <si>
    <t>LAA71</t>
  </si>
  <si>
    <t>LAA72</t>
  </si>
  <si>
    <t>LAA73</t>
  </si>
  <si>
    <t>LAA74</t>
  </si>
  <si>
    <t>LAA75</t>
  </si>
  <si>
    <t>LAA76</t>
  </si>
  <si>
    <t>LAA77</t>
  </si>
  <si>
    <t>LAA78</t>
  </si>
  <si>
    <t>LAA79</t>
  </si>
  <si>
    <t>LAA80</t>
  </si>
  <si>
    <t>LAA81</t>
  </si>
  <si>
    <t>LAA82</t>
  </si>
  <si>
    <t>LAA83</t>
  </si>
  <si>
    <t>LAA84</t>
  </si>
  <si>
    <t>LAA85</t>
  </si>
  <si>
    <t>LAA86</t>
  </si>
  <si>
    <t>LAA87</t>
  </si>
  <si>
    <t>LAA88</t>
  </si>
  <si>
    <t>LAA89</t>
  </si>
  <si>
    <t>LAA90</t>
  </si>
  <si>
    <t>LAA91</t>
  </si>
  <si>
    <t>LAA92</t>
  </si>
  <si>
    <t>LAA93</t>
  </si>
  <si>
    <t>LAA94</t>
  </si>
  <si>
    <t>LAA95</t>
  </si>
  <si>
    <t>LAA96</t>
  </si>
  <si>
    <t>LAA97</t>
  </si>
  <si>
    <t>LAA98</t>
  </si>
  <si>
    <t>LAA99</t>
  </si>
  <si>
    <t>LAA100</t>
  </si>
  <si>
    <t>LAA101</t>
  </si>
  <si>
    <t>LAA102</t>
  </si>
  <si>
    <t>LAA103</t>
  </si>
  <si>
    <t>LAA104</t>
  </si>
  <si>
    <t>LAA105</t>
  </si>
  <si>
    <t>LAA106</t>
  </si>
  <si>
    <t>LAA107</t>
  </si>
  <si>
    <t>LAA108</t>
  </si>
  <si>
    <t>LAA109</t>
  </si>
  <si>
    <t>LAA110</t>
  </si>
  <si>
    <t>LAA111</t>
  </si>
  <si>
    <t>LAA112</t>
  </si>
  <si>
    <t>LAA113</t>
  </si>
  <si>
    <t>LAA114</t>
  </si>
  <si>
    <t>LAA115</t>
  </si>
  <si>
    <t>LAA116</t>
  </si>
  <si>
    <t>LAA117</t>
  </si>
  <si>
    <t>LAA118</t>
  </si>
  <si>
    <t>LAA119</t>
  </si>
  <si>
    <t>LAA120</t>
  </si>
  <si>
    <t>LAA121</t>
  </si>
  <si>
    <t>LAA122</t>
  </si>
  <si>
    <t>LAA123</t>
  </si>
  <si>
    <t>LAA124</t>
  </si>
  <si>
    <t>LAA125</t>
  </si>
  <si>
    <t>LAA126</t>
  </si>
  <si>
    <t>LAA127</t>
  </si>
  <si>
    <t>LAA128</t>
  </si>
  <si>
    <t>LAA129</t>
  </si>
  <si>
    <t>LAA130</t>
  </si>
  <si>
    <t>LAA131</t>
  </si>
  <si>
    <t>LAA132</t>
  </si>
  <si>
    <t>LAA133</t>
  </si>
  <si>
    <t>LAA134</t>
  </si>
  <si>
    <t>LAA135</t>
  </si>
  <si>
    <t>LAA136</t>
  </si>
  <si>
    <t>LAA137</t>
  </si>
  <si>
    <t>LAA138</t>
  </si>
  <si>
    <t>LAA139</t>
  </si>
  <si>
    <t>LAA140</t>
  </si>
  <si>
    <t>LAA141</t>
  </si>
  <si>
    <t>LAA142</t>
  </si>
  <si>
    <t>LAA143</t>
  </si>
  <si>
    <t>LAA144</t>
  </si>
  <si>
    <t>LAA145</t>
  </si>
  <si>
    <t>LAA146</t>
  </si>
  <si>
    <t>LAA147</t>
  </si>
  <si>
    <t>LAA148</t>
  </si>
  <si>
    <t>LAA149</t>
  </si>
  <si>
    <t>LAA150</t>
  </si>
  <si>
    <t>Massif du Sud</t>
  </si>
  <si>
    <t>MDS1</t>
  </si>
  <si>
    <t>[366], [367], [368], [369]</t>
  </si>
  <si>
    <t>MDS2</t>
  </si>
  <si>
    <t>MDS3</t>
  </si>
  <si>
    <t>MDS4</t>
  </si>
  <si>
    <t>MDS5</t>
  </si>
  <si>
    <t>MDS6</t>
  </si>
  <si>
    <t>MDS7</t>
  </si>
  <si>
    <t>MDS8</t>
  </si>
  <si>
    <t>MDS9</t>
  </si>
  <si>
    <t>MDS10</t>
  </si>
  <si>
    <t>MDS11</t>
  </si>
  <si>
    <t>MDS12</t>
  </si>
  <si>
    <t>MDS13</t>
  </si>
  <si>
    <t>MDS14</t>
  </si>
  <si>
    <t>MDS15</t>
  </si>
  <si>
    <t>MDS16</t>
  </si>
  <si>
    <t>MDS17</t>
  </si>
  <si>
    <t>MDS18</t>
  </si>
  <si>
    <t>MDS19</t>
  </si>
  <si>
    <t>MDS20</t>
  </si>
  <si>
    <t>MDS21</t>
  </si>
  <si>
    <t>MDS22</t>
  </si>
  <si>
    <t>MDS23</t>
  </si>
  <si>
    <t>MDS24</t>
  </si>
  <si>
    <t>MDS25</t>
  </si>
  <si>
    <t>MDS26</t>
  </si>
  <si>
    <t>MDS27</t>
  </si>
  <si>
    <t>MDS28</t>
  </si>
  <si>
    <t>MDS29</t>
  </si>
  <si>
    <t>MDS30</t>
  </si>
  <si>
    <t>MDS31</t>
  </si>
  <si>
    <t>MDS32</t>
  </si>
  <si>
    <t>MDS33</t>
  </si>
  <si>
    <t>MDS34</t>
  </si>
  <si>
    <t>MDS35</t>
  </si>
  <si>
    <t>MDS36</t>
  </si>
  <si>
    <t>MDS37</t>
  </si>
  <si>
    <t>MDS38</t>
  </si>
  <si>
    <t>MDS39</t>
  </si>
  <si>
    <t>MDS40</t>
  </si>
  <si>
    <t>MDS41</t>
  </si>
  <si>
    <t>MDS42</t>
  </si>
  <si>
    <t>MDS43</t>
  </si>
  <si>
    <t>MDS44</t>
  </si>
  <si>
    <t>MDS45</t>
  </si>
  <si>
    <t>MDS46</t>
  </si>
  <si>
    <t>MDS47</t>
  </si>
  <si>
    <t>MDS48</t>
  </si>
  <si>
    <t>MDS49</t>
  </si>
  <si>
    <t>MDS50</t>
  </si>
  <si>
    <t>MDS51</t>
  </si>
  <si>
    <t>MDS52</t>
  </si>
  <si>
    <t>MDS53</t>
  </si>
  <si>
    <t>MDS54</t>
  </si>
  <si>
    <t>MDS55</t>
  </si>
  <si>
    <t>MDS56</t>
  </si>
  <si>
    <t>MDS57</t>
  </si>
  <si>
    <t>MDS58</t>
  </si>
  <si>
    <t>MDS59</t>
  </si>
  <si>
    <t>MDS60</t>
  </si>
  <si>
    <t>MDS61</t>
  </si>
  <si>
    <t>MDS62</t>
  </si>
  <si>
    <t>MDS63</t>
  </si>
  <si>
    <t>MDS64</t>
  </si>
  <si>
    <t>MDS65</t>
  </si>
  <si>
    <t>MDS66</t>
  </si>
  <si>
    <t>MDS67</t>
  </si>
  <si>
    <t>MDS68</t>
  </si>
  <si>
    <t>MDS69</t>
  </si>
  <si>
    <t>MDS70</t>
  </si>
  <si>
    <t>MDS71</t>
  </si>
  <si>
    <t>MDS72</t>
  </si>
  <si>
    <t>MDS73</t>
  </si>
  <si>
    <t>MDS74</t>
  </si>
  <si>
    <t>MDS75</t>
  </si>
  <si>
    <t>New Richmond</t>
  </si>
  <si>
    <t>NRI1</t>
  </si>
  <si>
    <t>[419]</t>
  </si>
  <si>
    <t>NRI2</t>
  </si>
  <si>
    <t>NRI3</t>
  </si>
  <si>
    <t>NRI4</t>
  </si>
  <si>
    <t>NRI5</t>
  </si>
  <si>
    <t>NRI6</t>
  </si>
  <si>
    <t>NRI7</t>
  </si>
  <si>
    <t>NRI8</t>
  </si>
  <si>
    <t>NRI9</t>
  </si>
  <si>
    <t>NRI10</t>
  </si>
  <si>
    <t>NRI11</t>
  </si>
  <si>
    <t>NRI12</t>
  </si>
  <si>
    <t>NRI13</t>
  </si>
  <si>
    <t>NRI14</t>
  </si>
  <si>
    <t>NRI15</t>
  </si>
  <si>
    <t>NRI16</t>
  </si>
  <si>
    <t>NRI17</t>
  </si>
  <si>
    <t>NRI18</t>
  </si>
  <si>
    <t>NRI19</t>
  </si>
  <si>
    <t>NRI20</t>
  </si>
  <si>
    <t>NRI21</t>
  </si>
  <si>
    <t>NRI22</t>
  </si>
  <si>
    <t>NRI23</t>
  </si>
  <si>
    <t>NRI24</t>
  </si>
  <si>
    <t>NRI25</t>
  </si>
  <si>
    <t>NRI26</t>
  </si>
  <si>
    <t>NRI27</t>
  </si>
  <si>
    <t>NRI28</t>
  </si>
  <si>
    <t>NRI29</t>
  </si>
  <si>
    <t>NRI30</t>
  </si>
  <si>
    <t>NRI31</t>
  </si>
  <si>
    <t>NRI32</t>
  </si>
  <si>
    <t>NRI33</t>
  </si>
  <si>
    <t>Viger-Denonville</t>
  </si>
  <si>
    <t>VDE1</t>
  </si>
  <si>
    <t>[672], [673], [674], [675]</t>
  </si>
  <si>
    <t>VDE2</t>
  </si>
  <si>
    <t>VDE3</t>
  </si>
  <si>
    <t>VDE4</t>
  </si>
  <si>
    <t>VDE5</t>
  </si>
  <si>
    <t>VDE6</t>
  </si>
  <si>
    <t>VDE7</t>
  </si>
  <si>
    <t>VDE8</t>
  </si>
  <si>
    <t>VDE9</t>
  </si>
  <si>
    <t>VDE10</t>
  </si>
  <si>
    <t>VDE11</t>
  </si>
  <si>
    <t>VDE12</t>
  </si>
  <si>
    <t>Des Moulins II</t>
  </si>
  <si>
    <t>DMO60</t>
  </si>
  <si>
    <t>DMO61</t>
  </si>
  <si>
    <t>DMO62</t>
  </si>
  <si>
    <t>DMO63</t>
  </si>
  <si>
    <t>DMO64</t>
  </si>
  <si>
    <t>DMO65</t>
  </si>
  <si>
    <t>DMO66</t>
  </si>
  <si>
    <t>DMO67</t>
  </si>
  <si>
    <t>DMO68</t>
  </si>
  <si>
    <t>La Mitis</t>
  </si>
  <si>
    <t>LMT1</t>
  </si>
  <si>
    <t>[312], [313], [784]</t>
  </si>
  <si>
    <t>LMT2</t>
  </si>
  <si>
    <t>LMT3</t>
  </si>
  <si>
    <t>LMT4</t>
  </si>
  <si>
    <t>LMT5</t>
  </si>
  <si>
    <t>LMT6</t>
  </si>
  <si>
    <t>LMT7</t>
  </si>
  <si>
    <t>LMT8</t>
  </si>
  <si>
    <t>LMT9</t>
  </si>
  <si>
    <t>LMT10</t>
  </si>
  <si>
    <t>LMT11</t>
  </si>
  <si>
    <t>LMT12</t>
  </si>
  <si>
    <t>Le Granit</t>
  </si>
  <si>
    <t>LGR1</t>
  </si>
  <si>
    <t>[329], [330], [331], [332]</t>
  </si>
  <si>
    <t>LGR2</t>
  </si>
  <si>
    <t>LGR3</t>
  </si>
  <si>
    <t>LGR4</t>
  </si>
  <si>
    <t>LGR5</t>
  </si>
  <si>
    <t>LGR6</t>
  </si>
  <si>
    <t>LGR7</t>
  </si>
  <si>
    <t>LGR8</t>
  </si>
  <si>
    <t>LGR9</t>
  </si>
  <si>
    <t>LGR10</t>
  </si>
  <si>
    <t>LGR11</t>
  </si>
  <si>
    <t>LGR12</t>
  </si>
  <si>
    <t>Le Plateau II</t>
  </si>
  <si>
    <t>LPL61</t>
  </si>
  <si>
    <t>LPL62</t>
  </si>
  <si>
    <t>LPL63</t>
  </si>
  <si>
    <t>LPL64</t>
  </si>
  <si>
    <t>LPL65</t>
  </si>
  <si>
    <t>LPL66</t>
  </si>
  <si>
    <t>LPL67</t>
  </si>
  <si>
    <t>LPL68</t>
  </si>
  <si>
    <t>LPL69</t>
  </si>
  <si>
    <t>Raglan Mine</t>
  </si>
  <si>
    <t>RAG1</t>
  </si>
  <si>
    <t>[495], [496], [497], [498], [499], [500], [501]</t>
  </si>
  <si>
    <t>Saint-Damase</t>
  </si>
  <si>
    <t>SAD1</t>
  </si>
  <si>
    <t>[556], [557]</t>
  </si>
  <si>
    <t>SAD2</t>
  </si>
  <si>
    <t>SAD3</t>
  </si>
  <si>
    <t>SAD4</t>
  </si>
  <si>
    <t>SAD5</t>
  </si>
  <si>
    <t>SAD6</t>
  </si>
  <si>
    <t>SAD7</t>
  </si>
  <si>
    <t>SAD8</t>
  </si>
  <si>
    <t>SAD9</t>
  </si>
  <si>
    <t>SAD10</t>
  </si>
  <si>
    <t>Vents du Kempt</t>
  </si>
  <si>
    <t>VDK1</t>
  </si>
  <si>
    <t>[670], [671]</t>
  </si>
  <si>
    <t>VDK2</t>
  </si>
  <si>
    <t>VDK3</t>
  </si>
  <si>
    <t>VDK4</t>
  </si>
  <si>
    <t>VDK5</t>
  </si>
  <si>
    <t>VDK6</t>
  </si>
  <si>
    <t>VDK7</t>
  </si>
  <si>
    <t>VDK8</t>
  </si>
  <si>
    <t>VDK9</t>
  </si>
  <si>
    <t>VDK10</t>
  </si>
  <si>
    <t>VDK11</t>
  </si>
  <si>
    <t>VDK12</t>
  </si>
  <si>
    <t>VDK13</t>
  </si>
  <si>
    <t>VDK14</t>
  </si>
  <si>
    <t>VDK15</t>
  </si>
  <si>
    <t>VDK16</t>
  </si>
  <si>
    <t>VDK17</t>
  </si>
  <si>
    <t>VDK18</t>
  </si>
  <si>
    <t>VDK19</t>
  </si>
  <si>
    <t>VDK20</t>
  </si>
  <si>
    <t>VDK21</t>
  </si>
  <si>
    <t>VDK22</t>
  </si>
  <si>
    <t>VDK23</t>
  </si>
  <si>
    <t>VDK24</t>
  </si>
  <si>
    <t>VDK25</t>
  </si>
  <si>
    <t>VDK26</t>
  </si>
  <si>
    <t>VDK27</t>
  </si>
  <si>
    <t>VDK28</t>
  </si>
  <si>
    <t>VDK29</t>
  </si>
  <si>
    <t>VDK30</t>
  </si>
  <si>
    <t>VDK31</t>
  </si>
  <si>
    <t>VDK32</t>
  </si>
  <si>
    <t>VDK33</t>
  </si>
  <si>
    <t>VDK34</t>
  </si>
  <si>
    <t>VDK35</t>
  </si>
  <si>
    <t>VDK36</t>
  </si>
  <si>
    <t>VDK37</t>
  </si>
  <si>
    <t>VDK38</t>
  </si>
  <si>
    <t>VDK39</t>
  </si>
  <si>
    <t>VDK40</t>
  </si>
  <si>
    <t>VDK41</t>
  </si>
  <si>
    <t>VDK42</t>
  </si>
  <si>
    <t>VDK43</t>
  </si>
  <si>
    <t>Côte-de-Beaupré</t>
  </si>
  <si>
    <t>CBD1</t>
  </si>
  <si>
    <t>[115], [116]</t>
  </si>
  <si>
    <t>CBD2</t>
  </si>
  <si>
    <t>CBD3</t>
  </si>
  <si>
    <t>CBD4</t>
  </si>
  <si>
    <t>CBD5</t>
  </si>
  <si>
    <t>CBD6</t>
  </si>
  <si>
    <t>CBD7</t>
  </si>
  <si>
    <t>CBD8</t>
  </si>
  <si>
    <t>CBD9</t>
  </si>
  <si>
    <t>CBD10</t>
  </si>
  <si>
    <t>Frampton</t>
  </si>
  <si>
    <t>FRM1</t>
  </si>
  <si>
    <t>[177], [178], [179]</t>
  </si>
  <si>
    <t>FRM2</t>
  </si>
  <si>
    <t>FRM3</t>
  </si>
  <si>
    <t>FRM4</t>
  </si>
  <si>
    <t>FRM5</t>
  </si>
  <si>
    <t>FRM6</t>
  </si>
  <si>
    <t>FRM7</t>
  </si>
  <si>
    <t>FRM8</t>
  </si>
  <si>
    <t>FRM9</t>
  </si>
  <si>
    <t>FRM10</t>
  </si>
  <si>
    <t>FRM11</t>
  </si>
  <si>
    <t>FRM12</t>
  </si>
  <si>
    <t>Mont-Rothery</t>
  </si>
  <si>
    <t>MRY1</t>
  </si>
  <si>
    <t>[400], [401], [402]</t>
  </si>
  <si>
    <t>MRY2</t>
  </si>
  <si>
    <t>MRY3</t>
  </si>
  <si>
    <t>MRY4</t>
  </si>
  <si>
    <t>MRY5</t>
  </si>
  <si>
    <t>MRY6</t>
  </si>
  <si>
    <t>MRY7</t>
  </si>
  <si>
    <t>MRY8</t>
  </si>
  <si>
    <t>MRY9</t>
  </si>
  <si>
    <t>MRY10</t>
  </si>
  <si>
    <t>MRY11</t>
  </si>
  <si>
    <t>MRY12</t>
  </si>
  <si>
    <t>MRY13</t>
  </si>
  <si>
    <t>MRY14</t>
  </si>
  <si>
    <t>MRY15</t>
  </si>
  <si>
    <t>MRY16</t>
  </si>
  <si>
    <t>MRY17</t>
  </si>
  <si>
    <t>MRY18</t>
  </si>
  <si>
    <t>MRY19</t>
  </si>
  <si>
    <t>MRY20</t>
  </si>
  <si>
    <t>MRY21</t>
  </si>
  <si>
    <t>MRY22</t>
  </si>
  <si>
    <t>MRY23</t>
  </si>
  <si>
    <t>MRY24</t>
  </si>
  <si>
    <t>MRY25</t>
  </si>
  <si>
    <t>MRY26</t>
  </si>
  <si>
    <t>MRY27</t>
  </si>
  <si>
    <t>MRY28</t>
  </si>
  <si>
    <t>MRY29</t>
  </si>
  <si>
    <t>MRY30</t>
  </si>
  <si>
    <t>MRY31</t>
  </si>
  <si>
    <t>MRY32</t>
  </si>
  <si>
    <t>MRY33</t>
  </si>
  <si>
    <t>MRY34</t>
  </si>
  <si>
    <t>MRY35</t>
  </si>
  <si>
    <t>MRY36</t>
  </si>
  <si>
    <t>MRY37</t>
  </si>
  <si>
    <t>Saint-Philémon</t>
  </si>
  <si>
    <t>SPH1</t>
  </si>
  <si>
    <t>[558], [559], [560], [824]</t>
  </si>
  <si>
    <t>SPH2</t>
  </si>
  <si>
    <t>SPH3</t>
  </si>
  <si>
    <t>SPH4</t>
  </si>
  <si>
    <t>SPH5</t>
  </si>
  <si>
    <t>SPH6</t>
  </si>
  <si>
    <t>SPH7</t>
  </si>
  <si>
    <t>SPH8</t>
  </si>
  <si>
    <t>Mesgi'g Ugju's'n</t>
  </si>
  <si>
    <t>MGU1</t>
  </si>
  <si>
    <t>One Senvion MM92-2.050 at 100 m</t>
  </si>
  <si>
    <t>[379], [380], [381], [382], [789], [790]</t>
  </si>
  <si>
    <t>MGU2</t>
  </si>
  <si>
    <t>MGU3</t>
  </si>
  <si>
    <t>MGU4</t>
  </si>
  <si>
    <t>MGU5</t>
  </si>
  <si>
    <t>MGU6</t>
  </si>
  <si>
    <t>MGU7</t>
  </si>
  <si>
    <t>MGU8</t>
  </si>
  <si>
    <t>MGU9</t>
  </si>
  <si>
    <t>MGU10</t>
  </si>
  <si>
    <t>MGU11</t>
  </si>
  <si>
    <t>MGU12</t>
  </si>
  <si>
    <t>MGU13</t>
  </si>
  <si>
    <t>MGU14</t>
  </si>
  <si>
    <t>MGU15</t>
  </si>
  <si>
    <t>MGU16</t>
  </si>
  <si>
    <t>MGU17</t>
  </si>
  <si>
    <t>MGU18</t>
  </si>
  <si>
    <t>MGU19</t>
  </si>
  <si>
    <t>MGU20</t>
  </si>
  <si>
    <t>MGU21</t>
  </si>
  <si>
    <t>MGU22</t>
  </si>
  <si>
    <t>MGU23</t>
  </si>
  <si>
    <t>MGU24</t>
  </si>
  <si>
    <t>MGU25</t>
  </si>
  <si>
    <t>MGU26</t>
  </si>
  <si>
    <t>MGU27</t>
  </si>
  <si>
    <t>MGU28</t>
  </si>
  <si>
    <t>MGU29</t>
  </si>
  <si>
    <t>MGU30</t>
  </si>
  <si>
    <t>MGU31</t>
  </si>
  <si>
    <t>MGU32</t>
  </si>
  <si>
    <t>MGU33</t>
  </si>
  <si>
    <t>MGU34</t>
  </si>
  <si>
    <t>MGU35</t>
  </si>
  <si>
    <t>MGU36</t>
  </si>
  <si>
    <t>MGU37</t>
  </si>
  <si>
    <t>MGU38</t>
  </si>
  <si>
    <t>MGU39</t>
  </si>
  <si>
    <t>MGU40</t>
  </si>
  <si>
    <t>MGU41</t>
  </si>
  <si>
    <t>MGU42</t>
  </si>
  <si>
    <t>MGU43</t>
  </si>
  <si>
    <t>MGU44</t>
  </si>
  <si>
    <t>MGU45</t>
  </si>
  <si>
    <t>MGU46</t>
  </si>
  <si>
    <t>MGU47</t>
  </si>
  <si>
    <t>Pierre-De Saurel</t>
  </si>
  <si>
    <t>PDS1</t>
  </si>
  <si>
    <t>[459]</t>
  </si>
  <si>
    <t>PDS2</t>
  </si>
  <si>
    <t>PDS3</t>
  </si>
  <si>
    <t>PDS4</t>
  </si>
  <si>
    <t>PDS5</t>
  </si>
  <si>
    <t>PDS6</t>
  </si>
  <si>
    <t>PDS7</t>
  </si>
  <si>
    <t>PDS8</t>
  </si>
  <si>
    <t>PDS9</t>
  </si>
  <si>
    <t>PDS10</t>
  </si>
  <si>
    <t>PDS11</t>
  </si>
  <si>
    <t>PDS12</t>
  </si>
  <si>
    <t>Roncevaux</t>
  </si>
  <si>
    <t>RON1</t>
  </si>
  <si>
    <t>GE 2.2-107</t>
  </si>
  <si>
    <t>[541], [542]</t>
  </si>
  <si>
    <t>RON2</t>
  </si>
  <si>
    <t>RON3</t>
  </si>
  <si>
    <t>RON4</t>
  </si>
  <si>
    <t>RON5</t>
  </si>
  <si>
    <t>RON6</t>
  </si>
  <si>
    <t>RON7</t>
  </si>
  <si>
    <t>RON8</t>
  </si>
  <si>
    <t>RON9</t>
  </si>
  <si>
    <t>RON10</t>
  </si>
  <si>
    <t>RON11</t>
  </si>
  <si>
    <t>RON12</t>
  </si>
  <si>
    <t>RON13</t>
  </si>
  <si>
    <t>RON14</t>
  </si>
  <si>
    <t>RON15</t>
  </si>
  <si>
    <t>RON16</t>
  </si>
  <si>
    <t>RON17</t>
  </si>
  <si>
    <t>RON18</t>
  </si>
  <si>
    <t>RON19</t>
  </si>
  <si>
    <t>RON20</t>
  </si>
  <si>
    <t>RON21</t>
  </si>
  <si>
    <t>RON22</t>
  </si>
  <si>
    <t>RON23</t>
  </si>
  <si>
    <t>RON24</t>
  </si>
  <si>
    <t>RON25</t>
  </si>
  <si>
    <t>RON26</t>
  </si>
  <si>
    <t>RON27</t>
  </si>
  <si>
    <t>RON28</t>
  </si>
  <si>
    <t>RON29</t>
  </si>
  <si>
    <t>RON30</t>
  </si>
  <si>
    <t>RON31</t>
  </si>
  <si>
    <t>RON32</t>
  </si>
  <si>
    <t>RON33</t>
  </si>
  <si>
    <t>RON34</t>
  </si>
  <si>
    <t>Mont Sainte-Marguerite</t>
  </si>
  <si>
    <t>MSM1</t>
  </si>
  <si>
    <t>[392]</t>
  </si>
  <si>
    <t>MSM2</t>
  </si>
  <si>
    <t>MSM3</t>
  </si>
  <si>
    <t>MSM4</t>
  </si>
  <si>
    <t>MSM5</t>
  </si>
  <si>
    <t>MSM6</t>
  </si>
  <si>
    <t>MSM7</t>
  </si>
  <si>
    <t>MSM8</t>
  </si>
  <si>
    <t>MSM9</t>
  </si>
  <si>
    <t>MSM10</t>
  </si>
  <si>
    <t>MSM11</t>
  </si>
  <si>
    <t>MSM12</t>
  </si>
  <si>
    <t>MSM13</t>
  </si>
  <si>
    <t>MSM14</t>
  </si>
  <si>
    <t>MSM15</t>
  </si>
  <si>
    <t>MSM16</t>
  </si>
  <si>
    <t>MSM17</t>
  </si>
  <si>
    <t>MSM18</t>
  </si>
  <si>
    <t>MSM19</t>
  </si>
  <si>
    <t>MSM20</t>
  </si>
  <si>
    <t>MSM21</t>
  </si>
  <si>
    <t>MSM22</t>
  </si>
  <si>
    <t>MSM23</t>
  </si>
  <si>
    <t>MSM24</t>
  </si>
  <si>
    <t>MSM25</t>
  </si>
  <si>
    <t>MSM26</t>
  </si>
  <si>
    <t>MSM27</t>
  </si>
  <si>
    <t>MSM28</t>
  </si>
  <si>
    <t>MSM29</t>
  </si>
  <si>
    <t>MSM30</t>
  </si>
  <si>
    <t>MSM31</t>
  </si>
  <si>
    <t>MSM32</t>
  </si>
  <si>
    <t>MSM33</t>
  </si>
  <si>
    <t>MSM34</t>
  </si>
  <si>
    <t>MSM35</t>
  </si>
  <si>
    <t>MSM36</t>
  </si>
  <si>
    <t>MSM37</t>
  </si>
  <si>
    <t>MSM38</t>
  </si>
  <si>
    <t>MSM39</t>
  </si>
  <si>
    <t>MSM40</t>
  </si>
  <si>
    <t>MSM41</t>
  </si>
  <si>
    <t>MSM42</t>
  </si>
  <si>
    <t>MSM43</t>
  </si>
  <si>
    <t>MSM44</t>
  </si>
  <si>
    <t>MSM45</t>
  </si>
  <si>
    <t>MSM46</t>
  </si>
  <si>
    <t>Nicolas-Riou</t>
  </si>
  <si>
    <t>NRU1</t>
  </si>
  <si>
    <t>V117-3.45</t>
  </si>
  <si>
    <t>[423], [424], [425], [426]</t>
  </si>
  <si>
    <t>NRU2</t>
  </si>
  <si>
    <t>NRU3</t>
  </si>
  <si>
    <t>NRU4</t>
  </si>
  <si>
    <t>NRU5</t>
  </si>
  <si>
    <t>NRU6</t>
  </si>
  <si>
    <t>NRU7</t>
  </si>
  <si>
    <t>NRU8</t>
  </si>
  <si>
    <t>NRU9</t>
  </si>
  <si>
    <t>NRU10</t>
  </si>
  <si>
    <t>NRU11</t>
  </si>
  <si>
    <t>NRU12</t>
  </si>
  <si>
    <t>NRU13</t>
  </si>
  <si>
    <t>NRU14</t>
  </si>
  <si>
    <t>NRU15</t>
  </si>
  <si>
    <t>NRU16</t>
  </si>
  <si>
    <t>NRU17</t>
  </si>
  <si>
    <t>NRU18</t>
  </si>
  <si>
    <t>NRU19</t>
  </si>
  <si>
    <t>NRU20</t>
  </si>
  <si>
    <t>NRU21</t>
  </si>
  <si>
    <t>NRU22</t>
  </si>
  <si>
    <t>NRU23</t>
  </si>
  <si>
    <t>NRU24</t>
  </si>
  <si>
    <t>NRU25</t>
  </si>
  <si>
    <t>NRU26</t>
  </si>
  <si>
    <t>NRU27</t>
  </si>
  <si>
    <t>NRU28</t>
  </si>
  <si>
    <t>NRU29</t>
  </si>
  <si>
    <t>NRU30</t>
  </si>
  <si>
    <t>NRU31</t>
  </si>
  <si>
    <t>NRU32</t>
  </si>
  <si>
    <t>NRU33</t>
  </si>
  <si>
    <t>NRU34</t>
  </si>
  <si>
    <t>NRU35</t>
  </si>
  <si>
    <t>NRU36</t>
  </si>
  <si>
    <t>NRU37</t>
  </si>
  <si>
    <t>NRU38</t>
  </si>
  <si>
    <t>NRU39</t>
  </si>
  <si>
    <t>NRU40</t>
  </si>
  <si>
    <t>NRU41</t>
  </si>
  <si>
    <t>NRU42</t>
  </si>
  <si>
    <t>NRU43</t>
  </si>
  <si>
    <t>NRU44</t>
  </si>
  <si>
    <t>NRU45</t>
  </si>
  <si>
    <t>NRU46</t>
  </si>
  <si>
    <t>NRU47</t>
  </si>
  <si>
    <t>NRU48</t>
  </si>
  <si>
    <t>NRU49</t>
  </si>
  <si>
    <t>NRU50</t>
  </si>
  <si>
    <t>NRU51</t>
  </si>
  <si>
    <t>NRU52</t>
  </si>
  <si>
    <t>NRU53</t>
  </si>
  <si>
    <t>NRU54</t>
  </si>
  <si>
    <t>NRU55</t>
  </si>
  <si>
    <t>NRU56</t>
  </si>
  <si>
    <t>NRU57</t>
  </si>
  <si>
    <t>NRU58</t>
  </si>
  <si>
    <t>NRU59</t>
  </si>
  <si>
    <t>NRU60</t>
  </si>
  <si>
    <t>NRU61</t>
  </si>
  <si>
    <t>NRU62</t>
  </si>
  <si>
    <t>NRU63</t>
  </si>
  <si>
    <t>NRU64</t>
  </si>
  <si>
    <t>NRU65</t>
  </si>
  <si>
    <t>RAG2</t>
  </si>
  <si>
    <t>La Dune-du-Nord aux Iles-de-la-Madeleine</t>
  </si>
  <si>
    <t>LDM1</t>
  </si>
  <si>
    <t>Turbine derated from 4 MW</t>
  </si>
  <si>
    <t>[305], [306], [307], [308]</t>
  </si>
  <si>
    <t>LDM2</t>
  </si>
  <si>
    <t>Le Projet Éoliennes Belle-Rivière (Val-eo)</t>
  </si>
  <si>
    <t>BRV1</t>
  </si>
  <si>
    <t>[340], [341]</t>
  </si>
  <si>
    <t>BRV2</t>
  </si>
  <si>
    <t>BRV3</t>
  </si>
  <si>
    <t>BRV4</t>
  </si>
  <si>
    <t>BRV5</t>
  </si>
  <si>
    <t>BRV6</t>
  </si>
  <si>
    <t>Des Cultures (Parc Éolien)</t>
  </si>
  <si>
    <t>DCE1</t>
  </si>
  <si>
    <t>E138-4.2</t>
  </si>
  <si>
    <t>Turbine derated from 4.20 MW</t>
  </si>
  <si>
    <t>[135], [136], [137], [744]</t>
  </si>
  <si>
    <t>DCE2</t>
  </si>
  <si>
    <t>DCE3</t>
  </si>
  <si>
    <t>DCE4</t>
  </si>
  <si>
    <t>DCE5</t>
  </si>
  <si>
    <t>DCE6</t>
  </si>
  <si>
    <t>Gros-Morne</t>
  </si>
  <si>
    <t>GRM1</t>
  </si>
  <si>
    <t>2011/2012</t>
  </si>
  <si>
    <t>[226], [227], [228], [229], [230], [231]</t>
  </si>
  <si>
    <t>GRM2</t>
  </si>
  <si>
    <t>GRM3</t>
  </si>
  <si>
    <t>GRM4</t>
  </si>
  <si>
    <t>GRM5</t>
  </si>
  <si>
    <t>GRM6</t>
  </si>
  <si>
    <t>GRM7</t>
  </si>
  <si>
    <t>GRM8</t>
  </si>
  <si>
    <t>GRM9</t>
  </si>
  <si>
    <t>GRM10</t>
  </si>
  <si>
    <t>GRM11</t>
  </si>
  <si>
    <t>GRM12</t>
  </si>
  <si>
    <t>GRM13</t>
  </si>
  <si>
    <t>GRM14</t>
  </si>
  <si>
    <t>GRM15</t>
  </si>
  <si>
    <t>GRM16</t>
  </si>
  <si>
    <t>GRM17</t>
  </si>
  <si>
    <t>GRM18</t>
  </si>
  <si>
    <t>GRM19</t>
  </si>
  <si>
    <t>GRM20</t>
  </si>
  <si>
    <t>GRM21</t>
  </si>
  <si>
    <t>GRM22</t>
  </si>
  <si>
    <t>GRM23</t>
  </si>
  <si>
    <t>GRM24</t>
  </si>
  <si>
    <t>GRM25</t>
  </si>
  <si>
    <t>GRM26</t>
  </si>
  <si>
    <t>GRM27</t>
  </si>
  <si>
    <t>GRM28</t>
  </si>
  <si>
    <t>GRM29</t>
  </si>
  <si>
    <t>GRM30</t>
  </si>
  <si>
    <t>GRM31</t>
  </si>
  <si>
    <t>GRM32</t>
  </si>
  <si>
    <t>GRM33</t>
  </si>
  <si>
    <t>GRM34</t>
  </si>
  <si>
    <t>GRM35</t>
  </si>
  <si>
    <t>GRM36</t>
  </si>
  <si>
    <t>GRM37</t>
  </si>
  <si>
    <t>GRM38</t>
  </si>
  <si>
    <t>GRM39</t>
  </si>
  <si>
    <t>GRM40</t>
  </si>
  <si>
    <t>GRM41</t>
  </si>
  <si>
    <t>GRM42</t>
  </si>
  <si>
    <t>GRM43</t>
  </si>
  <si>
    <t>GRM44</t>
  </si>
  <si>
    <t>GRM45</t>
  </si>
  <si>
    <t>GRM46</t>
  </si>
  <si>
    <t>GRM47</t>
  </si>
  <si>
    <t>GRM48</t>
  </si>
  <si>
    <t>GRM49</t>
  </si>
  <si>
    <t>GRM50</t>
  </si>
  <si>
    <t>GRM51</t>
  </si>
  <si>
    <t>GRM52</t>
  </si>
  <si>
    <t>GRM53</t>
  </si>
  <si>
    <t>GRM54</t>
  </si>
  <si>
    <t>GRM55</t>
  </si>
  <si>
    <t>GRM56</t>
  </si>
  <si>
    <t>GRM57</t>
  </si>
  <si>
    <t>GRM58</t>
  </si>
  <si>
    <t>GRM59</t>
  </si>
  <si>
    <t>GRM60</t>
  </si>
  <si>
    <t>GRM61</t>
  </si>
  <si>
    <t>GRM62</t>
  </si>
  <si>
    <t>GRM63</t>
  </si>
  <si>
    <t>GRM64</t>
  </si>
  <si>
    <t>GRM65</t>
  </si>
  <si>
    <t>GRM66</t>
  </si>
  <si>
    <t>GRM67</t>
  </si>
  <si>
    <t>GRM68</t>
  </si>
  <si>
    <t>GRM69</t>
  </si>
  <si>
    <t>GRM70</t>
  </si>
  <si>
    <t>GRM71</t>
  </si>
  <si>
    <t>GRM72</t>
  </si>
  <si>
    <t>GRM73</t>
  </si>
  <si>
    <t>GRM74</t>
  </si>
  <si>
    <t>GRM75</t>
  </si>
  <si>
    <t>GRM76</t>
  </si>
  <si>
    <t>GRM77</t>
  </si>
  <si>
    <t>GRM78</t>
  </si>
  <si>
    <t>GRM79</t>
  </si>
  <si>
    <t>GRM80</t>
  </si>
  <si>
    <t>GRM81</t>
  </si>
  <si>
    <t>GRM82</t>
  </si>
  <si>
    <t>GRM83</t>
  </si>
  <si>
    <t>GRM84</t>
  </si>
  <si>
    <t>GRM85</t>
  </si>
  <si>
    <t>GRM86</t>
  </si>
  <si>
    <t>GRM87</t>
  </si>
  <si>
    <t>GRM88</t>
  </si>
  <si>
    <t>GRM89</t>
  </si>
  <si>
    <t>GRM90</t>
  </si>
  <si>
    <t>GRM91</t>
  </si>
  <si>
    <t>GRM92</t>
  </si>
  <si>
    <t>GRM93</t>
  </si>
  <si>
    <t>GRM94</t>
  </si>
  <si>
    <t>GRM95</t>
  </si>
  <si>
    <t>GRM96</t>
  </si>
  <si>
    <t>GRM97</t>
  </si>
  <si>
    <t>GRM98</t>
  </si>
  <si>
    <t>GRM99</t>
  </si>
  <si>
    <t>GRM100</t>
  </si>
  <si>
    <t>GRM101</t>
  </si>
  <si>
    <t>GRM102</t>
  </si>
  <si>
    <t>GRM103</t>
  </si>
  <si>
    <t>GRM104</t>
  </si>
  <si>
    <t>GRM105</t>
  </si>
  <si>
    <t>GRM106</t>
  </si>
  <si>
    <t>GRM107</t>
  </si>
  <si>
    <t>GRM108</t>
  </si>
  <si>
    <t>GRM109</t>
  </si>
  <si>
    <t>GRM110</t>
  </si>
  <si>
    <t>GRM111</t>
  </si>
  <si>
    <t>GRM112</t>
  </si>
  <si>
    <t>GRM113</t>
  </si>
  <si>
    <t>GRM114</t>
  </si>
  <si>
    <t>GRM115</t>
  </si>
  <si>
    <t>GRM116</t>
  </si>
  <si>
    <t>GRM117</t>
  </si>
  <si>
    <t>GRM118</t>
  </si>
  <si>
    <t>GRM119</t>
  </si>
  <si>
    <t>GRM120</t>
  </si>
  <si>
    <t>GRM121</t>
  </si>
  <si>
    <t>GRM122</t>
  </si>
  <si>
    <t>GRM123</t>
  </si>
  <si>
    <t>GRM124</t>
  </si>
  <si>
    <t>GRM125</t>
  </si>
  <si>
    <t>GRM126</t>
  </si>
  <si>
    <t>GRM127</t>
  </si>
  <si>
    <t>GRM128</t>
  </si>
  <si>
    <t>GRM129</t>
  </si>
  <si>
    <t>GRM130</t>
  </si>
  <si>
    <t>GRM131</t>
  </si>
  <si>
    <t>GRM132</t>
  </si>
  <si>
    <t>GRM133</t>
  </si>
  <si>
    <t>GRM134</t>
  </si>
  <si>
    <t>GRM135</t>
  </si>
  <si>
    <t>GRM136</t>
  </si>
  <si>
    <t>GRM137</t>
  </si>
  <si>
    <t>GRM138</t>
  </si>
  <si>
    <t>GRM139</t>
  </si>
  <si>
    <t>GRM140</t>
  </si>
  <si>
    <t>GRM141</t>
  </si>
  <si>
    <t>Seigneurie de Beaupré</t>
  </si>
  <si>
    <t>SDB1</t>
  </si>
  <si>
    <t>2013/2014</t>
  </si>
  <si>
    <t>10 E70-2.3 with 64 m hub height, 56 E70-2.3 with 85 m hub height, 43 E82-2.0 with 85 m hub height, 17 E82-2.0 with 98 m hub height between phase 2 and 3</t>
  </si>
  <si>
    <t>[564], [565], [825], [831], [832]</t>
  </si>
  <si>
    <t>SDB2</t>
  </si>
  <si>
    <t>SDB3</t>
  </si>
  <si>
    <t>SDB4</t>
  </si>
  <si>
    <t>SDB5</t>
  </si>
  <si>
    <t>SDB6</t>
  </si>
  <si>
    <t>SDB7</t>
  </si>
  <si>
    <t>SDB8</t>
  </si>
  <si>
    <t>SDB9</t>
  </si>
  <si>
    <t>SDB10</t>
  </si>
  <si>
    <t>SDB11</t>
  </si>
  <si>
    <t>SDB12</t>
  </si>
  <si>
    <t>SDB13</t>
  </si>
  <si>
    <t>SDB14</t>
  </si>
  <si>
    <t>SDB15</t>
  </si>
  <si>
    <t>SDB16</t>
  </si>
  <si>
    <t>SDB17</t>
  </si>
  <si>
    <t>SDB18</t>
  </si>
  <si>
    <t>SDB19</t>
  </si>
  <si>
    <t>SDB20</t>
  </si>
  <si>
    <t>SDB21</t>
  </si>
  <si>
    <t>SDB22</t>
  </si>
  <si>
    <t>SDB23</t>
  </si>
  <si>
    <t>SDB24</t>
  </si>
  <si>
    <t>SDB25</t>
  </si>
  <si>
    <t>SDB26</t>
  </si>
  <si>
    <t>[564], [565], [825], [829], [830]</t>
  </si>
  <si>
    <t>SDB27</t>
  </si>
  <si>
    <t>SDB28</t>
  </si>
  <si>
    <t>SDB29</t>
  </si>
  <si>
    <t>SDB30</t>
  </si>
  <si>
    <t>SDB31</t>
  </si>
  <si>
    <t>SDB32</t>
  </si>
  <si>
    <t>SDB33</t>
  </si>
  <si>
    <t>SDB34</t>
  </si>
  <si>
    <t>SDB35</t>
  </si>
  <si>
    <t>SDB36</t>
  </si>
  <si>
    <t>SDB37</t>
  </si>
  <si>
    <t>SDB38</t>
  </si>
  <si>
    <t>SDB39</t>
  </si>
  <si>
    <t>SDB40</t>
  </si>
  <si>
    <t>SDB41</t>
  </si>
  <si>
    <t>SDB42</t>
  </si>
  <si>
    <t>SDB43</t>
  </si>
  <si>
    <t>SDB44</t>
  </si>
  <si>
    <t>SDB45</t>
  </si>
  <si>
    <t>SDB46</t>
  </si>
  <si>
    <t>SDB47</t>
  </si>
  <si>
    <t>SDB48</t>
  </si>
  <si>
    <t>SDB49</t>
  </si>
  <si>
    <t>SDB50</t>
  </si>
  <si>
    <t>SDB51</t>
  </si>
  <si>
    <t>SDB52</t>
  </si>
  <si>
    <t>SDB53</t>
  </si>
  <si>
    <t>SDB54</t>
  </si>
  <si>
    <t>SDB55</t>
  </si>
  <si>
    <t>SDB56</t>
  </si>
  <si>
    <t>SDB57</t>
  </si>
  <si>
    <t>SDB58</t>
  </si>
  <si>
    <t>SDB59</t>
  </si>
  <si>
    <t>SDB60</t>
  </si>
  <si>
    <t>SDB61</t>
  </si>
  <si>
    <t>SDB62</t>
  </si>
  <si>
    <t>SDB63</t>
  </si>
  <si>
    <t>SDB64</t>
  </si>
  <si>
    <t>SDB65</t>
  </si>
  <si>
    <t>SDB66</t>
  </si>
  <si>
    <t>SDB67</t>
  </si>
  <si>
    <t>SDB68</t>
  </si>
  <si>
    <t>SDB69</t>
  </si>
  <si>
    <t>SDB70</t>
  </si>
  <si>
    <t>SDB71</t>
  </si>
  <si>
    <t>SDB72</t>
  </si>
  <si>
    <t>SDB73</t>
  </si>
  <si>
    <t>SDB74</t>
  </si>
  <si>
    <t>SDB75</t>
  </si>
  <si>
    <t>SDB76</t>
  </si>
  <si>
    <t>SDB77</t>
  </si>
  <si>
    <t>SDB78</t>
  </si>
  <si>
    <t>SDB79</t>
  </si>
  <si>
    <t>SDB80</t>
  </si>
  <si>
    <t>SDB81</t>
  </si>
  <si>
    <t>SDB82</t>
  </si>
  <si>
    <t>SDB83</t>
  </si>
  <si>
    <t>SDB84</t>
  </si>
  <si>
    <t>SDB85</t>
  </si>
  <si>
    <t>SDB86</t>
  </si>
  <si>
    <t>SDB87</t>
  </si>
  <si>
    <t>SDB88</t>
  </si>
  <si>
    <t>SDB89</t>
  </si>
  <si>
    <t>SDB90</t>
  </si>
  <si>
    <t>SDB91</t>
  </si>
  <si>
    <t>SDB92</t>
  </si>
  <si>
    <t>SDB93</t>
  </si>
  <si>
    <t>SDB94</t>
  </si>
  <si>
    <t>SDB95</t>
  </si>
  <si>
    <t>SDB96</t>
  </si>
  <si>
    <t>SDB97</t>
  </si>
  <si>
    <t>SDB98</t>
  </si>
  <si>
    <t>SDB99</t>
  </si>
  <si>
    <t>SDB100</t>
  </si>
  <si>
    <t>SDB101</t>
  </si>
  <si>
    <t>SDB102</t>
  </si>
  <si>
    <t>SDB103</t>
  </si>
  <si>
    <t>SDB104</t>
  </si>
  <si>
    <t>SDB105</t>
  </si>
  <si>
    <t>SDB106</t>
  </si>
  <si>
    <t>SDB107</t>
  </si>
  <si>
    <t>SDB108</t>
  </si>
  <si>
    <t>SDB109</t>
  </si>
  <si>
    <t>SDB110</t>
  </si>
  <si>
    <t>SDB111</t>
  </si>
  <si>
    <t>SDB112</t>
  </si>
  <si>
    <t>SDB113</t>
  </si>
  <si>
    <t>SDB114</t>
  </si>
  <si>
    <t>SDB115</t>
  </si>
  <si>
    <t>SDB116</t>
  </si>
  <si>
    <t>SDB117</t>
  </si>
  <si>
    <t>SDB118</t>
  </si>
  <si>
    <t>SDB119</t>
  </si>
  <si>
    <t>SDB120</t>
  </si>
  <si>
    <t>SDB121</t>
  </si>
  <si>
    <t>SDB122</t>
  </si>
  <si>
    <t>SDB123</t>
  </si>
  <si>
    <t>SDB124</t>
  </si>
  <si>
    <t>SDB125</t>
  </si>
  <si>
    <t>SDB126</t>
  </si>
  <si>
    <t>SDB127</t>
  </si>
  <si>
    <t>SDB128</t>
  </si>
  <si>
    <t>SDB129</t>
  </si>
  <si>
    <t>SDB130</t>
  </si>
  <si>
    <t>SDB131</t>
  </si>
  <si>
    <t>SDB132</t>
  </si>
  <si>
    <t>SDB133</t>
  </si>
  <si>
    <t>SDB134</t>
  </si>
  <si>
    <t>SDB135</t>
  </si>
  <si>
    <t>SDB136</t>
  </si>
  <si>
    <t>SDB137</t>
  </si>
  <si>
    <t>SDB138</t>
  </si>
  <si>
    <t>SDB139</t>
  </si>
  <si>
    <t>SDB140</t>
  </si>
  <si>
    <t>SDB141</t>
  </si>
  <si>
    <t>SDB142</t>
  </si>
  <si>
    <t>SDB143</t>
  </si>
  <si>
    <t>SDB144</t>
  </si>
  <si>
    <t>SDB145</t>
  </si>
  <si>
    <t>SDB146</t>
  </si>
  <si>
    <t>SDB147</t>
  </si>
  <si>
    <t>SDB148</t>
  </si>
  <si>
    <t>SDB149</t>
  </si>
  <si>
    <t>SDB150</t>
  </si>
  <si>
    <t>SDB151</t>
  </si>
  <si>
    <t>SDB152</t>
  </si>
  <si>
    <t>SDB153</t>
  </si>
  <si>
    <t>SDB154</t>
  </si>
  <si>
    <t>Rivière-du-Moulin</t>
  </si>
  <si>
    <t>RDM1</t>
  </si>
  <si>
    <t>2014/2015</t>
  </si>
  <si>
    <t>[536], [537], [538], [539]</t>
  </si>
  <si>
    <t>RDM2</t>
  </si>
  <si>
    <t>RDM3</t>
  </si>
  <si>
    <t>RDM4</t>
  </si>
  <si>
    <t>RDM5</t>
  </si>
  <si>
    <t>RDM6</t>
  </si>
  <si>
    <t>RDM7</t>
  </si>
  <si>
    <t>RDM8</t>
  </si>
  <si>
    <t>RDM9</t>
  </si>
  <si>
    <t>RDM10</t>
  </si>
  <si>
    <t>RDM11</t>
  </si>
  <si>
    <t>RDM12</t>
  </si>
  <si>
    <t>RDM13</t>
  </si>
  <si>
    <t>RDM14</t>
  </si>
  <si>
    <t>RDM15</t>
  </si>
  <si>
    <t>RDM16</t>
  </si>
  <si>
    <t>RDM17</t>
  </si>
  <si>
    <t>RDM18</t>
  </si>
  <si>
    <t>RDM19</t>
  </si>
  <si>
    <t>RDM20</t>
  </si>
  <si>
    <t>RDM21</t>
  </si>
  <si>
    <t>RDM22</t>
  </si>
  <si>
    <t>RDM23</t>
  </si>
  <si>
    <t>RDM24</t>
  </si>
  <si>
    <t>RDM25</t>
  </si>
  <si>
    <t>RDM26</t>
  </si>
  <si>
    <t>RDM27</t>
  </si>
  <si>
    <t>RDM28</t>
  </si>
  <si>
    <t>RDM29</t>
  </si>
  <si>
    <t>RDM30</t>
  </si>
  <si>
    <t>RDM31</t>
  </si>
  <si>
    <t>RDM32</t>
  </si>
  <si>
    <t>RDM33</t>
  </si>
  <si>
    <t>RDM34</t>
  </si>
  <si>
    <t>RDM35</t>
  </si>
  <si>
    <t>RDM36</t>
  </si>
  <si>
    <t>RDM37</t>
  </si>
  <si>
    <t>RDM38</t>
  </si>
  <si>
    <t>RDM39</t>
  </si>
  <si>
    <t>RDM40</t>
  </si>
  <si>
    <t>RDM41</t>
  </si>
  <si>
    <t>RDM42</t>
  </si>
  <si>
    <t>RDM43</t>
  </si>
  <si>
    <t>RDM44</t>
  </si>
  <si>
    <t>RDM45</t>
  </si>
  <si>
    <t>RDM46</t>
  </si>
  <si>
    <t>RDM47</t>
  </si>
  <si>
    <t>RDM48</t>
  </si>
  <si>
    <t>RDM49</t>
  </si>
  <si>
    <t>RDM50</t>
  </si>
  <si>
    <t>RDM51</t>
  </si>
  <si>
    <t>RDM52</t>
  </si>
  <si>
    <t>RDM53</t>
  </si>
  <si>
    <t>RDM54</t>
  </si>
  <si>
    <t>RDM55</t>
  </si>
  <si>
    <t>RDM56</t>
  </si>
  <si>
    <t>RDM57</t>
  </si>
  <si>
    <t>RDM58</t>
  </si>
  <si>
    <t>RDM59</t>
  </si>
  <si>
    <t>RDM60</t>
  </si>
  <si>
    <t>RDM61</t>
  </si>
  <si>
    <t>RDM62</t>
  </si>
  <si>
    <t>RDM63</t>
  </si>
  <si>
    <t>RDM64</t>
  </si>
  <si>
    <t>RDM65</t>
  </si>
  <si>
    <t>RDM66</t>
  </si>
  <si>
    <t>RDM67</t>
  </si>
  <si>
    <t>RDM68</t>
  </si>
  <si>
    <t>RDM69</t>
  </si>
  <si>
    <t>RDM70</t>
  </si>
  <si>
    <t>RDM71</t>
  </si>
  <si>
    <t>RDM72</t>
  </si>
  <si>
    <t>RDM73</t>
  </si>
  <si>
    <t>RDM74</t>
  </si>
  <si>
    <t>RDM75</t>
  </si>
  <si>
    <t>RDM76</t>
  </si>
  <si>
    <t>RDM77</t>
  </si>
  <si>
    <t>RDM78</t>
  </si>
  <si>
    <t>RDM79</t>
  </si>
  <si>
    <t>RDM80</t>
  </si>
  <si>
    <t>RDM81</t>
  </si>
  <si>
    <t>RDM82</t>
  </si>
  <si>
    <t>RDM83</t>
  </si>
  <si>
    <t>RDM84</t>
  </si>
  <si>
    <t>RDM85</t>
  </si>
  <si>
    <t>RDM86</t>
  </si>
  <si>
    <t>RDM87</t>
  </si>
  <si>
    <t>RDM88</t>
  </si>
  <si>
    <t>RDM89</t>
  </si>
  <si>
    <t>RDM90</t>
  </si>
  <si>
    <t>RDM91</t>
  </si>
  <si>
    <t>RDM92</t>
  </si>
  <si>
    <t>RDM93</t>
  </si>
  <si>
    <t>RDM94</t>
  </si>
  <si>
    <t>RDM95</t>
  </si>
  <si>
    <t>RDM96</t>
  </si>
  <si>
    <t>RDM97</t>
  </si>
  <si>
    <t>RDM98</t>
  </si>
  <si>
    <t>RDM99</t>
  </si>
  <si>
    <t>RDM100</t>
  </si>
  <si>
    <t>RDM101</t>
  </si>
  <si>
    <t>RDM102</t>
  </si>
  <si>
    <t>RDM103</t>
  </si>
  <si>
    <t>RDM104</t>
  </si>
  <si>
    <t>RDM105</t>
  </si>
  <si>
    <t>RDM106</t>
  </si>
  <si>
    <t>RDM107</t>
  </si>
  <si>
    <t>RDM108</t>
  </si>
  <si>
    <t>RDM109</t>
  </si>
  <si>
    <t>RDM110</t>
  </si>
  <si>
    <t>RDM111</t>
  </si>
  <si>
    <t>RDM112</t>
  </si>
  <si>
    <t>RDM113</t>
  </si>
  <si>
    <t>RDM114</t>
  </si>
  <si>
    <t>RDM115</t>
  </si>
  <si>
    <t>RDM116</t>
  </si>
  <si>
    <t>RDM117</t>
  </si>
  <si>
    <t>RDM118</t>
  </si>
  <si>
    <t>RDM119</t>
  </si>
  <si>
    <t>RDM120</t>
  </si>
  <si>
    <t>RDM121</t>
  </si>
  <si>
    <t>RDM122</t>
  </si>
  <si>
    <t>RDM123</t>
  </si>
  <si>
    <t>RDM124</t>
  </si>
  <si>
    <t>RDM125</t>
  </si>
  <si>
    <t>RDM126</t>
  </si>
  <si>
    <t>RDM127</t>
  </si>
  <si>
    <t>RDM128</t>
  </si>
  <si>
    <t>RDM129</t>
  </si>
  <si>
    <t>RDM130</t>
  </si>
  <si>
    <t>RDM131</t>
  </si>
  <si>
    <t>RDM132</t>
  </si>
  <si>
    <t>RDM133</t>
  </si>
  <si>
    <t>RDM134</t>
  </si>
  <si>
    <t>RDM135</t>
  </si>
  <si>
    <t>RDM136</t>
  </si>
  <si>
    <t>RDM137</t>
  </si>
  <si>
    <t>RDM138</t>
  </si>
  <si>
    <t>RDM139</t>
  </si>
  <si>
    <t>RDM140</t>
  </si>
  <si>
    <t>RDM141</t>
  </si>
  <si>
    <t>RDM142</t>
  </si>
  <si>
    <t>RDM143</t>
  </si>
  <si>
    <t>RDM144</t>
  </si>
  <si>
    <t>RDM145</t>
  </si>
  <si>
    <t>RDM146</t>
  </si>
  <si>
    <t>RDM147</t>
  </si>
  <si>
    <t>RDM148</t>
  </si>
  <si>
    <t>RDM149</t>
  </si>
  <si>
    <t>RDM150</t>
  </si>
  <si>
    <t>RDM151</t>
  </si>
  <si>
    <t>RDM152</t>
  </si>
  <si>
    <t>RDM153</t>
  </si>
  <si>
    <t>RDM154</t>
  </si>
  <si>
    <t>RDM155</t>
  </si>
  <si>
    <t>RDM156</t>
  </si>
  <si>
    <t>RDM157</t>
  </si>
  <si>
    <t>RDM158</t>
  </si>
  <si>
    <t>RDM159</t>
  </si>
  <si>
    <t>RDM160</t>
  </si>
  <si>
    <t>RDM161</t>
  </si>
  <si>
    <t>RDM162</t>
  </si>
  <si>
    <t>RDM163</t>
  </si>
  <si>
    <t>RDM164</t>
  </si>
  <si>
    <t>RDM165</t>
  </si>
  <si>
    <t>RDM166</t>
  </si>
  <si>
    <t>RDM167</t>
  </si>
  <si>
    <t>RDM168</t>
  </si>
  <si>
    <t>RDM169</t>
  </si>
  <si>
    <t>RDM170</t>
  </si>
  <si>
    <t>RDM171</t>
  </si>
  <si>
    <t>RDM172</t>
  </si>
  <si>
    <t>RDM173</t>
  </si>
  <si>
    <t>RDM174</t>
  </si>
  <si>
    <t>RDM175</t>
  </si>
  <si>
    <t>Témiscouata</t>
  </si>
  <si>
    <t>TTA1</t>
  </si>
  <si>
    <t>[650], [651]</t>
  </si>
  <si>
    <t>TTA2</t>
  </si>
  <si>
    <t>TTA3</t>
  </si>
  <si>
    <t>TTA4</t>
  </si>
  <si>
    <t>TTA5</t>
  </si>
  <si>
    <t>TTA6</t>
  </si>
  <si>
    <t>TTA7</t>
  </si>
  <si>
    <t>TTA8</t>
  </si>
  <si>
    <t>TTA9</t>
  </si>
  <si>
    <t>TTA10</t>
  </si>
  <si>
    <t>TTA11</t>
  </si>
  <si>
    <t>TTA12</t>
  </si>
  <si>
    <t>TTA13</t>
  </si>
  <si>
    <t>TTA14</t>
  </si>
  <si>
    <t>TTA15</t>
  </si>
  <si>
    <t>TTA16</t>
  </si>
  <si>
    <t>TTA17</t>
  </si>
  <si>
    <t>TTA18</t>
  </si>
  <si>
    <t>TTA19</t>
  </si>
  <si>
    <t>TTA20</t>
  </si>
  <si>
    <t>TTA21</t>
  </si>
  <si>
    <t>TTA22</t>
  </si>
  <si>
    <t>TTA23</t>
  </si>
  <si>
    <t>TTA24</t>
  </si>
  <si>
    <t>TTA25</t>
  </si>
  <si>
    <t>TTA26</t>
  </si>
  <si>
    <t>TTA27</t>
  </si>
  <si>
    <t>TTA28</t>
  </si>
  <si>
    <t>TTA29</t>
  </si>
  <si>
    <t>TTA30</t>
  </si>
  <si>
    <t>TTA31</t>
  </si>
  <si>
    <t>TTA32</t>
  </si>
  <si>
    <t>Saskatchewan</t>
  </si>
  <si>
    <t>Sunbridge</t>
  </si>
  <si>
    <t>SBR2</t>
  </si>
  <si>
    <t>Turbine decommissioned 2022, original capacity was 660 kW (total project capacity was 11.22 MW)</t>
  </si>
  <si>
    <t>[635], [636], [637], [638], [840], [841]</t>
  </si>
  <si>
    <t>SBR3</t>
  </si>
  <si>
    <t>SBR4</t>
  </si>
  <si>
    <t>SBR5</t>
  </si>
  <si>
    <t>SBR6</t>
  </si>
  <si>
    <t>SBR7</t>
  </si>
  <si>
    <t>SBR8</t>
  </si>
  <si>
    <t>SBR9</t>
  </si>
  <si>
    <t>SBR10</t>
  </si>
  <si>
    <t>SBR11</t>
  </si>
  <si>
    <t>SBR12</t>
  </si>
  <si>
    <t>SBR13</t>
  </si>
  <si>
    <t>SBR14</t>
  </si>
  <si>
    <t>SBR15</t>
  </si>
  <si>
    <t>SBR16</t>
  </si>
  <si>
    <t>SBR17</t>
  </si>
  <si>
    <t>SBR1</t>
  </si>
  <si>
    <t>Centennial</t>
  </si>
  <si>
    <t>CTE1</t>
  </si>
  <si>
    <t>[90], [91]</t>
  </si>
  <si>
    <t>CTE2</t>
  </si>
  <si>
    <t>CTE3</t>
  </si>
  <si>
    <t>CTE4</t>
  </si>
  <si>
    <t>CTE5</t>
  </si>
  <si>
    <t>CTE6</t>
  </si>
  <si>
    <t>CTE7</t>
  </si>
  <si>
    <t>CTE8</t>
  </si>
  <si>
    <t>CTE9</t>
  </si>
  <si>
    <t>CTE10</t>
  </si>
  <si>
    <t>CTE11</t>
  </si>
  <si>
    <t>CTE12</t>
  </si>
  <si>
    <t>CTE13</t>
  </si>
  <si>
    <t>CTE14</t>
  </si>
  <si>
    <t>CTE15</t>
  </si>
  <si>
    <t>CTE16</t>
  </si>
  <si>
    <t>CTE17</t>
  </si>
  <si>
    <t>CTE18</t>
  </si>
  <si>
    <t>CTE19</t>
  </si>
  <si>
    <t>CTE20</t>
  </si>
  <si>
    <t>CTE21</t>
  </si>
  <si>
    <t>CTE22</t>
  </si>
  <si>
    <t>CTE23</t>
  </si>
  <si>
    <t>CTE24</t>
  </si>
  <si>
    <t>CTE25</t>
  </si>
  <si>
    <t>CTE26</t>
  </si>
  <si>
    <t>CTE27</t>
  </si>
  <si>
    <t>CTE28</t>
  </si>
  <si>
    <t>CTE29</t>
  </si>
  <si>
    <t>CTE30</t>
  </si>
  <si>
    <t>CTE31</t>
  </si>
  <si>
    <t>CTE32</t>
  </si>
  <si>
    <t>CTE33</t>
  </si>
  <si>
    <t>CTE34</t>
  </si>
  <si>
    <t>CTE35</t>
  </si>
  <si>
    <t>CTE36</t>
  </si>
  <si>
    <t>CTE37</t>
  </si>
  <si>
    <t>CTE38</t>
  </si>
  <si>
    <t>CTE39</t>
  </si>
  <si>
    <t>CTE40</t>
  </si>
  <si>
    <t>CTE41</t>
  </si>
  <si>
    <t>CTE42</t>
  </si>
  <si>
    <t>CTE43</t>
  </si>
  <si>
    <t>CTE44</t>
  </si>
  <si>
    <t>CTE45</t>
  </si>
  <si>
    <t>CTE46</t>
  </si>
  <si>
    <t>CTE47</t>
  </si>
  <si>
    <t>CTE48</t>
  </si>
  <si>
    <t>CTE49</t>
  </si>
  <si>
    <t>CTE50</t>
  </si>
  <si>
    <t>CTE51</t>
  </si>
  <si>
    <t>CTE52</t>
  </si>
  <si>
    <t>CTE53</t>
  </si>
  <si>
    <t>CTE54</t>
  </si>
  <si>
    <t>CTE55</t>
  </si>
  <si>
    <t>CTE56</t>
  </si>
  <si>
    <t>CTE57</t>
  </si>
  <si>
    <t>CTE58</t>
  </si>
  <si>
    <t>CTE59</t>
  </si>
  <si>
    <t>CTE60</t>
  </si>
  <si>
    <t>CTE61</t>
  </si>
  <si>
    <t>CTE62</t>
  </si>
  <si>
    <t>CTE63</t>
  </si>
  <si>
    <t>CTE64</t>
  </si>
  <si>
    <t>CTE65</t>
  </si>
  <si>
    <t>CTE66</t>
  </si>
  <si>
    <t>CTE67</t>
  </si>
  <si>
    <t>CTE68</t>
  </si>
  <si>
    <t>CTE69</t>
  </si>
  <si>
    <t>CTE70</t>
  </si>
  <si>
    <t>CTE71</t>
  </si>
  <si>
    <t>CTE72</t>
  </si>
  <si>
    <t>CTE73</t>
  </si>
  <si>
    <t>CTE74</t>
  </si>
  <si>
    <t>CTE75</t>
  </si>
  <si>
    <t>CTE76</t>
  </si>
  <si>
    <t>CTE77</t>
  </si>
  <si>
    <t>CTE78</t>
  </si>
  <si>
    <t>CTE79</t>
  </si>
  <si>
    <t>CTE80</t>
  </si>
  <si>
    <t>CTE81</t>
  </si>
  <si>
    <t>CTE82</t>
  </si>
  <si>
    <t>CTE83</t>
  </si>
  <si>
    <t>Red Lily</t>
  </si>
  <si>
    <t>RLY1</t>
  </si>
  <si>
    <t>[519], [520], [521]</t>
  </si>
  <si>
    <t>RLY2</t>
  </si>
  <si>
    <t>RLY3</t>
  </si>
  <si>
    <t>RLY4</t>
  </si>
  <si>
    <t>RLY5</t>
  </si>
  <si>
    <t>RLY6</t>
  </si>
  <si>
    <t>RLY7</t>
  </si>
  <si>
    <t>RLY8</t>
  </si>
  <si>
    <t>RLY9</t>
  </si>
  <si>
    <t>RLY10</t>
  </si>
  <si>
    <t>RLY11</t>
  </si>
  <si>
    <t>RLY12</t>
  </si>
  <si>
    <t>RLY13</t>
  </si>
  <si>
    <t>RLY14</t>
  </si>
  <si>
    <t>RLY15</t>
  </si>
  <si>
    <t>RLY16</t>
  </si>
  <si>
    <t>Cowessess</t>
  </si>
  <si>
    <t>COW1</t>
  </si>
  <si>
    <t>Morse</t>
  </si>
  <si>
    <t>MRS1</t>
  </si>
  <si>
    <t>[408], [409], [410]</t>
  </si>
  <si>
    <t>MRS2</t>
  </si>
  <si>
    <t>MRS3</t>
  </si>
  <si>
    <t>MRS4</t>
  </si>
  <si>
    <t>MRS5</t>
  </si>
  <si>
    <t>MRS6</t>
  </si>
  <si>
    <t>MRS7</t>
  </si>
  <si>
    <t>MRS8</t>
  </si>
  <si>
    <t>MRS9</t>
  </si>
  <si>
    <t>MRS10</t>
  </si>
  <si>
    <t>Western Lily</t>
  </si>
  <si>
    <t>WLY1</t>
  </si>
  <si>
    <t>E92-2.0</t>
  </si>
  <si>
    <t>[690], [691], [848]</t>
  </si>
  <si>
    <t>WLY2</t>
  </si>
  <si>
    <t>WLY3</t>
  </si>
  <si>
    <t>WLY4</t>
  </si>
  <si>
    <t>WLY5</t>
  </si>
  <si>
    <t>WLY6</t>
  </si>
  <si>
    <t>WLY7</t>
  </si>
  <si>
    <t>WLY8</t>
  </si>
  <si>
    <t>WLY9</t>
  </si>
  <si>
    <t>WLY10</t>
  </si>
  <si>
    <t>Riverhurst Wind Farm</t>
  </si>
  <si>
    <t>RHW1</t>
  </si>
  <si>
    <t>[525], [526], [527], [528], [815], [816], [817]</t>
  </si>
  <si>
    <t>RHW2</t>
  </si>
  <si>
    <t>RHW3</t>
  </si>
  <si>
    <t>Blue Hill Wind Project</t>
  </si>
  <si>
    <t>BHW1</t>
  </si>
  <si>
    <t>[47], [48], [49], [50], [874], [875]</t>
  </si>
  <si>
    <t>BHW2</t>
  </si>
  <si>
    <t>BHW3</t>
  </si>
  <si>
    <t>BHW4</t>
  </si>
  <si>
    <t>BHW5</t>
  </si>
  <si>
    <t>BHW6</t>
  </si>
  <si>
    <t>BHW7</t>
  </si>
  <si>
    <t>BHW8</t>
  </si>
  <si>
    <t>BHW9</t>
  </si>
  <si>
    <t>BHW10</t>
  </si>
  <si>
    <t>BHW11</t>
  </si>
  <si>
    <t>BHW12</t>
  </si>
  <si>
    <t>BHW13</t>
  </si>
  <si>
    <t>BHW14</t>
  </si>
  <si>
    <t>BHW15</t>
  </si>
  <si>
    <t>BHW16</t>
  </si>
  <si>
    <t>BHW17</t>
  </si>
  <si>
    <t>BHW18</t>
  </si>
  <si>
    <t>BHW19</t>
  </si>
  <si>
    <t>BHW20</t>
  </si>
  <si>
    <t>BHW21</t>
  </si>
  <si>
    <t>BHW22</t>
  </si>
  <si>
    <t>BHW23</t>
  </si>
  <si>
    <t>BHW24</t>
  </si>
  <si>
    <t>BHW25</t>
  </si>
  <si>
    <t>BHW26</t>
  </si>
  <si>
    <t>BHW27</t>
  </si>
  <si>
    <t>BHW28</t>
  </si>
  <si>
    <t>BHW29</t>
  </si>
  <si>
    <t>BHW30</t>
  </si>
  <si>
    <t>BHW31</t>
  </si>
  <si>
    <t>BHW32</t>
  </si>
  <si>
    <t>BHW33</t>
  </si>
  <si>
    <t>BHW34</t>
  </si>
  <si>
    <t>BHW35</t>
  </si>
  <si>
    <t>Golden South Wind Energy Facility</t>
  </si>
  <si>
    <t>GSW1</t>
  </si>
  <si>
    <t>Goldwind</t>
  </si>
  <si>
    <t>GW136-4.2</t>
  </si>
  <si>
    <t>[198], [199], [200], [201]</t>
  </si>
  <si>
    <t>GSW2</t>
  </si>
  <si>
    <t>GW155-4.2</t>
  </si>
  <si>
    <t>GSW3</t>
  </si>
  <si>
    <t>GSW4</t>
  </si>
  <si>
    <t>GSW5</t>
  </si>
  <si>
    <t>GSW6</t>
  </si>
  <si>
    <t>GSW7</t>
  </si>
  <si>
    <t>GSW8</t>
  </si>
  <si>
    <t>GSW9</t>
  </si>
  <si>
    <t>GSW10</t>
  </si>
  <si>
    <t>GSW11</t>
  </si>
  <si>
    <t>GSW12</t>
  </si>
  <si>
    <t>GSW13</t>
  </si>
  <si>
    <t>GSW14</t>
  </si>
  <si>
    <t>GSW15</t>
  </si>
  <si>
    <t>GSW16</t>
  </si>
  <si>
    <t>GSW17</t>
  </si>
  <si>
    <t>GSW18</t>
  </si>
  <si>
    <t>GSW19</t>
  </si>
  <si>
    <t>GSW20</t>
  </si>
  <si>
    <t>GSW21</t>
  </si>
  <si>
    <t>GSW22</t>
  </si>
  <si>
    <t>GSW23</t>
  </si>
  <si>
    <t>GSW24</t>
  </si>
  <si>
    <t>GSW25</t>
  </si>
  <si>
    <t>GSW26</t>
  </si>
  <si>
    <t>GSW27</t>
  </si>
  <si>
    <t>GSW28</t>
  </si>
  <si>
    <t>GSW29</t>
  </si>
  <si>
    <t>GSW30</t>
  </si>
  <si>
    <t>GSW31</t>
  </si>
  <si>
    <t>GSW32</t>
  </si>
  <si>
    <t>GSW33</t>
  </si>
  <si>
    <t>GSW34</t>
  </si>
  <si>
    <t>GSW35</t>
  </si>
  <si>
    <t>GSW36</t>
  </si>
  <si>
    <t>GSW37</t>
  </si>
  <si>
    <t>GSW38</t>
  </si>
  <si>
    <t>GSW39</t>
  </si>
  <si>
    <t>GSW40</t>
  </si>
  <si>
    <t>GSW41</t>
  </si>
  <si>
    <t>GSW42</t>
  </si>
  <si>
    <t>GSW43</t>
  </si>
  <si>
    <t>GSW44</t>
  </si>
  <si>
    <t>GSW45</t>
  </si>
  <si>
    <t>GSW46</t>
  </si>
  <si>
    <t>GSW47</t>
  </si>
  <si>
    <t>GSW48</t>
  </si>
  <si>
    <t>GSW49</t>
  </si>
  <si>
    <t>GSW50</t>
  </si>
  <si>
    <t>Cypress SPC</t>
  </si>
  <si>
    <t>2002/2003</t>
  </si>
  <si>
    <t>[128], [129]</t>
  </si>
  <si>
    <t>Yukon</t>
  </si>
  <si>
    <t>Haeckel Hill</t>
  </si>
  <si>
    <t>HAH1</t>
  </si>
  <si>
    <t>B23/150</t>
  </si>
  <si>
    <t>Turbine decommissioned in 2018, original capacity was 150 kW</t>
  </si>
  <si>
    <t>[237]</t>
  </si>
  <si>
    <t>HAH2</t>
  </si>
  <si>
    <t>V47</t>
  </si>
  <si>
    <t>Turbine decommissioned in 2023, original capacity was 660 kW</t>
  </si>
  <si>
    <t>Haeckel Hill-Thay T’äw Wind Energy Project</t>
  </si>
  <si>
    <t>HTT1</t>
  </si>
  <si>
    <t>EWT</t>
  </si>
  <si>
    <t>EWT DW61</t>
  </si>
  <si>
    <t>[237], [238]</t>
  </si>
  <si>
    <t>[298], [887]</t>
  </si>
  <si>
    <t>Major foundation issues found in 2022, most of the turbines (50/55) will have to be replaced</t>
  </si>
  <si>
    <t>Avondale Domestic</t>
  </si>
  <si>
    <t>[5], [729], [730], [731], [888]</t>
  </si>
  <si>
    <t>Blades replaced in 2012 (17) and 2013 (17)</t>
  </si>
  <si>
    <t>[32], [33], [34], [891]</t>
  </si>
  <si>
    <t>Nominal power 2.37 to 3.2 MW such that wind farm has maximum capacity of 100 MW</t>
  </si>
  <si>
    <t>[686], [687], [688], [689], [989]</t>
  </si>
  <si>
    <t>AW116/3000</t>
  </si>
  <si>
    <t>[543], [544], [545], [546], [823], [899]</t>
  </si>
  <si>
    <t>Operates at 300 kW for noise abatement</t>
  </si>
  <si>
    <t>Lanfine</t>
  </si>
  <si>
    <t>HTT2</t>
  </si>
  <si>
    <t>HTT3</t>
  </si>
  <si>
    <t>HTT4</t>
  </si>
  <si>
    <t>SG 5.0/5.2-145</t>
  </si>
  <si>
    <t>30 turbines rated at 5.0 MW, 15 turbines rated at 5.2 MW for a total project capacity of 228 MW</t>
  </si>
  <si>
    <t>2005/2006</t>
  </si>
  <si>
    <t xml:space="preserve">75 turbines commissioned in 2014, 100 turbines commissioned in 2015 - 152 x MM92 and 23 x MM82 </t>
  </si>
  <si>
    <t>Cannot confirm distribution of MM82 and MM92 turbines</t>
  </si>
  <si>
    <t>12 turbines commissioned in 2005, 51 turbines commissioned in 2006 (cannot confirm which)</t>
  </si>
  <si>
    <t>[613], [614], [615], [616], [902]</t>
  </si>
  <si>
    <t>[333], [334], [335], [336], [337], [903]</t>
  </si>
  <si>
    <t>[333], [334], [335], [336], [337], [904]</t>
  </si>
  <si>
    <t>Turbines rated 5.0 MW (10) and 5.2 MW (38) for a total project capacity of 247 MW</t>
  </si>
  <si>
    <t>Project includes V150-4.5 (31) and V136-4.2 (3) turbines for a total capacity of 152.1 MW (locations are indicated)</t>
  </si>
  <si>
    <t>JNW50</t>
  </si>
  <si>
    <t>JNW55</t>
  </si>
  <si>
    <t>Turbine derated from 5.56 MW such that JNW 36 to JWN 55 have a total capacity of 109.2 MW</t>
  </si>
  <si>
    <t>Turbine derated from 5.56 MW such that JNW 23 to JNW 35 have a total capacity of 71.4 MW</t>
  </si>
  <si>
    <t>Turbines operating at 5.0 MW with ability to uprate to 5.2 MW, AUC approval granted for a total capacity of 112.4 MW</t>
  </si>
  <si>
    <t>Battery Energy Storage System - 400 kW/744 kWh SAFT Lithium Ion Battery</t>
  </si>
  <si>
    <t>[117], [118], [119], [905], [906]</t>
  </si>
  <si>
    <t>Battery Energy Storage System - 10 MW/20 MWh TESLA Lithium Ion Battery</t>
  </si>
  <si>
    <t>[633], [634], [907], [908]</t>
  </si>
  <si>
    <t>[684], [685], [846], [847], [900], [909]</t>
  </si>
  <si>
    <t>Battery Energy Storage System - 111.5 kW/223 kWh TESLA</t>
  </si>
  <si>
    <t>Energy Storage - 200 kW/1.5 kWh flywheel, 200 kW/250 kWh Li-ion battery, 200 kW/4 MWh hydrogen cylinder</t>
  </si>
  <si>
    <t>Battery Energy Storage System - 3 MW/1 MWh Lithium Ion Battery</t>
  </si>
  <si>
    <t>Battery Energy Storage System - 5.781 MW/11.562 MWh Lithium Ion Battery</t>
  </si>
  <si>
    <t>[70], [71], [910]</t>
  </si>
  <si>
    <t>Battery Energy Storage System - Unknown specifications</t>
  </si>
  <si>
    <t>Colombie-Britannique</t>
  </si>
  <si>
    <t>Nouveau-Brunswick</t>
  </si>
  <si>
    <t>Terre-Neuve-et-Labrador</t>
  </si>
  <si>
    <t>Territoires du Nord-Ouest</t>
  </si>
  <si>
    <t>Nouvelle-Écosse</t>
  </si>
  <si>
    <t>Île-du-Prince-Édouard</t>
  </si>
  <si>
    <t>Québec</t>
  </si>
  <si>
    <t>Province_Territory</t>
  </si>
  <si>
    <t>Province_Territoire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</si>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</sst>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638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C5ABC-C078-4500-B94C-F7B3BFA56032}" name="Tableau1" displayName="Tableau1" ref="A1:XFD1048576" totalsRowShown="0" headerRowDxfId="16385" dataDxfId="16384">
  <autoFilter ref="A1:XFD1048576" xr:uid="{8DAC5ABC-C078-4500-B94C-F7B3BFA56032}">
    <filterColumn colId="0">
      <filters>
        <filter val="Quebec"/>
      </filters>
    </filterColumn>
  </autoFilter>
  <tableColumns count="16384">
    <tableColumn id="1" xr3:uid="{14F8489E-DE3C-4DDF-9599-68DC30B6B6AE}" name="Province_Territory" dataDxfId="16383"/>
    <tableColumn id="2" xr3:uid="{D200D0B0-C014-4678-9F35-07408E79DF2F}" name="Province_Territoire" dataDxfId="16382"/>
    <tableColumn id="3" xr3:uid="{CE50D6E6-D86F-4109-B720-7FE9BA89FE30}" name="Project Name" dataDxfId="16381"/>
    <tableColumn id="4" xr3:uid="{6B7E453F-7DBF-4521-8963-AEBF1992716B}" name="Total Project Capacity (MW)" dataDxfId="16380"/>
    <tableColumn id="5" xr3:uid="{F18FF4E8-0C65-4CE8-B05E-C121EED241E4}" name="Turbine Identifier" dataDxfId="16379"/>
    <tableColumn id="6" xr3:uid="{0CEB3E22-446C-4B21-B28C-0EE4A58CEAA8}" name="Turbine Number" dataDxfId="16378"/>
    <tableColumn id="7" xr3:uid="{C3C95A8D-13DA-4C43-84B2-76541A46B444}" name="Turbine Number in Project" dataDxfId="16377"/>
    <tableColumn id="8" xr3:uid="{CB3DE17A-8CDF-447B-8CFA-6A9F38148BAE}" name="Turbine Rated Capacity (kW)" dataDxfId="16376"/>
    <tableColumn id="9" xr3:uid="{3C7B011D-20FB-4A9E-A673-BFDFD725DA2B}" name="Rotor Diameter (m)" dataDxfId="16375"/>
    <tableColumn id="10" xr3:uid="{37272019-40DA-424F-9D14-11F76788F917}" name="Hub Height (m)" dataDxfId="16374"/>
    <tableColumn id="11" xr3:uid="{9446E946-8109-440B-980F-A2825CCA66BD}" name="Manufacturer" dataDxfId="16373"/>
    <tableColumn id="12" xr3:uid="{2592B8E1-B770-4880-9A27-408522191E5D}" name="Model" dataDxfId="16372"/>
    <tableColumn id="13" xr3:uid="{0A847748-FAFC-47FF-BDA9-ACF5C072D25C}" name="Commissioning" dataDxfId="16371"/>
    <tableColumn id="14" xr3:uid="{EC7352D8-BBDB-427A-B78A-6F398035774E}" name="Latitude" dataDxfId="16370"/>
    <tableColumn id="15" xr3:uid="{0D5E84F1-0F67-4605-91CB-5201D8D077C0}" name="Longitude" dataDxfId="16369"/>
    <tableColumn id="16" xr3:uid="{1F67C99F-B64A-4540-8A80-2A0B3F45AE8A}" name="Notes" dataDxfId="16368"/>
    <tableColumn id="17" xr3:uid="{7EA7F006-1120-4CCA-AB14-2F1A002B3FFE}" name="Data Sources" dataDxfId="16367"/>
    <tableColumn id="18" xr3:uid="{34A4E0D6-E221-4B14-9FC7-4FCE0B136C28}" name="Basemap" dataDxfId="16366"/>
    <tableColumn id="19" xr3:uid="{B9A04749-C110-423F-A3DE-D8E02725C151}" name="Colonne1" dataDxfId="16365"/>
    <tableColumn id="20" xr3:uid="{260ADADA-53CA-48CA-8E19-755C83403CC7}" name="Colonne2" dataDxfId="16364"/>
    <tableColumn id="21" xr3:uid="{418530C8-481C-40C4-80FA-7E5FA4AFCB57}" name="Colonne3" dataDxfId="16363"/>
    <tableColumn id="22" xr3:uid="{50354D6B-F9F2-4009-A23C-0D12F72DEE5A}" name="Colonne4" dataDxfId="16362"/>
    <tableColumn id="23" xr3:uid="{09009EB5-C5C8-4A69-96CD-F4D25A0AED2C}" name="Colonne5" dataDxfId="16361"/>
    <tableColumn id="24" xr3:uid="{A61F3FD2-F969-4911-836F-0428A4F00178}" name="Colonne6" dataDxfId="16360"/>
    <tableColumn id="25" xr3:uid="{C2AAE159-8103-41A8-9EF9-EC8A07FABAD8}" name="Colonne7" dataDxfId="16359"/>
    <tableColumn id="26" xr3:uid="{9E456662-0B18-4F9D-BE1F-DE8146139B9D}" name="Colonne8" dataDxfId="16358"/>
    <tableColumn id="27" xr3:uid="{0233B5C5-C8EE-4E16-9C00-BEEB79D385A5}" name="Colonne9" dataDxfId="16357"/>
    <tableColumn id="28" xr3:uid="{C73505FF-CD59-428D-BE3F-96F964EE186D}" name="Colonne10" dataDxfId="16356"/>
    <tableColumn id="29" xr3:uid="{88C1AF3E-9737-4176-8E96-9D2AD0754701}" name="Colonne11" dataDxfId="16355"/>
    <tableColumn id="30" xr3:uid="{49B49A79-E920-4947-A56E-5E93915C8E56}" name="Colonne12" dataDxfId="16354"/>
    <tableColumn id="31" xr3:uid="{19359277-4E2B-478D-B306-7FA8229766C1}" name="Colonne13" dataDxfId="16353"/>
    <tableColumn id="32" xr3:uid="{725AFF1B-F3E1-4020-801D-CCDC6A5A42F5}" name="Colonne14" dataDxfId="16352"/>
    <tableColumn id="33" xr3:uid="{6BD8BDA9-D4C5-474C-B181-CC07035F192B}" name="Colonne15" dataDxfId="16351"/>
    <tableColumn id="34" xr3:uid="{00BE8BFE-7B6E-4B42-8068-3BF1FCBD54AB}" name="Colonne16" dataDxfId="16350"/>
    <tableColumn id="35" xr3:uid="{57E45BAB-1A42-4A97-9585-53FE291BEF13}" name="Colonne17" dataDxfId="16349"/>
    <tableColumn id="36" xr3:uid="{31F9CFA6-AABB-4411-B576-6BD296370DEB}" name="Colonne18" dataDxfId="16348"/>
    <tableColumn id="37" xr3:uid="{8B54FE69-83EC-4C82-884A-D50EF61F726C}" name="Colonne19" dataDxfId="16347"/>
    <tableColumn id="38" xr3:uid="{7240B6A4-A8D1-4633-A28A-6679D453742D}" name="Colonne20" dataDxfId="16346"/>
    <tableColumn id="39" xr3:uid="{5C01D7B5-1ECB-4EFF-A1A3-86239EE8662A}" name="Colonne21" dataDxfId="16345"/>
    <tableColumn id="40" xr3:uid="{8D16C960-D748-4F80-9C66-F58D46BB3529}" name="Colonne22" dataDxfId="16344"/>
    <tableColumn id="41" xr3:uid="{01AB8850-2875-46F4-954B-494AF37E6E1D}" name="Colonne23" dataDxfId="16343"/>
    <tableColumn id="42" xr3:uid="{0F267D70-B84E-4B0B-8564-DDEB69F73F43}" name="Colonne24" dataDxfId="16342"/>
    <tableColumn id="43" xr3:uid="{54E6ED8F-6543-4D56-A978-6DC3CBB8ED48}" name="Colonne25" dataDxfId="16341"/>
    <tableColumn id="44" xr3:uid="{C4844C9A-F2BD-4E34-871B-66C7395AC816}" name="Colonne26" dataDxfId="16340"/>
    <tableColumn id="45" xr3:uid="{6D8F2E6F-7AE3-42AA-B59A-959F961A2B4F}" name="Colonne27" dataDxfId="16339"/>
    <tableColumn id="46" xr3:uid="{742B4AA2-A65A-4492-9B1B-082A1DA78880}" name="Colonne28" dataDxfId="16338"/>
    <tableColumn id="47" xr3:uid="{47136C9E-8251-4500-BA1B-522471D19484}" name="Colonne29" dataDxfId="16337"/>
    <tableColumn id="48" xr3:uid="{F551FA80-BC22-4CD1-94B6-7403F0F30365}" name="Colonne30" dataDxfId="16336"/>
    <tableColumn id="49" xr3:uid="{883D4C49-85C3-4320-AC63-88283030A3F0}" name="Colonne31" dataDxfId="16335"/>
    <tableColumn id="50" xr3:uid="{5179CB2F-2840-4430-BC3E-00D5E1407139}" name="Colonne32" dataDxfId="16334"/>
    <tableColumn id="51" xr3:uid="{FB0EC1C6-28A3-40D0-B0B6-000CE3120560}" name="Colonne33" dataDxfId="16333"/>
    <tableColumn id="52" xr3:uid="{2B9FDEAD-EF9B-445C-B9C6-881C296287B2}" name="Colonne34" dataDxfId="16332"/>
    <tableColumn id="53" xr3:uid="{B5B45F5C-AC95-41C0-B7F6-B027C3E37471}" name="Colonne35" dataDxfId="16331"/>
    <tableColumn id="54" xr3:uid="{5A090ED7-8AF6-4759-8A52-E3DCE164802C}" name="Colonne36" dataDxfId="16330"/>
    <tableColumn id="55" xr3:uid="{74343AE2-EA57-4DB7-9C18-1B77C06300A9}" name="Colonne37" dataDxfId="16329"/>
    <tableColumn id="56" xr3:uid="{B0538F13-092F-4B24-9407-3755C85857C9}" name="Colonne38" dataDxfId="16328"/>
    <tableColumn id="57" xr3:uid="{1E9250A5-4EAF-46A5-B505-53E8387993FB}" name="Colonne39" dataDxfId="16327"/>
    <tableColumn id="58" xr3:uid="{D3985F08-66CF-4D26-B346-F8907B9E2CDD}" name="Colonne40" dataDxfId="16326"/>
    <tableColumn id="59" xr3:uid="{DABF99AC-0225-4E22-937D-0A0368EA484B}" name="Colonne41" dataDxfId="16325"/>
    <tableColumn id="60" xr3:uid="{84826F70-17F6-4415-89DF-34DFA5494377}" name="Colonne42" dataDxfId="16324"/>
    <tableColumn id="61" xr3:uid="{08208566-26F3-4ED5-BF65-2A5967A32BFF}" name="Colonne43" dataDxfId="16323"/>
    <tableColumn id="62" xr3:uid="{DFF048D8-EBCA-4495-845D-A65B4EA968F0}" name="Colonne44" dataDxfId="16322"/>
    <tableColumn id="63" xr3:uid="{ECBF9498-E3A9-4656-9480-F31BC37DC76E}" name="Colonne45" dataDxfId="16321"/>
    <tableColumn id="64" xr3:uid="{42A22333-3AF5-44FB-BC57-8870C1E04B31}" name="Colonne46" dataDxfId="16320"/>
    <tableColumn id="65" xr3:uid="{D94C09BF-4A28-457E-89CD-0C2624CDB04D}" name="Colonne47" dataDxfId="16319"/>
    <tableColumn id="66" xr3:uid="{B1E72025-8231-41CD-872A-B2EBC8D28540}" name="Colonne48" dataDxfId="16318"/>
    <tableColumn id="67" xr3:uid="{18F685B6-AF55-43B8-A19E-4238EEF0E5EA}" name="Colonne49" dataDxfId="16317"/>
    <tableColumn id="68" xr3:uid="{DBB2FB71-6231-4376-A20F-D158D674E5FC}" name="Colonne50" dataDxfId="16316"/>
    <tableColumn id="69" xr3:uid="{467F4D24-94BD-46A7-B26F-9DAD3B0189C6}" name="Colonne51" dataDxfId="16315"/>
    <tableColumn id="70" xr3:uid="{6AF854E0-6AC0-4206-BB1D-AE60A7008A38}" name="Colonne52" dataDxfId="16314"/>
    <tableColumn id="71" xr3:uid="{D634AC9D-014E-4B67-B6FF-556CEA584A15}" name="Colonne53" dataDxfId="16313"/>
    <tableColumn id="72" xr3:uid="{EE41016F-13CE-4928-9CD6-63F34265AF93}" name="Colonne54" dataDxfId="16312"/>
    <tableColumn id="73" xr3:uid="{2041A597-0839-4351-AF63-3E20DAC1B2CF}" name="Colonne55" dataDxfId="16311"/>
    <tableColumn id="74" xr3:uid="{885FE7CA-2B1D-42D6-9C53-568B44884AB1}" name="Colonne56" dataDxfId="16310"/>
    <tableColumn id="75" xr3:uid="{F9B5107A-EC49-4138-AB5D-07E781F00EF9}" name="Colonne57" dataDxfId="16309"/>
    <tableColumn id="76" xr3:uid="{BC6771CC-FA96-4E2C-BC23-068993594BA0}" name="Colonne58" dataDxfId="16308"/>
    <tableColumn id="77" xr3:uid="{A4881283-8C33-4467-B4CE-5BEDCF81CF8F}" name="Colonne59" dataDxfId="16307"/>
    <tableColumn id="78" xr3:uid="{6E2AB84B-2C19-485A-B74A-9AA742B65C8B}" name="Colonne60" dataDxfId="16306"/>
    <tableColumn id="79" xr3:uid="{D62428BB-1019-472D-9A7A-DE80532910BA}" name="Colonne61" dataDxfId="16305"/>
    <tableColumn id="80" xr3:uid="{01B0F8F2-22E0-4152-A1CF-94EE7648F2D0}" name="Colonne62" dataDxfId="16304"/>
    <tableColumn id="81" xr3:uid="{86FEA893-8C0A-4903-9EEB-AA2552902A5D}" name="Colonne63" dataDxfId="16303"/>
    <tableColumn id="82" xr3:uid="{23F15DEB-AC8D-4046-8656-5EB9E401871A}" name="Colonne64" dataDxfId="16302"/>
    <tableColumn id="83" xr3:uid="{AAFF8037-BE92-4FB8-A8EC-9F610532DAA5}" name="Colonne65" dataDxfId="16301"/>
    <tableColumn id="84" xr3:uid="{9810A5EC-D553-4E70-A377-8FC85AD890CE}" name="Colonne66" dataDxfId="16300"/>
    <tableColumn id="85" xr3:uid="{2F8E2C8A-0A17-4E71-A129-918FF1FA699D}" name="Colonne67" dataDxfId="16299"/>
    <tableColumn id="86" xr3:uid="{8CF8E0A0-4EE3-46CB-B295-FFACD8484F62}" name="Colonne68" dataDxfId="16298"/>
    <tableColumn id="87" xr3:uid="{4E447F49-ED6E-4C7D-A2E0-44F2CE900C6C}" name="Colonne69" dataDxfId="16297"/>
    <tableColumn id="88" xr3:uid="{BCD041EC-1DEB-438B-A5C4-1D82B05AF310}" name="Colonne70" dataDxfId="16296"/>
    <tableColumn id="89" xr3:uid="{39BB99AA-800C-4DB2-B257-3340DBAE366A}" name="Colonne71" dataDxfId="16295"/>
    <tableColumn id="90" xr3:uid="{67B1E73E-8844-4190-BB30-520D0CCE9B5D}" name="Colonne72" dataDxfId="16294"/>
    <tableColumn id="91" xr3:uid="{A7BF99F1-5807-4EC7-9F9C-82F18857CA70}" name="Colonne73" dataDxfId="16293"/>
    <tableColumn id="92" xr3:uid="{BCE93F36-422B-4148-ACCB-698ECD3174C3}" name="Colonne74" dataDxfId="16292"/>
    <tableColumn id="93" xr3:uid="{BFBAE6D6-D47B-42BC-95D3-0BB64BD2C0E0}" name="Colonne75" dataDxfId="16291"/>
    <tableColumn id="94" xr3:uid="{D8841A00-F06A-453F-8B2F-49042EB6F38A}" name="Colonne76" dataDxfId="16290"/>
    <tableColumn id="95" xr3:uid="{7D2244CA-1DDC-4D86-B2E4-534B2D90DBF6}" name="Colonne77" dataDxfId="16289"/>
    <tableColumn id="96" xr3:uid="{C74CF9F5-575E-4497-B6C0-F424B3054A12}" name="Colonne78" dataDxfId="16288"/>
    <tableColumn id="97" xr3:uid="{199A7951-8F1A-489B-9EC4-D1D98F289ED5}" name="Colonne79" dataDxfId="16287"/>
    <tableColumn id="98" xr3:uid="{8371CA33-F40D-4213-83CC-E86024A84292}" name="Colonne80" dataDxfId="16286"/>
    <tableColumn id="99" xr3:uid="{97E2C86A-D526-4D60-A432-1D473B8C9A68}" name="Colonne81" dataDxfId="16285"/>
    <tableColumn id="100" xr3:uid="{5A654599-7AED-4548-9609-898E6828291E}" name="Colonne82" dataDxfId="16284"/>
    <tableColumn id="101" xr3:uid="{AC6489C4-B7A0-4841-8D53-A0E2132BA49F}" name="Colonne83" dataDxfId="16283"/>
    <tableColumn id="102" xr3:uid="{780E08FD-9465-4450-A370-3BF065CBAFEC}" name="Colonne84" dataDxfId="16282"/>
    <tableColumn id="103" xr3:uid="{5A9CCDF2-6447-4A54-A0E2-C1F61A8E94F6}" name="Colonne85" dataDxfId="16281"/>
    <tableColumn id="104" xr3:uid="{A7E295BD-FD3A-48F9-861B-30E2F7F8D991}" name="Colonne86" dataDxfId="16280"/>
    <tableColumn id="105" xr3:uid="{962547DA-3228-4B22-929B-21DA33E95DEB}" name="Colonne87" dataDxfId="16279"/>
    <tableColumn id="106" xr3:uid="{AC66C5DD-5EDE-429D-A99E-C3736DBC52B3}" name="Colonne88" dataDxfId="16278"/>
    <tableColumn id="107" xr3:uid="{4E088EB3-987B-4CA1-BEE6-8159116E2FF6}" name="Colonne89" dataDxfId="16277"/>
    <tableColumn id="108" xr3:uid="{4C015D98-9501-4212-AB08-DF5AAEEF5ED3}" name="Colonne90" dataDxfId="16276"/>
    <tableColumn id="109" xr3:uid="{98BB0A39-7C4B-422C-AFE6-CDF8F4EB16D0}" name="Colonne91" dataDxfId="16275"/>
    <tableColumn id="110" xr3:uid="{46821B15-9FBA-4474-BB70-996BFBC71E25}" name="Colonne92" dataDxfId="16274"/>
    <tableColumn id="111" xr3:uid="{B482C01D-2ECB-4E0A-BED8-D0054C74BD51}" name="Colonne93" dataDxfId="16273"/>
    <tableColumn id="112" xr3:uid="{D8BD07C9-A846-4B16-B7B9-35DEC9DBF7C7}" name="Colonne94" dataDxfId="16272"/>
    <tableColumn id="113" xr3:uid="{AE6FE898-424A-4828-A337-C07CAA3E2E01}" name="Colonne95" dataDxfId="16271"/>
    <tableColumn id="114" xr3:uid="{D428B7FA-73F1-4AE0-A7C8-A6D21EAA4D3A}" name="Colonne96" dataDxfId="16270"/>
    <tableColumn id="115" xr3:uid="{CCFA59FD-7A58-4868-8917-4EF26CE06930}" name="Colonne97" dataDxfId="16269"/>
    <tableColumn id="116" xr3:uid="{1E03C8E0-5549-4275-9A10-C5FE035456B3}" name="Colonne98" dataDxfId="16268"/>
    <tableColumn id="117" xr3:uid="{DDB80264-745A-4814-B8A1-F24D5A13AD00}" name="Colonne99" dataDxfId="16267"/>
    <tableColumn id="118" xr3:uid="{9283DE99-CA56-4B40-89DC-0DC1FCAA2180}" name="Colonne100" dataDxfId="16266"/>
    <tableColumn id="119" xr3:uid="{49E5C0BA-9B57-450B-A21B-6F5E22DA0588}" name="Colonne101" dataDxfId="16265"/>
    <tableColumn id="120" xr3:uid="{894DB32B-8A74-45D6-9BA7-851DF66F7B32}" name="Colonne102" dataDxfId="16264"/>
    <tableColumn id="121" xr3:uid="{F9E9CFAF-36F3-42B1-949C-4CB68DDC51EC}" name="Colonne103" dataDxfId="16263"/>
    <tableColumn id="122" xr3:uid="{6C045D97-249E-45B0-9C32-34CA483C80B1}" name="Colonne104" dataDxfId="16262"/>
    <tableColumn id="123" xr3:uid="{8C8F85FA-BDC7-4857-AA93-5DF31BBE8378}" name="Colonne105" dataDxfId="16261"/>
    <tableColumn id="124" xr3:uid="{6BE5CDF0-17BE-4C40-905C-E82E90D7A374}" name="Colonne106" dataDxfId="16260"/>
    <tableColumn id="125" xr3:uid="{BEC40BB5-A93F-437F-A926-6B9BF51744AE}" name="Colonne107" dataDxfId="16259"/>
    <tableColumn id="126" xr3:uid="{C5D9EC84-E72F-463C-BAE9-C64C2CC01AE1}" name="Colonne108" dataDxfId="16258"/>
    <tableColumn id="127" xr3:uid="{0FC0B2F5-9D52-49CD-ACD8-1BCDF876785F}" name="Colonne109" dataDxfId="16257"/>
    <tableColumn id="128" xr3:uid="{BA48A002-5191-4148-A263-34AF08460FB1}" name="Colonne110" dataDxfId="16256"/>
    <tableColumn id="129" xr3:uid="{8CB528B3-AF53-4B12-BE3C-F463BB1B9887}" name="Colonne111" dataDxfId="16255"/>
    <tableColumn id="130" xr3:uid="{F7F90C7F-FF09-4EB6-BD46-54EBA0DDC5D1}" name="Colonne112" dataDxfId="16254"/>
    <tableColumn id="131" xr3:uid="{A75DDAA2-ECD4-407F-9DB3-2204FB19AD46}" name="Colonne113" dataDxfId="16253"/>
    <tableColumn id="132" xr3:uid="{A16D6955-8920-4BB5-98CD-4CD3A8558E8A}" name="Colonne114" dataDxfId="16252"/>
    <tableColumn id="133" xr3:uid="{67EE75B9-4479-4109-90AF-E5FEDEF316D6}" name="Colonne115" dataDxfId="16251"/>
    <tableColumn id="134" xr3:uid="{A6ADB9FA-DAFF-46C0-8AC8-00C9D57CFB5F}" name="Colonne116" dataDxfId="16250"/>
    <tableColumn id="135" xr3:uid="{31F8D1A3-FCDE-43DA-A915-F0EC065B797F}" name="Colonne117" dataDxfId="16249"/>
    <tableColumn id="136" xr3:uid="{B715A66D-C41F-4A6A-B3D9-1F734BA05A43}" name="Colonne118" dataDxfId="16248"/>
    <tableColumn id="137" xr3:uid="{845BB2CC-518C-4A1B-8BAE-E8849C46EE49}" name="Colonne119" dataDxfId="16247"/>
    <tableColumn id="138" xr3:uid="{B4837301-B227-4ED5-A309-429C9036D2B8}" name="Colonne120" dataDxfId="16246"/>
    <tableColumn id="139" xr3:uid="{C181FA70-34EA-4996-B23C-3F61930E8B98}" name="Colonne121" dataDxfId="16245"/>
    <tableColumn id="140" xr3:uid="{F295EE71-F67E-4B7E-84C1-683289FAD914}" name="Colonne122" dataDxfId="16244"/>
    <tableColumn id="141" xr3:uid="{42EE43E8-7D0B-4F04-94D2-969984986E08}" name="Colonne123" dataDxfId="16243"/>
    <tableColumn id="142" xr3:uid="{E8C33698-D5E9-449F-BF97-DAD49F59186D}" name="Colonne124" dataDxfId="16242"/>
    <tableColumn id="143" xr3:uid="{03F4D501-4F40-412E-994A-EB7066FB4CDD}" name="Colonne125" dataDxfId="16241"/>
    <tableColumn id="144" xr3:uid="{D57CBACE-5032-4044-9825-5E92267F6491}" name="Colonne126" dataDxfId="16240"/>
    <tableColumn id="145" xr3:uid="{A5AB4246-3B44-4A33-994C-E41F0EC878FB}" name="Colonne127" dataDxfId="16239"/>
    <tableColumn id="146" xr3:uid="{C2403D53-61EC-4DD7-A87C-1633D5E00077}" name="Colonne128" dataDxfId="16238"/>
    <tableColumn id="147" xr3:uid="{5ECBABA5-AC6D-448A-9145-604D40841769}" name="Colonne129" dataDxfId="16237"/>
    <tableColumn id="148" xr3:uid="{B60DA5D5-7C99-41E6-B4E7-333295CBD24E}" name="Colonne130" dataDxfId="16236"/>
    <tableColumn id="149" xr3:uid="{30799260-3162-4808-A335-06BAD2617AF7}" name="Colonne131" dataDxfId="16235"/>
    <tableColumn id="150" xr3:uid="{3D755486-6FBD-4EAE-AC8F-EECB136378A7}" name="Colonne132" dataDxfId="16234"/>
    <tableColumn id="151" xr3:uid="{CE7B9BF6-2A74-4BAB-91BB-362BF7046334}" name="Colonne133" dataDxfId="16233"/>
    <tableColumn id="152" xr3:uid="{EE26C049-E6E9-4F1D-AC73-C0EDCA6744B5}" name="Colonne134" dataDxfId="16232"/>
    <tableColumn id="153" xr3:uid="{CB6736B4-9032-4C2B-9D94-CB8173E950E7}" name="Colonne135" dataDxfId="16231"/>
    <tableColumn id="154" xr3:uid="{391D4E23-D0BB-4BA2-83CC-129FB90C0565}" name="Colonne136" dataDxfId="16230"/>
    <tableColumn id="155" xr3:uid="{AB9D661C-4147-4398-94F4-622730307CB2}" name="Colonne137" dataDxfId="16229"/>
    <tableColumn id="156" xr3:uid="{AD6C7908-D076-4876-9085-F765E8E8A32E}" name="Colonne138" dataDxfId="16228"/>
    <tableColumn id="157" xr3:uid="{E7B2DB91-017A-40EC-A7E6-087E6BE5FB1B}" name="Colonne139" dataDxfId="16227"/>
    <tableColumn id="158" xr3:uid="{3590E160-A108-44EF-A390-FE42A50684B7}" name="Colonne140" dataDxfId="16226"/>
    <tableColumn id="159" xr3:uid="{74B3ADA9-2441-4EB5-A2D8-7E5C76B960EA}" name="Colonne141" dataDxfId="16225"/>
    <tableColumn id="160" xr3:uid="{408A9BA6-21DC-40DF-9E63-7013D91BB6C9}" name="Colonne142" dataDxfId="16224"/>
    <tableColumn id="161" xr3:uid="{2000C50D-DFB2-482B-91CB-2FAA6AAD32D2}" name="Colonne143" dataDxfId="16223"/>
    <tableColumn id="162" xr3:uid="{A38A8CAC-0895-489F-B866-2962A9CBAEE6}" name="Colonne144" dataDxfId="16222"/>
    <tableColumn id="163" xr3:uid="{65CFF8D9-0EF6-4868-9CD1-BE09ECDE1E21}" name="Colonne145" dataDxfId="16221"/>
    <tableColumn id="164" xr3:uid="{EDAFA22C-7EDE-4D21-87B7-84BF74F7B2E8}" name="Colonne146" dataDxfId="16220"/>
    <tableColumn id="165" xr3:uid="{4485A203-F4B4-41FA-A521-22D2CDF3575E}" name="Colonne147" dataDxfId="16219"/>
    <tableColumn id="166" xr3:uid="{B3596D89-8F95-465F-840E-F32137AE8289}" name="Colonne148" dataDxfId="16218"/>
    <tableColumn id="167" xr3:uid="{8C002553-F347-480D-BF8C-EEB2EE98C6AE}" name="Colonne149" dataDxfId="16217"/>
    <tableColumn id="168" xr3:uid="{740A82E4-9C71-4CBE-8794-357232767023}" name="Colonne150" dataDxfId="16216"/>
    <tableColumn id="169" xr3:uid="{3AFB3874-AD73-445E-B749-FA1964C565AA}" name="Colonne151" dataDxfId="16215"/>
    <tableColumn id="170" xr3:uid="{46A2FDCE-12AD-4902-B8B2-E56AA9032153}" name="Colonne152" dataDxfId="16214"/>
    <tableColumn id="171" xr3:uid="{D35C2073-8A27-43B6-8ADD-641483DDFC65}" name="Colonne153" dataDxfId="16213"/>
    <tableColumn id="172" xr3:uid="{AAF5E35D-393F-45C6-9F94-F533D3FE8B84}" name="Colonne154" dataDxfId="16212"/>
    <tableColumn id="173" xr3:uid="{9FEFFE86-2DF8-4665-9635-30B62009089E}" name="Colonne155" dataDxfId="16211"/>
    <tableColumn id="174" xr3:uid="{F5460D0D-6D00-4277-A1D3-BCF281DB04DE}" name="Colonne156" dataDxfId="16210"/>
    <tableColumn id="175" xr3:uid="{37BFE6D9-591B-462B-BD5A-97A7DDB4B532}" name="Colonne157" dataDxfId="16209"/>
    <tableColumn id="176" xr3:uid="{07DD7F16-3CA7-4779-979C-93487F8A5DFF}" name="Colonne158" dataDxfId="16208"/>
    <tableColumn id="177" xr3:uid="{E3EE207E-92EE-4FE1-AA14-38588DE7FB31}" name="Colonne159" dataDxfId="16207"/>
    <tableColumn id="178" xr3:uid="{C999F6B0-23FB-4B26-80B7-10362A2B5AA5}" name="Colonne160" dataDxfId="16206"/>
    <tableColumn id="179" xr3:uid="{672A8A4F-0097-415A-BF9D-BBE189D27EE3}" name="Colonne161" dataDxfId="16205"/>
    <tableColumn id="180" xr3:uid="{5FBDAE11-1B55-42AA-974E-A82A8ACF079C}" name="Colonne162" dataDxfId="16204"/>
    <tableColumn id="181" xr3:uid="{426239AC-DDB6-4E87-9CDD-4CA71E084538}" name="Colonne163" dataDxfId="16203"/>
    <tableColumn id="182" xr3:uid="{D12D75A6-5177-41DD-82A5-375DBCA3C80F}" name="Colonne164" dataDxfId="16202"/>
    <tableColumn id="183" xr3:uid="{5E1F29F4-2C8C-4945-871F-EC604EB01EEE}" name="Colonne165" dataDxfId="16201"/>
    <tableColumn id="184" xr3:uid="{FA338D17-369D-4EFF-A028-2050D5ED28D4}" name="Colonne166" dataDxfId="16200"/>
    <tableColumn id="185" xr3:uid="{796070F3-62FC-482E-B34B-62B2EF987FBF}" name="Colonne167" dataDxfId="16199"/>
    <tableColumn id="186" xr3:uid="{5FF0B1E9-0105-43B6-A490-C5188942DCEB}" name="Colonne168" dataDxfId="16198"/>
    <tableColumn id="187" xr3:uid="{D2880EF8-6D79-42ED-AC87-CF85E1786641}" name="Colonne169" dataDxfId="16197"/>
    <tableColumn id="188" xr3:uid="{CB90F025-77C4-4E9E-8E6D-68DE9D275887}" name="Colonne170" dataDxfId="16196"/>
    <tableColumn id="189" xr3:uid="{ACB68F3D-0208-4197-B321-9E44BDF559C2}" name="Colonne171" dataDxfId="16195"/>
    <tableColumn id="190" xr3:uid="{62B8BD68-7AE6-4ED6-98CA-A019F3718E1D}" name="Colonne172" dataDxfId="16194"/>
    <tableColumn id="191" xr3:uid="{56CC56B2-3AFF-4302-946B-E987A9C41B42}" name="Colonne173" dataDxfId="16193"/>
    <tableColumn id="192" xr3:uid="{D33E6372-061A-4B38-A20E-E6A6B6FF6DE3}" name="Colonne174" dataDxfId="16192"/>
    <tableColumn id="193" xr3:uid="{2C8D3895-CD9C-4E2A-B2AA-6CB3F3956522}" name="Colonne175" dataDxfId="16191"/>
    <tableColumn id="194" xr3:uid="{FC346243-331F-4407-B190-F1FB96DB2A02}" name="Colonne176" dataDxfId="16190"/>
    <tableColumn id="195" xr3:uid="{55EA7190-F892-4A51-990A-05A5228FA64C}" name="Colonne177" dataDxfId="16189"/>
    <tableColumn id="196" xr3:uid="{30B279F2-0F97-42B7-BFBA-57732E01DFCE}" name="Colonne178" dataDxfId="16188"/>
    <tableColumn id="197" xr3:uid="{D16D07AE-8BA7-4DE0-9BAA-D90E1A976A14}" name="Colonne179" dataDxfId="16187"/>
    <tableColumn id="198" xr3:uid="{9B1D4EBA-F526-41E6-BB8A-F31B8558DD70}" name="Colonne180" dataDxfId="16186"/>
    <tableColumn id="199" xr3:uid="{59DD8ABC-6F36-4467-82DB-4D2DFF81648B}" name="Colonne181" dataDxfId="16185"/>
    <tableColumn id="200" xr3:uid="{1E9698D6-D083-418B-AB7D-5615F1D75FDD}" name="Colonne182" dataDxfId="16184"/>
    <tableColumn id="201" xr3:uid="{26838318-DF3A-450F-AE28-47154FD0234C}" name="Colonne183" dataDxfId="16183"/>
    <tableColumn id="202" xr3:uid="{83226A95-5648-417A-884F-46F35D69BF1A}" name="Colonne184" dataDxfId="16182"/>
    <tableColumn id="203" xr3:uid="{ABE7D7C6-E3CB-4BAF-86E9-875F5FD8BB33}" name="Colonne185" dataDxfId="16181"/>
    <tableColumn id="204" xr3:uid="{DB3F90B3-3C3E-4C62-8BF2-E76A29C388F8}" name="Colonne186" dataDxfId="16180"/>
    <tableColumn id="205" xr3:uid="{A2F5B4CE-2F95-4B8F-A0F7-44FF5CA9E23A}" name="Colonne187" dataDxfId="16179"/>
    <tableColumn id="206" xr3:uid="{E09C1DED-5E2D-412B-B193-A607D9F3E680}" name="Colonne188" dataDxfId="16178"/>
    <tableColumn id="207" xr3:uid="{46C4849C-5806-4D45-8F38-5BE85591466B}" name="Colonne189" dataDxfId="16177"/>
    <tableColumn id="208" xr3:uid="{262D3E51-EBC5-4802-8D87-505F490F9A2F}" name="Colonne190" dataDxfId="16176"/>
    <tableColumn id="209" xr3:uid="{AF777768-D596-4C98-97C3-64FBDBE2A5DF}" name="Colonne191" dataDxfId="16175"/>
    <tableColumn id="210" xr3:uid="{83588103-9156-4DD2-BC3B-2C57C476182E}" name="Colonne192" dataDxfId="16174"/>
    <tableColumn id="211" xr3:uid="{6ADE264A-A3C1-4BE5-8811-95806BEFDDD6}" name="Colonne193" dataDxfId="16173"/>
    <tableColumn id="212" xr3:uid="{9C84044E-B526-4104-96F5-D3BE4A11EC27}" name="Colonne194" dataDxfId="16172"/>
    <tableColumn id="213" xr3:uid="{4EA455B4-7883-47F9-9F07-809404BC5D80}" name="Colonne195" dataDxfId="16171"/>
    <tableColumn id="214" xr3:uid="{B5BF1827-411E-41B1-84E8-0470D5C8C2E8}" name="Colonne196" dataDxfId="16170"/>
    <tableColumn id="215" xr3:uid="{5006DE83-6AA8-43B4-B985-AEA922964D4A}" name="Colonne197" dataDxfId="16169"/>
    <tableColumn id="216" xr3:uid="{8C759F3C-54AD-443A-AD93-A7DF1E9538D8}" name="Colonne198" dataDxfId="16168"/>
    <tableColumn id="217" xr3:uid="{F7257595-DB27-4BAB-B123-86EE5AE632A8}" name="Colonne199" dataDxfId="16167"/>
    <tableColumn id="218" xr3:uid="{011345DE-088F-43D8-BA16-7E7EA9E34BA4}" name="Colonne200" dataDxfId="16166"/>
    <tableColumn id="219" xr3:uid="{1AB6BC79-B2CF-4F2B-AE80-B95CEFD8FF6A}" name="Colonne201" dataDxfId="16165"/>
    <tableColumn id="220" xr3:uid="{48EE49AF-835F-4448-9D3C-6F55DB934E87}" name="Colonne202" dataDxfId="16164"/>
    <tableColumn id="221" xr3:uid="{B0E142EC-D0A1-422C-8414-6C2322B205F1}" name="Colonne203" dataDxfId="16163"/>
    <tableColumn id="222" xr3:uid="{48652CE1-60ED-4D82-8098-B44D7A97EF7A}" name="Colonne204" dataDxfId="16162"/>
    <tableColumn id="223" xr3:uid="{53C8D0F3-E66B-448A-856F-F8F7A39E23CB}" name="Colonne205" dataDxfId="16161"/>
    <tableColumn id="224" xr3:uid="{FA27A02E-D07B-4C0E-A2D6-8DF1B2B5849C}" name="Colonne206" dataDxfId="16160"/>
    <tableColumn id="225" xr3:uid="{0CC3344E-1BEB-4018-A646-C63D25A01B26}" name="Colonne207" dataDxfId="16159"/>
    <tableColumn id="226" xr3:uid="{1178783F-C441-464B-90C5-C5ABD9B9A026}" name="Colonne208" dataDxfId="16158"/>
    <tableColumn id="227" xr3:uid="{AF7594B2-3894-4A70-B4F0-49560A6DBDFC}" name="Colonne209" dataDxfId="16157"/>
    <tableColumn id="228" xr3:uid="{875C78FE-3808-41CE-A650-9C1FFE7B46EA}" name="Colonne210" dataDxfId="16156"/>
    <tableColumn id="229" xr3:uid="{C70D21C7-05DB-4F24-A5A1-15393EEE9471}" name="Colonne211" dataDxfId="16155"/>
    <tableColumn id="230" xr3:uid="{CB480092-D6AE-435A-A5DE-7B1DE498E80D}" name="Colonne212" dataDxfId="16154"/>
    <tableColumn id="231" xr3:uid="{95AB4B73-46CE-4C1E-BCFB-10CEAA0155FF}" name="Colonne213" dataDxfId="16153"/>
    <tableColumn id="232" xr3:uid="{8771E632-C6DA-4AF7-B700-9C9A3E411D05}" name="Colonne214" dataDxfId="16152"/>
    <tableColumn id="233" xr3:uid="{80A83081-3AC8-40DC-9B90-E00FF87E0BAB}" name="Colonne215" dataDxfId="16151"/>
    <tableColumn id="234" xr3:uid="{0D1E3C52-3BEC-4EED-A86D-A9C9F2969DE5}" name="Colonne216" dataDxfId="16150"/>
    <tableColumn id="235" xr3:uid="{7172CB1E-E1FA-4A23-8C7A-F3FEBEB9A48D}" name="Colonne217" dataDxfId="16149"/>
    <tableColumn id="236" xr3:uid="{30B1CB1A-3275-45CD-BDDF-D47B1458C9B2}" name="Colonne218" dataDxfId="16148"/>
    <tableColumn id="237" xr3:uid="{3BD9EC72-7A0E-42F2-AFEB-4FF0D0F0BBD4}" name="Colonne219" dataDxfId="16147"/>
    <tableColumn id="238" xr3:uid="{32698CA4-B386-4057-9B47-DBF888B6C2FF}" name="Colonne220" dataDxfId="16146"/>
    <tableColumn id="239" xr3:uid="{203A0507-9D99-4F8E-A0E0-1288C6FBC173}" name="Colonne221" dataDxfId="16145"/>
    <tableColumn id="240" xr3:uid="{3224F78A-EDB5-4F60-B23C-F07667A6D3FA}" name="Colonne222" dataDxfId="16144"/>
    <tableColumn id="241" xr3:uid="{D4B4C930-7E59-40D9-8493-533608441959}" name="Colonne223" dataDxfId="16143"/>
    <tableColumn id="242" xr3:uid="{0F8AE05F-05EF-4FA3-BD48-28829E567B0E}" name="Colonne224" dataDxfId="16142"/>
    <tableColumn id="243" xr3:uid="{6955BBBC-4084-42F0-92C8-AD38301AE0FE}" name="Colonne225" dataDxfId="16141"/>
    <tableColumn id="244" xr3:uid="{A85AA301-C90D-4064-BA55-CED73B4AAB12}" name="Colonne226" dataDxfId="16140"/>
    <tableColumn id="245" xr3:uid="{4827C30C-C739-4F70-B6C7-566737508F7C}" name="Colonne227" dataDxfId="16139"/>
    <tableColumn id="246" xr3:uid="{3F5F7B39-E8CE-47C2-8393-B9D46767DE5E}" name="Colonne228" dataDxfId="16138"/>
    <tableColumn id="247" xr3:uid="{63681EE6-FA48-4CC9-A770-2DF3D3E24B98}" name="Colonne229" dataDxfId="16137"/>
    <tableColumn id="248" xr3:uid="{ABCC6C4A-3A3D-4101-8877-C2B945F25780}" name="Colonne230" dataDxfId="16136"/>
    <tableColumn id="249" xr3:uid="{B54E63E7-F10F-4E36-B577-F0138261B746}" name="Colonne231" dataDxfId="16135"/>
    <tableColumn id="250" xr3:uid="{5EB81F61-6C61-42C5-9377-08F8FA96B312}" name="Colonne232" dataDxfId="16134"/>
    <tableColumn id="251" xr3:uid="{34A204B2-2D01-4231-9318-B2DCC1282824}" name="Colonne233" dataDxfId="16133"/>
    <tableColumn id="252" xr3:uid="{AD9C47A2-A196-47F7-A6B7-3A4A95A8FF27}" name="Colonne234" dataDxfId="16132"/>
    <tableColumn id="253" xr3:uid="{AA9BC654-99F4-47B8-84B1-23BF24D0EECE}" name="Colonne235" dataDxfId="16131"/>
    <tableColumn id="254" xr3:uid="{E6990381-72C3-4FB5-902C-DF56744EF789}" name="Colonne236" dataDxfId="16130"/>
    <tableColumn id="255" xr3:uid="{9EACAC4C-7FD5-432C-837A-05D26326B697}" name="Colonne237" dataDxfId="16129"/>
    <tableColumn id="256" xr3:uid="{89495614-4B53-458C-8458-BB2797AB41F6}" name="Colonne238" dataDxfId="16128"/>
    <tableColumn id="257" xr3:uid="{6D3EEB0D-3A86-4A99-909A-ED520B544389}" name="Colonne239" dataDxfId="16127"/>
    <tableColumn id="258" xr3:uid="{E80CF63F-CCA6-4489-AD5C-34B5E6A7796E}" name="Colonne240" dataDxfId="16126"/>
    <tableColumn id="259" xr3:uid="{5F5296BC-931E-4B3E-8924-96A9714FD2CD}" name="Colonne241" dataDxfId="16125"/>
    <tableColumn id="260" xr3:uid="{A5D3DB3B-ED0D-4C11-98A4-BD59006C3692}" name="Colonne242" dataDxfId="16124"/>
    <tableColumn id="261" xr3:uid="{46E5AE80-C5B0-4861-B9A9-80EF089479BD}" name="Colonne243" dataDxfId="16123"/>
    <tableColumn id="262" xr3:uid="{15F1BD03-E357-409A-8F9C-C455AC64F69B}" name="Colonne244" dataDxfId="16122"/>
    <tableColumn id="263" xr3:uid="{C5A01BE1-52A3-450A-BA7E-CD023085CED1}" name="Colonne245" dataDxfId="16121"/>
    <tableColumn id="264" xr3:uid="{E81F27D8-35DA-4EF2-A908-60AF752265CB}" name="Colonne246" dataDxfId="16120"/>
    <tableColumn id="265" xr3:uid="{81394A6F-798B-4EC7-8B1F-843AC8680BAF}" name="Colonne247" dataDxfId="16119"/>
    <tableColumn id="266" xr3:uid="{73EF6EF2-39D9-452D-8B0B-0C4AEABE7B6D}" name="Colonne248" dataDxfId="16118"/>
    <tableColumn id="267" xr3:uid="{4A2065B1-FB19-4AC4-AFD9-AD046BC607F5}" name="Colonne249" dataDxfId="16117"/>
    <tableColumn id="268" xr3:uid="{259B5C84-90F7-483A-B3E3-F725B54B3DE2}" name="Colonne250" dataDxfId="16116"/>
    <tableColumn id="269" xr3:uid="{387685A3-2B88-4AB2-9A6D-C0E812442B01}" name="Colonne251" dataDxfId="16115"/>
    <tableColumn id="270" xr3:uid="{BA13FAB8-720A-47E5-AF58-7370F3B49BAC}" name="Colonne252" dataDxfId="16114"/>
    <tableColumn id="271" xr3:uid="{A34672BF-7677-448D-9FDC-DEB6B571816C}" name="Colonne253" dataDxfId="16113"/>
    <tableColumn id="272" xr3:uid="{23493578-A46F-4EA5-8C18-9BB72C79C9AD}" name="Colonne254" dataDxfId="16112"/>
    <tableColumn id="273" xr3:uid="{D8F79FE3-CA35-4FC3-91B1-ADFF18AA2D2C}" name="Colonne255" dataDxfId="16111"/>
    <tableColumn id="274" xr3:uid="{7EADF73B-2656-4CBC-BF24-F7DAB62F5C4C}" name="Colonne256" dataDxfId="16110"/>
    <tableColumn id="275" xr3:uid="{7F903872-D839-41A6-B5DF-9ACD659695E7}" name="Colonne257" dataDxfId="16109"/>
    <tableColumn id="276" xr3:uid="{0335ED6C-C7D5-4136-B6E3-43DCDAFAA617}" name="Colonne258" dataDxfId="16108"/>
    <tableColumn id="277" xr3:uid="{D040748A-E64A-4271-9634-08B9ABB33AA9}" name="Colonne259" dataDxfId="16107"/>
    <tableColumn id="278" xr3:uid="{5E23667A-A7FE-4A24-B954-5057D66EE7D6}" name="Colonne260" dataDxfId="16106"/>
    <tableColumn id="279" xr3:uid="{23C5464B-0FBB-4545-B7B1-A9929ABEE25D}" name="Colonne261" dataDxfId="16105"/>
    <tableColumn id="280" xr3:uid="{A6B17BF4-4F65-4AA0-9823-5F4A3A151980}" name="Colonne262" dataDxfId="16104"/>
    <tableColumn id="281" xr3:uid="{CC5AA561-FF33-4E01-8EAA-68D467365CB2}" name="Colonne263" dataDxfId="16103"/>
    <tableColumn id="282" xr3:uid="{1F32D28E-44C7-4C32-B33A-27B240B290FD}" name="Colonne264" dataDxfId="16102"/>
    <tableColumn id="283" xr3:uid="{72B00D3F-C8ED-49D9-B971-6682D8D9149B}" name="Colonne265" dataDxfId="16101"/>
    <tableColumn id="284" xr3:uid="{F658B2A3-C985-4953-8505-41489DC77FCC}" name="Colonne266" dataDxfId="16100"/>
    <tableColumn id="285" xr3:uid="{864BC3E1-8646-4338-A845-9FAA34759D00}" name="Colonne267" dataDxfId="16099"/>
    <tableColumn id="286" xr3:uid="{D71BBDFC-24DF-46DB-85DB-F0C48CE8DF21}" name="Colonne268" dataDxfId="16098"/>
    <tableColumn id="287" xr3:uid="{D2BEDF6C-C0C6-4F84-857D-3FBD6B01EDFF}" name="Colonne269" dataDxfId="16097"/>
    <tableColumn id="288" xr3:uid="{969D5391-E42D-4624-92EC-42C6C63A6E17}" name="Colonne270" dataDxfId="16096"/>
    <tableColumn id="289" xr3:uid="{1BA6FC1E-85DA-4839-8A97-2E1EADCB6B87}" name="Colonne271" dataDxfId="16095"/>
    <tableColumn id="290" xr3:uid="{449370E3-56FE-4A5B-8A4F-2DA0673E43C6}" name="Colonne272" dataDxfId="16094"/>
    <tableColumn id="291" xr3:uid="{D476846C-8861-486F-99C4-65CDA1CA3BD6}" name="Colonne273" dataDxfId="16093"/>
    <tableColumn id="292" xr3:uid="{4D01F711-5523-4085-873F-0181CBA3D283}" name="Colonne274" dataDxfId="16092"/>
    <tableColumn id="293" xr3:uid="{BA218F01-A477-4D36-9530-5155EF6AF46F}" name="Colonne275" dataDxfId="16091"/>
    <tableColumn id="294" xr3:uid="{003E2549-18FD-41E1-B6AB-D973F6CF4008}" name="Colonne276" dataDxfId="16090"/>
    <tableColumn id="295" xr3:uid="{C13924EA-AFDF-40A1-A30A-805F96739513}" name="Colonne277" dataDxfId="16089"/>
    <tableColumn id="296" xr3:uid="{C41120EB-9BBC-4E62-99CA-6D5F0C0D036A}" name="Colonne278" dataDxfId="16088"/>
    <tableColumn id="297" xr3:uid="{48845F33-13D3-4D1B-8935-DD8D4CB5CE3C}" name="Colonne279" dataDxfId="16087"/>
    <tableColumn id="298" xr3:uid="{A43C1CCE-8920-4B17-B844-A25F6F524411}" name="Colonne280" dataDxfId="16086"/>
    <tableColumn id="299" xr3:uid="{F912B3C0-A055-4CC0-AB9B-E06B897DE081}" name="Colonne281" dataDxfId="16085"/>
    <tableColumn id="300" xr3:uid="{43982DB5-B523-401F-830E-963946BCC156}" name="Colonne282" dataDxfId="16084"/>
    <tableColumn id="301" xr3:uid="{6887D8A4-2D1C-445B-B81F-F4070AB9506E}" name="Colonne283" dataDxfId="16083"/>
    <tableColumn id="302" xr3:uid="{57A67396-97C3-41A1-8838-EC1D4DE26DA6}" name="Colonne284" dataDxfId="16082"/>
    <tableColumn id="303" xr3:uid="{785D73D0-F62F-4066-8CE3-2FCA12B2D930}" name="Colonne285" dataDxfId="16081"/>
    <tableColumn id="304" xr3:uid="{68800C70-FAA3-4E2C-997E-2744F9297532}" name="Colonne286" dataDxfId="16080"/>
    <tableColumn id="305" xr3:uid="{BD596F67-5E92-4656-B6F9-A2F60CBD1EA4}" name="Colonne287" dataDxfId="16079"/>
    <tableColumn id="306" xr3:uid="{126E9DD6-F3D1-4299-B791-6B98A9F51CA9}" name="Colonne288" dataDxfId="16078"/>
    <tableColumn id="307" xr3:uid="{D9755106-36E9-4704-9573-8AE869EC34FC}" name="Colonne289" dataDxfId="16077"/>
    <tableColumn id="308" xr3:uid="{EA3F84BD-A1B8-408E-8014-7018C6F91FC9}" name="Colonne290" dataDxfId="16076"/>
    <tableColumn id="309" xr3:uid="{E40791B8-7ECA-46DD-BF0C-898162ACA74A}" name="Colonne291" dataDxfId="16075"/>
    <tableColumn id="310" xr3:uid="{B52F7DEB-DD3E-4FD7-AAA7-19A65CEA3771}" name="Colonne292" dataDxfId="16074"/>
    <tableColumn id="311" xr3:uid="{D2C5DDF8-9B34-450B-B4E4-C5F1C7F38BA2}" name="Colonne293" dataDxfId="16073"/>
    <tableColumn id="312" xr3:uid="{7C2D5C1B-8994-41AD-BDE9-F716F6B66057}" name="Colonne294" dataDxfId="16072"/>
    <tableColumn id="313" xr3:uid="{F364683C-9D0D-4E07-921D-01C482CFD5DD}" name="Colonne295" dataDxfId="16071"/>
    <tableColumn id="314" xr3:uid="{7AEE48B5-765B-4A72-B602-85C68C2984BB}" name="Colonne296" dataDxfId="16070"/>
    <tableColumn id="315" xr3:uid="{C0AD57DA-0EE9-4492-853F-F22A3642EC51}" name="Colonne297" dataDxfId="16069"/>
    <tableColumn id="316" xr3:uid="{81B65A6E-FCAC-4536-B403-4168A5EE7141}" name="Colonne298" dataDxfId="16068"/>
    <tableColumn id="317" xr3:uid="{14FDCEAC-9515-4999-A3BB-455718FF7952}" name="Colonne299" dataDxfId="16067"/>
    <tableColumn id="318" xr3:uid="{4BE940BB-91B9-4DC9-AC6E-36377C25CE66}" name="Colonne300" dataDxfId="16066"/>
    <tableColumn id="319" xr3:uid="{3FF31261-788C-483B-8619-AA286B67B9EF}" name="Colonne301" dataDxfId="16065"/>
    <tableColumn id="320" xr3:uid="{FC94FE20-8DF1-4F3C-8AF1-A0E55731BBDC}" name="Colonne302" dataDxfId="16064"/>
    <tableColumn id="321" xr3:uid="{17E8FEB7-BB60-46B1-9195-24AA472F9D8A}" name="Colonne303" dataDxfId="16063"/>
    <tableColumn id="322" xr3:uid="{D3B71EAE-23D8-48CB-9549-F09003048838}" name="Colonne304" dataDxfId="16062"/>
    <tableColumn id="323" xr3:uid="{7B759D4E-756A-499C-BF7F-304FA34E7637}" name="Colonne305" dataDxfId="16061"/>
    <tableColumn id="324" xr3:uid="{FE5311DA-24F3-4BBB-938D-368415C06696}" name="Colonne306" dataDxfId="16060"/>
    <tableColumn id="325" xr3:uid="{FC22440C-DBA9-4DC9-9626-AEBF57B01021}" name="Colonne307" dataDxfId="16059"/>
    <tableColumn id="326" xr3:uid="{C497D982-FCB2-499B-948B-DCC554D2F520}" name="Colonne308" dataDxfId="16058"/>
    <tableColumn id="327" xr3:uid="{F9F240EB-A886-42D4-B53B-BA69A9783399}" name="Colonne309" dataDxfId="16057"/>
    <tableColumn id="328" xr3:uid="{7CAA49AD-0768-44CC-BDC0-F28C8ECD9251}" name="Colonne310" dataDxfId="16056"/>
    <tableColumn id="329" xr3:uid="{0038BA18-3458-4EB3-8D7E-E61EAAC1E6C3}" name="Colonne311" dataDxfId="16055"/>
    <tableColumn id="330" xr3:uid="{A1169844-E4D3-412D-9C61-5CD44622CA43}" name="Colonne312" dataDxfId="16054"/>
    <tableColumn id="331" xr3:uid="{88815CEE-57F4-408A-91EF-4DEB9D3E2D4E}" name="Colonne313" dataDxfId="16053"/>
    <tableColumn id="332" xr3:uid="{1DA9382D-3002-46A0-A4DB-65F278064EF8}" name="Colonne314" dataDxfId="16052"/>
    <tableColumn id="333" xr3:uid="{2982FDAC-C68D-4E6C-8B49-D447AB1E4F96}" name="Colonne315" dataDxfId="16051"/>
    <tableColumn id="334" xr3:uid="{2BA857DD-5DD4-4821-AEFB-1A643D0F2F6E}" name="Colonne316" dataDxfId="16050"/>
    <tableColumn id="335" xr3:uid="{8DF75CFD-33FC-4D46-8BBA-B0FE97631AF8}" name="Colonne317" dataDxfId="16049"/>
    <tableColumn id="336" xr3:uid="{52305940-5861-4E28-A5FD-F1564D6B8D2A}" name="Colonne318" dataDxfId="16048"/>
    <tableColumn id="337" xr3:uid="{528F27EC-32A7-45ED-9A52-09B37F76DD93}" name="Colonne319" dataDxfId="16047"/>
    <tableColumn id="338" xr3:uid="{971FAE85-AB51-4AD5-B873-6905D5FD5ACB}" name="Colonne320" dataDxfId="16046"/>
    <tableColumn id="339" xr3:uid="{BF5A8F82-D8B0-4318-9C8F-AEFEE77E702D}" name="Colonne321" dataDxfId="16045"/>
    <tableColumn id="340" xr3:uid="{9FB94FF2-81B4-4F31-A631-EF0762F69D87}" name="Colonne322" dataDxfId="16044"/>
    <tableColumn id="341" xr3:uid="{B111B63F-6B97-41E1-B650-B630311FE283}" name="Colonne323" dataDxfId="16043"/>
    <tableColumn id="342" xr3:uid="{B00E3A9D-D6C8-49E6-B436-6884D40FB9E8}" name="Colonne324" dataDxfId="16042"/>
    <tableColumn id="343" xr3:uid="{0421A683-0162-44BD-91F9-AA5E88D40B21}" name="Colonne325" dataDxfId="16041"/>
    <tableColumn id="344" xr3:uid="{DDF781DF-1B80-4CA6-80C4-39DED23DB60F}" name="Colonne326" dataDxfId="16040"/>
    <tableColumn id="345" xr3:uid="{AF5B9D1F-1666-47F2-BBBB-DB70A8F487B3}" name="Colonne327" dataDxfId="16039"/>
    <tableColumn id="346" xr3:uid="{0AA29CF7-A40D-401C-A99B-329A3578E601}" name="Colonne328" dataDxfId="16038"/>
    <tableColumn id="347" xr3:uid="{3C835EC2-F14F-4F10-9C3B-A0524EE0117F}" name="Colonne329" dataDxfId="16037"/>
    <tableColumn id="348" xr3:uid="{B275A574-9059-463B-A148-B42F2A6D9624}" name="Colonne330" dataDxfId="16036"/>
    <tableColumn id="349" xr3:uid="{00C23416-0D13-46E8-83DA-B9A3B7246A46}" name="Colonne331" dataDxfId="16035"/>
    <tableColumn id="350" xr3:uid="{2173B069-0B35-4271-A448-FFF2E6EFA76F}" name="Colonne332" dataDxfId="16034"/>
    <tableColumn id="351" xr3:uid="{2266199E-91D9-42E1-88D2-9542B2CA4238}" name="Colonne333" dataDxfId="16033"/>
    <tableColumn id="352" xr3:uid="{3DC66FFE-0A7F-4B4B-98B6-FA274A0129FB}" name="Colonne334" dataDxfId="16032"/>
    <tableColumn id="353" xr3:uid="{23156505-14B8-4DC5-BA0C-E1EFE77EAC55}" name="Colonne335" dataDxfId="16031"/>
    <tableColumn id="354" xr3:uid="{911389F9-AC1F-4834-8281-7FCDE0CF4DAB}" name="Colonne336" dataDxfId="16030"/>
    <tableColumn id="355" xr3:uid="{35885805-02C1-413D-90CA-182B56D5CB9A}" name="Colonne337" dataDxfId="16029"/>
    <tableColumn id="356" xr3:uid="{4D8DE271-210C-4285-A748-02EC6A5FA1E8}" name="Colonne338" dataDxfId="16028"/>
    <tableColumn id="357" xr3:uid="{118FD1DA-87F7-4E77-883E-6D303F8C93BB}" name="Colonne339" dataDxfId="16027"/>
    <tableColumn id="358" xr3:uid="{79A09F21-847E-4421-A866-8F86BDDA48B2}" name="Colonne340" dataDxfId="16026"/>
    <tableColumn id="359" xr3:uid="{500DB138-10DA-41DA-A6DC-FC949128E568}" name="Colonne341" dataDxfId="16025"/>
    <tableColumn id="360" xr3:uid="{D7220AAA-8B10-43AF-A5E9-304532AE6CA7}" name="Colonne342" dataDxfId="16024"/>
    <tableColumn id="361" xr3:uid="{2EA69656-5766-4A86-9954-FE2738523CD0}" name="Colonne343" dataDxfId="16023"/>
    <tableColumn id="362" xr3:uid="{E42B0DBF-0A25-40E8-905C-984F163F3934}" name="Colonne344" dataDxfId="16022"/>
    <tableColumn id="363" xr3:uid="{F41DACD1-7B3E-4569-B372-33DFDE327ECA}" name="Colonne345" dataDxfId="16021"/>
    <tableColumn id="364" xr3:uid="{9EB8CFEC-6223-475B-A1B1-155E06F60D11}" name="Colonne346" dataDxfId="16020"/>
    <tableColumn id="365" xr3:uid="{BCB87D85-E0AA-48E3-80E1-23C4550CD8CB}" name="Colonne347" dataDxfId="16019"/>
    <tableColumn id="366" xr3:uid="{54D46E93-A088-4310-8B80-8F2DF0617F01}" name="Colonne348" dataDxfId="16018"/>
    <tableColumn id="367" xr3:uid="{7ED0786D-42AE-44BF-A079-D8B4DA860E48}" name="Colonne349" dataDxfId="16017"/>
    <tableColumn id="368" xr3:uid="{8BCC8502-3A61-459A-B3B4-E8D39A8A86C7}" name="Colonne350" dataDxfId="16016"/>
    <tableColumn id="369" xr3:uid="{4A4ABFE8-928F-4D1C-A2FE-018B97E04963}" name="Colonne351" dataDxfId="16015"/>
    <tableColumn id="370" xr3:uid="{F2741129-8A73-4B2F-B8D9-F548EDBBB159}" name="Colonne352" dataDxfId="16014"/>
    <tableColumn id="371" xr3:uid="{3C773CCF-373F-4DBD-8603-269BC1C31E94}" name="Colonne353" dataDxfId="16013"/>
    <tableColumn id="372" xr3:uid="{CB0AF327-D376-4124-B94F-1CA268F68F25}" name="Colonne354" dataDxfId="16012"/>
    <tableColumn id="373" xr3:uid="{E184FE61-97A5-4198-8317-3EFF147B1E1D}" name="Colonne355" dataDxfId="16011"/>
    <tableColumn id="374" xr3:uid="{9C8B0D27-C6DE-42A9-AFD5-8F9CD524659F}" name="Colonne356" dataDxfId="16010"/>
    <tableColumn id="375" xr3:uid="{5A5EB839-4124-4764-81C0-032EE8D065E4}" name="Colonne357" dataDxfId="16009"/>
    <tableColumn id="376" xr3:uid="{4BEF4F51-954A-46BC-AF15-255A81FDED4E}" name="Colonne358" dataDxfId="16008"/>
    <tableColumn id="377" xr3:uid="{70BC0DE4-C815-4B43-B4C7-34D5C1910EAC}" name="Colonne359" dataDxfId="16007"/>
    <tableColumn id="378" xr3:uid="{53B40BF0-F9C1-4DA4-8785-4A3EDAC87DBE}" name="Colonne360" dataDxfId="16006"/>
    <tableColumn id="379" xr3:uid="{BEB394CE-BD3F-4ED1-9EE9-7312B29DB4FC}" name="Colonne361" dataDxfId="16005"/>
    <tableColumn id="380" xr3:uid="{794E6B45-A5AB-466A-84F6-FB33CBD50999}" name="Colonne362" dataDxfId="16004"/>
    <tableColumn id="381" xr3:uid="{A770813D-0FBB-4ABE-87F6-C014429E3201}" name="Colonne363" dataDxfId="16003"/>
    <tableColumn id="382" xr3:uid="{7F2577E0-1FA3-45EF-9C8A-D3585BCE436C}" name="Colonne364" dataDxfId="16002"/>
    <tableColumn id="383" xr3:uid="{7C90160D-F8F8-47AD-BAC1-26E1415B455E}" name="Colonne365" dataDxfId="16001"/>
    <tableColumn id="384" xr3:uid="{C175B46D-1041-4A1E-AE1B-7648D4316F3B}" name="Colonne366" dataDxfId="16000"/>
    <tableColumn id="385" xr3:uid="{D1AE5664-617B-4094-8272-E5F7AC52082D}" name="Colonne367" dataDxfId="15999"/>
    <tableColumn id="386" xr3:uid="{05FA2E75-C6F2-42BC-99C4-1F46D75CFE81}" name="Colonne368" dataDxfId="15998"/>
    <tableColumn id="387" xr3:uid="{81C781FD-5528-4301-B6F7-044C5A369CE9}" name="Colonne369" dataDxfId="15997"/>
    <tableColumn id="388" xr3:uid="{BA1FDADB-C69C-488C-A8B9-80DCAE072519}" name="Colonne370" dataDxfId="15996"/>
    <tableColumn id="389" xr3:uid="{98496DC7-9F20-4BD0-A18E-82C336917B51}" name="Colonne371" dataDxfId="15995"/>
    <tableColumn id="390" xr3:uid="{3E72D657-9A5E-4C8F-ABBB-EFD4A883E34F}" name="Colonne372" dataDxfId="15994"/>
    <tableColumn id="391" xr3:uid="{2DAC700B-13C3-416C-97AD-E037EC447411}" name="Colonne373" dataDxfId="15993"/>
    <tableColumn id="392" xr3:uid="{9B063B11-8CEC-46D0-A5E8-08163024C17B}" name="Colonne374" dataDxfId="15992"/>
    <tableColumn id="393" xr3:uid="{FA11461D-4B99-43C7-9B82-04C95DC20370}" name="Colonne375" dataDxfId="15991"/>
    <tableColumn id="394" xr3:uid="{59FAC779-2A29-439C-9A2C-20B422746209}" name="Colonne376" dataDxfId="15990"/>
    <tableColumn id="395" xr3:uid="{75C546ED-6FC1-43C7-A9B8-98A730DE6771}" name="Colonne377" dataDxfId="15989"/>
    <tableColumn id="396" xr3:uid="{7A02F87F-613D-418A-A7E2-C4C55A8D9C02}" name="Colonne378" dataDxfId="15988"/>
    <tableColumn id="397" xr3:uid="{48BEF161-5AC2-48DA-B60E-4B652CA84553}" name="Colonne379" dataDxfId="15987"/>
    <tableColumn id="398" xr3:uid="{CBCFA723-E9E7-48DE-AB68-19590058E211}" name="Colonne380" dataDxfId="15986"/>
    <tableColumn id="399" xr3:uid="{ED0CC394-4E3F-4AF8-AB30-7C7C4101DB3A}" name="Colonne381" dataDxfId="15985"/>
    <tableColumn id="400" xr3:uid="{11DFAC6F-77FE-4C00-97B2-C7A93C7C8D09}" name="Colonne382" dataDxfId="15984"/>
    <tableColumn id="401" xr3:uid="{447670B5-0636-4D9E-AE1D-451F5472103D}" name="Colonne383" dataDxfId="15983"/>
    <tableColumn id="402" xr3:uid="{F0A00F84-1D2F-4B1F-83B1-E3CE6CF0DB7E}" name="Colonne384" dataDxfId="15982"/>
    <tableColumn id="403" xr3:uid="{A083A5AC-3D6B-4FE5-BCF0-322EC328A903}" name="Colonne385" dataDxfId="15981"/>
    <tableColumn id="404" xr3:uid="{669254E4-AAD2-428C-BD29-B6A9AF90D3FF}" name="Colonne386" dataDxfId="15980"/>
    <tableColumn id="405" xr3:uid="{0660803F-A0E4-4E9A-9134-35541600C30A}" name="Colonne387" dataDxfId="15979"/>
    <tableColumn id="406" xr3:uid="{197CEB8C-176A-4DA8-B9DD-7CCE6E54AA67}" name="Colonne388" dataDxfId="15978"/>
    <tableColumn id="407" xr3:uid="{C4A853CB-95D1-469D-82B6-59AADFC0523D}" name="Colonne389" dataDxfId="15977"/>
    <tableColumn id="408" xr3:uid="{C42F8971-A9A5-4B90-BB8C-D9C1889381EE}" name="Colonne390" dataDxfId="15976"/>
    <tableColumn id="409" xr3:uid="{11496A5A-6327-499C-B5D8-1619A3EE17CF}" name="Colonne391" dataDxfId="15975"/>
    <tableColumn id="410" xr3:uid="{6EA74802-AA44-4490-96B8-86EC714AF1BD}" name="Colonne392" dataDxfId="15974"/>
    <tableColumn id="411" xr3:uid="{CAE9631F-D118-4BB0-B2E3-0641CFEF7E58}" name="Colonne393" dataDxfId="15973"/>
    <tableColumn id="412" xr3:uid="{FFD6B42F-4372-4030-90D9-C2DF7136775B}" name="Colonne394" dataDxfId="15972"/>
    <tableColumn id="413" xr3:uid="{FF3CB058-F875-4CC4-9162-985483D9EA69}" name="Colonne395" dataDxfId="15971"/>
    <tableColumn id="414" xr3:uid="{4760F1B5-001D-40C7-972B-CDCE26AAF2C3}" name="Colonne396" dataDxfId="15970"/>
    <tableColumn id="415" xr3:uid="{74B38598-895C-4DE7-84DE-2534D9353244}" name="Colonne397" dataDxfId="15969"/>
    <tableColumn id="416" xr3:uid="{33604ABB-ECFA-4011-8CCE-70922C5851C7}" name="Colonne398" dataDxfId="15968"/>
    <tableColumn id="417" xr3:uid="{547DA495-2FE4-48B1-9ED1-50BB239FF5C7}" name="Colonne399" dataDxfId="15967"/>
    <tableColumn id="418" xr3:uid="{86860564-E7AF-4ABC-9D61-2A676D110FAE}" name="Colonne400" dataDxfId="15966"/>
    <tableColumn id="419" xr3:uid="{BE6F06A0-7F9D-4980-A7FF-10CEE03D87AC}" name="Colonne401" dataDxfId="15965"/>
    <tableColumn id="420" xr3:uid="{46823A8A-3E30-4096-BD71-AF34EDB37D88}" name="Colonne402" dataDxfId="15964"/>
    <tableColumn id="421" xr3:uid="{36D85C71-C5DD-48CA-B335-18227E925ED4}" name="Colonne403" dataDxfId="15963"/>
    <tableColumn id="422" xr3:uid="{8D4A81CE-36FE-43E1-8102-7F444DB7A728}" name="Colonne404" dataDxfId="15962"/>
    <tableColumn id="423" xr3:uid="{11C5FA20-9BBC-4BCD-9CDB-821DF2E48847}" name="Colonne405" dataDxfId="15961"/>
    <tableColumn id="424" xr3:uid="{31FF2EC5-0A3C-485A-9C0C-DDC0A4B51A96}" name="Colonne406" dataDxfId="15960"/>
    <tableColumn id="425" xr3:uid="{12DBD8BB-1F62-4AB2-9B49-64AE3852A83F}" name="Colonne407" dataDxfId="15959"/>
    <tableColumn id="426" xr3:uid="{762A5589-2258-46B4-B11F-87CD68B9CFFE}" name="Colonne408" dataDxfId="15958"/>
    <tableColumn id="427" xr3:uid="{8D51DB68-704F-4D4F-A2B8-EC815A5DFF35}" name="Colonne409" dataDxfId="15957"/>
    <tableColumn id="428" xr3:uid="{C32D199C-4CE2-462D-948E-9583C223A2B2}" name="Colonne410" dataDxfId="15956"/>
    <tableColumn id="429" xr3:uid="{6609B80E-135C-40BB-983F-3FF0D6C3C9A4}" name="Colonne411" dataDxfId="15955"/>
    <tableColumn id="430" xr3:uid="{82B814D1-F750-48F0-80C2-60E90EAA73F3}" name="Colonne412" dataDxfId="15954"/>
    <tableColumn id="431" xr3:uid="{84526FCB-053B-45B7-A3D4-228A34BD75FA}" name="Colonne413" dataDxfId="15953"/>
    <tableColumn id="432" xr3:uid="{123683A3-F5D6-4916-ABF4-5E867835230B}" name="Colonne414" dataDxfId="15952"/>
    <tableColumn id="433" xr3:uid="{0F908196-1EC6-4130-973F-3E440861A3A3}" name="Colonne415" dataDxfId="15951"/>
    <tableColumn id="434" xr3:uid="{FA0A672F-8A42-45AA-9C9C-CC48F819556D}" name="Colonne416" dataDxfId="15950"/>
    <tableColumn id="435" xr3:uid="{8ED800A9-895C-40D0-B22A-01EFD8D8CC5B}" name="Colonne417" dataDxfId="15949"/>
    <tableColumn id="436" xr3:uid="{C4CEAD2F-C52A-489F-B953-FC1565B96AF2}" name="Colonne418" dataDxfId="15948"/>
    <tableColumn id="437" xr3:uid="{AF815A85-9C46-4D83-96A4-E25C47C9AFC7}" name="Colonne419" dataDxfId="15947"/>
    <tableColumn id="438" xr3:uid="{B80918B9-C4B2-48BD-BEFF-66F0E3E5CCA3}" name="Colonne420" dataDxfId="15946"/>
    <tableColumn id="439" xr3:uid="{2ADD6570-C993-4D5B-B17C-4EF85F89ACE4}" name="Colonne421" dataDxfId="15945"/>
    <tableColumn id="440" xr3:uid="{B68C690A-0F89-42A8-95E2-ECC73514FD7E}" name="Colonne422" dataDxfId="15944"/>
    <tableColumn id="441" xr3:uid="{8C37A4B1-F9A8-4448-97E0-F074C26025C5}" name="Colonne423" dataDxfId="15943"/>
    <tableColumn id="442" xr3:uid="{28177859-B025-48ED-9EB7-742C8F502A99}" name="Colonne424" dataDxfId="15942"/>
    <tableColumn id="443" xr3:uid="{EB28D360-4E8E-4ECC-B059-6C2722ADE698}" name="Colonne425" dataDxfId="15941"/>
    <tableColumn id="444" xr3:uid="{0513E0A8-57AF-4646-B310-34110FF18D58}" name="Colonne426" dataDxfId="15940"/>
    <tableColumn id="445" xr3:uid="{3386DA8C-7938-4157-B588-36883FE5BBCB}" name="Colonne427" dataDxfId="15939"/>
    <tableColumn id="446" xr3:uid="{409DB3C6-0105-4841-B53B-E30EFAD1CE29}" name="Colonne428" dataDxfId="15938"/>
    <tableColumn id="447" xr3:uid="{AE6A09AD-F8EF-45EF-8A46-E692AD54EFCA}" name="Colonne429" dataDxfId="15937"/>
    <tableColumn id="448" xr3:uid="{919B631F-0344-4EEB-90D3-F910EBB86D4D}" name="Colonne430" dataDxfId="15936"/>
    <tableColumn id="449" xr3:uid="{E04CBE14-E6B0-41B0-9579-5EB6CDA72A05}" name="Colonne431" dataDxfId="15935"/>
    <tableColumn id="450" xr3:uid="{8FD2F046-8227-47AA-9527-25F6A3092660}" name="Colonne432" dataDxfId="15934"/>
    <tableColumn id="451" xr3:uid="{35BB6BF0-52A2-4425-9FD3-BBA5FA800262}" name="Colonne433" dataDxfId="15933"/>
    <tableColumn id="452" xr3:uid="{C8B14A1F-8C17-4FC4-9434-62B7B1314224}" name="Colonne434" dataDxfId="15932"/>
    <tableColumn id="453" xr3:uid="{726DE15E-352B-4F57-90EB-C6F6E7A65BEC}" name="Colonne435" dataDxfId="15931"/>
    <tableColumn id="454" xr3:uid="{934224DA-7531-4061-B903-D314B7BDA277}" name="Colonne436" dataDxfId="15930"/>
    <tableColumn id="455" xr3:uid="{E2132B8D-09D1-48CE-AF98-F106F3F0C721}" name="Colonne437" dataDxfId="15929"/>
    <tableColumn id="456" xr3:uid="{8208B9B2-3AF1-4CB9-946A-A265BCA2FEEF}" name="Colonne438" dataDxfId="15928"/>
    <tableColumn id="457" xr3:uid="{29A4C7E4-C282-4963-AF0B-A86EC7BCA1DB}" name="Colonne439" dataDxfId="15927"/>
    <tableColumn id="458" xr3:uid="{D2C94C46-7508-4DE9-8C6D-5D72134227D6}" name="Colonne440" dataDxfId="15926"/>
    <tableColumn id="459" xr3:uid="{A23EE99B-B145-4D0C-9184-6009391D0EBA}" name="Colonne441" dataDxfId="15925"/>
    <tableColumn id="460" xr3:uid="{BBEF16E0-4C29-4805-88EF-7042343C16EF}" name="Colonne442" dataDxfId="15924"/>
    <tableColumn id="461" xr3:uid="{84CDEBE6-3197-4F70-8CED-9259E9B40701}" name="Colonne443" dataDxfId="15923"/>
    <tableColumn id="462" xr3:uid="{73E90B82-AB92-4BBC-AFD4-7312F1CD312F}" name="Colonne444" dataDxfId="15922"/>
    <tableColumn id="463" xr3:uid="{2B06BD9F-8148-4CB8-A154-5183B4DB6EE1}" name="Colonne445" dataDxfId="15921"/>
    <tableColumn id="464" xr3:uid="{2333FB62-EDA8-4ACD-9968-E36B4AF6FD41}" name="Colonne446" dataDxfId="15920"/>
    <tableColumn id="465" xr3:uid="{19DE3E99-109B-4290-9386-A572A6AA5B2E}" name="Colonne447" dataDxfId="15919"/>
    <tableColumn id="466" xr3:uid="{13256661-8051-455F-BD95-F2727A89D588}" name="Colonne448" dataDxfId="15918"/>
    <tableColumn id="467" xr3:uid="{95FBA367-49BE-4E26-9A98-6AF7EC1F43A1}" name="Colonne449" dataDxfId="15917"/>
    <tableColumn id="468" xr3:uid="{79EFD476-FA4E-4C05-B323-4BD96722FEE2}" name="Colonne450" dataDxfId="15916"/>
    <tableColumn id="469" xr3:uid="{BD89190F-CC5F-412D-A469-5128A2CAF00C}" name="Colonne451" dataDxfId="15915"/>
    <tableColumn id="470" xr3:uid="{419E8B66-1DFC-4C51-B8B6-E875C7A59F99}" name="Colonne452" dataDxfId="15914"/>
    <tableColumn id="471" xr3:uid="{C3644F01-EFB1-4F8E-83CE-1CFA0B7207C6}" name="Colonne453" dataDxfId="15913"/>
    <tableColumn id="472" xr3:uid="{D72C0960-2D77-4416-99E9-37CCF5A97E14}" name="Colonne454" dataDxfId="15912"/>
    <tableColumn id="473" xr3:uid="{FC1C09C7-7D3E-41A4-82CD-2D605ACA0DEC}" name="Colonne455" dataDxfId="15911"/>
    <tableColumn id="474" xr3:uid="{09E34936-9CA8-48DF-852F-D509A39B7BBF}" name="Colonne456" dataDxfId="15910"/>
    <tableColumn id="475" xr3:uid="{C074F955-31EE-48CA-9959-5EE9796A626B}" name="Colonne457" dataDxfId="15909"/>
    <tableColumn id="476" xr3:uid="{AF089649-BD47-4911-836B-DA239D946C3B}" name="Colonne458" dataDxfId="15908"/>
    <tableColumn id="477" xr3:uid="{67CB23A7-37ED-480F-B07F-5C5EB2B4F1D1}" name="Colonne459" dataDxfId="15907"/>
    <tableColumn id="478" xr3:uid="{D6CE1306-F4C3-4DCF-A9A4-7079D7CF3FAA}" name="Colonne460" dataDxfId="15906"/>
    <tableColumn id="479" xr3:uid="{D536B03C-2DC1-44F5-986C-4A8033C6CCF9}" name="Colonne461" dataDxfId="15905"/>
    <tableColumn id="480" xr3:uid="{54EB03F2-C51D-4B7A-A1B6-E857423B2771}" name="Colonne462" dataDxfId="15904"/>
    <tableColumn id="481" xr3:uid="{E7BBB8B9-65ED-49E4-A597-879F9BF66937}" name="Colonne463" dataDxfId="15903"/>
    <tableColumn id="482" xr3:uid="{389584EE-AD2B-4BB0-8D85-6855B9A2B2C4}" name="Colonne464" dataDxfId="15902"/>
    <tableColumn id="483" xr3:uid="{004AB366-9D8E-47C3-9FB2-7AFDDA4644F2}" name="Colonne465" dataDxfId="15901"/>
    <tableColumn id="484" xr3:uid="{1C11369E-5419-4CA1-ACAD-01E3A381E46A}" name="Colonne466" dataDxfId="15900"/>
    <tableColumn id="485" xr3:uid="{9C585C28-1A83-4DD0-AE56-DF140E7CAB40}" name="Colonne467" dataDxfId="15899"/>
    <tableColumn id="486" xr3:uid="{3A0BC6D5-A8EA-4130-B594-DC4E7BC8ABDF}" name="Colonne468" dataDxfId="15898"/>
    <tableColumn id="487" xr3:uid="{0E05E7DE-BE2D-49AD-A6E1-8745E14CC9EB}" name="Colonne469" dataDxfId="15897"/>
    <tableColumn id="488" xr3:uid="{4DD4D82F-6624-4E36-8FF3-C807864BB2D3}" name="Colonne470" dataDxfId="15896"/>
    <tableColumn id="489" xr3:uid="{A8C17FE8-8436-47F4-9DBB-0E062024BCE0}" name="Colonne471" dataDxfId="15895"/>
    <tableColumn id="490" xr3:uid="{5EB470A6-5856-48F5-AE12-BFD73ED6BAD6}" name="Colonne472" dataDxfId="15894"/>
    <tableColumn id="491" xr3:uid="{2EBE5BFD-5CA2-451A-9717-1FF49AA49ABB}" name="Colonne473" dataDxfId="15893"/>
    <tableColumn id="492" xr3:uid="{70D3BEBA-306A-44CC-8B25-E166185CED88}" name="Colonne474" dataDxfId="15892"/>
    <tableColumn id="493" xr3:uid="{B998C30F-4BC6-44CC-B402-882CBA2550C6}" name="Colonne475" dataDxfId="15891"/>
    <tableColumn id="494" xr3:uid="{37056824-C072-48BF-AA75-F807133B481F}" name="Colonne476" dataDxfId="15890"/>
    <tableColumn id="495" xr3:uid="{A73DFBDB-5E47-4899-B7BD-97B582E2F067}" name="Colonne477" dataDxfId="15889"/>
    <tableColumn id="496" xr3:uid="{A3645173-9A79-421A-A627-2B5597BC29DC}" name="Colonne478" dataDxfId="15888"/>
    <tableColumn id="497" xr3:uid="{C4DBB4A6-0154-4824-BECF-C5EBF9194F60}" name="Colonne479" dataDxfId="15887"/>
    <tableColumn id="498" xr3:uid="{41900E5D-6A1A-47CF-BC96-6C77D996309D}" name="Colonne480" dataDxfId="15886"/>
    <tableColumn id="499" xr3:uid="{438B8B75-463F-42D0-B6E0-0E253453E892}" name="Colonne481" dataDxfId="15885"/>
    <tableColumn id="500" xr3:uid="{29BAF951-49B7-4992-8413-C3D4B35D88B9}" name="Colonne482" dataDxfId="15884"/>
    <tableColumn id="501" xr3:uid="{E927585A-D4C2-4AD6-8981-3D70FDADF407}" name="Colonne483" dataDxfId="15883"/>
    <tableColumn id="502" xr3:uid="{E9C59CBD-E5DF-4952-AE6E-30C501255A41}" name="Colonne484" dataDxfId="15882"/>
    <tableColumn id="503" xr3:uid="{CE208205-E1D9-4C9E-9951-CEC0741185AC}" name="Colonne485" dataDxfId="15881"/>
    <tableColumn id="504" xr3:uid="{71964625-1253-4416-B7E5-68A5B471C7E8}" name="Colonne486" dataDxfId="15880"/>
    <tableColumn id="505" xr3:uid="{A3F33636-2F82-4A00-A267-31F413D9490C}" name="Colonne487" dataDxfId="15879"/>
    <tableColumn id="506" xr3:uid="{B40C0919-E91D-4B07-A5FF-C56A59216D29}" name="Colonne488" dataDxfId="15878"/>
    <tableColumn id="507" xr3:uid="{39D18B5F-D106-4A7A-BFA5-4C841FD5AFA9}" name="Colonne489" dataDxfId="15877"/>
    <tableColumn id="508" xr3:uid="{043F620F-D5F7-434E-9FAE-128CF25E0062}" name="Colonne490" dataDxfId="15876"/>
    <tableColumn id="509" xr3:uid="{E0DC2E8E-4F87-4AE3-8029-3D05F802D01B}" name="Colonne491" dataDxfId="15875"/>
    <tableColumn id="510" xr3:uid="{F00135FF-E0B3-4E83-A04B-15599774E81E}" name="Colonne492" dataDxfId="15874"/>
    <tableColumn id="511" xr3:uid="{E8FB254C-4C65-4662-8A70-A79F85C72F73}" name="Colonne493" dataDxfId="15873"/>
    <tableColumn id="512" xr3:uid="{76E85315-72CC-4CAE-906F-4CECB3407FB5}" name="Colonne494" dataDxfId="15872"/>
    <tableColumn id="513" xr3:uid="{33A43790-8224-443C-AD17-45942491B706}" name="Colonne495" dataDxfId="15871"/>
    <tableColumn id="514" xr3:uid="{9320C73C-F57A-4866-A978-3FC38AA13787}" name="Colonne496" dataDxfId="15870"/>
    <tableColumn id="515" xr3:uid="{693EF281-159B-4DC1-972E-462E202149E6}" name="Colonne497" dataDxfId="15869"/>
    <tableColumn id="516" xr3:uid="{3E6C6F05-308E-4870-83B6-404D56ABCE60}" name="Colonne498" dataDxfId="15868"/>
    <tableColumn id="517" xr3:uid="{169C9DB2-1764-4AAB-A93D-06CACDBA29DD}" name="Colonne499" dataDxfId="15867"/>
    <tableColumn id="518" xr3:uid="{E41D3140-B14B-4D8E-9716-E1F1C1F11674}" name="Colonne500" dataDxfId="15866"/>
    <tableColumn id="519" xr3:uid="{1E11E6DA-DC81-4749-A181-0628D446B403}" name="Colonne501" dataDxfId="15865"/>
    <tableColumn id="520" xr3:uid="{0E64B1A8-1238-40D8-BD7A-806736A49D8A}" name="Colonne502" dataDxfId="15864"/>
    <tableColumn id="521" xr3:uid="{ED2E3F98-9E14-4C9A-A2CC-512B7DA3A018}" name="Colonne503" dataDxfId="15863"/>
    <tableColumn id="522" xr3:uid="{8CB680CA-F9A1-42D0-B115-E0EF0DA966D3}" name="Colonne504" dataDxfId="15862"/>
    <tableColumn id="523" xr3:uid="{7A61F459-0E39-4FB9-8626-18143E1DE9B6}" name="Colonne505" dataDxfId="15861"/>
    <tableColumn id="524" xr3:uid="{32AADC4E-1B9D-4675-97C2-55B33D4F7A2E}" name="Colonne506" dataDxfId="15860"/>
    <tableColumn id="525" xr3:uid="{C9BFCC44-BD75-4B4A-9771-974BBEFA652D}" name="Colonne507" dataDxfId="15859"/>
    <tableColumn id="526" xr3:uid="{0DB8F7E1-632C-4FBC-A4A4-A37CDBCA8DA6}" name="Colonne508" dataDxfId="15858"/>
    <tableColumn id="527" xr3:uid="{C1415ABD-4CE5-4345-B0F9-C5A9FB833A85}" name="Colonne509" dataDxfId="15857"/>
    <tableColumn id="528" xr3:uid="{6A2F4DFA-8864-4D39-BA77-3BD638818F5D}" name="Colonne510" dataDxfId="15856"/>
    <tableColumn id="529" xr3:uid="{58D6E62B-D49C-4340-885F-BBE245675FAC}" name="Colonne511" dataDxfId="15855"/>
    <tableColumn id="530" xr3:uid="{855061C7-9695-4B53-993C-CA5AB00EBACB}" name="Colonne512" dataDxfId="15854"/>
    <tableColumn id="531" xr3:uid="{A6E4516B-BFD1-4C73-9DF9-15A41E76C6B8}" name="Colonne513" dataDxfId="15853"/>
    <tableColumn id="532" xr3:uid="{F6A1C5AB-FC19-400E-AF7A-E066184AB3DF}" name="Colonne514" dataDxfId="15852"/>
    <tableColumn id="533" xr3:uid="{E57A0045-9F72-4A05-BF6E-8898F9B931A8}" name="Colonne515" dataDxfId="15851"/>
    <tableColumn id="534" xr3:uid="{E83D19DC-BA6B-405C-B928-5EF3A44C4E3A}" name="Colonne516" dataDxfId="15850"/>
    <tableColumn id="535" xr3:uid="{8F7AB57A-9D9D-437A-91ED-C4932E1641FA}" name="Colonne517" dataDxfId="15849"/>
    <tableColumn id="536" xr3:uid="{E7689598-3014-4A08-AC32-DAFCF9330034}" name="Colonne518" dataDxfId="15848"/>
    <tableColumn id="537" xr3:uid="{D0EDA852-8D78-459E-95A1-903F8FF47101}" name="Colonne519" dataDxfId="15847"/>
    <tableColumn id="538" xr3:uid="{AC6B1BEA-97F1-4807-AF2D-6E5C5CC2AFF4}" name="Colonne520" dataDxfId="15846"/>
    <tableColumn id="539" xr3:uid="{1F55708B-2A92-46A0-B524-1DB60C041F30}" name="Colonne521" dataDxfId="15845"/>
    <tableColumn id="540" xr3:uid="{DA9BB63F-0F9D-4CB7-B0B9-B288D1549FFC}" name="Colonne522" dataDxfId="15844"/>
    <tableColumn id="541" xr3:uid="{A3A51DE1-F682-4B07-9D25-EC1D21FE18B8}" name="Colonne523" dataDxfId="15843"/>
    <tableColumn id="542" xr3:uid="{21760F66-2316-4751-997D-3E48F65120AD}" name="Colonne524" dataDxfId="15842"/>
    <tableColumn id="543" xr3:uid="{B3184EA5-86D6-454B-8A85-41E8A48875D5}" name="Colonne525" dataDxfId="15841"/>
    <tableColumn id="544" xr3:uid="{9B91E0CD-BF08-4A8E-AB5D-9B2090298C5A}" name="Colonne526" dataDxfId="15840"/>
    <tableColumn id="545" xr3:uid="{BAE1CE34-EAEA-40AF-9834-1CB233300F61}" name="Colonne527" dataDxfId="15839"/>
    <tableColumn id="546" xr3:uid="{D2607A2C-C59B-4744-8029-94498920AFC0}" name="Colonne528" dataDxfId="15838"/>
    <tableColumn id="547" xr3:uid="{5C2A2A66-D617-4026-8611-8616DF23F725}" name="Colonne529" dataDxfId="15837"/>
    <tableColumn id="548" xr3:uid="{CDE53681-1C70-4A4A-9D8E-02C261D034A5}" name="Colonne530" dataDxfId="15836"/>
    <tableColumn id="549" xr3:uid="{03D8A6D1-A751-4547-97D1-7908CFD4CE99}" name="Colonne531" dataDxfId="15835"/>
    <tableColumn id="550" xr3:uid="{EE138B65-4A78-4262-B878-69AF8AF64BBF}" name="Colonne532" dataDxfId="15834"/>
    <tableColumn id="551" xr3:uid="{A63B6278-F762-4BB4-87B9-FDF905118765}" name="Colonne533" dataDxfId="15833"/>
    <tableColumn id="552" xr3:uid="{F4958F73-B4DD-4375-8F2F-21A1FE8A8B04}" name="Colonne534" dataDxfId="15832"/>
    <tableColumn id="553" xr3:uid="{71047F65-668D-47AA-B803-3AD054E6CDAF}" name="Colonne535" dataDxfId="15831"/>
    <tableColumn id="554" xr3:uid="{59F59FB0-D4B4-4235-BDF4-92008ACDE100}" name="Colonne536" dataDxfId="15830"/>
    <tableColumn id="555" xr3:uid="{395F66F7-F87F-46FF-A1B2-C648DB7AF3D7}" name="Colonne537" dataDxfId="15829"/>
    <tableColumn id="556" xr3:uid="{6948D4B9-F324-4749-A033-75304E25DFFB}" name="Colonne538" dataDxfId="15828"/>
    <tableColumn id="557" xr3:uid="{B0E6A646-9CBC-416D-8CA1-970550864DDA}" name="Colonne539" dataDxfId="15827"/>
    <tableColumn id="558" xr3:uid="{BC61AF85-DADF-46C0-9745-D02333B5CE5A}" name="Colonne540" dataDxfId="15826"/>
    <tableColumn id="559" xr3:uid="{4A184A8D-3157-4433-983B-D2BC0059DAF6}" name="Colonne541" dataDxfId="15825"/>
    <tableColumn id="560" xr3:uid="{79F8316B-1403-4E37-AC6C-A30BF37C2A05}" name="Colonne542" dataDxfId="15824"/>
    <tableColumn id="561" xr3:uid="{5D5A8FC4-105F-4F69-B1F8-D8EC8D05412B}" name="Colonne543" dataDxfId="15823"/>
    <tableColumn id="562" xr3:uid="{FEBE8CC2-EAE5-44BA-A4CA-205A58AE3673}" name="Colonne544" dataDxfId="15822"/>
    <tableColumn id="563" xr3:uid="{53B0D143-1F79-4319-B5C5-1645AE5DC995}" name="Colonne545" dataDxfId="15821"/>
    <tableColumn id="564" xr3:uid="{8CAA291A-6925-42E0-B76D-54D709BFF5DE}" name="Colonne546" dataDxfId="15820"/>
    <tableColumn id="565" xr3:uid="{93400229-8F8C-41C1-89EC-F5D11CE7E842}" name="Colonne547" dataDxfId="15819"/>
    <tableColumn id="566" xr3:uid="{47FD631B-60FB-4447-94BF-583495C58E82}" name="Colonne548" dataDxfId="15818"/>
    <tableColumn id="567" xr3:uid="{1069F5AF-BDDF-43D4-AEA0-62E50273588A}" name="Colonne549" dataDxfId="15817"/>
    <tableColumn id="568" xr3:uid="{DDA0480B-CC14-4CF2-BA0A-E3FCBEE0F579}" name="Colonne550" dataDxfId="15816"/>
    <tableColumn id="569" xr3:uid="{50B48BA8-1C93-41AE-B26D-82E65798ACF9}" name="Colonne551" dataDxfId="15815"/>
    <tableColumn id="570" xr3:uid="{1C6880A9-55C5-44B9-AE4B-D8B8A8B2ACF1}" name="Colonne552" dataDxfId="15814"/>
    <tableColumn id="571" xr3:uid="{C541579C-C690-43EB-8E79-A27EADF838AD}" name="Colonne553" dataDxfId="15813"/>
    <tableColumn id="572" xr3:uid="{37299B97-D438-4991-958D-DE9C7B869022}" name="Colonne554" dataDxfId="15812"/>
    <tableColumn id="573" xr3:uid="{939C3162-40D6-4959-969A-D09D2E950F4D}" name="Colonne555" dataDxfId="15811"/>
    <tableColumn id="574" xr3:uid="{FC536B97-023A-48BB-A2DE-AA766087256E}" name="Colonne556" dataDxfId="15810"/>
    <tableColumn id="575" xr3:uid="{9A274FFD-1B74-48D5-AFBC-5502046529B6}" name="Colonne557" dataDxfId="15809"/>
    <tableColumn id="576" xr3:uid="{832E85ED-75B4-485D-8656-BF6B35896BF8}" name="Colonne558" dataDxfId="15808"/>
    <tableColumn id="577" xr3:uid="{3B31389A-D7A6-425C-84B9-021882793258}" name="Colonne559" dataDxfId="15807"/>
    <tableColumn id="578" xr3:uid="{80C3746A-20DB-40EA-AE52-8E374DB53D0A}" name="Colonne560" dataDxfId="15806"/>
    <tableColumn id="579" xr3:uid="{A0837044-3F7E-4148-9E54-431D58534B78}" name="Colonne561" dataDxfId="15805"/>
    <tableColumn id="580" xr3:uid="{F387F9FF-2AD8-4072-B8BB-C90ECECFD841}" name="Colonne562" dataDxfId="15804"/>
    <tableColumn id="581" xr3:uid="{451E2E30-A554-4776-87B5-DEE77FAD22D0}" name="Colonne563" dataDxfId="15803"/>
    <tableColumn id="582" xr3:uid="{0C05AC72-0233-4276-A329-717922E665C3}" name="Colonne564" dataDxfId="15802"/>
    <tableColumn id="583" xr3:uid="{A3588502-5506-4DF0-9934-259FE017EFDA}" name="Colonne565" dataDxfId="15801"/>
    <tableColumn id="584" xr3:uid="{7CF6F1D8-BABA-45B8-BED3-55EBAE71720C}" name="Colonne566" dataDxfId="15800"/>
    <tableColumn id="585" xr3:uid="{4DC3E6D7-FD85-4269-B543-C53C09F50601}" name="Colonne567" dataDxfId="15799"/>
    <tableColumn id="586" xr3:uid="{7C55E320-0BAA-41D9-B6B3-B14D3E79C704}" name="Colonne568" dataDxfId="15798"/>
    <tableColumn id="587" xr3:uid="{2BAAD476-37BF-4769-B72D-0AA2926D96F1}" name="Colonne569" dataDxfId="15797"/>
    <tableColumn id="588" xr3:uid="{A685851F-AC82-4D58-A759-DDC7EE24FF4C}" name="Colonne570" dataDxfId="15796"/>
    <tableColumn id="589" xr3:uid="{72EC5470-081E-4977-8950-6190FF957493}" name="Colonne571" dataDxfId="15795"/>
    <tableColumn id="590" xr3:uid="{E822EB2B-23E1-49AF-ADF3-7D7EDFF21501}" name="Colonne572" dataDxfId="15794"/>
    <tableColumn id="591" xr3:uid="{E20E6BA8-C636-4A9A-9DC0-91791F26D695}" name="Colonne573" dataDxfId="15793"/>
    <tableColumn id="592" xr3:uid="{8DD47A81-F15E-43FE-8BB1-A4B801D1EA22}" name="Colonne574" dataDxfId="15792"/>
    <tableColumn id="593" xr3:uid="{4B81EC81-381B-4CA4-AA14-DF3E1C046289}" name="Colonne575" dataDxfId="15791"/>
    <tableColumn id="594" xr3:uid="{1FCA98AC-8685-4782-BE64-487208C8054E}" name="Colonne576" dataDxfId="15790"/>
    <tableColumn id="595" xr3:uid="{752A380D-6ECD-47B2-A35B-2E4A3412AA90}" name="Colonne577" dataDxfId="15789"/>
    <tableColumn id="596" xr3:uid="{0BF10F86-9899-467F-8DBC-A9CE637DBB2B}" name="Colonne578" dataDxfId="15788"/>
    <tableColumn id="597" xr3:uid="{360F7230-46AC-490C-A009-D22F0C63A623}" name="Colonne579" dataDxfId="15787"/>
    <tableColumn id="598" xr3:uid="{CD87B69E-3AC5-425C-9ACD-670B9900F9C4}" name="Colonne580" dataDxfId="15786"/>
    <tableColumn id="599" xr3:uid="{94B961E8-A699-4758-B7A7-248D06423C9B}" name="Colonne581" dataDxfId="15785"/>
    <tableColumn id="600" xr3:uid="{8D17611B-B2BC-47DB-AE00-E02F2D4C902B}" name="Colonne582" dataDxfId="15784"/>
    <tableColumn id="601" xr3:uid="{06550875-5115-4859-85BB-52A750AC1C48}" name="Colonne583" dataDxfId="15783"/>
    <tableColumn id="602" xr3:uid="{8C4D2856-21C3-4F4B-A4C1-9004A1FED258}" name="Colonne584" dataDxfId="15782"/>
    <tableColumn id="603" xr3:uid="{205FB387-1BAD-45CC-B181-5C41D40B3B77}" name="Colonne585" dataDxfId="15781"/>
    <tableColumn id="604" xr3:uid="{E7B54316-B7B6-413B-A316-EAE62D182604}" name="Colonne586" dataDxfId="15780"/>
    <tableColumn id="605" xr3:uid="{56A02CF2-6E14-4A88-928A-25F4225AF8AE}" name="Colonne587" dataDxfId="15779"/>
    <tableColumn id="606" xr3:uid="{1330A940-52EF-4C8D-B1A8-CC3FFDF09431}" name="Colonne588" dataDxfId="15778"/>
    <tableColumn id="607" xr3:uid="{8005A72E-E21B-4637-BE65-FB52CA1CED03}" name="Colonne589" dataDxfId="15777"/>
    <tableColumn id="608" xr3:uid="{3735DB3A-A330-43BA-B872-D91FE1F1C44E}" name="Colonne590" dataDxfId="15776"/>
    <tableColumn id="609" xr3:uid="{49927CF2-5BF0-4351-A3E7-43FB959E77F3}" name="Colonne591" dataDxfId="15775"/>
    <tableColumn id="610" xr3:uid="{9A0003E9-203A-40D4-9907-990D3F6D2961}" name="Colonne592" dataDxfId="15774"/>
    <tableColumn id="611" xr3:uid="{C1F9D42E-B9F6-4905-AD67-9DAF021CB64C}" name="Colonne593" dataDxfId="15773"/>
    <tableColumn id="612" xr3:uid="{60AA104C-E8CE-401E-98DA-CFE7165EBE12}" name="Colonne594" dataDxfId="15772"/>
    <tableColumn id="613" xr3:uid="{6B18ADA7-99B8-4F62-A61E-BC1495F8A180}" name="Colonne595" dataDxfId="15771"/>
    <tableColumn id="614" xr3:uid="{DF62A0C3-743E-40B8-BA8C-8B9A778D7ACF}" name="Colonne596" dataDxfId="15770"/>
    <tableColumn id="615" xr3:uid="{B4FEF3F4-E24D-4F7A-B9A7-C5D9E6A99FEF}" name="Colonne597" dataDxfId="15769"/>
    <tableColumn id="616" xr3:uid="{511B66C8-3ADD-43C6-97EB-81D744C647B7}" name="Colonne598" dataDxfId="15768"/>
    <tableColumn id="617" xr3:uid="{5F71E0B0-3E20-4176-960E-64D7F234C284}" name="Colonne599" dataDxfId="15767"/>
    <tableColumn id="618" xr3:uid="{E2628DBB-5D7A-45A8-8B39-7D130D445258}" name="Colonne600" dataDxfId="15766"/>
    <tableColumn id="619" xr3:uid="{2A06939C-96F3-4A59-A2C0-0645677E84AB}" name="Colonne601" dataDxfId="15765"/>
    <tableColumn id="620" xr3:uid="{DDB1748D-DF44-416C-8C6C-ABBA8A94ED6E}" name="Colonne602" dataDxfId="15764"/>
    <tableColumn id="621" xr3:uid="{DC6B1624-4196-449B-A5DF-7CF3B3E704C8}" name="Colonne603" dataDxfId="15763"/>
    <tableColumn id="622" xr3:uid="{C024B1A2-E0D1-4614-9EF8-06773743F3E2}" name="Colonne604" dataDxfId="15762"/>
    <tableColumn id="623" xr3:uid="{BDE247F0-6A55-4B3E-A1C9-CAFD57E5EEA3}" name="Colonne605" dataDxfId="15761"/>
    <tableColumn id="624" xr3:uid="{9C704FC4-87BE-4065-B448-58900A0F6D6A}" name="Colonne606" dataDxfId="15760"/>
    <tableColumn id="625" xr3:uid="{1A81882C-617E-4A18-8F0D-C002651367AF}" name="Colonne607" dataDxfId="15759"/>
    <tableColumn id="626" xr3:uid="{BE93CBA7-6AFA-4767-AE2B-7CCFDB944A02}" name="Colonne608" dataDxfId="15758"/>
    <tableColumn id="627" xr3:uid="{B434CFF9-1AAD-43CC-8512-3934D4D6D571}" name="Colonne609" dataDxfId="15757"/>
    <tableColumn id="628" xr3:uid="{52409C74-2151-4A4D-9D13-16230589405B}" name="Colonne610" dataDxfId="15756"/>
    <tableColumn id="629" xr3:uid="{92672E59-BA68-417B-BCFC-36092AB67EEE}" name="Colonne611" dataDxfId="15755"/>
    <tableColumn id="630" xr3:uid="{7265009E-8BE4-4288-A696-7ABE1738E6B6}" name="Colonne612" dataDxfId="15754"/>
    <tableColumn id="631" xr3:uid="{6891B98E-FC5F-4C02-8754-9EA3F7AC0C1C}" name="Colonne613" dataDxfId="15753"/>
    <tableColumn id="632" xr3:uid="{D2B2AB45-5398-4352-85C1-49563BABE7A3}" name="Colonne614" dataDxfId="15752"/>
    <tableColumn id="633" xr3:uid="{DEEA11BF-7F79-4BE0-B3C8-F0CEEAC08B57}" name="Colonne615" dataDxfId="15751"/>
    <tableColumn id="634" xr3:uid="{1675501C-B446-46D8-91CA-06B2D577438A}" name="Colonne616" dataDxfId="15750"/>
    <tableColumn id="635" xr3:uid="{A8FE90D3-DF0B-48BE-A271-41BB43145AC6}" name="Colonne617" dataDxfId="15749"/>
    <tableColumn id="636" xr3:uid="{1158B5EF-44B5-41F4-B947-36A8570D0927}" name="Colonne618" dataDxfId="15748"/>
    <tableColumn id="637" xr3:uid="{6DAFFBE5-56A5-41AD-ABD5-4876A1D8B4DC}" name="Colonne619" dataDxfId="15747"/>
    <tableColumn id="638" xr3:uid="{0343A661-43B2-4EB1-B540-8F9956DD98BA}" name="Colonne620" dataDxfId="15746"/>
    <tableColumn id="639" xr3:uid="{A8F5835B-B6E6-4851-A158-E23CA87E660E}" name="Colonne621" dataDxfId="15745"/>
    <tableColumn id="640" xr3:uid="{E10A45A7-615D-42FC-B17B-EA0322ED012D}" name="Colonne622" dataDxfId="15744"/>
    <tableColumn id="641" xr3:uid="{48F279F7-68DD-4C95-87A6-0C628950A333}" name="Colonne623" dataDxfId="15743"/>
    <tableColumn id="642" xr3:uid="{D363AF31-37B0-4BF0-80A2-1336A4BD49D6}" name="Colonne624" dataDxfId="15742"/>
    <tableColumn id="643" xr3:uid="{8C076AA9-14E8-45EB-AB40-800F11594DFB}" name="Colonne625" dataDxfId="15741"/>
    <tableColumn id="644" xr3:uid="{23C14B41-29A5-4D8A-9401-AB0036EAB9F1}" name="Colonne626" dataDxfId="15740"/>
    <tableColumn id="645" xr3:uid="{FC566552-346D-48A9-8394-0C9B441AC249}" name="Colonne627" dataDxfId="15739"/>
    <tableColumn id="646" xr3:uid="{6998529B-3F80-4DDF-B916-9AD6066FB0E4}" name="Colonne628" dataDxfId="15738"/>
    <tableColumn id="647" xr3:uid="{F528BF31-1688-4B4E-8478-5EB6AA1AD33F}" name="Colonne629" dataDxfId="15737"/>
    <tableColumn id="648" xr3:uid="{B586731C-99EC-4929-9E87-EFB8C01E42DF}" name="Colonne630" dataDxfId="15736"/>
    <tableColumn id="649" xr3:uid="{137B25F7-3337-433E-AD61-6C2D19136BCB}" name="Colonne631" dataDxfId="15735"/>
    <tableColumn id="650" xr3:uid="{0F269227-0AF9-470F-A1D0-560B011A1F4A}" name="Colonne632" dataDxfId="15734"/>
    <tableColumn id="651" xr3:uid="{8029508B-247A-4956-A76D-19FB79E3B659}" name="Colonne633" dataDxfId="15733"/>
    <tableColumn id="652" xr3:uid="{845CAD3F-DE84-4CA2-AFFE-A89DCAB53118}" name="Colonne634" dataDxfId="15732"/>
    <tableColumn id="653" xr3:uid="{1F2DC351-064A-47D4-AA4F-5DA0F03DA715}" name="Colonne635" dataDxfId="15731"/>
    <tableColumn id="654" xr3:uid="{171BD6E9-54DB-4682-8C08-5E1D0B393ECA}" name="Colonne636" dataDxfId="15730"/>
    <tableColumn id="655" xr3:uid="{C13CA844-FBB7-47BC-BEC3-ABFD97FBF76F}" name="Colonne637" dataDxfId="15729"/>
    <tableColumn id="656" xr3:uid="{97000F74-7DBC-4FA0-B3F2-540F60F59B30}" name="Colonne638" dataDxfId="15728"/>
    <tableColumn id="657" xr3:uid="{0F3E6B75-90AB-4A31-9DDC-52FF47E07323}" name="Colonne639" dataDxfId="15727"/>
    <tableColumn id="658" xr3:uid="{DF611015-75C5-4179-A9B2-2C9C45972A36}" name="Colonne640" dataDxfId="15726"/>
    <tableColumn id="659" xr3:uid="{18C652BC-F1C2-4629-BF67-D6330A412E69}" name="Colonne641" dataDxfId="15725"/>
    <tableColumn id="660" xr3:uid="{77D4FD52-FE58-4D2E-838B-8DA751E4065D}" name="Colonne642" dataDxfId="15724"/>
    <tableColumn id="661" xr3:uid="{4BDD8C61-EC1E-40E4-95E8-270038C08157}" name="Colonne643" dataDxfId="15723"/>
    <tableColumn id="662" xr3:uid="{F390AB02-0088-4534-9834-A0307C4E6054}" name="Colonne644" dataDxfId="15722"/>
    <tableColumn id="663" xr3:uid="{7AF3C3E8-8990-404E-ABF3-E70015C0BF04}" name="Colonne645" dataDxfId="15721"/>
    <tableColumn id="664" xr3:uid="{3468C520-BDE5-4D96-9C7D-A09FDB4D5495}" name="Colonne646" dataDxfId="15720"/>
    <tableColumn id="665" xr3:uid="{25C9BF43-4F03-476C-963B-0E69CD87CC42}" name="Colonne647" dataDxfId="15719"/>
    <tableColumn id="666" xr3:uid="{9BBF5E91-9958-4B3E-8376-45CAC70C73E5}" name="Colonne648" dataDxfId="15718"/>
    <tableColumn id="667" xr3:uid="{99E52949-0BA9-447E-9976-5256266824C0}" name="Colonne649" dataDxfId="15717"/>
    <tableColumn id="668" xr3:uid="{5C997B46-9DB7-4816-BA9D-E8683E9DE34D}" name="Colonne650" dataDxfId="15716"/>
    <tableColumn id="669" xr3:uid="{924EBFFD-C11B-44BD-963B-2FF47AA78FF4}" name="Colonne651" dataDxfId="15715"/>
    <tableColumn id="670" xr3:uid="{0D5A5A44-61FE-4791-8835-7F377B8FD3AA}" name="Colonne652" dataDxfId="15714"/>
    <tableColumn id="671" xr3:uid="{956C2CCF-7E43-4F1A-8715-45D87D6F7DA8}" name="Colonne653" dataDxfId="15713"/>
    <tableColumn id="672" xr3:uid="{95C74CCD-595D-4FF1-8660-03F74B64289D}" name="Colonne654" dataDxfId="15712"/>
    <tableColumn id="673" xr3:uid="{183571D1-55A0-4365-8EE2-48EE9E6CF2B6}" name="Colonne655" dataDxfId="15711"/>
    <tableColumn id="674" xr3:uid="{99293D56-5D58-4542-892D-B0BB08C67893}" name="Colonne656" dataDxfId="15710"/>
    <tableColumn id="675" xr3:uid="{0CBCCCC2-6D12-471F-8B0D-82E7C895E75E}" name="Colonne657" dataDxfId="15709"/>
    <tableColumn id="676" xr3:uid="{7AE6059D-2F91-43B0-BAB2-CB19AF4D1EFB}" name="Colonne658" dataDxfId="15708"/>
    <tableColumn id="677" xr3:uid="{D9227522-8D09-464A-B00F-E703C3F81EA4}" name="Colonne659" dataDxfId="15707"/>
    <tableColumn id="678" xr3:uid="{D07E4C49-80E9-411A-891C-E5D3DE0F2061}" name="Colonne660" dataDxfId="15706"/>
    <tableColumn id="679" xr3:uid="{E4921F31-7F54-401E-B3CF-035D0F7F76E8}" name="Colonne661" dataDxfId="15705"/>
    <tableColumn id="680" xr3:uid="{8910E2EB-FD63-4A58-A239-D9ECE47CE0B6}" name="Colonne662" dataDxfId="15704"/>
    <tableColumn id="681" xr3:uid="{7527CC66-2389-4735-8663-749338F0625F}" name="Colonne663" dataDxfId="15703"/>
    <tableColumn id="682" xr3:uid="{221C5403-DF23-440A-B5D8-0E2329A56092}" name="Colonne664" dataDxfId="15702"/>
    <tableColumn id="683" xr3:uid="{45558FF7-6D38-4EE9-B491-32076174C8CC}" name="Colonne665" dataDxfId="15701"/>
    <tableColumn id="684" xr3:uid="{A65489E6-4B32-427A-8137-9F53C5902B9C}" name="Colonne666" dataDxfId="15700"/>
    <tableColumn id="685" xr3:uid="{DED7CB04-195C-466C-A6F7-8526C3C6E1D0}" name="Colonne667" dataDxfId="15699"/>
    <tableColumn id="686" xr3:uid="{DBC2B191-2C4C-43F1-B219-069A1C909D35}" name="Colonne668" dataDxfId="15698"/>
    <tableColumn id="687" xr3:uid="{9CF1664D-3674-472B-B1D1-A24A8811C47F}" name="Colonne669" dataDxfId="15697"/>
    <tableColumn id="688" xr3:uid="{6D98917D-39BA-4CFF-9210-018D25660CC8}" name="Colonne670" dataDxfId="15696"/>
    <tableColumn id="689" xr3:uid="{C014F027-8B88-44E2-8133-BA5A6A14EF78}" name="Colonne671" dataDxfId="15695"/>
    <tableColumn id="690" xr3:uid="{3849FDC6-36FB-4640-AC51-601BBC0F51F1}" name="Colonne672" dataDxfId="15694"/>
    <tableColumn id="691" xr3:uid="{09497CBD-41E9-4C91-AFB9-52674CA9DF75}" name="Colonne673" dataDxfId="15693"/>
    <tableColumn id="692" xr3:uid="{097A6997-8E28-41FD-82AF-084228CB8C94}" name="Colonne674" dataDxfId="15692"/>
    <tableColumn id="693" xr3:uid="{62880A53-0595-4216-8EAC-A93616A3CD07}" name="Colonne675" dataDxfId="15691"/>
    <tableColumn id="694" xr3:uid="{D5E1845A-99C1-4EE3-BB40-002E443FDE1B}" name="Colonne676" dataDxfId="15690"/>
    <tableColumn id="695" xr3:uid="{0620823A-04CA-4407-B389-E4B5C6E0BB13}" name="Colonne677" dataDxfId="15689"/>
    <tableColumn id="696" xr3:uid="{A41E93B4-3456-45E5-BBF8-02EA94288BD2}" name="Colonne678" dataDxfId="15688"/>
    <tableColumn id="697" xr3:uid="{1E9884A3-3DA5-4C6E-8311-CE928B8F29C7}" name="Colonne679" dataDxfId="15687"/>
    <tableColumn id="698" xr3:uid="{615442FF-2821-4426-83CD-91AF516909CC}" name="Colonne680" dataDxfId="15686"/>
    <tableColumn id="699" xr3:uid="{1663B16F-6C09-4902-9F56-85AF640293DC}" name="Colonne681" dataDxfId="15685"/>
    <tableColumn id="700" xr3:uid="{084C93C3-A3D3-4D5A-A7BB-6ED5002D9102}" name="Colonne682" dataDxfId="15684"/>
    <tableColumn id="701" xr3:uid="{941A925D-5A39-4446-AE4E-BB616A0B5CB4}" name="Colonne683" dataDxfId="15683"/>
    <tableColumn id="702" xr3:uid="{6C9C1E82-2781-4435-803A-1AC20838FD56}" name="Colonne684" dataDxfId="15682"/>
    <tableColumn id="703" xr3:uid="{BE8C146E-8991-43C4-8D65-EF90482234AE}" name="Colonne685" dataDxfId="15681"/>
    <tableColumn id="704" xr3:uid="{113D6B92-E5FF-4492-9DF7-578FF7014642}" name="Colonne686" dataDxfId="15680"/>
    <tableColumn id="705" xr3:uid="{D9035658-7568-4962-B0F9-3125309FA530}" name="Colonne687" dataDxfId="15679"/>
    <tableColumn id="706" xr3:uid="{3D81543E-160D-4CFE-8AE0-83EDC8967E43}" name="Colonne688" dataDxfId="15678"/>
    <tableColumn id="707" xr3:uid="{7F088F73-71F7-4D4F-B51F-B445466EB567}" name="Colonne689" dataDxfId="15677"/>
    <tableColumn id="708" xr3:uid="{C7580D8C-06AA-453C-8DE0-BD9EE11B51BD}" name="Colonne690" dataDxfId="15676"/>
    <tableColumn id="709" xr3:uid="{E5D90212-80E1-4321-A6C6-FEF8A35C9BBC}" name="Colonne691" dataDxfId="15675"/>
    <tableColumn id="710" xr3:uid="{3BF0DCA9-1276-495B-AF1D-6FFCE9174078}" name="Colonne692" dataDxfId="15674"/>
    <tableColumn id="711" xr3:uid="{47C8E9CF-3D2C-4E65-B404-AB0441287BC5}" name="Colonne693" dataDxfId="15673"/>
    <tableColumn id="712" xr3:uid="{4952D66C-86C3-4A0D-B27A-FBA676B9CBD8}" name="Colonne694" dataDxfId="15672"/>
    <tableColumn id="713" xr3:uid="{B424CE7F-261D-42BE-AB24-54FC5522A82F}" name="Colonne695" dataDxfId="15671"/>
    <tableColumn id="714" xr3:uid="{4B90CAC0-5E0A-41B7-9577-775445B8FAD7}" name="Colonne696" dataDxfId="15670"/>
    <tableColumn id="715" xr3:uid="{E0ECEE5F-DDBB-468A-B726-020F91CB7407}" name="Colonne697" dataDxfId="15669"/>
    <tableColumn id="716" xr3:uid="{49433592-E9CE-4C0F-AB33-2841481A8662}" name="Colonne698" dataDxfId="15668"/>
    <tableColumn id="717" xr3:uid="{43494491-4784-42BF-AC85-171D1E9664D7}" name="Colonne699" dataDxfId="15667"/>
    <tableColumn id="718" xr3:uid="{51AF5273-04F1-42AD-A950-7470604ACA71}" name="Colonne700" dataDxfId="15666"/>
    <tableColumn id="719" xr3:uid="{C5D66B1D-E285-4A33-9E04-3ABB242E6930}" name="Colonne701" dataDxfId="15665"/>
    <tableColumn id="720" xr3:uid="{624FE64D-8636-4D03-AD7A-0D3F43A1F062}" name="Colonne702" dataDxfId="15664"/>
    <tableColumn id="721" xr3:uid="{97DF2599-E313-4252-AAB1-65BB327356B9}" name="Colonne703" dataDxfId="15663"/>
    <tableColumn id="722" xr3:uid="{274DA5CF-65BD-4945-95FE-5E07300A4796}" name="Colonne704" dataDxfId="15662"/>
    <tableColumn id="723" xr3:uid="{71F6EC8A-6845-408E-B4F2-66F345494D4F}" name="Colonne705" dataDxfId="15661"/>
    <tableColumn id="724" xr3:uid="{208D23A0-087C-4850-A8F3-26B4E4BC87AB}" name="Colonne706" dataDxfId="15660"/>
    <tableColumn id="725" xr3:uid="{66D31EDF-4F0A-4946-8CAC-433C2FDF065B}" name="Colonne707" dataDxfId="15659"/>
    <tableColumn id="726" xr3:uid="{A9EA10FF-84C3-4212-AF46-7EA97CA4B321}" name="Colonne708" dataDxfId="15658"/>
    <tableColumn id="727" xr3:uid="{DF61AB1F-EC26-4256-BF67-953797379579}" name="Colonne709" dataDxfId="15657"/>
    <tableColumn id="728" xr3:uid="{E0AA6EC5-DC7E-4272-A1DC-9730A83BB87C}" name="Colonne710" dataDxfId="15656"/>
    <tableColumn id="729" xr3:uid="{78D1ED67-2FF3-4DF3-80C6-B635FA7CAE70}" name="Colonne711" dataDxfId="15655"/>
    <tableColumn id="730" xr3:uid="{BEAF6B75-5997-4292-B57D-76579A9E4BF6}" name="Colonne712" dataDxfId="15654"/>
    <tableColumn id="731" xr3:uid="{DBC6B4FE-0BED-44C4-A0EB-386FC8118BBF}" name="Colonne713" dataDxfId="15653"/>
    <tableColumn id="732" xr3:uid="{5B85EADE-62E2-4256-93A5-BCC6B7D4B513}" name="Colonne714" dataDxfId="15652"/>
    <tableColumn id="733" xr3:uid="{2AEAC0C9-910B-44AB-9602-99E155FB5D9B}" name="Colonne715" dataDxfId="15651"/>
    <tableColumn id="734" xr3:uid="{D60267E6-C5FB-4D6F-9E3A-5B036C96A0A5}" name="Colonne716" dataDxfId="15650"/>
    <tableColumn id="735" xr3:uid="{EE1B1B7A-65A3-48EA-BE2B-2283F00696C1}" name="Colonne717" dataDxfId="15649"/>
    <tableColumn id="736" xr3:uid="{22E114EE-4E42-48F7-AE22-17FF7902BC37}" name="Colonne718" dataDxfId="15648"/>
    <tableColumn id="737" xr3:uid="{39B154BF-DF45-418C-8509-EF2332D1B306}" name="Colonne719" dataDxfId="15647"/>
    <tableColumn id="738" xr3:uid="{BE624A8B-DB5C-4D5F-A3E7-C67714FFA156}" name="Colonne720" dataDxfId="15646"/>
    <tableColumn id="739" xr3:uid="{A790F5AF-138C-4CF1-9118-B2527AE3FA5A}" name="Colonne721" dataDxfId="15645"/>
    <tableColumn id="740" xr3:uid="{2B200A46-64A8-486F-9AEC-FC8C719F36F8}" name="Colonne722" dataDxfId="15644"/>
    <tableColumn id="741" xr3:uid="{0F5B12AA-EB51-4FEC-9BD8-8C2535FBFCDB}" name="Colonne723" dataDxfId="15643"/>
    <tableColumn id="742" xr3:uid="{449DBD83-1E9C-4488-B2FC-311559B53B8A}" name="Colonne724" dataDxfId="15642"/>
    <tableColumn id="743" xr3:uid="{DC66EB59-50E8-4939-849B-5D13FBE59F4F}" name="Colonne725" dataDxfId="15641"/>
    <tableColumn id="744" xr3:uid="{AB01450B-F052-4D0D-A425-D42E32987974}" name="Colonne726" dataDxfId="15640"/>
    <tableColumn id="745" xr3:uid="{CB6C168A-30C4-48FA-9F5F-F3FBEFE3B8B0}" name="Colonne727" dataDxfId="15639"/>
    <tableColumn id="746" xr3:uid="{E3B8FA2F-0A41-4347-8C23-5C39922A52D5}" name="Colonne728" dataDxfId="15638"/>
    <tableColumn id="747" xr3:uid="{889462FE-E88C-4119-97E1-85E1913970EE}" name="Colonne729" dataDxfId="15637"/>
    <tableColumn id="748" xr3:uid="{9E1C9107-050D-4521-BF5C-E6AD20C46C35}" name="Colonne730" dataDxfId="15636"/>
    <tableColumn id="749" xr3:uid="{6E7EB279-F2A2-4ED3-842B-A7648EB70979}" name="Colonne731" dataDxfId="15635"/>
    <tableColumn id="750" xr3:uid="{A350E6AB-69C8-437C-B607-C78E0894292D}" name="Colonne732" dataDxfId="15634"/>
    <tableColumn id="751" xr3:uid="{DA54C401-D794-4DCD-A6DF-6CDFBCEA7C46}" name="Colonne733" dataDxfId="15633"/>
    <tableColumn id="752" xr3:uid="{BB6028AB-84FF-414D-BA81-6B137A613A6F}" name="Colonne734" dataDxfId="15632"/>
    <tableColumn id="753" xr3:uid="{CA90C346-CBD8-4776-A8C9-A5DA6C658081}" name="Colonne735" dataDxfId="15631"/>
    <tableColumn id="754" xr3:uid="{A6E7D1D8-7303-4E17-91A5-713A986B2D82}" name="Colonne736" dataDxfId="15630"/>
    <tableColumn id="755" xr3:uid="{5E302E9C-7DA7-43BA-A488-FE79FA6245F6}" name="Colonne737" dataDxfId="15629"/>
    <tableColumn id="756" xr3:uid="{DF8DE5C5-38A5-4B74-932B-8174B7BF76DE}" name="Colonne738" dataDxfId="15628"/>
    <tableColumn id="757" xr3:uid="{2797E4DA-4BD6-47EE-9905-211AE428673F}" name="Colonne739" dataDxfId="15627"/>
    <tableColumn id="758" xr3:uid="{5934ED6D-6062-4996-B59E-0AC3D3E5A5EC}" name="Colonne740" dataDxfId="15626"/>
    <tableColumn id="759" xr3:uid="{3E00FC16-9171-4C33-8375-61EBC3AEA340}" name="Colonne741" dataDxfId="15625"/>
    <tableColumn id="760" xr3:uid="{7D461AB1-64EF-436F-894E-E44EF2F3AD0E}" name="Colonne742" dataDxfId="15624"/>
    <tableColumn id="761" xr3:uid="{50DB3AE0-04A7-4393-95DD-6A9DBCA84C51}" name="Colonne743" dataDxfId="15623"/>
    <tableColumn id="762" xr3:uid="{533A3C52-30CF-4AC1-910C-276A19F480E1}" name="Colonne744" dataDxfId="15622"/>
    <tableColumn id="763" xr3:uid="{502130AF-D8A4-41BA-8CC9-2FF05F232B50}" name="Colonne745" dataDxfId="15621"/>
    <tableColumn id="764" xr3:uid="{D1018739-0D4C-4A97-8D14-82EA19AACC89}" name="Colonne746" dataDxfId="15620"/>
    <tableColumn id="765" xr3:uid="{928F8082-1220-4D71-976E-DF30FDA06B76}" name="Colonne747" dataDxfId="15619"/>
    <tableColumn id="766" xr3:uid="{8716A952-C445-4984-BDB3-276F3842BA28}" name="Colonne748" dataDxfId="15618"/>
    <tableColumn id="767" xr3:uid="{60C2E608-3031-4699-91A6-6E8ABFBD6D77}" name="Colonne749" dataDxfId="15617"/>
    <tableColumn id="768" xr3:uid="{9680FF00-15EA-428A-B40B-6501481DEE2F}" name="Colonne750" dataDxfId="15616"/>
    <tableColumn id="769" xr3:uid="{8B1C1DD6-99FA-488A-BD19-1310ED260DF9}" name="Colonne751" dataDxfId="15615"/>
    <tableColumn id="770" xr3:uid="{FF00EEE8-AD0C-4925-A260-036F09043C14}" name="Colonne752" dataDxfId="15614"/>
    <tableColumn id="771" xr3:uid="{26F4E421-1577-4882-B17D-A67E21397537}" name="Colonne753" dataDxfId="15613"/>
    <tableColumn id="772" xr3:uid="{34369FFA-F4F0-443E-9C89-EABD3B8C69E3}" name="Colonne754" dataDxfId="15612"/>
    <tableColumn id="773" xr3:uid="{31E5FCC4-2BCB-40E9-9862-7D21E6BEF13A}" name="Colonne755" dataDxfId="15611"/>
    <tableColumn id="774" xr3:uid="{D83581F9-4B4E-48F5-BF64-D5C6D26608EF}" name="Colonne756" dataDxfId="15610"/>
    <tableColumn id="775" xr3:uid="{A8344822-0512-4866-A96C-31B7D41332C3}" name="Colonne757" dataDxfId="15609"/>
    <tableColumn id="776" xr3:uid="{847CC588-0D37-4C4B-A2B7-D2BCEB047CCF}" name="Colonne758" dataDxfId="15608"/>
    <tableColumn id="777" xr3:uid="{507586F2-E724-4C6E-A04B-E18CB85002EE}" name="Colonne759" dataDxfId="15607"/>
    <tableColumn id="778" xr3:uid="{6CA821AB-4449-45C8-8109-330810FC305F}" name="Colonne760" dataDxfId="15606"/>
    <tableColumn id="779" xr3:uid="{68D8F87B-F33F-4243-8665-A96F42C34E74}" name="Colonne761" dataDxfId="15605"/>
    <tableColumn id="780" xr3:uid="{0D9F788A-6638-4BFE-9517-CB6A7F4EFD9D}" name="Colonne762" dataDxfId="15604"/>
    <tableColumn id="781" xr3:uid="{94A87E54-B44B-4C1B-8FF4-4A0E962215DD}" name="Colonne763" dataDxfId="15603"/>
    <tableColumn id="782" xr3:uid="{326DC93B-CEA5-44AB-80E6-17B2FD38DD50}" name="Colonne764" dataDxfId="15602"/>
    <tableColumn id="783" xr3:uid="{B6AB65D8-C8AC-40FF-BD1D-9F375E72AF6D}" name="Colonne765" dataDxfId="15601"/>
    <tableColumn id="784" xr3:uid="{114A9470-2580-4897-B1AF-C9CC5209736C}" name="Colonne766" dataDxfId="15600"/>
    <tableColumn id="785" xr3:uid="{2A8AEFA1-228F-4FBE-B984-295EA2CB3883}" name="Colonne767" dataDxfId="15599"/>
    <tableColumn id="786" xr3:uid="{E4920D9B-CCF5-421A-BD56-88447F0579A8}" name="Colonne768" dataDxfId="15598"/>
    <tableColumn id="787" xr3:uid="{8D4C3A12-134C-4DA6-B403-C736E3A19478}" name="Colonne769" dataDxfId="15597"/>
    <tableColumn id="788" xr3:uid="{2E2263F0-0168-456B-B37F-997662AE7A77}" name="Colonne770" dataDxfId="15596"/>
    <tableColumn id="789" xr3:uid="{87E97B54-2EC0-4971-8EE9-4C13B0358236}" name="Colonne771" dataDxfId="15595"/>
    <tableColumn id="790" xr3:uid="{520C610F-49A6-4F7A-8A3D-04F7A741DFF4}" name="Colonne772" dataDxfId="15594"/>
    <tableColumn id="791" xr3:uid="{0A8CC867-4C50-48A2-88C6-DAB3F90DF07C}" name="Colonne773" dataDxfId="15593"/>
    <tableColumn id="792" xr3:uid="{0248ECAC-062B-43CE-83E1-42788C4C4D57}" name="Colonne774" dataDxfId="15592"/>
    <tableColumn id="793" xr3:uid="{D17BE6E7-94A7-4357-8022-CD2A8229D3C6}" name="Colonne775" dataDxfId="15591"/>
    <tableColumn id="794" xr3:uid="{81981192-1C20-4763-9448-CFAA092317D3}" name="Colonne776" dataDxfId="15590"/>
    <tableColumn id="795" xr3:uid="{5B1D0915-74AD-45B6-8778-FD175FB78D32}" name="Colonne777" dataDxfId="15589"/>
    <tableColumn id="796" xr3:uid="{63F0860F-C43A-45A5-AF87-F286D8980345}" name="Colonne778" dataDxfId="15588"/>
    <tableColumn id="797" xr3:uid="{B11EF2AD-0D11-4124-A0A8-11A6B90A045A}" name="Colonne779" dataDxfId="15587"/>
    <tableColumn id="798" xr3:uid="{345D8909-FE71-429B-96D7-AEE695FE0609}" name="Colonne780" dataDxfId="15586"/>
    <tableColumn id="799" xr3:uid="{309FF41C-3875-48E6-9EA6-E44209237BDF}" name="Colonne781" dataDxfId="15585"/>
    <tableColumn id="800" xr3:uid="{5FC8EDC1-43E7-4EF3-BAF2-00BDA17F6BA2}" name="Colonne782" dataDxfId="15584"/>
    <tableColumn id="801" xr3:uid="{8DCFFC77-5E27-4E00-B667-03F71A9E06F5}" name="Colonne783" dataDxfId="15583"/>
    <tableColumn id="802" xr3:uid="{F0562AC6-9C58-4241-B17B-EDADD6E7A0A8}" name="Colonne784" dataDxfId="15582"/>
    <tableColumn id="803" xr3:uid="{08D613F9-5470-493E-8156-39D1A85A789C}" name="Colonne785" dataDxfId="15581"/>
    <tableColumn id="804" xr3:uid="{B641BD1E-0D3D-4A56-A79B-4A8BD79EE5E5}" name="Colonne786" dataDxfId="15580"/>
    <tableColumn id="805" xr3:uid="{88292649-9D26-4BE3-905E-EF5BBAD09DF6}" name="Colonne787" dataDxfId="15579"/>
    <tableColumn id="806" xr3:uid="{F45B0206-D132-4517-9D0A-0E449F48B799}" name="Colonne788" dataDxfId="15578"/>
    <tableColumn id="807" xr3:uid="{60167613-B8E6-4E28-BFAF-2EFB2C3058F3}" name="Colonne789" dataDxfId="15577"/>
    <tableColumn id="808" xr3:uid="{55883821-2A56-47B2-AC11-8057C95211B8}" name="Colonne790" dataDxfId="15576"/>
    <tableColumn id="809" xr3:uid="{D1FCFC5C-B49C-4978-B77B-2C7953FCD9B4}" name="Colonne791" dataDxfId="15575"/>
    <tableColumn id="810" xr3:uid="{0158A288-5B85-4447-8559-B2502C3BC5E1}" name="Colonne792" dataDxfId="15574"/>
    <tableColumn id="811" xr3:uid="{67B8AEE4-F31F-431E-9C35-AFDD2D5E8399}" name="Colonne793" dataDxfId="15573"/>
    <tableColumn id="812" xr3:uid="{D1867DEE-96AA-4B4B-BB65-2F4A74207871}" name="Colonne794" dataDxfId="15572"/>
    <tableColumn id="813" xr3:uid="{1D9F2922-6F9D-41F8-9C3B-EE5CF2355278}" name="Colonne795" dataDxfId="15571"/>
    <tableColumn id="814" xr3:uid="{29AF520B-EBC7-4AE5-9D1B-3C3B0865FD34}" name="Colonne796" dataDxfId="15570"/>
    <tableColumn id="815" xr3:uid="{D713F224-FDCA-4468-B24B-1A079C1C4EB6}" name="Colonne797" dataDxfId="15569"/>
    <tableColumn id="816" xr3:uid="{B13904F0-9C85-4372-BADA-FCDAC97B555F}" name="Colonne798" dataDxfId="15568"/>
    <tableColumn id="817" xr3:uid="{AFE3639B-5DE3-4085-B62E-45964F617E5B}" name="Colonne799" dataDxfId="15567"/>
    <tableColumn id="818" xr3:uid="{A2BCEBE6-8571-47A2-92BF-D37C7C036424}" name="Colonne800" dataDxfId="15566"/>
    <tableColumn id="819" xr3:uid="{ACF4A1A7-C140-4920-A607-22C86AF9217D}" name="Colonne801" dataDxfId="15565"/>
    <tableColumn id="820" xr3:uid="{6C4A395F-794F-4E71-B9CF-8A9B27F410A1}" name="Colonne802" dataDxfId="15564"/>
    <tableColumn id="821" xr3:uid="{1A55C6D9-448A-4B07-83B6-05348F5B3E04}" name="Colonne803" dataDxfId="15563"/>
    <tableColumn id="822" xr3:uid="{9E5EA15E-A5B0-4EF8-B734-8B8FB113769E}" name="Colonne804" dataDxfId="15562"/>
    <tableColumn id="823" xr3:uid="{51CA37B6-0CCE-451B-9EB7-C9B1D16BED60}" name="Colonne805" dataDxfId="15561"/>
    <tableColumn id="824" xr3:uid="{30A18936-E759-4C7D-B459-E45AF01672DA}" name="Colonne806" dataDxfId="15560"/>
    <tableColumn id="825" xr3:uid="{97DB5D62-2D2C-4756-BA12-D744A8D3B6D9}" name="Colonne807" dataDxfId="15559"/>
    <tableColumn id="826" xr3:uid="{8EC3FF26-89D4-483B-A2C4-DA1BD5207039}" name="Colonne808" dataDxfId="15558"/>
    <tableColumn id="827" xr3:uid="{827BEBDE-5DF1-4BD0-8623-EA837F9C56C8}" name="Colonne809" dataDxfId="15557"/>
    <tableColumn id="828" xr3:uid="{17C1AC63-FD25-4C55-8D84-8A8A465EEB61}" name="Colonne810" dataDxfId="15556"/>
    <tableColumn id="829" xr3:uid="{01927531-6C90-4BF2-9908-79E3D03C6B58}" name="Colonne811" dataDxfId="15555"/>
    <tableColumn id="830" xr3:uid="{E3C45C50-52CE-419F-B2F6-1AE2B03D93CE}" name="Colonne812" dataDxfId="15554"/>
    <tableColumn id="831" xr3:uid="{F76A838C-0B44-45BA-AD83-98CF2C723709}" name="Colonne813" dataDxfId="15553"/>
    <tableColumn id="832" xr3:uid="{6FDBE298-6C80-482E-A252-FB8046B84255}" name="Colonne814" dataDxfId="15552"/>
    <tableColumn id="833" xr3:uid="{F63CED48-9E3B-44E4-BF0A-1F77A2669898}" name="Colonne815" dataDxfId="15551"/>
    <tableColumn id="834" xr3:uid="{5B727399-6468-4D61-9F75-EC2762C980F0}" name="Colonne816" dataDxfId="15550"/>
    <tableColumn id="835" xr3:uid="{969AEB74-EB4E-468E-802C-BF6521693FAA}" name="Colonne817" dataDxfId="15549"/>
    <tableColumn id="836" xr3:uid="{CB2DACD6-0104-4240-BE36-0A0485CF4186}" name="Colonne818" dataDxfId="15548"/>
    <tableColumn id="837" xr3:uid="{42E8CCDF-3D95-44FB-8963-867D61352095}" name="Colonne819" dataDxfId="15547"/>
    <tableColumn id="838" xr3:uid="{BA12B8EA-D7C1-4848-BFB5-FEAD996DBA63}" name="Colonne820" dataDxfId="15546"/>
    <tableColumn id="839" xr3:uid="{EFCC09BF-F47E-4F5A-9E35-2D111D459A12}" name="Colonne821" dataDxfId="15545"/>
    <tableColumn id="840" xr3:uid="{8513E59D-2647-4923-BC47-260D7BCDC0C6}" name="Colonne822" dataDxfId="15544"/>
    <tableColumn id="841" xr3:uid="{F9CDA294-D8A7-4551-A0D9-D8979F823138}" name="Colonne823" dataDxfId="15543"/>
    <tableColumn id="842" xr3:uid="{25D022B8-37F7-48CD-B92C-58F25384F0A0}" name="Colonne824" dataDxfId="15542"/>
    <tableColumn id="843" xr3:uid="{7B3FE399-881E-4FF2-AC35-762981F0AAD2}" name="Colonne825" dataDxfId="15541"/>
    <tableColumn id="844" xr3:uid="{BEA30800-81CB-4C8C-B668-5546F573515B}" name="Colonne826" dataDxfId="15540"/>
    <tableColumn id="845" xr3:uid="{46BAB107-AC87-4297-86EA-7CC1E844B14C}" name="Colonne827" dataDxfId="15539"/>
    <tableColumn id="846" xr3:uid="{03903960-A0F1-43D8-8BFF-DFD407C037A3}" name="Colonne828" dataDxfId="15538"/>
    <tableColumn id="847" xr3:uid="{83EE88CA-B214-4AFF-B07C-790C9FE084E0}" name="Colonne829" dataDxfId="15537"/>
    <tableColumn id="848" xr3:uid="{CC51A867-5CB6-4792-9EA6-9419D02F303C}" name="Colonne830" dataDxfId="15536"/>
    <tableColumn id="849" xr3:uid="{B8A7B268-4FD8-45A4-83F5-4D12A67294E2}" name="Colonne831" dataDxfId="15535"/>
    <tableColumn id="850" xr3:uid="{8CEBED32-2C79-4278-8034-466AE7236B7C}" name="Colonne832" dataDxfId="15534"/>
    <tableColumn id="851" xr3:uid="{537BB21D-F6A2-406C-AF41-D50F281ACB7A}" name="Colonne833" dataDxfId="15533"/>
    <tableColumn id="852" xr3:uid="{D7673080-4239-4504-98FF-CAD2C1B6C11E}" name="Colonne834" dataDxfId="15532"/>
    <tableColumn id="853" xr3:uid="{FDDC72A3-948A-477B-8307-1C27C624BA7A}" name="Colonne835" dataDxfId="15531"/>
    <tableColumn id="854" xr3:uid="{9C8BAAB2-1955-47E1-8FF0-D17BF90C3367}" name="Colonne836" dataDxfId="15530"/>
    <tableColumn id="855" xr3:uid="{3CD369BA-84DC-4648-9FEF-D1B99DCABE97}" name="Colonne837" dataDxfId="15529"/>
    <tableColumn id="856" xr3:uid="{19C80DC5-5E9A-4846-A3D1-15D5223FD0CE}" name="Colonne838" dataDxfId="15528"/>
    <tableColumn id="857" xr3:uid="{071BF898-3CA1-4D9E-85B0-573CE55453CE}" name="Colonne839" dataDxfId="15527"/>
    <tableColumn id="858" xr3:uid="{0C003199-8874-4F07-8D13-7C2190021B65}" name="Colonne840" dataDxfId="15526"/>
    <tableColumn id="859" xr3:uid="{8BE4F0B4-B371-4C21-8F92-6F791E78EB71}" name="Colonne841" dataDxfId="15525"/>
    <tableColumn id="860" xr3:uid="{150682B5-CB81-4066-B975-6FA1D59414FF}" name="Colonne842" dataDxfId="15524"/>
    <tableColumn id="861" xr3:uid="{0F0B1DE7-359D-446B-8B5F-F90D1A935F3B}" name="Colonne843" dataDxfId="15523"/>
    <tableColumn id="862" xr3:uid="{CD9E6162-88A1-4D3E-AFF2-73FE23A9941E}" name="Colonne844" dataDxfId="15522"/>
    <tableColumn id="863" xr3:uid="{1078ADFE-822F-4C22-BB3A-E63538EB9F36}" name="Colonne845" dataDxfId="15521"/>
    <tableColumn id="864" xr3:uid="{35FF010C-B1BC-42ED-8B35-FFB6EB1016CE}" name="Colonne846" dataDxfId="15520"/>
    <tableColumn id="865" xr3:uid="{B5A76AD7-1879-4A3E-AA75-168DC6B2C3F2}" name="Colonne847" dataDxfId="15519"/>
    <tableColumn id="866" xr3:uid="{9CD6DA64-6787-4A7D-9019-144CC8E90B5F}" name="Colonne848" dataDxfId="15518"/>
    <tableColumn id="867" xr3:uid="{B8A142D4-089C-4A67-B27B-EE0DAA0D4DE6}" name="Colonne849" dataDxfId="15517"/>
    <tableColumn id="868" xr3:uid="{5EDE96A0-8D27-4D27-92D3-812B3AC150C1}" name="Colonne850" dataDxfId="15516"/>
    <tableColumn id="869" xr3:uid="{8F8ABBD0-FEA0-47C9-94D0-BB5A8D87DDFC}" name="Colonne851" dataDxfId="15515"/>
    <tableColumn id="870" xr3:uid="{3FFB7D64-7C8E-4BDB-B1B1-BB9A57E755B5}" name="Colonne852" dataDxfId="15514"/>
    <tableColumn id="871" xr3:uid="{5AC90E4F-6A7A-4403-A3AC-BADED23002ED}" name="Colonne853" dataDxfId="15513"/>
    <tableColumn id="872" xr3:uid="{FB132D2B-5395-4523-A7B6-F9E56A3890DA}" name="Colonne854" dataDxfId="15512"/>
    <tableColumn id="873" xr3:uid="{BC92A70A-FFD3-4787-B59A-BCBB1887D85C}" name="Colonne855" dataDxfId="15511"/>
    <tableColumn id="874" xr3:uid="{B743D3FE-676A-44B8-BF03-AE10E1A467B2}" name="Colonne856" dataDxfId="15510"/>
    <tableColumn id="875" xr3:uid="{94A90EF3-A7F9-4F27-8B9C-75EEF4724AC9}" name="Colonne857" dataDxfId="15509"/>
    <tableColumn id="876" xr3:uid="{F4D83B19-AB8F-494D-99BB-047E30F2F8D1}" name="Colonne858" dataDxfId="15508"/>
    <tableColumn id="877" xr3:uid="{0B67F91C-CE98-4483-9EBA-53B9EBD8397D}" name="Colonne859" dataDxfId="15507"/>
    <tableColumn id="878" xr3:uid="{BC0E0474-AB8F-47B3-8115-077DF6AE7FBF}" name="Colonne860" dataDxfId="15506"/>
    <tableColumn id="879" xr3:uid="{F94B577C-3787-4027-B7A0-4DB6EBDDD93B}" name="Colonne861" dataDxfId="15505"/>
    <tableColumn id="880" xr3:uid="{C6A8DF36-6563-41C8-9D39-19479D0C8819}" name="Colonne862" dataDxfId="15504"/>
    <tableColumn id="881" xr3:uid="{087365A9-FF03-4073-AD92-94FF1D202993}" name="Colonne863" dataDxfId="15503"/>
    <tableColumn id="882" xr3:uid="{9D960551-A673-4790-A0E9-29EC095FE253}" name="Colonne864" dataDxfId="15502"/>
    <tableColumn id="883" xr3:uid="{DBBBAF6C-7069-4305-88E2-CC986F23C979}" name="Colonne865" dataDxfId="15501"/>
    <tableColumn id="884" xr3:uid="{E1F8E265-86E3-48F9-97C2-1B0B2FD2953E}" name="Colonne866" dataDxfId="15500"/>
    <tableColumn id="885" xr3:uid="{1DE0B34F-1C20-417B-90AC-8710095319F4}" name="Colonne867" dataDxfId="15499"/>
    <tableColumn id="886" xr3:uid="{76B2C449-314D-45A5-A4F9-4B163D5451B1}" name="Colonne868" dataDxfId="15498"/>
    <tableColumn id="887" xr3:uid="{4FA70100-003B-4C1A-8EFF-3D858136F447}" name="Colonne869" dataDxfId="15497"/>
    <tableColumn id="888" xr3:uid="{9602E3F6-83DD-4104-895A-B3350F05FB8A}" name="Colonne870" dataDxfId="15496"/>
    <tableColumn id="889" xr3:uid="{35218B40-2020-41D7-9462-C86A32A6FC79}" name="Colonne871" dataDxfId="15495"/>
    <tableColumn id="890" xr3:uid="{BC83F6C4-702D-46F4-9C45-B5BAAB1A4BB7}" name="Colonne872" dataDxfId="15494"/>
    <tableColumn id="891" xr3:uid="{71386C6E-2666-4E39-BE88-0B92C638F5EF}" name="Colonne873" dataDxfId="15493"/>
    <tableColumn id="892" xr3:uid="{259C7F53-0158-48A0-957A-C753B458420E}" name="Colonne874" dataDxfId="15492"/>
    <tableColumn id="893" xr3:uid="{7F874087-5C46-4760-B21B-753DCF181209}" name="Colonne875" dataDxfId="15491"/>
    <tableColumn id="894" xr3:uid="{0E61562D-3BAD-45AE-B928-93EC39B5B4FA}" name="Colonne876" dataDxfId="15490"/>
    <tableColumn id="895" xr3:uid="{58A9E4E0-065C-4957-980D-8129DF8FE7EB}" name="Colonne877" dataDxfId="15489"/>
    <tableColumn id="896" xr3:uid="{838D52B6-006E-4C74-AA9F-38FDE1CA95EA}" name="Colonne878" dataDxfId="15488"/>
    <tableColumn id="897" xr3:uid="{68A46460-B8A3-4B76-A09B-564B3DD00895}" name="Colonne879" dataDxfId="15487"/>
    <tableColumn id="898" xr3:uid="{934A4308-8E12-445F-AA04-F1284138EFE2}" name="Colonne880" dataDxfId="15486"/>
    <tableColumn id="899" xr3:uid="{19DF44CC-03EC-4208-9411-3E138B458D95}" name="Colonne881" dataDxfId="15485"/>
    <tableColumn id="900" xr3:uid="{EFF24429-389E-43ED-A560-0B639B7833F3}" name="Colonne882" dataDxfId="15484"/>
    <tableColumn id="901" xr3:uid="{ED302AF4-BFE0-482D-8403-256EBA0BCCAB}" name="Colonne883" dataDxfId="15483"/>
    <tableColumn id="902" xr3:uid="{1F1E4A56-6F54-4825-80A2-095C467FF41E}" name="Colonne884" dataDxfId="15482"/>
    <tableColumn id="903" xr3:uid="{4ACE1681-2B30-4A07-922B-8867EC75857A}" name="Colonne885" dataDxfId="15481"/>
    <tableColumn id="904" xr3:uid="{E4C18990-64E4-4A9A-A617-BDC6B1989521}" name="Colonne886" dataDxfId="15480"/>
    <tableColumn id="905" xr3:uid="{4A76EAF1-BB4E-4EA3-848F-0AEE30F2B126}" name="Colonne887" dataDxfId="15479"/>
    <tableColumn id="906" xr3:uid="{C9325DD4-FBD1-463D-BD4D-678278E943C8}" name="Colonne888" dataDxfId="15478"/>
    <tableColumn id="907" xr3:uid="{7C502C6C-49A5-4D52-8600-DE506BD8338F}" name="Colonne889" dataDxfId="15477"/>
    <tableColumn id="908" xr3:uid="{4BDAF531-37EE-4413-AC07-FA8AB6AEEFC3}" name="Colonne890" dataDxfId="15476"/>
    <tableColumn id="909" xr3:uid="{DA56B304-5298-4774-910F-42187DB1CC0B}" name="Colonne891" dataDxfId="15475"/>
    <tableColumn id="910" xr3:uid="{4A374782-2A23-4DD8-8AB8-D5BE071B60EA}" name="Colonne892" dataDxfId="15474"/>
    <tableColumn id="911" xr3:uid="{7C298141-8221-47A4-8E18-5FB651BF45AC}" name="Colonne893" dataDxfId="15473"/>
    <tableColumn id="912" xr3:uid="{8BF64F2C-9314-4FF2-A497-E70DB1EC81DF}" name="Colonne894" dataDxfId="15472"/>
    <tableColumn id="913" xr3:uid="{F7196050-6A01-4A4C-89F7-8FF9A4CF5280}" name="Colonne895" dataDxfId="15471"/>
    <tableColumn id="914" xr3:uid="{B4BFA97E-241B-4247-B576-FD495885C7A7}" name="Colonne896" dataDxfId="15470"/>
    <tableColumn id="915" xr3:uid="{535EEA2D-540D-404C-AC5C-812C89AB7294}" name="Colonne897" dataDxfId="15469"/>
    <tableColumn id="916" xr3:uid="{F71E41C8-D64A-46B5-B0CA-8E39A186A5CA}" name="Colonne898" dataDxfId="15468"/>
    <tableColumn id="917" xr3:uid="{285290A0-3DD0-4F88-8A46-68DE91D93FE3}" name="Colonne899" dataDxfId="15467"/>
    <tableColumn id="918" xr3:uid="{79558332-70F9-42F8-AAD1-32B7E93C7FE2}" name="Colonne900" dataDxfId="15466"/>
    <tableColumn id="919" xr3:uid="{F011C061-3BC5-433B-8D4B-C284EA2E3D14}" name="Colonne901" dataDxfId="15465"/>
    <tableColumn id="920" xr3:uid="{6DAD9FE7-302E-46D4-BDAF-BD1F5CCAF9F3}" name="Colonne902" dataDxfId="15464"/>
    <tableColumn id="921" xr3:uid="{316F5929-F119-4C7B-864E-E6B699798E5E}" name="Colonne903" dataDxfId="15463"/>
    <tableColumn id="922" xr3:uid="{E8663378-0FD3-4DAD-9663-D74B744350DA}" name="Colonne904" dataDxfId="15462"/>
    <tableColumn id="923" xr3:uid="{3850E1EC-8A78-4513-A501-985ECD0416B9}" name="Colonne905" dataDxfId="15461"/>
    <tableColumn id="924" xr3:uid="{96EC3462-647D-4E36-B569-4EA04E96FF28}" name="Colonne906" dataDxfId="15460"/>
    <tableColumn id="925" xr3:uid="{8E50A3CB-EAB5-4D95-86DE-E2D4CE132F70}" name="Colonne907" dataDxfId="15459"/>
    <tableColumn id="926" xr3:uid="{CF31E421-B9E9-423B-8F45-0CE868528564}" name="Colonne908" dataDxfId="15458"/>
    <tableColumn id="927" xr3:uid="{1EF0F2FE-9B20-4B9D-BEC7-D9736276F0D5}" name="Colonne909" dataDxfId="15457"/>
    <tableColumn id="928" xr3:uid="{97B076BD-9B67-4876-9FEA-C0AF97A7E421}" name="Colonne910" dataDxfId="15456"/>
    <tableColumn id="929" xr3:uid="{AAF9327E-8404-4BEA-B701-D9940D0B12DC}" name="Colonne911" dataDxfId="15455"/>
    <tableColumn id="930" xr3:uid="{9C208B9D-8041-4AEF-8E06-25B8E9D47A53}" name="Colonne912" dataDxfId="15454"/>
    <tableColumn id="931" xr3:uid="{CCE00DEB-5EEE-411E-9ABE-CC9F00C2A985}" name="Colonne913" dataDxfId="15453"/>
    <tableColumn id="932" xr3:uid="{DDAB70F6-E716-4145-B283-3AA5C54AE9C8}" name="Colonne914" dataDxfId="15452"/>
    <tableColumn id="933" xr3:uid="{83BC5FB7-8E69-49E7-A671-6C5C2EB6F80D}" name="Colonne915" dataDxfId="15451"/>
    <tableColumn id="934" xr3:uid="{8975C57F-7BBE-4FEA-972B-E15817901478}" name="Colonne916" dataDxfId="15450"/>
    <tableColumn id="935" xr3:uid="{EDC9A186-44C9-4FB4-8CE9-D7E73E1D9C69}" name="Colonne917" dataDxfId="15449"/>
    <tableColumn id="936" xr3:uid="{67EED302-F351-4129-987E-7224CA1B1EC4}" name="Colonne918" dataDxfId="15448"/>
    <tableColumn id="937" xr3:uid="{99894BE4-9B3F-4C6F-80E1-1918FDEC5027}" name="Colonne919" dataDxfId="15447"/>
    <tableColumn id="938" xr3:uid="{4EB1AE98-DF0E-4E5F-A6A3-13AE2924299E}" name="Colonne920" dataDxfId="15446"/>
    <tableColumn id="939" xr3:uid="{209632C7-6C03-420B-9439-9A16812D7528}" name="Colonne921" dataDxfId="15445"/>
    <tableColumn id="940" xr3:uid="{B5A9BDE3-B1AD-4534-82D2-8D59C8D322B8}" name="Colonne922" dataDxfId="15444"/>
    <tableColumn id="941" xr3:uid="{C151AA71-8F61-4742-9635-323FD234DE37}" name="Colonne923" dataDxfId="15443"/>
    <tableColumn id="942" xr3:uid="{7803D1B6-4E13-4312-9F5C-5A5B7BCB9FA1}" name="Colonne924" dataDxfId="15442"/>
    <tableColumn id="943" xr3:uid="{4EEE26EA-6A84-41AD-9EB8-A53998E190AF}" name="Colonne925" dataDxfId="15441"/>
    <tableColumn id="944" xr3:uid="{CDDFD9B1-33B5-4920-9F1E-9D03E0900636}" name="Colonne926" dataDxfId="15440"/>
    <tableColumn id="945" xr3:uid="{36575952-D75A-456F-9195-39FD085B6A3B}" name="Colonne927" dataDxfId="15439"/>
    <tableColumn id="946" xr3:uid="{B31727DD-DE37-400B-ADF5-457CD0A138EE}" name="Colonne928" dataDxfId="15438"/>
    <tableColumn id="947" xr3:uid="{0BA0F9C8-333E-41A4-BFC4-170E7DF0392D}" name="Colonne929" dataDxfId="15437"/>
    <tableColumn id="948" xr3:uid="{B2165490-CF42-4957-B808-68FA62023B66}" name="Colonne930" dataDxfId="15436"/>
    <tableColumn id="949" xr3:uid="{DD481FC3-703A-4AEB-8ADC-C3DAD7237253}" name="Colonne931" dataDxfId="15435"/>
    <tableColumn id="950" xr3:uid="{359B77E4-D09D-4E21-B064-45570C4A7CEA}" name="Colonne932" dataDxfId="15434"/>
    <tableColumn id="951" xr3:uid="{6DCDF387-8FC6-4693-9305-C39EDF64AF69}" name="Colonne933" dataDxfId="15433"/>
    <tableColumn id="952" xr3:uid="{8AE8E2A8-E426-4306-8B1D-70D299EE9070}" name="Colonne934" dataDxfId="15432"/>
    <tableColumn id="953" xr3:uid="{BB2EBE22-91DB-4C6F-8E66-419A5143F980}" name="Colonne935" dataDxfId="15431"/>
    <tableColumn id="954" xr3:uid="{CA4ECC69-280F-4934-88F6-89F0002630D8}" name="Colonne936" dataDxfId="15430"/>
    <tableColumn id="955" xr3:uid="{825C4C00-70A2-4067-BA86-52C6327C6503}" name="Colonne937" dataDxfId="15429"/>
    <tableColumn id="956" xr3:uid="{873EED99-D93A-46A2-BF76-EF31807A4CEE}" name="Colonne938" dataDxfId="15428"/>
    <tableColumn id="957" xr3:uid="{F2297BA4-771C-4427-8B98-D88FF5417422}" name="Colonne939" dataDxfId="15427"/>
    <tableColumn id="958" xr3:uid="{90307616-3A1B-4049-B137-9661057C4A45}" name="Colonne940" dataDxfId="15426"/>
    <tableColumn id="959" xr3:uid="{EC4DE057-7A3B-4D9C-B3B2-61827C292B99}" name="Colonne941" dataDxfId="15425"/>
    <tableColumn id="960" xr3:uid="{32E18552-A157-44FF-B76B-72247E6643AC}" name="Colonne942" dataDxfId="15424"/>
    <tableColumn id="961" xr3:uid="{8ACE64DB-2FF7-4B02-810B-EA49061C12FB}" name="Colonne943" dataDxfId="15423"/>
    <tableColumn id="962" xr3:uid="{ACDEF1FC-4946-435E-A3BF-A4D51305AFEA}" name="Colonne944" dataDxfId="15422"/>
    <tableColumn id="963" xr3:uid="{E98B55EE-ADFD-49FA-815C-6151E6776F8B}" name="Colonne945" dataDxfId="15421"/>
    <tableColumn id="964" xr3:uid="{93FE2322-7769-4CF2-8096-24C45E892309}" name="Colonne946" dataDxfId="15420"/>
    <tableColumn id="965" xr3:uid="{E05A2729-BF87-472E-99D6-830D99C4F16F}" name="Colonne947" dataDxfId="15419"/>
    <tableColumn id="966" xr3:uid="{8C47713C-B2D5-4BCF-B138-D89FB9A43D75}" name="Colonne948" dataDxfId="15418"/>
    <tableColumn id="967" xr3:uid="{B6C0BD91-ECB2-4D69-874A-4EEF33A08BD1}" name="Colonne949" dataDxfId="15417"/>
    <tableColumn id="968" xr3:uid="{34C63D16-A53B-4471-A727-3DF26A53B199}" name="Colonne950" dataDxfId="15416"/>
    <tableColumn id="969" xr3:uid="{EA17214A-C9F3-41F2-9DC9-64DB4C95D661}" name="Colonne951" dataDxfId="15415"/>
    <tableColumn id="970" xr3:uid="{2717E227-FD9C-4CB3-8910-FD32244543E0}" name="Colonne952" dataDxfId="15414"/>
    <tableColumn id="971" xr3:uid="{F71EF198-E8E0-43A0-B996-56A54C2EF1E3}" name="Colonne953" dataDxfId="15413"/>
    <tableColumn id="972" xr3:uid="{B2207346-30E2-4603-BB41-7A1BA35AAE7B}" name="Colonne954" dataDxfId="15412"/>
    <tableColumn id="973" xr3:uid="{F568B4F6-DDD0-4875-B531-FF1EA2201E57}" name="Colonne955" dataDxfId="15411"/>
    <tableColumn id="974" xr3:uid="{BD0300EB-8D33-4887-968F-1B68D3F04828}" name="Colonne956" dataDxfId="15410"/>
    <tableColumn id="975" xr3:uid="{F885617A-CD64-45EA-8480-8CDF04DCD6D3}" name="Colonne957" dataDxfId="15409"/>
    <tableColumn id="976" xr3:uid="{64749A77-B603-438C-B809-76A9472F4FFE}" name="Colonne958" dataDxfId="15408"/>
    <tableColumn id="977" xr3:uid="{5561D34E-DB1B-45C5-9091-067B13E895DC}" name="Colonne959" dataDxfId="15407"/>
    <tableColumn id="978" xr3:uid="{E3EC014B-FD91-4C6D-A908-3716A804A65F}" name="Colonne960" dataDxfId="15406"/>
    <tableColumn id="979" xr3:uid="{0B5915A2-394C-4997-BFAC-CB26CFAFFD68}" name="Colonne961" dataDxfId="15405"/>
    <tableColumn id="980" xr3:uid="{E0AA478C-D30D-431F-BA7B-4D78E57B1A54}" name="Colonne962" dataDxfId="15404"/>
    <tableColumn id="981" xr3:uid="{30CAED83-F701-46B2-A963-8906BAF103EC}" name="Colonne963" dataDxfId="15403"/>
    <tableColumn id="982" xr3:uid="{3AF7BBA4-F34D-4CFB-AE61-F9A4BC45DED8}" name="Colonne964" dataDxfId="15402"/>
    <tableColumn id="983" xr3:uid="{8961D9C6-4F8E-49E0-9BF7-52C04462C43F}" name="Colonne965" dataDxfId="15401"/>
    <tableColumn id="984" xr3:uid="{1EF7774B-5E69-4D2A-8E65-C3EEB78EB8D6}" name="Colonne966" dataDxfId="15400"/>
    <tableColumn id="985" xr3:uid="{43D41C2D-C53E-41EC-A41F-AFDB59258095}" name="Colonne967" dataDxfId="15399"/>
    <tableColumn id="986" xr3:uid="{F00B5106-1784-4065-B25B-D85F61CDB087}" name="Colonne968" dataDxfId="15398"/>
    <tableColumn id="987" xr3:uid="{62FD99D5-ACD3-470F-96F9-B2ABFBC380F9}" name="Colonne969" dataDxfId="15397"/>
    <tableColumn id="988" xr3:uid="{31B4D7AD-B536-4C5A-95FF-F351C8E28B27}" name="Colonne970" dataDxfId="15396"/>
    <tableColumn id="989" xr3:uid="{5B7DE1B9-1016-4F02-BC1B-A0A6AF817346}" name="Colonne971" dataDxfId="15395"/>
    <tableColumn id="990" xr3:uid="{0AAA4F87-AEED-4F85-9BF2-85E54ACC092E}" name="Colonne972" dataDxfId="15394"/>
    <tableColumn id="991" xr3:uid="{8C4C88E9-0052-4C66-89B5-E024D28BB13F}" name="Colonne973" dataDxfId="15393"/>
    <tableColumn id="992" xr3:uid="{FFE18106-98BC-4F8B-8CCA-6CD209E4D2AA}" name="Colonne974" dataDxfId="15392"/>
    <tableColumn id="993" xr3:uid="{DDD4DAB5-1757-49EF-A619-19F9B0D63FC2}" name="Colonne975" dataDxfId="15391"/>
    <tableColumn id="994" xr3:uid="{095C449E-592E-45E8-B54E-6BC296E4FD3A}" name="Colonne976" dataDxfId="15390"/>
    <tableColumn id="995" xr3:uid="{273ED57D-4E65-4779-BDC1-3B86A19E6761}" name="Colonne977" dataDxfId="15389"/>
    <tableColumn id="996" xr3:uid="{4BCC1D5E-FE10-4244-BAFE-C003357B88FF}" name="Colonne978" dataDxfId="15388"/>
    <tableColumn id="997" xr3:uid="{98A435E1-E09C-416F-980C-28F4D0A65E4A}" name="Colonne979" dataDxfId="15387"/>
    <tableColumn id="998" xr3:uid="{E2F2A006-68CD-453B-B99A-268391193A03}" name="Colonne980" dataDxfId="15386"/>
    <tableColumn id="999" xr3:uid="{65015727-A0BE-4980-9F65-8EA6239E5452}" name="Colonne981" dataDxfId="15385"/>
    <tableColumn id="1000" xr3:uid="{8F8BE109-3B78-4A04-9DD4-32249C6763E9}" name="Colonne982" dataDxfId="15384"/>
    <tableColumn id="1001" xr3:uid="{A4A387DA-B001-407A-BE32-72169DEACDBB}" name="Colonne983" dataDxfId="15383"/>
    <tableColumn id="1002" xr3:uid="{2E72C038-5281-4B1C-82C4-0E600F51238F}" name="Colonne984" dataDxfId="15382"/>
    <tableColumn id="1003" xr3:uid="{3EE9F17A-0D4B-49E4-AE20-636B296D9143}" name="Colonne985" dataDxfId="15381"/>
    <tableColumn id="1004" xr3:uid="{4CC2A342-4471-4F32-98B0-A4688CEF1182}" name="Colonne986" dataDxfId="15380"/>
    <tableColumn id="1005" xr3:uid="{94723936-64D5-4D5A-8A6E-2AC7E383C08E}" name="Colonne987" dataDxfId="15379"/>
    <tableColumn id="1006" xr3:uid="{BF8B70A9-0C0E-4B4D-A024-D4D7F8081FA4}" name="Colonne988" dataDxfId="15378"/>
    <tableColumn id="1007" xr3:uid="{9953CEED-A99A-4748-8DC9-9F7F65D4FC98}" name="Colonne989" dataDxfId="15377"/>
    <tableColumn id="1008" xr3:uid="{F25A9132-CEAB-4B6C-8084-304359B02AE4}" name="Colonne990" dataDxfId="15376"/>
    <tableColumn id="1009" xr3:uid="{35C63D73-256B-4A46-B184-33A868A65127}" name="Colonne991" dataDxfId="15375"/>
    <tableColumn id="1010" xr3:uid="{8F28EF21-14B2-40C9-A4FF-9BF43D1D036F}" name="Colonne992" dataDxfId="15374"/>
    <tableColumn id="1011" xr3:uid="{930DC9EC-C3A3-4587-823F-679E866E63FD}" name="Colonne993" dataDxfId="15373"/>
    <tableColumn id="1012" xr3:uid="{6B11C4B3-D4D9-48C2-9783-9A11996DC355}" name="Colonne994" dataDxfId="15372"/>
    <tableColumn id="1013" xr3:uid="{6E5A6CAF-2140-4DBB-9C14-A99F7898EF58}" name="Colonne995" dataDxfId="15371"/>
    <tableColumn id="1014" xr3:uid="{CDA12FAD-024D-48E9-9614-77E004FB3C38}" name="Colonne996" dataDxfId="15370"/>
    <tableColumn id="1015" xr3:uid="{8222B164-33AB-4135-902F-67D60DD76E52}" name="Colonne997" dataDxfId="15369"/>
    <tableColumn id="1016" xr3:uid="{0F84063D-F616-4F75-8B20-341119EBDBA6}" name="Colonne998" dataDxfId="15368"/>
    <tableColumn id="1017" xr3:uid="{CFE6EC66-66B9-4680-9748-C31856C055B4}" name="Colonne999" dataDxfId="15367"/>
    <tableColumn id="1018" xr3:uid="{D0A03710-2E57-47B3-8C13-90E7D58BDF7A}" name="Colonne1000" dataDxfId="15366"/>
    <tableColumn id="1019" xr3:uid="{6E4970D0-EBE4-469C-87A3-66C47F5CBF00}" name="Colonne1001" dataDxfId="15365"/>
    <tableColumn id="1020" xr3:uid="{83EEDE99-CC8D-46D4-8BD9-789639D4DA4A}" name="Colonne1002" dataDxfId="15364"/>
    <tableColumn id="1021" xr3:uid="{3E7E3E95-1574-48E7-AB9E-2D7A87D22707}" name="Colonne1003" dataDxfId="15363"/>
    <tableColumn id="1022" xr3:uid="{9134B17C-339C-4106-ABB0-53A1D6B1F984}" name="Colonne1004" dataDxfId="15362"/>
    <tableColumn id="1023" xr3:uid="{82663E40-1F63-4E17-9A6A-0AE79A38AA48}" name="Colonne1005" dataDxfId="15361"/>
    <tableColumn id="1024" xr3:uid="{BDB053E7-96C5-44C3-9123-911C348BEFA6}" name="Colonne1006" dataDxfId="15360"/>
    <tableColumn id="1025" xr3:uid="{D23403F9-6F68-49A2-9891-CB09A539C1C7}" name="Colonne1007" dataDxfId="15359"/>
    <tableColumn id="1026" xr3:uid="{5BAE3742-7198-4A42-82A8-6081B5964211}" name="Colonne1008" dataDxfId="15358"/>
    <tableColumn id="1027" xr3:uid="{AC38EE20-FD78-49FA-A35D-E4AF01CCB3B0}" name="Colonne1009" dataDxfId="15357"/>
    <tableColumn id="1028" xr3:uid="{14106ADA-9A82-44D2-A82D-3BC0AF5BB337}" name="Colonne1010" dataDxfId="15356"/>
    <tableColumn id="1029" xr3:uid="{37AD3849-ACEE-4E37-91EF-00031A8F730C}" name="Colonne1011" dataDxfId="15355"/>
    <tableColumn id="1030" xr3:uid="{2930D65C-6268-44A8-94C6-DA1964876187}" name="Colonne1012" dataDxfId="15354"/>
    <tableColumn id="1031" xr3:uid="{EA92AA76-C082-4B15-BCAF-14743689F890}" name="Colonne1013" dataDxfId="15353"/>
    <tableColumn id="1032" xr3:uid="{20CAD970-0267-493E-800B-677E329BD7D9}" name="Colonne1014" dataDxfId="15352"/>
    <tableColumn id="1033" xr3:uid="{BB06FD6F-8AE0-4C1E-A8E5-173918B48393}" name="Colonne1015" dataDxfId="15351"/>
    <tableColumn id="1034" xr3:uid="{77397AAE-C040-4394-93B4-AF3B9DBE5BCA}" name="Colonne1016" dataDxfId="15350"/>
    <tableColumn id="1035" xr3:uid="{EDB34B36-8CCE-4C1A-BFA0-FE53CC4A04DE}" name="Colonne1017" dataDxfId="15349"/>
    <tableColumn id="1036" xr3:uid="{62233175-7A31-4DFD-AA90-93203AD4AFDA}" name="Colonne1018" dataDxfId="15348"/>
    <tableColumn id="1037" xr3:uid="{824B8EBA-556E-4130-91A4-B09A1CB4219C}" name="Colonne1019" dataDxfId="15347"/>
    <tableColumn id="1038" xr3:uid="{2AC37283-650A-4BB0-8EB0-4486400F0D8B}" name="Colonne1020" dataDxfId="15346"/>
    <tableColumn id="1039" xr3:uid="{6B939164-4159-4143-A91D-B40EDFB93923}" name="Colonne1021" dataDxfId="15345"/>
    <tableColumn id="1040" xr3:uid="{FA10937F-B9CF-45C9-BACB-A837DB69EF7C}" name="Colonne1022" dataDxfId="15344"/>
    <tableColumn id="1041" xr3:uid="{73E7961B-7BBD-47E2-A641-6DE284EC3D6E}" name="Colonne1023" dataDxfId="15343"/>
    <tableColumn id="1042" xr3:uid="{E3C6CAD9-CD0D-427C-9F25-AD13129466BC}" name="Colonne1024" dataDxfId="15342"/>
    <tableColumn id="1043" xr3:uid="{8FC4A5AD-4639-4ACD-B441-ADDE7F318224}" name="Colonne1025" dataDxfId="15341"/>
    <tableColumn id="1044" xr3:uid="{5A40CD36-D632-4845-8553-511A3B200153}" name="Colonne1026" dataDxfId="15340"/>
    <tableColumn id="1045" xr3:uid="{C9777C42-2C6F-4E1D-949D-E4BA9FE898BA}" name="Colonne1027" dataDxfId="15339"/>
    <tableColumn id="1046" xr3:uid="{8242920A-33E8-4183-ADDF-6929A14B0A7B}" name="Colonne1028" dataDxfId="15338"/>
    <tableColumn id="1047" xr3:uid="{E05B6CD5-C1B4-42AE-9299-FE4F08510F7F}" name="Colonne1029" dataDxfId="15337"/>
    <tableColumn id="1048" xr3:uid="{39B15F67-9F62-437C-86C7-AE55204958A1}" name="Colonne1030" dataDxfId="15336"/>
    <tableColumn id="1049" xr3:uid="{71EC83D2-C150-4CE3-B9CD-7A95E5AB4BB4}" name="Colonne1031" dataDxfId="15335"/>
    <tableColumn id="1050" xr3:uid="{B0ECC442-90C5-4018-9C0F-B814EFA21DB4}" name="Colonne1032" dataDxfId="15334"/>
    <tableColumn id="1051" xr3:uid="{89CE51C4-2B12-42DE-AE7A-3F004BD92282}" name="Colonne1033" dataDxfId="15333"/>
    <tableColumn id="1052" xr3:uid="{A22B2E54-E5FC-49A7-A6D8-C754D92937C5}" name="Colonne1034" dataDxfId="15332"/>
    <tableColumn id="1053" xr3:uid="{3D0451E3-EFEB-4623-9982-6FD77D15CEB8}" name="Colonne1035" dataDxfId="15331"/>
    <tableColumn id="1054" xr3:uid="{9DA644B1-A0D1-4929-BD0B-EDDC564EDAF4}" name="Colonne1036" dataDxfId="15330"/>
    <tableColumn id="1055" xr3:uid="{8D0CCC39-3D36-4D48-8BC9-585F58002339}" name="Colonne1037" dataDxfId="15329"/>
    <tableColumn id="1056" xr3:uid="{5F58CD21-5A6D-4DA9-9F9F-9DEF79736951}" name="Colonne1038" dataDxfId="15328"/>
    <tableColumn id="1057" xr3:uid="{1CD4FAFB-DA69-480A-8DC9-84DA5ED597B3}" name="Colonne1039" dataDxfId="15327"/>
    <tableColumn id="1058" xr3:uid="{D3096940-DBC9-4AAF-A452-F1851783F3E5}" name="Colonne1040" dataDxfId="15326"/>
    <tableColumn id="1059" xr3:uid="{1284F1ED-4C38-4ED0-BFBE-B0210B936FDC}" name="Colonne1041" dataDxfId="15325"/>
    <tableColumn id="1060" xr3:uid="{4F79D608-5D4D-4322-8FD8-9C1B5267B5F9}" name="Colonne1042" dataDxfId="15324"/>
    <tableColumn id="1061" xr3:uid="{A25F0BF6-41BB-454E-9CDB-3BD5ACB8361A}" name="Colonne1043" dataDxfId="15323"/>
    <tableColumn id="1062" xr3:uid="{DC7F1F70-8B22-41E3-B77F-3700A8E3C9F0}" name="Colonne1044" dataDxfId="15322"/>
    <tableColumn id="1063" xr3:uid="{9BC147D6-04D2-4BF8-90FF-B4549716264D}" name="Colonne1045" dataDxfId="15321"/>
    <tableColumn id="1064" xr3:uid="{AC0A6137-AE30-4290-B8CC-AC974AA2E50C}" name="Colonne1046" dataDxfId="15320"/>
    <tableColumn id="1065" xr3:uid="{E29E8386-E78F-434D-B1AE-4C973752F563}" name="Colonne1047" dataDxfId="15319"/>
    <tableColumn id="1066" xr3:uid="{9BBEA727-81CF-471A-8AA3-FCAD6DFF5907}" name="Colonne1048" dataDxfId="15318"/>
    <tableColumn id="1067" xr3:uid="{82FC9887-B62D-4197-B372-69AD502A6009}" name="Colonne1049" dataDxfId="15317"/>
    <tableColumn id="1068" xr3:uid="{DFDFCA05-18DE-444C-984F-6269B1EE6C1A}" name="Colonne1050" dataDxfId="15316"/>
    <tableColumn id="1069" xr3:uid="{6F0C68B6-3F3A-4C7F-87C9-3368861E704F}" name="Colonne1051" dataDxfId="15315"/>
    <tableColumn id="1070" xr3:uid="{6822BF22-551E-4232-B57E-93B71700832F}" name="Colonne1052" dataDxfId="15314"/>
    <tableColumn id="1071" xr3:uid="{B3332A48-BE9D-43DB-B14A-B2A1C237BEF8}" name="Colonne1053" dataDxfId="15313"/>
    <tableColumn id="1072" xr3:uid="{D33F8722-B866-468B-BFBE-29EC4A86359B}" name="Colonne1054" dataDxfId="15312"/>
    <tableColumn id="1073" xr3:uid="{CBA89289-ED74-45AE-BBF2-16C2E0C6343B}" name="Colonne1055" dataDxfId="15311"/>
    <tableColumn id="1074" xr3:uid="{6BD9319F-5F09-4EA7-92CE-5CBD8DD25EF3}" name="Colonne1056" dataDxfId="15310"/>
    <tableColumn id="1075" xr3:uid="{0B8CB5DE-9CA8-4701-8091-32AE940E3B25}" name="Colonne1057" dataDxfId="15309"/>
    <tableColumn id="1076" xr3:uid="{ADE0A2D1-A3A4-4FBB-B905-98FBB81640A1}" name="Colonne1058" dataDxfId="15308"/>
    <tableColumn id="1077" xr3:uid="{79BEF3C5-23DE-4D06-B373-D51DB60ACA93}" name="Colonne1059" dataDxfId="15307"/>
    <tableColumn id="1078" xr3:uid="{14B0AF40-BB95-4CA7-BBD3-C55FA49D2A22}" name="Colonne1060" dataDxfId="15306"/>
    <tableColumn id="1079" xr3:uid="{B6D0035A-A5DE-4464-8BF2-09BE3B6E73EB}" name="Colonne1061" dataDxfId="15305"/>
    <tableColumn id="1080" xr3:uid="{57CFEAA4-AA07-4727-AE58-65580215122F}" name="Colonne1062" dataDxfId="15304"/>
    <tableColumn id="1081" xr3:uid="{5378689E-F853-45DF-8F1C-B9CD95B05480}" name="Colonne1063" dataDxfId="15303"/>
    <tableColumn id="1082" xr3:uid="{71A43A9F-2F1A-40EA-8499-9485828C7124}" name="Colonne1064" dataDxfId="15302"/>
    <tableColumn id="1083" xr3:uid="{F5D33832-DDDE-4767-9CFC-38C61F6974C7}" name="Colonne1065" dataDxfId="15301"/>
    <tableColumn id="1084" xr3:uid="{F60DFB0A-04C4-412D-97A7-069B34E28028}" name="Colonne1066" dataDxfId="15300"/>
    <tableColumn id="1085" xr3:uid="{77BD6E88-329C-48F2-A03B-C9069EB1B346}" name="Colonne1067" dataDxfId="15299"/>
    <tableColumn id="1086" xr3:uid="{D60A2DC6-8726-4900-AE93-5447C7160C92}" name="Colonne1068" dataDxfId="15298"/>
    <tableColumn id="1087" xr3:uid="{4F56F02D-EDFC-466B-AE68-02719D27778A}" name="Colonne1069" dataDxfId="15297"/>
    <tableColumn id="1088" xr3:uid="{545490A1-10E5-4133-A8B1-0CA05102C02F}" name="Colonne1070" dataDxfId="15296"/>
    <tableColumn id="1089" xr3:uid="{90AEF9E7-1DBF-4A50-860B-2989A109CB1E}" name="Colonne1071" dataDxfId="15295"/>
    <tableColumn id="1090" xr3:uid="{181BB916-99E8-4A35-8C4C-489952742B5C}" name="Colonne1072" dataDxfId="15294"/>
    <tableColumn id="1091" xr3:uid="{46BF6622-2E40-44B0-89E2-EA8973F6E276}" name="Colonne1073" dataDxfId="15293"/>
    <tableColumn id="1092" xr3:uid="{EAF9253F-115B-4B61-AEE8-5853F8706B4D}" name="Colonne1074" dataDxfId="15292"/>
    <tableColumn id="1093" xr3:uid="{A1EA5A9E-F9A8-43E7-9226-1F575F92F67B}" name="Colonne1075" dataDxfId="15291"/>
    <tableColumn id="1094" xr3:uid="{E574BA71-9225-413B-A4F2-9B1B265849FB}" name="Colonne1076" dataDxfId="15290"/>
    <tableColumn id="1095" xr3:uid="{FA7F6D71-5EC6-4FC6-B787-3E7038E4383F}" name="Colonne1077" dataDxfId="15289"/>
    <tableColumn id="1096" xr3:uid="{882239C6-4B7D-4D9C-AFEF-0680408EDCE0}" name="Colonne1078" dataDxfId="15288"/>
    <tableColumn id="1097" xr3:uid="{D8D01C59-0B20-489E-B212-ECC6F7880834}" name="Colonne1079" dataDxfId="15287"/>
    <tableColumn id="1098" xr3:uid="{C6DBA5D1-6ECC-4E77-9536-F07743DFF6EF}" name="Colonne1080" dataDxfId="15286"/>
    <tableColumn id="1099" xr3:uid="{40DFBF9F-6C70-4A1C-A1DD-6CD776CF8032}" name="Colonne1081" dataDxfId="15285"/>
    <tableColumn id="1100" xr3:uid="{FAF2A4C8-1DA5-4EFC-BC8B-1A767F306B45}" name="Colonne1082" dataDxfId="15284"/>
    <tableColumn id="1101" xr3:uid="{6E72628A-8BC1-40DB-85B1-523A3729A339}" name="Colonne1083" dataDxfId="15283"/>
    <tableColumn id="1102" xr3:uid="{A12DC766-00EF-4206-90A9-C141295DB0AA}" name="Colonne1084" dataDxfId="15282"/>
    <tableColumn id="1103" xr3:uid="{38F5DB9F-0C47-42C3-B423-B2D51F1883ED}" name="Colonne1085" dataDxfId="15281"/>
    <tableColumn id="1104" xr3:uid="{EB14079A-CE8A-485D-AF24-7DB9AF7DC1CD}" name="Colonne1086" dataDxfId="15280"/>
    <tableColumn id="1105" xr3:uid="{72315AE4-98E4-4775-B046-429AD567414F}" name="Colonne1087" dataDxfId="15279"/>
    <tableColumn id="1106" xr3:uid="{CAEEA60F-7D96-40D6-B8BB-987B6CE1422C}" name="Colonne1088" dataDxfId="15278"/>
    <tableColumn id="1107" xr3:uid="{E52409C0-911D-4B43-B21C-5BBCF4B5CF77}" name="Colonne1089" dataDxfId="15277"/>
    <tableColumn id="1108" xr3:uid="{93915EE7-75D7-4820-AE05-9E787489993F}" name="Colonne1090" dataDxfId="15276"/>
    <tableColumn id="1109" xr3:uid="{509C43D3-2441-4DEB-A9C7-EDC863D14535}" name="Colonne1091" dataDxfId="15275"/>
    <tableColumn id="1110" xr3:uid="{3E58DB79-D306-46FD-9780-0ADF156881ED}" name="Colonne1092" dataDxfId="15274"/>
    <tableColumn id="1111" xr3:uid="{FFA7AF53-6195-4F35-AA04-C55F351134A3}" name="Colonne1093" dataDxfId="15273"/>
    <tableColumn id="1112" xr3:uid="{CD357DAE-0A02-4891-BA9E-9AD6CAA17198}" name="Colonne1094" dataDxfId="15272"/>
    <tableColumn id="1113" xr3:uid="{4280D250-786D-4C09-A35C-AE379AF99482}" name="Colonne1095" dataDxfId="15271"/>
    <tableColumn id="1114" xr3:uid="{45EA74AA-52D8-4D91-8B6D-3307EFA2069C}" name="Colonne1096" dataDxfId="15270"/>
    <tableColumn id="1115" xr3:uid="{686495A1-67BA-4348-A34C-154387AF02F5}" name="Colonne1097" dataDxfId="15269"/>
    <tableColumn id="1116" xr3:uid="{DD07B4CD-33CB-4303-9C40-362E0803CDC8}" name="Colonne1098" dataDxfId="15268"/>
    <tableColumn id="1117" xr3:uid="{ECD3F13E-79D5-4A91-81FD-842DB894E69F}" name="Colonne1099" dataDxfId="15267"/>
    <tableColumn id="1118" xr3:uid="{DBDCA42A-E18F-4CDB-BDFE-D69CF5A843DA}" name="Colonne1100" dataDxfId="15266"/>
    <tableColumn id="1119" xr3:uid="{618D6737-09FE-4415-97CB-015F11D80762}" name="Colonne1101" dataDxfId="15265"/>
    <tableColumn id="1120" xr3:uid="{8F1ADEFB-A800-4BCD-A881-D2BF33029001}" name="Colonne1102" dataDxfId="15264"/>
    <tableColumn id="1121" xr3:uid="{8C6FC46D-A4D5-4012-AD4C-B0B666725B11}" name="Colonne1103" dataDxfId="15263"/>
    <tableColumn id="1122" xr3:uid="{4FB261FA-1201-4EFD-8F58-526341C160DE}" name="Colonne1104" dataDxfId="15262"/>
    <tableColumn id="1123" xr3:uid="{CC363FD8-E95D-402D-BA88-47D9D318FDFA}" name="Colonne1105" dataDxfId="15261"/>
    <tableColumn id="1124" xr3:uid="{F12A9DDC-1CCD-4D9F-B9E2-E0C9B67364EC}" name="Colonne1106" dataDxfId="15260"/>
    <tableColumn id="1125" xr3:uid="{DF590092-DCBD-4200-9ADF-41C425AF5121}" name="Colonne1107" dataDxfId="15259"/>
    <tableColumn id="1126" xr3:uid="{17C6E3E5-1A79-4B79-947C-0F9D77EF2D55}" name="Colonne1108" dataDxfId="15258"/>
    <tableColumn id="1127" xr3:uid="{AF5E0191-2CE9-46E1-9FC9-14C380986949}" name="Colonne1109" dataDxfId="15257"/>
    <tableColumn id="1128" xr3:uid="{1E5A7624-91E7-4B01-8DE0-62B82E7B23AF}" name="Colonne1110" dataDxfId="15256"/>
    <tableColumn id="1129" xr3:uid="{E3C337CB-492D-4424-8D01-EBD3BD8B8EC1}" name="Colonne1111" dataDxfId="15255"/>
    <tableColumn id="1130" xr3:uid="{7ABB4FBD-5C92-4132-8C5F-AA659912B099}" name="Colonne1112" dataDxfId="15254"/>
    <tableColumn id="1131" xr3:uid="{488AEEC7-07B8-4FA2-85E8-31BFB7089B06}" name="Colonne1113" dataDxfId="15253"/>
    <tableColumn id="1132" xr3:uid="{9F013828-4903-44A4-9C9B-E10385E8F2C8}" name="Colonne1114" dataDxfId="15252"/>
    <tableColumn id="1133" xr3:uid="{97BA75B2-0569-495B-992A-F7C3A5C013E5}" name="Colonne1115" dataDxfId="15251"/>
    <tableColumn id="1134" xr3:uid="{7B319B06-5D03-4FF2-A891-BD0B8A25A87F}" name="Colonne1116" dataDxfId="15250"/>
    <tableColumn id="1135" xr3:uid="{95615170-0A5F-4D8E-B54C-47A3367D5E32}" name="Colonne1117" dataDxfId="15249"/>
    <tableColumn id="1136" xr3:uid="{58689FB0-D0C3-460B-81B1-5A32CE9377DC}" name="Colonne1118" dataDxfId="15248"/>
    <tableColumn id="1137" xr3:uid="{092DC78C-F2B2-4F04-8D06-FAAB42096988}" name="Colonne1119" dataDxfId="15247"/>
    <tableColumn id="1138" xr3:uid="{D2C90DCD-7B9D-4A9A-8F7C-7971B18A16CB}" name="Colonne1120" dataDxfId="15246"/>
    <tableColumn id="1139" xr3:uid="{EDDBDCB5-5609-482C-86B0-95F677C491AF}" name="Colonne1121" dataDxfId="15245"/>
    <tableColumn id="1140" xr3:uid="{29547BA8-92CB-4A3A-9FA1-42D850822256}" name="Colonne1122" dataDxfId="15244"/>
    <tableColumn id="1141" xr3:uid="{62649024-8C45-43FE-990A-2C8323D71FC7}" name="Colonne1123" dataDxfId="15243"/>
    <tableColumn id="1142" xr3:uid="{605A4A66-1947-417A-8497-7FC082777E2D}" name="Colonne1124" dataDxfId="15242"/>
    <tableColumn id="1143" xr3:uid="{5942939B-2150-474E-9237-5E263DA9736B}" name="Colonne1125" dataDxfId="15241"/>
    <tableColumn id="1144" xr3:uid="{ABDEB7FC-AF1F-4371-8308-1069FACFC07D}" name="Colonne1126" dataDxfId="15240"/>
    <tableColumn id="1145" xr3:uid="{20B5C04E-E30D-4638-8FF7-7D88A949FD8D}" name="Colonne1127" dataDxfId="15239"/>
    <tableColumn id="1146" xr3:uid="{2ABFBE03-3D73-46C9-A342-F3A3CAA4361F}" name="Colonne1128" dataDxfId="15238"/>
    <tableColumn id="1147" xr3:uid="{E81646B2-34B9-4007-92F9-EFE7885F810D}" name="Colonne1129" dataDxfId="15237"/>
    <tableColumn id="1148" xr3:uid="{39D2787F-F41F-42D6-BDBD-22E0BE521B1C}" name="Colonne1130" dataDxfId="15236"/>
    <tableColumn id="1149" xr3:uid="{7290E469-368C-4EF7-ACD8-0439FAFA5EC2}" name="Colonne1131" dataDxfId="15235"/>
    <tableColumn id="1150" xr3:uid="{9EC5B620-1CA7-42F6-B8FA-04BA4C65D416}" name="Colonne1132" dataDxfId="15234"/>
    <tableColumn id="1151" xr3:uid="{3886086F-0CE4-4646-A4DF-251C99E2F5B9}" name="Colonne1133" dataDxfId="15233"/>
    <tableColumn id="1152" xr3:uid="{03CC1972-5681-4341-8CA9-E94545C3C10E}" name="Colonne1134" dataDxfId="15232"/>
    <tableColumn id="1153" xr3:uid="{CE859892-B15E-4B71-8808-690B2D79695B}" name="Colonne1135" dataDxfId="15231"/>
    <tableColumn id="1154" xr3:uid="{D58765DF-3ACC-4D31-8691-52DD8FF7D66F}" name="Colonne1136" dataDxfId="15230"/>
    <tableColumn id="1155" xr3:uid="{31EE47E5-7C6F-48E9-A1A7-32367D752AB5}" name="Colonne1137" dataDxfId="15229"/>
    <tableColumn id="1156" xr3:uid="{423F2D88-A809-40A2-A5AE-41CCAA6E40F7}" name="Colonne1138" dataDxfId="15228"/>
    <tableColumn id="1157" xr3:uid="{95B4216C-1C13-4BEE-8CD8-7FA6AB7CDD23}" name="Colonne1139" dataDxfId="15227"/>
    <tableColumn id="1158" xr3:uid="{D820EF62-6859-4CE6-9378-B4773B408515}" name="Colonne1140" dataDxfId="15226"/>
    <tableColumn id="1159" xr3:uid="{8EE93B06-F4E6-4F09-8A29-669D4185DE5D}" name="Colonne1141" dataDxfId="15225"/>
    <tableColumn id="1160" xr3:uid="{12912133-2F44-454C-B741-C0C8EB93F768}" name="Colonne1142" dataDxfId="15224"/>
    <tableColumn id="1161" xr3:uid="{E8A4835A-03C8-47A3-A04C-A928BC46AD0D}" name="Colonne1143" dataDxfId="15223"/>
    <tableColumn id="1162" xr3:uid="{D748CB66-7477-4D3A-893C-164413250A7B}" name="Colonne1144" dataDxfId="15222"/>
    <tableColumn id="1163" xr3:uid="{5CCFCFD5-C104-488B-9DFE-3B6811CA5A26}" name="Colonne1145" dataDxfId="15221"/>
    <tableColumn id="1164" xr3:uid="{AC5169C5-7D7F-4F6B-B854-093FB52CEF83}" name="Colonne1146" dataDxfId="15220"/>
    <tableColumn id="1165" xr3:uid="{F26071AB-22D2-4FAC-B81B-2210EB6B4AE2}" name="Colonne1147" dataDxfId="15219"/>
    <tableColumn id="1166" xr3:uid="{4893A33F-1B33-4755-8363-B7294981C03B}" name="Colonne1148" dataDxfId="15218"/>
    <tableColumn id="1167" xr3:uid="{7CA582B2-B9D5-4718-B42F-C0E279AC8C52}" name="Colonne1149" dataDxfId="15217"/>
    <tableColumn id="1168" xr3:uid="{372203C6-04D8-4473-8DEF-944A8129E8B9}" name="Colonne1150" dataDxfId="15216"/>
    <tableColumn id="1169" xr3:uid="{C898801A-9E99-4A8B-B11E-F770BA2831F4}" name="Colonne1151" dataDxfId="15215"/>
    <tableColumn id="1170" xr3:uid="{7BF929E3-B61A-4D37-96AC-0487D9824E30}" name="Colonne1152" dataDxfId="15214"/>
    <tableColumn id="1171" xr3:uid="{367537F4-90BA-4848-8AEB-5509A19148D4}" name="Colonne1153" dataDxfId="15213"/>
    <tableColumn id="1172" xr3:uid="{6A09236E-A836-4828-A961-F662F06B66F5}" name="Colonne1154" dataDxfId="15212"/>
    <tableColumn id="1173" xr3:uid="{3A1C1812-2481-48F4-8C9B-CB87648CBE25}" name="Colonne1155" dataDxfId="15211"/>
    <tableColumn id="1174" xr3:uid="{3FFFBC61-74C4-4DB5-A232-550A4A6C825F}" name="Colonne1156" dataDxfId="15210"/>
    <tableColumn id="1175" xr3:uid="{25956104-4A90-4F88-A330-B42B523C3D88}" name="Colonne1157" dataDxfId="15209"/>
    <tableColumn id="1176" xr3:uid="{84F3A5F2-622A-4029-AF47-F40513159985}" name="Colonne1158" dataDxfId="15208"/>
    <tableColumn id="1177" xr3:uid="{D5D5733C-C599-454D-B142-BED307BA6F71}" name="Colonne1159" dataDxfId="15207"/>
    <tableColumn id="1178" xr3:uid="{EEC57BED-D004-4F32-A2BC-4AF2B2592C8C}" name="Colonne1160" dataDxfId="15206"/>
    <tableColumn id="1179" xr3:uid="{C2CAB2D5-483E-49AF-AEAB-A09C9A217B65}" name="Colonne1161" dataDxfId="15205"/>
    <tableColumn id="1180" xr3:uid="{6AB26678-F318-4922-B5AA-8F47E2438C5E}" name="Colonne1162" dataDxfId="15204"/>
    <tableColumn id="1181" xr3:uid="{6A5F3AE6-FE39-4828-B7AB-4BE6CF032B43}" name="Colonne1163" dataDxfId="15203"/>
    <tableColumn id="1182" xr3:uid="{C092D812-CE20-4798-B5D1-50B9B01B5BAD}" name="Colonne1164" dataDxfId="15202"/>
    <tableColumn id="1183" xr3:uid="{3DCE97CB-9616-47E6-B4E5-AC0E55AAF271}" name="Colonne1165" dataDxfId="15201"/>
    <tableColumn id="1184" xr3:uid="{F88ABBE2-DD0F-44B5-9F5A-8959C3DC441F}" name="Colonne1166" dataDxfId="15200"/>
    <tableColumn id="1185" xr3:uid="{55656E27-BAEE-43F8-8B32-040DB1DB3FF3}" name="Colonne1167" dataDxfId="15199"/>
    <tableColumn id="1186" xr3:uid="{0E17867B-962B-47BD-BAB2-435E856B9F92}" name="Colonne1168" dataDxfId="15198"/>
    <tableColumn id="1187" xr3:uid="{6C8C4D53-9EBF-42DB-9EB6-9B42937FAB69}" name="Colonne1169" dataDxfId="15197"/>
    <tableColumn id="1188" xr3:uid="{4497A2C6-42DD-4B71-80A8-E9AADB9CBC4B}" name="Colonne1170" dataDxfId="15196"/>
    <tableColumn id="1189" xr3:uid="{B5836A28-3CA3-4694-8993-6F23ECDDC431}" name="Colonne1171" dataDxfId="15195"/>
    <tableColumn id="1190" xr3:uid="{1B5F9AE0-2EDF-4D94-971C-A5B26A049EE0}" name="Colonne1172" dataDxfId="15194"/>
    <tableColumn id="1191" xr3:uid="{D9746F4C-D094-49F3-B0AD-4A0F9A28D68C}" name="Colonne1173" dataDxfId="15193"/>
    <tableColumn id="1192" xr3:uid="{47D1B840-604D-42BF-B324-1E52135C6234}" name="Colonne1174" dataDxfId="15192"/>
    <tableColumn id="1193" xr3:uid="{96C292DA-222B-4696-840A-38C56B7AB0FC}" name="Colonne1175" dataDxfId="15191"/>
    <tableColumn id="1194" xr3:uid="{723EB9D0-7E87-4279-BC92-24F2D6C0CC30}" name="Colonne1176" dataDxfId="15190"/>
    <tableColumn id="1195" xr3:uid="{DC14B114-4737-443A-AA56-6FF41EAA7CAA}" name="Colonne1177" dataDxfId="15189"/>
    <tableColumn id="1196" xr3:uid="{3BBBEBB0-3B83-42DF-B504-9AA00CA736CF}" name="Colonne1178" dataDxfId="15188"/>
    <tableColumn id="1197" xr3:uid="{6B5B942D-DB5B-4C0C-A20D-06AF64D53647}" name="Colonne1179" dataDxfId="15187"/>
    <tableColumn id="1198" xr3:uid="{E44BB54F-8A2A-4319-95D3-F0DE7E0E9B23}" name="Colonne1180" dataDxfId="15186"/>
    <tableColumn id="1199" xr3:uid="{C4F1885D-BA3C-4F41-915C-89F5DE13BBCE}" name="Colonne1181" dataDxfId="15185"/>
    <tableColumn id="1200" xr3:uid="{438A6A13-5619-45FE-BEE5-A3A8B0F9B9D0}" name="Colonne1182" dataDxfId="15184"/>
    <tableColumn id="1201" xr3:uid="{F4F59796-8809-4E2F-B112-FFEB724FECBD}" name="Colonne1183" dataDxfId="15183"/>
    <tableColumn id="1202" xr3:uid="{2E73B636-4507-4BB4-9D2F-7DC881D6CF22}" name="Colonne1184" dataDxfId="15182"/>
    <tableColumn id="1203" xr3:uid="{6B22A139-27E3-4906-AB5B-1E661943A9C3}" name="Colonne1185" dataDxfId="15181"/>
    <tableColumn id="1204" xr3:uid="{0F4CF324-EE0A-409F-B0F5-1CED5412C619}" name="Colonne1186" dataDxfId="15180"/>
    <tableColumn id="1205" xr3:uid="{AC24FA99-BA58-4080-A3A4-4837DD51AF0C}" name="Colonne1187" dataDxfId="15179"/>
    <tableColumn id="1206" xr3:uid="{45A08DDF-B1A6-45C6-AC73-D89F61D49CC4}" name="Colonne1188" dataDxfId="15178"/>
    <tableColumn id="1207" xr3:uid="{DC88D949-5543-4D94-9C2E-6E132C7AC7BD}" name="Colonne1189" dataDxfId="15177"/>
    <tableColumn id="1208" xr3:uid="{0DBC6FB0-6C9E-4C3D-BDB8-2C1574F5E8C5}" name="Colonne1190" dataDxfId="15176"/>
    <tableColumn id="1209" xr3:uid="{ADFFB872-D10A-42B7-AE47-B6CD1C5B15BB}" name="Colonne1191" dataDxfId="15175"/>
    <tableColumn id="1210" xr3:uid="{2C92D132-CDEF-42A6-845D-ACA602FEB941}" name="Colonne1192" dataDxfId="15174"/>
    <tableColumn id="1211" xr3:uid="{F0163E97-C3CF-43F0-9A03-6E956011B6B5}" name="Colonne1193" dataDxfId="15173"/>
    <tableColumn id="1212" xr3:uid="{28821847-E301-4C76-9224-423FD9614152}" name="Colonne1194" dataDxfId="15172"/>
    <tableColumn id="1213" xr3:uid="{9EFFE090-7B37-4890-890B-C665B83B3903}" name="Colonne1195" dataDxfId="15171"/>
    <tableColumn id="1214" xr3:uid="{BFA6EB7C-C01F-42D8-8F56-18B78A44A634}" name="Colonne1196" dataDxfId="15170"/>
    <tableColumn id="1215" xr3:uid="{9159C41B-D3DF-438D-954F-5F5F08227ABC}" name="Colonne1197" dataDxfId="15169"/>
    <tableColumn id="1216" xr3:uid="{D7029EA4-923C-4BFB-8030-434F4123FB65}" name="Colonne1198" dataDxfId="15168"/>
    <tableColumn id="1217" xr3:uid="{97B162C3-030D-4AD2-9923-ED0CE2C37648}" name="Colonne1199" dataDxfId="15167"/>
    <tableColumn id="1218" xr3:uid="{F5A40CC0-22A1-4109-A6A6-DE810ABF59F2}" name="Colonne1200" dataDxfId="15166"/>
    <tableColumn id="1219" xr3:uid="{5B34EBF6-855C-4B90-9AE4-34770171677D}" name="Colonne1201" dataDxfId="15165"/>
    <tableColumn id="1220" xr3:uid="{24F75EA8-D429-4435-BBD5-F290F826EB2C}" name="Colonne1202" dataDxfId="15164"/>
    <tableColumn id="1221" xr3:uid="{AFE342C6-C902-4F71-89FA-0C5614A10E0C}" name="Colonne1203" dataDxfId="15163"/>
    <tableColumn id="1222" xr3:uid="{772ABFC2-C37A-461F-A987-23D7425E7251}" name="Colonne1204" dataDxfId="15162"/>
    <tableColumn id="1223" xr3:uid="{4C6A3F40-B30B-4B05-A22A-4AD98268AD3E}" name="Colonne1205" dataDxfId="15161"/>
    <tableColumn id="1224" xr3:uid="{1E6FBD83-7856-4E3C-936E-F847DEC3685C}" name="Colonne1206" dataDxfId="15160"/>
    <tableColumn id="1225" xr3:uid="{26E3E718-9955-40CA-B5B1-B5BF25F2B6E4}" name="Colonne1207" dataDxfId="15159"/>
    <tableColumn id="1226" xr3:uid="{A0338633-63A7-4254-87E6-2155180C7549}" name="Colonne1208" dataDxfId="15158"/>
    <tableColumn id="1227" xr3:uid="{4F3DD3F1-08DC-4371-9FC2-C2EAFE2B15EC}" name="Colonne1209" dataDxfId="15157"/>
    <tableColumn id="1228" xr3:uid="{75F4E272-50DC-4F89-B17F-202D9F6FE587}" name="Colonne1210" dataDxfId="15156"/>
    <tableColumn id="1229" xr3:uid="{4881C3E8-3696-483E-BF19-8879DB60BBBB}" name="Colonne1211" dataDxfId="15155"/>
    <tableColumn id="1230" xr3:uid="{11FBEDBB-BD27-49F0-ACA1-11D189EB0154}" name="Colonne1212" dataDxfId="15154"/>
    <tableColumn id="1231" xr3:uid="{821F5E0D-86B8-4903-B5A7-A4C01BDC7489}" name="Colonne1213" dataDxfId="15153"/>
    <tableColumn id="1232" xr3:uid="{B1D78E94-3C30-4643-866B-E0E937517E11}" name="Colonne1214" dataDxfId="15152"/>
    <tableColumn id="1233" xr3:uid="{C3B42E68-6B2A-4C04-A0EC-EB913E24F03F}" name="Colonne1215" dataDxfId="15151"/>
    <tableColumn id="1234" xr3:uid="{E3C2283F-A07C-4D94-85A5-2A9C2CEE164E}" name="Colonne1216" dataDxfId="15150"/>
    <tableColumn id="1235" xr3:uid="{6A581DB7-16AA-498E-A086-B35D7FDE5AC5}" name="Colonne1217" dataDxfId="15149"/>
    <tableColumn id="1236" xr3:uid="{D89EB359-DD7E-4C81-AF85-F238F6486AAC}" name="Colonne1218" dataDxfId="15148"/>
    <tableColumn id="1237" xr3:uid="{E2A6FC2A-D55D-4615-AF40-F6FD1AF162B6}" name="Colonne1219" dataDxfId="15147"/>
    <tableColumn id="1238" xr3:uid="{68E8C005-0AB3-47E4-A68D-73C0BB1ADC7E}" name="Colonne1220" dataDxfId="15146"/>
    <tableColumn id="1239" xr3:uid="{297BBA0A-B157-43DB-B972-8B9075319E62}" name="Colonne1221" dataDxfId="15145"/>
    <tableColumn id="1240" xr3:uid="{CFE4968A-6FB4-43F8-9D3F-F8E2CA64D5F9}" name="Colonne1222" dataDxfId="15144"/>
    <tableColumn id="1241" xr3:uid="{F54C45B2-7EF3-4798-BAAF-C3E7E6F80F1F}" name="Colonne1223" dataDxfId="15143"/>
    <tableColumn id="1242" xr3:uid="{CCB4EFB8-8501-4973-A22B-6216A93A5926}" name="Colonne1224" dataDxfId="15142"/>
    <tableColumn id="1243" xr3:uid="{1CFAC9BD-0DD7-45A0-9AB1-07F7E1796DC9}" name="Colonne1225" dataDxfId="15141"/>
    <tableColumn id="1244" xr3:uid="{1314647D-DBD3-4F01-A3A4-49ED5C76F39D}" name="Colonne1226" dataDxfId="15140"/>
    <tableColumn id="1245" xr3:uid="{6ED175E4-DD52-42A4-85A3-7673F3C27FEE}" name="Colonne1227" dataDxfId="15139"/>
    <tableColumn id="1246" xr3:uid="{AD044D7F-B9F0-4FE9-9970-AAEFE3E04213}" name="Colonne1228" dataDxfId="15138"/>
    <tableColumn id="1247" xr3:uid="{97D8BA38-1B49-422C-AB85-15F8FD8EA13A}" name="Colonne1229" dataDxfId="15137"/>
    <tableColumn id="1248" xr3:uid="{F8A386DD-138D-4DCD-83C2-73EB7B7858C6}" name="Colonne1230" dataDxfId="15136"/>
    <tableColumn id="1249" xr3:uid="{1855E672-FD31-4BCC-80B5-4098A6FA4E02}" name="Colonne1231" dataDxfId="15135"/>
    <tableColumn id="1250" xr3:uid="{FE856E3A-1B02-435A-89E9-91791C5F01C1}" name="Colonne1232" dataDxfId="15134"/>
    <tableColumn id="1251" xr3:uid="{5D1CA614-A633-4E48-B8E0-10F984F1EF66}" name="Colonne1233" dataDxfId="15133"/>
    <tableColumn id="1252" xr3:uid="{167001BA-E831-4F35-80F7-4D39195C820A}" name="Colonne1234" dataDxfId="15132"/>
    <tableColumn id="1253" xr3:uid="{B50E2843-EA46-41BA-8DE8-2151C8052B8B}" name="Colonne1235" dataDxfId="15131"/>
    <tableColumn id="1254" xr3:uid="{A4289C2B-7C8B-4F0D-B8C5-97CB572492F7}" name="Colonne1236" dataDxfId="15130"/>
    <tableColumn id="1255" xr3:uid="{A4A55724-8925-4989-AC3E-0CBFBB06913E}" name="Colonne1237" dataDxfId="15129"/>
    <tableColumn id="1256" xr3:uid="{28FE46D9-FD6C-40FB-9D88-E2842D46DD01}" name="Colonne1238" dataDxfId="15128"/>
    <tableColumn id="1257" xr3:uid="{2CB21495-8F4F-4CF1-A88A-91B4FB8C8A84}" name="Colonne1239" dataDxfId="15127"/>
    <tableColumn id="1258" xr3:uid="{CE49AB11-5925-415B-BB49-11579141057B}" name="Colonne1240" dataDxfId="15126"/>
    <tableColumn id="1259" xr3:uid="{8C6346D9-A710-4156-94BA-91D4D50A0C75}" name="Colonne1241" dataDxfId="15125"/>
    <tableColumn id="1260" xr3:uid="{5A3CD2FA-291D-4B31-B9C8-DB0BDFD86032}" name="Colonne1242" dataDxfId="15124"/>
    <tableColumn id="1261" xr3:uid="{A6102572-68C7-4BF1-A262-9B3EB15D80F0}" name="Colonne1243" dataDxfId="15123"/>
    <tableColumn id="1262" xr3:uid="{24C7636B-7D23-41FF-B878-7F1F0DDF4C31}" name="Colonne1244" dataDxfId="15122"/>
    <tableColumn id="1263" xr3:uid="{B730AF7D-6F26-4C6E-9FF2-59EEDD2FF5BF}" name="Colonne1245" dataDxfId="15121"/>
    <tableColumn id="1264" xr3:uid="{7CF549C2-B49A-49CD-B29F-C5C375FA10B8}" name="Colonne1246" dataDxfId="15120"/>
    <tableColumn id="1265" xr3:uid="{3FDCD55D-F738-4883-BCF5-93AF97602D9E}" name="Colonne1247" dataDxfId="15119"/>
    <tableColumn id="1266" xr3:uid="{5E653E5C-3412-4D98-848B-2A5A25607F1C}" name="Colonne1248" dataDxfId="15118"/>
    <tableColumn id="1267" xr3:uid="{5B8F2B25-F2E7-49B3-BE3A-EB0868790A85}" name="Colonne1249" dataDxfId="15117"/>
    <tableColumn id="1268" xr3:uid="{6821574C-7AD4-4A14-93D7-473DBF0C584E}" name="Colonne1250" dataDxfId="15116"/>
    <tableColumn id="1269" xr3:uid="{DDE7667C-2F0B-4A1C-B040-207C5B6EE80D}" name="Colonne1251" dataDxfId="15115"/>
    <tableColumn id="1270" xr3:uid="{26AF5C59-ACCE-4299-BEFB-2DA696086DD0}" name="Colonne1252" dataDxfId="15114"/>
    <tableColumn id="1271" xr3:uid="{5AE4DD34-E759-4763-A8E9-369B82A03C55}" name="Colonne1253" dataDxfId="15113"/>
    <tableColumn id="1272" xr3:uid="{E197BCAA-FD5B-4EA2-B03B-7794A5246839}" name="Colonne1254" dataDxfId="15112"/>
    <tableColumn id="1273" xr3:uid="{DE3A2C31-9CA4-4691-B4D8-42137A460402}" name="Colonne1255" dataDxfId="15111"/>
    <tableColumn id="1274" xr3:uid="{B35B457A-06A8-4CC6-B6D6-575152D3D110}" name="Colonne1256" dataDxfId="15110"/>
    <tableColumn id="1275" xr3:uid="{F144AC07-048D-4119-8934-9BA23754F0BF}" name="Colonne1257" dataDxfId="15109"/>
    <tableColumn id="1276" xr3:uid="{2B939C76-D4C1-44EC-8DDC-EB186FB0A453}" name="Colonne1258" dataDxfId="15108"/>
    <tableColumn id="1277" xr3:uid="{235D01E1-C006-423E-A8CA-7C6F91A1E488}" name="Colonne1259" dataDxfId="15107"/>
    <tableColumn id="1278" xr3:uid="{0016ABB9-A6A7-480F-A059-EFE45092FB56}" name="Colonne1260" dataDxfId="15106"/>
    <tableColumn id="1279" xr3:uid="{C380296D-5976-4212-8EAE-C5FC90D74E6C}" name="Colonne1261" dataDxfId="15105"/>
    <tableColumn id="1280" xr3:uid="{30540D0F-3E23-49B8-A99D-4BF1B2E80917}" name="Colonne1262" dataDxfId="15104"/>
    <tableColumn id="1281" xr3:uid="{87DD892F-C534-41AE-8160-83C6EB20D44C}" name="Colonne1263" dataDxfId="15103"/>
    <tableColumn id="1282" xr3:uid="{60CF2931-09E1-4BEF-BE05-7B79761D204F}" name="Colonne1264" dataDxfId="15102"/>
    <tableColumn id="1283" xr3:uid="{1E66EDE9-3D18-4B18-8E14-7E513E517704}" name="Colonne1265" dataDxfId="15101"/>
    <tableColumn id="1284" xr3:uid="{4C10576F-A3A6-4F76-BECA-F7986EA5E12A}" name="Colonne1266" dataDxfId="15100"/>
    <tableColumn id="1285" xr3:uid="{319574AA-D8D0-46E0-9DD3-7237FB1BC56C}" name="Colonne1267" dataDxfId="15099"/>
    <tableColumn id="1286" xr3:uid="{97B762C0-0D3F-4493-8A74-C508FD4E1634}" name="Colonne1268" dataDxfId="15098"/>
    <tableColumn id="1287" xr3:uid="{4BF06D71-DB35-4DF5-AA94-8A0392F3BED9}" name="Colonne1269" dataDxfId="15097"/>
    <tableColumn id="1288" xr3:uid="{C1A04A42-5F6B-4163-87EA-53EB5BD0D24B}" name="Colonne1270" dataDxfId="15096"/>
    <tableColumn id="1289" xr3:uid="{9DFF0357-8B71-45FB-A563-B5BF5C6DA823}" name="Colonne1271" dataDxfId="15095"/>
    <tableColumn id="1290" xr3:uid="{6D62320E-046A-4ED2-B23B-BE92E7108EDF}" name="Colonne1272" dataDxfId="15094"/>
    <tableColumn id="1291" xr3:uid="{D5492417-50D5-43CE-B408-710ECF5EA9F6}" name="Colonne1273" dataDxfId="15093"/>
    <tableColumn id="1292" xr3:uid="{495B3FFA-34FF-4B31-A084-F5C1ABB720BA}" name="Colonne1274" dataDxfId="15092"/>
    <tableColumn id="1293" xr3:uid="{07ECEA32-B473-4AD5-9CC7-AEC8926EC254}" name="Colonne1275" dataDxfId="15091"/>
    <tableColumn id="1294" xr3:uid="{5AB8FF22-1AB4-4278-8C54-5E705B9115C7}" name="Colonne1276" dataDxfId="15090"/>
    <tableColumn id="1295" xr3:uid="{9DA88518-B101-4236-8D77-A5AD16865CD4}" name="Colonne1277" dataDxfId="15089"/>
    <tableColumn id="1296" xr3:uid="{5714DC99-5E4F-4BD6-BE82-A61A6E7E707C}" name="Colonne1278" dataDxfId="15088"/>
    <tableColumn id="1297" xr3:uid="{0FE51EA5-B2CA-4822-AE57-7C7F88DE3A78}" name="Colonne1279" dataDxfId="15087"/>
    <tableColumn id="1298" xr3:uid="{802766F4-2FF3-44F2-9C23-1E8A37BF1BAD}" name="Colonne1280" dataDxfId="15086"/>
    <tableColumn id="1299" xr3:uid="{6243B571-6E93-456B-9040-8DEC01C5FDD1}" name="Colonne1281" dataDxfId="15085"/>
    <tableColumn id="1300" xr3:uid="{4E9B598D-5E37-47E2-8202-BEFBC20E29A9}" name="Colonne1282" dataDxfId="15084"/>
    <tableColumn id="1301" xr3:uid="{F9D0983A-05EF-4D2D-A823-6F1F1D8FF39B}" name="Colonne1283" dataDxfId="15083"/>
    <tableColumn id="1302" xr3:uid="{0F507423-ABD2-4B35-9BFD-65198F087A47}" name="Colonne1284" dataDxfId="15082"/>
    <tableColumn id="1303" xr3:uid="{74E85B26-6E3C-4DBA-94C1-974FA57A7C9C}" name="Colonne1285" dataDxfId="15081"/>
    <tableColumn id="1304" xr3:uid="{B36AFB4B-5E5A-41AC-8A2E-3A68CBABECD3}" name="Colonne1286" dataDxfId="15080"/>
    <tableColumn id="1305" xr3:uid="{544AA1F4-BEBD-4DD0-A161-074A54318EC6}" name="Colonne1287" dataDxfId="15079"/>
    <tableColumn id="1306" xr3:uid="{977AA388-8D34-4F53-838B-91203D4D8989}" name="Colonne1288" dataDxfId="15078"/>
    <tableColumn id="1307" xr3:uid="{B5232656-2DA7-4B94-BE7E-7074EFA064F0}" name="Colonne1289" dataDxfId="15077"/>
    <tableColumn id="1308" xr3:uid="{0E5994DF-D4ED-4820-A474-E14AC611ADF0}" name="Colonne1290" dataDxfId="15076"/>
    <tableColumn id="1309" xr3:uid="{740EC6CA-EFBD-4A87-A971-B974EBBAB077}" name="Colonne1291" dataDxfId="15075"/>
    <tableColumn id="1310" xr3:uid="{3B3553BC-E601-4E8B-AF95-E4439368CEBC}" name="Colonne1292" dataDxfId="15074"/>
    <tableColumn id="1311" xr3:uid="{37C36AA2-98FE-47DB-8FAE-71F0084985A3}" name="Colonne1293" dataDxfId="15073"/>
    <tableColumn id="1312" xr3:uid="{44F45B6C-E4A6-4A05-8952-71D46121655E}" name="Colonne1294" dataDxfId="15072"/>
    <tableColumn id="1313" xr3:uid="{9244FC57-DA33-4009-82CB-9F2D2598D61A}" name="Colonne1295" dataDxfId="15071"/>
    <tableColumn id="1314" xr3:uid="{0B321663-3566-476A-B391-31855DAF3AE3}" name="Colonne1296" dataDxfId="15070"/>
    <tableColumn id="1315" xr3:uid="{5773D530-B5FF-46F1-ADA8-2D80381DCE7E}" name="Colonne1297" dataDxfId="15069"/>
    <tableColumn id="1316" xr3:uid="{21E758B3-D95D-4BD9-8541-732A26384EAF}" name="Colonne1298" dataDxfId="15068"/>
    <tableColumn id="1317" xr3:uid="{75A868FC-9AB2-4FB6-993F-A0F69251825D}" name="Colonne1299" dataDxfId="15067"/>
    <tableColumn id="1318" xr3:uid="{D9F4840D-8090-46B2-AE7B-B6CB635F59CC}" name="Colonne1300" dataDxfId="15066"/>
    <tableColumn id="1319" xr3:uid="{39C6F765-D2D1-4426-B8EE-466A8664AF59}" name="Colonne1301" dataDxfId="15065"/>
    <tableColumn id="1320" xr3:uid="{7CC7A5BF-96E3-419D-AFDB-2BF981B89EF2}" name="Colonne1302" dataDxfId="15064"/>
    <tableColumn id="1321" xr3:uid="{4381E996-9BF7-49FD-A97C-F7B574F58825}" name="Colonne1303" dataDxfId="15063"/>
    <tableColumn id="1322" xr3:uid="{EB422B0E-B441-46EF-8CB2-B93BC78C667C}" name="Colonne1304" dataDxfId="15062"/>
    <tableColumn id="1323" xr3:uid="{100B45B3-335F-4CBA-8715-56572FE29E8D}" name="Colonne1305" dataDxfId="15061"/>
    <tableColumn id="1324" xr3:uid="{EA42B381-B40E-416E-8430-F8713E27D2E9}" name="Colonne1306" dataDxfId="15060"/>
    <tableColumn id="1325" xr3:uid="{2734C338-77EF-4E64-A239-035DE0704931}" name="Colonne1307" dataDxfId="15059"/>
    <tableColumn id="1326" xr3:uid="{75ACBBD8-1692-4D73-9A76-98249A90ADF1}" name="Colonne1308" dataDxfId="15058"/>
    <tableColumn id="1327" xr3:uid="{B08F0D36-D01C-4F88-ABB2-5A863C27C180}" name="Colonne1309" dataDxfId="15057"/>
    <tableColumn id="1328" xr3:uid="{C552FC29-46FA-4F22-9FE4-AC98608FE3CC}" name="Colonne1310" dataDxfId="15056"/>
    <tableColumn id="1329" xr3:uid="{788ADDAD-F711-4D5D-BBAD-2BD4E3CE4E53}" name="Colonne1311" dataDxfId="15055"/>
    <tableColumn id="1330" xr3:uid="{9100AF9A-07DA-49EF-8F8B-C4971EF83951}" name="Colonne1312" dataDxfId="15054"/>
    <tableColumn id="1331" xr3:uid="{5536849C-7F76-40B3-A03C-B1D119A773A6}" name="Colonne1313" dataDxfId="15053"/>
    <tableColumn id="1332" xr3:uid="{77C0D2EB-200A-4D41-B87E-C6740BD6C7C3}" name="Colonne1314" dataDxfId="15052"/>
    <tableColumn id="1333" xr3:uid="{3228D2FA-3BF9-4021-9FEC-542B2632F95D}" name="Colonne1315" dataDxfId="15051"/>
    <tableColumn id="1334" xr3:uid="{C10BCD77-62A1-4B15-8720-47303ED94548}" name="Colonne1316" dataDxfId="15050"/>
    <tableColumn id="1335" xr3:uid="{66AD34BD-F275-4A19-B5FA-D5B3CD41D822}" name="Colonne1317" dataDxfId="15049"/>
    <tableColumn id="1336" xr3:uid="{AB0F873E-CC6A-428A-ACE6-F74F6007B6D0}" name="Colonne1318" dataDxfId="15048"/>
    <tableColumn id="1337" xr3:uid="{E0949126-FE17-47F1-A6AF-9ABDA201B672}" name="Colonne1319" dataDxfId="15047"/>
    <tableColumn id="1338" xr3:uid="{61AC26A2-2259-4B12-92BA-EA9ECDF19CE8}" name="Colonne1320" dataDxfId="15046"/>
    <tableColumn id="1339" xr3:uid="{E7AB2F26-23D3-4109-B3B4-3413EAFA6937}" name="Colonne1321" dataDxfId="15045"/>
    <tableColumn id="1340" xr3:uid="{8038D690-A00F-441D-AB16-D1E26DB065A1}" name="Colonne1322" dataDxfId="15044"/>
    <tableColumn id="1341" xr3:uid="{241BC95D-39A8-4BB8-BD63-335D1EF121DE}" name="Colonne1323" dataDxfId="15043"/>
    <tableColumn id="1342" xr3:uid="{A8192012-A9C4-4568-93FE-AE0F524FDE38}" name="Colonne1324" dataDxfId="15042"/>
    <tableColumn id="1343" xr3:uid="{891ACA38-8E9B-4EEE-B676-1866EA3F17A0}" name="Colonne1325" dataDxfId="15041"/>
    <tableColumn id="1344" xr3:uid="{3AAA488A-FD9F-4A79-AB27-D4241817D80A}" name="Colonne1326" dataDxfId="15040"/>
    <tableColumn id="1345" xr3:uid="{D18A7612-CD50-4767-B41C-F4C301E80352}" name="Colonne1327" dataDxfId="15039"/>
    <tableColumn id="1346" xr3:uid="{E33D7FB3-6D26-4FD3-84DC-3BD2E3B9D43C}" name="Colonne1328" dataDxfId="15038"/>
    <tableColumn id="1347" xr3:uid="{E968B087-42AD-4166-9038-AA0FE94DAB0D}" name="Colonne1329" dataDxfId="15037"/>
    <tableColumn id="1348" xr3:uid="{805287ED-3668-4054-80FE-B3C4723277CA}" name="Colonne1330" dataDxfId="15036"/>
    <tableColumn id="1349" xr3:uid="{0956AE6B-0CD5-4B34-AB55-82B8DD895CEF}" name="Colonne1331" dataDxfId="15035"/>
    <tableColumn id="1350" xr3:uid="{FA447C64-2D82-4940-A78F-5FD31CCE88D7}" name="Colonne1332" dataDxfId="15034"/>
    <tableColumn id="1351" xr3:uid="{1718988C-750B-41F8-9287-9BF6E3C5AC5C}" name="Colonne1333" dataDxfId="15033"/>
    <tableColumn id="1352" xr3:uid="{199D65A7-B011-45A8-9E7B-E4FA50B0FF1D}" name="Colonne1334" dataDxfId="15032"/>
    <tableColumn id="1353" xr3:uid="{A26DE9AE-F1D3-4FD1-9F7C-31069FA177D0}" name="Colonne1335" dataDxfId="15031"/>
    <tableColumn id="1354" xr3:uid="{C19DFE27-F0C3-4D84-93AF-833A3C7AB553}" name="Colonne1336" dataDxfId="15030"/>
    <tableColumn id="1355" xr3:uid="{F572236B-A949-43C0-B462-E00F8D7F621F}" name="Colonne1337" dataDxfId="15029"/>
    <tableColumn id="1356" xr3:uid="{329777A6-AAAD-41A3-9278-00C48AE5110F}" name="Colonne1338" dataDxfId="15028"/>
    <tableColumn id="1357" xr3:uid="{7A795A07-26D0-4A71-A3CA-CB198A7A47C4}" name="Colonne1339" dataDxfId="15027"/>
    <tableColumn id="1358" xr3:uid="{42DC81B0-5A11-4BEB-B636-F6097C466259}" name="Colonne1340" dataDxfId="15026"/>
    <tableColumn id="1359" xr3:uid="{05E9F130-E576-44C6-A5E1-0A926D7DAC88}" name="Colonne1341" dataDxfId="15025"/>
    <tableColumn id="1360" xr3:uid="{97760FAA-CC0C-49BF-B7B1-FE9E1114593F}" name="Colonne1342" dataDxfId="15024"/>
    <tableColumn id="1361" xr3:uid="{EEF39D50-7772-498E-BA65-FA7A6CDA405F}" name="Colonne1343" dataDxfId="15023"/>
    <tableColumn id="1362" xr3:uid="{543CED7F-877E-44B6-929A-F06EC2DC4C59}" name="Colonne1344" dataDxfId="15022"/>
    <tableColumn id="1363" xr3:uid="{00B3CFA9-FA1F-469E-A3E6-176668BCA867}" name="Colonne1345" dataDxfId="15021"/>
    <tableColumn id="1364" xr3:uid="{82A23F6D-67F4-4C59-A2A2-D7316CD71408}" name="Colonne1346" dataDxfId="15020"/>
    <tableColumn id="1365" xr3:uid="{869D64E9-29B2-4D5D-AAF1-5805EA7F361D}" name="Colonne1347" dataDxfId="15019"/>
    <tableColumn id="1366" xr3:uid="{6BE94193-25A8-4517-98DD-B3D5E62A399A}" name="Colonne1348" dataDxfId="15018"/>
    <tableColumn id="1367" xr3:uid="{35041BDC-F051-4B25-866E-FAB6DB523A46}" name="Colonne1349" dataDxfId="15017"/>
    <tableColumn id="1368" xr3:uid="{57ECD580-F3DC-4175-ABCD-6DA20D63F0C1}" name="Colonne1350" dataDxfId="15016"/>
    <tableColumn id="1369" xr3:uid="{D96FA757-0314-4417-9522-9C1C541705EF}" name="Colonne1351" dataDxfId="15015"/>
    <tableColumn id="1370" xr3:uid="{BB890E3D-FDE4-4CD2-8DEA-F69248EBC312}" name="Colonne1352" dataDxfId="15014"/>
    <tableColumn id="1371" xr3:uid="{FF8C62DB-7CBA-4C7D-9C2C-1C0D1D3068C3}" name="Colonne1353" dataDxfId="15013"/>
    <tableColumn id="1372" xr3:uid="{BBDB6122-77AD-4834-88D3-DE24B09AD438}" name="Colonne1354" dataDxfId="15012"/>
    <tableColumn id="1373" xr3:uid="{FB7B4C6F-2F52-4DC2-BC95-858D802977E7}" name="Colonne1355" dataDxfId="15011"/>
    <tableColumn id="1374" xr3:uid="{7B15B5C5-BED0-4106-8519-A1CEE8A31570}" name="Colonne1356" dataDxfId="15010"/>
    <tableColumn id="1375" xr3:uid="{3CF9CA57-D32A-4C25-A757-2A30BF8CACDB}" name="Colonne1357" dataDxfId="15009"/>
    <tableColumn id="1376" xr3:uid="{CA597F3B-EBB2-4E70-AFAE-499C68493690}" name="Colonne1358" dataDxfId="15008"/>
    <tableColumn id="1377" xr3:uid="{2495D563-6858-4D68-A082-8D397D3F1E87}" name="Colonne1359" dataDxfId="15007"/>
    <tableColumn id="1378" xr3:uid="{E88FBFFF-3DDE-43D8-973D-060D80C6DB31}" name="Colonne1360" dataDxfId="15006"/>
    <tableColumn id="1379" xr3:uid="{66E3401E-EF70-4AA3-8D98-57B53B22C644}" name="Colonne1361" dataDxfId="15005"/>
    <tableColumn id="1380" xr3:uid="{BA921CBE-CD18-406A-AA5C-7B8017580BC9}" name="Colonne1362" dataDxfId="15004"/>
    <tableColumn id="1381" xr3:uid="{E208B900-30DB-4A1B-93E5-A4761DA2A570}" name="Colonne1363" dataDxfId="15003"/>
    <tableColumn id="1382" xr3:uid="{1DAD438A-C5EF-4FA1-B8CC-67D2F91BC2E3}" name="Colonne1364" dataDxfId="15002"/>
    <tableColumn id="1383" xr3:uid="{10CE475D-008F-49FF-9D1E-2F2690BF4ECA}" name="Colonne1365" dataDxfId="15001"/>
    <tableColumn id="1384" xr3:uid="{73E759FC-B9CA-4054-A9B3-CD3957842836}" name="Colonne1366" dataDxfId="15000"/>
    <tableColumn id="1385" xr3:uid="{49BF0CEF-38DB-4AC0-AB23-1738ECA87F10}" name="Colonne1367" dataDxfId="14999"/>
    <tableColumn id="1386" xr3:uid="{4BB7D140-2534-4502-BFD5-2005FA944603}" name="Colonne1368" dataDxfId="14998"/>
    <tableColumn id="1387" xr3:uid="{88C8576D-ED41-4936-8110-6E8A59771981}" name="Colonne1369" dataDxfId="14997"/>
    <tableColumn id="1388" xr3:uid="{9C2DF32B-DA49-4BD9-92DB-79097A2578F2}" name="Colonne1370" dataDxfId="14996"/>
    <tableColumn id="1389" xr3:uid="{F39C4E6D-7D6A-434F-AE29-FD17341377C4}" name="Colonne1371" dataDxfId="14995"/>
    <tableColumn id="1390" xr3:uid="{0FAF5860-EB59-4B00-8E0A-39C891AD5ACE}" name="Colonne1372" dataDxfId="14994"/>
    <tableColumn id="1391" xr3:uid="{39EE2CCA-846F-4592-A9DD-DE86E7D14D47}" name="Colonne1373" dataDxfId="14993"/>
    <tableColumn id="1392" xr3:uid="{E052ADD7-D125-4E87-9FC6-22E501978BC5}" name="Colonne1374" dataDxfId="14992"/>
    <tableColumn id="1393" xr3:uid="{C8F56ADF-CBC5-47EC-AF08-6285222ABF5E}" name="Colonne1375" dataDxfId="14991"/>
    <tableColumn id="1394" xr3:uid="{42FFBC9D-9E72-44A8-A990-E27012BF5804}" name="Colonne1376" dataDxfId="14990"/>
    <tableColumn id="1395" xr3:uid="{4DD5650A-9738-45BA-8B33-85DF3C2A6D4B}" name="Colonne1377" dataDxfId="14989"/>
    <tableColumn id="1396" xr3:uid="{811B9025-81F2-44CC-903E-B013273B30C6}" name="Colonne1378" dataDxfId="14988"/>
    <tableColumn id="1397" xr3:uid="{B17C42E1-7613-4167-9B78-745BEB688B20}" name="Colonne1379" dataDxfId="14987"/>
    <tableColumn id="1398" xr3:uid="{AF3A5C74-3DB4-4812-A1B3-3EDB1DE108E1}" name="Colonne1380" dataDxfId="14986"/>
    <tableColumn id="1399" xr3:uid="{AE8F91EA-0E38-4BE1-AB32-C28CF305B0E2}" name="Colonne1381" dataDxfId="14985"/>
    <tableColumn id="1400" xr3:uid="{36854B51-4026-4BAC-A309-2568E73B071C}" name="Colonne1382" dataDxfId="14984"/>
    <tableColumn id="1401" xr3:uid="{29568C07-2A94-4771-9436-5053C2DB1EFA}" name="Colonne1383" dataDxfId="14983"/>
    <tableColumn id="1402" xr3:uid="{E217B41E-F64F-4AB2-ADE1-4CB517B8AF0E}" name="Colonne1384" dataDxfId="14982"/>
    <tableColumn id="1403" xr3:uid="{A9E37D53-CA61-4141-909B-F49D12A68828}" name="Colonne1385" dataDxfId="14981"/>
    <tableColumn id="1404" xr3:uid="{B8D7AB66-45DE-4FB5-9C26-7D1A8682EEA1}" name="Colonne1386" dataDxfId="14980"/>
    <tableColumn id="1405" xr3:uid="{C20489E9-F725-4F54-B66E-F3C9A256B9EB}" name="Colonne1387" dataDxfId="14979"/>
    <tableColumn id="1406" xr3:uid="{86322BF2-9551-41EE-AA66-20B83F6EB37C}" name="Colonne1388" dataDxfId="14978"/>
    <tableColumn id="1407" xr3:uid="{C00B3AA5-C966-4082-8A4F-80B936435AA2}" name="Colonne1389" dataDxfId="14977"/>
    <tableColumn id="1408" xr3:uid="{D4DF5D7F-3325-4B6F-AA06-298D79E4001C}" name="Colonne1390" dataDxfId="14976"/>
    <tableColumn id="1409" xr3:uid="{D8130A92-1765-44CA-AE98-7650F4328577}" name="Colonne1391" dataDxfId="14975"/>
    <tableColumn id="1410" xr3:uid="{8B2BAC75-7095-4CF7-A978-13489B794A2C}" name="Colonne1392" dataDxfId="14974"/>
    <tableColumn id="1411" xr3:uid="{B3ACB66E-E875-48F9-9B3F-2100F4093010}" name="Colonne1393" dataDxfId="14973"/>
    <tableColumn id="1412" xr3:uid="{A198D469-3B4D-4411-89E2-87D2712F347E}" name="Colonne1394" dataDxfId="14972"/>
    <tableColumn id="1413" xr3:uid="{927F2F5A-A1D3-47CF-BB06-9485A755EF4A}" name="Colonne1395" dataDxfId="14971"/>
    <tableColumn id="1414" xr3:uid="{C38A0E24-321F-4664-9F82-06418CDAE89B}" name="Colonne1396" dataDxfId="14970"/>
    <tableColumn id="1415" xr3:uid="{1752844C-7D6F-4C49-AB82-48DBB338DCAD}" name="Colonne1397" dataDxfId="14969"/>
    <tableColumn id="1416" xr3:uid="{8A72086D-A5B9-45CC-BAE8-7F7F3FB4FB27}" name="Colonne1398" dataDxfId="14968"/>
    <tableColumn id="1417" xr3:uid="{DAC2725A-DD96-41E4-BE7E-5D7C42B38117}" name="Colonne1399" dataDxfId="14967"/>
    <tableColumn id="1418" xr3:uid="{42E83CA2-6A6D-44C1-89B5-0B4034BD2828}" name="Colonne1400" dataDxfId="14966"/>
    <tableColumn id="1419" xr3:uid="{7A740693-1E0A-4919-A956-4867DF9235E9}" name="Colonne1401" dataDxfId="14965"/>
    <tableColumn id="1420" xr3:uid="{1EACCF0F-C8BA-4157-8EB0-C5747A913D26}" name="Colonne1402" dataDxfId="14964"/>
    <tableColumn id="1421" xr3:uid="{0AC8B3F6-60B5-4B26-A93D-460D8ECF1A2D}" name="Colonne1403" dataDxfId="14963"/>
    <tableColumn id="1422" xr3:uid="{055C1226-8B18-4294-B148-6033E56E1CEE}" name="Colonne1404" dataDxfId="14962"/>
    <tableColumn id="1423" xr3:uid="{E7A049F4-3F05-4683-9399-BDF56D9DBFD4}" name="Colonne1405" dataDxfId="14961"/>
    <tableColumn id="1424" xr3:uid="{734A40A4-7F69-4186-B757-3895123BBCF9}" name="Colonne1406" dataDxfId="14960"/>
    <tableColumn id="1425" xr3:uid="{94DC773E-EC58-480E-9B24-69B2CC39D8F2}" name="Colonne1407" dataDxfId="14959"/>
    <tableColumn id="1426" xr3:uid="{5126E4E4-773B-4A68-8A51-F0DC6D728201}" name="Colonne1408" dataDxfId="14958"/>
    <tableColumn id="1427" xr3:uid="{24070114-7B86-4585-8F2F-CC45A8245C02}" name="Colonne1409" dataDxfId="14957"/>
    <tableColumn id="1428" xr3:uid="{BEF7174E-1727-456A-93E5-361458846264}" name="Colonne1410" dataDxfId="14956"/>
    <tableColumn id="1429" xr3:uid="{44DFD8E5-9E56-48F4-8171-F8CEFE962163}" name="Colonne1411" dataDxfId="14955"/>
    <tableColumn id="1430" xr3:uid="{7151D5FF-CE63-4C8F-B4DF-91ECBDC555DE}" name="Colonne1412" dataDxfId="14954"/>
    <tableColumn id="1431" xr3:uid="{F89F0682-9307-469A-B6BD-57A4FC61C3A2}" name="Colonne1413" dataDxfId="14953"/>
    <tableColumn id="1432" xr3:uid="{BFF581F2-0942-4DFE-9006-6BE202477209}" name="Colonne1414" dataDxfId="14952"/>
    <tableColumn id="1433" xr3:uid="{774D8492-00C3-4E12-BFF5-A6B7FB4AD734}" name="Colonne1415" dataDxfId="14951"/>
    <tableColumn id="1434" xr3:uid="{4CA460A8-CB67-49FB-A42A-81AF3A6E2BC4}" name="Colonne1416" dataDxfId="14950"/>
    <tableColumn id="1435" xr3:uid="{F0510485-92B3-42A1-8EED-D135C885E1B6}" name="Colonne1417" dataDxfId="14949"/>
    <tableColumn id="1436" xr3:uid="{AE06B43C-632C-4FAD-85F9-E8930802B2EE}" name="Colonne1418" dataDxfId="14948"/>
    <tableColumn id="1437" xr3:uid="{B393C70A-7FC8-46D4-9020-2F1F23C52B8F}" name="Colonne1419" dataDxfId="14947"/>
    <tableColumn id="1438" xr3:uid="{8F80821A-A68A-4A5A-9C06-DDBA86643E39}" name="Colonne1420" dataDxfId="14946"/>
    <tableColumn id="1439" xr3:uid="{5D792459-8CF9-49BD-AF9D-79BF2BB58767}" name="Colonne1421" dataDxfId="14945"/>
    <tableColumn id="1440" xr3:uid="{5716E15E-446D-415A-B6B9-8670A13F6A75}" name="Colonne1422" dataDxfId="14944"/>
    <tableColumn id="1441" xr3:uid="{829174D3-77FC-4059-8E34-B8866682864E}" name="Colonne1423" dataDxfId="14943"/>
    <tableColumn id="1442" xr3:uid="{9995D2A7-76FA-4E10-BA88-9BB8251EDDA2}" name="Colonne1424" dataDxfId="14942"/>
    <tableColumn id="1443" xr3:uid="{571E98C8-BCE4-4F03-BA89-3CCB6E69FFC2}" name="Colonne1425" dataDxfId="14941"/>
    <tableColumn id="1444" xr3:uid="{774F0E23-D442-4D92-8E0C-F027F172EBFA}" name="Colonne1426" dataDxfId="14940"/>
    <tableColumn id="1445" xr3:uid="{20194B9D-A20D-459B-B318-436B2351FC4A}" name="Colonne1427" dataDxfId="14939"/>
    <tableColumn id="1446" xr3:uid="{304D288F-8525-4331-A28B-B331CB790E93}" name="Colonne1428" dataDxfId="14938"/>
    <tableColumn id="1447" xr3:uid="{34EC1F8C-EDC6-4A3E-B7F6-D77E4619943E}" name="Colonne1429" dataDxfId="14937"/>
    <tableColumn id="1448" xr3:uid="{93DA115E-56F8-4116-B67B-0F409D4D1780}" name="Colonne1430" dataDxfId="14936"/>
    <tableColumn id="1449" xr3:uid="{080AA356-3533-49CD-A2C5-2A3713AB8E38}" name="Colonne1431" dataDxfId="14935"/>
    <tableColumn id="1450" xr3:uid="{50011C34-3142-4A4B-80AE-E82090BC2207}" name="Colonne1432" dataDxfId="14934"/>
    <tableColumn id="1451" xr3:uid="{69FEF16F-BE37-4FE8-B182-7A4B5DB7F196}" name="Colonne1433" dataDxfId="14933"/>
    <tableColumn id="1452" xr3:uid="{581BA8F1-4E71-4A85-88D8-D2EFB9EB3D55}" name="Colonne1434" dataDxfId="14932"/>
    <tableColumn id="1453" xr3:uid="{A57007FD-6E5D-43E1-840D-45079D6151B6}" name="Colonne1435" dataDxfId="14931"/>
    <tableColumn id="1454" xr3:uid="{2925BFCD-2960-4317-A388-1F56BB456CB3}" name="Colonne1436" dataDxfId="14930"/>
    <tableColumn id="1455" xr3:uid="{F7C184D6-7FE7-498F-8C1E-D72A8142D1A1}" name="Colonne1437" dataDxfId="14929"/>
    <tableColumn id="1456" xr3:uid="{14BDF063-F5BE-4F6E-A293-8AA489FD4A38}" name="Colonne1438" dataDxfId="14928"/>
    <tableColumn id="1457" xr3:uid="{CEF863C1-9A6B-444A-973B-8A90D9EC6626}" name="Colonne1439" dataDxfId="14927"/>
    <tableColumn id="1458" xr3:uid="{F9ED2EF3-3AF3-4AD9-A7C8-0542D97FA1FB}" name="Colonne1440" dataDxfId="14926"/>
    <tableColumn id="1459" xr3:uid="{0FB760B7-328D-4CF0-AF81-D917BB90DD1F}" name="Colonne1441" dataDxfId="14925"/>
    <tableColumn id="1460" xr3:uid="{E2584BFA-BDDF-4610-871E-4D7DE6307827}" name="Colonne1442" dataDxfId="14924"/>
    <tableColumn id="1461" xr3:uid="{0BB254C9-C053-4726-9B64-A7514C73911B}" name="Colonne1443" dataDxfId="14923"/>
    <tableColumn id="1462" xr3:uid="{C9241DB3-31E3-446C-BA0E-30E693D48151}" name="Colonne1444" dataDxfId="14922"/>
    <tableColumn id="1463" xr3:uid="{1D28481C-1295-4332-84CF-DF90AC11FF4A}" name="Colonne1445" dataDxfId="14921"/>
    <tableColumn id="1464" xr3:uid="{914BDE88-8615-4A3C-AF55-F98EDC5096DF}" name="Colonne1446" dataDxfId="14920"/>
    <tableColumn id="1465" xr3:uid="{1BA176C0-CCC1-4948-BE45-EF06FD59B8BD}" name="Colonne1447" dataDxfId="14919"/>
    <tableColumn id="1466" xr3:uid="{AD6F3037-CF58-4B25-AD90-35D8058B7794}" name="Colonne1448" dataDxfId="14918"/>
    <tableColumn id="1467" xr3:uid="{DDAE73D4-1FE3-4465-8DCD-9C964E87E12D}" name="Colonne1449" dataDxfId="14917"/>
    <tableColumn id="1468" xr3:uid="{754A069C-6B76-4883-BF0D-EA646150F2D4}" name="Colonne1450" dataDxfId="14916"/>
    <tableColumn id="1469" xr3:uid="{49EEFE23-E639-4EBD-BC56-CA06A20F2246}" name="Colonne1451" dataDxfId="14915"/>
    <tableColumn id="1470" xr3:uid="{37E0C9E5-C26E-4A08-A388-561DC932BAD7}" name="Colonne1452" dataDxfId="14914"/>
    <tableColumn id="1471" xr3:uid="{A77F5F86-F88B-43FF-8CE3-61197CDF2823}" name="Colonne1453" dataDxfId="14913"/>
    <tableColumn id="1472" xr3:uid="{FE04F7A9-6BBA-4C6D-A850-9FA00F284A30}" name="Colonne1454" dataDxfId="14912"/>
    <tableColumn id="1473" xr3:uid="{4ACEA141-8996-4434-BF37-5CBC7D4776CA}" name="Colonne1455" dataDxfId="14911"/>
    <tableColumn id="1474" xr3:uid="{569FD5ED-C8F0-43AD-BFB4-E89243757F7F}" name="Colonne1456" dataDxfId="14910"/>
    <tableColumn id="1475" xr3:uid="{4DD14CAB-5D74-4DA3-B092-96D738A4D80F}" name="Colonne1457" dataDxfId="14909"/>
    <tableColumn id="1476" xr3:uid="{31962387-667D-4278-9F3A-0ABDE07132B7}" name="Colonne1458" dataDxfId="14908"/>
    <tableColumn id="1477" xr3:uid="{8B0E05D4-B862-4BCC-8081-BBE0D2DCD791}" name="Colonne1459" dataDxfId="14907"/>
    <tableColumn id="1478" xr3:uid="{813A3669-D1E1-4B30-AFD0-55930E042829}" name="Colonne1460" dataDxfId="14906"/>
    <tableColumn id="1479" xr3:uid="{1BCADB63-D067-4DB4-8840-E0C3F8ACBABE}" name="Colonne1461" dataDxfId="14905"/>
    <tableColumn id="1480" xr3:uid="{B76552A9-A194-4834-82C1-26E7E2C72D63}" name="Colonne1462" dataDxfId="14904"/>
    <tableColumn id="1481" xr3:uid="{C057ED4F-AD87-45EE-8E1F-9C345D1436D4}" name="Colonne1463" dataDxfId="14903"/>
    <tableColumn id="1482" xr3:uid="{20A1C323-512D-4CAF-A03C-F4275C02067C}" name="Colonne1464" dataDxfId="14902"/>
    <tableColumn id="1483" xr3:uid="{21566289-C461-4060-B867-B1ACA7FDC16B}" name="Colonne1465" dataDxfId="14901"/>
    <tableColumn id="1484" xr3:uid="{8C58A9AA-9ECB-4531-A44A-1F7EB7D94D36}" name="Colonne1466" dataDxfId="14900"/>
    <tableColumn id="1485" xr3:uid="{90E66612-001E-4A3C-BFFA-376B8219B904}" name="Colonne1467" dataDxfId="14899"/>
    <tableColumn id="1486" xr3:uid="{2F009175-A522-4176-B029-99F14B0C7826}" name="Colonne1468" dataDxfId="14898"/>
    <tableColumn id="1487" xr3:uid="{BA975ED8-DBF1-45D1-8247-07D1499F41B3}" name="Colonne1469" dataDxfId="14897"/>
    <tableColumn id="1488" xr3:uid="{8532EE72-29EA-457E-BA83-88F7BD85E6C0}" name="Colonne1470" dataDxfId="14896"/>
    <tableColumn id="1489" xr3:uid="{EF0579B6-66FC-46B9-9EB1-ECF33764BDDD}" name="Colonne1471" dataDxfId="14895"/>
    <tableColumn id="1490" xr3:uid="{1BC86441-7736-4891-8CD6-12508B681A99}" name="Colonne1472" dataDxfId="14894"/>
    <tableColumn id="1491" xr3:uid="{DDD3282C-6356-4ABD-8A76-3FBC5D51F940}" name="Colonne1473" dataDxfId="14893"/>
    <tableColumn id="1492" xr3:uid="{79418B3A-9ECB-46C9-9786-69B37110886B}" name="Colonne1474" dataDxfId="14892"/>
    <tableColumn id="1493" xr3:uid="{00170496-86A5-45E6-93F8-4ECE650E688F}" name="Colonne1475" dataDxfId="14891"/>
    <tableColumn id="1494" xr3:uid="{6D2CAF27-76CD-4AFC-B285-0F154CDFA41B}" name="Colonne1476" dataDxfId="14890"/>
    <tableColumn id="1495" xr3:uid="{4FB96358-047B-47A3-9362-0EDC5555277E}" name="Colonne1477" dataDxfId="14889"/>
    <tableColumn id="1496" xr3:uid="{D06FCA2C-11DD-4D54-87C6-47FFEF59B45E}" name="Colonne1478" dataDxfId="14888"/>
    <tableColumn id="1497" xr3:uid="{66A177E6-E0E2-4FC2-8F1B-98C8D62CBEB4}" name="Colonne1479" dataDxfId="14887"/>
    <tableColumn id="1498" xr3:uid="{68FDF84E-53E3-422E-9D85-D73E0F3DBB1C}" name="Colonne1480" dataDxfId="14886"/>
    <tableColumn id="1499" xr3:uid="{FB6EF5AB-971A-4DE4-884C-F92BA64FCF76}" name="Colonne1481" dataDxfId="14885"/>
    <tableColumn id="1500" xr3:uid="{98EB2A76-CD19-4091-BB9E-3E1ECD0E9E15}" name="Colonne1482" dataDxfId="14884"/>
    <tableColumn id="1501" xr3:uid="{764194C6-58B8-4162-988B-DE7361687F13}" name="Colonne1483" dataDxfId="14883"/>
    <tableColumn id="1502" xr3:uid="{4EBCB132-2B6D-441B-968E-3D0BA4A35986}" name="Colonne1484" dataDxfId="14882"/>
    <tableColumn id="1503" xr3:uid="{364FCF64-181D-4EBA-87A1-8703C3034A06}" name="Colonne1485" dataDxfId="14881"/>
    <tableColumn id="1504" xr3:uid="{A05370F9-9F07-49FA-8A76-296AF2284FDE}" name="Colonne1486" dataDxfId="14880"/>
    <tableColumn id="1505" xr3:uid="{A61D8B6C-4B8F-4895-946F-1B43AEB053BD}" name="Colonne1487" dataDxfId="14879"/>
    <tableColumn id="1506" xr3:uid="{5CA60E8D-D77E-4D27-83DF-50FA47AADBDE}" name="Colonne1488" dataDxfId="14878"/>
    <tableColumn id="1507" xr3:uid="{F69C727A-39EF-44A3-8FCE-A6E8B51EB6E5}" name="Colonne1489" dataDxfId="14877"/>
    <tableColumn id="1508" xr3:uid="{59D60CE3-6D26-4F95-8847-8C8E2532F87A}" name="Colonne1490" dataDxfId="14876"/>
    <tableColumn id="1509" xr3:uid="{593DCC4C-A194-47A8-B52B-882AEADA2A81}" name="Colonne1491" dataDxfId="14875"/>
    <tableColumn id="1510" xr3:uid="{F23B970B-C171-45F2-8FE5-716A4E6BE9E0}" name="Colonne1492" dataDxfId="14874"/>
    <tableColumn id="1511" xr3:uid="{A92B0447-986C-43DE-A03D-F326E970B59B}" name="Colonne1493" dataDxfId="14873"/>
    <tableColumn id="1512" xr3:uid="{FFB42E51-D0BF-4471-9EE5-9AD3126BDDB6}" name="Colonne1494" dataDxfId="14872"/>
    <tableColumn id="1513" xr3:uid="{5A400E4C-21F6-4373-A9F5-1C2FD3418120}" name="Colonne1495" dataDxfId="14871"/>
    <tableColumn id="1514" xr3:uid="{72B2E625-3B43-498C-8007-8E78AB305C2A}" name="Colonne1496" dataDxfId="14870"/>
    <tableColumn id="1515" xr3:uid="{F0858CDC-DBDD-4B80-9878-E44EE35A4A20}" name="Colonne1497" dataDxfId="14869"/>
    <tableColumn id="1516" xr3:uid="{0893D44D-FCA7-4E1F-98E9-C1EA2C1342AD}" name="Colonne1498" dataDxfId="14868"/>
    <tableColumn id="1517" xr3:uid="{ADC11A49-23D6-4C41-B624-94D8333D1D29}" name="Colonne1499" dataDxfId="14867"/>
    <tableColumn id="1518" xr3:uid="{F537C262-547F-4873-9887-C6BEC78ADE4F}" name="Colonne1500" dataDxfId="14866"/>
    <tableColumn id="1519" xr3:uid="{A63B6662-9C04-435F-9BAD-FEEE07F0F68E}" name="Colonne1501" dataDxfId="14865"/>
    <tableColumn id="1520" xr3:uid="{59C6D9DB-DCAE-4638-BC78-762A41A7D2A5}" name="Colonne1502" dataDxfId="14864"/>
    <tableColumn id="1521" xr3:uid="{B397ECAA-78D0-4535-B014-94AF00638D86}" name="Colonne1503" dataDxfId="14863"/>
    <tableColumn id="1522" xr3:uid="{F9263B73-EB9A-4A5F-8BAD-C8AAB5756236}" name="Colonne1504" dataDxfId="14862"/>
    <tableColumn id="1523" xr3:uid="{9BB09ED6-EFB5-4F66-8A83-BF10B2F2C097}" name="Colonne1505" dataDxfId="14861"/>
    <tableColumn id="1524" xr3:uid="{534FCF1C-EC38-4113-966D-3C022F65A34D}" name="Colonne1506" dataDxfId="14860"/>
    <tableColumn id="1525" xr3:uid="{754029FB-69DC-485E-9249-A6A11F3A3BA6}" name="Colonne1507" dataDxfId="14859"/>
    <tableColumn id="1526" xr3:uid="{B25DDDEC-CD0D-47DF-9BEB-635F10A7FFC4}" name="Colonne1508" dataDxfId="14858"/>
    <tableColumn id="1527" xr3:uid="{CED9A989-B68A-4089-B7E8-015063F48A87}" name="Colonne1509" dataDxfId="14857"/>
    <tableColumn id="1528" xr3:uid="{2BEBFEE9-662E-4FDA-B1A5-D8FC79A321A5}" name="Colonne1510" dataDxfId="14856"/>
    <tableColumn id="1529" xr3:uid="{6C6DD378-9FE1-4E2E-8C99-C1099A80BB50}" name="Colonne1511" dataDxfId="14855"/>
    <tableColumn id="1530" xr3:uid="{5114CBF1-49FC-4D60-A1B8-132D1D83CF88}" name="Colonne1512" dataDxfId="14854"/>
    <tableColumn id="1531" xr3:uid="{CB00DC9B-4378-4A8E-B271-B8341A781C93}" name="Colonne1513" dataDxfId="14853"/>
    <tableColumn id="1532" xr3:uid="{64BC9D6B-E6EF-4F5B-A9C4-26F995714F55}" name="Colonne1514" dataDxfId="14852"/>
    <tableColumn id="1533" xr3:uid="{7D79703B-EA94-48DD-847B-49CBFAD29800}" name="Colonne1515" dataDxfId="14851"/>
    <tableColumn id="1534" xr3:uid="{FF62F8D5-C597-4F0A-BB7D-B71D8BACFB85}" name="Colonne1516" dataDxfId="14850"/>
    <tableColumn id="1535" xr3:uid="{DCF22676-FE32-4D65-A81C-CA9A3090D7BF}" name="Colonne1517" dataDxfId="14849"/>
    <tableColumn id="1536" xr3:uid="{A10F7825-445A-4F0E-AA30-91E67B8733D3}" name="Colonne1518" dataDxfId="14848"/>
    <tableColumn id="1537" xr3:uid="{3CD2A593-8A5B-4579-8B39-821EEA877AD9}" name="Colonne1519" dataDxfId="14847"/>
    <tableColumn id="1538" xr3:uid="{006C677C-3F6D-490C-B740-457F00E9C6F2}" name="Colonne1520" dataDxfId="14846"/>
    <tableColumn id="1539" xr3:uid="{BAEBA49F-4388-48E4-95DB-F57C81B0FDEF}" name="Colonne1521" dataDxfId="14845"/>
    <tableColumn id="1540" xr3:uid="{A077DDAA-39E3-4129-84AE-99EC1545BA84}" name="Colonne1522" dataDxfId="14844"/>
    <tableColumn id="1541" xr3:uid="{8CCF6082-61E1-41C2-AA3C-5C5A1C4111FD}" name="Colonne1523" dataDxfId="14843"/>
    <tableColumn id="1542" xr3:uid="{A284BE8A-7367-4C76-B431-24453EA0EB15}" name="Colonne1524" dataDxfId="14842"/>
    <tableColumn id="1543" xr3:uid="{EF177AC4-9D19-4CBA-8173-FC1DC047582F}" name="Colonne1525" dataDxfId="14841"/>
    <tableColumn id="1544" xr3:uid="{4FF60E2C-B73F-4AAE-9777-3C1242B23F4D}" name="Colonne1526" dataDxfId="14840"/>
    <tableColumn id="1545" xr3:uid="{64ED8219-FCA6-4F89-B7D1-735C901987DB}" name="Colonne1527" dataDxfId="14839"/>
    <tableColumn id="1546" xr3:uid="{D319443E-4A33-421C-8717-9A5D4F87FE3C}" name="Colonne1528" dataDxfId="14838"/>
    <tableColumn id="1547" xr3:uid="{A4E5FF33-F83F-4361-9DC2-C3F7AD949511}" name="Colonne1529" dataDxfId="14837"/>
    <tableColumn id="1548" xr3:uid="{35392C50-3C46-4A8F-9832-8876E5AA1FB9}" name="Colonne1530" dataDxfId="14836"/>
    <tableColumn id="1549" xr3:uid="{63770BEE-C6D8-4394-8239-AFE6247EDCDC}" name="Colonne1531" dataDxfId="14835"/>
    <tableColumn id="1550" xr3:uid="{955A99A6-E090-4938-AC86-3D6BB7339710}" name="Colonne1532" dataDxfId="14834"/>
    <tableColumn id="1551" xr3:uid="{C864AF71-3113-40C7-9F92-4C97A23903CF}" name="Colonne1533" dataDxfId="14833"/>
    <tableColumn id="1552" xr3:uid="{00342A5A-881F-4E9F-BF23-56F647983872}" name="Colonne1534" dataDxfId="14832"/>
    <tableColumn id="1553" xr3:uid="{BD95AE43-EC7D-4FDC-A16E-07309BC6EA5B}" name="Colonne1535" dataDxfId="14831"/>
    <tableColumn id="1554" xr3:uid="{61628A42-F1C5-49F1-AE87-F0FF2464949B}" name="Colonne1536" dataDxfId="14830"/>
    <tableColumn id="1555" xr3:uid="{2F54B3C1-8F98-40CC-9FA6-854CC32C5041}" name="Colonne1537" dataDxfId="14829"/>
    <tableColumn id="1556" xr3:uid="{82024FD6-05EE-4A31-B4F0-E73F31EA403E}" name="Colonne1538" dataDxfId="14828"/>
    <tableColumn id="1557" xr3:uid="{F30B541A-A465-45C9-B4DB-8493C19B003A}" name="Colonne1539" dataDxfId="14827"/>
    <tableColumn id="1558" xr3:uid="{0FAA018C-0820-4485-A96E-412BCD847848}" name="Colonne1540" dataDxfId="14826"/>
    <tableColumn id="1559" xr3:uid="{79077EE9-3148-41AC-A744-AB0D5C0A61A3}" name="Colonne1541" dataDxfId="14825"/>
    <tableColumn id="1560" xr3:uid="{0D837D29-5059-457E-817F-D1BDB8807870}" name="Colonne1542" dataDxfId="14824"/>
    <tableColumn id="1561" xr3:uid="{E5AB82CE-E444-49D8-9166-F0E4D4C9583D}" name="Colonne1543" dataDxfId="14823"/>
    <tableColumn id="1562" xr3:uid="{120CE764-27E2-408E-9347-BC89FE8A53E8}" name="Colonne1544" dataDxfId="14822"/>
    <tableColumn id="1563" xr3:uid="{100D6157-7A8E-46A0-8B7E-15320363AEBC}" name="Colonne1545" dataDxfId="14821"/>
    <tableColumn id="1564" xr3:uid="{CA3C4768-6789-43F3-BEC1-3166B849180F}" name="Colonne1546" dataDxfId="14820"/>
    <tableColumn id="1565" xr3:uid="{AFD57531-372E-4328-A2D5-7BE9D3187FA2}" name="Colonne1547" dataDxfId="14819"/>
    <tableColumn id="1566" xr3:uid="{7E3B1B9E-69EA-4D66-A0F8-44F1F5B85926}" name="Colonne1548" dataDxfId="14818"/>
    <tableColumn id="1567" xr3:uid="{738DDD74-BCCC-4027-8E46-9E5D91013B75}" name="Colonne1549" dataDxfId="14817"/>
    <tableColumn id="1568" xr3:uid="{AF9A3243-FA22-48E7-B47F-92FE0E5E6FD3}" name="Colonne1550" dataDxfId="14816"/>
    <tableColumn id="1569" xr3:uid="{E4D4B112-9A9F-4062-B08A-159C971033BA}" name="Colonne1551" dataDxfId="14815"/>
    <tableColumn id="1570" xr3:uid="{CC5361D7-F912-47CF-ACD2-864B3521728B}" name="Colonne1552" dataDxfId="14814"/>
    <tableColumn id="1571" xr3:uid="{DEA56740-0D10-4D0F-B10C-24003AED3BFE}" name="Colonne1553" dataDxfId="14813"/>
    <tableColumn id="1572" xr3:uid="{09D3B986-3358-4E14-9119-4C99C7746D32}" name="Colonne1554" dataDxfId="14812"/>
    <tableColumn id="1573" xr3:uid="{BB081C4B-3204-4866-93BC-5A9690C2FBCC}" name="Colonne1555" dataDxfId="14811"/>
    <tableColumn id="1574" xr3:uid="{294FC8F1-4CCD-44A0-923B-F2A353BD9D12}" name="Colonne1556" dataDxfId="14810"/>
    <tableColumn id="1575" xr3:uid="{23947661-3DF1-4164-AAB7-114ED759FBFD}" name="Colonne1557" dataDxfId="14809"/>
    <tableColumn id="1576" xr3:uid="{C1DF71BA-A0BD-40DF-BFEA-1B40E3449BEC}" name="Colonne1558" dataDxfId="14808"/>
    <tableColumn id="1577" xr3:uid="{85E4CD98-A215-424F-A18D-364C217B5C2D}" name="Colonne1559" dataDxfId="14807"/>
    <tableColumn id="1578" xr3:uid="{3F33F543-9379-4D78-B303-89207810138F}" name="Colonne1560" dataDxfId="14806"/>
    <tableColumn id="1579" xr3:uid="{9DAB2BC6-CC4F-454E-BFF8-488F2952300F}" name="Colonne1561" dataDxfId="14805"/>
    <tableColumn id="1580" xr3:uid="{E966672C-DC9B-45C2-9028-056C3894D67B}" name="Colonne1562" dataDxfId="14804"/>
    <tableColumn id="1581" xr3:uid="{98005780-FB37-432D-967A-0CB98AF0A681}" name="Colonne1563" dataDxfId="14803"/>
    <tableColumn id="1582" xr3:uid="{3530EED2-5154-4A82-9A7A-C96FA754D2EE}" name="Colonne1564" dataDxfId="14802"/>
    <tableColumn id="1583" xr3:uid="{3038540B-FFB0-4E4D-AC9E-9A562DA32A54}" name="Colonne1565" dataDxfId="14801"/>
    <tableColumn id="1584" xr3:uid="{95678A84-4EF0-40BD-B589-C961B43340E1}" name="Colonne1566" dataDxfId="14800"/>
    <tableColumn id="1585" xr3:uid="{33A383AB-F242-4A6E-B89D-B2A941735B52}" name="Colonne1567" dataDxfId="14799"/>
    <tableColumn id="1586" xr3:uid="{FFB40555-3E81-4819-B74F-DFCE07744DAC}" name="Colonne1568" dataDxfId="14798"/>
    <tableColumn id="1587" xr3:uid="{15460A42-BA58-4019-AE04-12E57A072414}" name="Colonne1569" dataDxfId="14797"/>
    <tableColumn id="1588" xr3:uid="{87C646DA-F438-483F-B94A-570857944956}" name="Colonne1570" dataDxfId="14796"/>
    <tableColumn id="1589" xr3:uid="{C19ADA24-4C50-473A-9F88-142744A9C7F9}" name="Colonne1571" dataDxfId="14795"/>
    <tableColumn id="1590" xr3:uid="{17AA39D2-B225-4E6E-8F71-CDD17E03111D}" name="Colonne1572" dataDxfId="14794"/>
    <tableColumn id="1591" xr3:uid="{CC66434C-2105-4C21-B915-159DCF2DB1AE}" name="Colonne1573" dataDxfId="14793"/>
    <tableColumn id="1592" xr3:uid="{817828AB-824D-4DB5-8E81-323A2350FBE3}" name="Colonne1574" dataDxfId="14792"/>
    <tableColumn id="1593" xr3:uid="{6FBE5BBA-7439-4BB5-8C5C-0786285D8537}" name="Colonne1575" dataDxfId="14791"/>
    <tableColumn id="1594" xr3:uid="{C56E9FD8-EC77-404F-A1DE-CE4DD996EACF}" name="Colonne1576" dataDxfId="14790"/>
    <tableColumn id="1595" xr3:uid="{89AB6C52-C0CF-488E-80DB-9F886C0C36A6}" name="Colonne1577" dataDxfId="14789"/>
    <tableColumn id="1596" xr3:uid="{89F23259-9674-4014-8D5F-2B480330B2C9}" name="Colonne1578" dataDxfId="14788"/>
    <tableColumn id="1597" xr3:uid="{3D8CD0A0-1286-4B5B-8237-FCE70CBE8AF4}" name="Colonne1579" dataDxfId="14787"/>
    <tableColumn id="1598" xr3:uid="{67579DA1-D3E1-49C0-8258-D77FFA25C6BE}" name="Colonne1580" dataDxfId="14786"/>
    <tableColumn id="1599" xr3:uid="{2290AFFF-2A87-410A-B3A3-FAE4F419DB4A}" name="Colonne1581" dataDxfId="14785"/>
    <tableColumn id="1600" xr3:uid="{0F208D47-8FFB-4913-AA68-FCD2BCFEC901}" name="Colonne1582" dataDxfId="14784"/>
    <tableColumn id="1601" xr3:uid="{6704AB7F-18ED-4454-9636-C3DD42DCE9A9}" name="Colonne1583" dataDxfId="14783"/>
    <tableColumn id="1602" xr3:uid="{5886D7FB-E6F9-4C25-BC01-17DDC111B2BA}" name="Colonne1584" dataDxfId="14782"/>
    <tableColumn id="1603" xr3:uid="{0EB4CBEA-25C8-4295-8927-D10F9DA9804B}" name="Colonne1585" dataDxfId="14781"/>
    <tableColumn id="1604" xr3:uid="{6E25082F-EA46-453D-B06E-DEC67DCA5D8F}" name="Colonne1586" dataDxfId="14780"/>
    <tableColumn id="1605" xr3:uid="{9D74466D-D71E-4743-A7B2-D7A90D540258}" name="Colonne1587" dataDxfId="14779"/>
    <tableColumn id="1606" xr3:uid="{E0D264EB-8C35-41CC-951B-9373C797EE4F}" name="Colonne1588" dataDxfId="14778"/>
    <tableColumn id="1607" xr3:uid="{3205E458-A327-4B06-AFDF-6EFD45C15698}" name="Colonne1589" dataDxfId="14777"/>
    <tableColumn id="1608" xr3:uid="{64BE1CB1-8F59-44DA-8EF1-250807B62501}" name="Colonne1590" dataDxfId="14776"/>
    <tableColumn id="1609" xr3:uid="{A0471802-76A0-4B42-8A5F-2FE28A35FA8E}" name="Colonne1591" dataDxfId="14775"/>
    <tableColumn id="1610" xr3:uid="{B50DE865-65ED-40C2-A5D7-D24EE29EEFA6}" name="Colonne1592" dataDxfId="14774"/>
    <tableColumn id="1611" xr3:uid="{79B41201-38A8-4DAA-BC49-0CFBC1C0D0DF}" name="Colonne1593" dataDxfId="14773"/>
    <tableColumn id="1612" xr3:uid="{50EC286A-B319-4750-904E-E9ABC3EA7D87}" name="Colonne1594" dataDxfId="14772"/>
    <tableColumn id="1613" xr3:uid="{62B10338-BECB-459B-9618-E9A887E2A36A}" name="Colonne1595" dataDxfId="14771"/>
    <tableColumn id="1614" xr3:uid="{E9267EE7-968C-4FCB-9A2E-D4CBDD379516}" name="Colonne1596" dataDxfId="14770"/>
    <tableColumn id="1615" xr3:uid="{FAC1CB25-A4A3-4DA1-9682-AF564C689322}" name="Colonne1597" dataDxfId="14769"/>
    <tableColumn id="1616" xr3:uid="{E74474F2-2DA4-44CE-98E8-71D04F667BA7}" name="Colonne1598" dataDxfId="14768"/>
    <tableColumn id="1617" xr3:uid="{D13C8730-08C6-4376-B8C7-04A09974302D}" name="Colonne1599" dataDxfId="14767"/>
    <tableColumn id="1618" xr3:uid="{915C2719-8390-4B5D-98BD-98EF70D2EB57}" name="Colonne1600" dataDxfId="14766"/>
    <tableColumn id="1619" xr3:uid="{C531B35D-D40B-4973-9E42-C6605FD96724}" name="Colonne1601" dataDxfId="14765"/>
    <tableColumn id="1620" xr3:uid="{0596C7BE-4668-4EA7-80AF-177C6702A183}" name="Colonne1602" dataDxfId="14764"/>
    <tableColumn id="1621" xr3:uid="{BE215857-6FC6-4DF1-9FC7-8B83E42BCB5A}" name="Colonne1603" dataDxfId="14763"/>
    <tableColumn id="1622" xr3:uid="{EE2D45D7-5812-45C2-A5DC-1C9740A21394}" name="Colonne1604" dataDxfId="14762"/>
    <tableColumn id="1623" xr3:uid="{4D57D3FA-436F-4C11-9E21-59169A585097}" name="Colonne1605" dataDxfId="14761"/>
    <tableColumn id="1624" xr3:uid="{24B4CAC0-896B-477D-BD3B-6FD0CF0EAA52}" name="Colonne1606" dataDxfId="14760"/>
    <tableColumn id="1625" xr3:uid="{6228A5FA-96EE-43C4-B238-0905F933F5C0}" name="Colonne1607" dataDxfId="14759"/>
    <tableColumn id="1626" xr3:uid="{C0B9AFDE-2722-400A-BB37-FD76F5DB154D}" name="Colonne1608" dataDxfId="14758"/>
    <tableColumn id="1627" xr3:uid="{7BC5E7E7-061B-4719-A8A7-EE08019A750F}" name="Colonne1609" dataDxfId="14757"/>
    <tableColumn id="1628" xr3:uid="{3C9B70D6-7CF9-4877-A1D8-1B135D69195F}" name="Colonne1610" dataDxfId="14756"/>
    <tableColumn id="1629" xr3:uid="{BA94FD7E-ED9E-4BD2-90C8-412F0DB1EF0A}" name="Colonne1611" dataDxfId="14755"/>
    <tableColumn id="1630" xr3:uid="{2C32AFB6-40A5-41E1-9C77-2259C4A6CFF9}" name="Colonne1612" dataDxfId="14754"/>
    <tableColumn id="1631" xr3:uid="{25BA26C2-77D9-4E74-890E-D7C94D50BBA4}" name="Colonne1613" dataDxfId="14753"/>
    <tableColumn id="1632" xr3:uid="{9C1243CD-6C5F-4214-BA8A-B7B317015BF7}" name="Colonne1614" dataDxfId="14752"/>
    <tableColumn id="1633" xr3:uid="{7908DC0A-BD30-4698-98C6-EC95A9856E92}" name="Colonne1615" dataDxfId="14751"/>
    <tableColumn id="1634" xr3:uid="{0337BE45-08A4-4BF0-A629-C2935163E92C}" name="Colonne1616" dataDxfId="14750"/>
    <tableColumn id="1635" xr3:uid="{D4E5D0B7-05DE-4825-AB5A-C0D4EBB18138}" name="Colonne1617" dataDxfId="14749"/>
    <tableColumn id="1636" xr3:uid="{38A501C7-8C8D-4820-A93E-9643B5E9774F}" name="Colonne1618" dataDxfId="14748"/>
    <tableColumn id="1637" xr3:uid="{B40B540F-0895-4F1B-9138-D2139F243CC1}" name="Colonne1619" dataDxfId="14747"/>
    <tableColumn id="1638" xr3:uid="{AF4464F9-928D-4B19-84DA-5DAD223AFEA3}" name="Colonne1620" dataDxfId="14746"/>
    <tableColumn id="1639" xr3:uid="{EEF60785-D59E-49C3-8809-5E18F50516D4}" name="Colonne1621" dataDxfId="14745"/>
    <tableColumn id="1640" xr3:uid="{30EE083B-759D-4B2A-85B7-0DCCAF241937}" name="Colonne1622" dataDxfId="14744"/>
    <tableColumn id="1641" xr3:uid="{47ADFBD7-E233-43EF-A1BB-B554D9461AC1}" name="Colonne1623" dataDxfId="14743"/>
    <tableColumn id="1642" xr3:uid="{105E6E2A-6F99-4454-8DCE-8CD98473BD1E}" name="Colonne1624" dataDxfId="14742"/>
    <tableColumn id="1643" xr3:uid="{8785FE1A-E224-4594-85ED-4ED05C71D110}" name="Colonne1625" dataDxfId="14741"/>
    <tableColumn id="1644" xr3:uid="{BC56A6CB-19C8-4EE3-8884-D402EDDB9BFC}" name="Colonne1626" dataDxfId="14740"/>
    <tableColumn id="1645" xr3:uid="{26E220C6-84C6-46B1-B4BC-1609EA69E0C9}" name="Colonne1627" dataDxfId="14739"/>
    <tableColumn id="1646" xr3:uid="{39B4D9A1-ED76-48F6-B422-DB13353A9F0F}" name="Colonne1628" dataDxfId="14738"/>
    <tableColumn id="1647" xr3:uid="{6C3657B9-D92D-4D42-90E3-8DAF53205582}" name="Colonne1629" dataDxfId="14737"/>
    <tableColumn id="1648" xr3:uid="{206F2E0B-112D-402C-8183-68173F03479F}" name="Colonne1630" dataDxfId="14736"/>
    <tableColumn id="1649" xr3:uid="{D5DE96FB-55FF-46AA-AB64-FCE0865FEDDB}" name="Colonne1631" dataDxfId="14735"/>
    <tableColumn id="1650" xr3:uid="{4B055B2E-85AD-4C33-83DC-13E993A35268}" name="Colonne1632" dataDxfId="14734"/>
    <tableColumn id="1651" xr3:uid="{2CC66C9E-29DB-4AED-B6DC-E84ADC3143C2}" name="Colonne1633" dataDxfId="14733"/>
    <tableColumn id="1652" xr3:uid="{819984B0-E8E5-4C9A-998C-4593DFC0B05D}" name="Colonne1634" dataDxfId="14732"/>
    <tableColumn id="1653" xr3:uid="{4F6A324E-FDD0-4761-951E-58BEEEEBA424}" name="Colonne1635" dataDxfId="14731"/>
    <tableColumn id="1654" xr3:uid="{A43381DB-956B-4502-8326-609BF6DED0BE}" name="Colonne1636" dataDxfId="14730"/>
    <tableColumn id="1655" xr3:uid="{45F304AC-6D70-4A44-A377-55C7D4FCDBA1}" name="Colonne1637" dataDxfId="14729"/>
    <tableColumn id="1656" xr3:uid="{5D4F720E-3589-49FC-9420-9FBD04607DF1}" name="Colonne1638" dataDxfId="14728"/>
    <tableColumn id="1657" xr3:uid="{131AB2E4-7907-416F-93C9-062EE7225E6D}" name="Colonne1639" dataDxfId="14727"/>
    <tableColumn id="1658" xr3:uid="{1D950872-1A29-418C-A404-337342BCC171}" name="Colonne1640" dataDxfId="14726"/>
    <tableColumn id="1659" xr3:uid="{DACD5142-7ADC-4E99-9534-D945FE169D21}" name="Colonne1641" dataDxfId="14725"/>
    <tableColumn id="1660" xr3:uid="{324BB93D-4135-4842-BC85-124709E3051F}" name="Colonne1642" dataDxfId="14724"/>
    <tableColumn id="1661" xr3:uid="{149B4D26-170B-43EC-BDE6-1A00798FCB03}" name="Colonne1643" dataDxfId="14723"/>
    <tableColumn id="1662" xr3:uid="{DD91FEB3-38C8-4CBB-878C-B1078A93481A}" name="Colonne1644" dataDxfId="14722"/>
    <tableColumn id="1663" xr3:uid="{AA16C108-FD02-41FD-9AA3-239FE3B488EC}" name="Colonne1645" dataDxfId="14721"/>
    <tableColumn id="1664" xr3:uid="{68FAC083-57A7-49FC-A10F-1CDF71610C39}" name="Colonne1646" dataDxfId="14720"/>
    <tableColumn id="1665" xr3:uid="{1B00F80E-3D01-4BCC-8BEA-F49937AA647B}" name="Colonne1647" dataDxfId="14719"/>
    <tableColumn id="1666" xr3:uid="{E491B2D3-22C2-4EDD-97D5-8CEF85CBDEA9}" name="Colonne1648" dataDxfId="14718"/>
    <tableColumn id="1667" xr3:uid="{B797BA1F-FE08-44B5-9AE7-3F23D4010B5B}" name="Colonne1649" dataDxfId="14717"/>
    <tableColumn id="1668" xr3:uid="{9306DC7A-67C8-4B33-A969-157828C59758}" name="Colonne1650" dataDxfId="14716"/>
    <tableColumn id="1669" xr3:uid="{18DB6EBD-C060-433A-A824-EFCB156E8417}" name="Colonne1651" dataDxfId="14715"/>
    <tableColumn id="1670" xr3:uid="{6459EAE3-ADA5-449B-A2E3-FE6194AB023D}" name="Colonne1652" dataDxfId="14714"/>
    <tableColumn id="1671" xr3:uid="{4667033B-6CA1-4506-9C03-6D0D6002E5EA}" name="Colonne1653" dataDxfId="14713"/>
    <tableColumn id="1672" xr3:uid="{7415F3F1-DEB3-446E-AFC0-CB79171D86A4}" name="Colonne1654" dataDxfId="14712"/>
    <tableColumn id="1673" xr3:uid="{B7A360B6-5376-431C-9606-9DF79366FCBB}" name="Colonne1655" dataDxfId="14711"/>
    <tableColumn id="1674" xr3:uid="{50F330C3-2B97-4DFB-B8D7-903B16A1B82B}" name="Colonne1656" dataDxfId="14710"/>
    <tableColumn id="1675" xr3:uid="{B6F75A02-E92F-4053-AA7C-C21E179B47F9}" name="Colonne1657" dataDxfId="14709"/>
    <tableColumn id="1676" xr3:uid="{CBCA91BA-61D9-447F-9CE5-66BDD45B70E1}" name="Colonne1658" dataDxfId="14708"/>
    <tableColumn id="1677" xr3:uid="{D7C6B80E-4C30-4B87-A934-7A3523B3AA8E}" name="Colonne1659" dataDxfId="14707"/>
    <tableColumn id="1678" xr3:uid="{E160D50A-B265-466E-8121-D080716D9560}" name="Colonne1660" dataDxfId="14706"/>
    <tableColumn id="1679" xr3:uid="{3C421F45-381E-4BA7-A8EE-ED4C7C08D218}" name="Colonne1661" dataDxfId="14705"/>
    <tableColumn id="1680" xr3:uid="{784A325F-BF89-48DB-9619-1911D780E77E}" name="Colonne1662" dataDxfId="14704"/>
    <tableColumn id="1681" xr3:uid="{CBFA5766-227F-4A95-9DBA-44384CE082CE}" name="Colonne1663" dataDxfId="14703"/>
    <tableColumn id="1682" xr3:uid="{E74A060A-A0AD-488F-A338-9392079F0BCD}" name="Colonne1664" dataDxfId="14702"/>
    <tableColumn id="1683" xr3:uid="{E8F900D9-89A9-44F2-A9C9-85DF6A71FA6D}" name="Colonne1665" dataDxfId="14701"/>
    <tableColumn id="1684" xr3:uid="{F956CF8C-A15E-477A-8B73-9B954E5DCC17}" name="Colonne1666" dataDxfId="14700"/>
    <tableColumn id="1685" xr3:uid="{1DBF514C-AC50-425E-8AB1-9A69EA9B3016}" name="Colonne1667" dataDxfId="14699"/>
    <tableColumn id="1686" xr3:uid="{307C5312-77A8-4D60-A323-FA0E74FF9F7B}" name="Colonne1668" dataDxfId="14698"/>
    <tableColumn id="1687" xr3:uid="{A064C37B-3B21-4C91-BA0C-60EADE3846D0}" name="Colonne1669" dataDxfId="14697"/>
    <tableColumn id="1688" xr3:uid="{42DC1930-AE86-4C50-BE79-3741D8EEEB35}" name="Colonne1670" dataDxfId="14696"/>
    <tableColumn id="1689" xr3:uid="{76264C3A-C8B4-434B-B630-81E6DD2E178F}" name="Colonne1671" dataDxfId="14695"/>
    <tableColumn id="1690" xr3:uid="{A135175A-9753-422B-A3B5-853BF9C3D361}" name="Colonne1672" dataDxfId="14694"/>
    <tableColumn id="1691" xr3:uid="{5B983439-0701-436A-8D07-A53C57E394C2}" name="Colonne1673" dataDxfId="14693"/>
    <tableColumn id="1692" xr3:uid="{5B5BF081-BB8F-4309-A04A-8614A9E94A57}" name="Colonne1674" dataDxfId="14692"/>
    <tableColumn id="1693" xr3:uid="{3034FB89-E1A6-4927-9C40-FDAA15582ADD}" name="Colonne1675" dataDxfId="14691"/>
    <tableColumn id="1694" xr3:uid="{AA4A8BE4-51EC-4DD9-BB46-4A086CBF8320}" name="Colonne1676" dataDxfId="14690"/>
    <tableColumn id="1695" xr3:uid="{76EC7603-7C97-42F9-8AED-527DF0607215}" name="Colonne1677" dataDxfId="14689"/>
    <tableColumn id="1696" xr3:uid="{9814715D-1AE9-4C86-AD61-D2432224213F}" name="Colonne1678" dataDxfId="14688"/>
    <tableColumn id="1697" xr3:uid="{3D7C73AB-7EA4-4679-8845-A7870EF1CA7E}" name="Colonne1679" dataDxfId="14687"/>
    <tableColumn id="1698" xr3:uid="{E9E73307-8E52-47BC-BA38-20531771B33A}" name="Colonne1680" dataDxfId="14686"/>
    <tableColumn id="1699" xr3:uid="{8BAEBEF3-7A25-4B4A-A988-5832336135B3}" name="Colonne1681" dataDxfId="14685"/>
    <tableColumn id="1700" xr3:uid="{6B881B84-4D1D-4D9B-88E5-82A390CD3AAE}" name="Colonne1682" dataDxfId="14684"/>
    <tableColumn id="1701" xr3:uid="{7BFDB0D4-11FF-45D6-A953-65AECAAA1E0E}" name="Colonne1683" dataDxfId="14683"/>
    <tableColumn id="1702" xr3:uid="{2601A1AD-7F36-4DF3-87C6-CD17365D75D0}" name="Colonne1684" dataDxfId="14682"/>
    <tableColumn id="1703" xr3:uid="{2AC9DE8B-F83C-413A-A557-6812C9121293}" name="Colonne1685" dataDxfId="14681"/>
    <tableColumn id="1704" xr3:uid="{66E4AA6A-D14C-4317-AC80-7368BE6606FC}" name="Colonne1686" dataDxfId="14680"/>
    <tableColumn id="1705" xr3:uid="{E6842443-09E0-4F56-8EC0-580EC16828BB}" name="Colonne1687" dataDxfId="14679"/>
    <tableColumn id="1706" xr3:uid="{B39DCA24-1C5D-462A-A17D-A8B37B64E088}" name="Colonne1688" dataDxfId="14678"/>
    <tableColumn id="1707" xr3:uid="{2E65EC45-9975-426B-AEE6-F515487DF00C}" name="Colonne1689" dataDxfId="14677"/>
    <tableColumn id="1708" xr3:uid="{44E896A8-421B-4E58-B78E-A4B54C96F540}" name="Colonne1690" dataDxfId="14676"/>
    <tableColumn id="1709" xr3:uid="{918FD419-B303-4EAB-A3CE-4C29840D5ABD}" name="Colonne1691" dataDxfId="14675"/>
    <tableColumn id="1710" xr3:uid="{15481CCF-5176-4980-B652-DBE6DDB99398}" name="Colonne1692" dataDxfId="14674"/>
    <tableColumn id="1711" xr3:uid="{DF06B05A-3692-40D1-A944-19F62BE2B7E2}" name="Colonne1693" dataDxfId="14673"/>
    <tableColumn id="1712" xr3:uid="{78205D24-25A0-4948-B69C-5598F34755A0}" name="Colonne1694" dataDxfId="14672"/>
    <tableColumn id="1713" xr3:uid="{5D3FAAC9-0E57-44A3-8B2B-B5F94D4452A7}" name="Colonne1695" dataDxfId="14671"/>
    <tableColumn id="1714" xr3:uid="{CA94F0F3-26F8-40E9-A17E-0600E57DDBA5}" name="Colonne1696" dataDxfId="14670"/>
    <tableColumn id="1715" xr3:uid="{BB25CB51-2F75-4500-9A0D-E6D73C29A67F}" name="Colonne1697" dataDxfId="14669"/>
    <tableColumn id="1716" xr3:uid="{F6DB6C4B-3CC5-40A1-A005-CDD52A95494E}" name="Colonne1698" dataDxfId="14668"/>
    <tableColumn id="1717" xr3:uid="{A4F303B1-49C6-432D-8E9B-94365ED4B6C2}" name="Colonne1699" dataDxfId="14667"/>
    <tableColumn id="1718" xr3:uid="{7A609933-A25B-4575-89EC-4EBB1AF4B929}" name="Colonne1700" dataDxfId="14666"/>
    <tableColumn id="1719" xr3:uid="{19E9137A-FADC-47D4-A291-78B7DB3D04EE}" name="Colonne1701" dataDxfId="14665"/>
    <tableColumn id="1720" xr3:uid="{C6D1F428-41D7-4365-B111-A05E93148EFC}" name="Colonne1702" dataDxfId="14664"/>
    <tableColumn id="1721" xr3:uid="{878764A6-26BF-4BA2-8EFA-3A7AE64F8FDF}" name="Colonne1703" dataDxfId="14663"/>
    <tableColumn id="1722" xr3:uid="{1042DEB4-A4EE-41B5-8F85-194FA50A7898}" name="Colonne1704" dataDxfId="14662"/>
    <tableColumn id="1723" xr3:uid="{6D627C74-1DB3-4995-9A2D-3FAFA398E175}" name="Colonne1705" dataDxfId="14661"/>
    <tableColumn id="1724" xr3:uid="{728788BF-1B10-4184-8DBC-5E7C21819328}" name="Colonne1706" dataDxfId="14660"/>
    <tableColumn id="1725" xr3:uid="{F82436AF-422A-41DE-96A6-A196BE7B484E}" name="Colonne1707" dataDxfId="14659"/>
    <tableColumn id="1726" xr3:uid="{DA7F8D83-9497-4BED-9C6B-A342C072E170}" name="Colonne1708" dataDxfId="14658"/>
    <tableColumn id="1727" xr3:uid="{05881AF6-28F6-40AC-BE68-96BDA9D75463}" name="Colonne1709" dataDxfId="14657"/>
    <tableColumn id="1728" xr3:uid="{04F7BEDE-99BE-4D76-9C46-3BA2E69B8E9D}" name="Colonne1710" dataDxfId="14656"/>
    <tableColumn id="1729" xr3:uid="{1C810900-9C18-47F5-8A20-106BFCF1A6F9}" name="Colonne1711" dataDxfId="14655"/>
    <tableColumn id="1730" xr3:uid="{CD4DDFD5-C4DF-4E30-A3FB-D51A79CE1503}" name="Colonne1712" dataDxfId="14654"/>
    <tableColumn id="1731" xr3:uid="{247BE89E-F3CD-4C1A-8345-F5855F26B669}" name="Colonne1713" dataDxfId="14653"/>
    <tableColumn id="1732" xr3:uid="{4FA23809-7731-4D4E-B7C5-421DC17ADE79}" name="Colonne1714" dataDxfId="14652"/>
    <tableColumn id="1733" xr3:uid="{55A386CE-4829-492C-9702-CFD0543F7EE4}" name="Colonne1715" dataDxfId="14651"/>
    <tableColumn id="1734" xr3:uid="{4866BA21-A30A-47E6-8494-F84C4FB08AFC}" name="Colonne1716" dataDxfId="14650"/>
    <tableColumn id="1735" xr3:uid="{63DEA827-AEB1-4C79-BEBB-9265C46021A9}" name="Colonne1717" dataDxfId="14649"/>
    <tableColumn id="1736" xr3:uid="{C66F60BC-E1EC-4664-A2C0-4DCCC8B88154}" name="Colonne1718" dataDxfId="14648"/>
    <tableColumn id="1737" xr3:uid="{A78A7D39-EE30-4D7B-9B6E-174E13146F97}" name="Colonne1719" dataDxfId="14647"/>
    <tableColumn id="1738" xr3:uid="{69835AC5-6B56-41CF-A9B0-8B65DF140491}" name="Colonne1720" dataDxfId="14646"/>
    <tableColumn id="1739" xr3:uid="{954EB336-47C6-4F21-90B1-CA3BF9A15796}" name="Colonne1721" dataDxfId="14645"/>
    <tableColumn id="1740" xr3:uid="{0009A95B-3BAE-4527-8031-2087730039CB}" name="Colonne1722" dataDxfId="14644"/>
    <tableColumn id="1741" xr3:uid="{B7DB47E1-0D6A-47D6-A987-2BABB11A38C0}" name="Colonne1723" dataDxfId="14643"/>
    <tableColumn id="1742" xr3:uid="{2FAC3246-5734-4CDF-BEA3-84D5AA6CD6C8}" name="Colonne1724" dataDxfId="14642"/>
    <tableColumn id="1743" xr3:uid="{501489E1-F8B5-4E22-B440-1CE1AB76F997}" name="Colonne1725" dataDxfId="14641"/>
    <tableColumn id="1744" xr3:uid="{D2D7110E-75D5-4971-B760-ECE077FD95D0}" name="Colonne1726" dataDxfId="14640"/>
    <tableColumn id="1745" xr3:uid="{7F5FA141-138E-40D0-9896-BC389290DBDA}" name="Colonne1727" dataDxfId="14639"/>
    <tableColumn id="1746" xr3:uid="{CEC2C053-BDE5-4FD1-9017-78475ADDFBFA}" name="Colonne1728" dataDxfId="14638"/>
    <tableColumn id="1747" xr3:uid="{3B8A249D-E366-4D4F-A4D6-CDBD059FC542}" name="Colonne1729" dataDxfId="14637"/>
    <tableColumn id="1748" xr3:uid="{4C7C7088-1C43-4880-A4BD-FE3B8FB516A3}" name="Colonne1730" dataDxfId="14636"/>
    <tableColumn id="1749" xr3:uid="{256CF3E9-E51E-49C1-87F9-05F97FC8FF6F}" name="Colonne1731" dataDxfId="14635"/>
    <tableColumn id="1750" xr3:uid="{1A5AA574-8318-4142-BCF2-859A7EF3240A}" name="Colonne1732" dataDxfId="14634"/>
    <tableColumn id="1751" xr3:uid="{581BA272-1329-4ACE-BA14-938FA9CDC6D8}" name="Colonne1733" dataDxfId="14633"/>
    <tableColumn id="1752" xr3:uid="{A5FF5FD9-CD49-41C8-B1CB-82847B2B3B0A}" name="Colonne1734" dataDxfId="14632"/>
    <tableColumn id="1753" xr3:uid="{8669BDFB-EC90-4805-A5B6-C6685883E26C}" name="Colonne1735" dataDxfId="14631"/>
    <tableColumn id="1754" xr3:uid="{47C18FCA-FF23-485B-8BFE-09EEF0FE8CC9}" name="Colonne1736" dataDxfId="14630"/>
    <tableColumn id="1755" xr3:uid="{90D8440A-7AE6-448F-A6FA-30EF1F3C8156}" name="Colonne1737" dataDxfId="14629"/>
    <tableColumn id="1756" xr3:uid="{1E59857F-0F54-4879-B1EE-49F71AF3B20A}" name="Colonne1738" dataDxfId="14628"/>
    <tableColumn id="1757" xr3:uid="{AF1C6B25-A2AE-4712-9A24-D6489FF75207}" name="Colonne1739" dataDxfId="14627"/>
    <tableColumn id="1758" xr3:uid="{9D970E20-F107-4752-925F-A60CA7A399D3}" name="Colonne1740" dataDxfId="14626"/>
    <tableColumn id="1759" xr3:uid="{4D104E0D-250F-4F9D-83CA-15FC8B5CC3FA}" name="Colonne1741" dataDxfId="14625"/>
    <tableColumn id="1760" xr3:uid="{420F5986-67AC-44B3-8920-D69E2CF1117B}" name="Colonne1742" dataDxfId="14624"/>
    <tableColumn id="1761" xr3:uid="{D8CB66B3-8FAD-48E5-9B19-C4274BD3AF9E}" name="Colonne1743" dataDxfId="14623"/>
    <tableColumn id="1762" xr3:uid="{37D5BC22-F776-4902-8954-833FF2C1C427}" name="Colonne1744" dataDxfId="14622"/>
    <tableColumn id="1763" xr3:uid="{45889484-C270-4048-8B3D-5E44B0AFF916}" name="Colonne1745" dataDxfId="14621"/>
    <tableColumn id="1764" xr3:uid="{400F0171-36EF-4625-B34B-EC85DBF53E28}" name="Colonne1746" dataDxfId="14620"/>
    <tableColumn id="1765" xr3:uid="{499BB9C1-E9AC-469C-A462-AF2EA63B2B9E}" name="Colonne1747" dataDxfId="14619"/>
    <tableColumn id="1766" xr3:uid="{4E91F5F3-729B-4609-9E9D-5E0641891BB4}" name="Colonne1748" dataDxfId="14618"/>
    <tableColumn id="1767" xr3:uid="{8863049C-CB02-4E04-8507-E17CB60387CB}" name="Colonne1749" dataDxfId="14617"/>
    <tableColumn id="1768" xr3:uid="{ACDE87D7-C4C2-43DD-9DA2-4C7458A5D283}" name="Colonne1750" dataDxfId="14616"/>
    <tableColumn id="1769" xr3:uid="{A1CDE7CC-6E74-47E4-9A13-F60FFAAAC6E6}" name="Colonne1751" dataDxfId="14615"/>
    <tableColumn id="1770" xr3:uid="{45652CC2-B9C4-42CB-9A17-661872B9CD4A}" name="Colonne1752" dataDxfId="14614"/>
    <tableColumn id="1771" xr3:uid="{D1D27087-F0AF-457E-BD5B-C29CCDFE4271}" name="Colonne1753" dataDxfId="14613"/>
    <tableColumn id="1772" xr3:uid="{2E466823-BCC3-4622-8FF7-B6F7813B6DC9}" name="Colonne1754" dataDxfId="14612"/>
    <tableColumn id="1773" xr3:uid="{CEAC0BF6-F0A6-4C2C-995F-F1185DB6B05C}" name="Colonne1755" dataDxfId="14611"/>
    <tableColumn id="1774" xr3:uid="{2A09309E-C28B-4F84-8857-9B9635EA2C79}" name="Colonne1756" dataDxfId="14610"/>
    <tableColumn id="1775" xr3:uid="{E5BAADE2-2FFE-4898-AC9F-81A98B32D06F}" name="Colonne1757" dataDxfId="14609"/>
    <tableColumn id="1776" xr3:uid="{18332664-D2FC-4E90-ADB0-F9BA92BF1B4D}" name="Colonne1758" dataDxfId="14608"/>
    <tableColumn id="1777" xr3:uid="{092CBA88-22E4-41A7-8E58-14A5240C7430}" name="Colonne1759" dataDxfId="14607"/>
    <tableColumn id="1778" xr3:uid="{496AB18B-F30D-4CEB-A4C4-F420C22002E9}" name="Colonne1760" dataDxfId="14606"/>
    <tableColumn id="1779" xr3:uid="{B4731871-7A8F-414E-AEF3-819B5CDDC653}" name="Colonne1761" dataDxfId="14605"/>
    <tableColumn id="1780" xr3:uid="{2192AC65-0D81-489A-B7D8-518F575EAC85}" name="Colonne1762" dataDxfId="14604"/>
    <tableColumn id="1781" xr3:uid="{AD3090BF-1136-4AE9-8DED-71E7642679C5}" name="Colonne1763" dataDxfId="14603"/>
    <tableColumn id="1782" xr3:uid="{AB90C3AB-D735-4E0B-BB9F-F99E65844FC9}" name="Colonne1764" dataDxfId="14602"/>
    <tableColumn id="1783" xr3:uid="{B5D9FDB3-1DC6-488B-9A46-E698E2944591}" name="Colonne1765" dataDxfId="14601"/>
    <tableColumn id="1784" xr3:uid="{2E5FB466-83BC-4060-873C-CEAA71AA0527}" name="Colonne1766" dataDxfId="14600"/>
    <tableColumn id="1785" xr3:uid="{BE50DC2E-9DC0-4CAA-BEAC-69E4DF0EA72C}" name="Colonne1767" dataDxfId="14599"/>
    <tableColumn id="1786" xr3:uid="{E90084A8-95CC-4C8D-89D9-6AAA4DC4D60B}" name="Colonne1768" dataDxfId="14598"/>
    <tableColumn id="1787" xr3:uid="{BFA47ABA-24B5-4D0D-94E0-C1C129B80820}" name="Colonne1769" dataDxfId="14597"/>
    <tableColumn id="1788" xr3:uid="{69337730-610D-4DF0-A4F3-8B6DA57557C1}" name="Colonne1770" dataDxfId="14596"/>
    <tableColumn id="1789" xr3:uid="{FF62F99F-B379-4762-A647-3AC0D248D061}" name="Colonne1771" dataDxfId="14595"/>
    <tableColumn id="1790" xr3:uid="{3F6559C1-FE75-47CA-AAFC-AE9A08462104}" name="Colonne1772" dataDxfId="14594"/>
    <tableColumn id="1791" xr3:uid="{0441891D-0BDE-4FF1-846D-773ED22C8979}" name="Colonne1773" dataDxfId="14593"/>
    <tableColumn id="1792" xr3:uid="{E333CBDF-7E62-49DF-9DE9-13A2B6AA07B7}" name="Colonne1774" dataDxfId="14592"/>
    <tableColumn id="1793" xr3:uid="{0F09CA53-3BC5-47EA-A2B3-01CF2FF0E92C}" name="Colonne1775" dataDxfId="14591"/>
    <tableColumn id="1794" xr3:uid="{33F2EAE6-206B-4F83-BBD4-75F927449E61}" name="Colonne1776" dataDxfId="14590"/>
    <tableColumn id="1795" xr3:uid="{A6D6DB14-D5C4-40A2-9DA5-14B88D179043}" name="Colonne1777" dataDxfId="14589"/>
    <tableColumn id="1796" xr3:uid="{36DE1129-7A8A-4C97-AD1D-26759E336E99}" name="Colonne1778" dataDxfId="14588"/>
    <tableColumn id="1797" xr3:uid="{05E5E072-0952-45A1-8ECB-E2D9D1D0FB39}" name="Colonne1779" dataDxfId="14587"/>
    <tableColumn id="1798" xr3:uid="{C30D6483-80F1-43F6-AC2E-3F932535F261}" name="Colonne1780" dataDxfId="14586"/>
    <tableColumn id="1799" xr3:uid="{97C1FD4A-7827-4233-85DB-E3F5DAA1FDFC}" name="Colonne1781" dataDxfId="14585"/>
    <tableColumn id="1800" xr3:uid="{7840AEC1-512C-42C6-BF8E-1073A6E72174}" name="Colonne1782" dataDxfId="14584"/>
    <tableColumn id="1801" xr3:uid="{AE122B57-C967-4B23-963D-FCD50CE2D777}" name="Colonne1783" dataDxfId="14583"/>
    <tableColumn id="1802" xr3:uid="{27A55334-95F1-4BD2-B2AC-A9BA8F263F77}" name="Colonne1784" dataDxfId="14582"/>
    <tableColumn id="1803" xr3:uid="{0C12F2AB-5698-4966-AF71-C01AFF547356}" name="Colonne1785" dataDxfId="14581"/>
    <tableColumn id="1804" xr3:uid="{CF95CA6F-D710-4DAB-8218-CBB3658DC952}" name="Colonne1786" dataDxfId="14580"/>
    <tableColumn id="1805" xr3:uid="{4B573663-F837-4FD4-A737-26CB86BDA756}" name="Colonne1787" dataDxfId="14579"/>
    <tableColumn id="1806" xr3:uid="{93E0A502-5168-49EC-8E58-ACC9BC15DD83}" name="Colonne1788" dataDxfId="14578"/>
    <tableColumn id="1807" xr3:uid="{D9C144E6-AB8C-43F5-8FC7-5E2AF25CDDF5}" name="Colonne1789" dataDxfId="14577"/>
    <tableColumn id="1808" xr3:uid="{4537A7DA-9F7B-423C-9DEB-0DB5BD6C364E}" name="Colonne1790" dataDxfId="14576"/>
    <tableColumn id="1809" xr3:uid="{FD1EDA42-D2DD-4460-8FB5-1112ADF0F916}" name="Colonne1791" dataDxfId="14575"/>
    <tableColumn id="1810" xr3:uid="{ED704FF0-1347-43BD-8AF9-201746FB031D}" name="Colonne1792" dataDxfId="14574"/>
    <tableColumn id="1811" xr3:uid="{C31C0DFD-5EA2-4E1F-8739-6636D61AD4DA}" name="Colonne1793" dataDxfId="14573"/>
    <tableColumn id="1812" xr3:uid="{C941E37E-2703-4788-9C7F-CEE8905EFA33}" name="Colonne1794" dataDxfId="14572"/>
    <tableColumn id="1813" xr3:uid="{EB1C8D3B-12E5-46B2-9339-A17E1D7EA12F}" name="Colonne1795" dataDxfId="14571"/>
    <tableColumn id="1814" xr3:uid="{CA020AD2-02D7-433A-B104-BE665751ACCB}" name="Colonne1796" dataDxfId="14570"/>
    <tableColumn id="1815" xr3:uid="{598A1D1C-D549-4AE9-8072-85C954386812}" name="Colonne1797" dataDxfId="14569"/>
    <tableColumn id="1816" xr3:uid="{FE9CE81D-4B06-4F89-9911-636A2A2515B1}" name="Colonne1798" dataDxfId="14568"/>
    <tableColumn id="1817" xr3:uid="{388DC8BD-123A-4492-910A-02F40AA9114B}" name="Colonne1799" dataDxfId="14567"/>
    <tableColumn id="1818" xr3:uid="{4E6BD4F6-ED5B-47C9-A8A1-7AE810642B61}" name="Colonne1800" dataDxfId="14566"/>
    <tableColumn id="1819" xr3:uid="{03EE5FBF-B3EC-4ED3-9688-4B89D4182EBA}" name="Colonne1801" dataDxfId="14565"/>
    <tableColumn id="1820" xr3:uid="{43A58CC3-AA01-48D2-A18E-8BC852335720}" name="Colonne1802" dataDxfId="14564"/>
    <tableColumn id="1821" xr3:uid="{2B377808-D6D1-4F63-9B6F-2235676F65C3}" name="Colonne1803" dataDxfId="14563"/>
    <tableColumn id="1822" xr3:uid="{16DDCCE7-194D-4833-A3FB-563739861102}" name="Colonne1804" dataDxfId="14562"/>
    <tableColumn id="1823" xr3:uid="{8CE78A50-40BD-4716-8073-1D216F6BFCB5}" name="Colonne1805" dataDxfId="14561"/>
    <tableColumn id="1824" xr3:uid="{9A6457D6-83BB-44C5-9C88-FBC9D78C4EA0}" name="Colonne1806" dataDxfId="14560"/>
    <tableColumn id="1825" xr3:uid="{71B0D937-224A-4E85-A5CB-FE716CCA9592}" name="Colonne1807" dataDxfId="14559"/>
    <tableColumn id="1826" xr3:uid="{B3EEFE37-66E4-40F7-9447-AB75998892FD}" name="Colonne1808" dataDxfId="14558"/>
    <tableColumn id="1827" xr3:uid="{41443B36-5858-4AF5-9A7C-98EDEE0313DF}" name="Colonne1809" dataDxfId="14557"/>
    <tableColumn id="1828" xr3:uid="{D6E88624-2305-4B9D-AB7A-E93825ADAACB}" name="Colonne1810" dataDxfId="14556"/>
    <tableColumn id="1829" xr3:uid="{8FB6B086-C7E5-407C-BEF1-EC2DED6515A5}" name="Colonne1811" dataDxfId="14555"/>
    <tableColumn id="1830" xr3:uid="{00BAEA07-9642-4696-921F-6A6B180DFC4E}" name="Colonne1812" dataDxfId="14554"/>
    <tableColumn id="1831" xr3:uid="{75D37D0A-06EC-466E-A32A-4A765B20F3E5}" name="Colonne1813" dataDxfId="14553"/>
    <tableColumn id="1832" xr3:uid="{D1B0EC1E-0749-4B02-8198-BD9425CCDAE8}" name="Colonne1814" dataDxfId="14552"/>
    <tableColumn id="1833" xr3:uid="{C441359F-0A9E-4191-B620-56E342183670}" name="Colonne1815" dataDxfId="14551"/>
    <tableColumn id="1834" xr3:uid="{2247B207-5D33-4AFD-8819-F30C68099020}" name="Colonne1816" dataDxfId="14550"/>
    <tableColumn id="1835" xr3:uid="{3F72A872-6464-4C42-9DC7-160E09615275}" name="Colonne1817" dataDxfId="14549"/>
    <tableColumn id="1836" xr3:uid="{EEE76947-EF2D-4808-922E-F8027DED8875}" name="Colonne1818" dataDxfId="14548"/>
    <tableColumn id="1837" xr3:uid="{5CED3412-5A06-4F9A-83B7-6BB1C42E6244}" name="Colonne1819" dataDxfId="14547"/>
    <tableColumn id="1838" xr3:uid="{1BB17653-6436-4F26-9E25-1CCE5C23D131}" name="Colonne1820" dataDxfId="14546"/>
    <tableColumn id="1839" xr3:uid="{4DF4CB0A-DBC3-49FA-A056-337E345E73AA}" name="Colonne1821" dataDxfId="14545"/>
    <tableColumn id="1840" xr3:uid="{CA093812-8475-447C-B673-4617FA2F512A}" name="Colonne1822" dataDxfId="14544"/>
    <tableColumn id="1841" xr3:uid="{30898520-9D44-41E9-9C42-4A2DAFEEB97E}" name="Colonne1823" dataDxfId="14543"/>
    <tableColumn id="1842" xr3:uid="{19F39452-58D2-481F-9C73-AF7627FE5D56}" name="Colonne1824" dataDxfId="14542"/>
    <tableColumn id="1843" xr3:uid="{4E831DDF-10D0-4FD3-93C4-6E1529E92488}" name="Colonne1825" dataDxfId="14541"/>
    <tableColumn id="1844" xr3:uid="{F58F3FF7-23E0-4123-818D-DB806EDE411D}" name="Colonne1826" dataDxfId="14540"/>
    <tableColumn id="1845" xr3:uid="{5576DA74-D914-440F-9DC1-5002251F7302}" name="Colonne1827" dataDxfId="14539"/>
    <tableColumn id="1846" xr3:uid="{2039C2DC-47AD-47FD-A0A2-7F5C6CF80E34}" name="Colonne1828" dataDxfId="14538"/>
    <tableColumn id="1847" xr3:uid="{B19C1FDA-D72A-4116-9BEE-832394EA918F}" name="Colonne1829" dataDxfId="14537"/>
    <tableColumn id="1848" xr3:uid="{8D67B48F-EBCC-4ACA-8F94-3016863AF237}" name="Colonne1830" dataDxfId="14536"/>
    <tableColumn id="1849" xr3:uid="{1B013DD3-9F35-4022-9CA2-745D69700BA7}" name="Colonne1831" dataDxfId="14535"/>
    <tableColumn id="1850" xr3:uid="{EEB23E3C-5B97-4FC8-B792-DC968CB7EA3F}" name="Colonne1832" dataDxfId="14534"/>
    <tableColumn id="1851" xr3:uid="{096B622B-C7CA-42AE-8EA9-76CE660576C5}" name="Colonne1833" dataDxfId="14533"/>
    <tableColumn id="1852" xr3:uid="{8B6A00DD-8837-4C87-AA3E-ED0BA8A66BDF}" name="Colonne1834" dataDxfId="14532"/>
    <tableColumn id="1853" xr3:uid="{AD15EA2D-BB61-493E-96C6-AD21BA03E10C}" name="Colonne1835" dataDxfId="14531"/>
    <tableColumn id="1854" xr3:uid="{0D61C559-1249-4155-BD10-813005BF01E8}" name="Colonne1836" dataDxfId="14530"/>
    <tableColumn id="1855" xr3:uid="{B78D3A7A-C210-4B3B-B671-A1BA7593AB63}" name="Colonne1837" dataDxfId="14529"/>
    <tableColumn id="1856" xr3:uid="{1CC578DF-5BDC-493F-8B47-EEB4E8F15468}" name="Colonne1838" dataDxfId="14528"/>
    <tableColumn id="1857" xr3:uid="{9F3DD470-3EB3-4E4E-B2DC-444E38AD3E6F}" name="Colonne1839" dataDxfId="14527"/>
    <tableColumn id="1858" xr3:uid="{3BAC53E5-A2D5-4F4B-B454-4A848CDF0BAB}" name="Colonne1840" dataDxfId="14526"/>
    <tableColumn id="1859" xr3:uid="{BC0C5971-553A-4FCE-8B94-347D0CC787DB}" name="Colonne1841" dataDxfId="14525"/>
    <tableColumn id="1860" xr3:uid="{5EE6BEAD-897D-4213-8A99-1BB88B6A958E}" name="Colonne1842" dataDxfId="14524"/>
    <tableColumn id="1861" xr3:uid="{FFAC2F4E-C283-49EC-ABE6-F7A02ED76C42}" name="Colonne1843" dataDxfId="14523"/>
    <tableColumn id="1862" xr3:uid="{161DEB18-F4FF-4DB5-92C5-92BE886FBA94}" name="Colonne1844" dataDxfId="14522"/>
    <tableColumn id="1863" xr3:uid="{03A52D45-828B-4F30-A7E4-DF06DAEFE41F}" name="Colonne1845" dataDxfId="14521"/>
    <tableColumn id="1864" xr3:uid="{731D07ED-5834-486E-8A09-FDC74936FC1A}" name="Colonne1846" dataDxfId="14520"/>
    <tableColumn id="1865" xr3:uid="{763EFD2E-E209-4F0A-AFD6-EB11FCB601E2}" name="Colonne1847" dataDxfId="14519"/>
    <tableColumn id="1866" xr3:uid="{3833851A-8FAC-4F43-A314-F56E831053F2}" name="Colonne1848" dataDxfId="14518"/>
    <tableColumn id="1867" xr3:uid="{CD42662E-DC74-43C6-B9B4-84364A90D8E8}" name="Colonne1849" dataDxfId="14517"/>
    <tableColumn id="1868" xr3:uid="{84F13C98-A845-4437-9978-83387886D177}" name="Colonne1850" dataDxfId="14516"/>
    <tableColumn id="1869" xr3:uid="{4C3E614F-9A00-4F20-AFB0-5A8D746CB0FA}" name="Colonne1851" dataDxfId="14515"/>
    <tableColumn id="1870" xr3:uid="{CE97A360-FF2E-4989-9F38-9D14C34C5685}" name="Colonne1852" dataDxfId="14514"/>
    <tableColumn id="1871" xr3:uid="{E3AB9E9F-5E08-48AD-AE5C-AB33715AF2C9}" name="Colonne1853" dataDxfId="14513"/>
    <tableColumn id="1872" xr3:uid="{58DBDC60-9733-4E12-BB18-C255198A6C72}" name="Colonne1854" dataDxfId="14512"/>
    <tableColumn id="1873" xr3:uid="{AD665262-C71C-4B8C-8FA7-FEDF2B851B6E}" name="Colonne1855" dataDxfId="14511"/>
    <tableColumn id="1874" xr3:uid="{CAB8D9E1-0ABF-44DA-A02C-513DE08A2877}" name="Colonne1856" dataDxfId="14510"/>
    <tableColumn id="1875" xr3:uid="{8DD6294F-338F-4984-AC55-D3E23A8F3456}" name="Colonne1857" dataDxfId="14509"/>
    <tableColumn id="1876" xr3:uid="{5E478C80-A2AC-42D5-BA20-C24DEEA874E5}" name="Colonne1858" dataDxfId="14508"/>
    <tableColumn id="1877" xr3:uid="{BD69EF2A-3B2D-4DDE-A531-F29AAD6BFB19}" name="Colonne1859" dataDxfId="14507"/>
    <tableColumn id="1878" xr3:uid="{C4D0E851-82C0-4703-B67C-489894A00F81}" name="Colonne1860" dataDxfId="14506"/>
    <tableColumn id="1879" xr3:uid="{7497668B-B3C8-4502-BF26-573370EF7E06}" name="Colonne1861" dataDxfId="14505"/>
    <tableColumn id="1880" xr3:uid="{4331C4F8-FC47-4FE0-AA15-2EAAE8EE0D3F}" name="Colonne1862" dataDxfId="14504"/>
    <tableColumn id="1881" xr3:uid="{6E47F456-0A83-43ED-91A3-4B03F55C5117}" name="Colonne1863" dataDxfId="14503"/>
    <tableColumn id="1882" xr3:uid="{AADE78D3-A6AB-492A-9B4B-F2338DF91065}" name="Colonne1864" dataDxfId="14502"/>
    <tableColumn id="1883" xr3:uid="{82FFBE94-70CB-46A1-97E4-B6E1058CD31E}" name="Colonne1865" dataDxfId="14501"/>
    <tableColumn id="1884" xr3:uid="{17DC05C9-0430-41B8-8CAA-0FDE16E38054}" name="Colonne1866" dataDxfId="14500"/>
    <tableColumn id="1885" xr3:uid="{E7807935-5D8E-4BE2-80BE-B8445766027F}" name="Colonne1867" dataDxfId="14499"/>
    <tableColumn id="1886" xr3:uid="{312961B7-A1D4-4F26-9E51-620872508C14}" name="Colonne1868" dataDxfId="14498"/>
    <tableColumn id="1887" xr3:uid="{93424333-332F-4967-AAD8-8A90E91FD012}" name="Colonne1869" dataDxfId="14497"/>
    <tableColumn id="1888" xr3:uid="{81282300-E09B-42D1-A608-6126450EE195}" name="Colonne1870" dataDxfId="14496"/>
    <tableColumn id="1889" xr3:uid="{DD917F8D-D68F-414A-AF7A-0EC2B3A84F8B}" name="Colonne1871" dataDxfId="14495"/>
    <tableColumn id="1890" xr3:uid="{810A0C4E-CFBF-44DE-8BA7-1CD69D34E414}" name="Colonne1872" dataDxfId="14494"/>
    <tableColumn id="1891" xr3:uid="{C911628D-1B9E-43D4-A0EB-2886D0B586F9}" name="Colonne1873" dataDxfId="14493"/>
    <tableColumn id="1892" xr3:uid="{A4F8C78E-5831-4E7E-808D-5CB6E6AC1413}" name="Colonne1874" dataDxfId="14492"/>
    <tableColumn id="1893" xr3:uid="{0DA7DAAC-2103-4A1F-A480-6049D268A4D8}" name="Colonne1875" dataDxfId="14491"/>
    <tableColumn id="1894" xr3:uid="{75BBCC49-F50C-40C9-B89E-E8B51DC89917}" name="Colonne1876" dataDxfId="14490"/>
    <tableColumn id="1895" xr3:uid="{C2571A36-6D67-4BE0-A990-C23CB6813423}" name="Colonne1877" dataDxfId="14489"/>
    <tableColumn id="1896" xr3:uid="{650302F1-D9FD-4467-9A3F-BA6260B1BAD2}" name="Colonne1878" dataDxfId="14488"/>
    <tableColumn id="1897" xr3:uid="{47935EDC-1524-4547-9007-2E9A30CF836D}" name="Colonne1879" dataDxfId="14487"/>
    <tableColumn id="1898" xr3:uid="{9EE098EF-23A7-4BB1-9C56-79099905B60C}" name="Colonne1880" dataDxfId="14486"/>
    <tableColumn id="1899" xr3:uid="{27FFBE87-655E-4F0F-B950-D7EC9C6ABAAA}" name="Colonne1881" dataDxfId="14485"/>
    <tableColumn id="1900" xr3:uid="{50EC1F2C-ECFC-4E77-BA6F-D8E6C747BF07}" name="Colonne1882" dataDxfId="14484"/>
    <tableColumn id="1901" xr3:uid="{530D85AB-51A8-4213-ABC6-D30D2948B3B5}" name="Colonne1883" dataDxfId="14483"/>
    <tableColumn id="1902" xr3:uid="{30C04A70-31B8-4186-A81D-412BA2FCF1E7}" name="Colonne1884" dataDxfId="14482"/>
    <tableColumn id="1903" xr3:uid="{7A5E2FBE-BF05-4204-8C6F-6A34F08A3B23}" name="Colonne1885" dataDxfId="14481"/>
    <tableColumn id="1904" xr3:uid="{226195D0-BB45-4845-BC34-82C054BB51F2}" name="Colonne1886" dataDxfId="14480"/>
    <tableColumn id="1905" xr3:uid="{4612E64A-4EF2-4F62-99FF-3C473BC6857B}" name="Colonne1887" dataDxfId="14479"/>
    <tableColumn id="1906" xr3:uid="{5585A8DB-7D01-4EE8-B555-64E30F6F7245}" name="Colonne1888" dataDxfId="14478"/>
    <tableColumn id="1907" xr3:uid="{46794338-CB75-43FB-A7E2-4192C9063A9C}" name="Colonne1889" dataDxfId="14477"/>
    <tableColumn id="1908" xr3:uid="{13F13A90-8F14-442D-8CDE-FD80668DB79F}" name="Colonne1890" dataDxfId="14476"/>
    <tableColumn id="1909" xr3:uid="{5B235EB1-6261-4A41-A6FD-6768B756D0CB}" name="Colonne1891" dataDxfId="14475"/>
    <tableColumn id="1910" xr3:uid="{1B0D3BFD-5424-47FE-88BC-F0817565D593}" name="Colonne1892" dataDxfId="14474"/>
    <tableColumn id="1911" xr3:uid="{3AEE0118-1128-4719-BA2A-7D5F46F33BBC}" name="Colonne1893" dataDxfId="14473"/>
    <tableColumn id="1912" xr3:uid="{14D9E7AD-DAE9-4182-9BA7-41FC6BE4959D}" name="Colonne1894" dataDxfId="14472"/>
    <tableColumn id="1913" xr3:uid="{155F5EC3-2D0F-4E7B-949C-5D9F03EE27C5}" name="Colonne1895" dataDxfId="14471"/>
    <tableColumn id="1914" xr3:uid="{A98B58FE-2488-490F-8957-E6FF3FB1EC3E}" name="Colonne1896" dataDxfId="14470"/>
    <tableColumn id="1915" xr3:uid="{969F8FFA-A1BC-48A9-AC8B-B107CDE2A8CF}" name="Colonne1897" dataDxfId="14469"/>
    <tableColumn id="1916" xr3:uid="{9801F0CC-65C1-420E-A2F0-9EC869167BC2}" name="Colonne1898" dataDxfId="14468"/>
    <tableColumn id="1917" xr3:uid="{01BFB884-51ED-4EDE-8E5D-B5BB8E6A6D49}" name="Colonne1899" dataDxfId="14467"/>
    <tableColumn id="1918" xr3:uid="{D09BFEF7-6AD3-4AE0-A85F-9677622FB17B}" name="Colonne1900" dataDxfId="14466"/>
    <tableColumn id="1919" xr3:uid="{E6AA2FAB-4AF0-43FE-86F6-4C0983F2CF78}" name="Colonne1901" dataDxfId="14465"/>
    <tableColumn id="1920" xr3:uid="{85BB863B-B6C8-48E8-8D9D-A58A3A98361B}" name="Colonne1902" dataDxfId="14464"/>
    <tableColumn id="1921" xr3:uid="{DB385026-3641-47FA-BF2B-32123F3D0602}" name="Colonne1903" dataDxfId="14463"/>
    <tableColumn id="1922" xr3:uid="{7A30F69F-3B4D-4C14-B665-4D51DCB68B37}" name="Colonne1904" dataDxfId="14462"/>
    <tableColumn id="1923" xr3:uid="{0499DD3A-F1A9-43EB-A847-8B72641E81B5}" name="Colonne1905" dataDxfId="14461"/>
    <tableColumn id="1924" xr3:uid="{6FF2588C-D7C1-4F3B-9253-28FDEAF37CE8}" name="Colonne1906" dataDxfId="14460"/>
    <tableColumn id="1925" xr3:uid="{59C914D0-B2A0-43B6-9F6D-54AD24685FA7}" name="Colonne1907" dataDxfId="14459"/>
    <tableColumn id="1926" xr3:uid="{10540CDF-A0F9-49CF-AC01-2FF0D87801F2}" name="Colonne1908" dataDxfId="14458"/>
    <tableColumn id="1927" xr3:uid="{495DFBF3-58CF-4CD9-890E-8A6D51D6F0D9}" name="Colonne1909" dataDxfId="14457"/>
    <tableColumn id="1928" xr3:uid="{FF392057-8582-478F-A619-348407329055}" name="Colonne1910" dataDxfId="14456"/>
    <tableColumn id="1929" xr3:uid="{18F09141-FEFF-4990-AFD7-6D4BEE44882D}" name="Colonne1911" dataDxfId="14455"/>
    <tableColumn id="1930" xr3:uid="{CDAC11C7-7263-4E7E-A512-ACDBF531F8EB}" name="Colonne1912" dataDxfId="14454"/>
    <tableColumn id="1931" xr3:uid="{CCEC6316-7133-413D-910F-8D76FFDD0A79}" name="Colonne1913" dataDxfId="14453"/>
    <tableColumn id="1932" xr3:uid="{3C5E94C7-3226-4BB5-AADA-D3FC86F3E985}" name="Colonne1914" dataDxfId="14452"/>
    <tableColumn id="1933" xr3:uid="{0174DC9F-1F45-420C-A240-A79340AB59B7}" name="Colonne1915" dataDxfId="14451"/>
    <tableColumn id="1934" xr3:uid="{ACFBE2FD-4DD8-4E69-84BF-166A239BD7E1}" name="Colonne1916" dataDxfId="14450"/>
    <tableColumn id="1935" xr3:uid="{8B4B0BE0-A0F6-4EA6-928A-94F88EC92C6C}" name="Colonne1917" dataDxfId="14449"/>
    <tableColumn id="1936" xr3:uid="{7AC3619C-1D76-45D3-A04B-09695869D026}" name="Colonne1918" dataDxfId="14448"/>
    <tableColumn id="1937" xr3:uid="{3D6EF523-39B9-4FE7-A961-C478C64BF403}" name="Colonne1919" dataDxfId="14447"/>
    <tableColumn id="1938" xr3:uid="{7A5808B3-3ABA-4CDE-912D-7D6AA80409A0}" name="Colonne1920" dataDxfId="14446"/>
    <tableColumn id="1939" xr3:uid="{B1EDEEB2-FFCA-4C5E-A04D-B1E615FB63F4}" name="Colonne1921" dataDxfId="14445"/>
    <tableColumn id="1940" xr3:uid="{B431E0FB-7E2A-42D5-89DB-E3A35B0A1336}" name="Colonne1922" dataDxfId="14444"/>
    <tableColumn id="1941" xr3:uid="{3B4E936B-6FE0-486E-ACC7-CB1A21D1C9E0}" name="Colonne1923" dataDxfId="14443"/>
    <tableColumn id="1942" xr3:uid="{2E4A0E7C-0050-404C-8660-BE3E7657E3AA}" name="Colonne1924" dataDxfId="14442"/>
    <tableColumn id="1943" xr3:uid="{9FB37AA7-6AA9-4AE0-8D68-111C9BF05F1B}" name="Colonne1925" dataDxfId="14441"/>
    <tableColumn id="1944" xr3:uid="{492F196B-9559-4E27-A83F-B7B93CE4F5E9}" name="Colonne1926" dataDxfId="14440"/>
    <tableColumn id="1945" xr3:uid="{03E82678-646D-46E3-8CF3-841EBE2D764A}" name="Colonne1927" dataDxfId="14439"/>
    <tableColumn id="1946" xr3:uid="{C9BE2797-5608-4588-B093-E02CC3C6EDE5}" name="Colonne1928" dataDxfId="14438"/>
    <tableColumn id="1947" xr3:uid="{769C235A-92D2-4175-952B-ADAD2B17D2FA}" name="Colonne1929" dataDxfId="14437"/>
    <tableColumn id="1948" xr3:uid="{D311E9D8-40D3-4A3B-A447-C1130BDA4877}" name="Colonne1930" dataDxfId="14436"/>
    <tableColumn id="1949" xr3:uid="{ACF84E0C-524B-4030-B350-4A9F5454439F}" name="Colonne1931" dataDxfId="14435"/>
    <tableColumn id="1950" xr3:uid="{40FD1C7A-ED45-4EB6-9DFE-313E7C6A168F}" name="Colonne1932" dataDxfId="14434"/>
    <tableColumn id="1951" xr3:uid="{CA2F0827-1EE2-47D6-A692-B8EBEF2D66DE}" name="Colonne1933" dataDxfId="14433"/>
    <tableColumn id="1952" xr3:uid="{07038C2E-8C31-4C29-8C05-5397A578EF28}" name="Colonne1934" dataDxfId="14432"/>
    <tableColumn id="1953" xr3:uid="{D34301A3-A5F5-4BE7-AB3C-726425D0B049}" name="Colonne1935" dataDxfId="14431"/>
    <tableColumn id="1954" xr3:uid="{75CDBEED-AF44-4A64-8181-AD57D0E8FE62}" name="Colonne1936" dataDxfId="14430"/>
    <tableColumn id="1955" xr3:uid="{E2601750-63C2-43DB-8606-641F8EFE5052}" name="Colonne1937" dataDxfId="14429"/>
    <tableColumn id="1956" xr3:uid="{1D2FC9E2-3249-4E20-A5C5-908C136A7945}" name="Colonne1938" dataDxfId="14428"/>
    <tableColumn id="1957" xr3:uid="{B5FDF3F0-28AA-419D-8F79-D45CAA0951C6}" name="Colonne1939" dataDxfId="14427"/>
    <tableColumn id="1958" xr3:uid="{A444608D-7B9A-4289-90E2-82F94A8465C5}" name="Colonne1940" dataDxfId="14426"/>
    <tableColumn id="1959" xr3:uid="{99B8ECC4-536A-40CD-A4DA-82BC75835048}" name="Colonne1941" dataDxfId="14425"/>
    <tableColumn id="1960" xr3:uid="{8BB861E1-9963-455A-AB8E-9570129498F8}" name="Colonne1942" dataDxfId="14424"/>
    <tableColumn id="1961" xr3:uid="{7E339B88-569C-4E7B-B481-019513F74810}" name="Colonne1943" dataDxfId="14423"/>
    <tableColumn id="1962" xr3:uid="{72A48345-ACB5-49FC-BABF-B8EB076B500A}" name="Colonne1944" dataDxfId="14422"/>
    <tableColumn id="1963" xr3:uid="{259C962B-E265-4C16-8D14-8087CABF6F52}" name="Colonne1945" dataDxfId="14421"/>
    <tableColumn id="1964" xr3:uid="{C2C8A4E2-0E47-4B50-98BF-3C15671720D0}" name="Colonne1946" dataDxfId="14420"/>
    <tableColumn id="1965" xr3:uid="{BF72BA05-F1C9-4CAE-8B92-791D86DFDAA9}" name="Colonne1947" dataDxfId="14419"/>
    <tableColumn id="1966" xr3:uid="{40AFB19B-5A54-44DF-BA39-10CE4CE78414}" name="Colonne1948" dataDxfId="14418"/>
    <tableColumn id="1967" xr3:uid="{88468BFA-E5B8-4E7D-80BC-09A712CFEEB7}" name="Colonne1949" dataDxfId="14417"/>
    <tableColumn id="1968" xr3:uid="{6B9A65D9-69CC-499D-9937-1F1F5C858131}" name="Colonne1950" dataDxfId="14416"/>
    <tableColumn id="1969" xr3:uid="{5B91BADD-2DDF-4561-B350-6FABD57DDBC8}" name="Colonne1951" dataDxfId="14415"/>
    <tableColumn id="1970" xr3:uid="{BFD8BDA7-A054-4A85-A0F3-395F2CF63011}" name="Colonne1952" dataDxfId="14414"/>
    <tableColumn id="1971" xr3:uid="{5DDD5141-177E-4A1E-8BFB-274BF96B00FC}" name="Colonne1953" dataDxfId="14413"/>
    <tableColumn id="1972" xr3:uid="{F5B39AFC-A0AB-452F-AD84-8CFEA8EC21EB}" name="Colonne1954" dataDxfId="14412"/>
    <tableColumn id="1973" xr3:uid="{36C7163D-F613-46F1-8626-BD31A3543D11}" name="Colonne1955" dataDxfId="14411"/>
    <tableColumn id="1974" xr3:uid="{AEE09891-CDDA-4DAD-97EF-9E797CE2B082}" name="Colonne1956" dataDxfId="14410"/>
    <tableColumn id="1975" xr3:uid="{3B95EE00-835C-46AB-AC6B-DD200AB843E2}" name="Colonne1957" dataDxfId="14409"/>
    <tableColumn id="1976" xr3:uid="{D1CD6416-A7B2-4F23-AAE4-1214CEC2A3E6}" name="Colonne1958" dataDxfId="14408"/>
    <tableColumn id="1977" xr3:uid="{33646C0D-E43C-4280-BACF-7EF1DCB01107}" name="Colonne1959" dataDxfId="14407"/>
    <tableColumn id="1978" xr3:uid="{AC68D3DB-1DED-451C-B2D5-81EE40D3CAFF}" name="Colonne1960" dataDxfId="14406"/>
    <tableColumn id="1979" xr3:uid="{E0254FDC-A79D-4B70-9D15-0956E8AD66F0}" name="Colonne1961" dataDxfId="14405"/>
    <tableColumn id="1980" xr3:uid="{A9B1AFBE-5872-4D6A-A09C-3F3D6AE0CC2B}" name="Colonne1962" dataDxfId="14404"/>
    <tableColumn id="1981" xr3:uid="{55954D4C-86C6-4C4B-964C-0F14CFCC0227}" name="Colonne1963" dataDxfId="14403"/>
    <tableColumn id="1982" xr3:uid="{A212BF9D-9B76-4454-B5FD-83D3CD0C9C4B}" name="Colonne1964" dataDxfId="14402"/>
    <tableColumn id="1983" xr3:uid="{3977A738-343B-4D55-A371-05E4F4875530}" name="Colonne1965" dataDxfId="14401"/>
    <tableColumn id="1984" xr3:uid="{9CDFB670-C990-4872-9F80-E5CF0023F655}" name="Colonne1966" dataDxfId="14400"/>
    <tableColumn id="1985" xr3:uid="{87650AA6-2E0F-4248-9D06-C49C4704CEFA}" name="Colonne1967" dataDxfId="14399"/>
    <tableColumn id="1986" xr3:uid="{B4E6F660-C547-4035-99E5-455AF38EFC6C}" name="Colonne1968" dataDxfId="14398"/>
    <tableColumn id="1987" xr3:uid="{49066F24-C366-4158-A375-2FC89A2411E2}" name="Colonne1969" dataDxfId="14397"/>
    <tableColumn id="1988" xr3:uid="{B40A659B-4C6C-426F-9FCF-CCECB83757B3}" name="Colonne1970" dataDxfId="14396"/>
    <tableColumn id="1989" xr3:uid="{B3091CC3-E6BE-46BB-87FC-4DBBCCA8646F}" name="Colonne1971" dataDxfId="14395"/>
    <tableColumn id="1990" xr3:uid="{7175F82F-B602-4186-93A1-DF567F30D7D4}" name="Colonne1972" dataDxfId="14394"/>
    <tableColumn id="1991" xr3:uid="{1B02DE70-E4C1-4C22-BD20-98E066584233}" name="Colonne1973" dataDxfId="14393"/>
    <tableColumn id="1992" xr3:uid="{F41DEE8D-662D-48D7-931E-850825D4CD1D}" name="Colonne1974" dataDxfId="14392"/>
    <tableColumn id="1993" xr3:uid="{81A41350-F405-4094-8F30-DEDC055DCF31}" name="Colonne1975" dataDxfId="14391"/>
    <tableColumn id="1994" xr3:uid="{A7415131-4098-444B-A5C6-5C9643A2B015}" name="Colonne1976" dataDxfId="14390"/>
    <tableColumn id="1995" xr3:uid="{2091CD87-E9A3-449D-B963-042FBA7CF4B6}" name="Colonne1977" dataDxfId="14389"/>
    <tableColumn id="1996" xr3:uid="{628AD736-5BAE-458D-B684-39248C1E4253}" name="Colonne1978" dataDxfId="14388"/>
    <tableColumn id="1997" xr3:uid="{FBD6C7C6-37AC-4681-B3F9-77EC370366F9}" name="Colonne1979" dataDxfId="14387"/>
    <tableColumn id="1998" xr3:uid="{45099C72-C1B1-4646-9EF4-65F378217B6E}" name="Colonne1980" dataDxfId="14386"/>
    <tableColumn id="1999" xr3:uid="{8388BBD6-181D-43A9-9655-B47743D7D5B0}" name="Colonne1981" dataDxfId="14385"/>
    <tableColumn id="2000" xr3:uid="{6DCBD357-189A-4650-8705-4A298D490907}" name="Colonne1982" dataDxfId="14384"/>
    <tableColumn id="2001" xr3:uid="{9ECD9D31-8DF9-4972-9885-DC2B2F5DC723}" name="Colonne1983" dataDxfId="14383"/>
    <tableColumn id="2002" xr3:uid="{4768B2F5-919C-41A0-AF19-ABB6CA658D6F}" name="Colonne1984" dataDxfId="14382"/>
    <tableColumn id="2003" xr3:uid="{B0013060-6B0E-4011-920F-686E19B9A028}" name="Colonne1985" dataDxfId="14381"/>
    <tableColumn id="2004" xr3:uid="{BA6C3316-C16F-4968-9C14-09D33C522885}" name="Colonne1986" dataDxfId="14380"/>
    <tableColumn id="2005" xr3:uid="{2EB01F28-C80F-4F42-B9D2-C97384307238}" name="Colonne1987" dataDxfId="14379"/>
    <tableColumn id="2006" xr3:uid="{8101D421-C869-4544-90BB-F3E74A98611C}" name="Colonne1988" dataDxfId="14378"/>
    <tableColumn id="2007" xr3:uid="{C574BD8B-2A3B-4AB8-8ABC-E823B410EDA5}" name="Colonne1989" dataDxfId="14377"/>
    <tableColumn id="2008" xr3:uid="{6FECC25F-76B8-4FD0-AEAB-60B75CEDBFF7}" name="Colonne1990" dataDxfId="14376"/>
    <tableColumn id="2009" xr3:uid="{05132CBA-CBEC-4B65-A327-5D9A5490B3CE}" name="Colonne1991" dataDxfId="14375"/>
    <tableColumn id="2010" xr3:uid="{199F4D41-4E6B-4E9D-ADD4-CCFF854B3CC7}" name="Colonne1992" dataDxfId="14374"/>
    <tableColumn id="2011" xr3:uid="{5F46D93A-A217-48F0-BE9C-37A84539E370}" name="Colonne1993" dataDxfId="14373"/>
    <tableColumn id="2012" xr3:uid="{7B565D31-09CC-4B1C-B8C7-C1815ED1C194}" name="Colonne1994" dataDxfId="14372"/>
    <tableColumn id="2013" xr3:uid="{EBBCBE00-0412-447D-8062-2210366A0A9A}" name="Colonne1995" dataDxfId="14371"/>
    <tableColumn id="2014" xr3:uid="{3810DDC7-C490-47FE-B12D-D055C65C3A19}" name="Colonne1996" dataDxfId="14370"/>
    <tableColumn id="2015" xr3:uid="{86C5BFD9-0913-4FCC-B70F-9120F01A0F8D}" name="Colonne1997" dataDxfId="14369"/>
    <tableColumn id="2016" xr3:uid="{02ACA990-93E6-4069-926D-9ED35767E89B}" name="Colonne1998" dataDxfId="14368"/>
    <tableColumn id="2017" xr3:uid="{CB749D7B-D164-4306-8D20-3130B52E073B}" name="Colonne1999" dataDxfId="14367"/>
    <tableColumn id="2018" xr3:uid="{BC427ED7-4AB3-4BCB-AB25-0932DFB15726}" name="Colonne2000" dataDxfId="14366"/>
    <tableColumn id="2019" xr3:uid="{C6F72EFB-ABB0-410F-B351-1BB08B1FCB29}" name="Colonne2001" dataDxfId="14365"/>
    <tableColumn id="2020" xr3:uid="{D8D2CC60-4078-48A2-9B99-48CF08EC64C5}" name="Colonne2002" dataDxfId="14364"/>
    <tableColumn id="2021" xr3:uid="{532D66C9-03BD-4EE5-8478-C40088709058}" name="Colonne2003" dataDxfId="14363"/>
    <tableColumn id="2022" xr3:uid="{86EB882C-D506-484F-932E-386140FAF7D7}" name="Colonne2004" dataDxfId="14362"/>
    <tableColumn id="2023" xr3:uid="{4DF16693-9675-41CF-A3AF-0FCCD653BC83}" name="Colonne2005" dataDxfId="14361"/>
    <tableColumn id="2024" xr3:uid="{245C21A1-4036-4A04-840A-B062E5F90904}" name="Colonne2006" dataDxfId="14360"/>
    <tableColumn id="2025" xr3:uid="{CE62E68B-9C3E-4B3D-9F1A-7EFC4E7909FC}" name="Colonne2007" dataDxfId="14359"/>
    <tableColumn id="2026" xr3:uid="{0C4F7647-6CAA-45CC-9BAF-A35BBF97D019}" name="Colonne2008" dataDxfId="14358"/>
    <tableColumn id="2027" xr3:uid="{A0EE4CAD-A2E1-4B25-AB80-F9C375510588}" name="Colonne2009" dataDxfId="14357"/>
    <tableColumn id="2028" xr3:uid="{984D64D9-EEB6-40E3-934D-E68D7A3FB8E9}" name="Colonne2010" dataDxfId="14356"/>
    <tableColumn id="2029" xr3:uid="{0493A5B4-43E5-4531-843C-98F89E78DBF0}" name="Colonne2011" dataDxfId="14355"/>
    <tableColumn id="2030" xr3:uid="{70B0A287-788E-41A9-8B39-1A0A29F5DC95}" name="Colonne2012" dataDxfId="14354"/>
    <tableColumn id="2031" xr3:uid="{CF67972F-7321-4A2E-8F4B-A016DFAC1079}" name="Colonne2013" dataDxfId="14353"/>
    <tableColumn id="2032" xr3:uid="{7009348A-7DF9-45D9-ABC6-7DD8C4E5EC28}" name="Colonne2014" dataDxfId="14352"/>
    <tableColumn id="2033" xr3:uid="{DF4E81FE-FF07-4266-A0C4-629C513D3003}" name="Colonne2015" dataDxfId="14351"/>
    <tableColumn id="2034" xr3:uid="{855980A3-B43C-4E8B-AA74-F53F608A66AD}" name="Colonne2016" dataDxfId="14350"/>
    <tableColumn id="2035" xr3:uid="{9F9E4048-6DBE-4B9E-B3D7-BF1DE63D2019}" name="Colonne2017" dataDxfId="14349"/>
    <tableColumn id="2036" xr3:uid="{13BA763F-757F-4167-81AB-0478E1D76F9A}" name="Colonne2018" dataDxfId="14348"/>
    <tableColumn id="2037" xr3:uid="{3DC01044-9CD6-47E4-AC13-F8A209BF091F}" name="Colonne2019" dataDxfId="14347"/>
    <tableColumn id="2038" xr3:uid="{3B2EF5E7-D8D8-40E1-8D47-B28F3EF52F63}" name="Colonne2020" dataDxfId="14346"/>
    <tableColumn id="2039" xr3:uid="{5AC92C83-866E-48CA-A5CF-F77A6084C3BE}" name="Colonne2021" dataDxfId="14345"/>
    <tableColumn id="2040" xr3:uid="{8FAFEDD6-1E18-400A-ADC5-81E0CF16D3BB}" name="Colonne2022" dataDxfId="14344"/>
    <tableColumn id="2041" xr3:uid="{1F16E0C4-29A3-43C4-B809-1C3DC12A0392}" name="Colonne2023" dataDxfId="14343"/>
    <tableColumn id="2042" xr3:uid="{8245BA7E-9C38-4692-9CFF-19B8A1DAA648}" name="Colonne2024" dataDxfId="14342"/>
    <tableColumn id="2043" xr3:uid="{242BBE5C-59E0-4CB4-B10C-63798B340A7B}" name="Colonne2025" dataDxfId="14341"/>
    <tableColumn id="2044" xr3:uid="{6342A76F-7917-4007-8868-8C2217A45422}" name="Colonne2026" dataDxfId="14340"/>
    <tableColumn id="2045" xr3:uid="{7E532481-1B6D-42C5-B247-A663B4CFEA39}" name="Colonne2027" dataDxfId="14339"/>
    <tableColumn id="2046" xr3:uid="{059895F6-8213-4E86-927B-51A9661517C8}" name="Colonne2028" dataDxfId="14338"/>
    <tableColumn id="2047" xr3:uid="{4DE0ABDC-FDB2-471A-85EF-14326F8C175F}" name="Colonne2029" dataDxfId="14337"/>
    <tableColumn id="2048" xr3:uid="{5B205C93-43CE-45AB-B009-31AFE4E44F71}" name="Colonne2030" dataDxfId="14336"/>
    <tableColumn id="2049" xr3:uid="{0CBC3D6A-414F-4983-8BD2-F7EF82A3D456}" name="Colonne2031" dataDxfId="14335"/>
    <tableColumn id="2050" xr3:uid="{EA1052F8-DCC0-44FC-A411-5E05BC261E4B}" name="Colonne2032" dataDxfId="14334"/>
    <tableColumn id="2051" xr3:uid="{08C34FC7-B4C9-4C3A-97A7-98781152CBDE}" name="Colonne2033" dataDxfId="14333"/>
    <tableColumn id="2052" xr3:uid="{D16FB7F1-206F-42B8-A422-C53C150C0814}" name="Colonne2034" dataDxfId="14332"/>
    <tableColumn id="2053" xr3:uid="{63EB4D51-517A-4215-B529-BF4FB6C2A1EF}" name="Colonne2035" dataDxfId="14331"/>
    <tableColumn id="2054" xr3:uid="{120C153B-3962-40DA-900B-4ED384F67892}" name="Colonne2036" dataDxfId="14330"/>
    <tableColumn id="2055" xr3:uid="{06993250-E7A6-4C9E-9413-947344F34582}" name="Colonne2037" dataDxfId="14329"/>
    <tableColumn id="2056" xr3:uid="{E28EC497-16F8-4F39-BACF-C43F148D2EA9}" name="Colonne2038" dataDxfId="14328"/>
    <tableColumn id="2057" xr3:uid="{EE578511-2BC1-4437-A73F-7CC7F7F78111}" name="Colonne2039" dataDxfId="14327"/>
    <tableColumn id="2058" xr3:uid="{15DC5FEE-9A07-4044-8833-8898BAF64A88}" name="Colonne2040" dataDxfId="14326"/>
    <tableColumn id="2059" xr3:uid="{128EDC6F-B980-4620-B860-6C92B098F8ED}" name="Colonne2041" dataDxfId="14325"/>
    <tableColumn id="2060" xr3:uid="{0C69FB19-EF47-4FF1-A8F2-739DB6700C54}" name="Colonne2042" dataDxfId="14324"/>
    <tableColumn id="2061" xr3:uid="{03621A79-1DDA-4C4F-B717-5258C2D15813}" name="Colonne2043" dataDxfId="14323"/>
    <tableColumn id="2062" xr3:uid="{33EFDF88-D02C-42A7-B724-3EC6CFD7F12E}" name="Colonne2044" dataDxfId="14322"/>
    <tableColumn id="2063" xr3:uid="{3078B889-C7EC-4D62-BBA7-6BFCCEC01839}" name="Colonne2045" dataDxfId="14321"/>
    <tableColumn id="2064" xr3:uid="{77DCC114-458D-40D9-B85E-C02BC3DE6315}" name="Colonne2046" dataDxfId="14320"/>
    <tableColumn id="2065" xr3:uid="{B09E3423-B33A-4547-ACA3-FA379513A429}" name="Colonne2047" dataDxfId="14319"/>
    <tableColumn id="2066" xr3:uid="{13257E7F-CB0E-4E6C-BA2B-800EB3E69D61}" name="Colonne2048" dataDxfId="14318"/>
    <tableColumn id="2067" xr3:uid="{812D8159-33FB-4F67-A414-BA45A2764DA2}" name="Colonne2049" dataDxfId="14317"/>
    <tableColumn id="2068" xr3:uid="{C2034EA5-31F3-4541-A73F-D53363E9277A}" name="Colonne2050" dataDxfId="14316"/>
    <tableColumn id="2069" xr3:uid="{FF35FFC8-CF36-4453-946C-A916383C3827}" name="Colonne2051" dataDxfId="14315"/>
    <tableColumn id="2070" xr3:uid="{0EF5C853-DDE7-42CA-8187-3537D16E2CD9}" name="Colonne2052" dataDxfId="14314"/>
    <tableColumn id="2071" xr3:uid="{F676B7EB-2A35-4A4B-A0BB-E1F18F8B3765}" name="Colonne2053" dataDxfId="14313"/>
    <tableColumn id="2072" xr3:uid="{8D26E543-C956-4846-8908-E4A3DA40E0B0}" name="Colonne2054" dataDxfId="14312"/>
    <tableColumn id="2073" xr3:uid="{8C318B0A-3D05-4835-9225-23F172774658}" name="Colonne2055" dataDxfId="14311"/>
    <tableColumn id="2074" xr3:uid="{11C2275D-D3A2-438E-AFDD-942816E43947}" name="Colonne2056" dataDxfId="14310"/>
    <tableColumn id="2075" xr3:uid="{60B44A8A-C088-4306-B93E-B42CD2CD0437}" name="Colonne2057" dataDxfId="14309"/>
    <tableColumn id="2076" xr3:uid="{F41971D9-DA02-42DD-8891-0599387F0A7F}" name="Colonne2058" dataDxfId="14308"/>
    <tableColumn id="2077" xr3:uid="{CD23EDB6-BA5F-434A-AA63-8CBD916474A6}" name="Colonne2059" dataDxfId="14307"/>
    <tableColumn id="2078" xr3:uid="{CC6D68B7-AE4C-4CEB-BC07-994D91357495}" name="Colonne2060" dataDxfId="14306"/>
    <tableColumn id="2079" xr3:uid="{B484A591-8F6F-4547-8DEA-D5BE4B5688F2}" name="Colonne2061" dataDxfId="14305"/>
    <tableColumn id="2080" xr3:uid="{A6039EDA-55A4-4E28-ACFB-BC4AC9D824F7}" name="Colonne2062" dataDxfId="14304"/>
    <tableColumn id="2081" xr3:uid="{464D8B18-F216-4961-9879-4DE41AD70E0D}" name="Colonne2063" dataDxfId="14303"/>
    <tableColumn id="2082" xr3:uid="{CB565497-4A80-4D94-881B-80559128BFC7}" name="Colonne2064" dataDxfId="14302"/>
    <tableColumn id="2083" xr3:uid="{21AA8E34-E830-4D33-9A62-06964E4144AA}" name="Colonne2065" dataDxfId="14301"/>
    <tableColumn id="2084" xr3:uid="{CDBD2A3E-FEDD-4B69-9CC9-A80B87F26FE9}" name="Colonne2066" dataDxfId="14300"/>
    <tableColumn id="2085" xr3:uid="{E4DD62C5-BC5F-4C9C-B42C-305537179605}" name="Colonne2067" dataDxfId="14299"/>
    <tableColumn id="2086" xr3:uid="{D51D9933-1CD9-4915-9A65-D66A91BABD33}" name="Colonne2068" dataDxfId="14298"/>
    <tableColumn id="2087" xr3:uid="{B8E04B7F-987C-41D3-9149-0DF59E3E0F16}" name="Colonne2069" dataDxfId="14297"/>
    <tableColumn id="2088" xr3:uid="{A1D5C0C3-6487-4D30-AE0D-D300B1782C2D}" name="Colonne2070" dataDxfId="14296"/>
    <tableColumn id="2089" xr3:uid="{D39F9F2D-5AC2-4F42-9464-0A7120F238F0}" name="Colonne2071" dataDxfId="14295"/>
    <tableColumn id="2090" xr3:uid="{D4B759FD-2535-43D8-8092-C92CB176A08A}" name="Colonne2072" dataDxfId="14294"/>
    <tableColumn id="2091" xr3:uid="{5D035430-84C7-4D01-B29D-5AAFAE3F4104}" name="Colonne2073" dataDxfId="14293"/>
    <tableColumn id="2092" xr3:uid="{72A7D3DF-3D5E-4797-AB10-6B53574B3267}" name="Colonne2074" dataDxfId="14292"/>
    <tableColumn id="2093" xr3:uid="{6CA75CD6-9917-41C1-BA00-C7082BDD9F4B}" name="Colonne2075" dataDxfId="14291"/>
    <tableColumn id="2094" xr3:uid="{958AEAF9-88B2-462B-B306-4FEBF5775C6D}" name="Colonne2076" dataDxfId="14290"/>
    <tableColumn id="2095" xr3:uid="{F8F5139D-3AD2-49A3-A0EE-50724D57677E}" name="Colonne2077" dataDxfId="14289"/>
    <tableColumn id="2096" xr3:uid="{A1013707-B38E-488F-A96C-E43369561D33}" name="Colonne2078" dataDxfId="14288"/>
    <tableColumn id="2097" xr3:uid="{75BD8EF0-9467-4FE4-AE34-EC1162B5CCAF}" name="Colonne2079" dataDxfId="14287"/>
    <tableColumn id="2098" xr3:uid="{8EE6C818-266F-4A96-82F4-D3D6AF8CA142}" name="Colonne2080" dataDxfId="14286"/>
    <tableColumn id="2099" xr3:uid="{1D7BEBA0-3620-47D6-98E7-4CE15A4CBEA2}" name="Colonne2081" dataDxfId="14285"/>
    <tableColumn id="2100" xr3:uid="{174C592A-C941-4E9B-8E7C-81915BDC7C70}" name="Colonne2082" dataDxfId="14284"/>
    <tableColumn id="2101" xr3:uid="{4DA82700-A6DA-4574-842D-DD432FBAFDB4}" name="Colonne2083" dataDxfId="14283"/>
    <tableColumn id="2102" xr3:uid="{DCF0F0FF-8FF5-43FE-88EE-9F9F0C3D116D}" name="Colonne2084" dataDxfId="14282"/>
    <tableColumn id="2103" xr3:uid="{D506A606-3151-43C1-AE08-3B31D3331C69}" name="Colonne2085" dataDxfId="14281"/>
    <tableColumn id="2104" xr3:uid="{4321B394-562C-4D7D-8C55-352457EC6AC9}" name="Colonne2086" dataDxfId="14280"/>
    <tableColumn id="2105" xr3:uid="{6CD451C5-82F3-4C47-BCA2-9A2473C27175}" name="Colonne2087" dataDxfId="14279"/>
    <tableColumn id="2106" xr3:uid="{C1696887-C85F-4C3D-97E8-63015B575BF8}" name="Colonne2088" dataDxfId="14278"/>
    <tableColumn id="2107" xr3:uid="{94D8E126-6E21-4C15-BB5B-4F19405D6C4D}" name="Colonne2089" dataDxfId="14277"/>
    <tableColumn id="2108" xr3:uid="{32331369-D320-4C0C-9475-3D5C64486F3A}" name="Colonne2090" dataDxfId="14276"/>
    <tableColumn id="2109" xr3:uid="{6AE9C5E1-03AA-4E27-8857-FBF22FBE91DC}" name="Colonne2091" dataDxfId="14275"/>
    <tableColumn id="2110" xr3:uid="{04D2901E-053C-4186-A510-CAD35335DA15}" name="Colonne2092" dataDxfId="14274"/>
    <tableColumn id="2111" xr3:uid="{9FD55EDA-2BC3-41E9-B1DE-7964E47599BA}" name="Colonne2093" dataDxfId="14273"/>
    <tableColumn id="2112" xr3:uid="{B71C45EA-CB57-463E-9977-F8795BA2FE13}" name="Colonne2094" dataDxfId="14272"/>
    <tableColumn id="2113" xr3:uid="{5A4AB5FA-FDF1-4557-8990-ECAFBC0760F4}" name="Colonne2095" dataDxfId="14271"/>
    <tableColumn id="2114" xr3:uid="{02D0EB0A-3291-4E7A-8B03-6197C22A0685}" name="Colonne2096" dataDxfId="14270"/>
    <tableColumn id="2115" xr3:uid="{015E7A2E-B7C3-424A-B134-E4DF43BE1FA4}" name="Colonne2097" dataDxfId="14269"/>
    <tableColumn id="2116" xr3:uid="{02C04F2A-39B2-4CC5-AEC0-543D76C5040D}" name="Colonne2098" dataDxfId="14268"/>
    <tableColumn id="2117" xr3:uid="{6A158260-8C46-4D46-96FB-431C78EEC7FC}" name="Colonne2099" dataDxfId="14267"/>
    <tableColumn id="2118" xr3:uid="{BDC596D6-B293-4D9D-80CE-13964C4B1B07}" name="Colonne2100" dataDxfId="14266"/>
    <tableColumn id="2119" xr3:uid="{E3474406-4762-4BE0-AED2-33D195213B44}" name="Colonne2101" dataDxfId="14265"/>
    <tableColumn id="2120" xr3:uid="{038A0B0F-8467-4995-B11B-9C46005B97EA}" name="Colonne2102" dataDxfId="14264"/>
    <tableColumn id="2121" xr3:uid="{324BCD62-6350-41E1-B861-A77334E423D6}" name="Colonne2103" dataDxfId="14263"/>
    <tableColumn id="2122" xr3:uid="{2D95BBFE-29CE-4311-8F8F-AE8CD1589EA6}" name="Colonne2104" dataDxfId="14262"/>
    <tableColumn id="2123" xr3:uid="{D8CE438D-E6BC-411E-89B1-DCBC3CBB3FCC}" name="Colonne2105" dataDxfId="14261"/>
    <tableColumn id="2124" xr3:uid="{A6D1CBB1-D8A5-431F-BBE5-D4B33A5BC446}" name="Colonne2106" dataDxfId="14260"/>
    <tableColumn id="2125" xr3:uid="{0D24A398-EED9-4735-8237-5818D8C016EE}" name="Colonne2107" dataDxfId="14259"/>
    <tableColumn id="2126" xr3:uid="{9919F91D-7509-4373-8EE9-82BABE6B50B7}" name="Colonne2108" dataDxfId="14258"/>
    <tableColumn id="2127" xr3:uid="{3BDD61D0-6BC0-45C7-89E6-5589D6953203}" name="Colonne2109" dataDxfId="14257"/>
    <tableColumn id="2128" xr3:uid="{401ECF8C-6183-41F5-B113-3A57BBB30DCC}" name="Colonne2110" dataDxfId="14256"/>
    <tableColumn id="2129" xr3:uid="{3000BBA1-2205-48E7-8BAB-A8D6F14C7031}" name="Colonne2111" dataDxfId="14255"/>
    <tableColumn id="2130" xr3:uid="{289EFC51-8F58-4886-BD3F-5421B9712F85}" name="Colonne2112" dataDxfId="14254"/>
    <tableColumn id="2131" xr3:uid="{1754ECE3-87C3-4436-80A4-91D3A9B50B03}" name="Colonne2113" dataDxfId="14253"/>
    <tableColumn id="2132" xr3:uid="{ADFA931E-94FD-4B57-926F-8E003F7072BE}" name="Colonne2114" dataDxfId="14252"/>
    <tableColumn id="2133" xr3:uid="{EAA54D6A-048E-4016-B71D-A3DA73A6DBC8}" name="Colonne2115" dataDxfId="14251"/>
    <tableColumn id="2134" xr3:uid="{2462E1DC-BC8C-4530-A27C-4562C5CFEBB4}" name="Colonne2116" dataDxfId="14250"/>
    <tableColumn id="2135" xr3:uid="{36508A4C-B903-48BE-94C4-89E0EA99EFA4}" name="Colonne2117" dataDxfId="14249"/>
    <tableColumn id="2136" xr3:uid="{4297043B-BB64-46B5-84AD-5D36F85D3780}" name="Colonne2118" dataDxfId="14248"/>
    <tableColumn id="2137" xr3:uid="{9FD882EB-A56F-4DF0-B3DC-56CF928D0AF2}" name="Colonne2119" dataDxfId="14247"/>
    <tableColumn id="2138" xr3:uid="{FA6A2B30-1F8E-4D15-8C04-FF4294B18823}" name="Colonne2120" dataDxfId="14246"/>
    <tableColumn id="2139" xr3:uid="{C62BFE0B-A34F-421C-A3BA-82F7950685FF}" name="Colonne2121" dataDxfId="14245"/>
    <tableColumn id="2140" xr3:uid="{05C8D916-B9EB-4C44-BBD3-55A43C1E57A2}" name="Colonne2122" dataDxfId="14244"/>
    <tableColumn id="2141" xr3:uid="{947A37D0-B295-4144-A423-BD3775BE49A4}" name="Colonne2123" dataDxfId="14243"/>
    <tableColumn id="2142" xr3:uid="{1682CEB2-E9A5-48C9-AD88-E320F6F388A8}" name="Colonne2124" dataDxfId="14242"/>
    <tableColumn id="2143" xr3:uid="{F00CD2D6-3123-40A7-BAE9-8FB82ADB780E}" name="Colonne2125" dataDxfId="14241"/>
    <tableColumn id="2144" xr3:uid="{D3861561-106C-4F39-85E1-53E1B591D6ED}" name="Colonne2126" dataDxfId="14240"/>
    <tableColumn id="2145" xr3:uid="{4F2CD80C-3D8C-421E-896C-5699B7E80A7F}" name="Colonne2127" dataDxfId="14239"/>
    <tableColumn id="2146" xr3:uid="{70774590-08C9-46D5-B15E-6B5838ABEEEE}" name="Colonne2128" dataDxfId="14238"/>
    <tableColumn id="2147" xr3:uid="{2EE94D66-795E-45D7-8253-7C2947F04C58}" name="Colonne2129" dataDxfId="14237"/>
    <tableColumn id="2148" xr3:uid="{12F0258A-5AE5-4C7F-8691-18D5AC5A2020}" name="Colonne2130" dataDxfId="14236"/>
    <tableColumn id="2149" xr3:uid="{80F36411-F961-4333-856C-643E55FA8726}" name="Colonne2131" dataDxfId="14235"/>
    <tableColumn id="2150" xr3:uid="{1C4D5C81-983E-4425-A4FA-95E174EB5DF0}" name="Colonne2132" dataDxfId="14234"/>
    <tableColumn id="2151" xr3:uid="{70B96F43-8CD7-49DE-972B-54C3A3ABBF7F}" name="Colonne2133" dataDxfId="14233"/>
    <tableColumn id="2152" xr3:uid="{FDEC446B-F818-4206-90E4-7A406C0BCDA1}" name="Colonne2134" dataDxfId="14232"/>
    <tableColumn id="2153" xr3:uid="{31BE4F8C-ACA0-445A-8A53-E114536BB5B2}" name="Colonne2135" dataDxfId="14231"/>
    <tableColumn id="2154" xr3:uid="{CC9ACA2F-46F7-4974-ABD8-D517B4E55877}" name="Colonne2136" dataDxfId="14230"/>
    <tableColumn id="2155" xr3:uid="{EB9BA600-5934-45B6-9A4F-26DF22C7E732}" name="Colonne2137" dataDxfId="14229"/>
    <tableColumn id="2156" xr3:uid="{C8688BED-76A6-4914-835E-04A8CF703D33}" name="Colonne2138" dataDxfId="14228"/>
    <tableColumn id="2157" xr3:uid="{A05A536B-093B-48BE-916A-CB258756DCE8}" name="Colonne2139" dataDxfId="14227"/>
    <tableColumn id="2158" xr3:uid="{052D7559-3039-4677-81D3-FBE4CD6E16DD}" name="Colonne2140" dataDxfId="14226"/>
    <tableColumn id="2159" xr3:uid="{4B820DD2-655B-4C09-9A17-7729BBD8D1AD}" name="Colonne2141" dataDxfId="14225"/>
    <tableColumn id="2160" xr3:uid="{CD78DCC1-BB6B-4849-9474-E9C6B93D7197}" name="Colonne2142" dataDxfId="14224"/>
    <tableColumn id="2161" xr3:uid="{FC5DD874-6BB7-41C2-8980-20796AAAFB02}" name="Colonne2143" dataDxfId="14223"/>
    <tableColumn id="2162" xr3:uid="{725F815A-FD9B-428F-9BC0-405D4C2484A8}" name="Colonne2144" dataDxfId="14222"/>
    <tableColumn id="2163" xr3:uid="{95AE967C-A7E2-4407-92A2-60F162ACA17A}" name="Colonne2145" dataDxfId="14221"/>
    <tableColumn id="2164" xr3:uid="{A0EFA366-999E-4647-8276-064282269D20}" name="Colonne2146" dataDxfId="14220"/>
    <tableColumn id="2165" xr3:uid="{525C3990-F2EC-4C05-BBCE-AC66E9045DCE}" name="Colonne2147" dataDxfId="14219"/>
    <tableColumn id="2166" xr3:uid="{EAA49D7B-E18C-42BA-8689-FDE6EB2F6479}" name="Colonne2148" dataDxfId="14218"/>
    <tableColumn id="2167" xr3:uid="{EB1EBEF3-399E-4561-A265-F3844D2E445E}" name="Colonne2149" dataDxfId="14217"/>
    <tableColumn id="2168" xr3:uid="{FA77BB2D-F4CB-406C-A894-668021529A31}" name="Colonne2150" dataDxfId="14216"/>
    <tableColumn id="2169" xr3:uid="{585C2AC9-110C-4E22-9D28-70EDDB1A6D30}" name="Colonne2151" dataDxfId="14215"/>
    <tableColumn id="2170" xr3:uid="{25924621-0871-4E46-9EF1-5EE97BE360AB}" name="Colonne2152" dataDxfId="14214"/>
    <tableColumn id="2171" xr3:uid="{1E1EE199-792D-4829-A044-0B8B1001F539}" name="Colonne2153" dataDxfId="14213"/>
    <tableColumn id="2172" xr3:uid="{B2081786-5242-407D-80D9-20322F1FFB1E}" name="Colonne2154" dataDxfId="14212"/>
    <tableColumn id="2173" xr3:uid="{86A8838F-88A1-450A-8F96-AFC4A8CD1822}" name="Colonne2155" dataDxfId="14211"/>
    <tableColumn id="2174" xr3:uid="{76C86DA3-8CFC-403A-B8D8-CE2DFBEA3190}" name="Colonne2156" dataDxfId="14210"/>
    <tableColumn id="2175" xr3:uid="{06CE7FEF-E00E-49F6-9C70-6EE9F6875786}" name="Colonne2157" dataDxfId="14209"/>
    <tableColumn id="2176" xr3:uid="{1C83A261-1243-47AA-98AA-9111178B008B}" name="Colonne2158" dataDxfId="14208"/>
    <tableColumn id="2177" xr3:uid="{3C67EE43-5928-49C9-AE76-8E147EBD26C0}" name="Colonne2159" dataDxfId="14207"/>
    <tableColumn id="2178" xr3:uid="{C4F09B63-FD60-47D2-95F9-4617110B1F82}" name="Colonne2160" dataDxfId="14206"/>
    <tableColumn id="2179" xr3:uid="{B41C31FF-9B3D-4CC6-A67F-6960D3D4BBAF}" name="Colonne2161" dataDxfId="14205"/>
    <tableColumn id="2180" xr3:uid="{46D8A949-FC43-4245-94F9-F58926F86688}" name="Colonne2162" dataDxfId="14204"/>
    <tableColumn id="2181" xr3:uid="{FDBC2AA4-652C-40A2-AE48-C62E838B0B8B}" name="Colonne2163" dataDxfId="14203"/>
    <tableColumn id="2182" xr3:uid="{7950F2D4-47EC-44E2-A749-F15532FCBD37}" name="Colonne2164" dataDxfId="14202"/>
    <tableColumn id="2183" xr3:uid="{23F5A20C-6209-4A1F-AA53-8A2C5BC16218}" name="Colonne2165" dataDxfId="14201"/>
    <tableColumn id="2184" xr3:uid="{ED37C07B-C9F5-4D03-BB66-40FFC51C9C65}" name="Colonne2166" dataDxfId="14200"/>
    <tableColumn id="2185" xr3:uid="{4209F242-DFCF-439B-B5CE-028F2DAF5AAE}" name="Colonne2167" dataDxfId="14199"/>
    <tableColumn id="2186" xr3:uid="{1EF52BCA-CFD4-4AA1-A422-10B685AEBB22}" name="Colonne2168" dataDxfId="14198"/>
    <tableColumn id="2187" xr3:uid="{5416A6FE-52F1-4357-B022-86D76B8703AB}" name="Colonne2169" dataDxfId="14197"/>
    <tableColumn id="2188" xr3:uid="{DC13149E-0460-4766-B355-FD0DC47ADF56}" name="Colonne2170" dataDxfId="14196"/>
    <tableColumn id="2189" xr3:uid="{8647D288-8A8B-45EA-843F-BC37936AA815}" name="Colonne2171" dataDxfId="14195"/>
    <tableColumn id="2190" xr3:uid="{753FEADB-45CE-42D7-8652-A1B9AF1B9E8C}" name="Colonne2172" dataDxfId="14194"/>
    <tableColumn id="2191" xr3:uid="{2A1C7B55-46B7-4198-9D24-974476467EB1}" name="Colonne2173" dataDxfId="14193"/>
    <tableColumn id="2192" xr3:uid="{42EB89DF-4C64-4EDF-A66F-E8A161F369D1}" name="Colonne2174" dataDxfId="14192"/>
    <tableColumn id="2193" xr3:uid="{8EEEFF6E-A17B-4E0D-A69B-4882A1EAFF15}" name="Colonne2175" dataDxfId="14191"/>
    <tableColumn id="2194" xr3:uid="{E8B43EF3-F5BA-4424-964D-AB09057E599F}" name="Colonne2176" dataDxfId="14190"/>
    <tableColumn id="2195" xr3:uid="{81F22B84-6F24-4679-A357-17438AA0E0D5}" name="Colonne2177" dataDxfId="14189"/>
    <tableColumn id="2196" xr3:uid="{CF133E14-DE9C-4840-A3F3-E16537E6FA31}" name="Colonne2178" dataDxfId="14188"/>
    <tableColumn id="2197" xr3:uid="{C79E0D5B-1A42-4649-9761-574AD51F0035}" name="Colonne2179" dataDxfId="14187"/>
    <tableColumn id="2198" xr3:uid="{1C646D95-F75B-45F5-8E1B-ED5891E4A6A8}" name="Colonne2180" dataDxfId="14186"/>
    <tableColumn id="2199" xr3:uid="{ABD0EA0C-D13B-47E8-9C17-8747EAF21E39}" name="Colonne2181" dataDxfId="14185"/>
    <tableColumn id="2200" xr3:uid="{62F1CAB5-4FF9-4A51-82E6-0F6F7193117E}" name="Colonne2182" dataDxfId="14184"/>
    <tableColumn id="2201" xr3:uid="{55660020-6D2B-4DF6-B617-E1B45BAB4641}" name="Colonne2183" dataDxfId="14183"/>
    <tableColumn id="2202" xr3:uid="{1FB42099-C336-4616-B00A-FCF25352C710}" name="Colonne2184" dataDxfId="14182"/>
    <tableColumn id="2203" xr3:uid="{D4AF28E8-283A-4D80-B4F9-647ACEF0775C}" name="Colonne2185" dataDxfId="14181"/>
    <tableColumn id="2204" xr3:uid="{5A4B6676-F6DC-48AB-8606-D3E69D9BD610}" name="Colonne2186" dataDxfId="14180"/>
    <tableColumn id="2205" xr3:uid="{B8BBBF86-17B8-4461-AE06-B6516E0AE57E}" name="Colonne2187" dataDxfId="14179"/>
    <tableColumn id="2206" xr3:uid="{FA3FFDC6-4E52-4D59-9C30-33523DB224CA}" name="Colonne2188" dataDxfId="14178"/>
    <tableColumn id="2207" xr3:uid="{899E4C2C-79F1-42C9-B158-308FD47B9958}" name="Colonne2189" dataDxfId="14177"/>
    <tableColumn id="2208" xr3:uid="{BF6C3B59-D59B-41EC-8157-CE062BCB3041}" name="Colonne2190" dataDxfId="14176"/>
    <tableColumn id="2209" xr3:uid="{9EC0390C-9DAB-4570-9DEC-EF8958CCCF5F}" name="Colonne2191" dataDxfId="14175"/>
    <tableColumn id="2210" xr3:uid="{78B7AB95-2E00-4F96-9150-A8DD904CE05E}" name="Colonne2192" dataDxfId="14174"/>
    <tableColumn id="2211" xr3:uid="{EE1108B4-0217-450F-8629-A7D1CFF37A59}" name="Colonne2193" dataDxfId="14173"/>
    <tableColumn id="2212" xr3:uid="{8DB60145-729F-4935-BD89-04DE2BF8BF12}" name="Colonne2194" dataDxfId="14172"/>
    <tableColumn id="2213" xr3:uid="{7EBB9A94-3EFC-4B5F-B15E-0598AF029D6B}" name="Colonne2195" dataDxfId="14171"/>
    <tableColumn id="2214" xr3:uid="{74CA5ACF-6543-49CF-8F7B-037A8E9EFAF1}" name="Colonne2196" dataDxfId="14170"/>
    <tableColumn id="2215" xr3:uid="{28A69477-6377-4C10-9720-FF46B8045175}" name="Colonne2197" dataDxfId="14169"/>
    <tableColumn id="2216" xr3:uid="{1A217899-3B58-4C27-9BEC-EBCF142AB502}" name="Colonne2198" dataDxfId="14168"/>
    <tableColumn id="2217" xr3:uid="{980D86C0-4304-49B3-A5E0-7831337D8DB1}" name="Colonne2199" dataDxfId="14167"/>
    <tableColumn id="2218" xr3:uid="{74B41038-D356-42FD-AF7D-3BE03871A360}" name="Colonne2200" dataDxfId="14166"/>
    <tableColumn id="2219" xr3:uid="{3518DD32-E1D4-4ECB-9C07-9F11A8B7C159}" name="Colonne2201" dataDxfId="14165"/>
    <tableColumn id="2220" xr3:uid="{4EDF8C6D-4CE0-454D-8F58-F5D57BB5C5D5}" name="Colonne2202" dataDxfId="14164"/>
    <tableColumn id="2221" xr3:uid="{5EFD0560-A178-4057-9A93-0260F066120A}" name="Colonne2203" dataDxfId="14163"/>
    <tableColumn id="2222" xr3:uid="{86D0D779-F4BD-4567-A159-065FE9D34F0A}" name="Colonne2204" dataDxfId="14162"/>
    <tableColumn id="2223" xr3:uid="{F214E9F6-E18E-41F2-A60A-8B0CE348EA2E}" name="Colonne2205" dataDxfId="14161"/>
    <tableColumn id="2224" xr3:uid="{7E715098-5EB3-488A-9F32-F721828018F9}" name="Colonne2206" dataDxfId="14160"/>
    <tableColumn id="2225" xr3:uid="{FC57BE3E-82F0-4A4B-9B88-18391CE8832C}" name="Colonne2207" dataDxfId="14159"/>
    <tableColumn id="2226" xr3:uid="{2CDAA52F-038F-40B9-A36D-4AB5F8B38F75}" name="Colonne2208" dataDxfId="14158"/>
    <tableColumn id="2227" xr3:uid="{129B7194-BD7E-440E-BC12-6EC3CA0067C4}" name="Colonne2209" dataDxfId="14157"/>
    <tableColumn id="2228" xr3:uid="{C051008F-750B-41A9-B86A-AF8221BA4AAA}" name="Colonne2210" dataDxfId="14156"/>
    <tableColumn id="2229" xr3:uid="{D33C6EF6-44D4-4E58-A800-DC67A917A68D}" name="Colonne2211" dataDxfId="14155"/>
    <tableColumn id="2230" xr3:uid="{43159563-E8BD-4865-98D7-AC2278A476F0}" name="Colonne2212" dataDxfId="14154"/>
    <tableColumn id="2231" xr3:uid="{487014A2-A438-4500-99C5-38A925D90E01}" name="Colonne2213" dataDxfId="14153"/>
    <tableColumn id="2232" xr3:uid="{EE5656B5-3247-448F-829D-62A686295AD7}" name="Colonne2214" dataDxfId="14152"/>
    <tableColumn id="2233" xr3:uid="{C3D37283-4D76-4B9E-B219-6BC5610D9CEF}" name="Colonne2215" dataDxfId="14151"/>
    <tableColumn id="2234" xr3:uid="{A82A482E-31FF-4B4C-89F2-135A24F933F4}" name="Colonne2216" dataDxfId="14150"/>
    <tableColumn id="2235" xr3:uid="{87DF7820-CE32-4962-8165-FAD9F2FD821E}" name="Colonne2217" dataDxfId="14149"/>
    <tableColumn id="2236" xr3:uid="{05F50F60-B816-44B7-98BA-FC978CE711D5}" name="Colonne2218" dataDxfId="14148"/>
    <tableColumn id="2237" xr3:uid="{29E9EF07-60AD-4540-8E1B-5A02CB76F32E}" name="Colonne2219" dataDxfId="14147"/>
    <tableColumn id="2238" xr3:uid="{B0E04488-F835-4C93-93DC-65982BAF0FDC}" name="Colonne2220" dataDxfId="14146"/>
    <tableColumn id="2239" xr3:uid="{E9B05037-7F4E-4E37-AB73-35F0ACBC9F06}" name="Colonne2221" dataDxfId="14145"/>
    <tableColumn id="2240" xr3:uid="{CE591902-4E37-4784-8DD3-5664C0D03E8F}" name="Colonne2222" dataDxfId="14144"/>
    <tableColumn id="2241" xr3:uid="{3DC353C0-A27A-4E2F-AC8F-4EA8A9742164}" name="Colonne2223" dataDxfId="14143"/>
    <tableColumn id="2242" xr3:uid="{36FC5250-EF8E-4CB9-8AAB-D608C6EC4FB3}" name="Colonne2224" dataDxfId="14142"/>
    <tableColumn id="2243" xr3:uid="{DDBCF4A3-48F8-4BCF-81AA-B63B958AEED5}" name="Colonne2225" dataDxfId="14141"/>
    <tableColumn id="2244" xr3:uid="{E1998500-92FF-4111-936D-4C2F13026698}" name="Colonne2226" dataDxfId="14140"/>
    <tableColumn id="2245" xr3:uid="{79067CE6-7DE0-4EE5-BAF1-1425F5EE8FDB}" name="Colonne2227" dataDxfId="14139"/>
    <tableColumn id="2246" xr3:uid="{7CDB1EF8-B70A-4CA0-8452-94891D12B354}" name="Colonne2228" dataDxfId="14138"/>
    <tableColumn id="2247" xr3:uid="{9710BA74-DF19-4233-AEBC-B1E5E3212CBE}" name="Colonne2229" dataDxfId="14137"/>
    <tableColumn id="2248" xr3:uid="{973083BD-C876-4E73-8E5F-FCA0FC263FB4}" name="Colonne2230" dataDxfId="14136"/>
    <tableColumn id="2249" xr3:uid="{A8CB687F-803D-456C-B899-68FD5557F789}" name="Colonne2231" dataDxfId="14135"/>
    <tableColumn id="2250" xr3:uid="{6257CE16-AFB2-49B1-8C0C-A9DF63223146}" name="Colonne2232" dataDxfId="14134"/>
    <tableColumn id="2251" xr3:uid="{F454AF17-4069-4FF4-890A-098A89D28F88}" name="Colonne2233" dataDxfId="14133"/>
    <tableColumn id="2252" xr3:uid="{7B1A051C-7E88-4150-AF74-C38857678533}" name="Colonne2234" dataDxfId="14132"/>
    <tableColumn id="2253" xr3:uid="{205641AE-EFF3-4DE6-A11D-3F10944F9127}" name="Colonne2235" dataDxfId="14131"/>
    <tableColumn id="2254" xr3:uid="{33D266A7-DF83-44C6-B2DE-3540D4F91FC3}" name="Colonne2236" dataDxfId="14130"/>
    <tableColumn id="2255" xr3:uid="{A1C252BE-91F8-4E71-8174-0D5730D57EE9}" name="Colonne2237" dataDxfId="14129"/>
    <tableColumn id="2256" xr3:uid="{5946083B-29E6-4602-AC96-EF199D7E8E55}" name="Colonne2238" dataDxfId="14128"/>
    <tableColumn id="2257" xr3:uid="{506BF9AA-CD7B-43BB-8A44-2B70E4D9F7B8}" name="Colonne2239" dataDxfId="14127"/>
    <tableColumn id="2258" xr3:uid="{B9A27AD2-CDED-43C1-B919-B45788B855CF}" name="Colonne2240" dataDxfId="14126"/>
    <tableColumn id="2259" xr3:uid="{0DA8D096-E441-4EBF-999E-CAA2B004C805}" name="Colonne2241" dataDxfId="14125"/>
    <tableColumn id="2260" xr3:uid="{631F57EF-B9B4-4351-BD01-1F148BE4CB4E}" name="Colonne2242" dataDxfId="14124"/>
    <tableColumn id="2261" xr3:uid="{54995E7D-C572-4E29-BC37-12CC83BB1F22}" name="Colonne2243" dataDxfId="14123"/>
    <tableColumn id="2262" xr3:uid="{FD107E7E-A7FF-41D6-8D1E-0F3BAC7E28AF}" name="Colonne2244" dataDxfId="14122"/>
    <tableColumn id="2263" xr3:uid="{51C58F37-EACF-440F-A21B-4ACB02A246D6}" name="Colonne2245" dataDxfId="14121"/>
    <tableColumn id="2264" xr3:uid="{37B0A51F-799C-407E-8985-A85A7E5D5393}" name="Colonne2246" dataDxfId="14120"/>
    <tableColumn id="2265" xr3:uid="{6CB749DF-30D7-4F7E-9A21-21FE38BF7C48}" name="Colonne2247" dataDxfId="14119"/>
    <tableColumn id="2266" xr3:uid="{1AA58347-775C-4ABA-8E70-F5812C56C02D}" name="Colonne2248" dataDxfId="14118"/>
    <tableColumn id="2267" xr3:uid="{939DA362-DEE7-4AE7-8734-55E1CA692877}" name="Colonne2249" dataDxfId="14117"/>
    <tableColumn id="2268" xr3:uid="{0C7FE20F-A437-4B41-8C32-6C4EE9CAB782}" name="Colonne2250" dataDxfId="14116"/>
    <tableColumn id="2269" xr3:uid="{85582061-8C17-4A4E-9BCD-30AA56981D4B}" name="Colonne2251" dataDxfId="14115"/>
    <tableColumn id="2270" xr3:uid="{27E89556-208E-44BE-AB90-55633C4ED1D8}" name="Colonne2252" dataDxfId="14114"/>
    <tableColumn id="2271" xr3:uid="{B6353525-DCA4-447E-AE9F-4403FAFC07C5}" name="Colonne2253" dataDxfId="14113"/>
    <tableColumn id="2272" xr3:uid="{8FB55164-8760-4C68-9186-B8B12E8911DF}" name="Colonne2254" dataDxfId="14112"/>
    <tableColumn id="2273" xr3:uid="{9B1516D3-E9BA-42F3-92A8-A30C0D467759}" name="Colonne2255" dataDxfId="14111"/>
    <tableColumn id="2274" xr3:uid="{F2B24799-24CE-4528-86B8-1427E82EC519}" name="Colonne2256" dataDxfId="14110"/>
    <tableColumn id="2275" xr3:uid="{109EC650-B6EC-4D58-BEE9-8AEDB339C840}" name="Colonne2257" dataDxfId="14109"/>
    <tableColumn id="2276" xr3:uid="{C1506E78-DB4F-4679-8F6C-93E9403FAF54}" name="Colonne2258" dataDxfId="14108"/>
    <tableColumn id="2277" xr3:uid="{E50A9AA2-B3C2-4564-9534-E3C01F8825EE}" name="Colonne2259" dataDxfId="14107"/>
    <tableColumn id="2278" xr3:uid="{6D8A28B0-5A14-4B77-9F52-DC1E6E89CFA1}" name="Colonne2260" dataDxfId="14106"/>
    <tableColumn id="2279" xr3:uid="{DD6C8CC9-7EAB-43B8-A180-BC338573A0BE}" name="Colonne2261" dataDxfId="14105"/>
    <tableColumn id="2280" xr3:uid="{BE8618B3-BCEF-41AB-988D-C275FB2CC86A}" name="Colonne2262" dataDxfId="14104"/>
    <tableColumn id="2281" xr3:uid="{5B66E653-4A2F-4FC0-8945-2FBE53F03F94}" name="Colonne2263" dataDxfId="14103"/>
    <tableColumn id="2282" xr3:uid="{91F5B56D-E7F6-46A4-8930-CEB8A92D159E}" name="Colonne2264" dataDxfId="14102"/>
    <tableColumn id="2283" xr3:uid="{0C29D85A-590C-4465-AC33-1089F902293E}" name="Colonne2265" dataDxfId="14101"/>
    <tableColumn id="2284" xr3:uid="{4DB4D227-477C-4B6E-85EF-4101C7DE4665}" name="Colonne2266" dataDxfId="14100"/>
    <tableColumn id="2285" xr3:uid="{C05FCE27-D0EC-4FE9-8A93-2D66932FEE83}" name="Colonne2267" dataDxfId="14099"/>
    <tableColumn id="2286" xr3:uid="{E4CB2D68-DE82-4F61-A1A4-56CEFE61F75F}" name="Colonne2268" dataDxfId="14098"/>
    <tableColumn id="2287" xr3:uid="{D4DE02A9-546F-4350-A131-06229BA694A5}" name="Colonne2269" dataDxfId="14097"/>
    <tableColumn id="2288" xr3:uid="{DCC8A40D-244F-4560-AC5D-292D50C554D3}" name="Colonne2270" dataDxfId="14096"/>
    <tableColumn id="2289" xr3:uid="{50E77E23-2020-4FB4-A943-94D28D1D839D}" name="Colonne2271" dataDxfId="14095"/>
    <tableColumn id="2290" xr3:uid="{96B144A6-AA09-4EFF-8239-B34ADF19A8C6}" name="Colonne2272" dataDxfId="14094"/>
    <tableColumn id="2291" xr3:uid="{2F5C2A90-CA79-4722-B731-EFE8943E137F}" name="Colonne2273" dataDxfId="14093"/>
    <tableColumn id="2292" xr3:uid="{8642F17D-1B57-478C-88A9-A3CA5C22243A}" name="Colonne2274" dataDxfId="14092"/>
    <tableColumn id="2293" xr3:uid="{78BB0134-DD30-4908-AC52-F553E40FF86C}" name="Colonne2275" dataDxfId="14091"/>
    <tableColumn id="2294" xr3:uid="{10A1D859-19D9-42C1-A6D5-4C266A2FFBC0}" name="Colonne2276" dataDxfId="14090"/>
    <tableColumn id="2295" xr3:uid="{AC33B40B-9CDC-4C01-9C07-6F9C7886C5EF}" name="Colonne2277" dataDxfId="14089"/>
    <tableColumn id="2296" xr3:uid="{ABE27E70-324E-4979-B1AE-BE3F6FE33113}" name="Colonne2278" dataDxfId="14088"/>
    <tableColumn id="2297" xr3:uid="{76662ED6-7FFF-4815-94F8-2FCBB9DA492F}" name="Colonne2279" dataDxfId="14087"/>
    <tableColumn id="2298" xr3:uid="{D84829B6-716A-4444-A131-58D1FBA9A50A}" name="Colonne2280" dataDxfId="14086"/>
    <tableColumn id="2299" xr3:uid="{F6DC0DC2-406A-4C5F-8E95-A7545E7E8E3E}" name="Colonne2281" dataDxfId="14085"/>
    <tableColumn id="2300" xr3:uid="{68E277F3-D38E-4900-B76B-FD545753589E}" name="Colonne2282" dataDxfId="14084"/>
    <tableColumn id="2301" xr3:uid="{1323A29C-1455-49AA-B8F1-C73853476CFF}" name="Colonne2283" dataDxfId="14083"/>
    <tableColumn id="2302" xr3:uid="{192C9D10-DDAF-4677-9A63-044E9DB99D9E}" name="Colonne2284" dataDxfId="14082"/>
    <tableColumn id="2303" xr3:uid="{0D084B29-DBF9-4188-B026-1B9074381FB8}" name="Colonne2285" dataDxfId="14081"/>
    <tableColumn id="2304" xr3:uid="{DD0EF88D-1435-4080-85B7-3839A5BA5166}" name="Colonne2286" dataDxfId="14080"/>
    <tableColumn id="2305" xr3:uid="{8FD55007-750B-4472-89A0-C749B5A244C3}" name="Colonne2287" dataDxfId="14079"/>
    <tableColumn id="2306" xr3:uid="{D07314CA-10B4-4E1F-86EF-E12882C3B19C}" name="Colonne2288" dataDxfId="14078"/>
    <tableColumn id="2307" xr3:uid="{2BDCDC4C-31B4-46EA-BA4B-A61B92E80AC9}" name="Colonne2289" dataDxfId="14077"/>
    <tableColumn id="2308" xr3:uid="{C1FA892C-8C7F-40D9-9058-396AAB8269B8}" name="Colonne2290" dataDxfId="14076"/>
    <tableColumn id="2309" xr3:uid="{2074775B-7EA9-4B8A-A4CE-351C39F8E139}" name="Colonne2291" dataDxfId="14075"/>
    <tableColumn id="2310" xr3:uid="{DC53D9FB-E8FA-4207-A3E2-EE11EB934571}" name="Colonne2292" dataDxfId="14074"/>
    <tableColumn id="2311" xr3:uid="{D80756D5-5A25-48AC-9007-4638AA1A9972}" name="Colonne2293" dataDxfId="14073"/>
    <tableColumn id="2312" xr3:uid="{6E4EC518-3E4C-4F45-B757-FF84CFC80132}" name="Colonne2294" dataDxfId="14072"/>
    <tableColumn id="2313" xr3:uid="{A70EC51B-FD45-4FF3-AF04-FA5D81025620}" name="Colonne2295" dataDxfId="14071"/>
    <tableColumn id="2314" xr3:uid="{5840B0C9-5626-4FC4-BDE4-9CC549AFC40C}" name="Colonne2296" dataDxfId="14070"/>
    <tableColumn id="2315" xr3:uid="{FDFD15DC-9C07-4740-A3DF-FED01897B81D}" name="Colonne2297" dataDxfId="14069"/>
    <tableColumn id="2316" xr3:uid="{4E043244-957C-4937-A79F-F841CA0D4F04}" name="Colonne2298" dataDxfId="14068"/>
    <tableColumn id="2317" xr3:uid="{1A67D326-E51B-4DA5-A402-34B50F37D79F}" name="Colonne2299" dataDxfId="14067"/>
    <tableColumn id="2318" xr3:uid="{E6E807DA-74ED-45DE-8A66-B0B00970FEA0}" name="Colonne2300" dataDxfId="14066"/>
    <tableColumn id="2319" xr3:uid="{18BF7CFE-CB0F-4D21-9C74-1C8C2D54E305}" name="Colonne2301" dataDxfId="14065"/>
    <tableColumn id="2320" xr3:uid="{EDB0C890-FA1C-4714-834E-6E50E36CDBA6}" name="Colonne2302" dataDxfId="14064"/>
    <tableColumn id="2321" xr3:uid="{8C09AB1B-EBA3-4BFE-8608-CA0672B9B594}" name="Colonne2303" dataDxfId="14063"/>
    <tableColumn id="2322" xr3:uid="{E7585225-1C01-4372-A3DA-4D037826F334}" name="Colonne2304" dataDxfId="14062"/>
    <tableColumn id="2323" xr3:uid="{D1E2AD37-0412-475A-A1A4-78DF1E9259F2}" name="Colonne2305" dataDxfId="14061"/>
    <tableColumn id="2324" xr3:uid="{DC1468CA-71BA-414D-B5CF-E4C76E1FE0B3}" name="Colonne2306" dataDxfId="14060"/>
    <tableColumn id="2325" xr3:uid="{1ECCC13A-9BAE-4E25-8983-6365EFBB095A}" name="Colonne2307" dataDxfId="14059"/>
    <tableColumn id="2326" xr3:uid="{377DAFC6-B18C-4219-8879-4BDF9CC6467D}" name="Colonne2308" dataDxfId="14058"/>
    <tableColumn id="2327" xr3:uid="{999AC616-9138-4BB1-A926-80E88042EEF7}" name="Colonne2309" dataDxfId="14057"/>
    <tableColumn id="2328" xr3:uid="{E5D7BAD6-649D-4D58-9569-4A84F514F585}" name="Colonne2310" dataDxfId="14056"/>
    <tableColumn id="2329" xr3:uid="{DD08E11B-6A1E-485E-B9C2-4B42178CDA9D}" name="Colonne2311" dataDxfId="14055"/>
    <tableColumn id="2330" xr3:uid="{FC1B9403-BA58-4B69-9A15-B35CC74A2009}" name="Colonne2312" dataDxfId="14054"/>
    <tableColumn id="2331" xr3:uid="{4F7B536B-277A-46AE-A12B-1B4724809CB5}" name="Colonne2313" dataDxfId="14053"/>
    <tableColumn id="2332" xr3:uid="{F72E6B86-260B-4E00-947A-71FAE5712BDB}" name="Colonne2314" dataDxfId="14052"/>
    <tableColumn id="2333" xr3:uid="{3172AE84-7578-496B-8363-47A969C3577F}" name="Colonne2315" dataDxfId="14051"/>
    <tableColumn id="2334" xr3:uid="{80B0DC28-3BCE-4EB6-83F3-2AC465B2BF2B}" name="Colonne2316" dataDxfId="14050"/>
    <tableColumn id="2335" xr3:uid="{58E24272-7DCF-4E2D-90FF-FFE7E24D26CD}" name="Colonne2317" dataDxfId="14049"/>
    <tableColumn id="2336" xr3:uid="{12C3F2D2-2061-429B-875B-973F6BE2879B}" name="Colonne2318" dataDxfId="14048"/>
    <tableColumn id="2337" xr3:uid="{FF18B94A-FC53-4035-868E-F8706C274625}" name="Colonne2319" dataDxfId="14047"/>
    <tableColumn id="2338" xr3:uid="{87BFE0DA-9015-49BC-8380-8EC77A507447}" name="Colonne2320" dataDxfId="14046"/>
    <tableColumn id="2339" xr3:uid="{B6A6085B-7818-4DA6-B3DE-6DAC14BE7E13}" name="Colonne2321" dataDxfId="14045"/>
    <tableColumn id="2340" xr3:uid="{DD9EA231-A841-413C-8EEB-02465DA797B7}" name="Colonne2322" dataDxfId="14044"/>
    <tableColumn id="2341" xr3:uid="{7709A3A2-9FC8-404A-AF85-2058B8190BC2}" name="Colonne2323" dataDxfId="14043"/>
    <tableColumn id="2342" xr3:uid="{8FA6687D-2914-4CF6-A8F1-85D2264BC995}" name="Colonne2324" dataDxfId="14042"/>
    <tableColumn id="2343" xr3:uid="{0FCFF61C-B5E6-4A1A-B881-1AA1596555D7}" name="Colonne2325" dataDxfId="14041"/>
    <tableColumn id="2344" xr3:uid="{B747ECFB-7CC6-4A5A-B2B4-583359F85E27}" name="Colonne2326" dataDxfId="14040"/>
    <tableColumn id="2345" xr3:uid="{66408568-6937-4D38-874C-2104A79590D9}" name="Colonne2327" dataDxfId="14039"/>
    <tableColumn id="2346" xr3:uid="{42E92BB1-DCF7-4793-9CDC-37241215DD6F}" name="Colonne2328" dataDxfId="14038"/>
    <tableColumn id="2347" xr3:uid="{3C825E5F-423E-4D3C-9078-97E425586888}" name="Colonne2329" dataDxfId="14037"/>
    <tableColumn id="2348" xr3:uid="{3DC024E0-2A9A-489A-855E-31CA9A2E5C39}" name="Colonne2330" dataDxfId="14036"/>
    <tableColumn id="2349" xr3:uid="{D3346585-9267-4844-937C-AEA65C45B076}" name="Colonne2331" dataDxfId="14035"/>
    <tableColumn id="2350" xr3:uid="{E2D087D4-4D52-4756-A535-C1335E82FAD5}" name="Colonne2332" dataDxfId="14034"/>
    <tableColumn id="2351" xr3:uid="{66D5B6D6-DFB7-4A3E-A84A-2317B7542155}" name="Colonne2333" dataDxfId="14033"/>
    <tableColumn id="2352" xr3:uid="{DE70B1C5-E483-4F45-B795-AFC16D2F2BB7}" name="Colonne2334" dataDxfId="14032"/>
    <tableColumn id="2353" xr3:uid="{9ACE86D2-FD92-4B66-A35A-B05A1E198D44}" name="Colonne2335" dataDxfId="14031"/>
    <tableColumn id="2354" xr3:uid="{BC2B6528-2CE7-4600-9684-B3A6686D5972}" name="Colonne2336" dataDxfId="14030"/>
    <tableColumn id="2355" xr3:uid="{3D4C914C-8774-4A0B-89D6-9861084CFD27}" name="Colonne2337" dataDxfId="14029"/>
    <tableColumn id="2356" xr3:uid="{868B3E28-FC01-4EC8-A685-5EB567850DBC}" name="Colonne2338" dataDxfId="14028"/>
    <tableColumn id="2357" xr3:uid="{DEB3C11C-81F1-4991-A18E-28A29E78D7AF}" name="Colonne2339" dataDxfId="14027"/>
    <tableColumn id="2358" xr3:uid="{DC3ED14C-1778-46CE-B3CC-B247A7995DE7}" name="Colonne2340" dataDxfId="14026"/>
    <tableColumn id="2359" xr3:uid="{B865A73F-C3E3-4B29-98B1-718115C4737C}" name="Colonne2341" dataDxfId="14025"/>
    <tableColumn id="2360" xr3:uid="{E943BD33-7D0B-4971-83AC-03B3432E0A70}" name="Colonne2342" dataDxfId="14024"/>
    <tableColumn id="2361" xr3:uid="{451AD557-22B3-4060-A1E8-39883AC8831E}" name="Colonne2343" dataDxfId="14023"/>
    <tableColumn id="2362" xr3:uid="{1035338D-EE02-4FB3-BF38-239B744C10EB}" name="Colonne2344" dataDxfId="14022"/>
    <tableColumn id="2363" xr3:uid="{92F1E767-52C7-4127-8FBB-DBFB3FF6D0A9}" name="Colonne2345" dataDxfId="14021"/>
    <tableColumn id="2364" xr3:uid="{9CF2F8F3-9E31-4845-8198-D9C77EAC59CD}" name="Colonne2346" dataDxfId="14020"/>
    <tableColumn id="2365" xr3:uid="{22447516-F5DE-4340-BE88-8268127C9767}" name="Colonne2347" dataDxfId="14019"/>
    <tableColumn id="2366" xr3:uid="{195A7430-4DEF-4E9C-ADAC-74D1B6704D97}" name="Colonne2348" dataDxfId="14018"/>
    <tableColumn id="2367" xr3:uid="{5819BA6A-B975-4840-8A6F-078834F31EF8}" name="Colonne2349" dataDxfId="14017"/>
    <tableColumn id="2368" xr3:uid="{CC03EBAA-DAAA-4393-A415-E20EA359D1BD}" name="Colonne2350" dataDxfId="14016"/>
    <tableColumn id="2369" xr3:uid="{29656F42-FE42-46B5-A966-05398F76A1DF}" name="Colonne2351" dataDxfId="14015"/>
    <tableColumn id="2370" xr3:uid="{DA2DBFF6-8057-4B0C-8715-B3CF5FC32EB9}" name="Colonne2352" dataDxfId="14014"/>
    <tableColumn id="2371" xr3:uid="{3E789BBB-AAAA-4E15-BAB5-C2FC52468DB5}" name="Colonne2353" dataDxfId="14013"/>
    <tableColumn id="2372" xr3:uid="{015028A0-8264-4BB1-A8CD-FFFCE931A240}" name="Colonne2354" dataDxfId="14012"/>
    <tableColumn id="2373" xr3:uid="{A4049637-7ED4-4908-AE1D-7A7688461A4E}" name="Colonne2355" dataDxfId="14011"/>
    <tableColumn id="2374" xr3:uid="{74089162-F4A6-4E44-AA66-A77E9AC07AB0}" name="Colonne2356" dataDxfId="14010"/>
    <tableColumn id="2375" xr3:uid="{86E1DD6A-DFFB-4472-BE68-F6CAA206C99B}" name="Colonne2357" dataDxfId="14009"/>
    <tableColumn id="2376" xr3:uid="{1B4BD449-E87F-4FAD-9C12-BDBF549544BB}" name="Colonne2358" dataDxfId="14008"/>
    <tableColumn id="2377" xr3:uid="{5672556F-E5E4-4B1F-8824-3CE875710598}" name="Colonne2359" dataDxfId="14007"/>
    <tableColumn id="2378" xr3:uid="{6DC16F54-1200-44B3-B4AC-5C56779A3B87}" name="Colonne2360" dataDxfId="14006"/>
    <tableColumn id="2379" xr3:uid="{83AF2AA2-8500-4BE5-8C8A-06DC797F99E9}" name="Colonne2361" dataDxfId="14005"/>
    <tableColumn id="2380" xr3:uid="{4C82BA44-DBA2-4003-853B-348221EFCD5C}" name="Colonne2362" dataDxfId="14004"/>
    <tableColumn id="2381" xr3:uid="{9181ED87-88E4-44A2-8A3A-47F6279E9F29}" name="Colonne2363" dataDxfId="14003"/>
    <tableColumn id="2382" xr3:uid="{BEF581F7-8A0D-4375-B04A-770C8E9FFE41}" name="Colonne2364" dataDxfId="14002"/>
    <tableColumn id="2383" xr3:uid="{B2D37DE6-816D-4610-B5A5-F3CC2D7E8FBD}" name="Colonne2365" dataDxfId="14001"/>
    <tableColumn id="2384" xr3:uid="{4AA4D462-5399-4EA1-A633-7B47757B9B5D}" name="Colonne2366" dataDxfId="14000"/>
    <tableColumn id="2385" xr3:uid="{9B0CB2AC-C55F-4803-9967-21A54A558D84}" name="Colonne2367" dataDxfId="13999"/>
    <tableColumn id="2386" xr3:uid="{9576D4E5-2C65-4CD9-A404-566D328E8723}" name="Colonne2368" dataDxfId="13998"/>
    <tableColumn id="2387" xr3:uid="{698E627A-FF65-4D9A-BE48-76C4DB19A6E0}" name="Colonne2369" dataDxfId="13997"/>
    <tableColumn id="2388" xr3:uid="{0F035582-93FF-4032-89B2-505C8ECB3FF1}" name="Colonne2370" dataDxfId="13996"/>
    <tableColumn id="2389" xr3:uid="{A3991D44-CC63-465B-98FC-FB2EFF4494DA}" name="Colonne2371" dataDxfId="13995"/>
    <tableColumn id="2390" xr3:uid="{D85F213B-2D21-434F-9EAA-F35DC9D7F05D}" name="Colonne2372" dataDxfId="13994"/>
    <tableColumn id="2391" xr3:uid="{2D23B123-55D6-4D38-98FD-DA4865A6AD8A}" name="Colonne2373" dataDxfId="13993"/>
    <tableColumn id="2392" xr3:uid="{854A97D3-CAB9-44EE-8FE5-6C717B97B9E8}" name="Colonne2374" dataDxfId="13992"/>
    <tableColumn id="2393" xr3:uid="{CD552856-489E-4CB1-91DD-A3B52752E0B4}" name="Colonne2375" dataDxfId="13991"/>
    <tableColumn id="2394" xr3:uid="{597C335D-ADDD-4B36-B482-28376B29A9EB}" name="Colonne2376" dataDxfId="13990"/>
    <tableColumn id="2395" xr3:uid="{4A46AE92-1FF8-497F-AB69-6AF8539D151D}" name="Colonne2377" dataDxfId="13989"/>
    <tableColumn id="2396" xr3:uid="{499CC708-EEC4-487C-A189-63ADF71F998D}" name="Colonne2378" dataDxfId="13988"/>
    <tableColumn id="2397" xr3:uid="{0F5265E7-1EC1-4977-B84A-BD4094F76193}" name="Colonne2379" dataDxfId="13987"/>
    <tableColumn id="2398" xr3:uid="{686CCC0B-A06B-47CA-9D49-4ED05E8FFE4E}" name="Colonne2380" dataDxfId="13986"/>
    <tableColumn id="2399" xr3:uid="{B2987440-883E-457F-965E-714D9C22B0E1}" name="Colonne2381" dataDxfId="13985"/>
    <tableColumn id="2400" xr3:uid="{DE8C646C-7154-4240-96FC-66653C9B93E0}" name="Colonne2382" dataDxfId="13984"/>
    <tableColumn id="2401" xr3:uid="{1F2A3C8F-3437-4041-B8AE-B1147CA94BB3}" name="Colonne2383" dataDxfId="13983"/>
    <tableColumn id="2402" xr3:uid="{4403634C-3D15-4ED4-8717-0D10E44B9FB6}" name="Colonne2384" dataDxfId="13982"/>
    <tableColumn id="2403" xr3:uid="{7B7FE5E4-F221-448D-BA69-FB61727A55E2}" name="Colonne2385" dataDxfId="13981"/>
    <tableColumn id="2404" xr3:uid="{13371E7B-363A-43CD-979A-BABC0D476FAA}" name="Colonne2386" dataDxfId="13980"/>
    <tableColumn id="2405" xr3:uid="{513DD6F5-3513-4112-8045-A7D39B40C3F8}" name="Colonne2387" dataDxfId="13979"/>
    <tableColumn id="2406" xr3:uid="{E7330CC4-EDFE-4657-A320-D7B44C9C0971}" name="Colonne2388" dataDxfId="13978"/>
    <tableColumn id="2407" xr3:uid="{45CC064F-AB2F-40B8-BBE0-95986225C9BC}" name="Colonne2389" dataDxfId="13977"/>
    <tableColumn id="2408" xr3:uid="{44788F6C-9C43-45D1-B07E-4BF515EF4281}" name="Colonne2390" dataDxfId="13976"/>
    <tableColumn id="2409" xr3:uid="{97306575-7B9C-481D-8730-579E4F3B993F}" name="Colonne2391" dataDxfId="13975"/>
    <tableColumn id="2410" xr3:uid="{6AFAA0B8-A4A0-4060-AC7B-6DCC634CDD2F}" name="Colonne2392" dataDxfId="13974"/>
    <tableColumn id="2411" xr3:uid="{0EAB3247-B6A3-4F9B-823E-8BF2B009D0AE}" name="Colonne2393" dataDxfId="13973"/>
    <tableColumn id="2412" xr3:uid="{9D84FF04-1FB5-457B-B17F-A44259328907}" name="Colonne2394" dataDxfId="13972"/>
    <tableColumn id="2413" xr3:uid="{86606A83-C367-45F1-973D-0BDC8EB891D0}" name="Colonne2395" dataDxfId="13971"/>
    <tableColumn id="2414" xr3:uid="{5B453D74-3339-4E7B-8D57-270BA92968C3}" name="Colonne2396" dataDxfId="13970"/>
    <tableColumn id="2415" xr3:uid="{00FBFB03-48A4-4D30-9335-17F11515C47F}" name="Colonne2397" dataDxfId="13969"/>
    <tableColumn id="2416" xr3:uid="{03FAA660-9271-4E5C-B66B-4D3217F85A25}" name="Colonne2398" dataDxfId="13968"/>
    <tableColumn id="2417" xr3:uid="{59DD0259-C3A3-49D1-9FD4-D5C6609F67D8}" name="Colonne2399" dataDxfId="13967"/>
    <tableColumn id="2418" xr3:uid="{2F2E0CC7-E8F1-4690-93F8-72B74C36DB70}" name="Colonne2400" dataDxfId="13966"/>
    <tableColumn id="2419" xr3:uid="{E14253FB-E45D-405B-936E-E8E50A69CA35}" name="Colonne2401" dataDxfId="13965"/>
    <tableColumn id="2420" xr3:uid="{BB351F82-5143-4BAB-BA38-E8EF0380B21C}" name="Colonne2402" dataDxfId="13964"/>
    <tableColumn id="2421" xr3:uid="{8AFC435A-4D85-4071-AF3A-E3098592D84E}" name="Colonne2403" dataDxfId="13963"/>
    <tableColumn id="2422" xr3:uid="{97F292E2-DA39-4740-99D0-D10B4978FE04}" name="Colonne2404" dataDxfId="13962"/>
    <tableColumn id="2423" xr3:uid="{4DEAEF50-7F06-4150-9081-8EE62F0BDF6F}" name="Colonne2405" dataDxfId="13961"/>
    <tableColumn id="2424" xr3:uid="{FC0EB5BB-EFC7-48D0-AF2D-F9AE6039A8A5}" name="Colonne2406" dataDxfId="13960"/>
    <tableColumn id="2425" xr3:uid="{8C1C1144-B3EF-42F1-B34E-65B52AA3D5A8}" name="Colonne2407" dataDxfId="13959"/>
    <tableColumn id="2426" xr3:uid="{1171C404-DD6B-4B52-A1FE-DCB266E0E438}" name="Colonne2408" dataDxfId="13958"/>
    <tableColumn id="2427" xr3:uid="{28B8D26C-8D18-48EF-9315-2AC9D0CF0F96}" name="Colonne2409" dataDxfId="13957"/>
    <tableColumn id="2428" xr3:uid="{7874B526-E718-484C-834E-9A6372304B8F}" name="Colonne2410" dataDxfId="13956"/>
    <tableColumn id="2429" xr3:uid="{317D723D-C050-4CE1-9573-646896D12983}" name="Colonne2411" dataDxfId="13955"/>
    <tableColumn id="2430" xr3:uid="{ED93907F-1114-41AF-B24B-AD523C48F56B}" name="Colonne2412" dataDxfId="13954"/>
    <tableColumn id="2431" xr3:uid="{C6FC1605-D3F4-4714-AE23-415A89105004}" name="Colonne2413" dataDxfId="13953"/>
    <tableColumn id="2432" xr3:uid="{2AC9F958-BEAE-4310-88A4-E6DE4CB98DA0}" name="Colonne2414" dataDxfId="13952"/>
    <tableColumn id="2433" xr3:uid="{16EBE887-C8FF-4CC2-B667-8F82C93F14DB}" name="Colonne2415" dataDxfId="13951"/>
    <tableColumn id="2434" xr3:uid="{6967B6C9-337F-4E1D-BFAE-3C45AE89711D}" name="Colonne2416" dataDxfId="13950"/>
    <tableColumn id="2435" xr3:uid="{9594BCB4-A308-4CCF-A1F1-0FF7E3039B9D}" name="Colonne2417" dataDxfId="13949"/>
    <tableColumn id="2436" xr3:uid="{4929E30D-F8A9-4733-B905-9BE09B4775C5}" name="Colonne2418" dataDxfId="13948"/>
    <tableColumn id="2437" xr3:uid="{C86663DF-812D-4A61-A152-688D317BB3EC}" name="Colonne2419" dataDxfId="13947"/>
    <tableColumn id="2438" xr3:uid="{D83EB159-B963-41AD-99FC-9B9A34FA4AFD}" name="Colonne2420" dataDxfId="13946"/>
    <tableColumn id="2439" xr3:uid="{6FC2D1C6-66CA-4B03-9634-1D16265F4A6A}" name="Colonne2421" dataDxfId="13945"/>
    <tableColumn id="2440" xr3:uid="{4DFE54EB-DA47-465E-BD2F-713093FB69C1}" name="Colonne2422" dataDxfId="13944"/>
    <tableColumn id="2441" xr3:uid="{E6D02071-1BE2-4CA9-84FF-27A76F180638}" name="Colonne2423" dataDxfId="13943"/>
    <tableColumn id="2442" xr3:uid="{0D95834F-03B7-49A9-8CE6-4FEB81A77DA4}" name="Colonne2424" dataDxfId="13942"/>
    <tableColumn id="2443" xr3:uid="{91C2381C-77F4-4644-95DC-B0F4AD27D030}" name="Colonne2425" dataDxfId="13941"/>
    <tableColumn id="2444" xr3:uid="{DBF683B6-1F42-433D-89E3-3826DEBF3982}" name="Colonne2426" dataDxfId="13940"/>
    <tableColumn id="2445" xr3:uid="{60313F95-250E-4AE0-9183-C5C0948468AF}" name="Colonne2427" dataDxfId="13939"/>
    <tableColumn id="2446" xr3:uid="{07542CD3-38DF-43B8-B3DC-0BC4B5936D63}" name="Colonne2428" dataDxfId="13938"/>
    <tableColumn id="2447" xr3:uid="{634069B7-E354-45AA-9564-4BDFF4869B05}" name="Colonne2429" dataDxfId="13937"/>
    <tableColumn id="2448" xr3:uid="{879189CC-F46A-4B76-B46D-FEB15F52F213}" name="Colonne2430" dataDxfId="13936"/>
    <tableColumn id="2449" xr3:uid="{0D08A426-FFA8-4572-8ACD-8D63C7AA0149}" name="Colonne2431" dataDxfId="13935"/>
    <tableColumn id="2450" xr3:uid="{19D11827-6AC3-4EC3-86FD-D81D7855CDAE}" name="Colonne2432" dataDxfId="13934"/>
    <tableColumn id="2451" xr3:uid="{1A0EA315-258A-4DE2-AAE7-6302EEA28DCD}" name="Colonne2433" dataDxfId="13933"/>
    <tableColumn id="2452" xr3:uid="{50E01AFC-980B-4154-A723-CCB39C2F0648}" name="Colonne2434" dataDxfId="13932"/>
    <tableColumn id="2453" xr3:uid="{0A7D12F8-3109-46F1-BDCA-7E3ED9F9379F}" name="Colonne2435" dataDxfId="13931"/>
    <tableColumn id="2454" xr3:uid="{519E1941-285D-4AC9-B2D7-6086D5D45C28}" name="Colonne2436" dataDxfId="13930"/>
    <tableColumn id="2455" xr3:uid="{2A2904B1-706B-4ADA-93F2-BD23098DE7CC}" name="Colonne2437" dataDxfId="13929"/>
    <tableColumn id="2456" xr3:uid="{124E50BA-0A00-4519-B074-46173A99BC53}" name="Colonne2438" dataDxfId="13928"/>
    <tableColumn id="2457" xr3:uid="{98D6E8E4-8A2E-4E4D-9FAD-32D49AF4C900}" name="Colonne2439" dataDxfId="13927"/>
    <tableColumn id="2458" xr3:uid="{56AC14D6-31D4-4C19-B744-3688C980B53D}" name="Colonne2440" dataDxfId="13926"/>
    <tableColumn id="2459" xr3:uid="{D7F412E7-AA91-43BB-AAB5-3F437200EC10}" name="Colonne2441" dataDxfId="13925"/>
    <tableColumn id="2460" xr3:uid="{DB5819C6-46C0-432B-AAD3-049D70C9A9B0}" name="Colonne2442" dataDxfId="13924"/>
    <tableColumn id="2461" xr3:uid="{F5F27A15-2C1E-4318-A2B5-9244E6F1EC7D}" name="Colonne2443" dataDxfId="13923"/>
    <tableColumn id="2462" xr3:uid="{6F81717C-07BD-42F3-A25C-D4477424F6BA}" name="Colonne2444" dataDxfId="13922"/>
    <tableColumn id="2463" xr3:uid="{CE761C17-94D4-4C8B-A0E5-551EE6F9CBBB}" name="Colonne2445" dataDxfId="13921"/>
    <tableColumn id="2464" xr3:uid="{52750392-D951-45EA-BF79-E165CA10E015}" name="Colonne2446" dataDxfId="13920"/>
    <tableColumn id="2465" xr3:uid="{47FC209E-A6E3-45FB-A5E4-5EA4431B5124}" name="Colonne2447" dataDxfId="13919"/>
    <tableColumn id="2466" xr3:uid="{A11DE9FB-4FDC-42A2-AF02-C29701AB9D97}" name="Colonne2448" dataDxfId="13918"/>
    <tableColumn id="2467" xr3:uid="{DD4C4D5B-459C-4BC1-919D-2E1ECE786264}" name="Colonne2449" dataDxfId="13917"/>
    <tableColumn id="2468" xr3:uid="{6897D5D6-3EA5-4BD8-8E20-2440A229AB98}" name="Colonne2450" dataDxfId="13916"/>
    <tableColumn id="2469" xr3:uid="{7ECB3490-09B3-4A9E-B09A-A63069588297}" name="Colonne2451" dataDxfId="13915"/>
    <tableColumn id="2470" xr3:uid="{B3ECE0C5-9B16-48EB-9B2C-ED4307C61E1D}" name="Colonne2452" dataDxfId="13914"/>
    <tableColumn id="2471" xr3:uid="{23EC40D7-1E3F-4450-9E3D-E0BFE7AC66D5}" name="Colonne2453" dataDxfId="13913"/>
    <tableColumn id="2472" xr3:uid="{D7E8B276-8553-4BF3-A4A6-2DF5E260A4D9}" name="Colonne2454" dataDxfId="13912"/>
    <tableColumn id="2473" xr3:uid="{C9CEFB4D-A404-4150-A60F-3B8754CBC1F0}" name="Colonne2455" dataDxfId="13911"/>
    <tableColumn id="2474" xr3:uid="{DED2F95E-F1B6-4CC2-9C07-B26F9E66FBED}" name="Colonne2456" dataDxfId="13910"/>
    <tableColumn id="2475" xr3:uid="{B8797DD4-B957-4441-A01B-E1524E6ACB68}" name="Colonne2457" dataDxfId="13909"/>
    <tableColumn id="2476" xr3:uid="{E5C0DC36-3A7F-4D8C-ACC0-AF270F2E87F0}" name="Colonne2458" dataDxfId="13908"/>
    <tableColumn id="2477" xr3:uid="{F64E0763-BA07-4DFD-A9F1-F6D02474983B}" name="Colonne2459" dataDxfId="13907"/>
    <tableColumn id="2478" xr3:uid="{35753B98-4EB7-4533-B318-9D46E44D303D}" name="Colonne2460" dataDxfId="13906"/>
    <tableColumn id="2479" xr3:uid="{FCE6DCB7-32FD-43BD-91EC-95CC289AFC2A}" name="Colonne2461" dataDxfId="13905"/>
    <tableColumn id="2480" xr3:uid="{192A53C5-63BD-4CEA-A15E-38D8FBC94C37}" name="Colonne2462" dataDxfId="13904"/>
    <tableColumn id="2481" xr3:uid="{8023B35F-451D-4D01-ACF1-129020EB26D1}" name="Colonne2463" dataDxfId="13903"/>
    <tableColumn id="2482" xr3:uid="{ED738CEB-246A-4A19-9A78-836F1AA84208}" name="Colonne2464" dataDxfId="13902"/>
    <tableColumn id="2483" xr3:uid="{1BFEC5D6-9476-49C0-BD64-D7A778CDF284}" name="Colonne2465" dataDxfId="13901"/>
    <tableColumn id="2484" xr3:uid="{53668C6C-CF5F-498A-895E-431E4AC583A5}" name="Colonne2466" dataDxfId="13900"/>
    <tableColumn id="2485" xr3:uid="{071F0E7F-DCC4-4A5D-BC3E-146FFA82ABBF}" name="Colonne2467" dataDxfId="13899"/>
    <tableColumn id="2486" xr3:uid="{BAA005A8-EE12-4C49-87FC-764BF84A7C79}" name="Colonne2468" dataDxfId="13898"/>
    <tableColumn id="2487" xr3:uid="{1A8774E1-D4AA-4DA9-9091-3EA917450B5D}" name="Colonne2469" dataDxfId="13897"/>
    <tableColumn id="2488" xr3:uid="{3F3A2A33-7158-4675-9360-9A2D68ECD0F1}" name="Colonne2470" dataDxfId="13896"/>
    <tableColumn id="2489" xr3:uid="{59146CD3-C321-49EE-A278-F3E2BF6E9A50}" name="Colonne2471" dataDxfId="13895"/>
    <tableColumn id="2490" xr3:uid="{7BD47DFC-7D36-4026-A5F7-ACFB2A91D6CE}" name="Colonne2472" dataDxfId="13894"/>
    <tableColumn id="2491" xr3:uid="{AC5BC822-472F-40AE-A6D0-B239E9CD9C31}" name="Colonne2473" dataDxfId="13893"/>
    <tableColumn id="2492" xr3:uid="{96BADE3F-4122-4C87-8A0D-4457553DDA8E}" name="Colonne2474" dataDxfId="13892"/>
    <tableColumn id="2493" xr3:uid="{228F699F-B7C4-4740-BAF6-BF9D03026054}" name="Colonne2475" dataDxfId="13891"/>
    <tableColumn id="2494" xr3:uid="{D75B1A6E-DA61-4B00-A8D1-D698FFABE09C}" name="Colonne2476" dataDxfId="13890"/>
    <tableColumn id="2495" xr3:uid="{94FEB793-CAC9-42B8-8A05-A079C6D3D438}" name="Colonne2477" dataDxfId="13889"/>
    <tableColumn id="2496" xr3:uid="{13755948-09B4-40C3-A8E0-0796AA048E1A}" name="Colonne2478" dataDxfId="13888"/>
    <tableColumn id="2497" xr3:uid="{0BD8B539-41B6-44A7-BD52-B10D4A6A52D6}" name="Colonne2479" dataDxfId="13887"/>
    <tableColumn id="2498" xr3:uid="{23BC3B80-B06F-4A03-AC2B-2C0BFA509206}" name="Colonne2480" dataDxfId="13886"/>
    <tableColumn id="2499" xr3:uid="{4A1F3D00-1276-4D67-962B-01EAD7BEDA92}" name="Colonne2481" dataDxfId="13885"/>
    <tableColumn id="2500" xr3:uid="{3ED1804D-9DBC-4B0A-A855-F5E78843874D}" name="Colonne2482" dataDxfId="13884"/>
    <tableColumn id="2501" xr3:uid="{73BB3D54-DF60-4DFB-8D26-61959E79B0E2}" name="Colonne2483" dataDxfId="13883"/>
    <tableColumn id="2502" xr3:uid="{3649DBB3-1FA9-45FB-8506-2FB03E40279E}" name="Colonne2484" dataDxfId="13882"/>
    <tableColumn id="2503" xr3:uid="{35F59859-D96A-478A-A8D9-3E539D685759}" name="Colonne2485" dataDxfId="13881"/>
    <tableColumn id="2504" xr3:uid="{A7B0A293-F675-4B97-B213-5BAF324ACA93}" name="Colonne2486" dataDxfId="13880"/>
    <tableColumn id="2505" xr3:uid="{03370A54-112B-44CB-B101-25591B58C0D9}" name="Colonne2487" dataDxfId="13879"/>
    <tableColumn id="2506" xr3:uid="{88A38D5C-4996-4243-AD48-2E615FDC9FBC}" name="Colonne2488" dataDxfId="13878"/>
    <tableColumn id="2507" xr3:uid="{0B901C19-8B3B-4A0A-9FEA-F81DCEE5C998}" name="Colonne2489" dataDxfId="13877"/>
    <tableColumn id="2508" xr3:uid="{C8D5F691-C066-4BFC-879A-140177DA6436}" name="Colonne2490" dataDxfId="13876"/>
    <tableColumn id="2509" xr3:uid="{5DD04A6D-FEAE-4392-8E06-527F25BCA397}" name="Colonne2491" dataDxfId="13875"/>
    <tableColumn id="2510" xr3:uid="{14EB3C8B-765A-4C81-9132-C15123FD23B3}" name="Colonne2492" dataDxfId="13874"/>
    <tableColumn id="2511" xr3:uid="{07936163-EB57-4324-988A-7D8DF64AF535}" name="Colonne2493" dataDxfId="13873"/>
    <tableColumn id="2512" xr3:uid="{AE18530B-FD77-4952-B229-B8BB42C914EE}" name="Colonne2494" dataDxfId="13872"/>
    <tableColumn id="2513" xr3:uid="{4DC46CD1-B670-41AA-8C09-0E2CD04C47EE}" name="Colonne2495" dataDxfId="13871"/>
    <tableColumn id="2514" xr3:uid="{59DBB10B-2CBE-4043-9554-5DA894AA431C}" name="Colonne2496" dataDxfId="13870"/>
    <tableColumn id="2515" xr3:uid="{0904F245-8162-48F3-B169-CE8C33CDA768}" name="Colonne2497" dataDxfId="13869"/>
    <tableColumn id="2516" xr3:uid="{BC45D6D1-5967-43B8-833D-E06F824E544D}" name="Colonne2498" dataDxfId="13868"/>
    <tableColumn id="2517" xr3:uid="{2DF88595-BB54-45EE-A13C-A960CCF66627}" name="Colonne2499" dataDxfId="13867"/>
    <tableColumn id="2518" xr3:uid="{719075F3-53AB-4610-A843-B320BE5D1D8B}" name="Colonne2500" dataDxfId="13866"/>
    <tableColumn id="2519" xr3:uid="{E2966243-EACD-4FEE-98F4-583AEB103F19}" name="Colonne2501" dataDxfId="13865"/>
    <tableColumn id="2520" xr3:uid="{A21F52A0-DDA0-4BAD-98A7-4A79C9B4F9F7}" name="Colonne2502" dataDxfId="13864"/>
    <tableColumn id="2521" xr3:uid="{B8C92E94-35CC-4567-81FF-C034FE3FE6E7}" name="Colonne2503" dataDxfId="13863"/>
    <tableColumn id="2522" xr3:uid="{5D072189-B9F1-4977-882F-BAA3075206C4}" name="Colonne2504" dataDxfId="13862"/>
    <tableColumn id="2523" xr3:uid="{4C65157E-7A9D-4334-9324-DD5C226F67CE}" name="Colonne2505" dataDxfId="13861"/>
    <tableColumn id="2524" xr3:uid="{1A0BF70C-C73C-4258-9677-6383E8272729}" name="Colonne2506" dataDxfId="13860"/>
    <tableColumn id="2525" xr3:uid="{EF8C2E53-9F29-4EF6-A1F4-5E524293E905}" name="Colonne2507" dataDxfId="13859"/>
    <tableColumn id="2526" xr3:uid="{272DE107-5525-4050-8A46-34160948927A}" name="Colonne2508" dataDxfId="13858"/>
    <tableColumn id="2527" xr3:uid="{B710DB02-0F84-46EB-B3AD-839BF25E0BCA}" name="Colonne2509" dataDxfId="13857"/>
    <tableColumn id="2528" xr3:uid="{0C72AF6D-4DE2-4A65-A3C1-E7B73704C108}" name="Colonne2510" dataDxfId="13856"/>
    <tableColumn id="2529" xr3:uid="{11A610A8-DC29-4355-8504-0DA70EFA4FFA}" name="Colonne2511" dataDxfId="13855"/>
    <tableColumn id="2530" xr3:uid="{1A383661-5E71-4630-99D5-8B69C80E4E3A}" name="Colonne2512" dataDxfId="13854"/>
    <tableColumn id="2531" xr3:uid="{5FB33F01-05A5-4898-BC45-7A087D72AB29}" name="Colonne2513" dataDxfId="13853"/>
    <tableColumn id="2532" xr3:uid="{0BE85D7C-2961-430A-9B83-760336C8B635}" name="Colonne2514" dataDxfId="13852"/>
    <tableColumn id="2533" xr3:uid="{74314BBA-2B52-475A-9B3C-BDB903332708}" name="Colonne2515" dataDxfId="13851"/>
    <tableColumn id="2534" xr3:uid="{C2398BAA-CC22-41E9-89F7-9C8AFF35569B}" name="Colonne2516" dataDxfId="13850"/>
    <tableColumn id="2535" xr3:uid="{D7095211-38E8-4DFB-AA60-1EEABF499208}" name="Colonne2517" dataDxfId="13849"/>
    <tableColumn id="2536" xr3:uid="{3BD289BE-38BB-4E28-A6AB-5F21A520B81C}" name="Colonne2518" dataDxfId="13848"/>
    <tableColumn id="2537" xr3:uid="{AA413F12-284E-42BD-BDB7-FAE29243BEDB}" name="Colonne2519" dataDxfId="13847"/>
    <tableColumn id="2538" xr3:uid="{F029DC75-A3F9-4EC2-9D1E-F3C685586CB8}" name="Colonne2520" dataDxfId="13846"/>
    <tableColumn id="2539" xr3:uid="{630721A1-44B2-4C0A-83C0-1F66E44C6E68}" name="Colonne2521" dataDxfId="13845"/>
    <tableColumn id="2540" xr3:uid="{8B06C75F-5393-4480-BCEB-79C9A96622B0}" name="Colonne2522" dataDxfId="13844"/>
    <tableColumn id="2541" xr3:uid="{41121B69-0444-4911-86BC-B11449DC0E66}" name="Colonne2523" dataDxfId="13843"/>
    <tableColumn id="2542" xr3:uid="{A490CF34-0759-40D0-B42D-D9359A2B0ED4}" name="Colonne2524" dataDxfId="13842"/>
    <tableColumn id="2543" xr3:uid="{5D43B756-434C-4FE8-ADD8-FFD79F0E06EE}" name="Colonne2525" dataDxfId="13841"/>
    <tableColumn id="2544" xr3:uid="{DC9DB4F9-4481-44E4-AC84-A58A6B05AAEB}" name="Colonne2526" dataDxfId="13840"/>
    <tableColumn id="2545" xr3:uid="{C3B389EC-9657-4E1A-A74E-71D40D7CC312}" name="Colonne2527" dataDxfId="13839"/>
    <tableColumn id="2546" xr3:uid="{970E5BD5-CFA6-448A-BCBE-1381F5DC5DA9}" name="Colonne2528" dataDxfId="13838"/>
    <tableColumn id="2547" xr3:uid="{33223EC9-3C71-401F-BF39-3434458E2973}" name="Colonne2529" dataDxfId="13837"/>
    <tableColumn id="2548" xr3:uid="{162E5B86-B9B1-48D7-B13E-960511A05EC7}" name="Colonne2530" dataDxfId="13836"/>
    <tableColumn id="2549" xr3:uid="{14273DB1-95F7-467A-8B07-00CD39FA6012}" name="Colonne2531" dataDxfId="13835"/>
    <tableColumn id="2550" xr3:uid="{888E1F3D-97EE-4400-9147-4A190D1D4111}" name="Colonne2532" dataDxfId="13834"/>
    <tableColumn id="2551" xr3:uid="{EA880F07-14E3-4A05-A8A7-3DBAEDD180DF}" name="Colonne2533" dataDxfId="13833"/>
    <tableColumn id="2552" xr3:uid="{0F0D0272-FEC3-4735-94B0-F2B43B6AE4A3}" name="Colonne2534" dataDxfId="13832"/>
    <tableColumn id="2553" xr3:uid="{95391229-FE9B-49FB-B7CD-E5BDF771B4A2}" name="Colonne2535" dataDxfId="13831"/>
    <tableColumn id="2554" xr3:uid="{E9EA6517-683A-41C5-B5C9-FC113677839F}" name="Colonne2536" dataDxfId="13830"/>
    <tableColumn id="2555" xr3:uid="{313BD9CB-BB23-460E-8FD5-8E1383B06E4E}" name="Colonne2537" dataDxfId="13829"/>
    <tableColumn id="2556" xr3:uid="{9FE5AC09-ED25-4F49-BBBF-A9D4E6D43969}" name="Colonne2538" dataDxfId="13828"/>
    <tableColumn id="2557" xr3:uid="{FBB58558-5352-4479-BA1D-50827A174A48}" name="Colonne2539" dataDxfId="13827"/>
    <tableColumn id="2558" xr3:uid="{3635647C-83AD-4A23-A859-70EFCAFACA05}" name="Colonne2540" dataDxfId="13826"/>
    <tableColumn id="2559" xr3:uid="{9BB1EF17-3E26-4DEC-A384-5F381968C92F}" name="Colonne2541" dataDxfId="13825"/>
    <tableColumn id="2560" xr3:uid="{C4365681-54EE-4E4B-A8EC-114D26811C19}" name="Colonne2542" dataDxfId="13824"/>
    <tableColumn id="2561" xr3:uid="{A9D263A0-9A53-46A5-A42F-FEA699342F8B}" name="Colonne2543" dataDxfId="13823"/>
    <tableColumn id="2562" xr3:uid="{087ABA96-21DB-41CD-9ACB-AB6ACF07A1DF}" name="Colonne2544" dataDxfId="13822"/>
    <tableColumn id="2563" xr3:uid="{A97A86C7-C992-41C1-8F4D-8E3369C354AE}" name="Colonne2545" dataDxfId="13821"/>
    <tableColumn id="2564" xr3:uid="{DB277353-59B9-4185-8F46-59A00148C7D3}" name="Colonne2546" dataDxfId="13820"/>
    <tableColumn id="2565" xr3:uid="{A005D294-0F82-42B2-A161-7A35BFA9991E}" name="Colonne2547" dataDxfId="13819"/>
    <tableColumn id="2566" xr3:uid="{0B131AE0-DC75-4ADF-B5BF-2965696FC8C4}" name="Colonne2548" dataDxfId="13818"/>
    <tableColumn id="2567" xr3:uid="{5375D02A-CAA5-4269-A4DF-22A6FC5D6E09}" name="Colonne2549" dataDxfId="13817"/>
    <tableColumn id="2568" xr3:uid="{6C547C0A-8FD3-491F-962E-04FF4B94FC50}" name="Colonne2550" dataDxfId="13816"/>
    <tableColumn id="2569" xr3:uid="{3D04821B-8B9B-47B0-B5D8-FA0F30BDFBB5}" name="Colonne2551" dataDxfId="13815"/>
    <tableColumn id="2570" xr3:uid="{50AAEFF2-3888-44CF-9064-9E85831F7109}" name="Colonne2552" dataDxfId="13814"/>
    <tableColumn id="2571" xr3:uid="{C3588D30-30E4-4419-B134-0C0B8ABA90F1}" name="Colonne2553" dataDxfId="13813"/>
    <tableColumn id="2572" xr3:uid="{47082137-29DD-4FAF-8E72-9F6796FF1CE3}" name="Colonne2554" dataDxfId="13812"/>
    <tableColumn id="2573" xr3:uid="{CBE71740-4E4D-4FE9-8F3E-CCA0AFE1655E}" name="Colonne2555" dataDxfId="13811"/>
    <tableColumn id="2574" xr3:uid="{1B5B903F-FC4B-49AD-BA3E-D26628494522}" name="Colonne2556" dataDxfId="13810"/>
    <tableColumn id="2575" xr3:uid="{EF1F8D31-3533-4BD3-ABAB-005CBF2785E9}" name="Colonne2557" dataDxfId="13809"/>
    <tableColumn id="2576" xr3:uid="{E0F45106-A136-474C-BBE5-85B0AB25B04B}" name="Colonne2558" dataDxfId="13808"/>
    <tableColumn id="2577" xr3:uid="{813B46D9-B428-4AA5-9820-E5CEC21F4CE1}" name="Colonne2559" dataDxfId="13807"/>
    <tableColumn id="2578" xr3:uid="{72A8E19C-9526-4993-A474-04B64121A5F0}" name="Colonne2560" dataDxfId="13806"/>
    <tableColumn id="2579" xr3:uid="{BC8DD502-F9E0-44B9-98FB-15184E51849D}" name="Colonne2561" dataDxfId="13805"/>
    <tableColumn id="2580" xr3:uid="{E0F76FBF-B58C-4447-95DE-39A7322537F9}" name="Colonne2562" dataDxfId="13804"/>
    <tableColumn id="2581" xr3:uid="{ADF7543E-1A74-40C9-A768-8BB1AD5774E9}" name="Colonne2563" dataDxfId="13803"/>
    <tableColumn id="2582" xr3:uid="{5E2FE7CD-4806-45FB-B869-1AD88311973D}" name="Colonne2564" dataDxfId="13802"/>
    <tableColumn id="2583" xr3:uid="{7FA74FFA-0895-43C2-BC55-D86EE829AA4A}" name="Colonne2565" dataDxfId="13801"/>
    <tableColumn id="2584" xr3:uid="{A62343EF-AF0B-4506-930A-CFEBA43D2061}" name="Colonne2566" dataDxfId="13800"/>
    <tableColumn id="2585" xr3:uid="{4895C622-DE99-4E10-94E3-0C73464E9110}" name="Colonne2567" dataDxfId="13799"/>
    <tableColumn id="2586" xr3:uid="{5FC02C34-92E4-4C17-B87E-FABA9138C360}" name="Colonne2568" dataDxfId="13798"/>
    <tableColumn id="2587" xr3:uid="{40137183-152B-4288-A28D-527C13FE1174}" name="Colonne2569" dataDxfId="13797"/>
    <tableColumn id="2588" xr3:uid="{FD8A0895-5AF0-4496-AEFA-1CA270626356}" name="Colonne2570" dataDxfId="13796"/>
    <tableColumn id="2589" xr3:uid="{CD4C3177-8966-4F5C-B8EF-E0811BBE8071}" name="Colonne2571" dataDxfId="13795"/>
    <tableColumn id="2590" xr3:uid="{71EAC17A-46F7-4D62-9F14-294CA17430B2}" name="Colonne2572" dataDxfId="13794"/>
    <tableColumn id="2591" xr3:uid="{48EFBD3D-C5EA-4B60-B298-09DC88198E9E}" name="Colonne2573" dataDxfId="13793"/>
    <tableColumn id="2592" xr3:uid="{0CB10FFB-053E-46BC-8FB0-73FEA8FD08EB}" name="Colonne2574" dataDxfId="13792"/>
    <tableColumn id="2593" xr3:uid="{5A174A3B-62F9-4813-8573-3B5E746F2771}" name="Colonne2575" dataDxfId="13791"/>
    <tableColumn id="2594" xr3:uid="{DCFEFE01-5ABE-492E-B40A-8D7257609B56}" name="Colonne2576" dataDxfId="13790"/>
    <tableColumn id="2595" xr3:uid="{6C7DD961-5747-4401-88AB-87EC34FCEA3A}" name="Colonne2577" dataDxfId="13789"/>
    <tableColumn id="2596" xr3:uid="{F64F6756-143F-4302-B694-21C1B753B2F8}" name="Colonne2578" dataDxfId="13788"/>
    <tableColumn id="2597" xr3:uid="{4418FE1B-8B80-4ACC-9F20-428E4BE66467}" name="Colonne2579" dataDxfId="13787"/>
    <tableColumn id="2598" xr3:uid="{A4D4D895-95BB-4F9E-BE94-B9A408C951BC}" name="Colonne2580" dataDxfId="13786"/>
    <tableColumn id="2599" xr3:uid="{624289DA-5682-491D-8856-0F71C398562C}" name="Colonne2581" dataDxfId="13785"/>
    <tableColumn id="2600" xr3:uid="{DFD69C86-2D1F-4F29-8123-E3EB899133F3}" name="Colonne2582" dataDxfId="13784"/>
    <tableColumn id="2601" xr3:uid="{5AC64AF5-D423-4AE8-87C1-1A4BAE18F9F6}" name="Colonne2583" dataDxfId="13783"/>
    <tableColumn id="2602" xr3:uid="{B92AB969-BB20-4FBC-8396-A7C51B657063}" name="Colonne2584" dataDxfId="13782"/>
    <tableColumn id="2603" xr3:uid="{8C8D6F4F-A32B-44B5-A560-0719C73CF3DC}" name="Colonne2585" dataDxfId="13781"/>
    <tableColumn id="2604" xr3:uid="{7CFD823A-E02E-412F-A880-75EF4A6B5A4B}" name="Colonne2586" dataDxfId="13780"/>
    <tableColumn id="2605" xr3:uid="{EE05530E-36F6-4245-9ADA-CB0A7BADC56D}" name="Colonne2587" dataDxfId="13779"/>
    <tableColumn id="2606" xr3:uid="{59DEF96D-A407-49A9-9F10-C8891F72F18A}" name="Colonne2588" dataDxfId="13778"/>
    <tableColumn id="2607" xr3:uid="{87C39588-F587-4F40-9F41-7D90708ADCD4}" name="Colonne2589" dataDxfId="13777"/>
    <tableColumn id="2608" xr3:uid="{C34249B6-1510-4D49-86C5-E7C22B624217}" name="Colonne2590" dataDxfId="13776"/>
    <tableColumn id="2609" xr3:uid="{1CFC8528-70A3-46B0-BBF9-4C4E2F5C7214}" name="Colonne2591" dataDxfId="13775"/>
    <tableColumn id="2610" xr3:uid="{CCACDEE1-D24A-4A41-8420-89525E1B0710}" name="Colonne2592" dataDxfId="13774"/>
    <tableColumn id="2611" xr3:uid="{C631695D-D723-44A0-8E59-44D5DD263021}" name="Colonne2593" dataDxfId="13773"/>
    <tableColumn id="2612" xr3:uid="{0EE57805-0A4F-4B1E-B0F7-1FB85D278599}" name="Colonne2594" dataDxfId="13772"/>
    <tableColumn id="2613" xr3:uid="{BF170C25-2D74-44DF-85F9-D6C470FE0C60}" name="Colonne2595" dataDxfId="13771"/>
    <tableColumn id="2614" xr3:uid="{D406A6A0-F48E-4C5D-B360-676A5CE3BC9F}" name="Colonne2596" dataDxfId="13770"/>
    <tableColumn id="2615" xr3:uid="{E9508756-27E6-4240-BA24-1C2A37FC4441}" name="Colonne2597" dataDxfId="13769"/>
    <tableColumn id="2616" xr3:uid="{20D81858-BDB0-4FCD-92A7-4A8EB8BD0F73}" name="Colonne2598" dataDxfId="13768"/>
    <tableColumn id="2617" xr3:uid="{19D37577-99EF-4428-A6BE-BE215390E283}" name="Colonne2599" dataDxfId="13767"/>
    <tableColumn id="2618" xr3:uid="{60ECF2F8-62F7-4712-AB19-C9096EDB5C21}" name="Colonne2600" dataDxfId="13766"/>
    <tableColumn id="2619" xr3:uid="{847FC863-773D-4FB7-98F2-7ACCBB6F9F8B}" name="Colonne2601" dataDxfId="13765"/>
    <tableColumn id="2620" xr3:uid="{9FB3E3EA-1DA1-470F-9A3E-B0D23A544A0A}" name="Colonne2602" dataDxfId="13764"/>
    <tableColumn id="2621" xr3:uid="{AF50B4B0-C61B-4247-B25E-1228AAC84697}" name="Colonne2603" dataDxfId="13763"/>
    <tableColumn id="2622" xr3:uid="{5C485E12-B780-417A-B826-619D8C58F166}" name="Colonne2604" dataDxfId="13762"/>
    <tableColumn id="2623" xr3:uid="{47C63BAB-5A27-4097-AD7F-B91209A63D80}" name="Colonne2605" dataDxfId="13761"/>
    <tableColumn id="2624" xr3:uid="{79202819-D34C-430B-9CAF-6EAD842CB3FC}" name="Colonne2606" dataDxfId="13760"/>
    <tableColumn id="2625" xr3:uid="{3BB2E8A8-AF6C-49F5-9B47-4FC94235C8C1}" name="Colonne2607" dataDxfId="13759"/>
    <tableColumn id="2626" xr3:uid="{DEF0B23E-6F30-41C3-A6E8-2B946977181B}" name="Colonne2608" dataDxfId="13758"/>
    <tableColumn id="2627" xr3:uid="{E35AF821-1CFF-4231-8C7B-C1FD5E90899F}" name="Colonne2609" dataDxfId="13757"/>
    <tableColumn id="2628" xr3:uid="{BCAA4FAE-6EBA-4789-B027-B370EDF6E9AA}" name="Colonne2610" dataDxfId="13756"/>
    <tableColumn id="2629" xr3:uid="{D1BF991A-5FE8-41B6-A0B7-505D2DAD4A5A}" name="Colonne2611" dataDxfId="13755"/>
    <tableColumn id="2630" xr3:uid="{6103CC5C-BB2F-4F68-9352-0F20705B2A58}" name="Colonne2612" dataDxfId="13754"/>
    <tableColumn id="2631" xr3:uid="{D8DAEC51-C5EA-46EC-83E6-0092DB4E6841}" name="Colonne2613" dataDxfId="13753"/>
    <tableColumn id="2632" xr3:uid="{D1089935-9FBB-4AD0-B34E-581B4499B87D}" name="Colonne2614" dataDxfId="13752"/>
    <tableColumn id="2633" xr3:uid="{14AE7048-D039-4EDA-8DB8-1E5F892F9FF9}" name="Colonne2615" dataDxfId="13751"/>
    <tableColumn id="2634" xr3:uid="{7139ADA4-2527-4B39-9B88-E30B8C440C73}" name="Colonne2616" dataDxfId="13750"/>
    <tableColumn id="2635" xr3:uid="{1A2B904B-E4D9-4712-8A66-6192685DDF62}" name="Colonne2617" dataDxfId="13749"/>
    <tableColumn id="2636" xr3:uid="{F8A90E3F-910F-4F6B-9D39-B9984AC49BA6}" name="Colonne2618" dataDxfId="13748"/>
    <tableColumn id="2637" xr3:uid="{CF8E6C4D-6D2C-471D-B385-B1C8B3FCB795}" name="Colonne2619" dataDxfId="13747"/>
    <tableColumn id="2638" xr3:uid="{D9B446E7-A478-4688-AC9A-B1772E1B2D3D}" name="Colonne2620" dataDxfId="13746"/>
    <tableColumn id="2639" xr3:uid="{AD07093C-DAD3-4FBF-8F4B-70275FAB1A68}" name="Colonne2621" dataDxfId="13745"/>
    <tableColumn id="2640" xr3:uid="{5482FBC6-8D4C-4BE6-8E39-641E9EE71858}" name="Colonne2622" dataDxfId="13744"/>
    <tableColumn id="2641" xr3:uid="{5DF68AA8-D498-4DFD-A78C-28A093231E0C}" name="Colonne2623" dataDxfId="13743"/>
    <tableColumn id="2642" xr3:uid="{9873BAA9-DFC8-4EE5-8E4B-6E11E3A12CDC}" name="Colonne2624" dataDxfId="13742"/>
    <tableColumn id="2643" xr3:uid="{88C08CE5-26AA-42DB-8471-EB88F2127360}" name="Colonne2625" dataDxfId="13741"/>
    <tableColumn id="2644" xr3:uid="{1DA0123E-6CDA-44B8-99E0-B53433E75384}" name="Colonne2626" dataDxfId="13740"/>
    <tableColumn id="2645" xr3:uid="{E27F7A09-AE0B-456D-91D2-FF8247895536}" name="Colonne2627" dataDxfId="13739"/>
    <tableColumn id="2646" xr3:uid="{C4FE26B7-EF9B-442D-870D-80B4A63AFB44}" name="Colonne2628" dataDxfId="13738"/>
    <tableColumn id="2647" xr3:uid="{3389BACE-FD6F-42B8-8B5B-1F3479A63A88}" name="Colonne2629" dataDxfId="13737"/>
    <tableColumn id="2648" xr3:uid="{73F31E66-6BA3-4929-AC99-E582E4BCFA19}" name="Colonne2630" dataDxfId="13736"/>
    <tableColumn id="2649" xr3:uid="{713B8726-66CD-4BF3-A146-CE2FABD0CA73}" name="Colonne2631" dataDxfId="13735"/>
    <tableColumn id="2650" xr3:uid="{D09FF5A9-F0B9-4093-B0D3-00803F684B9F}" name="Colonne2632" dataDxfId="13734"/>
    <tableColumn id="2651" xr3:uid="{835FAEB1-8DA8-42D9-8D9A-86BB89DBD137}" name="Colonne2633" dataDxfId="13733"/>
    <tableColumn id="2652" xr3:uid="{858A0564-F381-4D0A-BAF1-EB796A198809}" name="Colonne2634" dataDxfId="13732"/>
    <tableColumn id="2653" xr3:uid="{1EE8A71E-7140-43A2-874E-F3F5CD1FFBB3}" name="Colonne2635" dataDxfId="13731"/>
    <tableColumn id="2654" xr3:uid="{08293C14-1F7D-4857-AB8D-CA14EA38922B}" name="Colonne2636" dataDxfId="13730"/>
    <tableColumn id="2655" xr3:uid="{34CE85B8-2C98-4E49-888F-DD88E9247087}" name="Colonne2637" dataDxfId="13729"/>
    <tableColumn id="2656" xr3:uid="{67A17329-05E6-4F66-ABBD-BA11377FF092}" name="Colonne2638" dataDxfId="13728"/>
    <tableColumn id="2657" xr3:uid="{A73C5981-325D-4117-A536-154084DD6435}" name="Colonne2639" dataDxfId="13727"/>
    <tableColumn id="2658" xr3:uid="{F5F45396-CAE2-41BF-9061-AB2EE65FED6A}" name="Colonne2640" dataDxfId="13726"/>
    <tableColumn id="2659" xr3:uid="{04C8DE70-9ECA-436A-AE24-10F9919B9816}" name="Colonne2641" dataDxfId="13725"/>
    <tableColumn id="2660" xr3:uid="{B6C38568-A3D6-440D-B1BB-942E2E4D0492}" name="Colonne2642" dataDxfId="13724"/>
    <tableColumn id="2661" xr3:uid="{7FC35557-E1EA-4133-9B5A-CBB0D116548F}" name="Colonne2643" dataDxfId="13723"/>
    <tableColumn id="2662" xr3:uid="{5D4A4BE3-4683-454F-9482-212AB4713BE9}" name="Colonne2644" dataDxfId="13722"/>
    <tableColumn id="2663" xr3:uid="{25034D6F-4D36-4F9A-9E72-E52DC9B41E52}" name="Colonne2645" dataDxfId="13721"/>
    <tableColumn id="2664" xr3:uid="{0F93D70C-0598-4F64-92EE-5F66EB7A430E}" name="Colonne2646" dataDxfId="13720"/>
    <tableColumn id="2665" xr3:uid="{8E281FF3-CA3A-4C4A-8F83-D52C9FFD8048}" name="Colonne2647" dataDxfId="13719"/>
    <tableColumn id="2666" xr3:uid="{8FB727CF-75F8-43F2-8FC1-472F66156FA4}" name="Colonne2648" dataDxfId="13718"/>
    <tableColumn id="2667" xr3:uid="{E44B05A2-AC93-404A-A21B-C18ABA2F04D0}" name="Colonne2649" dataDxfId="13717"/>
    <tableColumn id="2668" xr3:uid="{39D74BC8-7C49-47B6-968A-09BBD35AC02A}" name="Colonne2650" dataDxfId="13716"/>
    <tableColumn id="2669" xr3:uid="{1B2D8E22-107B-424E-AC37-C6CCF309705D}" name="Colonne2651" dataDxfId="13715"/>
    <tableColumn id="2670" xr3:uid="{8653073E-8DB5-4E39-800B-3FDC427E7536}" name="Colonne2652" dataDxfId="13714"/>
    <tableColumn id="2671" xr3:uid="{32D546AD-BE28-4BE1-9990-ED6E3AAD5AF7}" name="Colonne2653" dataDxfId="13713"/>
    <tableColumn id="2672" xr3:uid="{5F43E23D-9C1F-44AD-832F-332AE1E7FA28}" name="Colonne2654" dataDxfId="13712"/>
    <tableColumn id="2673" xr3:uid="{732FE583-61BE-46D5-AA36-20CD7378E214}" name="Colonne2655" dataDxfId="13711"/>
    <tableColumn id="2674" xr3:uid="{110536CC-318F-420C-8DC5-454B9D9C6BC3}" name="Colonne2656" dataDxfId="13710"/>
    <tableColumn id="2675" xr3:uid="{86D3011C-2950-4993-A6AF-7C75C6226658}" name="Colonne2657" dataDxfId="13709"/>
    <tableColumn id="2676" xr3:uid="{317EDB92-4E27-4F86-A687-21FC381D50CB}" name="Colonne2658" dataDxfId="13708"/>
    <tableColumn id="2677" xr3:uid="{110A2C9D-AFD3-4981-933C-3D1AFF0C4081}" name="Colonne2659" dataDxfId="13707"/>
    <tableColumn id="2678" xr3:uid="{3D889784-1DE1-46C8-AFD8-E28FE222CE9D}" name="Colonne2660" dataDxfId="13706"/>
    <tableColumn id="2679" xr3:uid="{DB5E49A6-083D-4785-90D9-68D6074D5725}" name="Colonne2661" dataDxfId="13705"/>
    <tableColumn id="2680" xr3:uid="{F239C473-6150-4874-BF14-303B6E7C28BD}" name="Colonne2662" dataDxfId="13704"/>
    <tableColumn id="2681" xr3:uid="{BCB594D8-3386-459F-B6FC-C12AA7162A37}" name="Colonne2663" dataDxfId="13703"/>
    <tableColumn id="2682" xr3:uid="{DB4B52FF-4E9F-491F-95FB-9074798A8B94}" name="Colonne2664" dataDxfId="13702"/>
    <tableColumn id="2683" xr3:uid="{72B02EE7-8366-4470-850C-49BBCFE2EACD}" name="Colonne2665" dataDxfId="13701"/>
    <tableColumn id="2684" xr3:uid="{61D49E98-E1DC-48A9-BD2F-E7C44E52E058}" name="Colonne2666" dataDxfId="13700"/>
    <tableColumn id="2685" xr3:uid="{BABE09E0-AE1E-431C-9638-4E8C67609DA0}" name="Colonne2667" dataDxfId="13699"/>
    <tableColumn id="2686" xr3:uid="{88C86E2F-BF64-4753-AF54-26A640A2D51F}" name="Colonne2668" dataDxfId="13698"/>
    <tableColumn id="2687" xr3:uid="{5206EF35-EC50-43B2-AEBD-501F6FD7A1DF}" name="Colonne2669" dataDxfId="13697"/>
    <tableColumn id="2688" xr3:uid="{5EC1B7DB-BF23-43F1-8016-05D3B0EA2ED8}" name="Colonne2670" dataDxfId="13696"/>
    <tableColumn id="2689" xr3:uid="{87924FF2-66C2-4FD2-A23F-9C15184D5D5E}" name="Colonne2671" dataDxfId="13695"/>
    <tableColumn id="2690" xr3:uid="{E80F266D-8471-48D2-B152-E3BD400EB44D}" name="Colonne2672" dataDxfId="13694"/>
    <tableColumn id="2691" xr3:uid="{5B757A1C-0349-4856-A95A-CCEDAD21B82D}" name="Colonne2673" dataDxfId="13693"/>
    <tableColumn id="2692" xr3:uid="{35594536-B608-472F-BAAA-FA19EE7B36B9}" name="Colonne2674" dataDxfId="13692"/>
    <tableColumn id="2693" xr3:uid="{AB65C40E-D9AB-4544-80B2-A1E5239A2684}" name="Colonne2675" dataDxfId="13691"/>
    <tableColumn id="2694" xr3:uid="{1F76D1B1-729A-4B12-8F6C-96F6017C0FB8}" name="Colonne2676" dataDxfId="13690"/>
    <tableColumn id="2695" xr3:uid="{12CBB294-7BB3-4AB8-B64D-5A2AD1ABE8AA}" name="Colonne2677" dataDxfId="13689"/>
    <tableColumn id="2696" xr3:uid="{180C4BE2-F214-4546-8835-45580C3A3042}" name="Colonne2678" dataDxfId="13688"/>
    <tableColumn id="2697" xr3:uid="{0A6387C3-FB8F-473F-9B25-A4F6E4EF20B5}" name="Colonne2679" dataDxfId="13687"/>
    <tableColumn id="2698" xr3:uid="{3F88555B-890C-44B4-A32A-205376D51077}" name="Colonne2680" dataDxfId="13686"/>
    <tableColumn id="2699" xr3:uid="{34F649AA-B284-476E-A96E-4931E2DBAAD5}" name="Colonne2681" dataDxfId="13685"/>
    <tableColumn id="2700" xr3:uid="{48D83636-9437-4300-9912-A8533557ABC5}" name="Colonne2682" dataDxfId="13684"/>
    <tableColumn id="2701" xr3:uid="{220F3912-F4A1-4339-B35D-08389D68E224}" name="Colonne2683" dataDxfId="13683"/>
    <tableColumn id="2702" xr3:uid="{C098379F-147A-4A6A-971B-B780207FEED5}" name="Colonne2684" dataDxfId="13682"/>
    <tableColumn id="2703" xr3:uid="{4C9525EC-7DB3-415D-BF20-E32401371105}" name="Colonne2685" dataDxfId="13681"/>
    <tableColumn id="2704" xr3:uid="{24F8A649-A930-4F35-8B77-0A0D0984173D}" name="Colonne2686" dataDxfId="13680"/>
    <tableColumn id="2705" xr3:uid="{3AD67B43-D2FF-44CE-8186-F1B42C32E242}" name="Colonne2687" dataDxfId="13679"/>
    <tableColumn id="2706" xr3:uid="{552030D4-19F3-40B7-B1D9-C54DD455D9E0}" name="Colonne2688" dataDxfId="13678"/>
    <tableColumn id="2707" xr3:uid="{22EBB084-ADE9-4592-8F1A-385B640D66A7}" name="Colonne2689" dataDxfId="13677"/>
    <tableColumn id="2708" xr3:uid="{8E0ADC2E-ABB4-4C89-A67D-FE1B75C95E48}" name="Colonne2690" dataDxfId="13676"/>
    <tableColumn id="2709" xr3:uid="{AA0B5096-5D8C-4F32-A9EB-7B680C0506C1}" name="Colonne2691" dataDxfId="13675"/>
    <tableColumn id="2710" xr3:uid="{C68682DF-AACB-4F21-A2CA-6DD1413CDFFA}" name="Colonne2692" dataDxfId="13674"/>
    <tableColumn id="2711" xr3:uid="{25879104-C872-468A-8432-291F8B932BD8}" name="Colonne2693" dataDxfId="13673"/>
    <tableColumn id="2712" xr3:uid="{273BDA93-C29E-40BD-9510-F4FA334899DE}" name="Colonne2694" dataDxfId="13672"/>
    <tableColumn id="2713" xr3:uid="{0C31491E-B88B-42A9-BF10-1AA50E424F1F}" name="Colonne2695" dataDxfId="13671"/>
    <tableColumn id="2714" xr3:uid="{A015D9D5-62F7-4DB8-B3E8-733E027B27CE}" name="Colonne2696" dataDxfId="13670"/>
    <tableColumn id="2715" xr3:uid="{F4794F0A-4F08-4EB4-8592-6917939ECC3F}" name="Colonne2697" dataDxfId="13669"/>
    <tableColumn id="2716" xr3:uid="{B9A960CD-46D6-42D2-8B0F-AADC315B74AD}" name="Colonne2698" dataDxfId="13668"/>
    <tableColumn id="2717" xr3:uid="{5A636B64-5362-46B4-9FE3-413571EC03A3}" name="Colonne2699" dataDxfId="13667"/>
    <tableColumn id="2718" xr3:uid="{F20E633D-0F4E-4DA0-B9CE-A10E08CA341C}" name="Colonne2700" dataDxfId="13666"/>
    <tableColumn id="2719" xr3:uid="{5140EFF0-DFD4-4ABE-AE56-B9C41CF2816E}" name="Colonne2701" dataDxfId="13665"/>
    <tableColumn id="2720" xr3:uid="{68B2599C-FFA5-4594-8D5A-34441C337A64}" name="Colonne2702" dataDxfId="13664"/>
    <tableColumn id="2721" xr3:uid="{565D6822-AC24-4B59-AB76-D9E4381E7DDB}" name="Colonne2703" dataDxfId="13663"/>
    <tableColumn id="2722" xr3:uid="{C0D5BCD4-7D1A-409C-A4A8-AC09DF23B4F5}" name="Colonne2704" dataDxfId="13662"/>
    <tableColumn id="2723" xr3:uid="{19177741-113A-4379-B289-7049E221760F}" name="Colonne2705" dataDxfId="13661"/>
    <tableColumn id="2724" xr3:uid="{52EE1275-9BF1-480F-B18B-77B19C324C0A}" name="Colonne2706" dataDxfId="13660"/>
    <tableColumn id="2725" xr3:uid="{D0321041-BFE9-467F-9962-65C2296BD4F8}" name="Colonne2707" dataDxfId="13659"/>
    <tableColumn id="2726" xr3:uid="{18092E3B-8B1D-4FB1-BCB8-21EFE49A4183}" name="Colonne2708" dataDxfId="13658"/>
    <tableColumn id="2727" xr3:uid="{407F6FA1-30A5-4359-B07B-5C52EBDD8EFA}" name="Colonne2709" dataDxfId="13657"/>
    <tableColumn id="2728" xr3:uid="{9F5F0F44-6A9E-4302-98E1-EB0CDA2DD216}" name="Colonne2710" dataDxfId="13656"/>
    <tableColumn id="2729" xr3:uid="{910A3C1F-1BEF-4279-9030-A4FB721FB680}" name="Colonne2711" dataDxfId="13655"/>
    <tableColumn id="2730" xr3:uid="{1B294EFE-DBF2-454A-A38D-7E089D8D57A4}" name="Colonne2712" dataDxfId="13654"/>
    <tableColumn id="2731" xr3:uid="{53488006-48CE-4790-ABA5-CF0E0B87A415}" name="Colonne2713" dataDxfId="13653"/>
    <tableColumn id="2732" xr3:uid="{2D1CB183-1B21-4473-BB23-178F3C3D3976}" name="Colonne2714" dataDxfId="13652"/>
    <tableColumn id="2733" xr3:uid="{D3DE5436-77E5-44C9-A631-DE061EA4B07E}" name="Colonne2715" dataDxfId="13651"/>
    <tableColumn id="2734" xr3:uid="{552FF82A-4B91-44BC-B6A0-61867604EADA}" name="Colonne2716" dataDxfId="13650"/>
    <tableColumn id="2735" xr3:uid="{D9B38758-2260-45E1-8223-9676860E6F54}" name="Colonne2717" dataDxfId="13649"/>
    <tableColumn id="2736" xr3:uid="{370AE8F6-98FB-4586-844F-D8845751C97D}" name="Colonne2718" dataDxfId="13648"/>
    <tableColumn id="2737" xr3:uid="{C64F4F5D-DD39-41E2-9BF6-4F14E6F38BDC}" name="Colonne2719" dataDxfId="13647"/>
    <tableColumn id="2738" xr3:uid="{7E1862C8-C1E6-4F56-9FFF-3A1985A895A8}" name="Colonne2720" dataDxfId="13646"/>
    <tableColumn id="2739" xr3:uid="{0F6D4D66-008B-43C3-9824-72DDC34BF169}" name="Colonne2721" dataDxfId="13645"/>
    <tableColumn id="2740" xr3:uid="{8A4DA938-C478-4C85-A8E2-FC822C1586EF}" name="Colonne2722" dataDxfId="13644"/>
    <tableColumn id="2741" xr3:uid="{5AF518A5-C0D7-4B27-926F-C230F16ED1EB}" name="Colonne2723" dataDxfId="13643"/>
    <tableColumn id="2742" xr3:uid="{037454E1-DA23-477B-93DB-2FF27EFD3024}" name="Colonne2724" dataDxfId="13642"/>
    <tableColumn id="2743" xr3:uid="{C268FD20-D771-4946-8225-051B01CABAD7}" name="Colonne2725" dataDxfId="13641"/>
    <tableColumn id="2744" xr3:uid="{DC1527F1-C5C0-47A0-9672-FD6A765DC0A2}" name="Colonne2726" dataDxfId="13640"/>
    <tableColumn id="2745" xr3:uid="{1AD6C702-563E-448F-86D6-DC2F9C36B8C4}" name="Colonne2727" dataDxfId="13639"/>
    <tableColumn id="2746" xr3:uid="{247E9DE2-FD81-4CA6-8124-2F6C4A54CD2C}" name="Colonne2728" dataDxfId="13638"/>
    <tableColumn id="2747" xr3:uid="{BD9B1AC9-1DD1-46F5-9BB4-1EC65ADD76B5}" name="Colonne2729" dataDxfId="13637"/>
    <tableColumn id="2748" xr3:uid="{977A811C-10BD-4C26-97B2-69289D3570FF}" name="Colonne2730" dataDxfId="13636"/>
    <tableColumn id="2749" xr3:uid="{C146A2B5-5A95-43A8-9309-6FAC92AE2BCF}" name="Colonne2731" dataDxfId="13635"/>
    <tableColumn id="2750" xr3:uid="{A944ED97-E5DC-493C-AC4D-2F26809E5EC8}" name="Colonne2732" dataDxfId="13634"/>
    <tableColumn id="2751" xr3:uid="{31CBCC7D-1FC6-4C2E-9198-6DA7530F3A65}" name="Colonne2733" dataDxfId="13633"/>
    <tableColumn id="2752" xr3:uid="{DF7B73BE-00E6-40C6-910F-6BFF027D72D7}" name="Colonne2734" dataDxfId="13632"/>
    <tableColumn id="2753" xr3:uid="{97F44688-9584-464D-B7A5-633C9AAC12A3}" name="Colonne2735" dataDxfId="13631"/>
    <tableColumn id="2754" xr3:uid="{CC43DA1C-BE87-40CD-B840-67A05E44B196}" name="Colonne2736" dataDxfId="13630"/>
    <tableColumn id="2755" xr3:uid="{6B9DFCD7-BBBD-4A70-94C9-CE1A39801179}" name="Colonne2737" dataDxfId="13629"/>
    <tableColumn id="2756" xr3:uid="{37757529-7F30-4858-83F7-8BF520EFCA21}" name="Colonne2738" dataDxfId="13628"/>
    <tableColumn id="2757" xr3:uid="{3F815C19-0046-40C7-B237-8E29988FC24D}" name="Colonne2739" dataDxfId="13627"/>
    <tableColumn id="2758" xr3:uid="{DA13E595-4307-4581-AB67-23B8E78CC095}" name="Colonne2740" dataDxfId="13626"/>
    <tableColumn id="2759" xr3:uid="{B37A05EA-9732-4285-AED8-C3BFDF45A726}" name="Colonne2741" dataDxfId="13625"/>
    <tableColumn id="2760" xr3:uid="{EA812DED-57DB-418A-884A-241D162B3CE7}" name="Colonne2742" dataDxfId="13624"/>
    <tableColumn id="2761" xr3:uid="{F3A6F74D-6A9D-4A3B-B417-1DEDAD81CE5C}" name="Colonne2743" dataDxfId="13623"/>
    <tableColumn id="2762" xr3:uid="{76D40E35-06F5-4CA7-AA20-A3C49AC4CC88}" name="Colonne2744" dataDxfId="13622"/>
    <tableColumn id="2763" xr3:uid="{A5F71ED1-3FD1-47E6-BC81-391946352648}" name="Colonne2745" dataDxfId="13621"/>
    <tableColumn id="2764" xr3:uid="{B7A50B9D-99E3-4CB4-85ED-C272A474E8C6}" name="Colonne2746" dataDxfId="13620"/>
    <tableColumn id="2765" xr3:uid="{95BDF80F-9E6D-4502-97C0-D36259F05EC9}" name="Colonne2747" dataDxfId="13619"/>
    <tableColumn id="2766" xr3:uid="{0372B3AC-A467-48B6-AA2C-65399C2248A2}" name="Colonne2748" dataDxfId="13618"/>
    <tableColumn id="2767" xr3:uid="{F7B0A7BB-2FB1-4ADD-928B-C51D536CBE51}" name="Colonne2749" dataDxfId="13617"/>
    <tableColumn id="2768" xr3:uid="{3BD3872A-2115-4983-BF75-17B69FFB7665}" name="Colonne2750" dataDxfId="13616"/>
    <tableColumn id="2769" xr3:uid="{7FF81FF7-4122-49EB-AF27-CE0FFD4A931D}" name="Colonne2751" dataDxfId="13615"/>
    <tableColumn id="2770" xr3:uid="{6619DF4F-D61A-4DFE-8167-B0BCC601CD6B}" name="Colonne2752" dataDxfId="13614"/>
    <tableColumn id="2771" xr3:uid="{9274D944-B7C7-4169-BB43-CC292F89ACE1}" name="Colonne2753" dataDxfId="13613"/>
    <tableColumn id="2772" xr3:uid="{3957893B-1B2C-42EE-9768-941555ECB262}" name="Colonne2754" dataDxfId="13612"/>
    <tableColumn id="2773" xr3:uid="{F8ADE21D-1902-44A1-AA2D-972525C80329}" name="Colonne2755" dataDxfId="13611"/>
    <tableColumn id="2774" xr3:uid="{9BFCD373-1228-4CB1-9E63-B0C312F3925B}" name="Colonne2756" dataDxfId="13610"/>
    <tableColumn id="2775" xr3:uid="{6C87CF5F-775C-4CC3-9612-AB387D035730}" name="Colonne2757" dataDxfId="13609"/>
    <tableColumn id="2776" xr3:uid="{20838EBE-3C39-458F-BDC2-A90AE48DD02B}" name="Colonne2758" dataDxfId="13608"/>
    <tableColumn id="2777" xr3:uid="{44C28349-2CAC-4862-95E9-B8D288750826}" name="Colonne2759" dataDxfId="13607"/>
    <tableColumn id="2778" xr3:uid="{334DE788-EF14-4799-AB04-6FF4413C19F1}" name="Colonne2760" dataDxfId="13606"/>
    <tableColumn id="2779" xr3:uid="{31265C4D-BFFD-4CD2-8760-579B1B9B7EF5}" name="Colonne2761" dataDxfId="13605"/>
    <tableColumn id="2780" xr3:uid="{B4E06AB6-5DE4-46BB-92B1-68857F3AFDE0}" name="Colonne2762" dataDxfId="13604"/>
    <tableColumn id="2781" xr3:uid="{DD6D7C3B-D706-4B8B-B898-B1759F8B9567}" name="Colonne2763" dataDxfId="13603"/>
    <tableColumn id="2782" xr3:uid="{1A79006D-9AE9-4CD0-AFD1-C3C610BD7461}" name="Colonne2764" dataDxfId="13602"/>
    <tableColumn id="2783" xr3:uid="{E03EE0E0-6D60-4B13-8F11-F9DFCA9746FD}" name="Colonne2765" dataDxfId="13601"/>
    <tableColumn id="2784" xr3:uid="{1B3CE96E-7DB6-4D7C-AB78-E3F9F623A4B1}" name="Colonne2766" dataDxfId="13600"/>
    <tableColumn id="2785" xr3:uid="{5CF0369E-B4D0-431C-BEED-D5EBB4CD728A}" name="Colonne2767" dataDxfId="13599"/>
    <tableColumn id="2786" xr3:uid="{23152098-D616-4605-9D81-004B64219355}" name="Colonne2768" dataDxfId="13598"/>
    <tableColumn id="2787" xr3:uid="{BE74B5A1-FD2A-4CBE-8FF9-CAED8F24A907}" name="Colonne2769" dataDxfId="13597"/>
    <tableColumn id="2788" xr3:uid="{7C377647-A149-4D75-81B4-9D1C774440FC}" name="Colonne2770" dataDxfId="13596"/>
    <tableColumn id="2789" xr3:uid="{BFD716B1-FCDB-4DE7-97EB-50BB95D7F28C}" name="Colonne2771" dataDxfId="13595"/>
    <tableColumn id="2790" xr3:uid="{7D181CBD-C969-4F04-B745-B92F8DC5B251}" name="Colonne2772" dataDxfId="13594"/>
    <tableColumn id="2791" xr3:uid="{B68FFC15-DE27-4EA3-AFB1-E90AEDB4FA59}" name="Colonne2773" dataDxfId="13593"/>
    <tableColumn id="2792" xr3:uid="{143F8DAA-6140-48BA-8F9D-42C4D2D42DF2}" name="Colonne2774" dataDxfId="13592"/>
    <tableColumn id="2793" xr3:uid="{F71CCC84-81CA-4E43-AC6B-5C256606FC73}" name="Colonne2775" dataDxfId="13591"/>
    <tableColumn id="2794" xr3:uid="{C1FD99F6-7625-4870-BD88-5BCEA334C22F}" name="Colonne2776" dataDxfId="13590"/>
    <tableColumn id="2795" xr3:uid="{15D7BD5A-6A7C-42BE-AA3F-A350B99C0926}" name="Colonne2777" dataDxfId="13589"/>
    <tableColumn id="2796" xr3:uid="{0424C399-2D0F-4467-B451-89773CD404D9}" name="Colonne2778" dataDxfId="13588"/>
    <tableColumn id="2797" xr3:uid="{6378E636-479C-44DE-AC02-C21A9A357525}" name="Colonne2779" dataDxfId="13587"/>
    <tableColumn id="2798" xr3:uid="{5ABBFDB7-B32B-4A9F-89C3-1A5F3D4B4409}" name="Colonne2780" dataDxfId="13586"/>
    <tableColumn id="2799" xr3:uid="{0983430B-2177-4A53-9EDF-750B65977847}" name="Colonne2781" dataDxfId="13585"/>
    <tableColumn id="2800" xr3:uid="{867EA0C1-7105-48C7-8AD3-DEF7D590BA6F}" name="Colonne2782" dataDxfId="13584"/>
    <tableColumn id="2801" xr3:uid="{FF80140B-3EAA-4489-AC70-BBFAE3A512AD}" name="Colonne2783" dataDxfId="13583"/>
    <tableColumn id="2802" xr3:uid="{959D414D-7FF6-4FD8-BE6A-BADDCF76342F}" name="Colonne2784" dataDxfId="13582"/>
    <tableColumn id="2803" xr3:uid="{12727C10-1704-4708-8377-189149D95BB1}" name="Colonne2785" dataDxfId="13581"/>
    <tableColumn id="2804" xr3:uid="{8DD3C6AD-0F97-4770-BF6C-E9BB644A94F8}" name="Colonne2786" dataDxfId="13580"/>
    <tableColumn id="2805" xr3:uid="{8C5FCE0E-8D0C-4035-8008-9877C77BD1F0}" name="Colonne2787" dataDxfId="13579"/>
    <tableColumn id="2806" xr3:uid="{F430B72B-9862-48A1-B224-D2B5D7BAFC3E}" name="Colonne2788" dataDxfId="13578"/>
    <tableColumn id="2807" xr3:uid="{FE3E080D-59E0-48A7-BBB4-22B7B824E8F5}" name="Colonne2789" dataDxfId="13577"/>
    <tableColumn id="2808" xr3:uid="{C02A5025-73A1-43C2-A6B6-961932DF20F1}" name="Colonne2790" dataDxfId="13576"/>
    <tableColumn id="2809" xr3:uid="{B15A8CFC-F56C-440E-A48B-3917CE7BA3BB}" name="Colonne2791" dataDxfId="13575"/>
    <tableColumn id="2810" xr3:uid="{779B3CC5-A478-4AB4-A35D-8070C14D9573}" name="Colonne2792" dataDxfId="13574"/>
    <tableColumn id="2811" xr3:uid="{29BBCE1B-7AD2-4777-BA33-00C3E5DBC52B}" name="Colonne2793" dataDxfId="13573"/>
    <tableColumn id="2812" xr3:uid="{AE84C313-2B26-4C01-8D27-ABF66DD1EC0D}" name="Colonne2794" dataDxfId="13572"/>
    <tableColumn id="2813" xr3:uid="{838A9E34-5DCC-46E7-BCE1-1CE7B4E5C3E8}" name="Colonne2795" dataDxfId="13571"/>
    <tableColumn id="2814" xr3:uid="{7E57CDF2-B8A8-42FE-8273-E095F4B45454}" name="Colonne2796" dataDxfId="13570"/>
    <tableColumn id="2815" xr3:uid="{57D72430-F7E1-4B69-BD9F-6FCBAF805EE0}" name="Colonne2797" dataDxfId="13569"/>
    <tableColumn id="2816" xr3:uid="{610610B6-2B58-4B5C-9C17-18E953FE6ACF}" name="Colonne2798" dataDxfId="13568"/>
    <tableColumn id="2817" xr3:uid="{FA39554D-7C22-40AF-99F4-1C6A44CC2D7F}" name="Colonne2799" dataDxfId="13567"/>
    <tableColumn id="2818" xr3:uid="{DE72DD3A-D0A2-4BF1-AA53-27F1B703D6FC}" name="Colonne2800" dataDxfId="13566"/>
    <tableColumn id="2819" xr3:uid="{4441C848-19CC-4B83-9AD1-419EAC3A8703}" name="Colonne2801" dataDxfId="13565"/>
    <tableColumn id="2820" xr3:uid="{EFB03408-AD7E-408B-880A-16A780D013F0}" name="Colonne2802" dataDxfId="13564"/>
    <tableColumn id="2821" xr3:uid="{3818C256-50F2-4745-9C76-FA91F8E49829}" name="Colonne2803" dataDxfId="13563"/>
    <tableColumn id="2822" xr3:uid="{4A315010-D7D0-4A51-A79F-4839EBCAACB9}" name="Colonne2804" dataDxfId="13562"/>
    <tableColumn id="2823" xr3:uid="{0256F840-8F26-4BC9-BD99-806B04109FF8}" name="Colonne2805" dataDxfId="13561"/>
    <tableColumn id="2824" xr3:uid="{79A8578B-02C0-40E0-9148-86269B3A5CAB}" name="Colonne2806" dataDxfId="13560"/>
    <tableColumn id="2825" xr3:uid="{DCD21F0E-5D3A-4527-8DB2-3B6A8FA0B4AD}" name="Colonne2807" dataDxfId="13559"/>
    <tableColumn id="2826" xr3:uid="{6A0D4822-F7F6-4558-90E1-219CB3F6A7A5}" name="Colonne2808" dataDxfId="13558"/>
    <tableColumn id="2827" xr3:uid="{38F828D5-4A40-49C6-ACBD-5463626183E6}" name="Colonne2809" dataDxfId="13557"/>
    <tableColumn id="2828" xr3:uid="{71A15BB6-8C74-4E70-A628-34246186ECE8}" name="Colonne2810" dataDxfId="13556"/>
    <tableColumn id="2829" xr3:uid="{FC0D418F-ECB6-47CF-8B6A-AA27DA8B26E8}" name="Colonne2811" dataDxfId="13555"/>
    <tableColumn id="2830" xr3:uid="{7C18E72C-EEE1-4B95-8A6A-BDF9022DCC3C}" name="Colonne2812" dataDxfId="13554"/>
    <tableColumn id="2831" xr3:uid="{B5ED37A7-1897-4445-B546-E00B86C287ED}" name="Colonne2813" dataDxfId="13553"/>
    <tableColumn id="2832" xr3:uid="{2554E382-0E17-4D87-9E0E-F96A0D0BC93B}" name="Colonne2814" dataDxfId="13552"/>
    <tableColumn id="2833" xr3:uid="{4ECF82F4-B99B-43BF-826E-7238DB433127}" name="Colonne2815" dataDxfId="13551"/>
    <tableColumn id="2834" xr3:uid="{C110C257-24BB-4F94-A385-C9D253F930CF}" name="Colonne2816" dataDxfId="13550"/>
    <tableColumn id="2835" xr3:uid="{05C44144-E6D1-4E46-88C2-537E81CE558A}" name="Colonne2817" dataDxfId="13549"/>
    <tableColumn id="2836" xr3:uid="{1A4B0D80-970E-4E41-AC7D-B7E3685679B5}" name="Colonne2818" dataDxfId="13548"/>
    <tableColumn id="2837" xr3:uid="{EEFC0B14-00CF-493E-8A13-103F804DAA66}" name="Colonne2819" dataDxfId="13547"/>
    <tableColumn id="2838" xr3:uid="{E310D704-5176-4074-BFB8-7FE020E50E93}" name="Colonne2820" dataDxfId="13546"/>
    <tableColumn id="2839" xr3:uid="{D259605F-94B4-4527-8DB9-E280A8F85AD7}" name="Colonne2821" dataDxfId="13545"/>
    <tableColumn id="2840" xr3:uid="{13437D50-1367-45A0-9FB7-8054C0441A49}" name="Colonne2822" dataDxfId="13544"/>
    <tableColumn id="2841" xr3:uid="{FC587CB6-CD2A-429A-82C3-FD325D8B059C}" name="Colonne2823" dataDxfId="13543"/>
    <tableColumn id="2842" xr3:uid="{832D250C-92FE-4121-A838-EC94C0C10A43}" name="Colonne2824" dataDxfId="13542"/>
    <tableColumn id="2843" xr3:uid="{F74ECBF7-80E9-453C-954F-0B94934D71BC}" name="Colonne2825" dataDxfId="13541"/>
    <tableColumn id="2844" xr3:uid="{C67ECD35-6B10-4C21-8EAF-BFEE4A23538A}" name="Colonne2826" dataDxfId="13540"/>
    <tableColumn id="2845" xr3:uid="{B82CE2EE-6FA4-4F58-9657-7184D6A7C278}" name="Colonne2827" dataDxfId="13539"/>
    <tableColumn id="2846" xr3:uid="{460E1064-690C-4A76-91DA-1D5FF95D6B4F}" name="Colonne2828" dataDxfId="13538"/>
    <tableColumn id="2847" xr3:uid="{C51C4DD2-ECE1-46BD-827B-AB3676B65EC7}" name="Colonne2829" dataDxfId="13537"/>
    <tableColumn id="2848" xr3:uid="{EF792934-B8C7-4E87-A13C-C327C42301C4}" name="Colonne2830" dataDxfId="13536"/>
    <tableColumn id="2849" xr3:uid="{9AC900C0-308E-46FF-8355-BF0BDBA86B81}" name="Colonne2831" dataDxfId="13535"/>
    <tableColumn id="2850" xr3:uid="{5F6C08B2-279C-4E81-8386-64B519324698}" name="Colonne2832" dataDxfId="13534"/>
    <tableColumn id="2851" xr3:uid="{B05937D1-EBAD-417D-866D-4088F1D8C964}" name="Colonne2833" dataDxfId="13533"/>
    <tableColumn id="2852" xr3:uid="{656FA1AB-1953-45D2-9F3D-3DB23537EA4B}" name="Colonne2834" dataDxfId="13532"/>
    <tableColumn id="2853" xr3:uid="{2EC70B0B-D921-4A77-A22F-88415DF2B117}" name="Colonne2835" dataDxfId="13531"/>
    <tableColumn id="2854" xr3:uid="{C472291A-9856-4ABF-BB32-B2936A279558}" name="Colonne2836" dataDxfId="13530"/>
    <tableColumn id="2855" xr3:uid="{03999B51-6CA1-4E89-9516-6ED32DF8E05A}" name="Colonne2837" dataDxfId="13529"/>
    <tableColumn id="2856" xr3:uid="{8BFD3CFC-9A90-4882-B9BD-3E310718D57D}" name="Colonne2838" dataDxfId="13528"/>
    <tableColumn id="2857" xr3:uid="{536D4BCB-B48E-44A2-AF66-EBED09DF06D4}" name="Colonne2839" dataDxfId="13527"/>
    <tableColumn id="2858" xr3:uid="{2047BB99-33A0-4075-A3CC-BCDA466133AF}" name="Colonne2840" dataDxfId="13526"/>
    <tableColumn id="2859" xr3:uid="{C0E2430A-50D9-4132-A474-9903AC5AF2F6}" name="Colonne2841" dataDxfId="13525"/>
    <tableColumn id="2860" xr3:uid="{CCE82363-E3D2-4ECE-9BC1-558A03CC6D93}" name="Colonne2842" dataDxfId="13524"/>
    <tableColumn id="2861" xr3:uid="{BFAE9894-11B6-4FF7-8DA4-1AEDC289B883}" name="Colonne2843" dataDxfId="13523"/>
    <tableColumn id="2862" xr3:uid="{817D36C1-5822-46F5-8B0C-EF49FE818FB2}" name="Colonne2844" dataDxfId="13522"/>
    <tableColumn id="2863" xr3:uid="{574126FC-36C3-4427-A1D9-18DAADA3E810}" name="Colonne2845" dataDxfId="13521"/>
    <tableColumn id="2864" xr3:uid="{6CB783F2-C573-4453-A025-C0AD7432C229}" name="Colonne2846" dataDxfId="13520"/>
    <tableColumn id="2865" xr3:uid="{C229C6F5-F709-49B6-B76E-25AFF8B16B89}" name="Colonne2847" dataDxfId="13519"/>
    <tableColumn id="2866" xr3:uid="{C20CC1A6-7DE3-4EB8-9D52-62E516E04C59}" name="Colonne2848" dataDxfId="13518"/>
    <tableColumn id="2867" xr3:uid="{447471DD-DC9E-4FA8-A566-1101F77C1338}" name="Colonne2849" dataDxfId="13517"/>
    <tableColumn id="2868" xr3:uid="{5DA9315E-1CFB-4A1D-850D-AC1495C3C174}" name="Colonne2850" dataDxfId="13516"/>
    <tableColumn id="2869" xr3:uid="{CD180F3E-79CB-4494-9A4D-110A0F7373C5}" name="Colonne2851" dataDxfId="13515"/>
    <tableColumn id="2870" xr3:uid="{EB5AD65C-AD01-4116-84F8-A435113BE750}" name="Colonne2852" dataDxfId="13514"/>
    <tableColumn id="2871" xr3:uid="{1014FF2A-768F-4C4E-AF17-03FE2C153A9F}" name="Colonne2853" dataDxfId="13513"/>
    <tableColumn id="2872" xr3:uid="{F8A5CC4D-C7A9-4A41-AC93-5A2E21F1D53C}" name="Colonne2854" dataDxfId="13512"/>
    <tableColumn id="2873" xr3:uid="{098165B0-0B11-4147-ACF0-BC26D3ACCE12}" name="Colonne2855" dataDxfId="13511"/>
    <tableColumn id="2874" xr3:uid="{7402290D-AE54-4C83-BC79-0BB087BC26FB}" name="Colonne2856" dataDxfId="13510"/>
    <tableColumn id="2875" xr3:uid="{4DD4DD1A-A3E6-4F55-BDA9-D89547AEF9E0}" name="Colonne2857" dataDxfId="13509"/>
    <tableColumn id="2876" xr3:uid="{8577BE83-73C8-4538-8934-167F13B2ED45}" name="Colonne2858" dataDxfId="13508"/>
    <tableColumn id="2877" xr3:uid="{C007308E-418C-4194-AFEC-05F8AE2FF38C}" name="Colonne2859" dataDxfId="13507"/>
    <tableColumn id="2878" xr3:uid="{50740527-A20F-4DC1-8B64-D0999DB71D27}" name="Colonne2860" dataDxfId="13506"/>
    <tableColumn id="2879" xr3:uid="{6078B286-58A8-4BB2-86D5-964D4E7CD63F}" name="Colonne2861" dataDxfId="13505"/>
    <tableColumn id="2880" xr3:uid="{F83525ED-0559-42B2-93EF-9393DEA27B5B}" name="Colonne2862" dataDxfId="13504"/>
    <tableColumn id="2881" xr3:uid="{6948D401-2A9B-41B4-938A-8BFE2235C7F4}" name="Colonne2863" dataDxfId="13503"/>
    <tableColumn id="2882" xr3:uid="{876E8D38-AE9C-4279-843B-F1A793F76193}" name="Colonne2864" dataDxfId="13502"/>
    <tableColumn id="2883" xr3:uid="{158BBBFD-81E6-404A-88FD-AB41E8F40118}" name="Colonne2865" dataDxfId="13501"/>
    <tableColumn id="2884" xr3:uid="{9E15B213-ED54-4FE9-962F-2AC82140146E}" name="Colonne2866" dataDxfId="13500"/>
    <tableColumn id="2885" xr3:uid="{4EB3796D-233A-4890-98B9-2B217535503F}" name="Colonne2867" dataDxfId="13499"/>
    <tableColumn id="2886" xr3:uid="{71C8E2C0-1F41-46BA-BA21-F7A694ADE4B4}" name="Colonne2868" dataDxfId="13498"/>
    <tableColumn id="2887" xr3:uid="{EE5419CF-AA33-45F7-88D9-AE2AC47B2569}" name="Colonne2869" dataDxfId="13497"/>
    <tableColumn id="2888" xr3:uid="{FF1826B8-A27B-47D8-86E9-A6D6C7EBE279}" name="Colonne2870" dataDxfId="13496"/>
    <tableColumn id="2889" xr3:uid="{38E4FA26-2E15-4818-96EF-6629B7C71EB0}" name="Colonne2871" dataDxfId="13495"/>
    <tableColumn id="2890" xr3:uid="{A85458F9-FD13-4BD9-88C7-87224D5E4120}" name="Colonne2872" dataDxfId="13494"/>
    <tableColumn id="2891" xr3:uid="{34C6F670-7988-4672-B10A-F02C5CF435E6}" name="Colonne2873" dataDxfId="13493"/>
    <tableColumn id="2892" xr3:uid="{D736A18C-C0E5-462B-A503-682937FD5E32}" name="Colonne2874" dataDxfId="13492"/>
    <tableColumn id="2893" xr3:uid="{208101E2-E1E3-438C-9B5A-4ED917884062}" name="Colonne2875" dataDxfId="13491"/>
    <tableColumn id="2894" xr3:uid="{507561D9-2A46-4070-8750-D4DCD5A67B6D}" name="Colonne2876" dataDxfId="13490"/>
    <tableColumn id="2895" xr3:uid="{2EE9BD94-107C-4C63-B6F8-C69AB49829CD}" name="Colonne2877" dataDxfId="13489"/>
    <tableColumn id="2896" xr3:uid="{C002B32D-613E-4705-AE3A-484D29A1AD01}" name="Colonne2878" dataDxfId="13488"/>
    <tableColumn id="2897" xr3:uid="{F60C6C0D-B485-459B-87E3-9CCFA5391AEA}" name="Colonne2879" dataDxfId="13487"/>
    <tableColumn id="2898" xr3:uid="{7332158E-B990-484C-9B34-934C79598B8F}" name="Colonne2880" dataDxfId="13486"/>
    <tableColumn id="2899" xr3:uid="{B713FB07-F49E-43DC-A8E9-8E7F91563FF0}" name="Colonne2881" dataDxfId="13485"/>
    <tableColumn id="2900" xr3:uid="{FA88DDA3-526D-42A3-83F6-F28D564F56DD}" name="Colonne2882" dataDxfId="13484"/>
    <tableColumn id="2901" xr3:uid="{156D4D9D-7C10-436A-83C5-2B12CC96C458}" name="Colonne2883" dataDxfId="13483"/>
    <tableColumn id="2902" xr3:uid="{CCB2FE1A-69F5-4C93-B2A6-53342BF16B7B}" name="Colonne2884" dataDxfId="13482"/>
    <tableColumn id="2903" xr3:uid="{961C5254-E44E-4226-ADAD-0CBAD3C74616}" name="Colonne2885" dataDxfId="13481"/>
    <tableColumn id="2904" xr3:uid="{2772DF33-F523-4A94-BDFF-BF45A0C81F5F}" name="Colonne2886" dataDxfId="13480"/>
    <tableColumn id="2905" xr3:uid="{80E53C17-C4C8-45D8-B72D-B209945F606E}" name="Colonne2887" dataDxfId="13479"/>
    <tableColumn id="2906" xr3:uid="{58E84A18-E80E-41FE-BA09-2184366F169C}" name="Colonne2888" dataDxfId="13478"/>
    <tableColumn id="2907" xr3:uid="{DCE3BD84-EF1C-4E51-B175-482452AEF60C}" name="Colonne2889" dataDxfId="13477"/>
    <tableColumn id="2908" xr3:uid="{37AA3532-DFFB-404C-9697-25C6D3A2993F}" name="Colonne2890" dataDxfId="13476"/>
    <tableColumn id="2909" xr3:uid="{357BC92C-68F0-408B-AAD8-5044DCF9FFE9}" name="Colonne2891" dataDxfId="13475"/>
    <tableColumn id="2910" xr3:uid="{F2934A19-5D37-42FC-AC24-03263535ADB6}" name="Colonne2892" dataDxfId="13474"/>
    <tableColumn id="2911" xr3:uid="{8F2B70B5-759E-4226-9EAE-8C96F449821D}" name="Colonne2893" dataDxfId="13473"/>
    <tableColumn id="2912" xr3:uid="{DA73466A-B07B-4D5A-9B26-30B9318DB338}" name="Colonne2894" dataDxfId="13472"/>
    <tableColumn id="2913" xr3:uid="{9267F9B6-632A-4C45-B187-7DCD992A8CD4}" name="Colonne2895" dataDxfId="13471"/>
    <tableColumn id="2914" xr3:uid="{0151E1EE-0DEA-4D92-B9D1-925FFC056A61}" name="Colonne2896" dataDxfId="13470"/>
    <tableColumn id="2915" xr3:uid="{E92BAD8D-3184-4850-A2EC-A2B4F98488C2}" name="Colonne2897" dataDxfId="13469"/>
    <tableColumn id="2916" xr3:uid="{97E17926-139C-4C24-8647-97EB7280B68A}" name="Colonne2898" dataDxfId="13468"/>
    <tableColumn id="2917" xr3:uid="{51568322-307A-4479-93F2-86E5FE8B8B2F}" name="Colonne2899" dataDxfId="13467"/>
    <tableColumn id="2918" xr3:uid="{7B3BA642-FD09-435B-9C6F-2F75DB1E291E}" name="Colonne2900" dataDxfId="13466"/>
    <tableColumn id="2919" xr3:uid="{5DE70189-62A5-4E31-ABDA-9D73ACBEF33F}" name="Colonne2901" dataDxfId="13465"/>
    <tableColumn id="2920" xr3:uid="{5F21BCA6-BB1C-474B-B6A7-D5AC31B7F512}" name="Colonne2902" dataDxfId="13464"/>
    <tableColumn id="2921" xr3:uid="{EA2B8A13-3C77-4DF6-B960-A99C2756EF58}" name="Colonne2903" dataDxfId="13463"/>
    <tableColumn id="2922" xr3:uid="{8E06E1BA-E97C-405D-BDA1-0472D278C292}" name="Colonne2904" dataDxfId="13462"/>
    <tableColumn id="2923" xr3:uid="{BA8AC7FE-7262-4EB1-8461-D0F8CBD5130A}" name="Colonne2905" dataDxfId="13461"/>
    <tableColumn id="2924" xr3:uid="{5819BE07-B1F9-4C4E-AA01-358B2FAD329F}" name="Colonne2906" dataDxfId="13460"/>
    <tableColumn id="2925" xr3:uid="{12E5DE64-F572-4CA9-9891-F72D7A80A75B}" name="Colonne2907" dataDxfId="13459"/>
    <tableColumn id="2926" xr3:uid="{4CC83FD7-1E70-467E-9AB7-E7A46551B2F8}" name="Colonne2908" dataDxfId="13458"/>
    <tableColumn id="2927" xr3:uid="{37C63D5D-681C-4B4C-95BA-3513BB0609EB}" name="Colonne2909" dataDxfId="13457"/>
    <tableColumn id="2928" xr3:uid="{8BB419D3-2081-452C-B76A-DD2CB19A8CA5}" name="Colonne2910" dataDxfId="13456"/>
    <tableColumn id="2929" xr3:uid="{A0424E95-8E74-4C5D-9209-C77419003FE0}" name="Colonne2911" dataDxfId="13455"/>
    <tableColumn id="2930" xr3:uid="{13A9C1EF-9A69-4099-892A-52D8DFA32998}" name="Colonne2912" dataDxfId="13454"/>
    <tableColumn id="2931" xr3:uid="{2B148CE8-C1C9-4336-863E-2A3DD71861B9}" name="Colonne2913" dataDxfId="13453"/>
    <tableColumn id="2932" xr3:uid="{92FF4675-FBE1-42A9-8317-A7B2E74BF8E3}" name="Colonne2914" dataDxfId="13452"/>
    <tableColumn id="2933" xr3:uid="{4A8956B4-FCDF-42FB-8B36-4BF0515371A5}" name="Colonne2915" dataDxfId="13451"/>
    <tableColumn id="2934" xr3:uid="{5A50CD0F-F1DC-49EA-ADD2-F1612A208B38}" name="Colonne2916" dataDxfId="13450"/>
    <tableColumn id="2935" xr3:uid="{F265628B-2325-4856-8F22-DD91F918B3CE}" name="Colonne2917" dataDxfId="13449"/>
    <tableColumn id="2936" xr3:uid="{33B75F70-233F-4938-B580-3CCBB843C472}" name="Colonne2918" dataDxfId="13448"/>
    <tableColumn id="2937" xr3:uid="{03DC0EDA-C061-456D-81FE-281AAAAC5564}" name="Colonne2919" dataDxfId="13447"/>
    <tableColumn id="2938" xr3:uid="{465C20F1-3731-4C2D-BA54-548ED9599813}" name="Colonne2920" dataDxfId="13446"/>
    <tableColumn id="2939" xr3:uid="{6D2508D1-E0FB-44FF-B063-65DFBFBDA8D1}" name="Colonne2921" dataDxfId="13445"/>
    <tableColumn id="2940" xr3:uid="{39A61789-5663-4FD1-A7AE-4592C5CBA962}" name="Colonne2922" dataDxfId="13444"/>
    <tableColumn id="2941" xr3:uid="{A806C940-E74D-4F1B-97F6-535501A3F3AD}" name="Colonne2923" dataDxfId="13443"/>
    <tableColumn id="2942" xr3:uid="{68DFFC54-3CEE-4475-9F0C-E43F9354C492}" name="Colonne2924" dataDxfId="13442"/>
    <tableColumn id="2943" xr3:uid="{FE73845C-7A0C-4615-9F4D-B53D3A038E44}" name="Colonne2925" dataDxfId="13441"/>
    <tableColumn id="2944" xr3:uid="{94D0DC9B-49DC-4CFB-A37E-D7D0F8C4537A}" name="Colonne2926" dataDxfId="13440"/>
    <tableColumn id="2945" xr3:uid="{F4F5F0DB-3254-417D-B18F-805E2AB05760}" name="Colonne2927" dataDxfId="13439"/>
    <tableColumn id="2946" xr3:uid="{47F4AAD6-FEFC-4B81-B520-5FE324A831C9}" name="Colonne2928" dataDxfId="13438"/>
    <tableColumn id="2947" xr3:uid="{4BA5E9C8-247F-4D9D-B4B8-7E66ADC0A595}" name="Colonne2929" dataDxfId="13437"/>
    <tableColumn id="2948" xr3:uid="{2F55A487-BDF2-49EB-86FD-EDBDADB0FC53}" name="Colonne2930" dataDxfId="13436"/>
    <tableColumn id="2949" xr3:uid="{77C922DA-1AB4-4A8A-86EC-0C13B1676554}" name="Colonne2931" dataDxfId="13435"/>
    <tableColumn id="2950" xr3:uid="{3C866A98-8ED6-4FE1-B18A-64BBDF03776E}" name="Colonne2932" dataDxfId="13434"/>
    <tableColumn id="2951" xr3:uid="{4E4B4A44-47F5-4184-A014-BB08887A33B4}" name="Colonne2933" dataDxfId="13433"/>
    <tableColumn id="2952" xr3:uid="{B92142A4-6A5F-4B82-A892-D214BB2A2EB6}" name="Colonne2934" dataDxfId="13432"/>
    <tableColumn id="2953" xr3:uid="{95EB0E4A-0D91-4EB4-B62F-F8C4B194A57E}" name="Colonne2935" dataDxfId="13431"/>
    <tableColumn id="2954" xr3:uid="{921BCC7E-7849-4ACE-A14C-82FD37F746A8}" name="Colonne2936" dataDxfId="13430"/>
    <tableColumn id="2955" xr3:uid="{57142EF9-30BF-45E3-B62C-5FA8C73CCD34}" name="Colonne2937" dataDxfId="13429"/>
    <tableColumn id="2956" xr3:uid="{E1EC1D4D-FB67-4BF5-BDC0-49FC6649EDA2}" name="Colonne2938" dataDxfId="13428"/>
    <tableColumn id="2957" xr3:uid="{D82E07E6-A868-462B-931D-E8D17D242B88}" name="Colonne2939" dataDxfId="13427"/>
    <tableColumn id="2958" xr3:uid="{617C5849-609A-4E1D-BD3D-11A0571E4E88}" name="Colonne2940" dataDxfId="13426"/>
    <tableColumn id="2959" xr3:uid="{E0299F4A-C904-4A81-A413-1D7767BC2C65}" name="Colonne2941" dataDxfId="13425"/>
    <tableColumn id="2960" xr3:uid="{0F7C817F-41F0-4E6D-961D-B4A01ED6B9A7}" name="Colonne2942" dataDxfId="13424"/>
    <tableColumn id="2961" xr3:uid="{B24B8212-D124-472B-8AB8-46385C16095F}" name="Colonne2943" dataDxfId="13423"/>
    <tableColumn id="2962" xr3:uid="{47AE62FF-52A6-473B-A1A1-A736C55BC7DF}" name="Colonne2944" dataDxfId="13422"/>
    <tableColumn id="2963" xr3:uid="{E1454A13-1150-421D-8D2F-47E6429687A1}" name="Colonne2945" dataDxfId="13421"/>
    <tableColumn id="2964" xr3:uid="{C545013F-5BCB-4E5B-BAAD-18D66FEEBF61}" name="Colonne2946" dataDxfId="13420"/>
    <tableColumn id="2965" xr3:uid="{2A1EF369-ED43-4CF3-B229-ABED7C37FA35}" name="Colonne2947" dataDxfId="13419"/>
    <tableColumn id="2966" xr3:uid="{40BCA608-1C97-4BF3-8F72-156C0D490911}" name="Colonne2948" dataDxfId="13418"/>
    <tableColumn id="2967" xr3:uid="{4EE97238-EADF-4092-B560-2977433EE6E0}" name="Colonne2949" dataDxfId="13417"/>
    <tableColumn id="2968" xr3:uid="{4B2D9B43-18F8-4498-A18E-FBCFBA5803BF}" name="Colonne2950" dataDxfId="13416"/>
    <tableColumn id="2969" xr3:uid="{4CFB8B9A-F860-4ADF-BE67-D0615CDED302}" name="Colonne2951" dataDxfId="13415"/>
    <tableColumn id="2970" xr3:uid="{DB1CF1AA-1EA7-4349-A376-A283363585D2}" name="Colonne2952" dataDxfId="13414"/>
    <tableColumn id="2971" xr3:uid="{E608B1C3-638A-4C2E-8458-CF868EFC30CD}" name="Colonne2953" dataDxfId="13413"/>
    <tableColumn id="2972" xr3:uid="{2C52BFCB-6378-450E-BD2E-54FE20F1FE88}" name="Colonne2954" dataDxfId="13412"/>
    <tableColumn id="2973" xr3:uid="{757D1114-BC80-4A02-B853-2DC12C5FCC9C}" name="Colonne2955" dataDxfId="13411"/>
    <tableColumn id="2974" xr3:uid="{705FC822-B0E1-46C7-AFCB-AFFF0C6F9AD0}" name="Colonne2956" dataDxfId="13410"/>
    <tableColumn id="2975" xr3:uid="{33C8E4D0-681B-4260-A7E9-EFB3CC17F805}" name="Colonne2957" dataDxfId="13409"/>
    <tableColumn id="2976" xr3:uid="{6563E78D-977B-4E63-B0D5-9FB5244743AA}" name="Colonne2958" dataDxfId="13408"/>
    <tableColumn id="2977" xr3:uid="{6D9C790E-107E-43E3-938D-CB7FA5196755}" name="Colonne2959" dataDxfId="13407"/>
    <tableColumn id="2978" xr3:uid="{BFE596FC-18F5-4D0F-BF57-06A841B8A94D}" name="Colonne2960" dataDxfId="13406"/>
    <tableColumn id="2979" xr3:uid="{400FC6F9-C668-4D42-BBDC-94630519678C}" name="Colonne2961" dataDxfId="13405"/>
    <tableColumn id="2980" xr3:uid="{5EA1471F-BCF1-4320-9F50-4932426BDF7F}" name="Colonne2962" dataDxfId="13404"/>
    <tableColumn id="2981" xr3:uid="{5CFAC159-1421-4A9C-AA94-B27501F725E8}" name="Colonne2963" dataDxfId="13403"/>
    <tableColumn id="2982" xr3:uid="{153E290B-7A38-421D-AE93-D4FCB6E0F5A1}" name="Colonne2964" dataDxfId="13402"/>
    <tableColumn id="2983" xr3:uid="{B4722333-2684-4FF9-A1F6-E12F8A4A1258}" name="Colonne2965" dataDxfId="13401"/>
    <tableColumn id="2984" xr3:uid="{00E7B781-AF18-4173-BA23-4BD6C864E264}" name="Colonne2966" dataDxfId="13400"/>
    <tableColumn id="2985" xr3:uid="{B9FB74EA-5920-4EA6-9901-FAE4798C74AB}" name="Colonne2967" dataDxfId="13399"/>
    <tableColumn id="2986" xr3:uid="{22FE5A8F-F3A3-4576-9323-68E7C9B1C9B1}" name="Colonne2968" dataDxfId="13398"/>
    <tableColumn id="2987" xr3:uid="{BB25EA22-1897-437A-96E4-B4500FED5574}" name="Colonne2969" dataDxfId="13397"/>
    <tableColumn id="2988" xr3:uid="{318EDB0F-5B28-4405-863D-254EA9EA4197}" name="Colonne2970" dataDxfId="13396"/>
    <tableColumn id="2989" xr3:uid="{8C2E2F08-849B-4DF7-85DF-C1B326E247F5}" name="Colonne2971" dataDxfId="13395"/>
    <tableColumn id="2990" xr3:uid="{AB3624BE-E1DB-4AE8-A814-4766BC66F501}" name="Colonne2972" dataDxfId="13394"/>
    <tableColumn id="2991" xr3:uid="{71EE2EFB-26CB-4067-9782-39148BEE1172}" name="Colonne2973" dataDxfId="13393"/>
    <tableColumn id="2992" xr3:uid="{30CFE500-9613-414E-9506-071EF7D67193}" name="Colonne2974" dataDxfId="13392"/>
    <tableColumn id="2993" xr3:uid="{19CFFADE-7590-47D3-8877-120B1BFAF7E3}" name="Colonne2975" dataDxfId="13391"/>
    <tableColumn id="2994" xr3:uid="{73FF49E5-DE93-4688-9E7A-AB7B2703B79E}" name="Colonne2976" dataDxfId="13390"/>
    <tableColumn id="2995" xr3:uid="{6206370F-C9C8-4511-9E53-2AC45570D299}" name="Colonne2977" dataDxfId="13389"/>
    <tableColumn id="2996" xr3:uid="{9D8CF27E-7583-4EC9-BFC8-571304AD6D7C}" name="Colonne2978" dataDxfId="13388"/>
    <tableColumn id="2997" xr3:uid="{A1A9E8A5-5C6F-44C6-9C6A-FB7E39326F1D}" name="Colonne2979" dataDxfId="13387"/>
    <tableColumn id="2998" xr3:uid="{B4F4FAF8-A75B-43C0-BD44-0F87AB103B63}" name="Colonne2980" dataDxfId="13386"/>
    <tableColumn id="2999" xr3:uid="{898AB2A1-88BE-4450-91B1-67CB055C1DAD}" name="Colonne2981" dataDxfId="13385"/>
    <tableColumn id="3000" xr3:uid="{839B5B28-DE70-4C45-927B-9C600A63C23F}" name="Colonne2982" dataDxfId="13384"/>
    <tableColumn id="3001" xr3:uid="{917C69CE-FB4D-48FD-95FA-74A12A5EFB18}" name="Colonne2983" dataDxfId="13383"/>
    <tableColumn id="3002" xr3:uid="{353114AF-46EA-4AE2-84EF-93B6A872A602}" name="Colonne2984" dataDxfId="13382"/>
    <tableColumn id="3003" xr3:uid="{876F523E-3BE4-4873-9B8F-086779508582}" name="Colonne2985" dataDxfId="13381"/>
    <tableColumn id="3004" xr3:uid="{0C337A4A-707D-4A61-8DC3-0E81E2AEEC80}" name="Colonne2986" dataDxfId="13380"/>
    <tableColumn id="3005" xr3:uid="{7FD5DBB2-C34B-49A8-B1A0-B1E177139BEC}" name="Colonne2987" dataDxfId="13379"/>
    <tableColumn id="3006" xr3:uid="{F25BC53B-09CC-4A84-85A4-8709A5B7AEC7}" name="Colonne2988" dataDxfId="13378"/>
    <tableColumn id="3007" xr3:uid="{16EDFD17-DCD3-48E0-89A4-B459FB9FC3B4}" name="Colonne2989" dataDxfId="13377"/>
    <tableColumn id="3008" xr3:uid="{C0615F2E-852F-4B74-AD50-5C69DB14A77B}" name="Colonne2990" dataDxfId="13376"/>
    <tableColumn id="3009" xr3:uid="{1C29A5A8-EA57-4D72-9491-88839B046EAE}" name="Colonne2991" dataDxfId="13375"/>
    <tableColumn id="3010" xr3:uid="{F3A0239B-5A6E-4DC7-8A50-CC3E260CB975}" name="Colonne2992" dataDxfId="13374"/>
    <tableColumn id="3011" xr3:uid="{A129ACE3-EC17-4DF7-95DE-29001A539181}" name="Colonne2993" dataDxfId="13373"/>
    <tableColumn id="3012" xr3:uid="{DDDA812D-D0EF-4EF9-B2E4-F2749FB8E2BB}" name="Colonne2994" dataDxfId="13372"/>
    <tableColumn id="3013" xr3:uid="{63ADB8E8-0DD7-4865-9662-2CE0498062D3}" name="Colonne2995" dataDxfId="13371"/>
    <tableColumn id="3014" xr3:uid="{8EB76A5E-481F-4EC7-A45F-4B58A79F277D}" name="Colonne2996" dataDxfId="13370"/>
    <tableColumn id="3015" xr3:uid="{B4FA32D0-7722-4273-B0F3-EA1215CE0B78}" name="Colonne2997" dataDxfId="13369"/>
    <tableColumn id="3016" xr3:uid="{7B01D358-3E91-4904-A46F-A59EB3E56EA4}" name="Colonne2998" dataDxfId="13368"/>
    <tableColumn id="3017" xr3:uid="{01B9980B-C741-4236-A8AA-1E9C4F084D11}" name="Colonne2999" dataDxfId="13367"/>
    <tableColumn id="3018" xr3:uid="{CE6711A2-FC47-4818-8F9B-24B4EE1B0B52}" name="Colonne3000" dataDxfId="13366"/>
    <tableColumn id="3019" xr3:uid="{95E3B852-33DC-4A8C-8B18-303CC1A5FD84}" name="Colonne3001" dataDxfId="13365"/>
    <tableColumn id="3020" xr3:uid="{E6535A37-EEC7-4090-A007-9D31D935C939}" name="Colonne3002" dataDxfId="13364"/>
    <tableColumn id="3021" xr3:uid="{197A9A1E-B105-4B20-A343-5D0A8868517B}" name="Colonne3003" dataDxfId="13363"/>
    <tableColumn id="3022" xr3:uid="{5600BABB-6AFC-4D1F-9DFA-4FFD3D2936E6}" name="Colonne3004" dataDxfId="13362"/>
    <tableColumn id="3023" xr3:uid="{CFE093F9-4D6B-41E1-9199-A0B48E17C7DB}" name="Colonne3005" dataDxfId="13361"/>
    <tableColumn id="3024" xr3:uid="{D2F4AB70-94EF-4C98-A9D9-84B46522CAE1}" name="Colonne3006" dataDxfId="13360"/>
    <tableColumn id="3025" xr3:uid="{83939FE4-474B-436B-B4E3-75F0BDE17A83}" name="Colonne3007" dataDxfId="13359"/>
    <tableColumn id="3026" xr3:uid="{E2CC3167-4E8D-4F8A-AFB9-264B7971C921}" name="Colonne3008" dataDxfId="13358"/>
    <tableColumn id="3027" xr3:uid="{0AD3511B-68D4-484F-966A-3D9CCAD1BB4E}" name="Colonne3009" dataDxfId="13357"/>
    <tableColumn id="3028" xr3:uid="{305E3935-4CCF-41A6-A097-E7A6CD658B84}" name="Colonne3010" dataDxfId="13356"/>
    <tableColumn id="3029" xr3:uid="{D3407B59-F25F-4C74-8312-4B37CC4B955D}" name="Colonne3011" dataDxfId="13355"/>
    <tableColumn id="3030" xr3:uid="{D168B7C2-0299-4870-B214-02777FF56957}" name="Colonne3012" dataDxfId="13354"/>
    <tableColumn id="3031" xr3:uid="{16641045-D31B-45D6-83C6-5907D0A7359A}" name="Colonne3013" dataDxfId="13353"/>
    <tableColumn id="3032" xr3:uid="{12E4297F-9512-49F3-B056-4ABEAF5D835B}" name="Colonne3014" dataDxfId="13352"/>
    <tableColumn id="3033" xr3:uid="{8808DEC9-58FA-4D2E-B8A5-46E58B9A4333}" name="Colonne3015" dataDxfId="13351"/>
    <tableColumn id="3034" xr3:uid="{7ECE900B-778D-45B8-AE7C-BE79A6988382}" name="Colonne3016" dataDxfId="13350"/>
    <tableColumn id="3035" xr3:uid="{E1E5C846-3B91-4D84-8DB6-CFC9F4CEADA3}" name="Colonne3017" dataDxfId="13349"/>
    <tableColumn id="3036" xr3:uid="{969745E5-ABEF-4C57-BCD8-E13EC7B838BB}" name="Colonne3018" dataDxfId="13348"/>
    <tableColumn id="3037" xr3:uid="{9A8B5B28-798B-4A45-81CB-E76C34D0864A}" name="Colonne3019" dataDxfId="13347"/>
    <tableColumn id="3038" xr3:uid="{F62A43E4-B5BB-4CE2-815B-4BE15776EF0A}" name="Colonne3020" dataDxfId="13346"/>
    <tableColumn id="3039" xr3:uid="{B729989A-8B7B-4A55-A0AD-B36F4F27492F}" name="Colonne3021" dataDxfId="13345"/>
    <tableColumn id="3040" xr3:uid="{BE52142A-B738-47C1-980A-1434AA3C71E5}" name="Colonne3022" dataDxfId="13344"/>
    <tableColumn id="3041" xr3:uid="{F4B57B0A-1428-4762-B0AD-E96D9061ABD9}" name="Colonne3023" dataDxfId="13343"/>
    <tableColumn id="3042" xr3:uid="{4DCEA7FA-EB23-4C8F-AE20-4914BC0AF7B2}" name="Colonne3024" dataDxfId="13342"/>
    <tableColumn id="3043" xr3:uid="{181D60EF-CF9D-40A6-A4D6-836B3603B2E2}" name="Colonne3025" dataDxfId="13341"/>
    <tableColumn id="3044" xr3:uid="{10922ADA-2DBC-4CB6-B312-48F7163626FC}" name="Colonne3026" dataDxfId="13340"/>
    <tableColumn id="3045" xr3:uid="{D2258826-F256-458B-A409-C89F159EE442}" name="Colonne3027" dataDxfId="13339"/>
    <tableColumn id="3046" xr3:uid="{E9CA535A-6541-479D-906C-38849C722DF8}" name="Colonne3028" dataDxfId="13338"/>
    <tableColumn id="3047" xr3:uid="{A28E49C8-659C-4795-BD0A-5732FB3C6A13}" name="Colonne3029" dataDxfId="13337"/>
    <tableColumn id="3048" xr3:uid="{E062CC5D-B32C-47C8-8370-5393561BD0F1}" name="Colonne3030" dataDxfId="13336"/>
    <tableColumn id="3049" xr3:uid="{0A580E79-C981-44F0-87D2-B7A48F98E147}" name="Colonne3031" dataDxfId="13335"/>
    <tableColumn id="3050" xr3:uid="{9AB4311E-013D-46A1-A630-9FD87AE8EB06}" name="Colonne3032" dataDxfId="13334"/>
    <tableColumn id="3051" xr3:uid="{D8162B54-3E9D-40F0-BD14-39E1ABAB927D}" name="Colonne3033" dataDxfId="13333"/>
    <tableColumn id="3052" xr3:uid="{69108445-646A-4590-A51C-20FAD7D08C2B}" name="Colonne3034" dataDxfId="13332"/>
    <tableColumn id="3053" xr3:uid="{1E066705-2FF2-4282-B14E-82B92FBACE99}" name="Colonne3035" dataDxfId="13331"/>
    <tableColumn id="3054" xr3:uid="{7CB8556B-4E8A-4774-8400-FCA429696996}" name="Colonne3036" dataDxfId="13330"/>
    <tableColumn id="3055" xr3:uid="{5ECC3DF8-B209-413E-996C-D7CB358E6139}" name="Colonne3037" dataDxfId="13329"/>
    <tableColumn id="3056" xr3:uid="{98302892-0218-4696-BDB5-866B6B33647D}" name="Colonne3038" dataDxfId="13328"/>
    <tableColumn id="3057" xr3:uid="{F4135702-B98A-4AEC-8988-ADD5452561CB}" name="Colonne3039" dataDxfId="13327"/>
    <tableColumn id="3058" xr3:uid="{17407F9A-2A97-4A8E-B6FD-2451161E8488}" name="Colonne3040" dataDxfId="13326"/>
    <tableColumn id="3059" xr3:uid="{83214111-8857-43B4-BF42-3BB1DF922554}" name="Colonne3041" dataDxfId="13325"/>
    <tableColumn id="3060" xr3:uid="{65B5DB9C-2582-431F-94C3-CEC0D92AF08B}" name="Colonne3042" dataDxfId="13324"/>
    <tableColumn id="3061" xr3:uid="{5001540E-700D-4471-A496-F407AAE43E3D}" name="Colonne3043" dataDxfId="13323"/>
    <tableColumn id="3062" xr3:uid="{FED2924F-F3D0-461A-AE05-0A3D463D83A7}" name="Colonne3044" dataDxfId="13322"/>
    <tableColumn id="3063" xr3:uid="{0FE71D17-0DC4-4220-B998-F60DB5F37DBE}" name="Colonne3045" dataDxfId="13321"/>
    <tableColumn id="3064" xr3:uid="{98435E3E-3ABD-4DEC-A177-CF66AD14B0A6}" name="Colonne3046" dataDxfId="13320"/>
    <tableColumn id="3065" xr3:uid="{FE041594-0168-4866-9CE7-C23E87CE6E0B}" name="Colonne3047" dataDxfId="13319"/>
    <tableColumn id="3066" xr3:uid="{218AB320-4DD5-4DBF-8955-386D64E9542F}" name="Colonne3048" dataDxfId="13318"/>
    <tableColumn id="3067" xr3:uid="{AFD302D6-68CE-4E00-8978-253F74A85728}" name="Colonne3049" dataDxfId="13317"/>
    <tableColumn id="3068" xr3:uid="{5ECD78C9-F620-4CB1-B18C-1A87C0F3848E}" name="Colonne3050" dataDxfId="13316"/>
    <tableColumn id="3069" xr3:uid="{25204FA6-9EB0-4FC0-9DE0-153F6FE14FEE}" name="Colonne3051" dataDxfId="13315"/>
    <tableColumn id="3070" xr3:uid="{C340A297-7FC2-4135-9AA2-BCAA4201CE56}" name="Colonne3052" dataDxfId="13314"/>
    <tableColumn id="3071" xr3:uid="{341E4453-C14F-497D-BF17-A248397C319D}" name="Colonne3053" dataDxfId="13313"/>
    <tableColumn id="3072" xr3:uid="{7E0FFF4C-FB56-43EB-B48B-8682DBDCC8A2}" name="Colonne3054" dataDxfId="13312"/>
    <tableColumn id="3073" xr3:uid="{17D4EF5E-49A0-424E-9B78-25CD6275A5FF}" name="Colonne3055" dataDxfId="13311"/>
    <tableColumn id="3074" xr3:uid="{A6566B26-3730-447F-AC86-B4494CAC132F}" name="Colonne3056" dataDxfId="13310"/>
    <tableColumn id="3075" xr3:uid="{82750504-6591-4CAD-AE6D-12F378DED838}" name="Colonne3057" dataDxfId="13309"/>
    <tableColumn id="3076" xr3:uid="{CFF63A21-05ED-4911-AFA4-A9746517088A}" name="Colonne3058" dataDxfId="13308"/>
    <tableColumn id="3077" xr3:uid="{215493BB-DEDE-4755-9B50-1A6A0423941F}" name="Colonne3059" dataDxfId="13307"/>
    <tableColumn id="3078" xr3:uid="{83BF9107-DB02-4D46-9156-303D3CAA6F88}" name="Colonne3060" dataDxfId="13306"/>
    <tableColumn id="3079" xr3:uid="{E31721DE-A7F6-4A0B-A7A1-0D6CC6DBCF72}" name="Colonne3061" dataDxfId="13305"/>
    <tableColumn id="3080" xr3:uid="{A68756E4-AE39-404B-B77C-06C4739971EB}" name="Colonne3062" dataDxfId="13304"/>
    <tableColumn id="3081" xr3:uid="{6E7610A8-D202-4D4E-AE01-C4173EC2714D}" name="Colonne3063" dataDxfId="13303"/>
    <tableColumn id="3082" xr3:uid="{2E247D39-AE63-4B04-8DA1-C9808364297C}" name="Colonne3064" dataDxfId="13302"/>
    <tableColumn id="3083" xr3:uid="{29B6B4EB-43DC-4096-9EC5-80FC21FA8533}" name="Colonne3065" dataDxfId="13301"/>
    <tableColumn id="3084" xr3:uid="{2E4BC712-D533-4FCD-B408-CB6D1DD63300}" name="Colonne3066" dataDxfId="13300"/>
    <tableColumn id="3085" xr3:uid="{03ABE331-684A-4909-B9DB-B3E3DCCC2CAB}" name="Colonne3067" dataDxfId="13299"/>
    <tableColumn id="3086" xr3:uid="{95840DF4-C7E8-49C8-A743-7B9EE0345C85}" name="Colonne3068" dataDxfId="13298"/>
    <tableColumn id="3087" xr3:uid="{F9AAADCD-3E67-4ADA-819A-892BA90F1D4B}" name="Colonne3069" dataDxfId="13297"/>
    <tableColumn id="3088" xr3:uid="{7AF254DB-77AC-4BAD-991A-2AB3662DB632}" name="Colonne3070" dataDxfId="13296"/>
    <tableColumn id="3089" xr3:uid="{22B113B0-D637-4587-8B70-3844162DDEE0}" name="Colonne3071" dataDxfId="13295"/>
    <tableColumn id="3090" xr3:uid="{CE1B197C-87F8-4B4A-B726-E31AADD14A91}" name="Colonne3072" dataDxfId="13294"/>
    <tableColumn id="3091" xr3:uid="{39CACF49-25FD-449E-A48F-19619C98BF7C}" name="Colonne3073" dataDxfId="13293"/>
    <tableColumn id="3092" xr3:uid="{C297FA8F-772E-421C-AF39-E04E42B31939}" name="Colonne3074" dataDxfId="13292"/>
    <tableColumn id="3093" xr3:uid="{9DEA6E0C-F3D3-4EF9-95A9-01141F17A5FE}" name="Colonne3075" dataDxfId="13291"/>
    <tableColumn id="3094" xr3:uid="{375D20C6-3E4A-4F18-A6D0-18BBF249C0AA}" name="Colonne3076" dataDxfId="13290"/>
    <tableColumn id="3095" xr3:uid="{4C228AA6-79B2-4414-BD9F-8330E8009725}" name="Colonne3077" dataDxfId="13289"/>
    <tableColumn id="3096" xr3:uid="{4B0755E3-5399-4001-BC42-D5B404F6D7E4}" name="Colonne3078" dataDxfId="13288"/>
    <tableColumn id="3097" xr3:uid="{3C3165EA-A14C-4304-869F-B6148FB31D3C}" name="Colonne3079" dataDxfId="13287"/>
    <tableColumn id="3098" xr3:uid="{91D4C661-FA48-4A4A-A83F-906511DB3851}" name="Colonne3080" dataDxfId="13286"/>
    <tableColumn id="3099" xr3:uid="{FEEDEB83-7CA2-4E23-92C0-3B09CF4AFC3F}" name="Colonne3081" dataDxfId="13285"/>
    <tableColumn id="3100" xr3:uid="{FB0331B7-1DA3-4DFD-B4AA-6AE6BC847CCB}" name="Colonne3082" dataDxfId="13284"/>
    <tableColumn id="3101" xr3:uid="{A3C321B7-26CA-4C88-B2A7-9A8BD465DD3E}" name="Colonne3083" dataDxfId="13283"/>
    <tableColumn id="3102" xr3:uid="{3C58157F-64D9-46C2-9C81-D15917BAC19B}" name="Colonne3084" dataDxfId="13282"/>
    <tableColumn id="3103" xr3:uid="{208FE6FA-0C54-4863-8858-C5ACDD93D507}" name="Colonne3085" dataDxfId="13281"/>
    <tableColumn id="3104" xr3:uid="{C58E2B3C-7CD1-4C80-A06C-F59119E9E56F}" name="Colonne3086" dataDxfId="13280"/>
    <tableColumn id="3105" xr3:uid="{6AF6C1A1-3F7C-4547-8AA0-470F4490B611}" name="Colonne3087" dataDxfId="13279"/>
    <tableColumn id="3106" xr3:uid="{E3BA93D7-E7F8-43B5-8917-3DDF6CA1B6E2}" name="Colonne3088" dataDxfId="13278"/>
    <tableColumn id="3107" xr3:uid="{795022EB-5161-4B4E-B108-A3AE95BD6B57}" name="Colonne3089" dataDxfId="13277"/>
    <tableColumn id="3108" xr3:uid="{0F4E3930-15D4-4BDF-BFE4-587BE90AD305}" name="Colonne3090" dataDxfId="13276"/>
    <tableColumn id="3109" xr3:uid="{A06E379B-F42E-47F1-88E1-4CA4D6FF6FB4}" name="Colonne3091" dataDxfId="13275"/>
    <tableColumn id="3110" xr3:uid="{80CA35F9-611F-45F1-A206-E48335D1DF26}" name="Colonne3092" dataDxfId="13274"/>
    <tableColumn id="3111" xr3:uid="{E4573F3D-FB29-48FD-8153-1CAD46934BA9}" name="Colonne3093" dataDxfId="13273"/>
    <tableColumn id="3112" xr3:uid="{5D60BDB7-6F41-48CB-9ED8-D413CCB87BD2}" name="Colonne3094" dataDxfId="13272"/>
    <tableColumn id="3113" xr3:uid="{DB710EA2-5083-4AF1-8D91-007BA69C6029}" name="Colonne3095" dataDxfId="13271"/>
    <tableColumn id="3114" xr3:uid="{5F170B52-5344-4E71-86EF-F878172F405A}" name="Colonne3096" dataDxfId="13270"/>
    <tableColumn id="3115" xr3:uid="{4325CDD1-BCC0-4B68-9B98-F2D9DFAFAFC3}" name="Colonne3097" dataDxfId="13269"/>
    <tableColumn id="3116" xr3:uid="{79CD403B-C441-4FE9-A979-84DA014630EC}" name="Colonne3098" dataDxfId="13268"/>
    <tableColumn id="3117" xr3:uid="{CD87C62B-D2F1-4BF3-B3A7-EC8DE987F1BA}" name="Colonne3099" dataDxfId="13267"/>
    <tableColumn id="3118" xr3:uid="{CBAA0CD3-F51A-46D8-846F-8641DC0A7349}" name="Colonne3100" dataDxfId="13266"/>
    <tableColumn id="3119" xr3:uid="{A9ACE4CD-DFA0-47F0-89F9-8B4FB1859152}" name="Colonne3101" dataDxfId="13265"/>
    <tableColumn id="3120" xr3:uid="{481AB471-BD72-4A45-9CAA-674D16F529C7}" name="Colonne3102" dataDxfId="13264"/>
    <tableColumn id="3121" xr3:uid="{50503CCF-6A42-46FD-A823-DE1A9122497B}" name="Colonne3103" dataDxfId="13263"/>
    <tableColumn id="3122" xr3:uid="{B9BD53B6-ED70-4E27-9413-562DCFC80B6C}" name="Colonne3104" dataDxfId="13262"/>
    <tableColumn id="3123" xr3:uid="{421CD76E-34F2-4C90-9FB3-50F50D56C374}" name="Colonne3105" dataDxfId="13261"/>
    <tableColumn id="3124" xr3:uid="{CE5E42A2-5D01-4DC3-A0EE-388C56059177}" name="Colonne3106" dataDxfId="13260"/>
    <tableColumn id="3125" xr3:uid="{8B924E5F-258A-4C09-B38E-86ED10E7B9AB}" name="Colonne3107" dataDxfId="13259"/>
    <tableColumn id="3126" xr3:uid="{C3A0E9DB-C834-4B18-9FF1-7E0B1B48099E}" name="Colonne3108" dataDxfId="13258"/>
    <tableColumn id="3127" xr3:uid="{E92F8C38-44E9-4921-B353-1807B96DE99B}" name="Colonne3109" dataDxfId="13257"/>
    <tableColumn id="3128" xr3:uid="{8680918C-F3B9-49AA-80DD-40F99A000E6A}" name="Colonne3110" dataDxfId="13256"/>
    <tableColumn id="3129" xr3:uid="{B4ADE122-1C4F-4F31-9E8F-2FBD352EDDF0}" name="Colonne3111" dataDxfId="13255"/>
    <tableColumn id="3130" xr3:uid="{36D6C5CC-ADE0-4CFA-AF71-D3BE52538DE3}" name="Colonne3112" dataDxfId="13254"/>
    <tableColumn id="3131" xr3:uid="{C25A6787-8159-487F-8443-886E2B67810A}" name="Colonne3113" dataDxfId="13253"/>
    <tableColumn id="3132" xr3:uid="{732A45D0-7882-4414-AD88-164FA8E5F00D}" name="Colonne3114" dataDxfId="13252"/>
    <tableColumn id="3133" xr3:uid="{8579A642-DC24-403E-BEAF-AFACE1F68254}" name="Colonne3115" dataDxfId="13251"/>
    <tableColumn id="3134" xr3:uid="{6CED67FC-4CB0-4D86-91EE-482A30524908}" name="Colonne3116" dataDxfId="13250"/>
    <tableColumn id="3135" xr3:uid="{94DAB91B-AC19-43E6-B49A-8F9EA07D75AA}" name="Colonne3117" dataDxfId="13249"/>
    <tableColumn id="3136" xr3:uid="{73AABA06-71FF-43E3-B921-ADB8413F9932}" name="Colonne3118" dataDxfId="13248"/>
    <tableColumn id="3137" xr3:uid="{B320BF60-3627-465A-805A-815366FA248C}" name="Colonne3119" dataDxfId="13247"/>
    <tableColumn id="3138" xr3:uid="{DE96D3C9-BF27-4FE7-AD0D-74A7AA645514}" name="Colonne3120" dataDxfId="13246"/>
    <tableColumn id="3139" xr3:uid="{33180058-D4B6-4F3D-9194-38F7BC974705}" name="Colonne3121" dataDxfId="13245"/>
    <tableColumn id="3140" xr3:uid="{BCA6A7C7-83F7-4149-B917-EB443BBB2FC5}" name="Colonne3122" dataDxfId="13244"/>
    <tableColumn id="3141" xr3:uid="{5DBC2E3F-B00C-425D-BEA6-283CD610E9C7}" name="Colonne3123" dataDxfId="13243"/>
    <tableColumn id="3142" xr3:uid="{059305A0-892B-4F5C-B934-29C8A41B29D5}" name="Colonne3124" dataDxfId="13242"/>
    <tableColumn id="3143" xr3:uid="{9EB55338-D798-4CCB-BA6E-B0905DD02D68}" name="Colonne3125" dataDxfId="13241"/>
    <tableColumn id="3144" xr3:uid="{C950CFA2-DAF7-4511-9B42-7B29C98D8A94}" name="Colonne3126" dataDxfId="13240"/>
    <tableColumn id="3145" xr3:uid="{CBA0F4D9-4A7D-483B-A302-F57F89596870}" name="Colonne3127" dataDxfId="13239"/>
    <tableColumn id="3146" xr3:uid="{F7E148FB-7C83-484E-BD1F-92B4970CEF9C}" name="Colonne3128" dataDxfId="13238"/>
    <tableColumn id="3147" xr3:uid="{53DC168C-9470-4BA4-B010-0E33FE3D2762}" name="Colonne3129" dataDxfId="13237"/>
    <tableColumn id="3148" xr3:uid="{478D7EEF-9CA3-4716-878B-F53C44FCF81A}" name="Colonne3130" dataDxfId="13236"/>
    <tableColumn id="3149" xr3:uid="{494A762A-21D7-43A9-A617-E1B5C88AC47A}" name="Colonne3131" dataDxfId="13235"/>
    <tableColumn id="3150" xr3:uid="{F51E7533-46D7-4767-8C09-E4975514BBFB}" name="Colonne3132" dataDxfId="13234"/>
    <tableColumn id="3151" xr3:uid="{E035B77C-5187-4C01-86FE-2B1672F606B4}" name="Colonne3133" dataDxfId="13233"/>
    <tableColumn id="3152" xr3:uid="{B5C2736F-F12E-49C2-8BBA-753ACD8A7D36}" name="Colonne3134" dataDxfId="13232"/>
    <tableColumn id="3153" xr3:uid="{9A1F93EE-A72B-457E-97AC-16C74661E412}" name="Colonne3135" dataDxfId="13231"/>
    <tableColumn id="3154" xr3:uid="{0C2A3553-43EB-4852-B5CF-B27E99165A5B}" name="Colonne3136" dataDxfId="13230"/>
    <tableColumn id="3155" xr3:uid="{B2655DE8-08FD-45A3-BE87-A807771603ED}" name="Colonne3137" dataDxfId="13229"/>
    <tableColumn id="3156" xr3:uid="{042D06D7-8567-4334-A8EE-F43E39B5ADEB}" name="Colonne3138" dataDxfId="13228"/>
    <tableColumn id="3157" xr3:uid="{B619F522-9F9E-49F8-9C7B-1FDCF230FED5}" name="Colonne3139" dataDxfId="13227"/>
    <tableColumn id="3158" xr3:uid="{1B3C6B57-BCA0-458C-B189-63702EA18DCA}" name="Colonne3140" dataDxfId="13226"/>
    <tableColumn id="3159" xr3:uid="{40873427-A9B0-4184-8D4C-5C5CA0FE0131}" name="Colonne3141" dataDxfId="13225"/>
    <tableColumn id="3160" xr3:uid="{65059B19-814E-438A-8871-D754DD525C1A}" name="Colonne3142" dataDxfId="13224"/>
    <tableColumn id="3161" xr3:uid="{4A545A87-22CC-4E12-8F4F-56267D0AFB00}" name="Colonne3143" dataDxfId="13223"/>
    <tableColumn id="3162" xr3:uid="{706C8FEA-0C29-4A57-8AFA-0A0520DE2B89}" name="Colonne3144" dataDxfId="13222"/>
    <tableColumn id="3163" xr3:uid="{8173FFE9-A52B-4FA7-B8B3-E4C56ED49483}" name="Colonne3145" dataDxfId="13221"/>
    <tableColumn id="3164" xr3:uid="{78CB91D9-794A-4C54-B623-E597BB2CFA17}" name="Colonne3146" dataDxfId="13220"/>
    <tableColumn id="3165" xr3:uid="{48E09C80-8C55-4F7E-9C23-C653DCBFE73C}" name="Colonne3147" dataDxfId="13219"/>
    <tableColumn id="3166" xr3:uid="{2FE41229-CCFB-48F2-81C9-2E811D1D287D}" name="Colonne3148" dataDxfId="13218"/>
    <tableColumn id="3167" xr3:uid="{712DC168-3B95-4AA5-AC38-B5836C6204DC}" name="Colonne3149" dataDxfId="13217"/>
    <tableColumn id="3168" xr3:uid="{88F68B35-AB64-40E7-9537-4A2E5D856965}" name="Colonne3150" dataDxfId="13216"/>
    <tableColumn id="3169" xr3:uid="{F16372B6-C386-4CE5-AD10-BE650D3553FE}" name="Colonne3151" dataDxfId="13215"/>
    <tableColumn id="3170" xr3:uid="{3605D070-E99D-48AA-9193-4E5BBAA5F6F9}" name="Colonne3152" dataDxfId="13214"/>
    <tableColumn id="3171" xr3:uid="{965EA0EE-D36F-4947-A9AE-2230BECFFA6A}" name="Colonne3153" dataDxfId="13213"/>
    <tableColumn id="3172" xr3:uid="{E6C565B8-33FC-4DBC-A562-D6282B68BB05}" name="Colonne3154" dataDxfId="13212"/>
    <tableColumn id="3173" xr3:uid="{B3749BE1-8134-4AD6-909B-F550B96F1D3B}" name="Colonne3155" dataDxfId="13211"/>
    <tableColumn id="3174" xr3:uid="{2F2995A9-4FDF-4135-BD19-FB0319CA60A2}" name="Colonne3156" dataDxfId="13210"/>
    <tableColumn id="3175" xr3:uid="{3445A3F2-609C-4FA9-AF23-D6E2DE2E0F94}" name="Colonne3157" dataDxfId="13209"/>
    <tableColumn id="3176" xr3:uid="{CA666802-C077-4D63-B7F8-F84D74341596}" name="Colonne3158" dataDxfId="13208"/>
    <tableColumn id="3177" xr3:uid="{EA11F7C2-0511-4CEB-A246-B39FC867BAD8}" name="Colonne3159" dataDxfId="13207"/>
    <tableColumn id="3178" xr3:uid="{0DE15CAE-02BF-43F1-9B2B-A9C282182208}" name="Colonne3160" dataDxfId="13206"/>
    <tableColumn id="3179" xr3:uid="{4C3F2F25-D47D-4F9B-9746-6DD2CDD15C4A}" name="Colonne3161" dataDxfId="13205"/>
    <tableColumn id="3180" xr3:uid="{B6E9CC39-4B24-47DA-BC74-D4B87D534224}" name="Colonne3162" dataDxfId="13204"/>
    <tableColumn id="3181" xr3:uid="{6BD3CB65-646B-4C7B-AAB3-D07AE02CEB8B}" name="Colonne3163" dataDxfId="13203"/>
    <tableColumn id="3182" xr3:uid="{763D8DDE-D220-4D23-8912-78EF59E57406}" name="Colonne3164" dataDxfId="13202"/>
    <tableColumn id="3183" xr3:uid="{3F3DFB96-E307-4D4E-BD42-4020535D27B8}" name="Colonne3165" dataDxfId="13201"/>
    <tableColumn id="3184" xr3:uid="{BA246E9D-42D6-4AA7-8414-674CB17F6DE9}" name="Colonne3166" dataDxfId="13200"/>
    <tableColumn id="3185" xr3:uid="{CF27CBE5-E43C-4024-A012-C56B951B2B92}" name="Colonne3167" dataDxfId="13199"/>
    <tableColumn id="3186" xr3:uid="{DE5015C8-FBCE-4750-A002-D867039908E9}" name="Colonne3168" dataDxfId="13198"/>
    <tableColumn id="3187" xr3:uid="{974A883E-9150-464B-8256-67789A1946AF}" name="Colonne3169" dataDxfId="13197"/>
    <tableColumn id="3188" xr3:uid="{BC499301-62B5-4045-BA0F-1ED6A96AD89C}" name="Colonne3170" dataDxfId="13196"/>
    <tableColumn id="3189" xr3:uid="{13D8BDD8-6DE5-405F-8C1D-0A9427973235}" name="Colonne3171" dataDxfId="13195"/>
    <tableColumn id="3190" xr3:uid="{3678A511-8F48-4256-B6AC-B584B010C862}" name="Colonne3172" dataDxfId="13194"/>
    <tableColumn id="3191" xr3:uid="{619B70F0-3057-48A2-BDB2-729714E79F05}" name="Colonne3173" dataDxfId="13193"/>
    <tableColumn id="3192" xr3:uid="{19358ED0-D14B-448E-8AC2-29D5E9C4A970}" name="Colonne3174" dataDxfId="13192"/>
    <tableColumn id="3193" xr3:uid="{0620EA2A-D780-4427-AEF0-FD86887C38CA}" name="Colonne3175" dataDxfId="13191"/>
    <tableColumn id="3194" xr3:uid="{86EFB4A8-B5BA-417D-A9FF-1237EF30B4F1}" name="Colonne3176" dataDxfId="13190"/>
    <tableColumn id="3195" xr3:uid="{D4BEA57E-E3B1-424E-A00A-B34B5A98CCB4}" name="Colonne3177" dataDxfId="13189"/>
    <tableColumn id="3196" xr3:uid="{6367E33A-5270-431C-A51E-C50AEEEB9CC5}" name="Colonne3178" dataDxfId="13188"/>
    <tableColumn id="3197" xr3:uid="{A2CA1147-E3B9-457D-AAB4-52354400C8F1}" name="Colonne3179" dataDxfId="13187"/>
    <tableColumn id="3198" xr3:uid="{E608F295-6471-47A9-8EFE-1F60CF731EAD}" name="Colonne3180" dataDxfId="13186"/>
    <tableColumn id="3199" xr3:uid="{A177200B-4394-436B-919B-E48193AC4E77}" name="Colonne3181" dataDxfId="13185"/>
    <tableColumn id="3200" xr3:uid="{94A296BD-FD4B-43E9-92C3-BEB5D31BDDC9}" name="Colonne3182" dataDxfId="13184"/>
    <tableColumn id="3201" xr3:uid="{9EDE542D-B0A6-4295-A554-5360FF507F9E}" name="Colonne3183" dataDxfId="13183"/>
    <tableColumn id="3202" xr3:uid="{5C32BBD9-828E-43D5-950D-2D26155372CE}" name="Colonne3184" dataDxfId="13182"/>
    <tableColumn id="3203" xr3:uid="{2DD7FB0A-E3E7-4076-B337-CAD77E5D5F57}" name="Colonne3185" dataDxfId="13181"/>
    <tableColumn id="3204" xr3:uid="{36BA4FCA-67C9-498B-90F1-3C6927D31E84}" name="Colonne3186" dataDxfId="13180"/>
    <tableColumn id="3205" xr3:uid="{0C970439-45CC-480C-8D5E-1274326E45EB}" name="Colonne3187" dataDxfId="13179"/>
    <tableColumn id="3206" xr3:uid="{2B15FBDD-E1B4-43DB-A2F6-E8F0D188270F}" name="Colonne3188" dataDxfId="13178"/>
    <tableColumn id="3207" xr3:uid="{BD2EA637-85ED-4F72-AFE2-4F88EF29235E}" name="Colonne3189" dataDxfId="13177"/>
    <tableColumn id="3208" xr3:uid="{3958A78D-EB5A-428C-A7A2-8C768DA20B17}" name="Colonne3190" dataDxfId="13176"/>
    <tableColumn id="3209" xr3:uid="{FC17847D-FC70-4AF8-ADA8-EC6CE851EBD7}" name="Colonne3191" dataDxfId="13175"/>
    <tableColumn id="3210" xr3:uid="{9A38F4FE-7ED2-4DD1-9BB1-CD8BE67DBC71}" name="Colonne3192" dataDxfId="13174"/>
    <tableColumn id="3211" xr3:uid="{66EB4AAE-0386-4E2E-8742-8E11EA1E65D2}" name="Colonne3193" dataDxfId="13173"/>
    <tableColumn id="3212" xr3:uid="{B32E651A-EB95-4138-B2EA-4AE1F536BEFD}" name="Colonne3194" dataDxfId="13172"/>
    <tableColumn id="3213" xr3:uid="{C5A32115-900C-424B-A6AA-717F8410BBBD}" name="Colonne3195" dataDxfId="13171"/>
    <tableColumn id="3214" xr3:uid="{EEEB64DA-3BFB-4A6C-B9FE-F5A0A5346C3F}" name="Colonne3196" dataDxfId="13170"/>
    <tableColumn id="3215" xr3:uid="{D6E028C6-D1D5-4A07-AC66-98D17237EAD8}" name="Colonne3197" dataDxfId="13169"/>
    <tableColumn id="3216" xr3:uid="{35235663-87BE-4E50-960C-BF3B75BA74A0}" name="Colonne3198" dataDxfId="13168"/>
    <tableColumn id="3217" xr3:uid="{6EFE15F2-D6BA-4D12-A61E-33AB3FE89A5B}" name="Colonne3199" dataDxfId="13167"/>
    <tableColumn id="3218" xr3:uid="{4F9E9E45-E644-467E-A2AF-E7F89E915923}" name="Colonne3200" dataDxfId="13166"/>
    <tableColumn id="3219" xr3:uid="{4BD1B59B-1C91-4FE2-88D4-1A9BDECE8666}" name="Colonne3201" dataDxfId="13165"/>
    <tableColumn id="3220" xr3:uid="{ED4FE44F-C2D4-489E-9AF4-1DC1E56FEF17}" name="Colonne3202" dataDxfId="13164"/>
    <tableColumn id="3221" xr3:uid="{FB65C0E0-9AFD-436D-856A-D729ACF8127A}" name="Colonne3203" dataDxfId="13163"/>
    <tableColumn id="3222" xr3:uid="{296920F6-951B-4978-9EAF-D6B067E36000}" name="Colonne3204" dataDxfId="13162"/>
    <tableColumn id="3223" xr3:uid="{BD3F5132-CFA1-4941-9A07-BA69CFFA8990}" name="Colonne3205" dataDxfId="13161"/>
    <tableColumn id="3224" xr3:uid="{11508EAB-893E-4CAC-8800-0EBBA444662B}" name="Colonne3206" dataDxfId="13160"/>
    <tableColumn id="3225" xr3:uid="{CA366C5B-4FD7-4D68-AD10-B4E883DDE2EF}" name="Colonne3207" dataDxfId="13159"/>
    <tableColumn id="3226" xr3:uid="{0020EDAA-588E-423C-BED0-B9A34BB9FF58}" name="Colonne3208" dataDxfId="13158"/>
    <tableColumn id="3227" xr3:uid="{1356294B-A642-4EAE-9E08-D22E9773C3EC}" name="Colonne3209" dataDxfId="13157"/>
    <tableColumn id="3228" xr3:uid="{E3BF4CC9-125E-4DCB-A2D6-8C1A5EB3CE20}" name="Colonne3210" dataDxfId="13156"/>
    <tableColumn id="3229" xr3:uid="{573AC949-5222-4CF3-A7A4-B39AB448D4B0}" name="Colonne3211" dataDxfId="13155"/>
    <tableColumn id="3230" xr3:uid="{1F810691-AB79-475C-8B4A-13800E75BB14}" name="Colonne3212" dataDxfId="13154"/>
    <tableColumn id="3231" xr3:uid="{7FD07AF2-1F0F-495F-B803-C943770AC8B5}" name="Colonne3213" dataDxfId="13153"/>
    <tableColumn id="3232" xr3:uid="{AABE55DA-B761-4787-8C31-E6AF41F0328B}" name="Colonne3214" dataDxfId="13152"/>
    <tableColumn id="3233" xr3:uid="{972852F2-31FD-4084-95FF-B583D8FDFFE7}" name="Colonne3215" dataDxfId="13151"/>
    <tableColumn id="3234" xr3:uid="{A8030020-58BA-4173-8383-2EDF1905EAFF}" name="Colonne3216" dataDxfId="13150"/>
    <tableColumn id="3235" xr3:uid="{AF41CBFA-2F6E-452D-A559-B1520F42603C}" name="Colonne3217" dataDxfId="13149"/>
    <tableColumn id="3236" xr3:uid="{F5DB037D-2C01-4E24-9F3D-74F98C15F824}" name="Colonne3218" dataDxfId="13148"/>
    <tableColumn id="3237" xr3:uid="{F4DC2183-A176-4040-9A7E-52CBE3291454}" name="Colonne3219" dataDxfId="13147"/>
    <tableColumn id="3238" xr3:uid="{2D8531C3-FFAF-4A69-89A9-C06ED067FA51}" name="Colonne3220" dataDxfId="13146"/>
    <tableColumn id="3239" xr3:uid="{EFBAD506-8D79-4A82-A0AF-235B513AA7CF}" name="Colonne3221" dataDxfId="13145"/>
    <tableColumn id="3240" xr3:uid="{E57A69E3-CC9D-44D6-AE52-3537BD7310EC}" name="Colonne3222" dataDxfId="13144"/>
    <tableColumn id="3241" xr3:uid="{8FF26742-B7BC-44C3-891A-61733155A8F2}" name="Colonne3223" dataDxfId="13143"/>
    <tableColumn id="3242" xr3:uid="{C32D7346-D484-4113-A253-5CA6BA8E2AF4}" name="Colonne3224" dataDxfId="13142"/>
    <tableColumn id="3243" xr3:uid="{B0638F07-3DE8-411F-9E23-D3B2EC0147B7}" name="Colonne3225" dataDxfId="13141"/>
    <tableColumn id="3244" xr3:uid="{3DAC4EA2-53B1-41DD-8E50-21AB1559EF6C}" name="Colonne3226" dataDxfId="13140"/>
    <tableColumn id="3245" xr3:uid="{49E5C570-DD29-494A-8E1C-3F267C597BB8}" name="Colonne3227" dataDxfId="13139"/>
    <tableColumn id="3246" xr3:uid="{0FEC6086-D853-48B1-B7E0-28B39B023B17}" name="Colonne3228" dataDxfId="13138"/>
    <tableColumn id="3247" xr3:uid="{3FA65562-3624-4ADC-9BA4-1042553A2D03}" name="Colonne3229" dataDxfId="13137"/>
    <tableColumn id="3248" xr3:uid="{EC6D286F-34A2-4B11-A834-F951D2FA1EB5}" name="Colonne3230" dataDxfId="13136"/>
    <tableColumn id="3249" xr3:uid="{951FE597-5FF0-4CCC-8738-4BB6A70D2A93}" name="Colonne3231" dataDxfId="13135"/>
    <tableColumn id="3250" xr3:uid="{9C10C5FA-8C76-44F5-88F2-879C6D268327}" name="Colonne3232" dataDxfId="13134"/>
    <tableColumn id="3251" xr3:uid="{FF84E53B-BEFC-4519-A057-E29167391D46}" name="Colonne3233" dataDxfId="13133"/>
    <tableColumn id="3252" xr3:uid="{22C9DD39-5343-4172-9FD4-2368421C36A0}" name="Colonne3234" dataDxfId="13132"/>
    <tableColumn id="3253" xr3:uid="{38D655E2-8D15-44BD-8AA7-ED7358A3EA4C}" name="Colonne3235" dataDxfId="13131"/>
    <tableColumn id="3254" xr3:uid="{038FD92C-91E8-4B92-97AE-35F46A496161}" name="Colonne3236" dataDxfId="13130"/>
    <tableColumn id="3255" xr3:uid="{20E31784-2533-4595-9750-61810AA9911B}" name="Colonne3237" dataDxfId="13129"/>
    <tableColumn id="3256" xr3:uid="{8C6CC09E-77F0-4F66-97E9-A1DE7149CFD0}" name="Colonne3238" dataDxfId="13128"/>
    <tableColumn id="3257" xr3:uid="{94F1C4A7-2DF9-4FE1-AE02-844BE2CE644C}" name="Colonne3239" dataDxfId="13127"/>
    <tableColumn id="3258" xr3:uid="{EFD61F98-D081-43F6-ADCB-1C51FDBE4CD2}" name="Colonne3240" dataDxfId="13126"/>
    <tableColumn id="3259" xr3:uid="{7E9CFD15-72A9-49B9-9C06-953B1CEB3985}" name="Colonne3241" dataDxfId="13125"/>
    <tableColumn id="3260" xr3:uid="{CFCB62FE-9CD9-42D1-963A-AD19C92464B1}" name="Colonne3242" dataDxfId="13124"/>
    <tableColumn id="3261" xr3:uid="{23F2D6F6-A1FD-4419-AE09-F91B6ABD569B}" name="Colonne3243" dataDxfId="13123"/>
    <tableColumn id="3262" xr3:uid="{694AAFE0-3EDE-4F77-B260-490124262B00}" name="Colonne3244" dataDxfId="13122"/>
    <tableColumn id="3263" xr3:uid="{9D89D762-FDB7-43F3-BA9B-F9488CA78F95}" name="Colonne3245" dataDxfId="13121"/>
    <tableColumn id="3264" xr3:uid="{3306E641-FCFB-4421-92D8-926F8498EE98}" name="Colonne3246" dataDxfId="13120"/>
    <tableColumn id="3265" xr3:uid="{26B40415-E13D-45E7-99BA-691CDB85BF58}" name="Colonne3247" dataDxfId="13119"/>
    <tableColumn id="3266" xr3:uid="{AF622A36-F8C2-4AEC-AE02-1A9CDF22A1CF}" name="Colonne3248" dataDxfId="13118"/>
    <tableColumn id="3267" xr3:uid="{C2B3017D-F6D7-44B4-91B1-6611B8D6A544}" name="Colonne3249" dataDxfId="13117"/>
    <tableColumn id="3268" xr3:uid="{DE963114-58B3-4775-BC47-BE40C4451863}" name="Colonne3250" dataDxfId="13116"/>
    <tableColumn id="3269" xr3:uid="{3C35769C-4A4F-4C14-8D0F-7700ADD6B07F}" name="Colonne3251" dataDxfId="13115"/>
    <tableColumn id="3270" xr3:uid="{AB7D6AB8-AFE4-4939-B376-91F8723D2166}" name="Colonne3252" dataDxfId="13114"/>
    <tableColumn id="3271" xr3:uid="{CFA94B94-5EEF-4736-B611-7E6ACEA28404}" name="Colonne3253" dataDxfId="13113"/>
    <tableColumn id="3272" xr3:uid="{8554A782-F292-40A5-A5FB-BCB4FFB62D99}" name="Colonne3254" dataDxfId="13112"/>
    <tableColumn id="3273" xr3:uid="{68F4C1D1-C763-4EED-8058-C1FB3F050672}" name="Colonne3255" dataDxfId="13111"/>
    <tableColumn id="3274" xr3:uid="{FDDFF703-CDC5-4C05-B467-2F76A7B06DBA}" name="Colonne3256" dataDxfId="13110"/>
    <tableColumn id="3275" xr3:uid="{B12363BB-1BEB-44F5-8A91-0B5E0A1DC2A9}" name="Colonne3257" dataDxfId="13109"/>
    <tableColumn id="3276" xr3:uid="{9C3BCAF2-328B-4510-91CE-B019453CC729}" name="Colonne3258" dataDxfId="13108"/>
    <tableColumn id="3277" xr3:uid="{743D5537-B446-4EEA-BF01-21DF0EB4F0AB}" name="Colonne3259" dataDxfId="13107"/>
    <tableColumn id="3278" xr3:uid="{09B7C6BD-EB28-4A53-88D5-C4D20FEDC187}" name="Colonne3260" dataDxfId="13106"/>
    <tableColumn id="3279" xr3:uid="{891220F0-E09F-4889-80A1-CC55E596D788}" name="Colonne3261" dataDxfId="13105"/>
    <tableColumn id="3280" xr3:uid="{507A3621-69D1-4CDC-BA46-4A3A98AFCBBB}" name="Colonne3262" dataDxfId="13104"/>
    <tableColumn id="3281" xr3:uid="{C3F8A9E6-C310-45CA-A633-114CA2145BD0}" name="Colonne3263" dataDxfId="13103"/>
    <tableColumn id="3282" xr3:uid="{A60DF346-C02F-4502-89D4-6D25806B5BF6}" name="Colonne3264" dataDxfId="13102"/>
    <tableColumn id="3283" xr3:uid="{5B4B1D88-31B3-4667-A3FE-90B4347A57D6}" name="Colonne3265" dataDxfId="13101"/>
    <tableColumn id="3284" xr3:uid="{3AC01B76-0C1E-4639-AE35-6C1A7524D066}" name="Colonne3266" dataDxfId="13100"/>
    <tableColumn id="3285" xr3:uid="{FC4838C0-E186-4B6A-9C6B-F8E22824F3AF}" name="Colonne3267" dataDxfId="13099"/>
    <tableColumn id="3286" xr3:uid="{C21A8E39-8D42-49A6-8BCE-EACF0BCED75F}" name="Colonne3268" dataDxfId="13098"/>
    <tableColumn id="3287" xr3:uid="{792AE0D0-76AE-4759-AFF1-DF07316E56C2}" name="Colonne3269" dataDxfId="13097"/>
    <tableColumn id="3288" xr3:uid="{8FB6EFA2-617B-4D07-8C06-F10299E8182E}" name="Colonne3270" dataDxfId="13096"/>
    <tableColumn id="3289" xr3:uid="{13D338DB-BAD3-4DFC-91CD-29A1512F8645}" name="Colonne3271" dataDxfId="13095"/>
    <tableColumn id="3290" xr3:uid="{5EE76748-FA7E-4A3D-8127-825B4B0AE0CC}" name="Colonne3272" dataDxfId="13094"/>
    <tableColumn id="3291" xr3:uid="{E7F0817C-3741-4207-B2B4-A25A715F6C7C}" name="Colonne3273" dataDxfId="13093"/>
    <tableColumn id="3292" xr3:uid="{1B1884AD-AAC6-4AA9-81C8-FDBD3EED941E}" name="Colonne3274" dataDxfId="13092"/>
    <tableColumn id="3293" xr3:uid="{C9006172-E1D4-48AD-B1A0-49AA1B0797B9}" name="Colonne3275" dataDxfId="13091"/>
    <tableColumn id="3294" xr3:uid="{410EF6F8-6B82-4ED3-B174-49EBFB9F12FD}" name="Colonne3276" dataDxfId="13090"/>
    <tableColumn id="3295" xr3:uid="{3F8CFB6C-43B5-4EC2-A793-14DC47DD936A}" name="Colonne3277" dataDxfId="13089"/>
    <tableColumn id="3296" xr3:uid="{94EE4B94-CD1F-4380-9E07-A819EC0BF144}" name="Colonne3278" dataDxfId="13088"/>
    <tableColumn id="3297" xr3:uid="{62FE067F-22EE-4B27-B2AE-A801CEE76035}" name="Colonne3279" dataDxfId="13087"/>
    <tableColumn id="3298" xr3:uid="{74F04DAD-5453-4206-8D95-9233B3EB44AE}" name="Colonne3280" dataDxfId="13086"/>
    <tableColumn id="3299" xr3:uid="{202A8D10-C721-4CB6-8244-F2AD3C7B1062}" name="Colonne3281" dataDxfId="13085"/>
    <tableColumn id="3300" xr3:uid="{5611F1CE-6CE8-4C93-92FE-C90324326384}" name="Colonne3282" dataDxfId="13084"/>
    <tableColumn id="3301" xr3:uid="{EF190194-4CBB-4CEB-9A87-EEEE06E06E58}" name="Colonne3283" dataDxfId="13083"/>
    <tableColumn id="3302" xr3:uid="{2F341812-C7AF-4166-BD9B-7688FA637ADE}" name="Colonne3284" dataDxfId="13082"/>
    <tableColumn id="3303" xr3:uid="{00D8A5A5-F137-498A-9189-7B8261693C2F}" name="Colonne3285" dataDxfId="13081"/>
    <tableColumn id="3304" xr3:uid="{589C3CCC-9826-4F0C-B97A-6CF502167A38}" name="Colonne3286" dataDxfId="13080"/>
    <tableColumn id="3305" xr3:uid="{56076C58-4377-4D3B-90CB-7E01E7290325}" name="Colonne3287" dataDxfId="13079"/>
    <tableColumn id="3306" xr3:uid="{D95EAA6D-83A9-46A7-A43B-E1D969B5E386}" name="Colonne3288" dataDxfId="13078"/>
    <tableColumn id="3307" xr3:uid="{C3DE127F-42A5-49F7-9286-363987DAFC08}" name="Colonne3289" dataDxfId="13077"/>
    <tableColumn id="3308" xr3:uid="{EC599224-CC75-4B68-B8A0-C8489585E405}" name="Colonne3290" dataDxfId="13076"/>
    <tableColumn id="3309" xr3:uid="{07B4107C-DC4C-4565-BD2F-2361B383BE98}" name="Colonne3291" dataDxfId="13075"/>
    <tableColumn id="3310" xr3:uid="{705293C4-B75E-4F83-9772-44EC0852F6DA}" name="Colonne3292" dataDxfId="13074"/>
    <tableColumn id="3311" xr3:uid="{8CBD5C76-329A-45C0-A923-DC3EB929E002}" name="Colonne3293" dataDxfId="13073"/>
    <tableColumn id="3312" xr3:uid="{EC7C7ED6-F956-490A-9C82-7D0E7124F5D8}" name="Colonne3294" dataDxfId="13072"/>
    <tableColumn id="3313" xr3:uid="{163602E4-EE56-4275-A7B2-B20D9C3AE3F1}" name="Colonne3295" dataDxfId="13071"/>
    <tableColumn id="3314" xr3:uid="{B24EC4D7-8734-4A61-8233-F6C82BEE15E6}" name="Colonne3296" dataDxfId="13070"/>
    <tableColumn id="3315" xr3:uid="{152E7E76-005C-4125-9614-2BA805E8D031}" name="Colonne3297" dataDxfId="13069"/>
    <tableColumn id="3316" xr3:uid="{0E38A37C-1A1E-40CF-AA3F-671B8351579C}" name="Colonne3298" dataDxfId="13068"/>
    <tableColumn id="3317" xr3:uid="{4B5A60AF-FBBF-494B-A351-155A996A9107}" name="Colonne3299" dataDxfId="13067"/>
    <tableColumn id="3318" xr3:uid="{9FA3B9BC-2914-4E19-ACA4-02E1766C53F8}" name="Colonne3300" dataDxfId="13066"/>
    <tableColumn id="3319" xr3:uid="{AF7C0896-5AC4-4669-BF2B-04C56AC26A78}" name="Colonne3301" dataDxfId="13065"/>
    <tableColumn id="3320" xr3:uid="{F4A48F33-481F-4CF0-8ED1-FB2E4059E7DC}" name="Colonne3302" dataDxfId="13064"/>
    <tableColumn id="3321" xr3:uid="{7BEA57DB-AE7A-4D38-9893-3E5082EB4764}" name="Colonne3303" dataDxfId="13063"/>
    <tableColumn id="3322" xr3:uid="{1ADCC36E-E176-47F9-ADD5-E221E96BD427}" name="Colonne3304" dataDxfId="13062"/>
    <tableColumn id="3323" xr3:uid="{E24DA1DA-1ECA-4605-8D84-803BC19C909A}" name="Colonne3305" dataDxfId="13061"/>
    <tableColumn id="3324" xr3:uid="{F9F2F3B0-565E-4EE3-975A-C5C1DF6834E7}" name="Colonne3306" dataDxfId="13060"/>
    <tableColumn id="3325" xr3:uid="{688A7C0E-A0D9-48EB-9B75-53B5CBEF6C75}" name="Colonne3307" dataDxfId="13059"/>
    <tableColumn id="3326" xr3:uid="{A51F822B-790F-4C01-99B6-323E53D6E261}" name="Colonne3308" dataDxfId="13058"/>
    <tableColumn id="3327" xr3:uid="{7EAB187E-6D9C-4613-9087-56F2377DA983}" name="Colonne3309" dataDxfId="13057"/>
    <tableColumn id="3328" xr3:uid="{911E4E58-CC83-4859-9DE4-685344041C20}" name="Colonne3310" dataDxfId="13056"/>
    <tableColumn id="3329" xr3:uid="{1070866E-A62F-4091-BE16-5A9C37C359B1}" name="Colonne3311" dataDxfId="13055"/>
    <tableColumn id="3330" xr3:uid="{B8FAA471-BA88-4404-BD44-D0041B609819}" name="Colonne3312" dataDxfId="13054"/>
    <tableColumn id="3331" xr3:uid="{194929A8-575A-492A-B418-E932E728BBF1}" name="Colonne3313" dataDxfId="13053"/>
    <tableColumn id="3332" xr3:uid="{10406F25-F9D4-4D74-AAD4-188AAE83826C}" name="Colonne3314" dataDxfId="13052"/>
    <tableColumn id="3333" xr3:uid="{25E16EEE-3AF5-49CC-8750-536FB31CF574}" name="Colonne3315" dataDxfId="13051"/>
    <tableColumn id="3334" xr3:uid="{B9587D14-5231-4204-828B-61CADFA08DB6}" name="Colonne3316" dataDxfId="13050"/>
    <tableColumn id="3335" xr3:uid="{F5044337-9CB5-483C-A493-89348C3B57C7}" name="Colonne3317" dataDxfId="13049"/>
    <tableColumn id="3336" xr3:uid="{A5905273-6C9C-4127-BB76-AB99C138718B}" name="Colonne3318" dataDxfId="13048"/>
    <tableColumn id="3337" xr3:uid="{D3BC6F8D-D47F-4F97-AACD-A203E219FA52}" name="Colonne3319" dataDxfId="13047"/>
    <tableColumn id="3338" xr3:uid="{ED645034-74F7-40B8-843B-4EAC3880841C}" name="Colonne3320" dataDxfId="13046"/>
    <tableColumn id="3339" xr3:uid="{5393B3C8-CB53-45E8-B557-FB950B880038}" name="Colonne3321" dataDxfId="13045"/>
    <tableColumn id="3340" xr3:uid="{A148CDFC-1727-4AA6-9B83-1D9384AEB37E}" name="Colonne3322" dataDxfId="13044"/>
    <tableColumn id="3341" xr3:uid="{41E6F265-4D0E-4307-9E77-6F0959F2F3CC}" name="Colonne3323" dataDxfId="13043"/>
    <tableColumn id="3342" xr3:uid="{19093AB9-4792-49D3-A693-E417E7AB3786}" name="Colonne3324" dataDxfId="13042"/>
    <tableColumn id="3343" xr3:uid="{E3083424-5122-4129-BDBB-9798CAB8B8CA}" name="Colonne3325" dataDxfId="13041"/>
    <tableColumn id="3344" xr3:uid="{5D2F37FA-D93C-4228-9EF9-036CBCDE30F7}" name="Colonne3326" dataDxfId="13040"/>
    <tableColumn id="3345" xr3:uid="{6A71CFBB-0701-47CE-BA0D-18138B21FB38}" name="Colonne3327" dataDxfId="13039"/>
    <tableColumn id="3346" xr3:uid="{7587B695-DCBB-4AA8-9F23-AEF25FB47B9E}" name="Colonne3328" dataDxfId="13038"/>
    <tableColumn id="3347" xr3:uid="{FD742F2B-1F3B-44FC-82E8-6B6EC92113BA}" name="Colonne3329" dataDxfId="13037"/>
    <tableColumn id="3348" xr3:uid="{8F63F7A8-0B55-4488-9B4E-59D0AFF41A47}" name="Colonne3330" dataDxfId="13036"/>
    <tableColumn id="3349" xr3:uid="{B3CE437A-1D2C-4C13-94DD-EE43773EE9ED}" name="Colonne3331" dataDxfId="13035"/>
    <tableColumn id="3350" xr3:uid="{6468B21D-F650-4C67-AA68-C1D0615F35CB}" name="Colonne3332" dataDxfId="13034"/>
    <tableColumn id="3351" xr3:uid="{2DE758F7-AA81-42B8-A53F-A6FADA3C5A48}" name="Colonne3333" dataDxfId="13033"/>
    <tableColumn id="3352" xr3:uid="{A14B05C8-989B-493E-96E7-EF0319F30765}" name="Colonne3334" dataDxfId="13032"/>
    <tableColumn id="3353" xr3:uid="{FEA244BE-2B7E-4502-985C-AAF939C091E8}" name="Colonne3335" dataDxfId="13031"/>
    <tableColumn id="3354" xr3:uid="{781E6270-4E47-4F85-A193-92C0D39EF8DB}" name="Colonne3336" dataDxfId="13030"/>
    <tableColumn id="3355" xr3:uid="{ED4C8148-A6A7-41A7-989D-A61D70796F72}" name="Colonne3337" dataDxfId="13029"/>
    <tableColumn id="3356" xr3:uid="{5F6C5097-B8E7-434E-A37D-613E487293E0}" name="Colonne3338" dataDxfId="13028"/>
    <tableColumn id="3357" xr3:uid="{E1268C30-87EE-44A7-AE7F-EE9E2F3DDBE6}" name="Colonne3339" dataDxfId="13027"/>
    <tableColumn id="3358" xr3:uid="{6F5C42BB-35C6-4CF1-96A2-B66057918C94}" name="Colonne3340" dataDxfId="13026"/>
    <tableColumn id="3359" xr3:uid="{E1BE6BC0-3085-4D55-A0AD-FB5297305BD3}" name="Colonne3341" dataDxfId="13025"/>
    <tableColumn id="3360" xr3:uid="{99E28CED-6927-485A-8598-B63559546CDB}" name="Colonne3342" dataDxfId="13024"/>
    <tableColumn id="3361" xr3:uid="{1808C16A-72EE-4E15-9DB6-49337E795D1F}" name="Colonne3343" dataDxfId="13023"/>
    <tableColumn id="3362" xr3:uid="{539FB0B7-052E-4578-8C0B-03B3F9A28CD7}" name="Colonne3344" dataDxfId="13022"/>
    <tableColumn id="3363" xr3:uid="{C560DA60-C9B6-4188-A8BA-054E011D57AF}" name="Colonne3345" dataDxfId="13021"/>
    <tableColumn id="3364" xr3:uid="{1E6F52D3-6975-4F4A-910B-D0DBB503D10E}" name="Colonne3346" dataDxfId="13020"/>
    <tableColumn id="3365" xr3:uid="{1236FFA9-46C0-47A3-9325-9B2A98A5FD2A}" name="Colonne3347" dataDxfId="13019"/>
    <tableColumn id="3366" xr3:uid="{F5B4B084-6DD4-4DDD-9256-ADB62396BE30}" name="Colonne3348" dataDxfId="13018"/>
    <tableColumn id="3367" xr3:uid="{805AFAF4-DECD-4FC6-935E-5078C7BF08C3}" name="Colonne3349" dataDxfId="13017"/>
    <tableColumn id="3368" xr3:uid="{1E451880-5CDF-4DE5-947A-2CE9211E21DB}" name="Colonne3350" dataDxfId="13016"/>
    <tableColumn id="3369" xr3:uid="{F29108F8-6A42-4208-9797-5BFA46DFCE18}" name="Colonne3351" dataDxfId="13015"/>
    <tableColumn id="3370" xr3:uid="{247CC6C3-C93E-495A-B466-3F027916E902}" name="Colonne3352" dataDxfId="13014"/>
    <tableColumn id="3371" xr3:uid="{82F85B2F-3E52-40E6-BAE6-8EE1E7CE0183}" name="Colonne3353" dataDxfId="13013"/>
    <tableColumn id="3372" xr3:uid="{249D7DD1-BB28-4DC9-A222-62F2E2B4198E}" name="Colonne3354" dataDxfId="13012"/>
    <tableColumn id="3373" xr3:uid="{F84781D2-0EC9-4FCF-9C23-29ECD4989C84}" name="Colonne3355" dataDxfId="13011"/>
    <tableColumn id="3374" xr3:uid="{D3A09AD3-9678-48AD-8125-F561B156AA2A}" name="Colonne3356" dataDxfId="13010"/>
    <tableColumn id="3375" xr3:uid="{8D6FECD8-8638-4C08-8E12-E3B2622393C3}" name="Colonne3357" dataDxfId="13009"/>
    <tableColumn id="3376" xr3:uid="{798FD630-2621-4B22-B82C-568C3714FEC8}" name="Colonne3358" dataDxfId="13008"/>
    <tableColumn id="3377" xr3:uid="{F2D55468-499C-4158-AF41-75A1109D5E5C}" name="Colonne3359" dataDxfId="13007"/>
    <tableColumn id="3378" xr3:uid="{5CCC0D5E-91BE-48AC-A36B-5517BAF540BF}" name="Colonne3360" dataDxfId="13006"/>
    <tableColumn id="3379" xr3:uid="{C10F8352-803B-4684-A5F5-3682087E59A7}" name="Colonne3361" dataDxfId="13005"/>
    <tableColumn id="3380" xr3:uid="{AD0F2BDF-E24A-4BD2-AA2B-CECD912D9786}" name="Colonne3362" dataDxfId="13004"/>
    <tableColumn id="3381" xr3:uid="{F2D9941B-8666-43D4-994D-A8FF213C891E}" name="Colonne3363" dataDxfId="13003"/>
    <tableColumn id="3382" xr3:uid="{96EF7D8A-AA51-49A2-A793-DFA32466C8EC}" name="Colonne3364" dataDxfId="13002"/>
    <tableColumn id="3383" xr3:uid="{7B8DB85B-A746-4392-BEE7-9A855AE30105}" name="Colonne3365" dataDxfId="13001"/>
    <tableColumn id="3384" xr3:uid="{6ED476B9-D898-4EF3-A50A-5A32B3152286}" name="Colonne3366" dataDxfId="13000"/>
    <tableColumn id="3385" xr3:uid="{EA67B0AA-AD6A-4CE7-98D7-EEF8DB0A384A}" name="Colonne3367" dataDxfId="12999"/>
    <tableColumn id="3386" xr3:uid="{4AD88D58-FF86-4674-B872-9623B87C490E}" name="Colonne3368" dataDxfId="12998"/>
    <tableColumn id="3387" xr3:uid="{B711A1F3-65AF-4969-B68C-33703CDFD8C2}" name="Colonne3369" dataDxfId="12997"/>
    <tableColumn id="3388" xr3:uid="{FC90FA98-1D5B-44C7-A0D0-FB642F00FF30}" name="Colonne3370" dataDxfId="12996"/>
    <tableColumn id="3389" xr3:uid="{87ADF719-B4EB-4DE9-9ACC-06B9A4E7F7FE}" name="Colonne3371" dataDxfId="12995"/>
    <tableColumn id="3390" xr3:uid="{B9589201-A024-4B05-89BF-32A674FD493D}" name="Colonne3372" dataDxfId="12994"/>
    <tableColumn id="3391" xr3:uid="{FBA534FB-2D12-4052-8B89-3F43139050B8}" name="Colonne3373" dataDxfId="12993"/>
    <tableColumn id="3392" xr3:uid="{B944C3B4-3172-4DBA-9775-3134F7F371A2}" name="Colonne3374" dataDxfId="12992"/>
    <tableColumn id="3393" xr3:uid="{414A631A-0901-4782-A8E1-7080238F8B32}" name="Colonne3375" dataDxfId="12991"/>
    <tableColumn id="3394" xr3:uid="{A2ACE9DF-8869-43FF-9E32-0E03E08ECA4A}" name="Colonne3376" dataDxfId="12990"/>
    <tableColumn id="3395" xr3:uid="{30C98639-6447-478E-8C61-F80D02351744}" name="Colonne3377" dataDxfId="12989"/>
    <tableColumn id="3396" xr3:uid="{CE7F2049-1B44-4B7A-BCB9-ECD4C7446C0D}" name="Colonne3378" dataDxfId="12988"/>
    <tableColumn id="3397" xr3:uid="{DE8D8F08-89FE-4E71-98ED-6E816E0E4BC7}" name="Colonne3379" dataDxfId="12987"/>
    <tableColumn id="3398" xr3:uid="{DE6B7743-5DD8-4C4A-A71C-26F297AC7935}" name="Colonne3380" dataDxfId="12986"/>
    <tableColumn id="3399" xr3:uid="{B298C2AC-ECF1-42A4-9D5A-ECB9369BC718}" name="Colonne3381" dataDxfId="12985"/>
    <tableColumn id="3400" xr3:uid="{21E86C1B-7220-4A92-8D94-6A4739326DC1}" name="Colonne3382" dataDxfId="12984"/>
    <tableColumn id="3401" xr3:uid="{EEF90EE4-A6D2-4A47-888E-655864CDDE25}" name="Colonne3383" dataDxfId="12983"/>
    <tableColumn id="3402" xr3:uid="{0010455E-BC6F-4355-9CC2-331AFE9245DA}" name="Colonne3384" dataDxfId="12982"/>
    <tableColumn id="3403" xr3:uid="{80AEC430-0FBC-47CB-BDB8-AB18603E397C}" name="Colonne3385" dataDxfId="12981"/>
    <tableColumn id="3404" xr3:uid="{32994FB8-7B72-4417-AF13-3ABEE2CB2458}" name="Colonne3386" dataDxfId="12980"/>
    <tableColumn id="3405" xr3:uid="{E69E53F7-2C00-4BF3-ADFD-A271A15F93B6}" name="Colonne3387" dataDxfId="12979"/>
    <tableColumn id="3406" xr3:uid="{01FD4B5B-0C4E-4F9C-88CB-021BE5BD429B}" name="Colonne3388" dataDxfId="12978"/>
    <tableColumn id="3407" xr3:uid="{44D02F45-7481-46DA-B425-E8EEDD853C22}" name="Colonne3389" dataDxfId="12977"/>
    <tableColumn id="3408" xr3:uid="{37D008BF-DCD0-440E-85FA-089BEF547D83}" name="Colonne3390" dataDxfId="12976"/>
    <tableColumn id="3409" xr3:uid="{714850F0-8142-43C6-8CBA-2BADDA608AF7}" name="Colonne3391" dataDxfId="12975"/>
    <tableColumn id="3410" xr3:uid="{C766A6D7-D217-46E1-978F-0AF73609F53C}" name="Colonne3392" dataDxfId="12974"/>
    <tableColumn id="3411" xr3:uid="{55FD50C0-FF34-41B3-A03C-73AE143D61EA}" name="Colonne3393" dataDxfId="12973"/>
    <tableColumn id="3412" xr3:uid="{CEE33DF6-5164-438D-937F-9BB413C61E64}" name="Colonne3394" dataDxfId="12972"/>
    <tableColumn id="3413" xr3:uid="{149603F9-3D1F-47C9-8505-C4F09577B223}" name="Colonne3395" dataDxfId="12971"/>
    <tableColumn id="3414" xr3:uid="{C7E2451F-5C7A-4AF1-9CE2-5DCC4F839D7B}" name="Colonne3396" dataDxfId="12970"/>
    <tableColumn id="3415" xr3:uid="{D5290BC8-CBC1-477A-AD98-DF9C8E026B34}" name="Colonne3397" dataDxfId="12969"/>
    <tableColumn id="3416" xr3:uid="{27FD24A5-DA36-404B-AD69-35F2BFAAA167}" name="Colonne3398" dataDxfId="12968"/>
    <tableColumn id="3417" xr3:uid="{0292BD0F-99BF-4046-97B5-26622669131F}" name="Colonne3399" dataDxfId="12967"/>
    <tableColumn id="3418" xr3:uid="{87ACF3EC-539D-4935-9EFE-4882E610F771}" name="Colonne3400" dataDxfId="12966"/>
    <tableColumn id="3419" xr3:uid="{A98B0164-FEFA-47F6-B43A-0A21C4E957E2}" name="Colonne3401" dataDxfId="12965"/>
    <tableColumn id="3420" xr3:uid="{8D3D0B18-0666-4751-9D8D-7EAE4E6D1BD7}" name="Colonne3402" dataDxfId="12964"/>
    <tableColumn id="3421" xr3:uid="{16E39508-3778-4E2C-860B-A9D240DED3F3}" name="Colonne3403" dataDxfId="12963"/>
    <tableColumn id="3422" xr3:uid="{B796C424-DDC0-466F-9B9D-775C9386BB04}" name="Colonne3404" dataDxfId="12962"/>
    <tableColumn id="3423" xr3:uid="{382B27A3-FAFB-4DE8-8669-4507CB46B5FE}" name="Colonne3405" dataDxfId="12961"/>
    <tableColumn id="3424" xr3:uid="{5F972BA6-DD84-4623-B2A4-9A67410341B6}" name="Colonne3406" dataDxfId="12960"/>
    <tableColumn id="3425" xr3:uid="{A79176CC-43D3-4A1B-BFEC-832BC9183A51}" name="Colonne3407" dataDxfId="12959"/>
    <tableColumn id="3426" xr3:uid="{231A493D-E686-440B-A99F-4EEA18A0239D}" name="Colonne3408" dataDxfId="12958"/>
    <tableColumn id="3427" xr3:uid="{72E5A520-E13D-4F58-95C6-7C8539A94898}" name="Colonne3409" dataDxfId="12957"/>
    <tableColumn id="3428" xr3:uid="{20C2D934-CD01-46EB-84D1-B3CB1603D7B1}" name="Colonne3410" dataDxfId="12956"/>
    <tableColumn id="3429" xr3:uid="{DF8E6E5F-84B9-4483-B269-4B4549B9455F}" name="Colonne3411" dataDxfId="12955"/>
    <tableColumn id="3430" xr3:uid="{4C51E1A9-495B-4777-B744-391FB3C419BD}" name="Colonne3412" dataDxfId="12954"/>
    <tableColumn id="3431" xr3:uid="{B04E780F-5480-4E8E-813C-6D6484946379}" name="Colonne3413" dataDxfId="12953"/>
    <tableColumn id="3432" xr3:uid="{54F28586-2CD0-478A-A1D4-D80E6FF21576}" name="Colonne3414" dataDxfId="12952"/>
    <tableColumn id="3433" xr3:uid="{E8089A8F-E853-4BE1-8079-126D6BD8A963}" name="Colonne3415" dataDxfId="12951"/>
    <tableColumn id="3434" xr3:uid="{79174812-96D9-44E8-8AB4-C97B8392EC0C}" name="Colonne3416" dataDxfId="12950"/>
    <tableColumn id="3435" xr3:uid="{0530E452-75C2-4ACA-BDDA-E1C43D9C0FB4}" name="Colonne3417" dataDxfId="12949"/>
    <tableColumn id="3436" xr3:uid="{8FF1AC29-34F7-4DA7-9419-F92304C79317}" name="Colonne3418" dataDxfId="12948"/>
    <tableColumn id="3437" xr3:uid="{994BC5E0-6D47-43AF-8F60-6D6FAFE53CE3}" name="Colonne3419" dataDxfId="12947"/>
    <tableColumn id="3438" xr3:uid="{65E78AFA-5F2C-4523-971B-3FFD979F15C8}" name="Colonne3420" dataDxfId="12946"/>
    <tableColumn id="3439" xr3:uid="{E1EC574E-15BE-4A07-9507-7476814E4C1C}" name="Colonne3421" dataDxfId="12945"/>
    <tableColumn id="3440" xr3:uid="{7936F037-98B3-4A4C-9192-9259B91C672B}" name="Colonne3422" dataDxfId="12944"/>
    <tableColumn id="3441" xr3:uid="{A455CB8D-EBB4-4ECA-8284-7DF0266A9DE3}" name="Colonne3423" dataDxfId="12943"/>
    <tableColumn id="3442" xr3:uid="{7708CC0B-D649-4CD8-AA5D-26C9B004CB1E}" name="Colonne3424" dataDxfId="12942"/>
    <tableColumn id="3443" xr3:uid="{EECFB018-BF13-45CD-88C4-37D29B191307}" name="Colonne3425" dataDxfId="12941"/>
    <tableColumn id="3444" xr3:uid="{0C68DB6A-BC28-48E9-86CE-198CC0475ED1}" name="Colonne3426" dataDxfId="12940"/>
    <tableColumn id="3445" xr3:uid="{8CE24151-118E-4211-998E-C6E23188217B}" name="Colonne3427" dataDxfId="12939"/>
    <tableColumn id="3446" xr3:uid="{E896E476-9C5E-4FA1-BD3E-AF7485CB8298}" name="Colonne3428" dataDxfId="12938"/>
    <tableColumn id="3447" xr3:uid="{EBB3FFB3-174A-4643-9B55-6994C2894C94}" name="Colonne3429" dataDxfId="12937"/>
    <tableColumn id="3448" xr3:uid="{CB4645AC-43E5-4BA5-8F21-AF0812CCA8F1}" name="Colonne3430" dataDxfId="12936"/>
    <tableColumn id="3449" xr3:uid="{DCD17E8D-05FF-4B17-910B-8C3B9784CCC5}" name="Colonne3431" dataDxfId="12935"/>
    <tableColumn id="3450" xr3:uid="{AE20654C-DE37-45EC-A5EA-14C467C7A098}" name="Colonne3432" dataDxfId="12934"/>
    <tableColumn id="3451" xr3:uid="{62B61938-6AB6-4B4F-B551-05FAC026510B}" name="Colonne3433" dataDxfId="12933"/>
    <tableColumn id="3452" xr3:uid="{78FE444F-37C7-4E03-898B-926D2401EFA6}" name="Colonne3434" dataDxfId="12932"/>
    <tableColumn id="3453" xr3:uid="{AD3766BF-95A2-4A58-AEAE-014DE63ABAF5}" name="Colonne3435" dataDxfId="12931"/>
    <tableColumn id="3454" xr3:uid="{A06CFE1F-DBC0-484D-B627-BE0ADC313DEF}" name="Colonne3436" dataDxfId="12930"/>
    <tableColumn id="3455" xr3:uid="{DE4E0D90-B6FA-43A5-81DF-6162EE238EE1}" name="Colonne3437" dataDxfId="12929"/>
    <tableColumn id="3456" xr3:uid="{F859137A-3FCE-44DA-81F6-80264096250C}" name="Colonne3438" dataDxfId="12928"/>
    <tableColumn id="3457" xr3:uid="{F353BD06-EE10-49BF-A76F-B9BABAC01599}" name="Colonne3439" dataDxfId="12927"/>
    <tableColumn id="3458" xr3:uid="{7BF89237-2EEE-407A-A909-02EC65BD1DCE}" name="Colonne3440" dataDxfId="12926"/>
    <tableColumn id="3459" xr3:uid="{2A9EE3E5-6930-4CCC-9C5F-AC05430A207A}" name="Colonne3441" dataDxfId="12925"/>
    <tableColumn id="3460" xr3:uid="{BE47D178-96A0-49C2-ABDB-0EE4AA750AE0}" name="Colonne3442" dataDxfId="12924"/>
    <tableColumn id="3461" xr3:uid="{1A26CE1E-7E5C-4E75-93C5-51A952C5656D}" name="Colonne3443" dataDxfId="12923"/>
    <tableColumn id="3462" xr3:uid="{E82E1F2C-2489-4B2D-A187-0C2967EE249C}" name="Colonne3444" dataDxfId="12922"/>
    <tableColumn id="3463" xr3:uid="{E841D484-A60F-4AC4-82AF-FF8A600E14AC}" name="Colonne3445" dataDxfId="12921"/>
    <tableColumn id="3464" xr3:uid="{177F9918-6EB9-4741-8F4A-3FB173808EB1}" name="Colonne3446" dataDxfId="12920"/>
    <tableColumn id="3465" xr3:uid="{4BE6F442-8A02-4DCD-AF17-C6742D090B5C}" name="Colonne3447" dataDxfId="12919"/>
    <tableColumn id="3466" xr3:uid="{27CE8E7F-2170-440D-9C78-3373062D2CB3}" name="Colonne3448" dataDxfId="12918"/>
    <tableColumn id="3467" xr3:uid="{0E8F9F91-BD10-443F-BC83-1AE0929B2B8E}" name="Colonne3449" dataDxfId="12917"/>
    <tableColumn id="3468" xr3:uid="{529483EC-D557-4BDA-8316-D91524C02C89}" name="Colonne3450" dataDxfId="12916"/>
    <tableColumn id="3469" xr3:uid="{1BF1ADB1-5942-4C23-BECE-22ECB3A762C4}" name="Colonne3451" dataDxfId="12915"/>
    <tableColumn id="3470" xr3:uid="{EB2A1141-8125-4FC7-9857-726008ACA061}" name="Colonne3452" dataDxfId="12914"/>
    <tableColumn id="3471" xr3:uid="{607BA7F7-44F2-42FF-A11B-43D62D2A09A0}" name="Colonne3453" dataDxfId="12913"/>
    <tableColumn id="3472" xr3:uid="{7A9C30C7-2C75-4FB0-AB1E-4EB613C91EFB}" name="Colonne3454" dataDxfId="12912"/>
    <tableColumn id="3473" xr3:uid="{1DBCA2BE-F48B-4603-ACE0-6DA39CA65913}" name="Colonne3455" dataDxfId="12911"/>
    <tableColumn id="3474" xr3:uid="{A86E5BE8-2562-4CD4-AD72-41F967F366BB}" name="Colonne3456" dataDxfId="12910"/>
    <tableColumn id="3475" xr3:uid="{C31DAABD-7CE9-4613-B523-7F839E9BAC1F}" name="Colonne3457" dataDxfId="12909"/>
    <tableColumn id="3476" xr3:uid="{77BE6E04-BA45-46E8-BA70-913A363DFEDA}" name="Colonne3458" dataDxfId="12908"/>
    <tableColumn id="3477" xr3:uid="{A8AD9A58-275F-48C0-9CC1-DFC3E5650896}" name="Colonne3459" dataDxfId="12907"/>
    <tableColumn id="3478" xr3:uid="{39FDB62B-19A5-441A-B646-08EA5567FD47}" name="Colonne3460" dataDxfId="12906"/>
    <tableColumn id="3479" xr3:uid="{7017C6AF-5B82-49B3-AD1A-4D8823F135DC}" name="Colonne3461" dataDxfId="12905"/>
    <tableColumn id="3480" xr3:uid="{16474D9B-9167-4E68-85DA-9E4B15BDFAEE}" name="Colonne3462" dataDxfId="12904"/>
    <tableColumn id="3481" xr3:uid="{B8388BC6-5295-4652-882D-2698FB05CA1E}" name="Colonne3463" dataDxfId="12903"/>
    <tableColumn id="3482" xr3:uid="{00540616-DFDB-46C7-9313-17D5D9298260}" name="Colonne3464" dataDxfId="12902"/>
    <tableColumn id="3483" xr3:uid="{226A741A-EC80-4071-9A00-642638396356}" name="Colonne3465" dataDxfId="12901"/>
    <tableColumn id="3484" xr3:uid="{7A1980F3-6AD6-426E-ACA0-0450116EF4DC}" name="Colonne3466" dataDxfId="12900"/>
    <tableColumn id="3485" xr3:uid="{BF23816A-8F01-425F-95A6-CACAEE8B0504}" name="Colonne3467" dataDxfId="12899"/>
    <tableColumn id="3486" xr3:uid="{4CE765D0-7703-45D3-B495-CBADDC516294}" name="Colonne3468" dataDxfId="12898"/>
    <tableColumn id="3487" xr3:uid="{8F4A13E2-3D7C-4A62-8F8F-3B4203613C4E}" name="Colonne3469" dataDxfId="12897"/>
    <tableColumn id="3488" xr3:uid="{AF0CDBA4-29FD-4B3B-8A5D-6F49793CA74E}" name="Colonne3470" dataDxfId="12896"/>
    <tableColumn id="3489" xr3:uid="{93CA4BE8-719F-430F-B417-FEAC0006F0CB}" name="Colonne3471" dataDxfId="12895"/>
    <tableColumn id="3490" xr3:uid="{BF08A34B-B1DD-4D33-9671-B2CE991781FC}" name="Colonne3472" dataDxfId="12894"/>
    <tableColumn id="3491" xr3:uid="{868E2599-BC32-433C-9451-1CEEF9647A28}" name="Colonne3473" dataDxfId="12893"/>
    <tableColumn id="3492" xr3:uid="{71767AD4-3CEA-45FF-BA4B-49E55ADA9D06}" name="Colonne3474" dataDxfId="12892"/>
    <tableColumn id="3493" xr3:uid="{ABA64B74-6F51-4E73-B554-0138F823FD6C}" name="Colonne3475" dataDxfId="12891"/>
    <tableColumn id="3494" xr3:uid="{6D3C7C4F-72F9-4F89-BE07-26F7A8E729DD}" name="Colonne3476" dataDxfId="12890"/>
    <tableColumn id="3495" xr3:uid="{AE1B60DF-479F-4601-88C9-89059563AF7D}" name="Colonne3477" dataDxfId="12889"/>
    <tableColumn id="3496" xr3:uid="{DAE4372E-B38B-4C9E-A73D-E289DE9CDFAA}" name="Colonne3478" dataDxfId="12888"/>
    <tableColumn id="3497" xr3:uid="{F5C5867E-0298-4921-9FD4-2AD56603ED80}" name="Colonne3479" dataDxfId="12887"/>
    <tableColumn id="3498" xr3:uid="{5C1C9EFD-DAA5-42AD-9C03-2ADE9C813E88}" name="Colonne3480" dataDxfId="12886"/>
    <tableColumn id="3499" xr3:uid="{BD41D61B-4A3A-4F23-A2D9-B7EBBC98071C}" name="Colonne3481" dataDxfId="12885"/>
    <tableColumn id="3500" xr3:uid="{D39E223D-B5D0-4C6B-AD93-269627A33AC0}" name="Colonne3482" dataDxfId="12884"/>
    <tableColumn id="3501" xr3:uid="{68BA606E-12DE-4642-B7DF-DE3589F4F81C}" name="Colonne3483" dataDxfId="12883"/>
    <tableColumn id="3502" xr3:uid="{8C5F26F5-4555-44BA-9BB8-A435B1A337D1}" name="Colonne3484" dataDxfId="12882"/>
    <tableColumn id="3503" xr3:uid="{7501CBC6-D82B-440A-964A-9DCFDA53777F}" name="Colonne3485" dataDxfId="12881"/>
    <tableColumn id="3504" xr3:uid="{D3929D7F-4B46-4953-A6C1-4C45F3DCDA44}" name="Colonne3486" dataDxfId="12880"/>
    <tableColumn id="3505" xr3:uid="{71DEBC28-209B-4AF3-B0F0-FA2C96B8DBB2}" name="Colonne3487" dataDxfId="12879"/>
    <tableColumn id="3506" xr3:uid="{B4CA44A4-23E9-4CF1-9A5E-6E21F89840D5}" name="Colonne3488" dataDxfId="12878"/>
    <tableColumn id="3507" xr3:uid="{9AEDC6CD-6468-4387-BD54-AC1648544D86}" name="Colonne3489" dataDxfId="12877"/>
    <tableColumn id="3508" xr3:uid="{CE710C13-A075-4D68-BE1C-613D1D393637}" name="Colonne3490" dataDxfId="12876"/>
    <tableColumn id="3509" xr3:uid="{92C41559-0170-4A99-B55A-39E79DDF2C25}" name="Colonne3491" dataDxfId="12875"/>
    <tableColumn id="3510" xr3:uid="{C6D1AD8F-4415-4F20-90D0-2DB26501BBEF}" name="Colonne3492" dataDxfId="12874"/>
    <tableColumn id="3511" xr3:uid="{8BF16D67-F7F9-4438-B71A-CAD39D36761E}" name="Colonne3493" dataDxfId="12873"/>
    <tableColumn id="3512" xr3:uid="{90521A26-9FB6-49CD-9C9A-A66D9C479C88}" name="Colonne3494" dataDxfId="12872"/>
    <tableColumn id="3513" xr3:uid="{C0DC376E-C0D9-4CAB-B033-1FBE0D0D28B4}" name="Colonne3495" dataDxfId="12871"/>
    <tableColumn id="3514" xr3:uid="{41FA790D-4043-44C4-BA2D-14F26E6DE74E}" name="Colonne3496" dataDxfId="12870"/>
    <tableColumn id="3515" xr3:uid="{9FD929BD-BB09-41D2-9E84-039EBDA5AF90}" name="Colonne3497" dataDxfId="12869"/>
    <tableColumn id="3516" xr3:uid="{7A0C895C-1E8A-4D97-AC04-901D28D4501A}" name="Colonne3498" dataDxfId="12868"/>
    <tableColumn id="3517" xr3:uid="{A25ABF69-D605-4D55-8987-5FF7F1F3C14A}" name="Colonne3499" dataDxfId="12867"/>
    <tableColumn id="3518" xr3:uid="{FB0A18AA-E516-4E21-9E05-1BD00E03324D}" name="Colonne3500" dataDxfId="12866"/>
    <tableColumn id="3519" xr3:uid="{199D2804-5D19-4BE0-8194-E5015C81ED56}" name="Colonne3501" dataDxfId="12865"/>
    <tableColumn id="3520" xr3:uid="{0EF50219-F47A-45FA-8A05-C333FF8EA7EE}" name="Colonne3502" dataDxfId="12864"/>
    <tableColumn id="3521" xr3:uid="{A7AE063A-28A7-465B-A7C1-7D58A214EEFB}" name="Colonne3503" dataDxfId="12863"/>
    <tableColumn id="3522" xr3:uid="{1DF73B35-B201-435C-8F5A-613DFA26044A}" name="Colonne3504" dataDxfId="12862"/>
    <tableColumn id="3523" xr3:uid="{872222B1-F73D-450A-B3AE-F4AC8FA6B5D8}" name="Colonne3505" dataDxfId="12861"/>
    <tableColumn id="3524" xr3:uid="{C9E9D775-56E6-43A0-ACE0-72F71C773704}" name="Colonne3506" dataDxfId="12860"/>
    <tableColumn id="3525" xr3:uid="{816FEA43-BFAA-4D44-833B-DAC245A0C6E2}" name="Colonne3507" dataDxfId="12859"/>
    <tableColumn id="3526" xr3:uid="{47065A7F-ACCA-4BE4-9EC9-0D033DFE4412}" name="Colonne3508" dataDxfId="12858"/>
    <tableColumn id="3527" xr3:uid="{6BF7CF63-CED5-4A50-AF0C-D8D56921306A}" name="Colonne3509" dataDxfId="12857"/>
    <tableColumn id="3528" xr3:uid="{97EA69A5-6A2D-4956-9F14-E729A251A4FE}" name="Colonne3510" dataDxfId="12856"/>
    <tableColumn id="3529" xr3:uid="{FE0B3A65-6AC2-47D1-A96C-6BD90457100B}" name="Colonne3511" dataDxfId="12855"/>
    <tableColumn id="3530" xr3:uid="{AA6AC5FF-A0C6-4D06-A282-8B6B539D998F}" name="Colonne3512" dataDxfId="12854"/>
    <tableColumn id="3531" xr3:uid="{E8EAA54A-7529-4504-BA66-42D7BD54E69F}" name="Colonne3513" dataDxfId="12853"/>
    <tableColumn id="3532" xr3:uid="{1C021A4D-A188-49D3-B768-ECF4B7B211C7}" name="Colonne3514" dataDxfId="12852"/>
    <tableColumn id="3533" xr3:uid="{9169CD56-17B8-4201-937C-B82B61AACCD6}" name="Colonne3515" dataDxfId="12851"/>
    <tableColumn id="3534" xr3:uid="{814D7E3C-381D-4680-9B08-2F6D93FE2711}" name="Colonne3516" dataDxfId="12850"/>
    <tableColumn id="3535" xr3:uid="{886F9A3D-CCC4-4D70-8520-6B9A611CF772}" name="Colonne3517" dataDxfId="12849"/>
    <tableColumn id="3536" xr3:uid="{298B1B11-46A9-4DF5-AA8D-536572EB9BE0}" name="Colonne3518" dataDxfId="12848"/>
    <tableColumn id="3537" xr3:uid="{05A14287-4CAA-42EA-8620-E3B87F40AD48}" name="Colonne3519" dataDxfId="12847"/>
    <tableColumn id="3538" xr3:uid="{D1DFF1F7-EDEC-4A36-A52D-6B6E20865E16}" name="Colonne3520" dataDxfId="12846"/>
    <tableColumn id="3539" xr3:uid="{9D477DFD-D63C-4C57-90C1-EDB1DF6E8221}" name="Colonne3521" dataDxfId="12845"/>
    <tableColumn id="3540" xr3:uid="{48161EA6-E38B-46E4-BA29-8D8B1CBA7124}" name="Colonne3522" dataDxfId="12844"/>
    <tableColumn id="3541" xr3:uid="{52B0B130-8048-48F5-A6B6-155C2121B05B}" name="Colonne3523" dataDxfId="12843"/>
    <tableColumn id="3542" xr3:uid="{76614987-69DA-4EB4-A6F8-F8D81687D2A6}" name="Colonne3524" dataDxfId="12842"/>
    <tableColumn id="3543" xr3:uid="{384E28E6-7754-4E67-9772-6648E297FD65}" name="Colonne3525" dataDxfId="12841"/>
    <tableColumn id="3544" xr3:uid="{04F5D4FF-0E87-40DE-883E-D6B2C8A727DC}" name="Colonne3526" dataDxfId="12840"/>
    <tableColumn id="3545" xr3:uid="{DF22E406-D79D-4C40-B5C9-7B795299D687}" name="Colonne3527" dataDxfId="12839"/>
    <tableColumn id="3546" xr3:uid="{B935B7FD-F608-4AAC-8B2E-413165835338}" name="Colonne3528" dataDxfId="12838"/>
    <tableColumn id="3547" xr3:uid="{39B1B716-1EA8-4ACA-802A-E6F1791E6184}" name="Colonne3529" dataDxfId="12837"/>
    <tableColumn id="3548" xr3:uid="{B6CD359F-9601-4192-A415-E45F4471E4EF}" name="Colonne3530" dataDxfId="12836"/>
    <tableColumn id="3549" xr3:uid="{49573142-65F6-43CA-BFCF-89C4CE7A0087}" name="Colonne3531" dataDxfId="12835"/>
    <tableColumn id="3550" xr3:uid="{272C55DE-2C22-4A93-A6A1-F75F1CC47E7A}" name="Colonne3532" dataDxfId="12834"/>
    <tableColumn id="3551" xr3:uid="{087DB1B1-BCFF-47E1-8DDB-15804A88ADED}" name="Colonne3533" dataDxfId="12833"/>
    <tableColumn id="3552" xr3:uid="{000CDB72-5DD1-4064-9C26-8F046EF640FE}" name="Colonne3534" dataDxfId="12832"/>
    <tableColumn id="3553" xr3:uid="{363BA204-1DC1-47DC-AFEE-277D055732A0}" name="Colonne3535" dataDxfId="12831"/>
    <tableColumn id="3554" xr3:uid="{16F4872E-61EF-45CD-B85A-B40AF721476F}" name="Colonne3536" dataDxfId="12830"/>
    <tableColumn id="3555" xr3:uid="{887785A4-BB6C-4C03-9E5F-84A0020D23A0}" name="Colonne3537" dataDxfId="12829"/>
    <tableColumn id="3556" xr3:uid="{E6E1F666-BB11-489C-BE7D-BC109870D276}" name="Colonne3538" dataDxfId="12828"/>
    <tableColumn id="3557" xr3:uid="{3A569E26-B0CA-4CBC-BF6A-5A80FE072F5A}" name="Colonne3539" dataDxfId="12827"/>
    <tableColumn id="3558" xr3:uid="{6AEFB93A-583B-4D41-A9D4-8673B5958DDA}" name="Colonne3540" dataDxfId="12826"/>
    <tableColumn id="3559" xr3:uid="{0C555744-0C0F-4C00-A93F-24E7C854BEE6}" name="Colonne3541" dataDxfId="12825"/>
    <tableColumn id="3560" xr3:uid="{FA8DB554-73D0-4B66-82EC-C9C399007ED9}" name="Colonne3542" dataDxfId="12824"/>
    <tableColumn id="3561" xr3:uid="{D1F461C1-D8CD-48CD-8D81-DE611506F964}" name="Colonne3543" dataDxfId="12823"/>
    <tableColumn id="3562" xr3:uid="{ADE15A12-97D0-4B18-9DB4-ECB2B4FC57BA}" name="Colonne3544" dataDxfId="12822"/>
    <tableColumn id="3563" xr3:uid="{C4BE9F3A-3A67-48C6-9922-EDF72F9C5803}" name="Colonne3545" dataDxfId="12821"/>
    <tableColumn id="3564" xr3:uid="{39F1906E-63B2-417B-9FD2-F7D29AD9144B}" name="Colonne3546" dataDxfId="12820"/>
    <tableColumn id="3565" xr3:uid="{19900AAD-2642-476B-B01E-34A2F5A5124A}" name="Colonne3547" dataDxfId="12819"/>
    <tableColumn id="3566" xr3:uid="{A52B741D-A3AA-4B64-A28B-55242134C298}" name="Colonne3548" dataDxfId="12818"/>
    <tableColumn id="3567" xr3:uid="{B0C63D0B-7C4D-456E-B488-1D2E79704D75}" name="Colonne3549" dataDxfId="12817"/>
    <tableColumn id="3568" xr3:uid="{3CDEADF6-3BF9-4339-9BE7-359894BF9189}" name="Colonne3550" dataDxfId="12816"/>
    <tableColumn id="3569" xr3:uid="{2A82DEB5-5198-487B-B3B9-F938E54BF2D3}" name="Colonne3551" dataDxfId="12815"/>
    <tableColumn id="3570" xr3:uid="{668747C9-6E44-49B0-BCCF-30C07AD7BA07}" name="Colonne3552" dataDxfId="12814"/>
    <tableColumn id="3571" xr3:uid="{AB953ECE-0584-493D-82F1-635FE339266A}" name="Colonne3553" dataDxfId="12813"/>
    <tableColumn id="3572" xr3:uid="{3807A924-4712-4050-9882-021E02D45920}" name="Colonne3554" dataDxfId="12812"/>
    <tableColumn id="3573" xr3:uid="{205350B9-74B6-46FA-A1D1-03F4314E1A59}" name="Colonne3555" dataDxfId="12811"/>
    <tableColumn id="3574" xr3:uid="{63DD42AB-0B70-4C18-99BF-7234DF47E126}" name="Colonne3556" dataDxfId="12810"/>
    <tableColumn id="3575" xr3:uid="{58753D17-E287-4FE4-ABA4-26E2AC17BA39}" name="Colonne3557" dataDxfId="12809"/>
    <tableColumn id="3576" xr3:uid="{DA8CD54A-56A8-4BF4-A39A-33994DD1916E}" name="Colonne3558" dataDxfId="12808"/>
    <tableColumn id="3577" xr3:uid="{934422E3-14A6-4E87-B117-371D368D0CF3}" name="Colonne3559" dataDxfId="12807"/>
    <tableColumn id="3578" xr3:uid="{77A3BABB-D655-43B1-8591-9147215ACC1C}" name="Colonne3560" dataDxfId="12806"/>
    <tableColumn id="3579" xr3:uid="{00D92446-C534-4969-973F-A5216294C5CF}" name="Colonne3561" dataDxfId="12805"/>
    <tableColumn id="3580" xr3:uid="{0911C5AD-4653-4DAF-8BFC-FB365BABE8B3}" name="Colonne3562" dataDxfId="12804"/>
    <tableColumn id="3581" xr3:uid="{B810F3FA-9290-444A-9F9B-0AD6FECE52BD}" name="Colonne3563" dataDxfId="12803"/>
    <tableColumn id="3582" xr3:uid="{81CF3C2B-6B88-4535-8317-2A365554915B}" name="Colonne3564" dataDxfId="12802"/>
    <tableColumn id="3583" xr3:uid="{18AFC801-3E11-4900-B266-4250D025F85F}" name="Colonne3565" dataDxfId="12801"/>
    <tableColumn id="3584" xr3:uid="{DF015AE2-EA62-4D1D-BE1A-81F18EC6FC6C}" name="Colonne3566" dataDxfId="12800"/>
    <tableColumn id="3585" xr3:uid="{89F9F88B-CC01-48DC-A6FE-9B9DB38AA657}" name="Colonne3567" dataDxfId="12799"/>
    <tableColumn id="3586" xr3:uid="{A83F56DB-BEA5-434A-B2F9-5DE59DD66D4E}" name="Colonne3568" dataDxfId="12798"/>
    <tableColumn id="3587" xr3:uid="{1C47C006-1A5A-4FD7-8E47-5B0B463442FE}" name="Colonne3569" dataDxfId="12797"/>
    <tableColumn id="3588" xr3:uid="{C818D54C-E7E7-4480-B192-174E199C778A}" name="Colonne3570" dataDxfId="12796"/>
    <tableColumn id="3589" xr3:uid="{15D73197-FAF0-4B08-A325-D2082DBEE8AD}" name="Colonne3571" dataDxfId="12795"/>
    <tableColumn id="3590" xr3:uid="{A792D4F1-D1E9-4278-A976-6CF1E487B3F5}" name="Colonne3572" dataDxfId="12794"/>
    <tableColumn id="3591" xr3:uid="{D244ABE6-9CF1-443E-AA5A-D44A1552B196}" name="Colonne3573" dataDxfId="12793"/>
    <tableColumn id="3592" xr3:uid="{1B7A89F2-AC45-4AD5-98D2-6227AC766978}" name="Colonne3574" dataDxfId="12792"/>
    <tableColumn id="3593" xr3:uid="{6B313A31-9FE3-43BC-9EDD-5D499AE3BB91}" name="Colonne3575" dataDxfId="12791"/>
    <tableColumn id="3594" xr3:uid="{7991FA02-9730-46D4-A91D-D55FFA598BB7}" name="Colonne3576" dataDxfId="12790"/>
    <tableColumn id="3595" xr3:uid="{C97A3D6C-B18D-4E8C-8A39-D18A1C1D0394}" name="Colonne3577" dataDxfId="12789"/>
    <tableColumn id="3596" xr3:uid="{C6452A2F-725F-4080-BA72-D007EFC70CB4}" name="Colonne3578" dataDxfId="12788"/>
    <tableColumn id="3597" xr3:uid="{3308674E-F118-4072-9923-E1527473E679}" name="Colonne3579" dataDxfId="12787"/>
    <tableColumn id="3598" xr3:uid="{16181DB9-5391-4217-BF1D-A8877066C6BA}" name="Colonne3580" dataDxfId="12786"/>
    <tableColumn id="3599" xr3:uid="{581F92A9-4410-454A-A488-4586874A9663}" name="Colonne3581" dataDxfId="12785"/>
    <tableColumn id="3600" xr3:uid="{71D65FDB-5762-4CD4-B698-CBF21B1733A3}" name="Colonne3582" dataDxfId="12784"/>
    <tableColumn id="3601" xr3:uid="{0D75EABB-EA14-49E1-9454-3AE495161437}" name="Colonne3583" dataDxfId="12783"/>
    <tableColumn id="3602" xr3:uid="{310F0297-79FA-417B-8120-5FB6CBE6D898}" name="Colonne3584" dataDxfId="12782"/>
    <tableColumn id="3603" xr3:uid="{0CE71609-2618-47DA-985B-1356934C5B0A}" name="Colonne3585" dataDxfId="12781"/>
    <tableColumn id="3604" xr3:uid="{A0E2D333-2237-4ACB-918E-2FBB3AF30A40}" name="Colonne3586" dataDxfId="12780"/>
    <tableColumn id="3605" xr3:uid="{EE0BA83E-A98E-44A9-B637-F9BCB1BEC4B6}" name="Colonne3587" dataDxfId="12779"/>
    <tableColumn id="3606" xr3:uid="{0D19E045-55CF-43F5-9052-94B3F5E7F35D}" name="Colonne3588" dataDxfId="12778"/>
    <tableColumn id="3607" xr3:uid="{74E9588E-A015-4DDA-878D-8A23E7594684}" name="Colonne3589" dataDxfId="12777"/>
    <tableColumn id="3608" xr3:uid="{F564A154-B4A0-4CF4-A7A6-09B12453F916}" name="Colonne3590" dataDxfId="12776"/>
    <tableColumn id="3609" xr3:uid="{5A028128-0C93-4A77-A3AD-5172FCBF2E39}" name="Colonne3591" dataDxfId="12775"/>
    <tableColumn id="3610" xr3:uid="{FB4C5F06-0045-4919-9B6C-666D85B64CF8}" name="Colonne3592" dataDxfId="12774"/>
    <tableColumn id="3611" xr3:uid="{E2961FAA-282E-4D3E-846C-DF4E5F534D84}" name="Colonne3593" dataDxfId="12773"/>
    <tableColumn id="3612" xr3:uid="{0A3E4625-9467-4D0B-84CF-652062762D2E}" name="Colonne3594" dataDxfId="12772"/>
    <tableColumn id="3613" xr3:uid="{2BB49CF0-AE6E-4E47-979C-F1B08EC63C81}" name="Colonne3595" dataDxfId="12771"/>
    <tableColumn id="3614" xr3:uid="{E836ED13-FF9E-4B80-9036-2A2A200D93EB}" name="Colonne3596" dataDxfId="12770"/>
    <tableColumn id="3615" xr3:uid="{874961CA-6883-40EC-BF06-D80A58A9963F}" name="Colonne3597" dataDxfId="12769"/>
    <tableColumn id="3616" xr3:uid="{4FB1DE0C-14F0-4571-AFD9-3BC82452039B}" name="Colonne3598" dataDxfId="12768"/>
    <tableColumn id="3617" xr3:uid="{6E340BBD-8EAA-4C2E-9CAB-B8FEDA2E1D46}" name="Colonne3599" dataDxfId="12767"/>
    <tableColumn id="3618" xr3:uid="{57E316A4-AFF9-4CBE-957D-31B57E46D9B6}" name="Colonne3600" dataDxfId="12766"/>
    <tableColumn id="3619" xr3:uid="{4AA80FB2-4CEF-4872-ACF0-333DCD5EC043}" name="Colonne3601" dataDxfId="12765"/>
    <tableColumn id="3620" xr3:uid="{E13E9D31-E29E-4B50-93AA-5B10FC685517}" name="Colonne3602" dataDxfId="12764"/>
    <tableColumn id="3621" xr3:uid="{4A328C84-BFD5-42A2-9082-32B2B67AF000}" name="Colonne3603" dataDxfId="12763"/>
    <tableColumn id="3622" xr3:uid="{09B42720-5171-426C-92A3-3BE8CBA6BD33}" name="Colonne3604" dataDxfId="12762"/>
    <tableColumn id="3623" xr3:uid="{6B26295B-787C-46CF-9A03-9628EB90C4FE}" name="Colonne3605" dataDxfId="12761"/>
    <tableColumn id="3624" xr3:uid="{D7BE6A80-7861-4C94-823F-4E7899E02842}" name="Colonne3606" dataDxfId="12760"/>
    <tableColumn id="3625" xr3:uid="{BC9E7AD2-6674-4C6E-8686-E3C444DEEB5B}" name="Colonne3607" dataDxfId="12759"/>
    <tableColumn id="3626" xr3:uid="{31953323-60EA-480B-8380-DA12B4957B8B}" name="Colonne3608" dataDxfId="12758"/>
    <tableColumn id="3627" xr3:uid="{4A3770A1-27D4-4C0E-96B1-CC78486243E1}" name="Colonne3609" dataDxfId="12757"/>
    <tableColumn id="3628" xr3:uid="{8AC1B9D4-C603-4FF7-B201-6493664FBE24}" name="Colonne3610" dataDxfId="12756"/>
    <tableColumn id="3629" xr3:uid="{566AF06F-E0A6-40FB-BDE2-418735560221}" name="Colonne3611" dataDxfId="12755"/>
    <tableColumn id="3630" xr3:uid="{EF51453F-969E-450F-88B6-BD6349CC5437}" name="Colonne3612" dataDxfId="12754"/>
    <tableColumn id="3631" xr3:uid="{681DBFD4-2E5F-42A1-B46E-DFF9C3DD345F}" name="Colonne3613" dataDxfId="12753"/>
    <tableColumn id="3632" xr3:uid="{5CEF16F1-EDDC-48A2-993F-FC748E75ABA0}" name="Colonne3614" dataDxfId="12752"/>
    <tableColumn id="3633" xr3:uid="{1682B062-1432-4CC4-A6B1-AB3D9661EADE}" name="Colonne3615" dataDxfId="12751"/>
    <tableColumn id="3634" xr3:uid="{4564061C-8385-4171-9F8B-1A8D8AF43947}" name="Colonne3616" dataDxfId="12750"/>
    <tableColumn id="3635" xr3:uid="{5843C699-7269-4C03-8F4C-9A36A15937D6}" name="Colonne3617" dataDxfId="12749"/>
    <tableColumn id="3636" xr3:uid="{677228EA-CDC6-42EC-B42D-F86BD96A0D8D}" name="Colonne3618" dataDxfId="12748"/>
    <tableColumn id="3637" xr3:uid="{735F3352-86E7-4A31-B062-02AFC78BED7F}" name="Colonne3619" dataDxfId="12747"/>
    <tableColumn id="3638" xr3:uid="{66983A94-35DB-49C6-965C-17575D039A6E}" name="Colonne3620" dataDxfId="12746"/>
    <tableColumn id="3639" xr3:uid="{16273BAE-E5C1-4313-9390-23F40FBA686E}" name="Colonne3621" dataDxfId="12745"/>
    <tableColumn id="3640" xr3:uid="{33939D1D-9BCD-480E-B498-C1FB96F69181}" name="Colonne3622" dataDxfId="12744"/>
    <tableColumn id="3641" xr3:uid="{96021B3D-211F-45C4-A357-0373F391118C}" name="Colonne3623" dataDxfId="12743"/>
    <tableColumn id="3642" xr3:uid="{B3F65CEC-5D8A-4DA0-8798-9A0CDCA503DA}" name="Colonne3624" dataDxfId="12742"/>
    <tableColumn id="3643" xr3:uid="{343285DB-AF26-4BC9-92B4-F09F4DC46C90}" name="Colonne3625" dataDxfId="12741"/>
    <tableColumn id="3644" xr3:uid="{38242E89-EF61-4A64-8856-32C8BEEB9D66}" name="Colonne3626" dataDxfId="12740"/>
    <tableColumn id="3645" xr3:uid="{3E8BC966-1ABE-4215-9315-1004ACB72792}" name="Colonne3627" dataDxfId="12739"/>
    <tableColumn id="3646" xr3:uid="{8C87C2D3-C181-4AD4-B503-59E92AB7DB02}" name="Colonne3628" dataDxfId="12738"/>
    <tableColumn id="3647" xr3:uid="{9C5829BA-C351-4937-B69C-6223AAA8F724}" name="Colonne3629" dataDxfId="12737"/>
    <tableColumn id="3648" xr3:uid="{066968FD-97FB-4786-B9C6-5E3E9C050031}" name="Colonne3630" dataDxfId="12736"/>
    <tableColumn id="3649" xr3:uid="{23C39E43-D20B-49D4-A366-3C0F4FD642CE}" name="Colonne3631" dataDxfId="12735"/>
    <tableColumn id="3650" xr3:uid="{26136263-C2DD-4FAC-8F8A-E040F094D740}" name="Colonne3632" dataDxfId="12734"/>
    <tableColumn id="3651" xr3:uid="{FA686542-2691-4304-849C-74790F831D76}" name="Colonne3633" dataDxfId="12733"/>
    <tableColumn id="3652" xr3:uid="{D2BD37AF-6BAD-4305-9358-107FABFCE152}" name="Colonne3634" dataDxfId="12732"/>
    <tableColumn id="3653" xr3:uid="{677FE352-B607-48D3-930E-D91E4F6091CE}" name="Colonne3635" dataDxfId="12731"/>
    <tableColumn id="3654" xr3:uid="{D40964A2-F602-4207-BD8C-5ACA768E3F75}" name="Colonne3636" dataDxfId="12730"/>
    <tableColumn id="3655" xr3:uid="{F4C6C7F2-4318-4AA3-99B7-B81B072F9503}" name="Colonne3637" dataDxfId="12729"/>
    <tableColumn id="3656" xr3:uid="{68BD471A-2D8E-49CA-88BE-F09F9A9F7DCB}" name="Colonne3638" dataDxfId="12728"/>
    <tableColumn id="3657" xr3:uid="{B400C92C-F77C-494A-A288-988B0F301F14}" name="Colonne3639" dataDxfId="12727"/>
    <tableColumn id="3658" xr3:uid="{8DA0DD1B-2BB1-4569-B99F-49F7C1E88F16}" name="Colonne3640" dataDxfId="12726"/>
    <tableColumn id="3659" xr3:uid="{86B5C0E9-992A-49A8-90B2-DBDE27C94307}" name="Colonne3641" dataDxfId="12725"/>
    <tableColumn id="3660" xr3:uid="{B1A715C2-EB39-4C66-BBE6-DC5A76ED715A}" name="Colonne3642" dataDxfId="12724"/>
    <tableColumn id="3661" xr3:uid="{A47535F9-6835-4883-8A9B-070E7A285916}" name="Colonne3643" dataDxfId="12723"/>
    <tableColumn id="3662" xr3:uid="{095F798C-0983-4555-811A-AAB877AB5A0D}" name="Colonne3644" dataDxfId="12722"/>
    <tableColumn id="3663" xr3:uid="{454F31BD-C06E-4706-A5C1-A8C87D029931}" name="Colonne3645" dataDxfId="12721"/>
    <tableColumn id="3664" xr3:uid="{75FDB474-1CEC-41BB-82D9-E29784DD667E}" name="Colonne3646" dataDxfId="12720"/>
    <tableColumn id="3665" xr3:uid="{7923F1E4-34D7-41C1-86FD-F71FA552FADF}" name="Colonne3647" dataDxfId="12719"/>
    <tableColumn id="3666" xr3:uid="{3697FE7E-7D25-4578-80F4-AE7F5DFEA5D1}" name="Colonne3648" dataDxfId="12718"/>
    <tableColumn id="3667" xr3:uid="{2179F9AE-20C7-48C8-A40E-637E7E56BE67}" name="Colonne3649" dataDxfId="12717"/>
    <tableColumn id="3668" xr3:uid="{CD7A9BF8-2FBC-4B16-B624-941E88AB39B8}" name="Colonne3650" dataDxfId="12716"/>
    <tableColumn id="3669" xr3:uid="{A27407F5-1E27-41A3-8390-282E6E1A46C9}" name="Colonne3651" dataDxfId="12715"/>
    <tableColumn id="3670" xr3:uid="{B5CE66E2-C8C5-4D23-8E92-60386BAF5786}" name="Colonne3652" dataDxfId="12714"/>
    <tableColumn id="3671" xr3:uid="{CD4653B4-FBCF-4CBF-86B7-BFD4138A1229}" name="Colonne3653" dataDxfId="12713"/>
    <tableColumn id="3672" xr3:uid="{E954C8A7-0B2F-4DEF-97DA-455E6FA86063}" name="Colonne3654" dataDxfId="12712"/>
    <tableColumn id="3673" xr3:uid="{C6B29D6A-7EBB-49B0-9897-D1F4334F1120}" name="Colonne3655" dataDxfId="12711"/>
    <tableColumn id="3674" xr3:uid="{E57EE98B-7EBA-4A54-A962-C4FDEF53CC04}" name="Colonne3656" dataDxfId="12710"/>
    <tableColumn id="3675" xr3:uid="{42FF2091-4B60-42EF-93CF-20187F260713}" name="Colonne3657" dataDxfId="12709"/>
    <tableColumn id="3676" xr3:uid="{A406DBA8-B07D-44FD-8224-67A01121F5F6}" name="Colonne3658" dataDxfId="12708"/>
    <tableColumn id="3677" xr3:uid="{48DFDF34-66CD-400A-816D-020276357EAB}" name="Colonne3659" dataDxfId="12707"/>
    <tableColumn id="3678" xr3:uid="{D1C7E55B-CA54-4382-8064-D8C4B7B7924B}" name="Colonne3660" dataDxfId="12706"/>
    <tableColumn id="3679" xr3:uid="{807E5C89-FB2E-48E3-B0A9-EAB7455886A4}" name="Colonne3661" dataDxfId="12705"/>
    <tableColumn id="3680" xr3:uid="{A8A50CC6-8705-428D-8AB9-B1F3C9EDBDC5}" name="Colonne3662" dataDxfId="12704"/>
    <tableColumn id="3681" xr3:uid="{7DBFB6B3-2F5E-4780-A234-11E3FE084617}" name="Colonne3663" dataDxfId="12703"/>
    <tableColumn id="3682" xr3:uid="{FCDA4563-9CEF-46F6-9E68-CD33291A82E9}" name="Colonne3664" dataDxfId="12702"/>
    <tableColumn id="3683" xr3:uid="{70F068F4-2499-433B-9B0B-77212EE3227D}" name="Colonne3665" dataDxfId="12701"/>
    <tableColumn id="3684" xr3:uid="{9E4058F1-D3FE-4FE0-BE22-6FC78BC86B3A}" name="Colonne3666" dataDxfId="12700"/>
    <tableColumn id="3685" xr3:uid="{85284F13-9DF6-476B-9A2A-A10E0FB82061}" name="Colonne3667" dataDxfId="12699"/>
    <tableColumn id="3686" xr3:uid="{3CEEB17F-22CA-4476-9226-68793B7C6996}" name="Colonne3668" dataDxfId="12698"/>
    <tableColumn id="3687" xr3:uid="{23E8BE03-D2F6-442D-BE6D-45211EAC1750}" name="Colonne3669" dataDxfId="12697"/>
    <tableColumn id="3688" xr3:uid="{42BFCE75-6E0B-4C5D-B800-4AC09D489FDF}" name="Colonne3670" dataDxfId="12696"/>
    <tableColumn id="3689" xr3:uid="{D6774156-1BEA-4330-BEE5-8026196B77C8}" name="Colonne3671" dataDxfId="12695"/>
    <tableColumn id="3690" xr3:uid="{01532700-72C3-44A9-A6AB-7D221462AD53}" name="Colonne3672" dataDxfId="12694"/>
    <tableColumn id="3691" xr3:uid="{9E41F9FD-A96D-4320-9C56-2A06276569B2}" name="Colonne3673" dataDxfId="12693"/>
    <tableColumn id="3692" xr3:uid="{2A4CA0CD-8CE8-4A89-8A48-7737FFDC722D}" name="Colonne3674" dataDxfId="12692"/>
    <tableColumn id="3693" xr3:uid="{1156C208-279A-4962-8B3A-6FD5F60C2B16}" name="Colonne3675" dataDxfId="12691"/>
    <tableColumn id="3694" xr3:uid="{675167F3-23EA-4951-96CE-A150FCB9D0B4}" name="Colonne3676" dataDxfId="12690"/>
    <tableColumn id="3695" xr3:uid="{101B7219-75B5-4617-86F9-0BAC17B150CE}" name="Colonne3677" dataDxfId="12689"/>
    <tableColumn id="3696" xr3:uid="{DAE1FBA0-528A-4FB1-AF26-6DEEFFC309F6}" name="Colonne3678" dataDxfId="12688"/>
    <tableColumn id="3697" xr3:uid="{9BE0804C-EF0A-4936-BF38-F9D1391DDD76}" name="Colonne3679" dataDxfId="12687"/>
    <tableColumn id="3698" xr3:uid="{233A72F5-85B0-465D-B6DC-11F03F50285A}" name="Colonne3680" dataDxfId="12686"/>
    <tableColumn id="3699" xr3:uid="{F44F8E1F-C9B3-4FC2-9D16-9F0A95D2D763}" name="Colonne3681" dataDxfId="12685"/>
    <tableColumn id="3700" xr3:uid="{16B85BEC-0C9E-476D-90B0-B2FF731CF842}" name="Colonne3682" dataDxfId="12684"/>
    <tableColumn id="3701" xr3:uid="{D88A84EA-29E6-4A4A-B924-6ABE72BFC39F}" name="Colonne3683" dataDxfId="12683"/>
    <tableColumn id="3702" xr3:uid="{BDE3D67D-B953-405D-A229-D9F0D8BD06C3}" name="Colonne3684" dataDxfId="12682"/>
    <tableColumn id="3703" xr3:uid="{B0E7B88A-46A1-48F0-8D75-964EC9E60DE4}" name="Colonne3685" dataDxfId="12681"/>
    <tableColumn id="3704" xr3:uid="{573728BD-F64B-4E17-ADAF-82B5035C1E76}" name="Colonne3686" dataDxfId="12680"/>
    <tableColumn id="3705" xr3:uid="{2FED2905-8912-4CCA-B0C2-27487AFB1803}" name="Colonne3687" dataDxfId="12679"/>
    <tableColumn id="3706" xr3:uid="{D95D482B-811E-43B0-83FF-8302677F48FA}" name="Colonne3688" dataDxfId="12678"/>
    <tableColumn id="3707" xr3:uid="{E295B1CE-24C5-4BA0-B36E-7DBFF0AA2D6A}" name="Colonne3689" dataDxfId="12677"/>
    <tableColumn id="3708" xr3:uid="{3E2427B0-1658-440C-91CE-61321F29BA53}" name="Colonne3690" dataDxfId="12676"/>
    <tableColumn id="3709" xr3:uid="{05E6A019-50F6-4E89-8EEC-EA6C8E016F4F}" name="Colonne3691" dataDxfId="12675"/>
    <tableColumn id="3710" xr3:uid="{238D990D-4E3D-4CBE-ABD4-A6EE9744591B}" name="Colonne3692" dataDxfId="12674"/>
    <tableColumn id="3711" xr3:uid="{7810ECAF-ADF8-44A2-8C9A-63973A257A4E}" name="Colonne3693" dataDxfId="12673"/>
    <tableColumn id="3712" xr3:uid="{7CBAF9B5-1E39-4D08-9F8E-59762E2A6C70}" name="Colonne3694" dataDxfId="12672"/>
    <tableColumn id="3713" xr3:uid="{198A3302-FAE1-4962-9FB1-4F35DBEF7DBA}" name="Colonne3695" dataDxfId="12671"/>
    <tableColumn id="3714" xr3:uid="{B3E65469-7021-4E17-B7E5-D384075BE815}" name="Colonne3696" dataDxfId="12670"/>
    <tableColumn id="3715" xr3:uid="{DCC69C51-D7E3-4534-A695-652BFE2F1B82}" name="Colonne3697" dataDxfId="12669"/>
    <tableColumn id="3716" xr3:uid="{5C75D8F9-CDA7-4303-AB27-C8A4577CDA09}" name="Colonne3698" dataDxfId="12668"/>
    <tableColumn id="3717" xr3:uid="{3A9E669A-1BAB-42A8-AE4C-B9EC8FCB5C28}" name="Colonne3699" dataDxfId="12667"/>
    <tableColumn id="3718" xr3:uid="{D6747D44-1CBD-4BEA-A388-7444D81EC649}" name="Colonne3700" dataDxfId="12666"/>
    <tableColumn id="3719" xr3:uid="{3B8485FB-DFF1-4EB7-812D-EF308C5B9924}" name="Colonne3701" dataDxfId="12665"/>
    <tableColumn id="3720" xr3:uid="{73921BA9-D6ED-43E9-B78C-066383E905BA}" name="Colonne3702" dataDxfId="12664"/>
    <tableColumn id="3721" xr3:uid="{1272F525-226A-4EE9-A05A-3EB9D5FF706E}" name="Colonne3703" dataDxfId="12663"/>
    <tableColumn id="3722" xr3:uid="{EF060133-B9CF-47A1-A229-B0501A1B1C6B}" name="Colonne3704" dataDxfId="12662"/>
    <tableColumn id="3723" xr3:uid="{F4FA84FF-6EFD-4F40-98C3-61400D199B81}" name="Colonne3705" dataDxfId="12661"/>
    <tableColumn id="3724" xr3:uid="{AF21F220-6B80-467C-BBDA-0443F55941C9}" name="Colonne3706" dataDxfId="12660"/>
    <tableColumn id="3725" xr3:uid="{AE239C9A-8FC0-455F-8CA6-70F7F43D27EE}" name="Colonne3707" dataDxfId="12659"/>
    <tableColumn id="3726" xr3:uid="{8768268D-5FA7-47A6-AB05-9370656DD09E}" name="Colonne3708" dataDxfId="12658"/>
    <tableColumn id="3727" xr3:uid="{9D88D9A5-872A-4410-8D67-70DD04FC3D26}" name="Colonne3709" dataDxfId="12657"/>
    <tableColumn id="3728" xr3:uid="{2B8A33C9-6522-4B10-A8E4-E53C4D33769C}" name="Colonne3710" dataDxfId="12656"/>
    <tableColumn id="3729" xr3:uid="{4A84B4EC-CAE4-4557-BA08-D19E79FCDA8C}" name="Colonne3711" dataDxfId="12655"/>
    <tableColumn id="3730" xr3:uid="{6890F8BE-9919-4473-8657-7E6941E09B10}" name="Colonne3712" dataDxfId="12654"/>
    <tableColumn id="3731" xr3:uid="{1F4EE9DD-9152-4D3C-84C5-F724D8215354}" name="Colonne3713" dataDxfId="12653"/>
    <tableColumn id="3732" xr3:uid="{4C2B38B4-8B27-46B6-AB46-F80B91554969}" name="Colonne3714" dataDxfId="12652"/>
    <tableColumn id="3733" xr3:uid="{DFD10141-01D1-4A36-A1C5-4379C29C8B3E}" name="Colonne3715" dataDxfId="12651"/>
    <tableColumn id="3734" xr3:uid="{071D6883-8C5B-48F9-9615-B938330A40D5}" name="Colonne3716" dataDxfId="12650"/>
    <tableColumn id="3735" xr3:uid="{81EBE4BB-434D-467A-B92A-B22CA82C2DA8}" name="Colonne3717" dataDxfId="12649"/>
    <tableColumn id="3736" xr3:uid="{750B38AF-78A1-4AF5-9485-1661EF596488}" name="Colonne3718" dataDxfId="12648"/>
    <tableColumn id="3737" xr3:uid="{30890427-325B-4B4B-A9E8-C0A1BE9ABF78}" name="Colonne3719" dataDxfId="12647"/>
    <tableColumn id="3738" xr3:uid="{F668340F-9E83-4745-881B-0C1F76DD8F90}" name="Colonne3720" dataDxfId="12646"/>
    <tableColumn id="3739" xr3:uid="{B528565D-ECA0-4A8B-8EC3-061941038908}" name="Colonne3721" dataDxfId="12645"/>
    <tableColumn id="3740" xr3:uid="{B6780CDF-3DFB-4488-B4A9-106FCEF83E28}" name="Colonne3722" dataDxfId="12644"/>
    <tableColumn id="3741" xr3:uid="{DFE22D98-FEE9-4428-8BBD-A535109F3C17}" name="Colonne3723" dataDxfId="12643"/>
    <tableColumn id="3742" xr3:uid="{24D66F0C-2A5B-4FF1-94A3-66B8CFAD98D6}" name="Colonne3724" dataDxfId="12642"/>
    <tableColumn id="3743" xr3:uid="{88DDF5BF-7E73-4FF3-A4F4-D2B3747FFBE1}" name="Colonne3725" dataDxfId="12641"/>
    <tableColumn id="3744" xr3:uid="{F152CD47-D4A9-4AAB-B503-532261A11142}" name="Colonne3726" dataDxfId="12640"/>
    <tableColumn id="3745" xr3:uid="{12755AD6-7A38-470E-B20A-04A5EDEADB7A}" name="Colonne3727" dataDxfId="12639"/>
    <tableColumn id="3746" xr3:uid="{4D7FB60E-8048-4648-AEAD-364664A2F30B}" name="Colonne3728" dataDxfId="12638"/>
    <tableColumn id="3747" xr3:uid="{C8AC33EC-8D75-4FC4-A1E5-FA94D077CA47}" name="Colonne3729" dataDxfId="12637"/>
    <tableColumn id="3748" xr3:uid="{6658584A-5290-476B-A15D-ECABBE363D05}" name="Colonne3730" dataDxfId="12636"/>
    <tableColumn id="3749" xr3:uid="{51F99DAF-4F82-4857-AA22-A47D0B991A42}" name="Colonne3731" dataDxfId="12635"/>
    <tableColumn id="3750" xr3:uid="{DF95F051-2758-4C68-AC98-956E6C9BE3B5}" name="Colonne3732" dataDxfId="12634"/>
    <tableColumn id="3751" xr3:uid="{E09D8344-E812-4090-A6BA-05556DE8764D}" name="Colonne3733" dataDxfId="12633"/>
    <tableColumn id="3752" xr3:uid="{F0E2F961-944C-467B-B07E-9B7729C55BCC}" name="Colonne3734" dataDxfId="12632"/>
    <tableColumn id="3753" xr3:uid="{F6B9916F-B241-4771-BCD7-1AD9EB8669B9}" name="Colonne3735" dataDxfId="12631"/>
    <tableColumn id="3754" xr3:uid="{CB9D0656-1FE8-4B03-B2A2-2F0FA05670CE}" name="Colonne3736" dataDxfId="12630"/>
    <tableColumn id="3755" xr3:uid="{2C941524-9C8B-47BE-97D8-D2E2898B9B0B}" name="Colonne3737" dataDxfId="12629"/>
    <tableColumn id="3756" xr3:uid="{9C747FDC-9998-49A2-9379-D80327F7984A}" name="Colonne3738" dataDxfId="12628"/>
    <tableColumn id="3757" xr3:uid="{4AE51E2D-8F55-4046-8126-AD6BC5112010}" name="Colonne3739" dataDxfId="12627"/>
    <tableColumn id="3758" xr3:uid="{12A1705A-02BF-4812-9527-A2FA97119C71}" name="Colonne3740" dataDxfId="12626"/>
    <tableColumn id="3759" xr3:uid="{750ECB3C-AF39-4DB7-BCB5-02E871D33869}" name="Colonne3741" dataDxfId="12625"/>
    <tableColumn id="3760" xr3:uid="{8B10B12C-613B-4839-8A2D-5B02D6224D17}" name="Colonne3742" dataDxfId="12624"/>
    <tableColumn id="3761" xr3:uid="{328B4C30-2695-4191-9BF9-67C0904C16B8}" name="Colonne3743" dataDxfId="12623"/>
    <tableColumn id="3762" xr3:uid="{F21B2B9F-384C-489C-8759-7FC5A2968A73}" name="Colonne3744" dataDxfId="12622"/>
    <tableColumn id="3763" xr3:uid="{94E69993-4E23-4DB6-91C7-9FA2EF202750}" name="Colonne3745" dataDxfId="12621"/>
    <tableColumn id="3764" xr3:uid="{B86AE4E2-EF82-41F1-86AF-3FD4FF3D3EFE}" name="Colonne3746" dataDxfId="12620"/>
    <tableColumn id="3765" xr3:uid="{B0A4C08D-28B8-47EC-8B5E-90655BEABEFC}" name="Colonne3747" dataDxfId="12619"/>
    <tableColumn id="3766" xr3:uid="{40E5BA6B-8CE9-4CB4-A3C7-FA5728EB45AE}" name="Colonne3748" dataDxfId="12618"/>
    <tableColumn id="3767" xr3:uid="{6AABD7DC-62EE-4A76-8C09-FD138912E3AE}" name="Colonne3749" dataDxfId="12617"/>
    <tableColumn id="3768" xr3:uid="{CE1C257B-E3B0-427F-960A-BEFE607EF901}" name="Colonne3750" dataDxfId="12616"/>
    <tableColumn id="3769" xr3:uid="{4D747CAE-9ECF-4DB1-ABFA-3D1A839931D7}" name="Colonne3751" dataDxfId="12615"/>
    <tableColumn id="3770" xr3:uid="{9C5ABE89-5C46-4052-98D9-C98EA2F7107E}" name="Colonne3752" dataDxfId="12614"/>
    <tableColumn id="3771" xr3:uid="{F29985D8-49C1-4B69-AC2E-5236557AF273}" name="Colonne3753" dataDxfId="12613"/>
    <tableColumn id="3772" xr3:uid="{07055C3D-9064-4289-84D9-F6702EDF8C09}" name="Colonne3754" dataDxfId="12612"/>
    <tableColumn id="3773" xr3:uid="{04799E84-C1E8-4FCB-B3B9-62A0B634DF95}" name="Colonne3755" dataDxfId="12611"/>
    <tableColumn id="3774" xr3:uid="{C965D1B3-95FF-432C-A5A5-2C43AD577626}" name="Colonne3756" dataDxfId="12610"/>
    <tableColumn id="3775" xr3:uid="{D19692BE-350E-4076-8583-02B5CEA12CB6}" name="Colonne3757" dataDxfId="12609"/>
    <tableColumn id="3776" xr3:uid="{732CADB0-970B-4FA1-BD02-4559AF8156C0}" name="Colonne3758" dataDxfId="12608"/>
    <tableColumn id="3777" xr3:uid="{090B9584-019C-455A-A16A-1E8A8B1B763B}" name="Colonne3759" dataDxfId="12607"/>
    <tableColumn id="3778" xr3:uid="{B2950D47-12A1-406E-8174-BB10AD74AF81}" name="Colonne3760" dataDxfId="12606"/>
    <tableColumn id="3779" xr3:uid="{92D6ABBE-A741-478B-A58A-B43B2F2C7957}" name="Colonne3761" dataDxfId="12605"/>
    <tableColumn id="3780" xr3:uid="{CCB73016-574B-4B83-B1BC-BA23A1BF3ECF}" name="Colonne3762" dataDxfId="12604"/>
    <tableColumn id="3781" xr3:uid="{9795B4FA-101F-4A31-ABCA-9B086B9FD906}" name="Colonne3763" dataDxfId="12603"/>
    <tableColumn id="3782" xr3:uid="{03B709D8-3139-4D01-ADCF-BB45A907581E}" name="Colonne3764" dataDxfId="12602"/>
    <tableColumn id="3783" xr3:uid="{64AB91AB-0E27-4914-8A80-C25A523E31BF}" name="Colonne3765" dataDxfId="12601"/>
    <tableColumn id="3784" xr3:uid="{DF78E0BF-289F-4CEC-AC8E-EA184D216F57}" name="Colonne3766" dataDxfId="12600"/>
    <tableColumn id="3785" xr3:uid="{CEA4240B-BF8D-453F-B853-DCC23D74D2D3}" name="Colonne3767" dataDxfId="12599"/>
    <tableColumn id="3786" xr3:uid="{305A8D0A-28EF-4892-BEDC-F918FB3A6D7B}" name="Colonne3768" dataDxfId="12598"/>
    <tableColumn id="3787" xr3:uid="{E5179A26-FD17-4BF0-8D2E-889E30ADD7D7}" name="Colonne3769" dataDxfId="12597"/>
    <tableColumn id="3788" xr3:uid="{1EFE0549-9F36-49F5-8279-C22AFC45B427}" name="Colonne3770" dataDxfId="12596"/>
    <tableColumn id="3789" xr3:uid="{E4D57D11-2EC5-49DA-9074-509A1D97D4B2}" name="Colonne3771" dataDxfId="12595"/>
    <tableColumn id="3790" xr3:uid="{5AC660B6-AB5A-4403-94CB-0AAF5C86A6AA}" name="Colonne3772" dataDxfId="12594"/>
    <tableColumn id="3791" xr3:uid="{E5734ACB-32B9-4730-8300-CA88FDE7E5C1}" name="Colonne3773" dataDxfId="12593"/>
    <tableColumn id="3792" xr3:uid="{E6E65779-8D2C-4F21-9B70-84181CCD799F}" name="Colonne3774" dataDxfId="12592"/>
    <tableColumn id="3793" xr3:uid="{EED7698C-8C3F-4968-82C5-AA897B5B1B2C}" name="Colonne3775" dataDxfId="12591"/>
    <tableColumn id="3794" xr3:uid="{DC0678C6-AEDE-42A6-8FCE-9DB1564ACA21}" name="Colonne3776" dataDxfId="12590"/>
    <tableColumn id="3795" xr3:uid="{C89F21FA-AC35-441E-9049-228634E839E4}" name="Colonne3777" dataDxfId="12589"/>
    <tableColumn id="3796" xr3:uid="{F76D3CCB-E539-4DBF-B710-122D3A71BF4F}" name="Colonne3778" dataDxfId="12588"/>
    <tableColumn id="3797" xr3:uid="{E1A5AE8D-92A9-4CB3-845B-19688A5E44D7}" name="Colonne3779" dataDxfId="12587"/>
    <tableColumn id="3798" xr3:uid="{643800CA-14AA-45F5-91FD-2C1E5634C50C}" name="Colonne3780" dataDxfId="12586"/>
    <tableColumn id="3799" xr3:uid="{02A4DE73-CF76-49CD-B6CB-4791E6284CE8}" name="Colonne3781" dataDxfId="12585"/>
    <tableColumn id="3800" xr3:uid="{3E11F93F-62AA-49AE-888D-CD0098B7DDD7}" name="Colonne3782" dataDxfId="12584"/>
    <tableColumn id="3801" xr3:uid="{6DCBB12B-858B-48B3-B7AE-1133BD4E798E}" name="Colonne3783" dataDxfId="12583"/>
    <tableColumn id="3802" xr3:uid="{8F44A1DE-798A-4108-A9F1-E1A6055E8B20}" name="Colonne3784" dataDxfId="12582"/>
    <tableColumn id="3803" xr3:uid="{9CFF8A58-516D-418F-94BE-67E7DCFF7B65}" name="Colonne3785" dataDxfId="12581"/>
    <tableColumn id="3804" xr3:uid="{3959FC38-2520-43C9-9418-D6F7B97EB7BA}" name="Colonne3786" dataDxfId="12580"/>
    <tableColumn id="3805" xr3:uid="{E4688A7E-2C76-4FDA-B56F-BC7A474D06D2}" name="Colonne3787" dataDxfId="12579"/>
    <tableColumn id="3806" xr3:uid="{A9AA30BC-FE0C-4FAE-8A61-29156409717A}" name="Colonne3788" dataDxfId="12578"/>
    <tableColumn id="3807" xr3:uid="{2FD456B9-A1BE-4B38-8F04-B99E344CF5BB}" name="Colonne3789" dataDxfId="12577"/>
    <tableColumn id="3808" xr3:uid="{4C4537E6-1F16-46DF-9AA7-B74D1A1CB149}" name="Colonne3790" dataDxfId="12576"/>
    <tableColumn id="3809" xr3:uid="{D5C8C7CF-3019-4EF0-B7A9-B0DD5260150A}" name="Colonne3791" dataDxfId="12575"/>
    <tableColumn id="3810" xr3:uid="{01BE7517-F0B9-41D5-A9A6-F66E47382EB0}" name="Colonne3792" dataDxfId="12574"/>
    <tableColumn id="3811" xr3:uid="{B1E5F020-99CC-4455-A7F9-B12AC336FF98}" name="Colonne3793" dataDxfId="12573"/>
    <tableColumn id="3812" xr3:uid="{FCBBB9F1-36A3-4655-A6C5-49759B49CD2A}" name="Colonne3794" dataDxfId="12572"/>
    <tableColumn id="3813" xr3:uid="{92E21B41-71D1-45A1-97E5-B79835743F37}" name="Colonne3795" dataDxfId="12571"/>
    <tableColumn id="3814" xr3:uid="{0EC84AC6-74E4-4BB1-AFE7-524D7269869F}" name="Colonne3796" dataDxfId="12570"/>
    <tableColumn id="3815" xr3:uid="{3DFF7E55-5669-4176-8F94-A0745048E6BD}" name="Colonne3797" dataDxfId="12569"/>
    <tableColumn id="3816" xr3:uid="{3F13B4E1-093C-41EF-888C-A9995EFC94EB}" name="Colonne3798" dataDxfId="12568"/>
    <tableColumn id="3817" xr3:uid="{DAC1154E-904D-46EF-9845-34A74694A91E}" name="Colonne3799" dataDxfId="12567"/>
    <tableColumn id="3818" xr3:uid="{D27580C5-0F0E-4B4B-A0FE-8003A8457F67}" name="Colonne3800" dataDxfId="12566"/>
    <tableColumn id="3819" xr3:uid="{A1DDD0D0-FEC1-4989-BFDC-2C793EE96FEB}" name="Colonne3801" dataDxfId="12565"/>
    <tableColumn id="3820" xr3:uid="{07583101-9112-4912-AAFD-7AE24C830FED}" name="Colonne3802" dataDxfId="12564"/>
    <tableColumn id="3821" xr3:uid="{C278926E-DD41-4D6C-8C63-5ACF2F03D966}" name="Colonne3803" dataDxfId="12563"/>
    <tableColumn id="3822" xr3:uid="{126C7D65-58D9-45D2-B322-F4FCE745AA57}" name="Colonne3804" dataDxfId="12562"/>
    <tableColumn id="3823" xr3:uid="{386D47F3-74C7-4A46-94AC-C31B08D2049D}" name="Colonne3805" dataDxfId="12561"/>
    <tableColumn id="3824" xr3:uid="{F38C5665-DA7C-432A-8ACA-D3E0B1675C81}" name="Colonne3806" dataDxfId="12560"/>
    <tableColumn id="3825" xr3:uid="{A961764F-3482-4B7D-A28F-52104CBAC8C3}" name="Colonne3807" dataDxfId="12559"/>
    <tableColumn id="3826" xr3:uid="{003C27F8-0A87-47CE-9CAB-3D93E0BB005C}" name="Colonne3808" dataDxfId="12558"/>
    <tableColumn id="3827" xr3:uid="{A41638FC-78BB-4762-83EB-1AF052AFC9A0}" name="Colonne3809" dataDxfId="12557"/>
    <tableColumn id="3828" xr3:uid="{810C02A9-D427-4FD1-B413-C25541072725}" name="Colonne3810" dataDxfId="12556"/>
    <tableColumn id="3829" xr3:uid="{E568B3BE-3807-4C07-BC67-6FD8E8310599}" name="Colonne3811" dataDxfId="12555"/>
    <tableColumn id="3830" xr3:uid="{68E97B6C-CE05-47C4-B0BE-1537A87647EE}" name="Colonne3812" dataDxfId="12554"/>
    <tableColumn id="3831" xr3:uid="{0D891B4F-65FE-4ECE-BA7E-608731A0BB64}" name="Colonne3813" dataDxfId="12553"/>
    <tableColumn id="3832" xr3:uid="{E1C41CDB-C033-483E-92A9-D7117E04D605}" name="Colonne3814" dataDxfId="12552"/>
    <tableColumn id="3833" xr3:uid="{5B1497F0-DCB9-47F6-B81E-88013F113568}" name="Colonne3815" dataDxfId="12551"/>
    <tableColumn id="3834" xr3:uid="{8B66FB65-46EE-463F-978C-91F54862C37F}" name="Colonne3816" dataDxfId="12550"/>
    <tableColumn id="3835" xr3:uid="{C19B00B6-BDD4-403B-940C-C9ED4D9740E2}" name="Colonne3817" dataDxfId="12549"/>
    <tableColumn id="3836" xr3:uid="{ABEE8193-BDDC-4714-B05C-E3DFAC79CB2D}" name="Colonne3818" dataDxfId="12548"/>
    <tableColumn id="3837" xr3:uid="{014D7E87-05B7-42D5-8390-120B7EFE5C0F}" name="Colonne3819" dataDxfId="12547"/>
    <tableColumn id="3838" xr3:uid="{547DFED8-2D43-4EE3-BDBA-A7F1E33F9813}" name="Colonne3820" dataDxfId="12546"/>
    <tableColumn id="3839" xr3:uid="{46DBEFE3-8DFD-4D71-B93E-A70C1E27146C}" name="Colonne3821" dataDxfId="12545"/>
    <tableColumn id="3840" xr3:uid="{8C9C14C8-077C-4EED-A1D8-C1B34212BA55}" name="Colonne3822" dataDxfId="12544"/>
    <tableColumn id="3841" xr3:uid="{5B37151F-AA08-4138-A8DF-BF12B3B98992}" name="Colonne3823" dataDxfId="12543"/>
    <tableColumn id="3842" xr3:uid="{213B714F-93EB-44DF-B047-6F4A8B657CE7}" name="Colonne3824" dataDxfId="12542"/>
    <tableColumn id="3843" xr3:uid="{D4B39239-CF8D-4B6C-A16B-6450943F7A83}" name="Colonne3825" dataDxfId="12541"/>
    <tableColumn id="3844" xr3:uid="{BB20A4CE-44FF-44F6-920C-5971454B91D3}" name="Colonne3826" dataDxfId="12540"/>
    <tableColumn id="3845" xr3:uid="{84BA5DA4-183A-421F-BC07-73B172F543FF}" name="Colonne3827" dataDxfId="12539"/>
    <tableColumn id="3846" xr3:uid="{20B7AE4C-B930-4B63-9DB9-7DE334B1DE4A}" name="Colonne3828" dataDxfId="12538"/>
    <tableColumn id="3847" xr3:uid="{83B75624-282D-4EE9-BB4E-3914E8A99671}" name="Colonne3829" dataDxfId="12537"/>
    <tableColumn id="3848" xr3:uid="{B44E3F21-760A-4248-A290-821075DEBD60}" name="Colonne3830" dataDxfId="12536"/>
    <tableColumn id="3849" xr3:uid="{B410D909-63AD-420F-94F0-349B15D2C145}" name="Colonne3831" dataDxfId="12535"/>
    <tableColumn id="3850" xr3:uid="{E5BF5FAB-BD20-4979-B62D-DE89A8AAF73F}" name="Colonne3832" dataDxfId="12534"/>
    <tableColumn id="3851" xr3:uid="{41598D92-DC3C-4256-9291-571E3E7618C4}" name="Colonne3833" dataDxfId="12533"/>
    <tableColumn id="3852" xr3:uid="{D6FC57EB-0943-4EED-AE5F-3EE6B2C7E709}" name="Colonne3834" dataDxfId="12532"/>
    <tableColumn id="3853" xr3:uid="{4599AC95-AF19-44BB-9311-E9FA4B5F521B}" name="Colonne3835" dataDxfId="12531"/>
    <tableColumn id="3854" xr3:uid="{502CFE93-5C36-420B-84D6-8BA511AA0B3F}" name="Colonne3836" dataDxfId="12530"/>
    <tableColumn id="3855" xr3:uid="{5156E19E-ED5C-4E7C-B8B4-A6011300DBEF}" name="Colonne3837" dataDxfId="12529"/>
    <tableColumn id="3856" xr3:uid="{3D7E81B8-B2E8-49CF-A700-7691AC37A625}" name="Colonne3838" dataDxfId="12528"/>
    <tableColumn id="3857" xr3:uid="{27B15EA0-7A38-4410-9873-0F74AB7AB8DE}" name="Colonne3839" dataDxfId="12527"/>
    <tableColumn id="3858" xr3:uid="{B42CADD6-0BC3-4A98-B752-05010E9ADAAA}" name="Colonne3840" dataDxfId="12526"/>
    <tableColumn id="3859" xr3:uid="{74D982DB-9E79-447A-9B89-8F8CDF001E8C}" name="Colonne3841" dataDxfId="12525"/>
    <tableColumn id="3860" xr3:uid="{B4DA88B7-9EBB-48DA-9A6C-DEFA097C9839}" name="Colonne3842" dataDxfId="12524"/>
    <tableColumn id="3861" xr3:uid="{B7EC9DD9-6972-4D0A-9558-66BD36547F64}" name="Colonne3843" dataDxfId="12523"/>
    <tableColumn id="3862" xr3:uid="{22F3ACA1-F75B-45BB-9C0C-4CD8DCF0A7F4}" name="Colonne3844" dataDxfId="12522"/>
    <tableColumn id="3863" xr3:uid="{37CB25C1-2FD5-4FCE-A3EC-18E18F21985D}" name="Colonne3845" dataDxfId="12521"/>
    <tableColumn id="3864" xr3:uid="{49189ABA-532B-4C50-8308-FB0E20B701BE}" name="Colonne3846" dataDxfId="12520"/>
    <tableColumn id="3865" xr3:uid="{AD05B0AA-4B86-440B-8A34-C183C461607D}" name="Colonne3847" dataDxfId="12519"/>
    <tableColumn id="3866" xr3:uid="{A59FE87C-B518-4744-8DAF-C4E984EC46DA}" name="Colonne3848" dataDxfId="12518"/>
    <tableColumn id="3867" xr3:uid="{41B6CA27-A4FA-4CB8-8083-0EFB06F416DA}" name="Colonne3849" dataDxfId="12517"/>
    <tableColumn id="3868" xr3:uid="{5CC70BC8-32F8-4CA1-90F0-105D55DE5BCD}" name="Colonne3850" dataDxfId="12516"/>
    <tableColumn id="3869" xr3:uid="{3C4FF595-76C5-42B8-B8B1-308A5590C144}" name="Colonne3851" dataDxfId="12515"/>
    <tableColumn id="3870" xr3:uid="{99D4BC5A-9400-438F-A70E-DA6AB19950B7}" name="Colonne3852" dataDxfId="12514"/>
    <tableColumn id="3871" xr3:uid="{B6DD554B-F33C-4501-A486-7E7C1C94FC9B}" name="Colonne3853" dataDxfId="12513"/>
    <tableColumn id="3872" xr3:uid="{C2FDAB6A-A4AA-40A1-B914-567ECB07DF00}" name="Colonne3854" dataDxfId="12512"/>
    <tableColumn id="3873" xr3:uid="{DE4E1D0E-E773-4FB7-AEBA-94367E9C9B7E}" name="Colonne3855" dataDxfId="12511"/>
    <tableColumn id="3874" xr3:uid="{FC77928E-7FE1-4BD6-A161-E659A53B2987}" name="Colonne3856" dataDxfId="12510"/>
    <tableColumn id="3875" xr3:uid="{9327EA4A-DCE5-4005-8DD1-8E94C997BD41}" name="Colonne3857" dataDxfId="12509"/>
    <tableColumn id="3876" xr3:uid="{1F78B14B-61B5-4A3E-ABE2-0D0D88D24CB6}" name="Colonne3858" dataDxfId="12508"/>
    <tableColumn id="3877" xr3:uid="{310AF16E-423B-4F9D-9246-A7CD3E29CC62}" name="Colonne3859" dataDxfId="12507"/>
    <tableColumn id="3878" xr3:uid="{D30876D4-EFBA-4611-A38C-2E677B55B3A6}" name="Colonne3860" dataDxfId="12506"/>
    <tableColumn id="3879" xr3:uid="{3E121950-D868-4382-BA80-3FCF725278A3}" name="Colonne3861" dataDxfId="12505"/>
    <tableColumn id="3880" xr3:uid="{3CC294D9-492F-460A-98E8-E6B663E6FB99}" name="Colonne3862" dataDxfId="12504"/>
    <tableColumn id="3881" xr3:uid="{C2FB15D1-59D6-42C0-964C-074D0D444B51}" name="Colonne3863" dataDxfId="12503"/>
    <tableColumn id="3882" xr3:uid="{DB8F664F-A4D2-480D-BBAC-5ECC70984757}" name="Colonne3864" dataDxfId="12502"/>
    <tableColumn id="3883" xr3:uid="{C5DA35EA-FFD8-4A38-B374-5FCBD2BD2830}" name="Colonne3865" dataDxfId="12501"/>
    <tableColumn id="3884" xr3:uid="{F19A31A8-401C-425B-94FB-CEF6A10F5D9B}" name="Colonne3866" dataDxfId="12500"/>
    <tableColumn id="3885" xr3:uid="{54DC6127-8A9C-4E7E-A034-0A5F6B459F2A}" name="Colonne3867" dataDxfId="12499"/>
    <tableColumn id="3886" xr3:uid="{6D5248BE-F7A7-4199-B73C-95DB4D346AFC}" name="Colonne3868" dataDxfId="12498"/>
    <tableColumn id="3887" xr3:uid="{0192860B-5151-46A6-9B8D-CBF19D9E78FC}" name="Colonne3869" dataDxfId="12497"/>
    <tableColumn id="3888" xr3:uid="{FC84F471-1500-401C-BC1A-B323C9F7EAFC}" name="Colonne3870" dataDxfId="12496"/>
    <tableColumn id="3889" xr3:uid="{F128BCB4-240C-43AC-B314-735D3CC88F17}" name="Colonne3871" dataDxfId="12495"/>
    <tableColumn id="3890" xr3:uid="{E770B796-1D4D-4A10-9798-557BAB3C31DE}" name="Colonne3872" dataDxfId="12494"/>
    <tableColumn id="3891" xr3:uid="{37A536C3-5269-4B3C-B926-0F3C14A3E5C5}" name="Colonne3873" dataDxfId="12493"/>
    <tableColumn id="3892" xr3:uid="{491CA237-DCD7-4C07-BF40-FAC250591B45}" name="Colonne3874" dataDxfId="12492"/>
    <tableColumn id="3893" xr3:uid="{3214F73B-7050-42BE-88DA-B306D75F6503}" name="Colonne3875" dataDxfId="12491"/>
    <tableColumn id="3894" xr3:uid="{83883FEB-B9A1-4658-9EBE-07CA474CA3BB}" name="Colonne3876" dataDxfId="12490"/>
    <tableColumn id="3895" xr3:uid="{51B4D911-D35A-460C-966A-784188D14161}" name="Colonne3877" dataDxfId="12489"/>
    <tableColumn id="3896" xr3:uid="{9402CC83-320B-43EE-B23C-AC00A0C0BCBA}" name="Colonne3878" dataDxfId="12488"/>
    <tableColumn id="3897" xr3:uid="{43A5EC20-D1F6-4A72-8783-6B9EDEB2EE56}" name="Colonne3879" dataDxfId="12487"/>
    <tableColumn id="3898" xr3:uid="{54821225-0EA8-4820-9E22-E28E00B3DDBA}" name="Colonne3880" dataDxfId="12486"/>
    <tableColumn id="3899" xr3:uid="{740E741B-4D93-4569-AE90-3305231A023B}" name="Colonne3881" dataDxfId="12485"/>
    <tableColumn id="3900" xr3:uid="{F56937B2-E57B-4C88-B263-C91864D6B118}" name="Colonne3882" dataDxfId="12484"/>
    <tableColumn id="3901" xr3:uid="{A3BC93E2-D19F-4058-9B93-7FDAE95F795C}" name="Colonne3883" dataDxfId="12483"/>
    <tableColumn id="3902" xr3:uid="{EF633B3E-19E5-43A5-B933-B91D69732ADA}" name="Colonne3884" dataDxfId="12482"/>
    <tableColumn id="3903" xr3:uid="{45B1E2C3-CF58-489B-A3A7-6970F22AEE44}" name="Colonne3885" dataDxfId="12481"/>
    <tableColumn id="3904" xr3:uid="{7C456A73-6B5E-4CB7-9D01-3CE1128BBB79}" name="Colonne3886" dataDxfId="12480"/>
    <tableColumn id="3905" xr3:uid="{E78F2928-486E-42DB-A962-3987F0D0397B}" name="Colonne3887" dataDxfId="12479"/>
    <tableColumn id="3906" xr3:uid="{F1E75DA3-53AE-4873-A061-5A68F0377C4E}" name="Colonne3888" dataDxfId="12478"/>
    <tableColumn id="3907" xr3:uid="{C1FA1283-C2B1-455E-A40E-F7E4F8E2CF4A}" name="Colonne3889" dataDxfId="12477"/>
    <tableColumn id="3908" xr3:uid="{16BE0027-8610-437A-807A-7E141D1B164F}" name="Colonne3890" dataDxfId="12476"/>
    <tableColumn id="3909" xr3:uid="{C4046CA0-D85B-4063-A755-DA1D6D774B17}" name="Colonne3891" dataDxfId="12475"/>
    <tableColumn id="3910" xr3:uid="{E1A9D447-E443-4B30-BC1E-06A5B0CF74BD}" name="Colonne3892" dataDxfId="12474"/>
    <tableColumn id="3911" xr3:uid="{055140E8-1E78-4D88-8D6A-A2C27DD95662}" name="Colonne3893" dataDxfId="12473"/>
    <tableColumn id="3912" xr3:uid="{6FBC3239-2FA2-4122-A219-546C038CA023}" name="Colonne3894" dataDxfId="12472"/>
    <tableColumn id="3913" xr3:uid="{FD4F036D-5535-4E8A-9880-0213AA6BDB82}" name="Colonne3895" dataDxfId="12471"/>
    <tableColumn id="3914" xr3:uid="{A992C4E8-1540-4A8A-AA6F-4AE13E5F0EEC}" name="Colonne3896" dataDxfId="12470"/>
    <tableColumn id="3915" xr3:uid="{B2875B97-F39A-4882-9405-D2BEABB53997}" name="Colonne3897" dataDxfId="12469"/>
    <tableColumn id="3916" xr3:uid="{C8995E42-9E1B-41EF-BF96-F7C5222B6AF6}" name="Colonne3898" dataDxfId="12468"/>
    <tableColumn id="3917" xr3:uid="{4195D916-7D17-40EF-83F4-1ED68FE3AAF5}" name="Colonne3899" dataDxfId="12467"/>
    <tableColumn id="3918" xr3:uid="{45B55DF7-9C86-49FC-8FC9-A5551DDBB9FE}" name="Colonne3900" dataDxfId="12466"/>
    <tableColumn id="3919" xr3:uid="{9831ABAF-FC5A-4466-AB90-719FD75C1159}" name="Colonne3901" dataDxfId="12465"/>
    <tableColumn id="3920" xr3:uid="{7F1FF7C7-9AA7-4468-A0C3-557E2A12EB58}" name="Colonne3902" dataDxfId="12464"/>
    <tableColumn id="3921" xr3:uid="{E2EBDD41-9B2B-4C13-B101-6E0683E2C02F}" name="Colonne3903" dataDxfId="12463"/>
    <tableColumn id="3922" xr3:uid="{7EB8F438-5336-47D0-A1B0-DBA9382858AB}" name="Colonne3904" dataDxfId="12462"/>
    <tableColumn id="3923" xr3:uid="{A89D8442-1B3A-4CC8-8666-29ABEBE5430F}" name="Colonne3905" dataDxfId="12461"/>
    <tableColumn id="3924" xr3:uid="{EA5BDA20-78D9-41CC-902B-57E8E0FEB443}" name="Colonne3906" dataDxfId="12460"/>
    <tableColumn id="3925" xr3:uid="{077440A1-41E9-4566-83D5-480779342234}" name="Colonne3907" dataDxfId="12459"/>
    <tableColumn id="3926" xr3:uid="{29CED20C-35E7-42F7-898C-A763C0BB3EA4}" name="Colonne3908" dataDxfId="12458"/>
    <tableColumn id="3927" xr3:uid="{2D85918B-77D5-4F0F-B85E-410A259947AA}" name="Colonne3909" dataDxfId="12457"/>
    <tableColumn id="3928" xr3:uid="{0F18F7D2-69CC-4C26-8D45-1C52D60B59EF}" name="Colonne3910" dataDxfId="12456"/>
    <tableColumn id="3929" xr3:uid="{B89D8BBF-E18E-4C84-89AE-B931056C48D7}" name="Colonne3911" dataDxfId="12455"/>
    <tableColumn id="3930" xr3:uid="{1EA4618B-D883-49E1-AECF-52AD4D8CBCFD}" name="Colonne3912" dataDxfId="12454"/>
    <tableColumn id="3931" xr3:uid="{32F4BEFE-C745-4E46-B39C-465D434711F0}" name="Colonne3913" dataDxfId="12453"/>
    <tableColumn id="3932" xr3:uid="{A0B99A91-A83F-4E47-AEE9-E933F82C3405}" name="Colonne3914" dataDxfId="12452"/>
    <tableColumn id="3933" xr3:uid="{3CA2CA48-FA58-455C-BAEA-EFD76FB6B861}" name="Colonne3915" dataDxfId="12451"/>
    <tableColumn id="3934" xr3:uid="{7C98BFE8-1F4B-432E-8929-8A2A163CE1E2}" name="Colonne3916" dataDxfId="12450"/>
    <tableColumn id="3935" xr3:uid="{A55AA92B-A7DB-4DF9-A6DE-7B79496F1463}" name="Colonne3917" dataDxfId="12449"/>
    <tableColumn id="3936" xr3:uid="{68C44643-DB7A-4263-80E2-B7B9C86609E4}" name="Colonne3918" dataDxfId="12448"/>
    <tableColumn id="3937" xr3:uid="{115E89D5-D4C1-4EC1-A9F9-0F58A200B3F0}" name="Colonne3919" dataDxfId="12447"/>
    <tableColumn id="3938" xr3:uid="{8EA16A77-0DDA-4636-A624-1FB117432319}" name="Colonne3920" dataDxfId="12446"/>
    <tableColumn id="3939" xr3:uid="{91A1504A-3DB4-4D5D-934A-146F2718D191}" name="Colonne3921" dataDxfId="12445"/>
    <tableColumn id="3940" xr3:uid="{6882F231-F555-4FCE-976E-2DAEE5D3AB43}" name="Colonne3922" dataDxfId="12444"/>
    <tableColumn id="3941" xr3:uid="{62D0CFB5-F2E4-42F9-BA03-55460841CEC7}" name="Colonne3923" dataDxfId="12443"/>
    <tableColumn id="3942" xr3:uid="{5E8B1EC3-8D48-49F1-89DD-0470636D94B2}" name="Colonne3924" dataDxfId="12442"/>
    <tableColumn id="3943" xr3:uid="{ECD5BB17-198B-4783-A5BA-79DB9BE24A0E}" name="Colonne3925" dataDxfId="12441"/>
    <tableColumn id="3944" xr3:uid="{025232D4-E13B-43F9-BD4F-69727F54E9D3}" name="Colonne3926" dataDxfId="12440"/>
    <tableColumn id="3945" xr3:uid="{FBB712C6-D12F-4512-868E-C69F4FA53EE2}" name="Colonne3927" dataDxfId="12439"/>
    <tableColumn id="3946" xr3:uid="{746464B5-7A8B-46E7-B938-A0619D609172}" name="Colonne3928" dataDxfId="12438"/>
    <tableColumn id="3947" xr3:uid="{8BDAAFAF-6DF6-4611-816D-4A24D3AFA112}" name="Colonne3929" dataDxfId="12437"/>
    <tableColumn id="3948" xr3:uid="{E03A0A1F-FEFF-4AA9-9D92-2DC40AB46068}" name="Colonne3930" dataDxfId="12436"/>
    <tableColumn id="3949" xr3:uid="{63BA68AE-AAF8-48F8-92AD-4B4D2C7A6877}" name="Colonne3931" dataDxfId="12435"/>
    <tableColumn id="3950" xr3:uid="{832875F8-DCDA-4ED7-B6ED-3515B69D13A4}" name="Colonne3932" dataDxfId="12434"/>
    <tableColumn id="3951" xr3:uid="{67F5C536-B7FA-4C13-B7C7-013E316086FC}" name="Colonne3933" dataDxfId="12433"/>
    <tableColumn id="3952" xr3:uid="{4F480057-2DFF-4D6F-AE55-50EA1AA966A9}" name="Colonne3934" dataDxfId="12432"/>
    <tableColumn id="3953" xr3:uid="{738CDE3F-F254-4B6A-BE2E-93BE8AA2607B}" name="Colonne3935" dataDxfId="12431"/>
    <tableColumn id="3954" xr3:uid="{39A3D6AF-F21B-4EC0-9EDD-5E30C07A444A}" name="Colonne3936" dataDxfId="12430"/>
    <tableColumn id="3955" xr3:uid="{50620325-7F60-402B-8D90-0B310DCC02F2}" name="Colonne3937" dataDxfId="12429"/>
    <tableColumn id="3956" xr3:uid="{28A49F6E-47AD-47FF-A780-7E31D13315C8}" name="Colonne3938" dataDxfId="12428"/>
    <tableColumn id="3957" xr3:uid="{A28305B7-92AB-4FC8-A380-B9119184A36B}" name="Colonne3939" dataDxfId="12427"/>
    <tableColumn id="3958" xr3:uid="{93FEFE46-5BC2-414F-86BD-9FFF3B37B1A2}" name="Colonne3940" dataDxfId="12426"/>
    <tableColumn id="3959" xr3:uid="{35EDD145-8960-4518-9CB6-F343EE157574}" name="Colonne3941" dataDxfId="12425"/>
    <tableColumn id="3960" xr3:uid="{CCF30476-BD35-4F72-B265-32CF5366F56A}" name="Colonne3942" dataDxfId="12424"/>
    <tableColumn id="3961" xr3:uid="{AF80AE78-2565-492E-923B-73148DF7FFBA}" name="Colonne3943" dataDxfId="12423"/>
    <tableColumn id="3962" xr3:uid="{62A6FBA6-3804-4AE3-B2A3-ADB1E2375C2D}" name="Colonne3944" dataDxfId="12422"/>
    <tableColumn id="3963" xr3:uid="{DCABA6F9-B767-49D9-AAB1-585F6B0BE563}" name="Colonne3945" dataDxfId="12421"/>
    <tableColumn id="3964" xr3:uid="{A948B02D-43AE-4C53-83BC-D724C814531E}" name="Colonne3946" dataDxfId="12420"/>
    <tableColumn id="3965" xr3:uid="{68F90CF6-378B-4656-90D1-6667C7D51A9C}" name="Colonne3947" dataDxfId="12419"/>
    <tableColumn id="3966" xr3:uid="{07AFD4AD-2A91-41D2-A9C7-E349AB73672E}" name="Colonne3948" dataDxfId="12418"/>
    <tableColumn id="3967" xr3:uid="{9DAAF8FA-FB7F-48C5-AF5B-E543B91A86F4}" name="Colonne3949" dataDxfId="12417"/>
    <tableColumn id="3968" xr3:uid="{96193C79-DB1C-4330-A0FD-9A78908E77A1}" name="Colonne3950" dataDxfId="12416"/>
    <tableColumn id="3969" xr3:uid="{F865E619-45BD-42A7-980B-7077D6D1ABEF}" name="Colonne3951" dataDxfId="12415"/>
    <tableColumn id="3970" xr3:uid="{152CB19F-18D6-4F5E-AB4E-4E4EE91C63E7}" name="Colonne3952" dataDxfId="12414"/>
    <tableColumn id="3971" xr3:uid="{36901F81-879F-4C1B-BF4E-1E3CF8EA0F9E}" name="Colonne3953" dataDxfId="12413"/>
    <tableColumn id="3972" xr3:uid="{62042BC3-50AB-44FA-928E-6318B370811A}" name="Colonne3954" dataDxfId="12412"/>
    <tableColumn id="3973" xr3:uid="{CB893A10-4D39-4489-A9A9-E100A0BC2E9C}" name="Colonne3955" dataDxfId="12411"/>
    <tableColumn id="3974" xr3:uid="{DEC99CC6-9F57-41B4-9A07-17FB994008BB}" name="Colonne3956" dataDxfId="12410"/>
    <tableColumn id="3975" xr3:uid="{A1429129-FEB0-44D1-854F-D7171CE4E4AF}" name="Colonne3957" dataDxfId="12409"/>
    <tableColumn id="3976" xr3:uid="{121350BE-EFC2-4DBB-8C4C-DD60408CF31C}" name="Colonne3958" dataDxfId="12408"/>
    <tableColumn id="3977" xr3:uid="{EB148298-6821-42BD-91D2-F3EE1EB90A2E}" name="Colonne3959" dataDxfId="12407"/>
    <tableColumn id="3978" xr3:uid="{EFE11127-3326-4955-BA54-054088F799BA}" name="Colonne3960" dataDxfId="12406"/>
    <tableColumn id="3979" xr3:uid="{4D27E711-CDD4-421E-A992-F101BFE850B8}" name="Colonne3961" dataDxfId="12405"/>
    <tableColumn id="3980" xr3:uid="{C4335B1F-918A-42FE-8C80-6F30DDE1B17D}" name="Colonne3962" dataDxfId="12404"/>
    <tableColumn id="3981" xr3:uid="{CED2ABFC-A97D-401A-8993-63590B7EB95C}" name="Colonne3963" dataDxfId="12403"/>
    <tableColumn id="3982" xr3:uid="{5F0ABF87-E565-4E26-AF22-1AA96F7467FB}" name="Colonne3964" dataDxfId="12402"/>
    <tableColumn id="3983" xr3:uid="{1AC3A889-24AD-4EF5-A734-D75231CD8027}" name="Colonne3965" dataDxfId="12401"/>
    <tableColumn id="3984" xr3:uid="{96A0136F-727E-4043-90F1-AD1829CF8FE9}" name="Colonne3966" dataDxfId="12400"/>
    <tableColumn id="3985" xr3:uid="{00544CF2-3CF3-423B-96A0-376263407EF8}" name="Colonne3967" dataDxfId="12399"/>
    <tableColumn id="3986" xr3:uid="{67436B54-1851-46D9-BB2E-7E21ED437E35}" name="Colonne3968" dataDxfId="12398"/>
    <tableColumn id="3987" xr3:uid="{395FB7BF-CA83-48A8-92E0-95F47D56AA26}" name="Colonne3969" dataDxfId="12397"/>
    <tableColumn id="3988" xr3:uid="{D1BBCD14-2737-46F1-A9E6-F41D915D62E3}" name="Colonne3970" dataDxfId="12396"/>
    <tableColumn id="3989" xr3:uid="{22FDEB45-29FE-494E-9BFB-FA97927CCFF0}" name="Colonne3971" dataDxfId="12395"/>
    <tableColumn id="3990" xr3:uid="{132F6940-E7C5-4EC8-BC90-58FEBC15DDA1}" name="Colonne3972" dataDxfId="12394"/>
    <tableColumn id="3991" xr3:uid="{E17089A3-BD9B-4DB5-970B-432FB152AB8D}" name="Colonne3973" dataDxfId="12393"/>
    <tableColumn id="3992" xr3:uid="{AC84B11C-EF77-4172-994F-841ADB06196D}" name="Colonne3974" dataDxfId="12392"/>
    <tableColumn id="3993" xr3:uid="{DA86A7F4-4D1B-4D38-B491-660F78D6B764}" name="Colonne3975" dataDxfId="12391"/>
    <tableColumn id="3994" xr3:uid="{4D526F69-E320-427D-B432-FCF6A5DCBC6B}" name="Colonne3976" dataDxfId="12390"/>
    <tableColumn id="3995" xr3:uid="{AFCA89B9-0DC6-4209-B3E4-262DB35676D7}" name="Colonne3977" dataDxfId="12389"/>
    <tableColumn id="3996" xr3:uid="{84DC02A3-91B8-41A0-8535-E9A1168F3CE4}" name="Colonne3978" dataDxfId="12388"/>
    <tableColumn id="3997" xr3:uid="{A7696321-39C9-476D-B4A6-833FF570574F}" name="Colonne3979" dataDxfId="12387"/>
    <tableColumn id="3998" xr3:uid="{4B7DF6C4-1348-4C72-BCF1-321E5C2CA6CA}" name="Colonne3980" dataDxfId="12386"/>
    <tableColumn id="3999" xr3:uid="{418331DB-C645-48FB-84BF-0D867CCA7194}" name="Colonne3981" dataDxfId="12385"/>
    <tableColumn id="4000" xr3:uid="{55741886-BA3B-45AE-AB5E-C8C7E2091563}" name="Colonne3982" dataDxfId="12384"/>
    <tableColumn id="4001" xr3:uid="{DB430C12-7BEF-49C4-A54E-8852FA2FA3FB}" name="Colonne3983" dataDxfId="12383"/>
    <tableColumn id="4002" xr3:uid="{A38F780E-7358-43FF-AA94-080089B23741}" name="Colonne3984" dataDxfId="12382"/>
    <tableColumn id="4003" xr3:uid="{E2925E22-4500-4197-8306-7F5FF49A8CA1}" name="Colonne3985" dataDxfId="12381"/>
    <tableColumn id="4004" xr3:uid="{8937ACF1-2575-4B58-915E-1A0C43C39DDD}" name="Colonne3986" dataDxfId="12380"/>
    <tableColumn id="4005" xr3:uid="{AB656EAF-019C-4675-86CA-F816FBF86096}" name="Colonne3987" dataDxfId="12379"/>
    <tableColumn id="4006" xr3:uid="{43D4E0B6-C261-4C86-AC8B-6C5ADED9A4C4}" name="Colonne3988" dataDxfId="12378"/>
    <tableColumn id="4007" xr3:uid="{9CF9AFA4-274D-4E41-9BB3-92C2CB13373E}" name="Colonne3989" dataDxfId="12377"/>
    <tableColumn id="4008" xr3:uid="{41BE2DB7-256D-4D87-8364-542196F2CE4D}" name="Colonne3990" dataDxfId="12376"/>
    <tableColumn id="4009" xr3:uid="{83B7849A-9656-4F7F-B34E-536F58A86E24}" name="Colonne3991" dataDxfId="12375"/>
    <tableColumn id="4010" xr3:uid="{6FBA778C-40C8-4983-9C6C-44D27719D60D}" name="Colonne3992" dataDxfId="12374"/>
    <tableColumn id="4011" xr3:uid="{F76A9B42-5569-478D-A3F7-9FCBC789F826}" name="Colonne3993" dataDxfId="12373"/>
    <tableColumn id="4012" xr3:uid="{B6503D8E-7A53-4CF2-B161-F02EE3FD56FC}" name="Colonne3994" dataDxfId="12372"/>
    <tableColumn id="4013" xr3:uid="{8CCC5179-0B18-47D3-A26F-29D19404EEB2}" name="Colonne3995" dataDxfId="12371"/>
    <tableColumn id="4014" xr3:uid="{4C4276F1-54D6-48A7-8827-B349DAB43BE9}" name="Colonne3996" dataDxfId="12370"/>
    <tableColumn id="4015" xr3:uid="{F20FE3B7-2B36-48F9-9A19-368E835CAB4E}" name="Colonne3997" dataDxfId="12369"/>
    <tableColumn id="4016" xr3:uid="{3CF44ACD-9ACF-4347-A69A-2C7216D3406C}" name="Colonne3998" dataDxfId="12368"/>
    <tableColumn id="4017" xr3:uid="{2F3F1B73-F9D7-4017-AF7B-5A7A270B80ED}" name="Colonne3999" dataDxfId="12367"/>
    <tableColumn id="4018" xr3:uid="{ADA770C2-009A-4D08-A3C6-B0034A979627}" name="Colonne4000" dataDxfId="12366"/>
    <tableColumn id="4019" xr3:uid="{CAF2889D-6964-4A75-B97D-7C511E3476B5}" name="Colonne4001" dataDxfId="12365"/>
    <tableColumn id="4020" xr3:uid="{24E054F3-A9F5-4811-B747-A37461F21EEC}" name="Colonne4002" dataDxfId="12364"/>
    <tableColumn id="4021" xr3:uid="{14475D56-B5EB-41BE-B261-0E5FA3E934B8}" name="Colonne4003" dataDxfId="12363"/>
    <tableColumn id="4022" xr3:uid="{EC37097E-146F-4D57-A632-65AC2EF500BA}" name="Colonne4004" dataDxfId="12362"/>
    <tableColumn id="4023" xr3:uid="{4CC417C4-5D48-4D4F-ABEE-B2002858EF46}" name="Colonne4005" dataDxfId="12361"/>
    <tableColumn id="4024" xr3:uid="{9DC7C939-3E33-43CD-A9E3-2D403520DD13}" name="Colonne4006" dataDxfId="12360"/>
    <tableColumn id="4025" xr3:uid="{42276DD6-32C8-4336-8A1A-96A42F725E01}" name="Colonne4007" dataDxfId="12359"/>
    <tableColumn id="4026" xr3:uid="{A7BC8CA2-7C80-4B7B-A718-94A0EEB5497F}" name="Colonne4008" dataDxfId="12358"/>
    <tableColumn id="4027" xr3:uid="{8C367682-B361-4DD4-8628-81C62F21330E}" name="Colonne4009" dataDxfId="12357"/>
    <tableColumn id="4028" xr3:uid="{2BFA3063-A100-450A-A603-F3C28AB9C4FC}" name="Colonne4010" dataDxfId="12356"/>
    <tableColumn id="4029" xr3:uid="{45033BF4-DB34-4CA9-A76C-DD593A2AD711}" name="Colonne4011" dataDxfId="12355"/>
    <tableColumn id="4030" xr3:uid="{65D77E7C-F8F6-4C07-8D75-DD9BDD02E20C}" name="Colonne4012" dataDxfId="12354"/>
    <tableColumn id="4031" xr3:uid="{BCB0AD2D-13CA-46BC-9E9E-2AF5B157D961}" name="Colonne4013" dataDxfId="12353"/>
    <tableColumn id="4032" xr3:uid="{4C49A660-4A1B-45F3-8C79-46C6CA5FC60D}" name="Colonne4014" dataDxfId="12352"/>
    <tableColumn id="4033" xr3:uid="{D3A0005E-EC5D-42F1-AFA2-E7BAC2835650}" name="Colonne4015" dataDxfId="12351"/>
    <tableColumn id="4034" xr3:uid="{B1BEA103-6C66-49FA-86CA-8D9B132EC552}" name="Colonne4016" dataDxfId="12350"/>
    <tableColumn id="4035" xr3:uid="{96A73931-228F-4B47-8FAF-CE6D8B11A266}" name="Colonne4017" dataDxfId="12349"/>
    <tableColumn id="4036" xr3:uid="{31A1B3D3-AFFA-4110-BE78-FEA787ECBBED}" name="Colonne4018" dataDxfId="12348"/>
    <tableColumn id="4037" xr3:uid="{89CBC833-DFC7-4616-975F-060837B3305D}" name="Colonne4019" dataDxfId="12347"/>
    <tableColumn id="4038" xr3:uid="{2067C1BE-D7DB-404C-A5AC-87FD9013C8CD}" name="Colonne4020" dataDxfId="12346"/>
    <tableColumn id="4039" xr3:uid="{FDFEA4C8-2019-46C2-8FDF-02887E6D4350}" name="Colonne4021" dataDxfId="12345"/>
    <tableColumn id="4040" xr3:uid="{82B5427F-58FB-416F-9BB3-B1D41AE2565C}" name="Colonne4022" dataDxfId="12344"/>
    <tableColumn id="4041" xr3:uid="{B486198A-96F3-4A05-8140-B19F13EBF2DD}" name="Colonne4023" dataDxfId="12343"/>
    <tableColumn id="4042" xr3:uid="{F0911DFC-B204-4CA7-A31A-4086E9EC0673}" name="Colonne4024" dataDxfId="12342"/>
    <tableColumn id="4043" xr3:uid="{7CAC9C3A-2853-4D8E-B9EB-49692F968933}" name="Colonne4025" dataDxfId="12341"/>
    <tableColumn id="4044" xr3:uid="{8546F43F-FC6C-4DAA-810D-D540EF9E49E1}" name="Colonne4026" dataDxfId="12340"/>
    <tableColumn id="4045" xr3:uid="{B6521524-2106-41AA-BE47-1CA2D6803B01}" name="Colonne4027" dataDxfId="12339"/>
    <tableColumn id="4046" xr3:uid="{104EEAA0-C047-4006-8722-72C31AC7744B}" name="Colonne4028" dataDxfId="12338"/>
    <tableColumn id="4047" xr3:uid="{93F8876C-6227-4776-8CAF-9ADFC9191309}" name="Colonne4029" dataDxfId="12337"/>
    <tableColumn id="4048" xr3:uid="{C4B72041-7B97-47FE-8129-4CDDEF9D7058}" name="Colonne4030" dataDxfId="12336"/>
    <tableColumn id="4049" xr3:uid="{DB1A2556-ACB8-44D8-AE47-34BDFC2851AC}" name="Colonne4031" dataDxfId="12335"/>
    <tableColumn id="4050" xr3:uid="{60DDCBCA-45E2-432F-A98B-BD376043AD69}" name="Colonne4032" dataDxfId="12334"/>
    <tableColumn id="4051" xr3:uid="{F4EF4566-E92E-47EE-8481-D027F5818221}" name="Colonne4033" dataDxfId="12333"/>
    <tableColumn id="4052" xr3:uid="{077DE46F-BA49-4484-A657-883F3DA0CF11}" name="Colonne4034" dataDxfId="12332"/>
    <tableColumn id="4053" xr3:uid="{C70518E1-ACD8-45B4-B9CC-03BCD291F0C5}" name="Colonne4035" dataDxfId="12331"/>
    <tableColumn id="4054" xr3:uid="{956C9E36-BA79-4870-ABA9-40B7AD5FB846}" name="Colonne4036" dataDxfId="12330"/>
    <tableColumn id="4055" xr3:uid="{832E9440-E4C1-4084-A721-26986D80451C}" name="Colonne4037" dataDxfId="12329"/>
    <tableColumn id="4056" xr3:uid="{C3D6601C-747C-4A18-A37A-C4A1CAD728F2}" name="Colonne4038" dataDxfId="12328"/>
    <tableColumn id="4057" xr3:uid="{A0232CAD-F59E-4B2F-A97F-F37A6987B285}" name="Colonne4039" dataDxfId="12327"/>
    <tableColumn id="4058" xr3:uid="{6994A344-31C6-4A3E-AFBB-FD7D798DE803}" name="Colonne4040" dataDxfId="12326"/>
    <tableColumn id="4059" xr3:uid="{28A02383-75B1-47AD-8F3A-81016BEBF957}" name="Colonne4041" dataDxfId="12325"/>
    <tableColumn id="4060" xr3:uid="{677B9469-A9C2-4E2C-A08F-40D3305E45F3}" name="Colonne4042" dataDxfId="12324"/>
    <tableColumn id="4061" xr3:uid="{B104DD86-8B0B-44C0-95B5-E946078E1EFE}" name="Colonne4043" dataDxfId="12323"/>
    <tableColumn id="4062" xr3:uid="{D88E7E2D-F062-4076-A2EF-AE64AE1D262E}" name="Colonne4044" dataDxfId="12322"/>
    <tableColumn id="4063" xr3:uid="{DC702455-E4DA-4F77-B1EE-E65730E7869D}" name="Colonne4045" dataDxfId="12321"/>
    <tableColumn id="4064" xr3:uid="{9B11E5B3-6892-4F4D-B88A-EB57F72D27D0}" name="Colonne4046" dataDxfId="12320"/>
    <tableColumn id="4065" xr3:uid="{FCABBB3E-C122-4726-AD4B-29CD6F315F82}" name="Colonne4047" dataDxfId="12319"/>
    <tableColumn id="4066" xr3:uid="{CDC4BBF8-B5CD-4E1B-8EEB-AB5DF98C6813}" name="Colonne4048" dataDxfId="12318"/>
    <tableColumn id="4067" xr3:uid="{01DF24A3-3CCB-4E9D-8E47-E27FDAD03E1E}" name="Colonne4049" dataDxfId="12317"/>
    <tableColumn id="4068" xr3:uid="{896DB2B1-6498-43E4-A247-37E734AA2B6E}" name="Colonne4050" dataDxfId="12316"/>
    <tableColumn id="4069" xr3:uid="{AEE2DE4C-C642-4784-9F97-AC0EA6D401A3}" name="Colonne4051" dataDxfId="12315"/>
    <tableColumn id="4070" xr3:uid="{14CAC74E-7280-4711-B4DC-A66726A0C662}" name="Colonne4052" dataDxfId="12314"/>
    <tableColumn id="4071" xr3:uid="{D40E1341-9AED-4604-B340-59EE476732B8}" name="Colonne4053" dataDxfId="12313"/>
    <tableColumn id="4072" xr3:uid="{30835101-DD7E-40AE-A3EC-9E73A16B8A77}" name="Colonne4054" dataDxfId="12312"/>
    <tableColumn id="4073" xr3:uid="{8966D32D-A9BD-41AA-AAA9-62E50B821D6C}" name="Colonne4055" dataDxfId="12311"/>
    <tableColumn id="4074" xr3:uid="{EAE9B15B-CE60-4ABA-BF75-F2973B05EA9B}" name="Colonne4056" dataDxfId="12310"/>
    <tableColumn id="4075" xr3:uid="{128797AB-90EE-4387-A9E5-AE36228C8FEA}" name="Colonne4057" dataDxfId="12309"/>
    <tableColumn id="4076" xr3:uid="{B286EDF9-CFB4-4DBA-ADB4-FA74957C2EE4}" name="Colonne4058" dataDxfId="12308"/>
    <tableColumn id="4077" xr3:uid="{D08721D0-9609-4F7B-8E5A-F5F0A7F3B2DB}" name="Colonne4059" dataDxfId="12307"/>
    <tableColumn id="4078" xr3:uid="{470DE5DB-1F57-4C7D-92D4-7581C1F30D68}" name="Colonne4060" dataDxfId="12306"/>
    <tableColumn id="4079" xr3:uid="{ED1CB2AC-A28E-46D7-B15F-57E2B21FD1A0}" name="Colonne4061" dataDxfId="12305"/>
    <tableColumn id="4080" xr3:uid="{A3221A29-BBA8-4E55-B60A-6883DA410679}" name="Colonne4062" dataDxfId="12304"/>
    <tableColumn id="4081" xr3:uid="{608BC237-146B-4FA7-A249-FBC4CDDC8AD9}" name="Colonne4063" dataDxfId="12303"/>
    <tableColumn id="4082" xr3:uid="{67236FD0-1759-4F6A-979A-8452A063EB77}" name="Colonne4064" dataDxfId="12302"/>
    <tableColumn id="4083" xr3:uid="{0F9FE5AA-3D4A-40F8-A17B-78835A4A83BF}" name="Colonne4065" dataDxfId="12301"/>
    <tableColumn id="4084" xr3:uid="{1C7B231C-FD2D-4A15-BE58-863DB403A106}" name="Colonne4066" dataDxfId="12300"/>
    <tableColumn id="4085" xr3:uid="{6DF8A117-4106-482A-A59C-A0C38E58131E}" name="Colonne4067" dataDxfId="12299"/>
    <tableColumn id="4086" xr3:uid="{F7B6E85A-58D2-48B9-A6EC-AAFD58B952B6}" name="Colonne4068" dataDxfId="12298"/>
    <tableColumn id="4087" xr3:uid="{84F1A90B-D5EA-46DD-9CC5-7D345E06DC30}" name="Colonne4069" dataDxfId="12297"/>
    <tableColumn id="4088" xr3:uid="{31E2FC7C-D329-49D9-BA55-0BF1381FA938}" name="Colonne4070" dataDxfId="12296"/>
    <tableColumn id="4089" xr3:uid="{DB612189-7521-4B87-8E1C-EFD7EF21DD33}" name="Colonne4071" dataDxfId="12295"/>
    <tableColumn id="4090" xr3:uid="{2DEF2BC9-F618-4540-8608-5DEE56B1314E}" name="Colonne4072" dataDxfId="12294"/>
    <tableColumn id="4091" xr3:uid="{967C3B7C-4EDA-4149-9DA6-581265E64306}" name="Colonne4073" dataDxfId="12293"/>
    <tableColumn id="4092" xr3:uid="{3822AF4F-193B-4909-B0FE-F91046EE494D}" name="Colonne4074" dataDxfId="12292"/>
    <tableColumn id="4093" xr3:uid="{6C4E186A-D6AD-4B02-B133-2F63041D86CD}" name="Colonne4075" dataDxfId="12291"/>
    <tableColumn id="4094" xr3:uid="{247D54A2-7D3D-4938-8509-72289DECC78E}" name="Colonne4076" dataDxfId="12290"/>
    <tableColumn id="4095" xr3:uid="{E85E1407-6D18-4317-A0D3-A882F884FA96}" name="Colonne4077" dataDxfId="12289"/>
    <tableColumn id="4096" xr3:uid="{B690079D-7FF0-4DDD-A8A0-839E2F59656F}" name="Colonne4078" dataDxfId="12288"/>
    <tableColumn id="4097" xr3:uid="{D97A1384-300A-45B7-A6FF-FBD9AC56FA6F}" name="Colonne4079" dataDxfId="12287"/>
    <tableColumn id="4098" xr3:uid="{5540EAD0-46AA-4B42-913D-AC3FF87393D0}" name="Colonne4080" dataDxfId="12286"/>
    <tableColumn id="4099" xr3:uid="{53ADF943-3AE0-4C8F-AB6F-3BAD9E47717D}" name="Colonne4081" dataDxfId="12285"/>
    <tableColumn id="4100" xr3:uid="{6875D1BC-D950-41E1-A95B-B2E9ECF8245F}" name="Colonne4082" dataDxfId="12284"/>
    <tableColumn id="4101" xr3:uid="{616365ED-BA2E-4F53-AD97-1D72E5FB8C8A}" name="Colonne4083" dataDxfId="12283"/>
    <tableColumn id="4102" xr3:uid="{CAB3F61D-9B9E-4085-9BFB-E972091669CC}" name="Colonne4084" dataDxfId="12282"/>
    <tableColumn id="4103" xr3:uid="{ADC3EADB-137B-48C5-88FD-70D75C60B725}" name="Colonne4085" dataDxfId="12281"/>
    <tableColumn id="4104" xr3:uid="{1EE46028-E4DD-4C00-B723-2BB831AE2BD0}" name="Colonne4086" dataDxfId="12280"/>
    <tableColumn id="4105" xr3:uid="{D5F88C29-4BC9-43C3-9A5B-52BB3460C053}" name="Colonne4087" dataDxfId="12279"/>
    <tableColumn id="4106" xr3:uid="{39701A4B-B134-4488-BE37-D9BDCF91E108}" name="Colonne4088" dataDxfId="12278"/>
    <tableColumn id="4107" xr3:uid="{40E12B44-8DDE-44EE-9D92-55D4F8AF1879}" name="Colonne4089" dataDxfId="12277"/>
    <tableColumn id="4108" xr3:uid="{BF80D553-3CDB-401C-BC7A-3BA7AC868FE5}" name="Colonne4090" dataDxfId="12276"/>
    <tableColumn id="4109" xr3:uid="{6FAE8F30-1D58-48F5-977C-C0928F4E8183}" name="Colonne4091" dataDxfId="12275"/>
    <tableColumn id="4110" xr3:uid="{4D22F1B5-6CE9-4C45-ADBF-6B3E9E8B3C66}" name="Colonne4092" dataDxfId="12274"/>
    <tableColumn id="4111" xr3:uid="{78D9E879-9C79-490F-8F22-697E9E6BBFFA}" name="Colonne4093" dataDxfId="12273"/>
    <tableColumn id="4112" xr3:uid="{BC24B74C-7A13-4EE0-82DC-F72B810F1508}" name="Colonne4094" dataDxfId="12272"/>
    <tableColumn id="4113" xr3:uid="{5CBE3A8F-B666-4419-9E80-77EB292BC158}" name="Colonne4095" dataDxfId="12271"/>
    <tableColumn id="4114" xr3:uid="{93705E75-4330-4E16-95FE-E202E42591B8}" name="Colonne4096" dataDxfId="12270"/>
    <tableColumn id="4115" xr3:uid="{BE3F48D3-7B6D-4197-84ED-E41759A370DC}" name="Colonne4097" dataDxfId="12269"/>
    <tableColumn id="4116" xr3:uid="{E942C7ED-A2AE-4D4E-8E17-56DB9E9EA4B3}" name="Colonne4098" dataDxfId="12268"/>
    <tableColumn id="4117" xr3:uid="{C2E3495B-07FE-4D4C-9D55-C20094002BF8}" name="Colonne4099" dataDxfId="12267"/>
    <tableColumn id="4118" xr3:uid="{80E5FD2F-106F-4124-A189-5553007C0714}" name="Colonne4100" dataDxfId="12266"/>
    <tableColumn id="4119" xr3:uid="{1A67C364-39D3-4392-B2A2-BC76A450443C}" name="Colonne4101" dataDxfId="12265"/>
    <tableColumn id="4120" xr3:uid="{FE9D6366-81C7-424F-83E5-AF2D1F9C3D85}" name="Colonne4102" dataDxfId="12264"/>
    <tableColumn id="4121" xr3:uid="{1462A76D-34EF-4505-A213-7DC5D503AE9F}" name="Colonne4103" dataDxfId="12263"/>
    <tableColumn id="4122" xr3:uid="{C58994B1-C24F-4C5A-B566-DFB1C72F3B8B}" name="Colonne4104" dataDxfId="12262"/>
    <tableColumn id="4123" xr3:uid="{96ED18FC-D99F-4649-8750-0FE64D85742C}" name="Colonne4105" dataDxfId="12261"/>
    <tableColumn id="4124" xr3:uid="{403DAB56-4A15-4428-A511-2225A2D7A4B6}" name="Colonne4106" dataDxfId="12260"/>
    <tableColumn id="4125" xr3:uid="{44017A7C-0C37-45F5-97FC-138293E20A41}" name="Colonne4107" dataDxfId="12259"/>
    <tableColumn id="4126" xr3:uid="{11B71DC6-5A0E-4E52-9980-B933E7E37E76}" name="Colonne4108" dataDxfId="12258"/>
    <tableColumn id="4127" xr3:uid="{63FCD385-18E3-4CF0-BFDD-E4226574B6E4}" name="Colonne4109" dataDxfId="12257"/>
    <tableColumn id="4128" xr3:uid="{00A08C48-FBFC-4B90-A67C-B47E9DB08A11}" name="Colonne4110" dataDxfId="12256"/>
    <tableColumn id="4129" xr3:uid="{4CCC6C0C-7261-4D90-93AD-DF82FE7B1079}" name="Colonne4111" dataDxfId="12255"/>
    <tableColumn id="4130" xr3:uid="{03559289-AD32-4D32-83E3-882096611DF9}" name="Colonne4112" dataDxfId="12254"/>
    <tableColumn id="4131" xr3:uid="{E5B369FF-51E7-4DFD-B62B-BBF2C937725C}" name="Colonne4113" dataDxfId="12253"/>
    <tableColumn id="4132" xr3:uid="{AE6DD285-90A8-4A15-AD7E-661CAC91A6EA}" name="Colonne4114" dataDxfId="12252"/>
    <tableColumn id="4133" xr3:uid="{85756A03-C529-49D3-B6AB-A2AFCBDEFB26}" name="Colonne4115" dataDxfId="12251"/>
    <tableColumn id="4134" xr3:uid="{CB87ED22-DB7B-42F9-989C-4CF26B2910D2}" name="Colonne4116" dataDxfId="12250"/>
    <tableColumn id="4135" xr3:uid="{89EBF2B5-8801-46F4-9AF9-B1BE11822D20}" name="Colonne4117" dataDxfId="12249"/>
    <tableColumn id="4136" xr3:uid="{AE924297-A8D2-4855-9D8B-B9C22842554F}" name="Colonne4118" dataDxfId="12248"/>
    <tableColumn id="4137" xr3:uid="{74221852-510D-463A-B075-2190049AC60D}" name="Colonne4119" dataDxfId="12247"/>
    <tableColumn id="4138" xr3:uid="{989B234B-5F78-4B4C-9CCF-7C4A59B5E9B6}" name="Colonne4120" dataDxfId="12246"/>
    <tableColumn id="4139" xr3:uid="{0BBE7337-94B2-425C-938B-8AE5CC5A007B}" name="Colonne4121" dataDxfId="12245"/>
    <tableColumn id="4140" xr3:uid="{5724A332-A2B9-4DD9-A0DF-4B5569FA8739}" name="Colonne4122" dataDxfId="12244"/>
    <tableColumn id="4141" xr3:uid="{BFFC8F1B-8652-4EE2-90CA-2745C3909698}" name="Colonne4123" dataDxfId="12243"/>
    <tableColumn id="4142" xr3:uid="{8F722A6C-E49E-4EE2-853E-06B74CADC953}" name="Colonne4124" dataDxfId="12242"/>
    <tableColumn id="4143" xr3:uid="{9856A824-3D40-46D5-906A-EBF586E7D2A2}" name="Colonne4125" dataDxfId="12241"/>
    <tableColumn id="4144" xr3:uid="{73ADADF5-5A89-4A3E-9CEF-2C70F1A55C08}" name="Colonne4126" dataDxfId="12240"/>
    <tableColumn id="4145" xr3:uid="{F55041AA-0CE7-410C-8C75-9388533F3F3F}" name="Colonne4127" dataDxfId="12239"/>
    <tableColumn id="4146" xr3:uid="{89B2AD39-0756-4959-AC21-0D17661B555E}" name="Colonne4128" dataDxfId="12238"/>
    <tableColumn id="4147" xr3:uid="{D8180BB4-A53A-498C-8322-794CAB00AE5C}" name="Colonne4129" dataDxfId="12237"/>
    <tableColumn id="4148" xr3:uid="{382BE40E-D609-4EEC-8249-60365938C9F1}" name="Colonne4130" dataDxfId="12236"/>
    <tableColumn id="4149" xr3:uid="{DF2B4511-1999-45E2-91D6-5765AADE4AFE}" name="Colonne4131" dataDxfId="12235"/>
    <tableColumn id="4150" xr3:uid="{95970E91-835B-46B1-A965-BE40D60A72FE}" name="Colonne4132" dataDxfId="12234"/>
    <tableColumn id="4151" xr3:uid="{2CCF535F-90A0-4489-A858-BA03A631EEDA}" name="Colonne4133" dataDxfId="12233"/>
    <tableColumn id="4152" xr3:uid="{FD1B3F59-B0BD-44BC-AA20-105D76F23801}" name="Colonne4134" dataDxfId="12232"/>
    <tableColumn id="4153" xr3:uid="{60571668-34A0-4B09-BAC0-825D3B73F1B3}" name="Colonne4135" dataDxfId="12231"/>
    <tableColumn id="4154" xr3:uid="{5D2D360F-1BD9-4033-BD75-00F4DD2203F2}" name="Colonne4136" dataDxfId="12230"/>
    <tableColumn id="4155" xr3:uid="{BB6A45EC-A7CA-4A05-88C2-5C9DE82BB882}" name="Colonne4137" dataDxfId="12229"/>
    <tableColumn id="4156" xr3:uid="{9E407CDD-99B3-49B0-9712-48C4F8B79538}" name="Colonne4138" dataDxfId="12228"/>
    <tableColumn id="4157" xr3:uid="{A2691879-1C88-4F3F-B022-C1A0EE0319F2}" name="Colonne4139" dataDxfId="12227"/>
    <tableColumn id="4158" xr3:uid="{2ECAD531-4955-4EC4-A368-FFA867B46E07}" name="Colonne4140" dataDxfId="12226"/>
    <tableColumn id="4159" xr3:uid="{85C4D01E-E529-40B7-A08E-DABC18A1D60F}" name="Colonne4141" dataDxfId="12225"/>
    <tableColumn id="4160" xr3:uid="{917937DE-0649-4481-A4FF-0262465E0A02}" name="Colonne4142" dataDxfId="12224"/>
    <tableColumn id="4161" xr3:uid="{EC445591-BD4B-433E-A468-1CF57B009C4C}" name="Colonne4143" dataDxfId="12223"/>
    <tableColumn id="4162" xr3:uid="{F72572FA-BA8F-497D-A122-7CBD7C24813C}" name="Colonne4144" dataDxfId="12222"/>
    <tableColumn id="4163" xr3:uid="{F81B0688-9B32-486D-A4EE-9DAF81CFE988}" name="Colonne4145" dataDxfId="12221"/>
    <tableColumn id="4164" xr3:uid="{E1CDC215-C082-41DF-BD6F-7A9C5B174581}" name="Colonne4146" dataDxfId="12220"/>
    <tableColumn id="4165" xr3:uid="{19260059-748B-4240-8341-F49DF83FB79C}" name="Colonne4147" dataDxfId="12219"/>
    <tableColumn id="4166" xr3:uid="{43317BE4-A419-4436-AB20-F7B2806A70A8}" name="Colonne4148" dataDxfId="12218"/>
    <tableColumn id="4167" xr3:uid="{1A969A3D-CC2C-48B2-9136-6F85FD8A14E6}" name="Colonne4149" dataDxfId="12217"/>
    <tableColumn id="4168" xr3:uid="{D348541D-DF0A-40D7-A7C4-C00ACEC7E30E}" name="Colonne4150" dataDxfId="12216"/>
    <tableColumn id="4169" xr3:uid="{F3FB8382-A3F0-4AA7-8AC5-6FC4710C44DD}" name="Colonne4151" dataDxfId="12215"/>
    <tableColumn id="4170" xr3:uid="{31D3B1C0-47F2-4CC7-A48A-66BABA0B050E}" name="Colonne4152" dataDxfId="12214"/>
    <tableColumn id="4171" xr3:uid="{F0DBFDAC-6EF4-453B-B37F-28675C78872F}" name="Colonne4153" dataDxfId="12213"/>
    <tableColumn id="4172" xr3:uid="{CAB64713-C0A0-44FA-BB65-891675AC869F}" name="Colonne4154" dataDxfId="12212"/>
    <tableColumn id="4173" xr3:uid="{0B892F39-2505-4155-AFFA-8559C1770A37}" name="Colonne4155" dataDxfId="12211"/>
    <tableColumn id="4174" xr3:uid="{72D1C204-DA31-493F-810E-EC31CE5C3747}" name="Colonne4156" dataDxfId="12210"/>
    <tableColumn id="4175" xr3:uid="{FC9936C9-BF50-4EC9-A282-B9F7A73EC65A}" name="Colonne4157" dataDxfId="12209"/>
    <tableColumn id="4176" xr3:uid="{CEADBEEC-3FC8-4FE0-8B1B-C6E79360B518}" name="Colonne4158" dataDxfId="12208"/>
    <tableColumn id="4177" xr3:uid="{4ABF216A-7BF0-401B-B7A1-C7C1F3CFC1E9}" name="Colonne4159" dataDxfId="12207"/>
    <tableColumn id="4178" xr3:uid="{D0B22AD7-FEEC-4B53-BA6E-C47B848587E7}" name="Colonne4160" dataDxfId="12206"/>
    <tableColumn id="4179" xr3:uid="{C856B9A8-00A0-4E4B-BAD0-3D3D219520C8}" name="Colonne4161" dataDxfId="12205"/>
    <tableColumn id="4180" xr3:uid="{53C956E3-B87C-457B-A329-6BAD1AF6973D}" name="Colonne4162" dataDxfId="12204"/>
    <tableColumn id="4181" xr3:uid="{BBB7903E-F716-4632-AC23-74D5254666AF}" name="Colonne4163" dataDxfId="12203"/>
    <tableColumn id="4182" xr3:uid="{A8159FF4-0EDC-4BEF-BE51-17F5B1B3D17F}" name="Colonne4164" dataDxfId="12202"/>
    <tableColumn id="4183" xr3:uid="{4136DAA2-D86B-400C-A9DC-472C0FB81F14}" name="Colonne4165" dataDxfId="12201"/>
    <tableColumn id="4184" xr3:uid="{C0CC9A7B-5E38-4332-9930-AF6EFCDA0DDD}" name="Colonne4166" dataDxfId="12200"/>
    <tableColumn id="4185" xr3:uid="{43BB0748-95C0-4510-A836-0E8844D74B51}" name="Colonne4167" dataDxfId="12199"/>
    <tableColumn id="4186" xr3:uid="{31D9CA5C-8A53-48A6-A2E7-CF7E4B49D98D}" name="Colonne4168" dataDxfId="12198"/>
    <tableColumn id="4187" xr3:uid="{FB65B80F-F668-4124-AF41-741EB548677B}" name="Colonne4169" dataDxfId="12197"/>
    <tableColumn id="4188" xr3:uid="{4F58B8A1-A2AB-445B-9039-3C29AB06A043}" name="Colonne4170" dataDxfId="12196"/>
    <tableColumn id="4189" xr3:uid="{50CE200E-191F-4FD6-A4D9-DA8C54F9B830}" name="Colonne4171" dataDxfId="12195"/>
    <tableColumn id="4190" xr3:uid="{D77F2F41-96EE-4EAF-B03A-22AE667C982C}" name="Colonne4172" dataDxfId="12194"/>
    <tableColumn id="4191" xr3:uid="{6576FA37-B946-4DBD-8960-5C6A7E701BB3}" name="Colonne4173" dataDxfId="12193"/>
    <tableColumn id="4192" xr3:uid="{9BE7C087-CB25-4D8B-9A81-14AB43ED8CDE}" name="Colonne4174" dataDxfId="12192"/>
    <tableColumn id="4193" xr3:uid="{33B66493-CA74-4F18-BA9E-20DFABE3B679}" name="Colonne4175" dataDxfId="12191"/>
    <tableColumn id="4194" xr3:uid="{0C9B20C3-E7AB-4D43-86F6-CA8E40B3F65B}" name="Colonne4176" dataDxfId="12190"/>
    <tableColumn id="4195" xr3:uid="{CD1DE7C5-7FA3-4299-BF2E-36E4EE306CB9}" name="Colonne4177" dataDxfId="12189"/>
    <tableColumn id="4196" xr3:uid="{0B56C2C5-98D5-4549-A1F4-39E46CCB9199}" name="Colonne4178" dataDxfId="12188"/>
    <tableColumn id="4197" xr3:uid="{02135307-1C5B-43B7-84D7-6C5A08894521}" name="Colonne4179" dataDxfId="12187"/>
    <tableColumn id="4198" xr3:uid="{5B861A0B-2E46-464C-AF6B-D621A870598D}" name="Colonne4180" dataDxfId="12186"/>
    <tableColumn id="4199" xr3:uid="{BA73FD44-0DEE-4F8D-869A-8862E9EF3DA9}" name="Colonne4181" dataDxfId="12185"/>
    <tableColumn id="4200" xr3:uid="{94C86907-9DFA-4A14-9495-7B14CF01857D}" name="Colonne4182" dataDxfId="12184"/>
    <tableColumn id="4201" xr3:uid="{3E5C5A34-2DF8-469A-BC8B-A565D2607D8D}" name="Colonne4183" dataDxfId="12183"/>
    <tableColumn id="4202" xr3:uid="{0D5598DF-5410-4CCF-9E41-3ADDC1F74272}" name="Colonne4184" dataDxfId="12182"/>
    <tableColumn id="4203" xr3:uid="{2C66B6D3-37B2-4214-9924-1A1FF5B68767}" name="Colonne4185" dataDxfId="12181"/>
    <tableColumn id="4204" xr3:uid="{A397DC26-3C72-430D-8282-30FF3F41B607}" name="Colonne4186" dataDxfId="12180"/>
    <tableColumn id="4205" xr3:uid="{2875D487-EA05-402D-8C00-1D6E892A97E7}" name="Colonne4187" dataDxfId="12179"/>
    <tableColumn id="4206" xr3:uid="{33DCA1BB-AEA4-4D64-ACA4-6E4E6B18DF61}" name="Colonne4188" dataDxfId="12178"/>
    <tableColumn id="4207" xr3:uid="{4339BCDA-AB84-4971-B93C-6743A6CFBB7A}" name="Colonne4189" dataDxfId="12177"/>
    <tableColumn id="4208" xr3:uid="{261187AD-EA87-4C08-BA86-3BBC40B91F05}" name="Colonne4190" dataDxfId="12176"/>
    <tableColumn id="4209" xr3:uid="{C8FC8933-3482-4660-B513-D41DEE8A1917}" name="Colonne4191" dataDxfId="12175"/>
    <tableColumn id="4210" xr3:uid="{BF379DA8-E0AF-4CCD-B288-66E25F706A13}" name="Colonne4192" dataDxfId="12174"/>
    <tableColumn id="4211" xr3:uid="{4490DAFA-12A5-4246-BC24-ECECD58C3282}" name="Colonne4193" dataDxfId="12173"/>
    <tableColumn id="4212" xr3:uid="{D3B25929-D3B8-415E-BF84-C49FAA21AB35}" name="Colonne4194" dataDxfId="12172"/>
    <tableColumn id="4213" xr3:uid="{455BFEDC-474F-42A1-BFF1-83361121B396}" name="Colonne4195" dataDxfId="12171"/>
    <tableColumn id="4214" xr3:uid="{D1954FE1-3CCA-4B20-8247-7614DBA094BC}" name="Colonne4196" dataDxfId="12170"/>
    <tableColumn id="4215" xr3:uid="{F83FE9B3-E854-406A-88CB-614009CF029D}" name="Colonne4197" dataDxfId="12169"/>
    <tableColumn id="4216" xr3:uid="{540A5438-8DBE-40B8-95FC-F5B7C9CDA3C5}" name="Colonne4198" dataDxfId="12168"/>
    <tableColumn id="4217" xr3:uid="{B0B3D0EE-0FAD-48F3-BCE5-B4A484403406}" name="Colonne4199" dataDxfId="12167"/>
    <tableColumn id="4218" xr3:uid="{EA2B0287-7E29-43F9-A951-F92075B1C44F}" name="Colonne4200" dataDxfId="12166"/>
    <tableColumn id="4219" xr3:uid="{CCF0BFAD-452F-4AE7-BF8A-D05CF938D458}" name="Colonne4201" dataDxfId="12165"/>
    <tableColumn id="4220" xr3:uid="{E737F841-EDDC-4D2D-84C5-658455DD6133}" name="Colonne4202" dataDxfId="12164"/>
    <tableColumn id="4221" xr3:uid="{8C2EC3D5-BEC2-427E-93F1-C222FFFD9BB3}" name="Colonne4203" dataDxfId="12163"/>
    <tableColumn id="4222" xr3:uid="{CF322DDB-EF01-437A-86F4-D495695AAE1C}" name="Colonne4204" dataDxfId="12162"/>
    <tableColumn id="4223" xr3:uid="{C5D29436-2377-4A21-8E6E-9D13525C8559}" name="Colonne4205" dataDxfId="12161"/>
    <tableColumn id="4224" xr3:uid="{5DAF4408-D381-4BB9-88FE-2B2265451ECD}" name="Colonne4206" dataDxfId="12160"/>
    <tableColumn id="4225" xr3:uid="{8FA1B631-1CA2-4F16-9B7B-FA31EDF463F3}" name="Colonne4207" dataDxfId="12159"/>
    <tableColumn id="4226" xr3:uid="{F095FFBF-8EE6-468A-92C5-6241C79880EA}" name="Colonne4208" dataDxfId="12158"/>
    <tableColumn id="4227" xr3:uid="{23686F3B-DDE2-4D28-941C-E0D27D7F05E8}" name="Colonne4209" dataDxfId="12157"/>
    <tableColumn id="4228" xr3:uid="{066C5D3B-90A6-4DEC-A64E-D746824B2422}" name="Colonne4210" dataDxfId="12156"/>
    <tableColumn id="4229" xr3:uid="{848497D0-FDF7-4347-817E-B44E1F731488}" name="Colonne4211" dataDxfId="12155"/>
    <tableColumn id="4230" xr3:uid="{47D29D80-7903-4E82-93C6-F0FACF31DA99}" name="Colonne4212" dataDxfId="12154"/>
    <tableColumn id="4231" xr3:uid="{D3DEAB97-21ED-4D0A-B31A-C62EABCDD6D9}" name="Colonne4213" dataDxfId="12153"/>
    <tableColumn id="4232" xr3:uid="{451DA3FF-BB1E-4262-8E9B-FC3284E55469}" name="Colonne4214" dataDxfId="12152"/>
    <tableColumn id="4233" xr3:uid="{8E569A6D-A947-4D77-82DE-EF0C5FAD7DEA}" name="Colonne4215" dataDxfId="12151"/>
    <tableColumn id="4234" xr3:uid="{C26C36C3-A028-4AF7-BCCF-CC677E99B80D}" name="Colonne4216" dataDxfId="12150"/>
    <tableColumn id="4235" xr3:uid="{6ADDEC21-F7A9-40FD-B035-39D221C72E97}" name="Colonne4217" dataDxfId="12149"/>
    <tableColumn id="4236" xr3:uid="{BACDD608-DA38-4459-9096-BC6E0B4C73B3}" name="Colonne4218" dataDxfId="12148"/>
    <tableColumn id="4237" xr3:uid="{A523AC91-B951-41AE-887F-84584C706CA7}" name="Colonne4219" dataDxfId="12147"/>
    <tableColumn id="4238" xr3:uid="{1CF0AEF1-1584-436A-8F59-750DBBED7D83}" name="Colonne4220" dataDxfId="12146"/>
    <tableColumn id="4239" xr3:uid="{0D69DBB3-B7FB-4D19-8C79-5703C0E6D25E}" name="Colonne4221" dataDxfId="12145"/>
    <tableColumn id="4240" xr3:uid="{F5ED4826-96D6-4258-B175-80AF1B2837B4}" name="Colonne4222" dataDxfId="12144"/>
    <tableColumn id="4241" xr3:uid="{5FB3E111-B3BE-43C4-856E-122BE4023ABA}" name="Colonne4223" dataDxfId="12143"/>
    <tableColumn id="4242" xr3:uid="{B44B78EF-B338-49B2-999E-6205075ACC8E}" name="Colonne4224" dataDxfId="12142"/>
    <tableColumn id="4243" xr3:uid="{81DA227B-117E-414F-BF14-62BD467EFC9B}" name="Colonne4225" dataDxfId="12141"/>
    <tableColumn id="4244" xr3:uid="{CB490C8A-84C4-4FC4-B341-C5C058E8261F}" name="Colonne4226" dataDxfId="12140"/>
    <tableColumn id="4245" xr3:uid="{A84CDA18-8D2F-4C75-9518-5251AC26967D}" name="Colonne4227" dataDxfId="12139"/>
    <tableColumn id="4246" xr3:uid="{B4D3ECFE-4625-4CD6-B743-9C0BDA1AD17D}" name="Colonne4228" dataDxfId="12138"/>
    <tableColumn id="4247" xr3:uid="{0C0128D3-3E0D-4836-B6BD-C60F48535B77}" name="Colonne4229" dataDxfId="12137"/>
    <tableColumn id="4248" xr3:uid="{9416CA5A-4A23-40B0-9FE2-60ADA98A4ACD}" name="Colonne4230" dataDxfId="12136"/>
    <tableColumn id="4249" xr3:uid="{DA135C4F-F1A2-41CE-8E13-3277285BC6D2}" name="Colonne4231" dataDxfId="12135"/>
    <tableColumn id="4250" xr3:uid="{F5C0210D-82F7-45C7-B36C-DBF36107A343}" name="Colonne4232" dataDxfId="12134"/>
    <tableColumn id="4251" xr3:uid="{48E09F83-558C-4D4D-A13A-4C5727AD2981}" name="Colonne4233" dataDxfId="12133"/>
    <tableColumn id="4252" xr3:uid="{9C5049E7-2E86-4BF7-93DD-9F293B75285D}" name="Colonne4234" dataDxfId="12132"/>
    <tableColumn id="4253" xr3:uid="{A29907D5-3CEA-4472-B166-DFCC9CB71EFD}" name="Colonne4235" dataDxfId="12131"/>
    <tableColumn id="4254" xr3:uid="{654DA5FD-7C1B-4D40-8316-83AAC06377D5}" name="Colonne4236" dataDxfId="12130"/>
    <tableColumn id="4255" xr3:uid="{C0B5D1A2-1A5B-4DE2-9075-35AEEB409F90}" name="Colonne4237" dataDxfId="12129"/>
    <tableColumn id="4256" xr3:uid="{59E12682-DF7D-495B-A154-DCFFC614EDBB}" name="Colonne4238" dataDxfId="12128"/>
    <tableColumn id="4257" xr3:uid="{D8B2CC2B-EC67-4C38-9F97-FFA194D45472}" name="Colonne4239" dataDxfId="12127"/>
    <tableColumn id="4258" xr3:uid="{86908B54-3AA3-4E0F-8A6D-558A7D6FED5B}" name="Colonne4240" dataDxfId="12126"/>
    <tableColumn id="4259" xr3:uid="{DD99E4C6-C12D-49E1-986F-38ED681330C2}" name="Colonne4241" dataDxfId="12125"/>
    <tableColumn id="4260" xr3:uid="{AE5400B7-6EE3-4ED6-8B54-C2019FAEEDE6}" name="Colonne4242" dataDxfId="12124"/>
    <tableColumn id="4261" xr3:uid="{C27303BB-D777-4750-BE05-1350A4E547AC}" name="Colonne4243" dataDxfId="12123"/>
    <tableColumn id="4262" xr3:uid="{1AD1BAF6-BC73-45CF-84D0-25863A59CE95}" name="Colonne4244" dataDxfId="12122"/>
    <tableColumn id="4263" xr3:uid="{D6055534-2800-4086-8048-C3F6752A5779}" name="Colonne4245" dataDxfId="12121"/>
    <tableColumn id="4264" xr3:uid="{D53A4A41-7276-40F6-9312-D376CFD69A80}" name="Colonne4246" dataDxfId="12120"/>
    <tableColumn id="4265" xr3:uid="{9D8FFDB1-4B10-4AAD-8EFB-098466C45E25}" name="Colonne4247" dataDxfId="12119"/>
    <tableColumn id="4266" xr3:uid="{4555453F-3BE3-45D8-B894-AEDB0A7DAB40}" name="Colonne4248" dataDxfId="12118"/>
    <tableColumn id="4267" xr3:uid="{9526B1EC-3AA9-48A7-AC3B-6677BE12D22B}" name="Colonne4249" dataDxfId="12117"/>
    <tableColumn id="4268" xr3:uid="{F6F9FDAE-BA37-4336-BDF5-6DAFA6A9EDB4}" name="Colonne4250" dataDxfId="12116"/>
    <tableColumn id="4269" xr3:uid="{79618561-BD14-4438-9BC9-993AFA092F23}" name="Colonne4251" dataDxfId="12115"/>
    <tableColumn id="4270" xr3:uid="{707FD2EA-6F3C-4268-A52B-3DA675150CCD}" name="Colonne4252" dataDxfId="12114"/>
    <tableColumn id="4271" xr3:uid="{210E3D5B-208A-4653-AF75-38C8075940BD}" name="Colonne4253" dataDxfId="12113"/>
    <tableColumn id="4272" xr3:uid="{D5B73DAA-3F63-4BF0-B9BF-0D752A5F56A0}" name="Colonne4254" dataDxfId="12112"/>
    <tableColumn id="4273" xr3:uid="{A46E89EC-A47D-42AA-A648-BAA885C28762}" name="Colonne4255" dataDxfId="12111"/>
    <tableColumn id="4274" xr3:uid="{4FE7BE82-813B-4C43-94AD-8ABF582D18E8}" name="Colonne4256" dataDxfId="12110"/>
    <tableColumn id="4275" xr3:uid="{BD42F66B-6B23-49D8-9FAC-F3C8CD52A0BA}" name="Colonne4257" dataDxfId="12109"/>
    <tableColumn id="4276" xr3:uid="{B758513C-92D2-4CE4-B44F-158ADA7A7D32}" name="Colonne4258" dataDxfId="12108"/>
    <tableColumn id="4277" xr3:uid="{286EC234-7CB4-422F-AE98-426A3A70A995}" name="Colonne4259" dataDxfId="12107"/>
    <tableColumn id="4278" xr3:uid="{E8FE3C37-0AEB-417F-A3C9-0E084066DB8A}" name="Colonne4260" dataDxfId="12106"/>
    <tableColumn id="4279" xr3:uid="{EC8E3F09-2A16-4FE9-BF76-EA9928720250}" name="Colonne4261" dataDxfId="12105"/>
    <tableColumn id="4280" xr3:uid="{1BE299E7-1ED6-4357-B9BF-E1C026AE88CD}" name="Colonne4262" dataDxfId="12104"/>
    <tableColumn id="4281" xr3:uid="{5B0A5CCA-9F8D-433E-93A4-1E254F587E22}" name="Colonne4263" dataDxfId="12103"/>
    <tableColumn id="4282" xr3:uid="{CD8268D3-CAB9-4E3F-9B1D-42141AB73B31}" name="Colonne4264" dataDxfId="12102"/>
    <tableColumn id="4283" xr3:uid="{66DBEB94-839F-4940-9750-45B60F461EDD}" name="Colonne4265" dataDxfId="12101"/>
    <tableColumn id="4284" xr3:uid="{DB48278F-445E-4ADE-8B6A-10C30977E26F}" name="Colonne4266" dataDxfId="12100"/>
    <tableColumn id="4285" xr3:uid="{967411F8-684B-4522-8EA0-35F27C8F444A}" name="Colonne4267" dataDxfId="12099"/>
    <tableColumn id="4286" xr3:uid="{7BF7E566-92A1-432C-A878-B475BD3AD169}" name="Colonne4268" dataDxfId="12098"/>
    <tableColumn id="4287" xr3:uid="{BFD107D9-C16B-478C-BD79-6FAAEAE422AC}" name="Colonne4269" dataDxfId="12097"/>
    <tableColumn id="4288" xr3:uid="{04821CCE-4FDA-440F-B7C7-F5013CCC1CE7}" name="Colonne4270" dataDxfId="12096"/>
    <tableColumn id="4289" xr3:uid="{3FEDD217-56D7-41AF-A004-57BEC5D0A715}" name="Colonne4271" dataDxfId="12095"/>
    <tableColumn id="4290" xr3:uid="{CA90378B-026D-4020-B9AD-ACBDE273E8B9}" name="Colonne4272" dataDxfId="12094"/>
    <tableColumn id="4291" xr3:uid="{05DEF7B9-C48F-4976-B2DC-1815F2FF1068}" name="Colonne4273" dataDxfId="12093"/>
    <tableColumn id="4292" xr3:uid="{CCD5EFAD-1526-4E4B-BBFD-F4A2582B9915}" name="Colonne4274" dataDxfId="12092"/>
    <tableColumn id="4293" xr3:uid="{EA86FAA7-CA6B-4A69-B139-9FD50374BF2F}" name="Colonne4275" dataDxfId="12091"/>
    <tableColumn id="4294" xr3:uid="{4569038E-8306-4F88-A083-6816C475D5C4}" name="Colonne4276" dataDxfId="12090"/>
    <tableColumn id="4295" xr3:uid="{6E9789FF-999C-4FD9-BD35-A98C4DFA232A}" name="Colonne4277" dataDxfId="12089"/>
    <tableColumn id="4296" xr3:uid="{D66067D8-FBD4-48AF-9521-1CE384A08203}" name="Colonne4278" dataDxfId="12088"/>
    <tableColumn id="4297" xr3:uid="{380E665E-8F03-4BD1-9C7D-D8AEAAE0ACB3}" name="Colonne4279" dataDxfId="12087"/>
    <tableColumn id="4298" xr3:uid="{B63FA0ED-C95B-4CF9-8D5C-0675B6EE406B}" name="Colonne4280" dataDxfId="12086"/>
    <tableColumn id="4299" xr3:uid="{27B9A9EE-5558-4A46-9C5B-5AF90590A13F}" name="Colonne4281" dataDxfId="12085"/>
    <tableColumn id="4300" xr3:uid="{7B5273A1-CD7E-4587-9505-13C56C25C296}" name="Colonne4282" dataDxfId="12084"/>
    <tableColumn id="4301" xr3:uid="{AB7442E8-5E76-432E-BB7F-408E97CAF037}" name="Colonne4283" dataDxfId="12083"/>
    <tableColumn id="4302" xr3:uid="{E0744D18-5B42-4E19-8771-8874DD8FD3CC}" name="Colonne4284" dataDxfId="12082"/>
    <tableColumn id="4303" xr3:uid="{A260E860-A63A-4BE0-82C1-45D8188C4815}" name="Colonne4285" dataDxfId="12081"/>
    <tableColumn id="4304" xr3:uid="{3D101DA9-0EDD-4772-B6F4-FBA90CB06232}" name="Colonne4286" dataDxfId="12080"/>
    <tableColumn id="4305" xr3:uid="{C56A15CC-4A9F-4F38-85AA-12DBAEC9B5BF}" name="Colonne4287" dataDxfId="12079"/>
    <tableColumn id="4306" xr3:uid="{2A4DD486-5D7B-4BA8-B27C-6195106CAC1A}" name="Colonne4288" dataDxfId="12078"/>
    <tableColumn id="4307" xr3:uid="{C98A7173-1E4A-4E03-A6C0-9B3E3572E2BC}" name="Colonne4289" dataDxfId="12077"/>
    <tableColumn id="4308" xr3:uid="{838ADBB0-F343-42E7-9431-2EC2C98E9F98}" name="Colonne4290" dataDxfId="12076"/>
    <tableColumn id="4309" xr3:uid="{85CCCA0D-7D19-404A-AD81-FEF885D606DF}" name="Colonne4291" dataDxfId="12075"/>
    <tableColumn id="4310" xr3:uid="{843735F1-7753-4AEB-A537-D1858175C82C}" name="Colonne4292" dataDxfId="12074"/>
    <tableColumn id="4311" xr3:uid="{937B318F-36F3-4412-B23A-51FE82E2F7DA}" name="Colonne4293" dataDxfId="12073"/>
    <tableColumn id="4312" xr3:uid="{A8B0ADA4-355A-4732-90B2-7B3C7C73F83A}" name="Colonne4294" dataDxfId="12072"/>
    <tableColumn id="4313" xr3:uid="{7B9CE88D-9C75-4C47-847F-5702D47F2A7B}" name="Colonne4295" dataDxfId="12071"/>
    <tableColumn id="4314" xr3:uid="{FD79AC8F-B729-4E66-BCF3-FC7C94AE0018}" name="Colonne4296" dataDxfId="12070"/>
    <tableColumn id="4315" xr3:uid="{EAE58A06-8BDE-453C-96A6-A4313E283360}" name="Colonne4297" dataDxfId="12069"/>
    <tableColumn id="4316" xr3:uid="{A4FF1E2F-DDC5-4B4B-8E32-D0551C4FF7C6}" name="Colonne4298" dataDxfId="12068"/>
    <tableColumn id="4317" xr3:uid="{B4FFCC74-88C3-4F31-A684-FD3826FDACAB}" name="Colonne4299" dataDxfId="12067"/>
    <tableColumn id="4318" xr3:uid="{3A364BAD-53FD-4552-8A9A-F7E8B84F82F5}" name="Colonne4300" dataDxfId="12066"/>
    <tableColumn id="4319" xr3:uid="{47BDD916-C0CD-4668-97B4-B5CD63BEC125}" name="Colonne4301" dataDxfId="12065"/>
    <tableColumn id="4320" xr3:uid="{860955CE-BD6D-470A-B4EA-D9D90B3145A2}" name="Colonne4302" dataDxfId="12064"/>
    <tableColumn id="4321" xr3:uid="{8B3D1478-DFAD-42AC-B625-F3A4BC9E660A}" name="Colonne4303" dataDxfId="12063"/>
    <tableColumn id="4322" xr3:uid="{0DE527F2-1028-4377-8124-8E53E008A011}" name="Colonne4304" dataDxfId="12062"/>
    <tableColumn id="4323" xr3:uid="{BCDA0FAE-3AD7-45AC-BEED-A37BDBF5C392}" name="Colonne4305" dataDxfId="12061"/>
    <tableColumn id="4324" xr3:uid="{9A79F8BE-F2FB-49E9-BA0D-DE59FFC3851B}" name="Colonne4306" dataDxfId="12060"/>
    <tableColumn id="4325" xr3:uid="{D79963A6-48A6-4CA0-819A-6A5B3948F714}" name="Colonne4307" dataDxfId="12059"/>
    <tableColumn id="4326" xr3:uid="{4D6E5691-FD13-4F9B-BB86-59E1799C0F57}" name="Colonne4308" dataDxfId="12058"/>
    <tableColumn id="4327" xr3:uid="{E9D272E0-5018-4FAC-BDD2-0E4D4757FDE8}" name="Colonne4309" dataDxfId="12057"/>
    <tableColumn id="4328" xr3:uid="{3D763BF7-C4AA-4E3B-BB8E-EFCA7B8274F5}" name="Colonne4310" dataDxfId="12056"/>
    <tableColumn id="4329" xr3:uid="{AA88F575-94C3-4F7D-8587-72E2B02F6433}" name="Colonne4311" dataDxfId="12055"/>
    <tableColumn id="4330" xr3:uid="{49DA9A59-3C88-4356-B5E0-5A49508EB243}" name="Colonne4312" dataDxfId="12054"/>
    <tableColumn id="4331" xr3:uid="{758561E0-2171-4AEB-AB87-7E226A47D0A0}" name="Colonne4313" dataDxfId="12053"/>
    <tableColumn id="4332" xr3:uid="{BE7C6EBE-F879-4AF4-B40A-3A15DC47999D}" name="Colonne4314" dataDxfId="12052"/>
    <tableColumn id="4333" xr3:uid="{EC037245-3ED7-41F3-898B-D0FBEF3348A8}" name="Colonne4315" dataDxfId="12051"/>
    <tableColumn id="4334" xr3:uid="{D3B4AE9E-391B-4BDB-A13F-E2B47D8F19B9}" name="Colonne4316" dataDxfId="12050"/>
    <tableColumn id="4335" xr3:uid="{C1C5D5B9-02BD-413C-BBCA-B0E55899B232}" name="Colonne4317" dataDxfId="12049"/>
    <tableColumn id="4336" xr3:uid="{4BC0B003-9270-438D-9989-5991EE276B51}" name="Colonne4318" dataDxfId="12048"/>
    <tableColumn id="4337" xr3:uid="{B1F6768B-524B-4011-B8FB-A32AC8B81A51}" name="Colonne4319" dataDxfId="12047"/>
    <tableColumn id="4338" xr3:uid="{B7E61C77-EE45-45A8-A383-9E10967E05D6}" name="Colonne4320" dataDxfId="12046"/>
    <tableColumn id="4339" xr3:uid="{5441B73A-506A-4586-B18B-65FB4D7C954A}" name="Colonne4321" dataDxfId="12045"/>
    <tableColumn id="4340" xr3:uid="{3E9589B6-6204-4EA9-9714-B6203817306A}" name="Colonne4322" dataDxfId="12044"/>
    <tableColumn id="4341" xr3:uid="{85230859-5ACE-4BD7-A80C-BE05A6656450}" name="Colonne4323" dataDxfId="12043"/>
    <tableColumn id="4342" xr3:uid="{0A01095F-132B-4BD7-8C34-D9F717530F67}" name="Colonne4324" dataDxfId="12042"/>
    <tableColumn id="4343" xr3:uid="{330D3534-C0AE-4068-9231-B8F857B66D79}" name="Colonne4325" dataDxfId="12041"/>
    <tableColumn id="4344" xr3:uid="{3374F9D7-20F3-4AD4-AF90-B3139E7C890C}" name="Colonne4326" dataDxfId="12040"/>
    <tableColumn id="4345" xr3:uid="{366AA509-0D65-41B2-9825-21BFF7618B0E}" name="Colonne4327" dataDxfId="12039"/>
    <tableColumn id="4346" xr3:uid="{55174C25-47E0-4307-9DDD-2B8B7FF6E30F}" name="Colonne4328" dataDxfId="12038"/>
    <tableColumn id="4347" xr3:uid="{5F7B2904-D658-4862-82B5-52B14986B947}" name="Colonne4329" dataDxfId="12037"/>
    <tableColumn id="4348" xr3:uid="{265A1E72-F001-4258-9B8B-684368529AFD}" name="Colonne4330" dataDxfId="12036"/>
    <tableColumn id="4349" xr3:uid="{0494D334-8C81-48E2-9C17-D3B31C2BF566}" name="Colonne4331" dataDxfId="12035"/>
    <tableColumn id="4350" xr3:uid="{4A6C6DBF-AB2C-4727-BA21-A39AE73DB25F}" name="Colonne4332" dataDxfId="12034"/>
    <tableColumn id="4351" xr3:uid="{E1DE6099-C703-4A82-B5D1-01B7DEC88962}" name="Colonne4333" dataDxfId="12033"/>
    <tableColumn id="4352" xr3:uid="{97E27D16-87AC-4BDB-9E46-C2159F191AE1}" name="Colonne4334" dataDxfId="12032"/>
    <tableColumn id="4353" xr3:uid="{36A3B004-E3C7-4082-9279-7A8578648A28}" name="Colonne4335" dataDxfId="12031"/>
    <tableColumn id="4354" xr3:uid="{9BE8F942-83CA-4C34-B488-54B04953B232}" name="Colonne4336" dataDxfId="12030"/>
    <tableColumn id="4355" xr3:uid="{BA5A1089-2CF6-43EA-A34A-CAF396D5DDC7}" name="Colonne4337" dataDxfId="12029"/>
    <tableColumn id="4356" xr3:uid="{23185C6A-4B3B-40CB-951D-B6BA46E85B2E}" name="Colonne4338" dataDxfId="12028"/>
    <tableColumn id="4357" xr3:uid="{13938980-6CD8-4829-9131-1517F61D2407}" name="Colonne4339" dataDxfId="12027"/>
    <tableColumn id="4358" xr3:uid="{471F67DA-00B8-4F43-B82E-7DFECD7C14B9}" name="Colonne4340" dataDxfId="12026"/>
    <tableColumn id="4359" xr3:uid="{77BD72C1-7CBF-496E-806B-705455A51D3F}" name="Colonne4341" dataDxfId="12025"/>
    <tableColumn id="4360" xr3:uid="{9448DE3D-FC04-4B53-B8F0-A034EB0246BE}" name="Colonne4342" dataDxfId="12024"/>
    <tableColumn id="4361" xr3:uid="{ECC50A60-AB91-41BC-B6CE-243E43D65F76}" name="Colonne4343" dataDxfId="12023"/>
    <tableColumn id="4362" xr3:uid="{B4A5AD28-B769-40DA-B9DD-0322E51F8EB7}" name="Colonne4344" dataDxfId="12022"/>
    <tableColumn id="4363" xr3:uid="{CA8814D1-26E0-4680-A0CF-EE3DB66220AB}" name="Colonne4345" dataDxfId="12021"/>
    <tableColumn id="4364" xr3:uid="{5F3A169F-D45A-4BE8-A312-1F64AF71E6C0}" name="Colonne4346" dataDxfId="12020"/>
    <tableColumn id="4365" xr3:uid="{C69E8A48-1D52-4DF0-9383-CF652A13C093}" name="Colonne4347" dataDxfId="12019"/>
    <tableColumn id="4366" xr3:uid="{D2DCEFEF-6699-44D2-9A14-604F4D692CB7}" name="Colonne4348" dataDxfId="12018"/>
    <tableColumn id="4367" xr3:uid="{1F010827-F7DA-4182-8092-8044949F39AB}" name="Colonne4349" dataDxfId="12017"/>
    <tableColumn id="4368" xr3:uid="{28BC8E40-052D-438B-A91B-AAACC5DE337B}" name="Colonne4350" dataDxfId="12016"/>
    <tableColumn id="4369" xr3:uid="{19A4C8EC-EBE0-47EE-A54B-5FA4DF3C5E48}" name="Colonne4351" dataDxfId="12015"/>
    <tableColumn id="4370" xr3:uid="{01DA4F71-FEAD-47FE-B579-4D919E9AD388}" name="Colonne4352" dataDxfId="12014"/>
    <tableColumn id="4371" xr3:uid="{781E88C1-8610-4917-ADA3-030CC00CBD66}" name="Colonne4353" dataDxfId="12013"/>
    <tableColumn id="4372" xr3:uid="{DC820C7B-01CA-43EC-B539-36A47A29BACD}" name="Colonne4354" dataDxfId="12012"/>
    <tableColumn id="4373" xr3:uid="{9AB81A9D-DE24-4F3E-AAA1-4236BECDD2F9}" name="Colonne4355" dataDxfId="12011"/>
    <tableColumn id="4374" xr3:uid="{B3429198-DE50-4D1E-87D0-597EF1D25978}" name="Colonne4356" dataDxfId="12010"/>
    <tableColumn id="4375" xr3:uid="{1B098097-8DDE-4D37-AD41-077D70BB8714}" name="Colonne4357" dataDxfId="12009"/>
    <tableColumn id="4376" xr3:uid="{7D127E2C-8C0D-4CFD-BB6F-E540A15432AB}" name="Colonne4358" dataDxfId="12008"/>
    <tableColumn id="4377" xr3:uid="{81516624-7CF7-4A61-9544-7BE585A4EF4A}" name="Colonne4359" dataDxfId="12007"/>
    <tableColumn id="4378" xr3:uid="{DAA47D5B-AC18-46F8-BA2B-5D5C891E129E}" name="Colonne4360" dataDxfId="12006"/>
    <tableColumn id="4379" xr3:uid="{E22D8940-8823-46C3-9070-DBD80ABABCC1}" name="Colonne4361" dataDxfId="12005"/>
    <tableColumn id="4380" xr3:uid="{EF4897BB-AEC7-4EB9-8362-0DA0E521E1A1}" name="Colonne4362" dataDxfId="12004"/>
    <tableColumn id="4381" xr3:uid="{AD51305C-7700-44BC-95D6-821A23773358}" name="Colonne4363" dataDxfId="12003"/>
    <tableColumn id="4382" xr3:uid="{C10C53C7-D772-41F9-A709-383477A5F924}" name="Colonne4364" dataDxfId="12002"/>
    <tableColumn id="4383" xr3:uid="{FB7E6C5E-F496-491B-9306-EC16D1FD8E69}" name="Colonne4365" dataDxfId="12001"/>
    <tableColumn id="4384" xr3:uid="{8912A33E-DF95-478D-B94D-AE3C075B3AA3}" name="Colonne4366" dataDxfId="12000"/>
    <tableColumn id="4385" xr3:uid="{ADE2E2B8-7F58-4AC1-A515-363CDBDD8286}" name="Colonne4367" dataDxfId="11999"/>
    <tableColumn id="4386" xr3:uid="{9BA12E54-3E5D-427D-8856-44918420BCED}" name="Colonne4368" dataDxfId="11998"/>
    <tableColumn id="4387" xr3:uid="{834C3F47-701F-4A02-8C0A-01EC9672F6A2}" name="Colonne4369" dataDxfId="11997"/>
    <tableColumn id="4388" xr3:uid="{7E2E2C86-B8A3-48C0-996E-FAC69B48ACBF}" name="Colonne4370" dataDxfId="11996"/>
    <tableColumn id="4389" xr3:uid="{70DF62B0-4DC0-4EF3-B400-093501AE62BD}" name="Colonne4371" dataDxfId="11995"/>
    <tableColumn id="4390" xr3:uid="{36B5B154-1C51-4820-9E03-E030853B4A93}" name="Colonne4372" dataDxfId="11994"/>
    <tableColumn id="4391" xr3:uid="{9B2BEBE3-B5D1-4EE6-A09D-0DDD64897A7A}" name="Colonne4373" dataDxfId="11993"/>
    <tableColumn id="4392" xr3:uid="{6B84C2A0-7A74-4E3B-B78D-5B983DD2E772}" name="Colonne4374" dataDxfId="11992"/>
    <tableColumn id="4393" xr3:uid="{F612F486-7E66-4983-9BE8-E95A847575C4}" name="Colonne4375" dataDxfId="11991"/>
    <tableColumn id="4394" xr3:uid="{A6DE51BC-DA07-4AFB-918B-F8BFF78E403E}" name="Colonne4376" dataDxfId="11990"/>
    <tableColumn id="4395" xr3:uid="{3BDAD2A0-F522-4F56-B757-2B802FF07AAB}" name="Colonne4377" dataDxfId="11989"/>
    <tableColumn id="4396" xr3:uid="{DFB9047B-984A-49EB-8DA8-2CFA8514DF65}" name="Colonne4378" dataDxfId="11988"/>
    <tableColumn id="4397" xr3:uid="{E910C0A4-80C8-4E77-81FE-04890217D83D}" name="Colonne4379" dataDxfId="11987"/>
    <tableColumn id="4398" xr3:uid="{B8E95C7A-328C-4BB9-8F7B-3B443D4DE407}" name="Colonne4380" dataDxfId="11986"/>
    <tableColumn id="4399" xr3:uid="{63755F27-7574-423A-ADE6-51667F8C81B7}" name="Colonne4381" dataDxfId="11985"/>
    <tableColumn id="4400" xr3:uid="{08AB3A92-9EF3-4FCE-9C10-B4F7BF5212C7}" name="Colonne4382" dataDxfId="11984"/>
    <tableColumn id="4401" xr3:uid="{39362CAC-245E-4EAC-B555-CCD71DA7478A}" name="Colonne4383" dataDxfId="11983"/>
    <tableColumn id="4402" xr3:uid="{84F9FD68-AE93-4F9B-9178-42F120A3C3F5}" name="Colonne4384" dataDxfId="11982"/>
    <tableColumn id="4403" xr3:uid="{6AF9370E-3B21-4D72-B5C5-1AB03A674077}" name="Colonne4385" dataDxfId="11981"/>
    <tableColumn id="4404" xr3:uid="{B74CA022-898D-439B-B260-565C0F811222}" name="Colonne4386" dataDxfId="11980"/>
    <tableColumn id="4405" xr3:uid="{1933DB31-C041-421F-B706-7568F6581D4F}" name="Colonne4387" dataDxfId="11979"/>
    <tableColumn id="4406" xr3:uid="{4594BE55-9B9D-4180-B3CC-264A098C9676}" name="Colonne4388" dataDxfId="11978"/>
    <tableColumn id="4407" xr3:uid="{0A142692-2115-4A67-8A2A-8D2970E1A96C}" name="Colonne4389" dataDxfId="11977"/>
    <tableColumn id="4408" xr3:uid="{EA9C6D0E-B818-41FC-A0AD-71464DF77753}" name="Colonne4390" dataDxfId="11976"/>
    <tableColumn id="4409" xr3:uid="{22F03F2D-3422-450A-93E0-C51EE4E8D2C9}" name="Colonne4391" dataDxfId="11975"/>
    <tableColumn id="4410" xr3:uid="{AB952CA3-97AD-4ABF-A9B1-272CACF8A1A6}" name="Colonne4392" dataDxfId="11974"/>
    <tableColumn id="4411" xr3:uid="{1A0C6476-4CD5-4BE6-9972-18FC648CA913}" name="Colonne4393" dataDxfId="11973"/>
    <tableColumn id="4412" xr3:uid="{CC8FF79D-97FD-434C-A4DF-93A7F2458FE4}" name="Colonne4394" dataDxfId="11972"/>
    <tableColumn id="4413" xr3:uid="{D1253F54-0FC2-4222-8CA1-3B0ADEF9DB6F}" name="Colonne4395" dataDxfId="11971"/>
    <tableColumn id="4414" xr3:uid="{F26BB1F3-9C86-4E55-81C2-F7D7BDB0C49B}" name="Colonne4396" dataDxfId="11970"/>
    <tableColumn id="4415" xr3:uid="{5E806159-6F67-4A22-869A-015F9CC5E978}" name="Colonne4397" dataDxfId="11969"/>
    <tableColumn id="4416" xr3:uid="{09A14E91-6161-4322-BF69-037D9E4B86EF}" name="Colonne4398" dataDxfId="11968"/>
    <tableColumn id="4417" xr3:uid="{7795EEFC-95A7-43A0-A180-B106CF394EE4}" name="Colonne4399" dataDxfId="11967"/>
    <tableColumn id="4418" xr3:uid="{E5D9B3B7-0E55-4119-89A8-F9C9CC6D4312}" name="Colonne4400" dataDxfId="11966"/>
    <tableColumn id="4419" xr3:uid="{83EC3972-AF2B-47AB-B5F2-D1CF84E6B6EF}" name="Colonne4401" dataDxfId="11965"/>
    <tableColumn id="4420" xr3:uid="{B0C9ABDF-E7AB-4686-85F4-0B688E811E45}" name="Colonne4402" dataDxfId="11964"/>
    <tableColumn id="4421" xr3:uid="{51A1643D-BBA0-41EA-9C01-8934BF91D9CB}" name="Colonne4403" dataDxfId="11963"/>
    <tableColumn id="4422" xr3:uid="{37014E2E-0C6D-42AD-8ACE-E0A6EF974275}" name="Colonne4404" dataDxfId="11962"/>
    <tableColumn id="4423" xr3:uid="{E6486513-9E51-47E5-9390-B7361CF3EB06}" name="Colonne4405" dataDxfId="11961"/>
    <tableColumn id="4424" xr3:uid="{12DDD716-DD1E-4380-A393-F31555C19300}" name="Colonne4406" dataDxfId="11960"/>
    <tableColumn id="4425" xr3:uid="{53340120-08DC-4D91-855F-3AB40DE8829A}" name="Colonne4407" dataDxfId="11959"/>
    <tableColumn id="4426" xr3:uid="{EE6ECF66-A024-4CD3-BF9B-86232B1D773E}" name="Colonne4408" dataDxfId="11958"/>
    <tableColumn id="4427" xr3:uid="{081737A9-8E85-4FBB-8A94-02A63AFB7B7C}" name="Colonne4409" dataDxfId="11957"/>
    <tableColumn id="4428" xr3:uid="{BFD6B505-2F70-4D39-A838-341078821A70}" name="Colonne4410" dataDxfId="11956"/>
    <tableColumn id="4429" xr3:uid="{DE3AA025-BD3D-4E1D-9976-9140B2A050B7}" name="Colonne4411" dataDxfId="11955"/>
    <tableColumn id="4430" xr3:uid="{45838E6D-F416-4162-ABCD-17C97C1202F9}" name="Colonne4412" dataDxfId="11954"/>
    <tableColumn id="4431" xr3:uid="{570531E9-F62D-4B6E-ADA6-2A7225B5C633}" name="Colonne4413" dataDxfId="11953"/>
    <tableColumn id="4432" xr3:uid="{0A9FC404-B6C6-451A-9FEE-F1DEAF808655}" name="Colonne4414" dataDxfId="11952"/>
    <tableColumn id="4433" xr3:uid="{4F38C5AE-7EB0-4CC0-AB8E-D62448772152}" name="Colonne4415" dataDxfId="11951"/>
    <tableColumn id="4434" xr3:uid="{B835DF60-B5AB-48FE-8ABD-F044E2DDB959}" name="Colonne4416" dataDxfId="11950"/>
    <tableColumn id="4435" xr3:uid="{913F25B0-5542-4448-BD44-B228FBEFD13F}" name="Colonne4417" dataDxfId="11949"/>
    <tableColumn id="4436" xr3:uid="{FF198756-9C8F-40D7-A96C-0A89E1F73C14}" name="Colonne4418" dataDxfId="11948"/>
    <tableColumn id="4437" xr3:uid="{DC019955-8DD3-4255-8F59-072AEDEDD53F}" name="Colonne4419" dataDxfId="11947"/>
    <tableColumn id="4438" xr3:uid="{45D1CBA5-13FB-4EB2-9896-87C37A129E80}" name="Colonne4420" dataDxfId="11946"/>
    <tableColumn id="4439" xr3:uid="{806F2006-1B79-4247-B60A-2AAF248886BB}" name="Colonne4421" dataDxfId="11945"/>
    <tableColumn id="4440" xr3:uid="{56621A83-6B71-4628-86AE-F67C93F83308}" name="Colonne4422" dataDxfId="11944"/>
    <tableColumn id="4441" xr3:uid="{665A4499-D1F8-4E17-B29D-462418234908}" name="Colonne4423" dataDxfId="11943"/>
    <tableColumn id="4442" xr3:uid="{8E75E2C2-525D-41E4-A432-76CB6C32912C}" name="Colonne4424" dataDxfId="11942"/>
    <tableColumn id="4443" xr3:uid="{674EC3A9-3804-4494-9053-6AA7EC724ADD}" name="Colonne4425" dataDxfId="11941"/>
    <tableColumn id="4444" xr3:uid="{37CA06E0-8552-42BE-80B0-90369FF2424D}" name="Colonne4426" dataDxfId="11940"/>
    <tableColumn id="4445" xr3:uid="{B1E1F6FE-0005-488A-8DD9-440FFCF247E9}" name="Colonne4427" dataDxfId="11939"/>
    <tableColumn id="4446" xr3:uid="{59A1A1D8-51B6-4B5A-B063-605E3D3C4EF7}" name="Colonne4428" dataDxfId="11938"/>
    <tableColumn id="4447" xr3:uid="{AC99B36F-0B80-4E83-884A-392E462147C5}" name="Colonne4429" dataDxfId="11937"/>
    <tableColumn id="4448" xr3:uid="{4D366161-6899-4D07-BEED-7AB9DA378476}" name="Colonne4430" dataDxfId="11936"/>
    <tableColumn id="4449" xr3:uid="{92968DD2-1F67-468E-B1BD-E1196B9C7412}" name="Colonne4431" dataDxfId="11935"/>
    <tableColumn id="4450" xr3:uid="{298517B1-3D18-4B9A-8D84-27A13D28C028}" name="Colonne4432" dataDxfId="11934"/>
    <tableColumn id="4451" xr3:uid="{0469F245-697E-42C8-8FF8-E23A5925C2D6}" name="Colonne4433" dataDxfId="11933"/>
    <tableColumn id="4452" xr3:uid="{6251ACC9-E162-4226-9CBB-7C3D93CDB327}" name="Colonne4434" dataDxfId="11932"/>
    <tableColumn id="4453" xr3:uid="{BE94498F-DDCB-4216-B170-721CF3EE52B5}" name="Colonne4435" dataDxfId="11931"/>
    <tableColumn id="4454" xr3:uid="{85B91392-67BC-4B7C-B240-5C7822BC62A2}" name="Colonne4436" dataDxfId="11930"/>
    <tableColumn id="4455" xr3:uid="{793D5D0A-C63E-4466-802E-3A1729B79BC9}" name="Colonne4437" dataDxfId="11929"/>
    <tableColumn id="4456" xr3:uid="{460BA5D6-C0ED-40D9-9688-26AD62973226}" name="Colonne4438" dataDxfId="11928"/>
    <tableColumn id="4457" xr3:uid="{2B5228AA-79A9-40E7-A28E-1B52354DBB56}" name="Colonne4439" dataDxfId="11927"/>
    <tableColumn id="4458" xr3:uid="{6A39428B-BB4A-4A99-801D-83EBAB257050}" name="Colonne4440" dataDxfId="11926"/>
    <tableColumn id="4459" xr3:uid="{A732B618-EF7B-4FBE-8722-9EB094372D79}" name="Colonne4441" dataDxfId="11925"/>
    <tableColumn id="4460" xr3:uid="{4DFBEFCC-B5B2-4865-95C0-5403FE24BCA5}" name="Colonne4442" dataDxfId="11924"/>
    <tableColumn id="4461" xr3:uid="{91D2F8B6-1616-42FE-950D-84732CDE8931}" name="Colonne4443" dataDxfId="11923"/>
    <tableColumn id="4462" xr3:uid="{26D279B1-9854-436F-9F2B-5A48CCB3E774}" name="Colonne4444" dataDxfId="11922"/>
    <tableColumn id="4463" xr3:uid="{E9565BB3-5E0A-410E-B840-556DC5FD1918}" name="Colonne4445" dataDxfId="11921"/>
    <tableColumn id="4464" xr3:uid="{6FEA5B77-1A5B-4ED4-B119-1ABAD2144F39}" name="Colonne4446" dataDxfId="11920"/>
    <tableColumn id="4465" xr3:uid="{6FFA5954-5E8F-476F-8534-02ACD5182F3B}" name="Colonne4447" dataDxfId="11919"/>
    <tableColumn id="4466" xr3:uid="{63060A97-BC11-4804-9F18-8B0A91F24853}" name="Colonne4448" dataDxfId="11918"/>
    <tableColumn id="4467" xr3:uid="{724E60C5-7B80-49DE-809E-35188519590C}" name="Colonne4449" dataDxfId="11917"/>
    <tableColumn id="4468" xr3:uid="{CA01C5F9-B6A1-4EC1-A35E-592044DA47D4}" name="Colonne4450" dataDxfId="11916"/>
    <tableColumn id="4469" xr3:uid="{4E8736D4-F8B0-48DB-AC1F-4B34CF2F488B}" name="Colonne4451" dataDxfId="11915"/>
    <tableColumn id="4470" xr3:uid="{C54A2CAC-209D-4A32-A082-1106B86B0116}" name="Colonne4452" dataDxfId="11914"/>
    <tableColumn id="4471" xr3:uid="{695E00C9-B1B6-44E5-9EEF-5FF9C6E05740}" name="Colonne4453" dataDxfId="11913"/>
    <tableColumn id="4472" xr3:uid="{CF3A9BE1-F371-4EBB-AAF6-D07331A951E1}" name="Colonne4454" dataDxfId="11912"/>
    <tableColumn id="4473" xr3:uid="{21459286-CEEE-4707-BB4A-3B64BE5731B0}" name="Colonne4455" dataDxfId="11911"/>
    <tableColumn id="4474" xr3:uid="{543192CE-7D24-4F9B-9921-A8B7DB2F3A0A}" name="Colonne4456" dataDxfId="11910"/>
    <tableColumn id="4475" xr3:uid="{B4267410-151B-4453-A75C-6DA38B55826E}" name="Colonne4457" dataDxfId="11909"/>
    <tableColumn id="4476" xr3:uid="{82798639-1704-4716-AB49-7D55A20A6856}" name="Colonne4458" dataDxfId="11908"/>
    <tableColumn id="4477" xr3:uid="{CCA320C3-2565-410C-87C9-F22EE1CFB0B0}" name="Colonne4459" dataDxfId="11907"/>
    <tableColumn id="4478" xr3:uid="{4DC2F783-8F28-4E3C-AD48-FFAA9F33736B}" name="Colonne4460" dataDxfId="11906"/>
    <tableColumn id="4479" xr3:uid="{FBDB2606-23B1-47CA-96AF-DFD183962EAC}" name="Colonne4461" dataDxfId="11905"/>
    <tableColumn id="4480" xr3:uid="{80F8540D-8B0C-453C-9386-C221A5D816E4}" name="Colonne4462" dataDxfId="11904"/>
    <tableColumn id="4481" xr3:uid="{AB7036B2-98D3-4DA3-8CDC-BACAA297DF2A}" name="Colonne4463" dataDxfId="11903"/>
    <tableColumn id="4482" xr3:uid="{9293662C-7570-48DC-A557-B6B51BEE8AC0}" name="Colonne4464" dataDxfId="11902"/>
    <tableColumn id="4483" xr3:uid="{A4D478CB-117A-41C2-9B4C-7B7C7BFC2909}" name="Colonne4465" dataDxfId="11901"/>
    <tableColumn id="4484" xr3:uid="{214DC588-5486-448A-A473-04F20B88F8C0}" name="Colonne4466" dataDxfId="11900"/>
    <tableColumn id="4485" xr3:uid="{60644F9B-F448-47B6-BD9D-86883EA00D42}" name="Colonne4467" dataDxfId="11899"/>
    <tableColumn id="4486" xr3:uid="{50A8B383-3BB7-470E-978B-7CD63405841E}" name="Colonne4468" dataDxfId="11898"/>
    <tableColumn id="4487" xr3:uid="{E2B7A3A1-60B8-4235-BDD8-2F9729804DC6}" name="Colonne4469" dataDxfId="11897"/>
    <tableColumn id="4488" xr3:uid="{B0D264E5-3ACB-4176-A331-B2CB8B5E89ED}" name="Colonne4470" dataDxfId="11896"/>
    <tableColumn id="4489" xr3:uid="{A3CFD762-E0D6-4C94-B731-39ECE51C5DE4}" name="Colonne4471" dataDxfId="11895"/>
    <tableColumn id="4490" xr3:uid="{21C2C159-72CB-49D7-8814-A3E00626AE0F}" name="Colonne4472" dataDxfId="11894"/>
    <tableColumn id="4491" xr3:uid="{9B407C26-1159-4959-A8F9-A36DD078F25C}" name="Colonne4473" dataDxfId="11893"/>
    <tableColumn id="4492" xr3:uid="{05E0A6E9-E570-4260-8807-6360CB2F6698}" name="Colonne4474" dataDxfId="11892"/>
    <tableColumn id="4493" xr3:uid="{7A19CA96-7D5E-4002-951B-F613B3A300F4}" name="Colonne4475" dataDxfId="11891"/>
    <tableColumn id="4494" xr3:uid="{7106418C-3FCE-454F-815F-68B8150D4E3D}" name="Colonne4476" dataDxfId="11890"/>
    <tableColumn id="4495" xr3:uid="{2A3186E2-FE19-4C27-AD34-36FDE196438B}" name="Colonne4477" dataDxfId="11889"/>
    <tableColumn id="4496" xr3:uid="{53921DF3-4FA0-4C78-B46B-770D75C6CAA4}" name="Colonne4478" dataDxfId="11888"/>
    <tableColumn id="4497" xr3:uid="{1339E746-D77D-4EDB-A242-854AB3017364}" name="Colonne4479" dataDxfId="11887"/>
    <tableColumn id="4498" xr3:uid="{F904703A-B0C3-46BA-8F75-D4CBC9599A54}" name="Colonne4480" dataDxfId="11886"/>
    <tableColumn id="4499" xr3:uid="{711112BC-4368-4805-A708-08DC0E476F53}" name="Colonne4481" dataDxfId="11885"/>
    <tableColumn id="4500" xr3:uid="{1F3311DF-063C-41E4-B43C-91029E859ADC}" name="Colonne4482" dataDxfId="11884"/>
    <tableColumn id="4501" xr3:uid="{8A286837-686F-4D2D-ADEB-206DAB776AE4}" name="Colonne4483" dataDxfId="11883"/>
    <tableColumn id="4502" xr3:uid="{9A9DA55A-9AAC-4A0C-8B98-710ABFA81FD9}" name="Colonne4484" dataDxfId="11882"/>
    <tableColumn id="4503" xr3:uid="{97BC65C6-3A52-4E39-8FBC-C0CFE7B43B5D}" name="Colonne4485" dataDxfId="11881"/>
    <tableColumn id="4504" xr3:uid="{C92D072F-12DF-4DD4-AF93-FD381F371586}" name="Colonne4486" dataDxfId="11880"/>
    <tableColumn id="4505" xr3:uid="{6B4636D9-E9D9-4F95-B4DC-A61C0BC045F7}" name="Colonne4487" dataDxfId="11879"/>
    <tableColumn id="4506" xr3:uid="{3CB3E7D6-69F4-4C36-A1D4-D63D90D11C88}" name="Colonne4488" dataDxfId="11878"/>
    <tableColumn id="4507" xr3:uid="{42A4A057-E584-4957-9560-9414DB7F5F50}" name="Colonne4489" dataDxfId="11877"/>
    <tableColumn id="4508" xr3:uid="{D401F8ED-1FB2-4943-9DD5-0C8B39841794}" name="Colonne4490" dataDxfId="11876"/>
    <tableColumn id="4509" xr3:uid="{2430D6B1-6B91-41C2-955D-552E5D070C3C}" name="Colonne4491" dataDxfId="11875"/>
    <tableColumn id="4510" xr3:uid="{8E1D735E-6D3B-479B-BC8B-AFEDE9C9AB8C}" name="Colonne4492" dataDxfId="11874"/>
    <tableColumn id="4511" xr3:uid="{9D276168-9322-4AA5-AADD-0D844AB4C0C7}" name="Colonne4493" dataDxfId="11873"/>
    <tableColumn id="4512" xr3:uid="{37E5D321-3E07-408C-81C5-2DCA573DD865}" name="Colonne4494" dataDxfId="11872"/>
    <tableColumn id="4513" xr3:uid="{FD815E09-3D13-4A04-8482-9976C94D5EE0}" name="Colonne4495" dataDxfId="11871"/>
    <tableColumn id="4514" xr3:uid="{FC6C7B2A-3CE1-440D-B3B1-8EBC03BFA13F}" name="Colonne4496" dataDxfId="11870"/>
    <tableColumn id="4515" xr3:uid="{5A24C28E-57E1-41FD-8CB1-570E7B7C5658}" name="Colonne4497" dataDxfId="11869"/>
    <tableColumn id="4516" xr3:uid="{B8CB8B2F-7F3E-4000-B198-5B4FDA936571}" name="Colonne4498" dataDxfId="11868"/>
    <tableColumn id="4517" xr3:uid="{27E34810-B276-49BB-971A-D85A83D47029}" name="Colonne4499" dataDxfId="11867"/>
    <tableColumn id="4518" xr3:uid="{36725789-7F89-46E1-AE51-FD856E9A811D}" name="Colonne4500" dataDxfId="11866"/>
    <tableColumn id="4519" xr3:uid="{12FFD014-4A42-4654-BCF5-291D5AE8C195}" name="Colonne4501" dataDxfId="11865"/>
    <tableColumn id="4520" xr3:uid="{D6F93C5B-DCB8-4674-BCCB-EB98FA626837}" name="Colonne4502" dataDxfId="11864"/>
    <tableColumn id="4521" xr3:uid="{C8915453-B08F-46DF-9B21-FBD91C327817}" name="Colonne4503" dataDxfId="11863"/>
    <tableColumn id="4522" xr3:uid="{69944907-1D6B-43B3-8525-A1E8647B93D6}" name="Colonne4504" dataDxfId="11862"/>
    <tableColumn id="4523" xr3:uid="{0029DD1F-3400-4388-8310-337D91295FD7}" name="Colonne4505" dataDxfId="11861"/>
    <tableColumn id="4524" xr3:uid="{ADEBF233-5E73-476E-A584-F4730FF7978B}" name="Colonne4506" dataDxfId="11860"/>
    <tableColumn id="4525" xr3:uid="{B079A0ED-6BB9-4B5D-B0BE-8BFD3A48CE54}" name="Colonne4507" dataDxfId="11859"/>
    <tableColumn id="4526" xr3:uid="{3C2043F6-0927-469D-AB51-580CD604963C}" name="Colonne4508" dataDxfId="11858"/>
    <tableColumn id="4527" xr3:uid="{CCB7F1D4-D616-40AB-A6EC-CB5257CB3537}" name="Colonne4509" dataDxfId="11857"/>
    <tableColumn id="4528" xr3:uid="{08C1CF26-F36B-4229-B02E-C9D95C1751A6}" name="Colonne4510" dataDxfId="11856"/>
    <tableColumn id="4529" xr3:uid="{0FFC3F97-9BED-4A39-89DA-07BED4299064}" name="Colonne4511" dataDxfId="11855"/>
    <tableColumn id="4530" xr3:uid="{8B733E75-14DF-4D5D-B5CA-9254E16D093C}" name="Colonne4512" dataDxfId="11854"/>
    <tableColumn id="4531" xr3:uid="{3983AD94-E8C3-4CFB-88BF-E6CFE506BB76}" name="Colonne4513" dataDxfId="11853"/>
    <tableColumn id="4532" xr3:uid="{D2680F03-C8D1-428D-B336-05D03AA29642}" name="Colonne4514" dataDxfId="11852"/>
    <tableColumn id="4533" xr3:uid="{4F8131A0-5BE8-4443-8B62-ABA79FEE7EBC}" name="Colonne4515" dataDxfId="11851"/>
    <tableColumn id="4534" xr3:uid="{1F41077C-6319-4389-AB4D-054D2617125F}" name="Colonne4516" dataDxfId="11850"/>
    <tableColumn id="4535" xr3:uid="{EB19CF5F-FA42-4D94-9AFA-A22D79EA67C1}" name="Colonne4517" dataDxfId="11849"/>
    <tableColumn id="4536" xr3:uid="{BC2EC156-7D7C-4111-B988-ABA566C88482}" name="Colonne4518" dataDxfId="11848"/>
    <tableColumn id="4537" xr3:uid="{A4B8210D-A169-4D7D-BDB5-F6192486AB20}" name="Colonne4519" dataDxfId="11847"/>
    <tableColumn id="4538" xr3:uid="{964D99F0-3988-4368-AE7A-EF0990C86B11}" name="Colonne4520" dataDxfId="11846"/>
    <tableColumn id="4539" xr3:uid="{A69D3B7C-B911-45FB-8126-8E24618B6012}" name="Colonne4521" dataDxfId="11845"/>
    <tableColumn id="4540" xr3:uid="{22329B1D-C053-4F7D-B004-DB210AE0C9D5}" name="Colonne4522" dataDxfId="11844"/>
    <tableColumn id="4541" xr3:uid="{17C28B17-811A-466D-B5AD-10D9405AFB65}" name="Colonne4523" dataDxfId="11843"/>
    <tableColumn id="4542" xr3:uid="{A34EC473-27D6-4DE7-A5E4-2A5A8106B7ED}" name="Colonne4524" dataDxfId="11842"/>
    <tableColumn id="4543" xr3:uid="{76F98744-9319-4DF5-9872-B4ACB90D1E8B}" name="Colonne4525" dataDxfId="11841"/>
    <tableColumn id="4544" xr3:uid="{4751FE15-1B15-4880-BC80-ED7ECFFCF371}" name="Colonne4526" dataDxfId="11840"/>
    <tableColumn id="4545" xr3:uid="{A4AD5AB9-9154-4439-8876-2513E736BA94}" name="Colonne4527" dataDxfId="11839"/>
    <tableColumn id="4546" xr3:uid="{D9932B28-C972-4A72-8353-EC983E258F40}" name="Colonne4528" dataDxfId="11838"/>
    <tableColumn id="4547" xr3:uid="{67693005-8A3B-4E56-9D4C-D4DA47BB73EB}" name="Colonne4529" dataDxfId="11837"/>
    <tableColumn id="4548" xr3:uid="{99645496-ACC2-4138-B656-F6F206D2A066}" name="Colonne4530" dataDxfId="11836"/>
    <tableColumn id="4549" xr3:uid="{504E0791-D055-412F-B0BB-C21908A81362}" name="Colonne4531" dataDxfId="11835"/>
    <tableColumn id="4550" xr3:uid="{343A3835-9B5A-4791-9AA7-600556AF6561}" name="Colonne4532" dataDxfId="11834"/>
    <tableColumn id="4551" xr3:uid="{6F30E6F6-0C29-49AE-AAF6-69ED16F99FDE}" name="Colonne4533" dataDxfId="11833"/>
    <tableColumn id="4552" xr3:uid="{2A2D8067-8E1E-475D-9372-56E204F3C681}" name="Colonne4534" dataDxfId="11832"/>
    <tableColumn id="4553" xr3:uid="{79C254E3-CD24-43F8-BF84-39D9719488C1}" name="Colonne4535" dataDxfId="11831"/>
    <tableColumn id="4554" xr3:uid="{C8873224-96E1-43EC-BC97-AED2711F5434}" name="Colonne4536" dataDxfId="11830"/>
    <tableColumn id="4555" xr3:uid="{2360AC53-0F9C-45AB-88D2-186F0F7D4233}" name="Colonne4537" dataDxfId="11829"/>
    <tableColumn id="4556" xr3:uid="{B7555DE8-29B8-4CDA-9573-EF4F9C400198}" name="Colonne4538" dataDxfId="11828"/>
    <tableColumn id="4557" xr3:uid="{0F7E2899-F52A-44D8-8083-864434314EBE}" name="Colonne4539" dataDxfId="11827"/>
    <tableColumn id="4558" xr3:uid="{8483424E-28A3-4513-8D0D-486F00409119}" name="Colonne4540" dataDxfId="11826"/>
    <tableColumn id="4559" xr3:uid="{F5B19E16-3643-4E1A-8DBB-D1549265D2B9}" name="Colonne4541" dataDxfId="11825"/>
    <tableColumn id="4560" xr3:uid="{6F25A1BB-574D-49BC-81B5-EF4825B5DE22}" name="Colonne4542" dataDxfId="11824"/>
    <tableColumn id="4561" xr3:uid="{30F27996-E4C6-42CB-B4D9-7661F4E5895B}" name="Colonne4543" dataDxfId="11823"/>
    <tableColumn id="4562" xr3:uid="{9A082B9D-0293-4564-99CA-5D9436A05C36}" name="Colonne4544" dataDxfId="11822"/>
    <tableColumn id="4563" xr3:uid="{0636AACA-6FD1-46D1-9141-9A8AF52E3E0B}" name="Colonne4545" dataDxfId="11821"/>
    <tableColumn id="4564" xr3:uid="{C54E051C-6D1A-4CB5-B9EE-DD26FF042E4B}" name="Colonne4546" dataDxfId="11820"/>
    <tableColumn id="4565" xr3:uid="{F3793141-7D0F-4732-B538-4D226B858143}" name="Colonne4547" dataDxfId="11819"/>
    <tableColumn id="4566" xr3:uid="{A3F64619-C731-4AA0-ABDE-1042074CEF6C}" name="Colonne4548" dataDxfId="11818"/>
    <tableColumn id="4567" xr3:uid="{D45C43C3-BADF-40EA-81D7-453F0627F61D}" name="Colonne4549" dataDxfId="11817"/>
    <tableColumn id="4568" xr3:uid="{2BC24247-C84D-4DF7-9C2D-30127C3F3675}" name="Colonne4550" dataDxfId="11816"/>
    <tableColumn id="4569" xr3:uid="{0C66EB67-6AA3-475E-ADE5-075AFF1558A5}" name="Colonne4551" dataDxfId="11815"/>
    <tableColumn id="4570" xr3:uid="{4C723B4A-9B5D-4EBF-B3E8-C183CFFE6766}" name="Colonne4552" dataDxfId="11814"/>
    <tableColumn id="4571" xr3:uid="{8C74CEE4-D4E0-4DA6-9312-371E00AB7F3D}" name="Colonne4553" dataDxfId="11813"/>
    <tableColumn id="4572" xr3:uid="{42A48B5C-3E10-4153-BB86-B641EFB53DDC}" name="Colonne4554" dataDxfId="11812"/>
    <tableColumn id="4573" xr3:uid="{AF440771-79C5-4D44-AF4B-D298E703FFBF}" name="Colonne4555" dataDxfId="11811"/>
    <tableColumn id="4574" xr3:uid="{43531209-FEE6-4826-AB55-45FFB805F9C8}" name="Colonne4556" dataDxfId="11810"/>
    <tableColumn id="4575" xr3:uid="{F64B06E8-38D7-40AE-A4FF-680D1FD10871}" name="Colonne4557" dataDxfId="11809"/>
    <tableColumn id="4576" xr3:uid="{3AC9382E-8655-4EC6-9AF4-CAA097FDC118}" name="Colonne4558" dataDxfId="11808"/>
    <tableColumn id="4577" xr3:uid="{E3D78AEC-3147-4A00-B42E-6C327509087A}" name="Colonne4559" dataDxfId="11807"/>
    <tableColumn id="4578" xr3:uid="{BE7303A2-ABA1-4272-8A31-B993CA1B8087}" name="Colonne4560" dataDxfId="11806"/>
    <tableColumn id="4579" xr3:uid="{90E3E0C3-5DE3-489E-A6C3-0B8682B655D5}" name="Colonne4561" dataDxfId="11805"/>
    <tableColumn id="4580" xr3:uid="{EEFDC6B5-ED6C-426A-AC92-1C4790F63C13}" name="Colonne4562" dataDxfId="11804"/>
    <tableColumn id="4581" xr3:uid="{F90ADE8D-EF5E-46FF-836C-55C6D739BCE6}" name="Colonne4563" dataDxfId="11803"/>
    <tableColumn id="4582" xr3:uid="{4335A1DC-CC3F-4CD8-8427-70B603E9E184}" name="Colonne4564" dataDxfId="11802"/>
    <tableColumn id="4583" xr3:uid="{1B67BFBC-2CA2-4BE0-A127-8DBA32658864}" name="Colonne4565" dataDxfId="11801"/>
    <tableColumn id="4584" xr3:uid="{45915A86-2F0D-4310-A1A2-D38CADC8AC92}" name="Colonne4566" dataDxfId="11800"/>
    <tableColumn id="4585" xr3:uid="{ED14E441-2572-4249-881F-430ABB0D36E6}" name="Colonne4567" dataDxfId="11799"/>
    <tableColumn id="4586" xr3:uid="{A6D393F4-525A-4A44-98BD-F1A7BCC62D87}" name="Colonne4568" dataDxfId="11798"/>
    <tableColumn id="4587" xr3:uid="{7E4BB013-9739-4B80-98AA-DEA959A49C3C}" name="Colonne4569" dataDxfId="11797"/>
    <tableColumn id="4588" xr3:uid="{D1EBCAAC-2444-4EC1-B1CC-49254CC68FD9}" name="Colonne4570" dataDxfId="11796"/>
    <tableColumn id="4589" xr3:uid="{2CD1E032-64E4-4571-83C9-1D9E83D3F987}" name="Colonne4571" dataDxfId="11795"/>
    <tableColumn id="4590" xr3:uid="{099CE725-8AE9-47E4-AA5E-1A2E21CC5E37}" name="Colonne4572" dataDxfId="11794"/>
    <tableColumn id="4591" xr3:uid="{C0E11318-9A8C-4834-A785-12C6B9D37D57}" name="Colonne4573" dataDxfId="11793"/>
    <tableColumn id="4592" xr3:uid="{65FB29B8-04B6-4703-B963-47CC40506304}" name="Colonne4574" dataDxfId="11792"/>
    <tableColumn id="4593" xr3:uid="{5BCC1961-57A8-49E3-8284-8FA91586F161}" name="Colonne4575" dataDxfId="11791"/>
    <tableColumn id="4594" xr3:uid="{21C3706B-7101-4841-B47E-3722DC5647AC}" name="Colonne4576" dataDxfId="11790"/>
    <tableColumn id="4595" xr3:uid="{0DD3B6A2-E87D-4CEC-A5B7-26105B9B97BA}" name="Colonne4577" dataDxfId="11789"/>
    <tableColumn id="4596" xr3:uid="{2B2788E0-C30A-4A5E-A6B7-9C87EB6D413D}" name="Colonne4578" dataDxfId="11788"/>
    <tableColumn id="4597" xr3:uid="{2AC5D1DC-B84B-45D3-AF6E-91EE3E9FD175}" name="Colonne4579" dataDxfId="11787"/>
    <tableColumn id="4598" xr3:uid="{F2D9D56B-CCC5-40F9-A7A1-4BBF41A9EF26}" name="Colonne4580" dataDxfId="11786"/>
    <tableColumn id="4599" xr3:uid="{732872FB-CC70-4F71-ABA8-CD2FBFB38FE6}" name="Colonne4581" dataDxfId="11785"/>
    <tableColumn id="4600" xr3:uid="{A0C75893-D742-48BD-A334-06054FACE20F}" name="Colonne4582" dataDxfId="11784"/>
    <tableColumn id="4601" xr3:uid="{45D39E15-FA06-45EF-88FE-EC4D59673EF6}" name="Colonne4583" dataDxfId="11783"/>
    <tableColumn id="4602" xr3:uid="{7130D3C0-388B-4678-A8EF-2B81D5EB71BD}" name="Colonne4584" dataDxfId="11782"/>
    <tableColumn id="4603" xr3:uid="{AC1C8BBC-08E8-4D42-BC83-75122AF4EBA4}" name="Colonne4585" dataDxfId="11781"/>
    <tableColumn id="4604" xr3:uid="{3A39C132-7C38-4354-9BA1-4826CF39D272}" name="Colonne4586" dataDxfId="11780"/>
    <tableColumn id="4605" xr3:uid="{0DC54C6B-F470-41F5-941D-455B78AB8BF0}" name="Colonne4587" dataDxfId="11779"/>
    <tableColumn id="4606" xr3:uid="{3718BD98-5ED5-467F-BBE5-5E41C46087E5}" name="Colonne4588" dataDxfId="11778"/>
    <tableColumn id="4607" xr3:uid="{D3B6CE51-743E-44A3-B621-0600ACA541A9}" name="Colonne4589" dataDxfId="11777"/>
    <tableColumn id="4608" xr3:uid="{1B4E74B5-D4AC-4140-8F53-19C782E79720}" name="Colonne4590" dataDxfId="11776"/>
    <tableColumn id="4609" xr3:uid="{2F66EBFF-8BAC-4007-84BB-35D220CDA44B}" name="Colonne4591" dataDxfId="11775"/>
    <tableColumn id="4610" xr3:uid="{EB6A3F3F-4751-4E32-8B6C-76FC67EDF443}" name="Colonne4592" dataDxfId="11774"/>
    <tableColumn id="4611" xr3:uid="{05DA405D-5B64-4E36-BD66-DC8C24C30AB5}" name="Colonne4593" dataDxfId="11773"/>
    <tableColumn id="4612" xr3:uid="{AA9B24CC-B132-47A6-BED5-3A2BFAC8179C}" name="Colonne4594" dataDxfId="11772"/>
    <tableColumn id="4613" xr3:uid="{997B1FED-8157-493A-8622-6967AD8DB771}" name="Colonne4595" dataDxfId="11771"/>
    <tableColumn id="4614" xr3:uid="{B08F94AA-FC64-4117-A676-E98CDF683B6D}" name="Colonne4596" dataDxfId="11770"/>
    <tableColumn id="4615" xr3:uid="{C49D80CE-4809-4F4D-B0DF-D8B3D7931C6F}" name="Colonne4597" dataDxfId="11769"/>
    <tableColumn id="4616" xr3:uid="{83DD3B17-7F80-489B-87F2-6D648FF3EDAA}" name="Colonne4598" dataDxfId="11768"/>
    <tableColumn id="4617" xr3:uid="{CF3D81B4-B12D-47FA-8146-5D827B834F6D}" name="Colonne4599" dataDxfId="11767"/>
    <tableColumn id="4618" xr3:uid="{0F48C21B-DFC2-4556-A2AA-FD28490AF044}" name="Colonne4600" dataDxfId="11766"/>
    <tableColumn id="4619" xr3:uid="{26862F33-00E1-44BF-B03B-D348EE70613F}" name="Colonne4601" dataDxfId="11765"/>
    <tableColumn id="4620" xr3:uid="{FC87A828-E65B-4D36-8992-6949EF9DC401}" name="Colonne4602" dataDxfId="11764"/>
    <tableColumn id="4621" xr3:uid="{4F15C1E3-CEF9-4631-A15F-4B74707E60CE}" name="Colonne4603" dataDxfId="11763"/>
    <tableColumn id="4622" xr3:uid="{5CE10206-A7AE-41E8-B3A2-C205E5C5AB25}" name="Colonne4604" dataDxfId="11762"/>
    <tableColumn id="4623" xr3:uid="{6A613A8B-5AC9-4677-8ED2-F4E6BB8635B0}" name="Colonne4605" dataDxfId="11761"/>
    <tableColumn id="4624" xr3:uid="{2D018AF0-CE90-425D-A644-90900860BEEF}" name="Colonne4606" dataDxfId="11760"/>
    <tableColumn id="4625" xr3:uid="{1CF72A6D-E586-4F81-97C8-549DB1D9014D}" name="Colonne4607" dataDxfId="11759"/>
    <tableColumn id="4626" xr3:uid="{AB796855-1EE6-4AC0-A18C-F092EC0BCDF0}" name="Colonne4608" dataDxfId="11758"/>
    <tableColumn id="4627" xr3:uid="{8462A325-5F13-42AA-B8AC-234973978692}" name="Colonne4609" dataDxfId="11757"/>
    <tableColumn id="4628" xr3:uid="{A30CA536-C2EB-413F-9984-C56AE109F405}" name="Colonne4610" dataDxfId="11756"/>
    <tableColumn id="4629" xr3:uid="{D9491FA4-6A2B-4448-B07D-2D375EEC23DD}" name="Colonne4611" dataDxfId="11755"/>
    <tableColumn id="4630" xr3:uid="{7FFF7C04-A9E6-4D25-A500-43351ED50D8F}" name="Colonne4612" dataDxfId="11754"/>
    <tableColumn id="4631" xr3:uid="{50B94437-C9DA-4F4A-8F3B-C42018CA806E}" name="Colonne4613" dataDxfId="11753"/>
    <tableColumn id="4632" xr3:uid="{167041CF-9222-49A3-9A23-EA8D3A3D5152}" name="Colonne4614" dataDxfId="11752"/>
    <tableColumn id="4633" xr3:uid="{FEFCF7AF-5ABD-49E2-8365-1CB73CF5128C}" name="Colonne4615" dataDxfId="11751"/>
    <tableColumn id="4634" xr3:uid="{38F2DCC2-B2F4-4533-8A06-E29DBD04A1CD}" name="Colonne4616" dataDxfId="11750"/>
    <tableColumn id="4635" xr3:uid="{747104DD-72FC-43CB-B745-451353D2FFE6}" name="Colonne4617" dataDxfId="11749"/>
    <tableColumn id="4636" xr3:uid="{6E1BCAED-D91F-4807-B648-3CD450E03863}" name="Colonne4618" dataDxfId="11748"/>
    <tableColumn id="4637" xr3:uid="{F07AEA09-E958-4328-A55F-F44CE4C2CB8F}" name="Colonne4619" dataDxfId="11747"/>
    <tableColumn id="4638" xr3:uid="{79CEB33F-175A-4B04-95C0-C8D1F431B0C4}" name="Colonne4620" dataDxfId="11746"/>
    <tableColumn id="4639" xr3:uid="{CC4C4D3F-D070-4D11-BEE6-AAFA64C9E2CA}" name="Colonne4621" dataDxfId="11745"/>
    <tableColumn id="4640" xr3:uid="{6DDA7ABD-C612-4325-95D0-EC4E5ED2DDC0}" name="Colonne4622" dataDxfId="11744"/>
    <tableColumn id="4641" xr3:uid="{A661CED6-B288-477D-98F6-AE3F105794A4}" name="Colonne4623" dataDxfId="11743"/>
    <tableColumn id="4642" xr3:uid="{425CF81D-01FA-4DC0-8B9F-6598F72551E0}" name="Colonne4624" dataDxfId="11742"/>
    <tableColumn id="4643" xr3:uid="{039560CA-E956-44CF-947A-FFE42B39DE55}" name="Colonne4625" dataDxfId="11741"/>
    <tableColumn id="4644" xr3:uid="{42BB6955-967B-42B5-8ACE-A6D811B17317}" name="Colonne4626" dataDxfId="11740"/>
    <tableColumn id="4645" xr3:uid="{64FC6CBB-71A1-4F74-9BD5-6814DBF3DD17}" name="Colonne4627" dataDxfId="11739"/>
    <tableColumn id="4646" xr3:uid="{7E65C21D-BCDF-40C0-B1F5-2E0B7CD39ED3}" name="Colonne4628" dataDxfId="11738"/>
    <tableColumn id="4647" xr3:uid="{32C56EE0-F340-4925-9023-EF1BF410ED24}" name="Colonne4629" dataDxfId="11737"/>
    <tableColumn id="4648" xr3:uid="{01FFBF31-7C0F-4025-B5BA-AE864C2D2608}" name="Colonne4630" dataDxfId="11736"/>
    <tableColumn id="4649" xr3:uid="{BA7DD00C-8643-4109-8554-60F22143BB5E}" name="Colonne4631" dataDxfId="11735"/>
    <tableColumn id="4650" xr3:uid="{587A1510-76CF-4837-A79D-F49CC537EF41}" name="Colonne4632" dataDxfId="11734"/>
    <tableColumn id="4651" xr3:uid="{5454412D-8E5B-4614-9721-B8A294BA952B}" name="Colonne4633" dataDxfId="11733"/>
    <tableColumn id="4652" xr3:uid="{5E831BA6-BDAA-4B5D-8DC7-E71D9EBB05EA}" name="Colonne4634" dataDxfId="11732"/>
    <tableColumn id="4653" xr3:uid="{89874D0E-CBC2-4602-9BB2-9F99605B7C63}" name="Colonne4635" dataDxfId="11731"/>
    <tableColumn id="4654" xr3:uid="{CE3BACEF-6609-4D52-BE2B-152E2CA3A1BA}" name="Colonne4636" dataDxfId="11730"/>
    <tableColumn id="4655" xr3:uid="{E3A31702-3F5F-45AC-9BF9-96B73DE3AC96}" name="Colonne4637" dataDxfId="11729"/>
    <tableColumn id="4656" xr3:uid="{EFF57EF7-9CC1-427F-B3CC-8F13AAD93717}" name="Colonne4638" dataDxfId="11728"/>
    <tableColumn id="4657" xr3:uid="{092E3646-B639-4194-BF68-106E56075B93}" name="Colonne4639" dataDxfId="11727"/>
    <tableColumn id="4658" xr3:uid="{1BF0E188-2633-4058-BEFD-9331CDC375CE}" name="Colonne4640" dataDxfId="11726"/>
    <tableColumn id="4659" xr3:uid="{619E538D-B2C7-41D2-A62F-DD0A48791F3A}" name="Colonne4641" dataDxfId="11725"/>
    <tableColumn id="4660" xr3:uid="{73A752AE-796E-4E42-AA9F-1A122AF5E2E0}" name="Colonne4642" dataDxfId="11724"/>
    <tableColumn id="4661" xr3:uid="{755A6D50-2164-4C01-8D99-A64E28976D2E}" name="Colonne4643" dataDxfId="11723"/>
    <tableColumn id="4662" xr3:uid="{010C5FA0-05BC-4842-B507-77212AACD3D3}" name="Colonne4644" dataDxfId="11722"/>
    <tableColumn id="4663" xr3:uid="{D8A6C355-53FA-42D8-8C6E-ACEC6CBBE3AA}" name="Colonne4645" dataDxfId="11721"/>
    <tableColumn id="4664" xr3:uid="{65E8C588-E52E-4477-95E4-0D7F726F1215}" name="Colonne4646" dataDxfId="11720"/>
    <tableColumn id="4665" xr3:uid="{4FA6EACF-7C14-401B-AA3F-4F13ED708723}" name="Colonne4647" dataDxfId="11719"/>
    <tableColumn id="4666" xr3:uid="{C501495D-1F36-4284-881D-F22C0EF94060}" name="Colonne4648" dataDxfId="11718"/>
    <tableColumn id="4667" xr3:uid="{60D204F0-3ABB-4A74-9CCF-5249232B4BB1}" name="Colonne4649" dataDxfId="11717"/>
    <tableColumn id="4668" xr3:uid="{9D05F01F-EBF5-4303-98A4-3DE2E869E20F}" name="Colonne4650" dataDxfId="11716"/>
    <tableColumn id="4669" xr3:uid="{B61D9437-B4AB-42A8-A3AF-4400482E44FE}" name="Colonne4651" dataDxfId="11715"/>
    <tableColumn id="4670" xr3:uid="{B47C1F14-656D-4879-8AB9-E88BC61B9AFF}" name="Colonne4652" dataDxfId="11714"/>
    <tableColumn id="4671" xr3:uid="{BB4AB7EB-6AD4-4875-9F60-8B55504F685A}" name="Colonne4653" dataDxfId="11713"/>
    <tableColumn id="4672" xr3:uid="{56939643-1FB5-498D-9484-2C2D25164802}" name="Colonne4654" dataDxfId="11712"/>
    <tableColumn id="4673" xr3:uid="{09945BA1-6152-436C-8FB0-39407BF1BCE6}" name="Colonne4655" dataDxfId="11711"/>
    <tableColumn id="4674" xr3:uid="{8DB81D58-F658-4204-94D4-FDAE4F6C1590}" name="Colonne4656" dataDxfId="11710"/>
    <tableColumn id="4675" xr3:uid="{80E99121-EB1F-4A78-93E4-66D52493A4DB}" name="Colonne4657" dataDxfId="11709"/>
    <tableColumn id="4676" xr3:uid="{5FA85086-DCD0-4A0B-ABEA-BEA2360D74AF}" name="Colonne4658" dataDxfId="11708"/>
    <tableColumn id="4677" xr3:uid="{443F8BAD-4C54-43CF-B1EC-37A7560B5633}" name="Colonne4659" dataDxfId="11707"/>
    <tableColumn id="4678" xr3:uid="{2E11A006-D763-40AE-919B-13D8973D1FB0}" name="Colonne4660" dataDxfId="11706"/>
    <tableColumn id="4679" xr3:uid="{C9052CF3-BD6B-4D5A-88FD-9538E448528A}" name="Colonne4661" dataDxfId="11705"/>
    <tableColumn id="4680" xr3:uid="{383B7268-4725-43D9-BD7D-A321BF9BD07D}" name="Colonne4662" dataDxfId="11704"/>
    <tableColumn id="4681" xr3:uid="{012BD8AB-BBCB-4BF2-9EF7-8AA352DFA883}" name="Colonne4663" dataDxfId="11703"/>
    <tableColumn id="4682" xr3:uid="{23860623-BE91-444F-80A0-82A1166B48D4}" name="Colonne4664" dataDxfId="11702"/>
    <tableColumn id="4683" xr3:uid="{A49D199D-7287-4D3C-A703-72C7005D577B}" name="Colonne4665" dataDxfId="11701"/>
    <tableColumn id="4684" xr3:uid="{4BBE82CA-9628-4E1B-B4F8-199B34B2203B}" name="Colonne4666" dataDxfId="11700"/>
    <tableColumn id="4685" xr3:uid="{1C83B623-B32C-4E36-850A-DCA3DC06C051}" name="Colonne4667" dataDxfId="11699"/>
    <tableColumn id="4686" xr3:uid="{6CF8130A-4663-492D-A4FF-BDDD88CE9904}" name="Colonne4668" dataDxfId="11698"/>
    <tableColumn id="4687" xr3:uid="{64D7740C-6294-438D-84CE-EA5DEDE6101B}" name="Colonne4669" dataDxfId="11697"/>
    <tableColumn id="4688" xr3:uid="{97B08BC6-97C4-4365-8DE7-EE630E88C192}" name="Colonne4670" dataDxfId="11696"/>
    <tableColumn id="4689" xr3:uid="{DEAB6CEC-A0DD-4A26-811A-0A4DA3CCC411}" name="Colonne4671" dataDxfId="11695"/>
    <tableColumn id="4690" xr3:uid="{BC53DEA8-867C-46EE-9143-039BA5086ADF}" name="Colonne4672" dataDxfId="11694"/>
    <tableColumn id="4691" xr3:uid="{7E6DF46D-DA83-4F79-8B58-FAF276886DF2}" name="Colonne4673" dataDxfId="11693"/>
    <tableColumn id="4692" xr3:uid="{6E8B4093-3EAC-43F0-A4FA-1F7DA5B87584}" name="Colonne4674" dataDxfId="11692"/>
    <tableColumn id="4693" xr3:uid="{7358DA92-A96A-4152-8EAF-6E493EFACDB5}" name="Colonne4675" dataDxfId="11691"/>
    <tableColumn id="4694" xr3:uid="{60307173-366D-458D-AFE0-D8E4BC28F4C5}" name="Colonne4676" dataDxfId="11690"/>
    <tableColumn id="4695" xr3:uid="{2E2B924F-2711-495F-A450-C97B16E9178D}" name="Colonne4677" dataDxfId="11689"/>
    <tableColumn id="4696" xr3:uid="{D0797E6F-DEE1-44D5-A308-92182843F9CC}" name="Colonne4678" dataDxfId="11688"/>
    <tableColumn id="4697" xr3:uid="{0465F5D9-F90D-49B6-B7E9-14236CF1EA83}" name="Colonne4679" dataDxfId="11687"/>
    <tableColumn id="4698" xr3:uid="{FD73F628-07B8-451D-9157-E842C30C77E8}" name="Colonne4680" dataDxfId="11686"/>
    <tableColumn id="4699" xr3:uid="{9981798D-ADD6-4A63-872C-78C0D2A7F6A6}" name="Colonne4681" dataDxfId="11685"/>
    <tableColumn id="4700" xr3:uid="{4F72666B-F1C0-4103-A657-90BD01C48570}" name="Colonne4682" dataDxfId="11684"/>
    <tableColumn id="4701" xr3:uid="{7E38EF46-ADF8-42D7-ACD9-F891C0CDD3AE}" name="Colonne4683" dataDxfId="11683"/>
    <tableColumn id="4702" xr3:uid="{9CD62F60-33CC-4BC3-8D81-AFAB2BE51E87}" name="Colonne4684" dataDxfId="11682"/>
    <tableColumn id="4703" xr3:uid="{13295536-6897-4CB1-9423-2287CBEE036C}" name="Colonne4685" dataDxfId="11681"/>
    <tableColumn id="4704" xr3:uid="{61EE70B5-3F8A-4F7A-B82A-5A82EB7A2C4E}" name="Colonne4686" dataDxfId="11680"/>
    <tableColumn id="4705" xr3:uid="{D1C56523-4A44-4A7D-8A31-F1E52E4D74BC}" name="Colonne4687" dataDxfId="11679"/>
    <tableColumn id="4706" xr3:uid="{8CFBC42D-E9A3-4760-93AF-BD652CF05177}" name="Colonne4688" dataDxfId="11678"/>
    <tableColumn id="4707" xr3:uid="{7DF9FA66-2D80-4BA5-BA81-EB4EE8EB3B07}" name="Colonne4689" dataDxfId="11677"/>
    <tableColumn id="4708" xr3:uid="{2E3EFE9C-6B2B-4120-BC55-99977D327F86}" name="Colonne4690" dataDxfId="11676"/>
    <tableColumn id="4709" xr3:uid="{26032835-E014-4EC6-B960-0C45E620B191}" name="Colonne4691" dataDxfId="11675"/>
    <tableColumn id="4710" xr3:uid="{932DC15B-1A82-4CCD-9F5C-84A40C9723C6}" name="Colonne4692" dataDxfId="11674"/>
    <tableColumn id="4711" xr3:uid="{84C6094F-E3EE-4EA8-9B4D-15A6CD7C7FF5}" name="Colonne4693" dataDxfId="11673"/>
    <tableColumn id="4712" xr3:uid="{10064699-2DFD-454B-9231-7C58B3C96C48}" name="Colonne4694" dataDxfId="11672"/>
    <tableColumn id="4713" xr3:uid="{DB14CE27-EDFC-4F04-B850-4153ED35CC85}" name="Colonne4695" dataDxfId="11671"/>
    <tableColumn id="4714" xr3:uid="{143445DD-22A1-420E-906D-627BA5DE86BE}" name="Colonne4696" dataDxfId="11670"/>
    <tableColumn id="4715" xr3:uid="{64BBD205-EA55-4F37-ADE6-4DCAEFEF0ED4}" name="Colonne4697" dataDxfId="11669"/>
    <tableColumn id="4716" xr3:uid="{C4E25C1A-8E24-4672-B631-679DA5D448D8}" name="Colonne4698" dataDxfId="11668"/>
    <tableColumn id="4717" xr3:uid="{4E52175C-4238-41A9-B92D-CC1AC38B0727}" name="Colonne4699" dataDxfId="11667"/>
    <tableColumn id="4718" xr3:uid="{16244329-11EF-47F1-ABA1-8077157CF51E}" name="Colonne4700" dataDxfId="11666"/>
    <tableColumn id="4719" xr3:uid="{E000C542-B8AA-49DB-875D-42A99D02A8D9}" name="Colonne4701" dataDxfId="11665"/>
    <tableColumn id="4720" xr3:uid="{54D65755-4FA3-4778-8DEC-18F0F6803E4A}" name="Colonne4702" dataDxfId="11664"/>
    <tableColumn id="4721" xr3:uid="{81DE428E-9B7B-44ED-9CDE-6571383D2218}" name="Colonne4703" dataDxfId="11663"/>
    <tableColumn id="4722" xr3:uid="{46043631-A846-43BF-A48B-683223AE800C}" name="Colonne4704" dataDxfId="11662"/>
    <tableColumn id="4723" xr3:uid="{3B66B79F-8134-4CCC-BC8F-7889125AA414}" name="Colonne4705" dataDxfId="11661"/>
    <tableColumn id="4724" xr3:uid="{EAC87832-4488-4B11-8AAB-166004AB684D}" name="Colonne4706" dataDxfId="11660"/>
    <tableColumn id="4725" xr3:uid="{34BDF9CD-784B-47D2-A541-47459A537DB8}" name="Colonne4707" dataDxfId="11659"/>
    <tableColumn id="4726" xr3:uid="{189869F5-ECBD-4BB6-9471-078F5B198256}" name="Colonne4708" dataDxfId="11658"/>
    <tableColumn id="4727" xr3:uid="{4553E72E-776B-4665-BEB3-E6DD76E53872}" name="Colonne4709" dataDxfId="11657"/>
    <tableColumn id="4728" xr3:uid="{D39CF272-6D38-44A9-962F-0DFB7708AE85}" name="Colonne4710" dataDxfId="11656"/>
    <tableColumn id="4729" xr3:uid="{9E7DB357-DA89-4A0A-A31D-B539507D2D74}" name="Colonne4711" dataDxfId="11655"/>
    <tableColumn id="4730" xr3:uid="{7A5A108A-21BB-4904-998C-747A0D2C0694}" name="Colonne4712" dataDxfId="11654"/>
    <tableColumn id="4731" xr3:uid="{7D30BD38-DBFB-4652-BE94-D20D0D619727}" name="Colonne4713" dataDxfId="11653"/>
    <tableColumn id="4732" xr3:uid="{D169E46A-1468-44C7-9422-421871BA5D7A}" name="Colonne4714" dataDxfId="11652"/>
    <tableColumn id="4733" xr3:uid="{B86BFD39-2C2F-43C4-B38A-3C462A88BC2D}" name="Colonne4715" dataDxfId="11651"/>
    <tableColumn id="4734" xr3:uid="{8775A341-DE43-4350-B994-889888A61C83}" name="Colonne4716" dataDxfId="11650"/>
    <tableColumn id="4735" xr3:uid="{828413AF-E0AC-4B4E-819F-EAD21DDC2E81}" name="Colonne4717" dataDxfId="11649"/>
    <tableColumn id="4736" xr3:uid="{F32D75BA-C4DE-4443-9222-64BDE8A9C01C}" name="Colonne4718" dataDxfId="11648"/>
    <tableColumn id="4737" xr3:uid="{04AD0727-0ED7-4F05-9DB7-FDCFE9323DFA}" name="Colonne4719" dataDxfId="11647"/>
    <tableColumn id="4738" xr3:uid="{89FFB566-19F7-4EB3-9869-A2E2E9D1DADD}" name="Colonne4720" dataDxfId="11646"/>
    <tableColumn id="4739" xr3:uid="{C20D503A-7B8F-472F-9FEF-85D35851E5E1}" name="Colonne4721" dataDxfId="11645"/>
    <tableColumn id="4740" xr3:uid="{6256CE35-5543-47B8-B908-3E3F9B876AAE}" name="Colonne4722" dataDxfId="11644"/>
    <tableColumn id="4741" xr3:uid="{BE9415F4-0E1E-4E34-A93F-A29BEF738E53}" name="Colonne4723" dataDxfId="11643"/>
    <tableColumn id="4742" xr3:uid="{194363D7-5184-4855-9770-F9511A2A94C2}" name="Colonne4724" dataDxfId="11642"/>
    <tableColumn id="4743" xr3:uid="{BA34BAE4-4DCE-4B1E-9864-B46BE4980F27}" name="Colonne4725" dataDxfId="11641"/>
    <tableColumn id="4744" xr3:uid="{B2E9E37D-F266-4F34-A0F4-71474AF4A0EF}" name="Colonne4726" dataDxfId="11640"/>
    <tableColumn id="4745" xr3:uid="{2E6ABEC5-9E45-4866-886C-82F9D91EC391}" name="Colonne4727" dataDxfId="11639"/>
    <tableColumn id="4746" xr3:uid="{71EA3B7A-563D-46B7-AC68-5E7FF378045D}" name="Colonne4728" dataDxfId="11638"/>
    <tableColumn id="4747" xr3:uid="{97F55F18-94BD-427B-BB00-FB87D326E73D}" name="Colonne4729" dataDxfId="11637"/>
    <tableColumn id="4748" xr3:uid="{1BAD5F36-1970-4AC1-B6A4-171FAB897DF0}" name="Colonne4730" dataDxfId="11636"/>
    <tableColumn id="4749" xr3:uid="{478260EA-7B66-4399-820B-9864935B52A6}" name="Colonne4731" dataDxfId="11635"/>
    <tableColumn id="4750" xr3:uid="{65763A3F-FBA8-4E04-8779-CBDCB81C9F13}" name="Colonne4732" dataDxfId="11634"/>
    <tableColumn id="4751" xr3:uid="{CBC996F8-7E82-478D-BB55-2335D1B09C22}" name="Colonne4733" dataDxfId="11633"/>
    <tableColumn id="4752" xr3:uid="{E93AD5FC-5020-4B16-A1FD-7CBD11BA0D03}" name="Colonne4734" dataDxfId="11632"/>
    <tableColumn id="4753" xr3:uid="{2234BDE1-3EEF-4E54-8ED4-C498E1B8AB58}" name="Colonne4735" dataDxfId="11631"/>
    <tableColumn id="4754" xr3:uid="{1408AB08-9638-44FD-8F2E-23FE5635CE10}" name="Colonne4736" dataDxfId="11630"/>
    <tableColumn id="4755" xr3:uid="{AE174723-E737-4AB5-B064-3DB0F485CD00}" name="Colonne4737" dataDxfId="11629"/>
    <tableColumn id="4756" xr3:uid="{7C208507-D1A7-4736-9E92-ACCB5E511DBC}" name="Colonne4738" dataDxfId="11628"/>
    <tableColumn id="4757" xr3:uid="{4EFB4FEC-9785-46F6-AF42-947D52FE8AD4}" name="Colonne4739" dataDxfId="11627"/>
    <tableColumn id="4758" xr3:uid="{A2CD6A5A-1374-499B-95E0-E0C20B2353BC}" name="Colonne4740" dataDxfId="11626"/>
    <tableColumn id="4759" xr3:uid="{B09FF28A-FD5C-42B4-AF41-E11E4FDDBA33}" name="Colonne4741" dataDxfId="11625"/>
    <tableColumn id="4760" xr3:uid="{9A718212-1FDA-4C15-8790-A4648799DBD4}" name="Colonne4742" dataDxfId="11624"/>
    <tableColumn id="4761" xr3:uid="{419738CF-89A7-448E-B842-1D5365A5085B}" name="Colonne4743" dataDxfId="11623"/>
    <tableColumn id="4762" xr3:uid="{3A220429-CDCC-463A-98E6-BAB3A82734B6}" name="Colonne4744" dataDxfId="11622"/>
    <tableColumn id="4763" xr3:uid="{BB41A479-8918-4DA0-90EB-EC38F26599BB}" name="Colonne4745" dataDxfId="11621"/>
    <tableColumn id="4764" xr3:uid="{1DC5BEFB-B663-4183-9A07-C24F21354D42}" name="Colonne4746" dataDxfId="11620"/>
    <tableColumn id="4765" xr3:uid="{33F34C1C-5EF8-4DDD-9C7D-031A45BF2545}" name="Colonne4747" dataDxfId="11619"/>
    <tableColumn id="4766" xr3:uid="{804C83AC-9FAF-424C-AF35-2C1E7C32CF87}" name="Colonne4748" dataDxfId="11618"/>
    <tableColumn id="4767" xr3:uid="{6AB0B116-48AC-4441-B4E7-319AE7A13189}" name="Colonne4749" dataDxfId="11617"/>
    <tableColumn id="4768" xr3:uid="{2970758A-5262-4699-9118-538E25615897}" name="Colonne4750" dataDxfId="11616"/>
    <tableColumn id="4769" xr3:uid="{AAAC6366-0179-40EC-B78B-7D48CC480AD5}" name="Colonne4751" dataDxfId="11615"/>
    <tableColumn id="4770" xr3:uid="{79376962-2C9F-482A-BE3A-A2814D602F13}" name="Colonne4752" dataDxfId="11614"/>
    <tableColumn id="4771" xr3:uid="{A8D51638-4302-43BD-A6CD-6D17FBDE324D}" name="Colonne4753" dataDxfId="11613"/>
    <tableColumn id="4772" xr3:uid="{9685F979-24CB-4EFB-9526-8774A1BBFA19}" name="Colonne4754" dataDxfId="11612"/>
    <tableColumn id="4773" xr3:uid="{96C5D805-0FB5-4D3F-9609-7A00C89D3156}" name="Colonne4755" dataDxfId="11611"/>
    <tableColumn id="4774" xr3:uid="{D939F1B2-94EF-4598-A246-83C1DB793AE8}" name="Colonne4756" dataDxfId="11610"/>
    <tableColumn id="4775" xr3:uid="{0D2CAF1A-C5E1-49CD-B1E0-C6278CDC27C7}" name="Colonne4757" dataDxfId="11609"/>
    <tableColumn id="4776" xr3:uid="{B3FF0CB3-B03B-4BB9-A24A-6146715330EB}" name="Colonne4758" dataDxfId="11608"/>
    <tableColumn id="4777" xr3:uid="{CFC9FE48-9F4A-4276-9F0C-35C8C015581B}" name="Colonne4759" dataDxfId="11607"/>
    <tableColumn id="4778" xr3:uid="{2F44304C-0B7C-4BF4-8140-DCFD7F13A71F}" name="Colonne4760" dataDxfId="11606"/>
    <tableColumn id="4779" xr3:uid="{D722F054-D9D1-4077-8871-C6AC5EA74023}" name="Colonne4761" dataDxfId="11605"/>
    <tableColumn id="4780" xr3:uid="{A4E77AD7-2778-49E7-B595-BD09F3B51850}" name="Colonne4762" dataDxfId="11604"/>
    <tableColumn id="4781" xr3:uid="{C94CFB91-591D-4752-8BC9-EEFB8B2896E8}" name="Colonne4763" dataDxfId="11603"/>
    <tableColumn id="4782" xr3:uid="{AA6C058F-4518-407C-8437-89C2881ADAC0}" name="Colonne4764" dataDxfId="11602"/>
    <tableColumn id="4783" xr3:uid="{94AD3665-C453-4494-A500-4A3F1A960447}" name="Colonne4765" dataDxfId="11601"/>
    <tableColumn id="4784" xr3:uid="{6B8C8DC0-1A6C-4AD6-B75D-6E99AE360B33}" name="Colonne4766" dataDxfId="11600"/>
    <tableColumn id="4785" xr3:uid="{852E1D61-475C-4A67-8DF9-12DEC28875B3}" name="Colonne4767" dataDxfId="11599"/>
    <tableColumn id="4786" xr3:uid="{DBDDB497-3D5C-4C98-BE3B-AFE58A2A5CA6}" name="Colonne4768" dataDxfId="11598"/>
    <tableColumn id="4787" xr3:uid="{62DB412E-2C47-457A-80DB-2DE7A3B3A19A}" name="Colonne4769" dataDxfId="11597"/>
    <tableColumn id="4788" xr3:uid="{1F77C5A1-B592-48C7-AD3C-BB3DD7F21816}" name="Colonne4770" dataDxfId="11596"/>
    <tableColumn id="4789" xr3:uid="{F5157D30-6A20-4F9C-9ADE-A95CE0183967}" name="Colonne4771" dataDxfId="11595"/>
    <tableColumn id="4790" xr3:uid="{95337992-B972-4A16-AF70-5392FA3DAFDA}" name="Colonne4772" dataDxfId="11594"/>
    <tableColumn id="4791" xr3:uid="{5625BFDB-1E97-4F51-A7F6-E60D1D036CAA}" name="Colonne4773" dataDxfId="11593"/>
    <tableColumn id="4792" xr3:uid="{5944A2BC-47C9-487B-8197-3F0761F73BAB}" name="Colonne4774" dataDxfId="11592"/>
    <tableColumn id="4793" xr3:uid="{25C0780B-87D6-42A6-84EE-973AD5E19480}" name="Colonne4775" dataDxfId="11591"/>
    <tableColumn id="4794" xr3:uid="{555274B9-D70A-4004-8E75-4A35D7F0C636}" name="Colonne4776" dataDxfId="11590"/>
    <tableColumn id="4795" xr3:uid="{ED6269D8-3A9D-4D84-8006-EAF949644D7D}" name="Colonne4777" dataDxfId="11589"/>
    <tableColumn id="4796" xr3:uid="{331E6946-37D2-4D5B-8A25-554830ECC03E}" name="Colonne4778" dataDxfId="11588"/>
    <tableColumn id="4797" xr3:uid="{B27371F9-3AE8-4004-8BD8-3B9D18CF2FF8}" name="Colonne4779" dataDxfId="11587"/>
    <tableColumn id="4798" xr3:uid="{28B3298B-8027-4BC6-A5D7-C8AE033BE40A}" name="Colonne4780" dataDxfId="11586"/>
    <tableColumn id="4799" xr3:uid="{CFED67CD-8142-4523-83CA-8075A1D60658}" name="Colonne4781" dataDxfId="11585"/>
    <tableColumn id="4800" xr3:uid="{4E3179B2-5680-4642-83D0-7A9BEE9BBF07}" name="Colonne4782" dataDxfId="11584"/>
    <tableColumn id="4801" xr3:uid="{239D0035-5D3B-4F8E-A782-C7C2E5C057E8}" name="Colonne4783" dataDxfId="11583"/>
    <tableColumn id="4802" xr3:uid="{C1C22853-32CC-480B-892B-4B5DA5CC6092}" name="Colonne4784" dataDxfId="11582"/>
    <tableColumn id="4803" xr3:uid="{B920E9EC-3A0E-4DFE-B889-3DB6CD4F3D08}" name="Colonne4785" dataDxfId="11581"/>
    <tableColumn id="4804" xr3:uid="{3D1FF2AD-F374-4F8F-972F-DCA96F3657B5}" name="Colonne4786" dataDxfId="11580"/>
    <tableColumn id="4805" xr3:uid="{D90D00F2-8843-48A5-9775-ED36E67CC3A9}" name="Colonne4787" dataDxfId="11579"/>
    <tableColumn id="4806" xr3:uid="{11D7AD0A-C89F-4EBC-84C4-1C7E75F641B8}" name="Colonne4788" dataDxfId="11578"/>
    <tableColumn id="4807" xr3:uid="{6932E226-B149-4FE6-AED3-4165C5F43D2F}" name="Colonne4789" dataDxfId="11577"/>
    <tableColumn id="4808" xr3:uid="{36B0A84C-50D8-45F3-A144-1C80FA12560A}" name="Colonne4790" dataDxfId="11576"/>
    <tableColumn id="4809" xr3:uid="{88FC09C6-308D-422F-9846-F0C1430A59B9}" name="Colonne4791" dataDxfId="11575"/>
    <tableColumn id="4810" xr3:uid="{8B5007CF-8E1A-44FE-94C1-11A3B6FC9137}" name="Colonne4792" dataDxfId="11574"/>
    <tableColumn id="4811" xr3:uid="{FBFF879C-821A-4368-A8E9-A6FA3FDC002A}" name="Colonne4793" dataDxfId="11573"/>
    <tableColumn id="4812" xr3:uid="{DD04B1AB-CB6C-481C-9605-032DF27FD9BA}" name="Colonne4794" dataDxfId="11572"/>
    <tableColumn id="4813" xr3:uid="{EC30BC6A-A523-4651-883A-E1CF01A3E9A6}" name="Colonne4795" dataDxfId="11571"/>
    <tableColumn id="4814" xr3:uid="{66AFD9C2-D448-4913-8AA3-89FF42F62600}" name="Colonne4796" dataDxfId="11570"/>
    <tableColumn id="4815" xr3:uid="{ACF9BF5B-7F1A-4860-B33C-92763960EF88}" name="Colonne4797" dataDxfId="11569"/>
    <tableColumn id="4816" xr3:uid="{1CC21113-419B-466C-A3EA-6CE0B486CE0D}" name="Colonne4798" dataDxfId="11568"/>
    <tableColumn id="4817" xr3:uid="{4A14A629-2F30-4468-A47A-6E6BC4773DF4}" name="Colonne4799" dataDxfId="11567"/>
    <tableColumn id="4818" xr3:uid="{F87DD6D8-2FB8-4F46-BA02-2A454DA67827}" name="Colonne4800" dataDxfId="11566"/>
    <tableColumn id="4819" xr3:uid="{F4D7F97C-FA3B-4D14-90E5-6BFA0B150670}" name="Colonne4801" dataDxfId="11565"/>
    <tableColumn id="4820" xr3:uid="{CB353FE8-87D0-4CAF-A24D-EAEC46CEF1B8}" name="Colonne4802" dataDxfId="11564"/>
    <tableColumn id="4821" xr3:uid="{12807636-01D0-479C-98F3-0D6E05835033}" name="Colonne4803" dataDxfId="11563"/>
    <tableColumn id="4822" xr3:uid="{691FF0CD-C2DF-492C-9E97-9B9B5C155374}" name="Colonne4804" dataDxfId="11562"/>
    <tableColumn id="4823" xr3:uid="{F892AC0B-A190-4787-8F81-9CFDABE04BAF}" name="Colonne4805" dataDxfId="11561"/>
    <tableColumn id="4824" xr3:uid="{E7ED1B6E-CC3D-4DAE-9133-2626A645742C}" name="Colonne4806" dataDxfId="11560"/>
    <tableColumn id="4825" xr3:uid="{56A531C8-0B89-45EC-A21A-7E8D6D813096}" name="Colonne4807" dataDxfId="11559"/>
    <tableColumn id="4826" xr3:uid="{BD8B5352-1794-4F1D-A76A-68EA3CDA06C1}" name="Colonne4808" dataDxfId="11558"/>
    <tableColumn id="4827" xr3:uid="{CDA79E8C-62F1-4ADF-8678-CF773B99EC31}" name="Colonne4809" dataDxfId="11557"/>
    <tableColumn id="4828" xr3:uid="{D1D2C357-3DD3-4CCB-BC02-BB9630F97FCF}" name="Colonne4810" dataDxfId="11556"/>
    <tableColumn id="4829" xr3:uid="{525A97D8-A7AC-4DDB-9455-BCA64CDD23AE}" name="Colonne4811" dataDxfId="11555"/>
    <tableColumn id="4830" xr3:uid="{528D51DD-649B-4C06-AD4E-AAE359C0D2E2}" name="Colonne4812" dataDxfId="11554"/>
    <tableColumn id="4831" xr3:uid="{C193632A-45D1-40C7-9BDC-D48FCA92F0EF}" name="Colonne4813" dataDxfId="11553"/>
    <tableColumn id="4832" xr3:uid="{22FA0136-58B1-4370-973D-2B1FAEF8ED25}" name="Colonne4814" dataDxfId="11552"/>
    <tableColumn id="4833" xr3:uid="{65AF90C1-6923-4055-8D98-CCBFC5640E8E}" name="Colonne4815" dataDxfId="11551"/>
    <tableColumn id="4834" xr3:uid="{63336C9E-5021-4EA1-A923-7B298AB6F6BF}" name="Colonne4816" dataDxfId="11550"/>
    <tableColumn id="4835" xr3:uid="{B1FF39AC-C11D-442E-8052-997FB0F4719A}" name="Colonne4817" dataDxfId="11549"/>
    <tableColumn id="4836" xr3:uid="{7337795D-C859-47C5-BDC9-E544B2A235F5}" name="Colonne4818" dataDxfId="11548"/>
    <tableColumn id="4837" xr3:uid="{212F1882-6C14-4E87-9A5F-D964C74A60D1}" name="Colonne4819" dataDxfId="11547"/>
    <tableColumn id="4838" xr3:uid="{C9C5B704-D15B-4DC0-B93E-94485C5DA508}" name="Colonne4820" dataDxfId="11546"/>
    <tableColumn id="4839" xr3:uid="{0CE7BE12-E89E-4AAD-9936-736C0C01854A}" name="Colonne4821" dataDxfId="11545"/>
    <tableColumn id="4840" xr3:uid="{73A704F6-0B71-4EAA-B203-82E311B943B7}" name="Colonne4822" dataDxfId="11544"/>
    <tableColumn id="4841" xr3:uid="{C5A4FEF7-E08B-4448-A7BB-4F57F051715F}" name="Colonne4823" dataDxfId="11543"/>
    <tableColumn id="4842" xr3:uid="{2234224C-9336-4889-BA5D-0CA3570A9551}" name="Colonne4824" dataDxfId="11542"/>
    <tableColumn id="4843" xr3:uid="{5DCE4837-27FB-4111-AE6E-F4519135884F}" name="Colonne4825" dataDxfId="11541"/>
    <tableColumn id="4844" xr3:uid="{45547357-C23B-46A4-BDD8-F1D17CF9B17F}" name="Colonne4826" dataDxfId="11540"/>
    <tableColumn id="4845" xr3:uid="{C666B7C2-F01E-490D-A40F-D0B21F144745}" name="Colonne4827" dataDxfId="11539"/>
    <tableColumn id="4846" xr3:uid="{6C0226EC-F66B-4CA3-99D0-301D14766C26}" name="Colonne4828" dataDxfId="11538"/>
    <tableColumn id="4847" xr3:uid="{3B918408-A180-4FFD-8E4F-A5E085E1D441}" name="Colonne4829" dataDxfId="11537"/>
    <tableColumn id="4848" xr3:uid="{5C963D43-5FF2-41E8-B188-43C042074865}" name="Colonne4830" dataDxfId="11536"/>
    <tableColumn id="4849" xr3:uid="{ADDE19F9-B7BF-4792-B78B-388EE30887CF}" name="Colonne4831" dataDxfId="11535"/>
    <tableColumn id="4850" xr3:uid="{4ED6AF0C-B94E-486F-A1E6-C2D4587AEA30}" name="Colonne4832" dataDxfId="11534"/>
    <tableColumn id="4851" xr3:uid="{C113658D-72B3-4576-B059-639943FFB2E7}" name="Colonne4833" dataDxfId="11533"/>
    <tableColumn id="4852" xr3:uid="{CA570408-EEF8-48AD-8E0B-8F15B296AF9B}" name="Colonne4834" dataDxfId="11532"/>
    <tableColumn id="4853" xr3:uid="{527B819F-3092-4C8C-A419-6C63BB958FAE}" name="Colonne4835" dataDxfId="11531"/>
    <tableColumn id="4854" xr3:uid="{3936007D-A3CE-4B7C-8E81-626DD3403EE6}" name="Colonne4836" dataDxfId="11530"/>
    <tableColumn id="4855" xr3:uid="{6B3D9BAD-0D90-4E85-967F-C1F3F1F93466}" name="Colonne4837" dataDxfId="11529"/>
    <tableColumn id="4856" xr3:uid="{6E6B8599-6176-4958-BC22-25BC7035B9E9}" name="Colonne4838" dataDxfId="11528"/>
    <tableColumn id="4857" xr3:uid="{AB0EA481-3D06-4A45-A4B6-1DF2749DF92A}" name="Colonne4839" dataDxfId="11527"/>
    <tableColumn id="4858" xr3:uid="{53021899-5954-4988-BB90-E52091CBF24F}" name="Colonne4840" dataDxfId="11526"/>
    <tableColumn id="4859" xr3:uid="{9D91874B-94A2-4857-A0CA-087A14674A53}" name="Colonne4841" dataDxfId="11525"/>
    <tableColumn id="4860" xr3:uid="{0D27B128-4DBB-46A3-B1B5-268001CC7DD3}" name="Colonne4842" dataDxfId="11524"/>
    <tableColumn id="4861" xr3:uid="{D4445196-178F-41EB-94BB-DFEDFF766860}" name="Colonne4843" dataDxfId="11523"/>
    <tableColumn id="4862" xr3:uid="{D331865A-B14C-40C3-805D-3B9739E6D2F8}" name="Colonne4844" dataDxfId="11522"/>
    <tableColumn id="4863" xr3:uid="{DA3D2D79-AE8B-465C-A8A2-9BFC7EB9ADF4}" name="Colonne4845" dataDxfId="11521"/>
    <tableColumn id="4864" xr3:uid="{A4DA62C3-6A5A-4466-AC16-4752FC548090}" name="Colonne4846" dataDxfId="11520"/>
    <tableColumn id="4865" xr3:uid="{4183DB57-0D05-452E-8983-AE9B6690213C}" name="Colonne4847" dataDxfId="11519"/>
    <tableColumn id="4866" xr3:uid="{5169E4A4-4C13-4E6A-AE75-98021E72A068}" name="Colonne4848" dataDxfId="11518"/>
    <tableColumn id="4867" xr3:uid="{F0B46D9A-3676-4C8A-97C2-6F183D9DA097}" name="Colonne4849" dataDxfId="11517"/>
    <tableColumn id="4868" xr3:uid="{6D8628C4-8AA1-475E-9284-3651EC7204E7}" name="Colonne4850" dataDxfId="11516"/>
    <tableColumn id="4869" xr3:uid="{1E8B80E3-279A-4471-B47D-1571B4CD8282}" name="Colonne4851" dataDxfId="11515"/>
    <tableColumn id="4870" xr3:uid="{2E6817CD-A511-45C3-94DB-14C37857ECB1}" name="Colonne4852" dataDxfId="11514"/>
    <tableColumn id="4871" xr3:uid="{847E80B9-38EE-48B1-B3F0-CAFB0CF15ECC}" name="Colonne4853" dataDxfId="11513"/>
    <tableColumn id="4872" xr3:uid="{73D3C32B-74DA-4243-BE4E-42AEBA13452F}" name="Colonne4854" dataDxfId="11512"/>
    <tableColumn id="4873" xr3:uid="{2F2B4E9F-F0BD-47AE-9B5F-A393A3014EDE}" name="Colonne4855" dataDxfId="11511"/>
    <tableColumn id="4874" xr3:uid="{37BB0D4F-AF28-429A-8D74-CCB6AF45ED0D}" name="Colonne4856" dataDxfId="11510"/>
    <tableColumn id="4875" xr3:uid="{56F6E34C-D959-4126-AD79-AA0BFF4DBB75}" name="Colonne4857" dataDxfId="11509"/>
    <tableColumn id="4876" xr3:uid="{72C1EC8C-DB74-4969-93C4-C34D09125F24}" name="Colonne4858" dataDxfId="11508"/>
    <tableColumn id="4877" xr3:uid="{9F993AC5-2C17-44F9-9D9D-73F688049C9D}" name="Colonne4859" dataDxfId="11507"/>
    <tableColumn id="4878" xr3:uid="{91154004-CD59-4516-B691-E37C61E7CF08}" name="Colonne4860" dataDxfId="11506"/>
    <tableColumn id="4879" xr3:uid="{766F0163-818F-4345-BA0E-12F43BDBEACB}" name="Colonne4861" dataDxfId="11505"/>
    <tableColumn id="4880" xr3:uid="{D442749F-9FC8-4E21-8E39-CEB95B968096}" name="Colonne4862" dataDxfId="11504"/>
    <tableColumn id="4881" xr3:uid="{4992B2A1-8E7E-4A15-9AB5-7789560A6B2D}" name="Colonne4863" dataDxfId="11503"/>
    <tableColumn id="4882" xr3:uid="{60FD4CE1-256C-4948-965B-0F5F635677B4}" name="Colonne4864" dataDxfId="11502"/>
    <tableColumn id="4883" xr3:uid="{96DFCCB6-6432-4B06-94E0-C910D826B768}" name="Colonne4865" dataDxfId="11501"/>
    <tableColumn id="4884" xr3:uid="{AC22D402-2A98-4815-847B-2EEE653800EF}" name="Colonne4866" dataDxfId="11500"/>
    <tableColumn id="4885" xr3:uid="{437BEBEB-F2A1-4564-82EA-CCEA7E2BD689}" name="Colonne4867" dataDxfId="11499"/>
    <tableColumn id="4886" xr3:uid="{399E36C9-6175-4F7B-83FF-AF002E4A6DBB}" name="Colonne4868" dataDxfId="11498"/>
    <tableColumn id="4887" xr3:uid="{E19AB8D3-4B77-4B0C-B5DE-06FFEA99D820}" name="Colonne4869" dataDxfId="11497"/>
    <tableColumn id="4888" xr3:uid="{9D333372-7BC5-4253-83B9-FCA96C383D4C}" name="Colonne4870" dataDxfId="11496"/>
    <tableColumn id="4889" xr3:uid="{531134A7-0BB7-49D8-9F1C-5B8B8C3507C7}" name="Colonne4871" dataDxfId="11495"/>
    <tableColumn id="4890" xr3:uid="{5D71F6CE-199B-4BF1-8999-6F6AFADCED2A}" name="Colonne4872" dataDxfId="11494"/>
    <tableColumn id="4891" xr3:uid="{57385BA6-88B1-4D3F-827B-7BA7EA7F83E2}" name="Colonne4873" dataDxfId="11493"/>
    <tableColumn id="4892" xr3:uid="{D5722FBC-A816-416C-90D2-FC69B5AE4B99}" name="Colonne4874" dataDxfId="11492"/>
    <tableColumn id="4893" xr3:uid="{4A691DE6-3C7F-4CB1-AACC-7615F6B4080E}" name="Colonne4875" dataDxfId="11491"/>
    <tableColumn id="4894" xr3:uid="{CE825F4E-F118-40FA-8281-317FCC9C20B3}" name="Colonne4876" dataDxfId="11490"/>
    <tableColumn id="4895" xr3:uid="{3058B304-0AF9-4F02-A72A-927A387CC17E}" name="Colonne4877" dataDxfId="11489"/>
    <tableColumn id="4896" xr3:uid="{B9EB4C91-38A8-4615-AD52-5D6F7D40FD67}" name="Colonne4878" dataDxfId="11488"/>
    <tableColumn id="4897" xr3:uid="{54F05DA7-8ACC-4A52-9B26-DBE3A5E5CA15}" name="Colonne4879" dataDxfId="11487"/>
    <tableColumn id="4898" xr3:uid="{3EF19D26-FE77-49F4-BACD-CE9DF0E0F532}" name="Colonne4880" dataDxfId="11486"/>
    <tableColumn id="4899" xr3:uid="{F4E162E3-DBAA-41B4-90E9-BA80BC0F4CAE}" name="Colonne4881" dataDxfId="11485"/>
    <tableColumn id="4900" xr3:uid="{5CA06AFC-ABA5-440C-AA7B-12F84638CA46}" name="Colonne4882" dataDxfId="11484"/>
    <tableColumn id="4901" xr3:uid="{722428BC-7958-43B0-91C7-CF7BC38F7C3C}" name="Colonne4883" dataDxfId="11483"/>
    <tableColumn id="4902" xr3:uid="{273F0274-B3B4-4D16-85D7-5E786C6E7BE6}" name="Colonne4884" dataDxfId="11482"/>
    <tableColumn id="4903" xr3:uid="{23A796CD-DCFE-4AF0-970C-39BFC18E38D5}" name="Colonne4885" dataDxfId="11481"/>
    <tableColumn id="4904" xr3:uid="{1F710F0A-788E-4956-931F-83CB0C8E01DF}" name="Colonne4886" dataDxfId="11480"/>
    <tableColumn id="4905" xr3:uid="{F8BCB5CB-9504-4688-8B56-1A9F1284CB29}" name="Colonne4887" dataDxfId="11479"/>
    <tableColumn id="4906" xr3:uid="{1BACD899-75B5-4E20-93C7-1D19440B859E}" name="Colonne4888" dataDxfId="11478"/>
    <tableColumn id="4907" xr3:uid="{D488B363-0081-46C1-A2AE-7B2F083990B0}" name="Colonne4889" dataDxfId="11477"/>
    <tableColumn id="4908" xr3:uid="{9E0AFF37-26F2-4A0D-82D6-1E3097962881}" name="Colonne4890" dataDxfId="11476"/>
    <tableColumn id="4909" xr3:uid="{05331244-F1E8-4AFA-8AF3-1DB154868DC6}" name="Colonne4891" dataDxfId="11475"/>
    <tableColumn id="4910" xr3:uid="{3C028F91-01BF-438C-9038-460092C87F43}" name="Colonne4892" dataDxfId="11474"/>
    <tableColumn id="4911" xr3:uid="{C4CB68D8-8ECD-4CA7-AA87-0F39DD9F93DB}" name="Colonne4893" dataDxfId="11473"/>
    <tableColumn id="4912" xr3:uid="{6131CCC8-8925-4585-84B7-CC6DC78DE2CC}" name="Colonne4894" dataDxfId="11472"/>
    <tableColumn id="4913" xr3:uid="{01AFB6BD-7939-4C96-A95E-C3829A7216C4}" name="Colonne4895" dataDxfId="11471"/>
    <tableColumn id="4914" xr3:uid="{BFCFEE3A-771F-4B19-A167-58E80BE3F105}" name="Colonne4896" dataDxfId="11470"/>
    <tableColumn id="4915" xr3:uid="{30AD8162-7527-4091-A260-67AF4DE9BD30}" name="Colonne4897" dataDxfId="11469"/>
    <tableColumn id="4916" xr3:uid="{72AD69C4-2019-4BD6-A4AA-06B9875BC3F4}" name="Colonne4898" dataDxfId="11468"/>
    <tableColumn id="4917" xr3:uid="{917FA275-7F7A-4BD1-8DF2-BF128E45246E}" name="Colonne4899" dataDxfId="11467"/>
    <tableColumn id="4918" xr3:uid="{72BB94E2-7375-46CC-858D-AA3BAE5C29EF}" name="Colonne4900" dataDxfId="11466"/>
    <tableColumn id="4919" xr3:uid="{42170716-A7FE-4D4D-BDFC-3200D625A651}" name="Colonne4901" dataDxfId="11465"/>
    <tableColumn id="4920" xr3:uid="{0FDCD177-0E34-4F42-B4C7-0FB8E2BCBEFC}" name="Colonne4902" dataDxfId="11464"/>
    <tableColumn id="4921" xr3:uid="{98EC9EF2-81EE-494C-9A67-4ADFACF6C291}" name="Colonne4903" dataDxfId="11463"/>
    <tableColumn id="4922" xr3:uid="{38C1A5CE-309A-4BDA-9BB3-476E307DB074}" name="Colonne4904" dataDxfId="11462"/>
    <tableColumn id="4923" xr3:uid="{8ED9F053-67BC-4BE1-BC95-0BF1BC68969B}" name="Colonne4905" dataDxfId="11461"/>
    <tableColumn id="4924" xr3:uid="{6FE36DAD-8799-405F-8036-F27722B2A615}" name="Colonne4906" dataDxfId="11460"/>
    <tableColumn id="4925" xr3:uid="{AA6E092F-93B5-485A-9346-3C3C3EC38EF9}" name="Colonne4907" dataDxfId="11459"/>
    <tableColumn id="4926" xr3:uid="{B3A8A49B-078A-4EAF-B4FA-C930FD486621}" name="Colonne4908" dataDxfId="11458"/>
    <tableColumn id="4927" xr3:uid="{3CD3F64E-55B0-4FC5-8132-2F341D303DFD}" name="Colonne4909" dataDxfId="11457"/>
    <tableColumn id="4928" xr3:uid="{B6B889AD-5D71-443D-97A8-E4C43BA8D396}" name="Colonne4910" dataDxfId="11456"/>
    <tableColumn id="4929" xr3:uid="{C027C5AE-BCEC-412B-8343-6937E734181F}" name="Colonne4911" dataDxfId="11455"/>
    <tableColumn id="4930" xr3:uid="{4C2AB327-26C1-494E-A0F9-0CA6B234D4B2}" name="Colonne4912" dataDxfId="11454"/>
    <tableColumn id="4931" xr3:uid="{81F69D19-35C3-49A2-9F68-AA8859A53AFD}" name="Colonne4913" dataDxfId="11453"/>
    <tableColumn id="4932" xr3:uid="{56857DB7-5CF6-47E0-B4A9-909270FA0CF7}" name="Colonne4914" dataDxfId="11452"/>
    <tableColumn id="4933" xr3:uid="{59E88C60-DFFF-4BC1-A6E8-206BC455E33C}" name="Colonne4915" dataDxfId="11451"/>
    <tableColumn id="4934" xr3:uid="{3ACD830E-98BE-426F-9C5E-85324CA5399D}" name="Colonne4916" dataDxfId="11450"/>
    <tableColumn id="4935" xr3:uid="{4B3B8AC1-F94D-471F-BFFF-C49431B5ED96}" name="Colonne4917" dataDxfId="11449"/>
    <tableColumn id="4936" xr3:uid="{BEA821F7-BE7F-4DA0-9EC6-09482460014D}" name="Colonne4918" dataDxfId="11448"/>
    <tableColumn id="4937" xr3:uid="{69E1D6D1-FFC2-4AF6-9684-3C4D01321064}" name="Colonne4919" dataDxfId="11447"/>
    <tableColumn id="4938" xr3:uid="{7F046DB5-EF5C-4F78-8626-34AA6517298E}" name="Colonne4920" dataDxfId="11446"/>
    <tableColumn id="4939" xr3:uid="{5736CE34-5E2F-4DB8-8587-54B5E29F15AE}" name="Colonne4921" dataDxfId="11445"/>
    <tableColumn id="4940" xr3:uid="{2D78ADF5-5366-42D7-91EE-E38899DFFBD0}" name="Colonne4922" dataDxfId="11444"/>
    <tableColumn id="4941" xr3:uid="{62B0D014-A8CF-40DC-86B0-F06A92F45920}" name="Colonne4923" dataDxfId="11443"/>
    <tableColumn id="4942" xr3:uid="{32F12A58-D8DB-4060-B89B-AB49EC1FEA2A}" name="Colonne4924" dataDxfId="11442"/>
    <tableColumn id="4943" xr3:uid="{D49A56B3-1759-4813-A191-2479C022015B}" name="Colonne4925" dataDxfId="11441"/>
    <tableColumn id="4944" xr3:uid="{48FF463E-785B-4F1D-BAB9-6D91A0CD5723}" name="Colonne4926" dataDxfId="11440"/>
    <tableColumn id="4945" xr3:uid="{9A5B9BF1-C0A3-439E-9819-AE01A6D9DAE6}" name="Colonne4927" dataDxfId="11439"/>
    <tableColumn id="4946" xr3:uid="{1848087C-0BD1-4378-A2AB-4AB43F7E90E3}" name="Colonne4928" dataDxfId="11438"/>
    <tableColumn id="4947" xr3:uid="{EDCF70D9-0F2B-491D-A5F5-66BB10FBC8FF}" name="Colonne4929" dataDxfId="11437"/>
    <tableColumn id="4948" xr3:uid="{F8814AB7-5F83-4460-AB0A-1F054ADE56DB}" name="Colonne4930" dataDxfId="11436"/>
    <tableColumn id="4949" xr3:uid="{271B413E-9D16-46C8-A1A9-F46B446DDD57}" name="Colonne4931" dataDxfId="11435"/>
    <tableColumn id="4950" xr3:uid="{9205F3A7-4125-49D0-842C-61DBA29D13B7}" name="Colonne4932" dataDxfId="11434"/>
    <tableColumn id="4951" xr3:uid="{042ACE5B-643C-42E6-B92E-1927FD7294B6}" name="Colonne4933" dataDxfId="11433"/>
    <tableColumn id="4952" xr3:uid="{F864F9A5-E245-47A5-BF25-B377B7C28289}" name="Colonne4934" dataDxfId="11432"/>
    <tableColumn id="4953" xr3:uid="{A94C5C0C-B664-4E66-BDAE-CF646F872795}" name="Colonne4935" dataDxfId="11431"/>
    <tableColumn id="4954" xr3:uid="{FA5FD2DF-F798-4975-B5C8-831F9990725D}" name="Colonne4936" dataDxfId="11430"/>
    <tableColumn id="4955" xr3:uid="{D3339DFF-64DA-4D48-98C1-08187E8D926E}" name="Colonne4937" dataDxfId="11429"/>
    <tableColumn id="4956" xr3:uid="{E02697E8-8DB1-44B6-ABB7-0EBBF1A1AE45}" name="Colonne4938" dataDxfId="11428"/>
    <tableColumn id="4957" xr3:uid="{E4606F52-D138-4EB4-9258-94DE790C5346}" name="Colonne4939" dataDxfId="11427"/>
    <tableColumn id="4958" xr3:uid="{FAEA199D-756D-4573-B851-3DDC537A4D02}" name="Colonne4940" dataDxfId="11426"/>
    <tableColumn id="4959" xr3:uid="{9A77DF12-7BE1-4999-9B2D-991ADC1BA4E2}" name="Colonne4941" dataDxfId="11425"/>
    <tableColumn id="4960" xr3:uid="{BC2F83C7-15C3-42E8-981C-66C8384ABE0F}" name="Colonne4942" dataDxfId="11424"/>
    <tableColumn id="4961" xr3:uid="{4FDC1275-AEF8-4629-876E-2A169D91AC39}" name="Colonne4943" dataDxfId="11423"/>
    <tableColumn id="4962" xr3:uid="{720BC705-7513-4F00-97C5-91703DDA8B91}" name="Colonne4944" dataDxfId="11422"/>
    <tableColumn id="4963" xr3:uid="{FCF0BBCF-2062-44A2-9B6D-5DE4395C23E5}" name="Colonne4945" dataDxfId="11421"/>
    <tableColumn id="4964" xr3:uid="{532589F2-9272-4112-8AA5-F1DAE0775C99}" name="Colonne4946" dataDxfId="11420"/>
    <tableColumn id="4965" xr3:uid="{CA6F63D4-0261-4DE5-BD7A-B8AF4405EFD1}" name="Colonne4947" dataDxfId="11419"/>
    <tableColumn id="4966" xr3:uid="{EC54F453-07B2-4BFB-BA94-9024730F09D0}" name="Colonne4948" dataDxfId="11418"/>
    <tableColumn id="4967" xr3:uid="{C59B1C5D-45A3-4506-B55B-406D47662495}" name="Colonne4949" dataDxfId="11417"/>
    <tableColumn id="4968" xr3:uid="{451347B5-0C83-490B-AD55-8308F58389C6}" name="Colonne4950" dataDxfId="11416"/>
    <tableColumn id="4969" xr3:uid="{DF17CF55-0CC5-4B97-9291-9B31F4259D60}" name="Colonne4951" dataDxfId="11415"/>
    <tableColumn id="4970" xr3:uid="{08458AD1-2593-405B-95A6-2DA36877E906}" name="Colonne4952" dataDxfId="11414"/>
    <tableColumn id="4971" xr3:uid="{F0AFC925-0CA9-4EDF-99EA-E4FAE9417B62}" name="Colonne4953" dataDxfId="11413"/>
    <tableColumn id="4972" xr3:uid="{35B0636E-492D-40CE-9318-AFEA0A8CBB6E}" name="Colonne4954" dataDxfId="11412"/>
    <tableColumn id="4973" xr3:uid="{4F3A3D42-0DCA-4609-8705-ED90541B95E5}" name="Colonne4955" dataDxfId="11411"/>
    <tableColumn id="4974" xr3:uid="{87F0F297-6961-42C1-A8DC-D885016142A2}" name="Colonne4956" dataDxfId="11410"/>
    <tableColumn id="4975" xr3:uid="{36DCDDB0-CF0C-4122-90DE-4E3FE7467FB9}" name="Colonne4957" dataDxfId="11409"/>
    <tableColumn id="4976" xr3:uid="{55ECE4DD-0051-425C-91D5-051DC209A786}" name="Colonne4958" dataDxfId="11408"/>
    <tableColumn id="4977" xr3:uid="{49AE830F-8502-48A7-A5B0-E7187C94C26A}" name="Colonne4959" dataDxfId="11407"/>
    <tableColumn id="4978" xr3:uid="{10FEAF3E-1E3D-40E9-9833-78BF5468D75F}" name="Colonne4960" dataDxfId="11406"/>
    <tableColumn id="4979" xr3:uid="{9307239C-B918-43C0-A304-C89525AB9B3B}" name="Colonne4961" dataDxfId="11405"/>
    <tableColumn id="4980" xr3:uid="{CB97D8AE-44DD-4D9F-9656-7054AABE5C97}" name="Colonne4962" dataDxfId="11404"/>
    <tableColumn id="4981" xr3:uid="{4494710B-2131-4688-BA15-C6F02364EC9D}" name="Colonne4963" dataDxfId="11403"/>
    <tableColumn id="4982" xr3:uid="{832E27EF-4727-4B4A-975E-264D9F284206}" name="Colonne4964" dataDxfId="11402"/>
    <tableColumn id="4983" xr3:uid="{04160267-80A5-419D-A7E1-589AD8887E15}" name="Colonne4965" dataDxfId="11401"/>
    <tableColumn id="4984" xr3:uid="{C7A7970F-8B17-4961-B0D9-187C45A380DD}" name="Colonne4966" dataDxfId="11400"/>
    <tableColumn id="4985" xr3:uid="{CB2CD103-F73A-4480-898A-B81860010D5E}" name="Colonne4967" dataDxfId="11399"/>
    <tableColumn id="4986" xr3:uid="{FE22B0F9-D535-4847-8CC7-96351EA97572}" name="Colonne4968" dataDxfId="11398"/>
    <tableColumn id="4987" xr3:uid="{596EB531-4132-4D42-96DC-61852B3A2B2F}" name="Colonne4969" dataDxfId="11397"/>
    <tableColumn id="4988" xr3:uid="{58396306-67BA-45EE-8182-4F3BFEAB16D3}" name="Colonne4970" dataDxfId="11396"/>
    <tableColumn id="4989" xr3:uid="{8D47292E-07FF-4F14-A100-374C68FB70AB}" name="Colonne4971" dataDxfId="11395"/>
    <tableColumn id="4990" xr3:uid="{9E7A3F90-231E-40FE-8E3F-F7684E5517C0}" name="Colonne4972" dataDxfId="11394"/>
    <tableColumn id="4991" xr3:uid="{58598703-E8A5-48D1-AF11-9AB175ECB60A}" name="Colonne4973" dataDxfId="11393"/>
    <tableColumn id="4992" xr3:uid="{CE2291F7-17CE-42F5-85F4-39F9557C5F51}" name="Colonne4974" dataDxfId="11392"/>
    <tableColumn id="4993" xr3:uid="{CA83594F-08F6-4773-88B8-9F44B60AA633}" name="Colonne4975" dataDxfId="11391"/>
    <tableColumn id="4994" xr3:uid="{45021936-19E4-4C37-831A-016C3AF91D64}" name="Colonne4976" dataDxfId="11390"/>
    <tableColumn id="4995" xr3:uid="{CA6A88A6-0328-4C0B-84AF-ADD61DDB9503}" name="Colonne4977" dataDxfId="11389"/>
    <tableColumn id="4996" xr3:uid="{EB8DC73B-DF3D-4A96-BD54-20321C619FE7}" name="Colonne4978" dataDxfId="11388"/>
    <tableColumn id="4997" xr3:uid="{737AA615-1FB9-4558-AF5B-6868E6A8471C}" name="Colonne4979" dataDxfId="11387"/>
    <tableColumn id="4998" xr3:uid="{A550FF34-274E-4D8D-9D3A-3A288BE56C4F}" name="Colonne4980" dataDxfId="11386"/>
    <tableColumn id="4999" xr3:uid="{0E8FAE29-367F-41F8-90CF-00B199058BA6}" name="Colonne4981" dataDxfId="11385"/>
    <tableColumn id="5000" xr3:uid="{81CCA7FC-7E3D-4EA8-8A75-45B4DABDE84E}" name="Colonne4982" dataDxfId="11384"/>
    <tableColumn id="5001" xr3:uid="{E5B0F22A-7A4C-4668-9D5E-4DF7B483A5CA}" name="Colonne4983" dataDxfId="11383"/>
    <tableColumn id="5002" xr3:uid="{487E487B-0ABA-4A85-8BFB-0BBADC437DF9}" name="Colonne4984" dataDxfId="11382"/>
    <tableColumn id="5003" xr3:uid="{D44DF0B1-FD19-45AA-8A5F-55D5D0283304}" name="Colonne4985" dataDxfId="11381"/>
    <tableColumn id="5004" xr3:uid="{249F1758-35B9-499B-AF75-5A720C2FFB44}" name="Colonne4986" dataDxfId="11380"/>
    <tableColumn id="5005" xr3:uid="{EE40C5B2-332B-4315-8E6B-59EA96E8F2B8}" name="Colonne4987" dataDxfId="11379"/>
    <tableColumn id="5006" xr3:uid="{4C3D58C3-D010-4D85-90F4-8AA4B3400DF6}" name="Colonne4988" dataDxfId="11378"/>
    <tableColumn id="5007" xr3:uid="{123B978A-3D35-418B-97CE-BE76E30F34BB}" name="Colonne4989" dataDxfId="11377"/>
    <tableColumn id="5008" xr3:uid="{8257EA1D-29A1-4B16-9284-F664905381A4}" name="Colonne4990" dataDxfId="11376"/>
    <tableColumn id="5009" xr3:uid="{3A1FEE43-D10F-41F0-9E67-0B92A11DB71E}" name="Colonne4991" dataDxfId="11375"/>
    <tableColumn id="5010" xr3:uid="{14DC1D2C-E73D-474A-A2B8-37E8A471FCEF}" name="Colonne4992" dataDxfId="11374"/>
    <tableColumn id="5011" xr3:uid="{B3292310-4FD9-4348-AD8F-4B8734251A05}" name="Colonne4993" dataDxfId="11373"/>
    <tableColumn id="5012" xr3:uid="{838B13C5-469D-4CEE-9D2D-36BAAAAB73C4}" name="Colonne4994" dataDxfId="11372"/>
    <tableColumn id="5013" xr3:uid="{C0DEAC62-04CE-49EF-8AA6-F35EB66D50EB}" name="Colonne4995" dataDxfId="11371"/>
    <tableColumn id="5014" xr3:uid="{6395751B-EC12-497F-8EFF-65D6BFE45060}" name="Colonne4996" dataDxfId="11370"/>
    <tableColumn id="5015" xr3:uid="{D19AEA06-69F7-4914-83A8-73F082CF0F4A}" name="Colonne4997" dataDxfId="11369"/>
    <tableColumn id="5016" xr3:uid="{3C04B2A3-1316-4F13-A698-7154916C4179}" name="Colonne4998" dataDxfId="11368"/>
    <tableColumn id="5017" xr3:uid="{D8FBCA5E-7465-4C8F-B403-985989476D06}" name="Colonne4999" dataDxfId="11367"/>
    <tableColumn id="5018" xr3:uid="{179FA9F4-0386-42DD-990C-4B5E6A08A97B}" name="Colonne5000" dataDxfId="11366"/>
    <tableColumn id="5019" xr3:uid="{C8E15609-110F-432F-A144-20006957A139}" name="Colonne5001" dataDxfId="11365"/>
    <tableColumn id="5020" xr3:uid="{8D98DFBD-893B-4D60-AD90-C9CADC9D135D}" name="Colonne5002" dataDxfId="11364"/>
    <tableColumn id="5021" xr3:uid="{5EC28D12-4D21-42D1-98F5-30AF5224C473}" name="Colonne5003" dataDxfId="11363"/>
    <tableColumn id="5022" xr3:uid="{E6888604-9BFB-485C-87DE-BE7E43BD0231}" name="Colonne5004" dataDxfId="11362"/>
    <tableColumn id="5023" xr3:uid="{37AA230A-F9F9-4071-AE59-F4CA27AFC568}" name="Colonne5005" dataDxfId="11361"/>
    <tableColumn id="5024" xr3:uid="{69E15E07-D092-4690-BBD7-3E07FC9BDE09}" name="Colonne5006" dataDxfId="11360"/>
    <tableColumn id="5025" xr3:uid="{BCAD0CC1-E004-4B54-B0BA-6E889076419F}" name="Colonne5007" dataDxfId="11359"/>
    <tableColumn id="5026" xr3:uid="{8636B4EB-206F-41FA-B260-9037D72582F5}" name="Colonne5008" dataDxfId="11358"/>
    <tableColumn id="5027" xr3:uid="{CB14DE26-E165-4979-A280-1AC25449ECA8}" name="Colonne5009" dataDxfId="11357"/>
    <tableColumn id="5028" xr3:uid="{D198BB20-6AE9-43D2-8A91-36E2261FCEAE}" name="Colonne5010" dataDxfId="11356"/>
    <tableColumn id="5029" xr3:uid="{CC799212-ECD5-4EF2-B185-7C40B4EBAE38}" name="Colonne5011" dataDxfId="11355"/>
    <tableColumn id="5030" xr3:uid="{DC898C9E-6261-4829-9856-3CF26F58D34E}" name="Colonne5012" dataDxfId="11354"/>
    <tableColumn id="5031" xr3:uid="{B00A2D58-388A-402D-8827-5C78F3A97C85}" name="Colonne5013" dataDxfId="11353"/>
    <tableColumn id="5032" xr3:uid="{34FCC6A4-D3A3-416F-A1E2-CAB43FA81F89}" name="Colonne5014" dataDxfId="11352"/>
    <tableColumn id="5033" xr3:uid="{E7A59786-8D70-4FFF-9DB1-70DD231FA191}" name="Colonne5015" dataDxfId="11351"/>
    <tableColumn id="5034" xr3:uid="{3B0A4D82-16B0-4044-9084-44A684714E50}" name="Colonne5016" dataDxfId="11350"/>
    <tableColumn id="5035" xr3:uid="{6F937013-3728-4F79-8EA4-A9F0BFF5E913}" name="Colonne5017" dataDxfId="11349"/>
    <tableColumn id="5036" xr3:uid="{B513AC6C-4538-4016-8279-1AEF3B000218}" name="Colonne5018" dataDxfId="11348"/>
    <tableColumn id="5037" xr3:uid="{E597FB73-41A7-4F33-B595-8748EAA927E5}" name="Colonne5019" dataDxfId="11347"/>
    <tableColumn id="5038" xr3:uid="{228D99E2-71A7-4B64-AF59-90678845F693}" name="Colonne5020" dataDxfId="11346"/>
    <tableColumn id="5039" xr3:uid="{9152EB60-089B-470D-91F0-5DFFF3E9584E}" name="Colonne5021" dataDxfId="11345"/>
    <tableColumn id="5040" xr3:uid="{F1C42610-D4B2-4F9D-96E8-27BB6955E880}" name="Colonne5022" dataDxfId="11344"/>
    <tableColumn id="5041" xr3:uid="{AF92DBC9-E1F9-4A1B-A51F-EAEC075E25FD}" name="Colonne5023" dataDxfId="11343"/>
    <tableColumn id="5042" xr3:uid="{8AD245A3-9C1B-4803-BF21-B6AA46686F2D}" name="Colonne5024" dataDxfId="11342"/>
    <tableColumn id="5043" xr3:uid="{4FC222DA-D838-496A-A76F-6D470ECFCBDA}" name="Colonne5025" dataDxfId="11341"/>
    <tableColumn id="5044" xr3:uid="{C71125C0-25B5-41C0-9623-7CD4B9FD189E}" name="Colonne5026" dataDxfId="11340"/>
    <tableColumn id="5045" xr3:uid="{A58DE96C-9042-4059-BB74-2325EAA5E3A0}" name="Colonne5027" dataDxfId="11339"/>
    <tableColumn id="5046" xr3:uid="{A2DC8CFC-D2A0-4BBE-80C2-AA872827339D}" name="Colonne5028" dataDxfId="11338"/>
    <tableColumn id="5047" xr3:uid="{634A617D-4B74-4DD3-8C7A-BAE3805A7D5D}" name="Colonne5029" dataDxfId="11337"/>
    <tableColumn id="5048" xr3:uid="{468220B2-7151-4EBC-8850-A49C41E83333}" name="Colonne5030" dataDxfId="11336"/>
    <tableColumn id="5049" xr3:uid="{E6C22148-6AB1-40A8-9291-958CAE9C6717}" name="Colonne5031" dataDxfId="11335"/>
    <tableColumn id="5050" xr3:uid="{C28BAA6B-3443-4388-B1B2-CEA3AFC3DF21}" name="Colonne5032" dataDxfId="11334"/>
    <tableColumn id="5051" xr3:uid="{2F304025-F6C6-4CBD-8C93-E02745029F90}" name="Colonne5033" dataDxfId="11333"/>
    <tableColumn id="5052" xr3:uid="{4F94C9D0-5685-4FE0-B007-322EBC394DD8}" name="Colonne5034" dataDxfId="11332"/>
    <tableColumn id="5053" xr3:uid="{521EA9B3-47A2-41A0-94E7-B2861B1F4272}" name="Colonne5035" dataDxfId="11331"/>
    <tableColumn id="5054" xr3:uid="{1904C87E-E596-4F46-B757-9CB1FF5B696F}" name="Colonne5036" dataDxfId="11330"/>
    <tableColumn id="5055" xr3:uid="{7426099D-FB09-4DD4-9E25-4B04C4EA7A11}" name="Colonne5037" dataDxfId="11329"/>
    <tableColumn id="5056" xr3:uid="{48EA4EF6-149A-433E-95A2-A8E75C475B92}" name="Colonne5038" dataDxfId="11328"/>
    <tableColumn id="5057" xr3:uid="{45DEF977-506F-4FC4-AE98-900298BBE0F0}" name="Colonne5039" dataDxfId="11327"/>
    <tableColumn id="5058" xr3:uid="{AD03EDEA-18DD-4168-9B78-F2814F083FEA}" name="Colonne5040" dataDxfId="11326"/>
    <tableColumn id="5059" xr3:uid="{4D0E40A4-8D03-4670-B815-0F923DEA539A}" name="Colonne5041" dataDxfId="11325"/>
    <tableColumn id="5060" xr3:uid="{C80063B6-E5B2-490A-9264-1B0103FDDA88}" name="Colonne5042" dataDxfId="11324"/>
    <tableColumn id="5061" xr3:uid="{2F366FDE-E3B0-422A-80E1-2F8B94EE7DFB}" name="Colonne5043" dataDxfId="11323"/>
    <tableColumn id="5062" xr3:uid="{8926D679-0257-4394-9959-D11A12CEB1E0}" name="Colonne5044" dataDxfId="11322"/>
    <tableColumn id="5063" xr3:uid="{6EF6EB4F-0B5C-4543-8C9F-224389E8BBC1}" name="Colonne5045" dataDxfId="11321"/>
    <tableColumn id="5064" xr3:uid="{C6C33340-5BA0-467D-8A4D-76ADA641B44B}" name="Colonne5046" dataDxfId="11320"/>
    <tableColumn id="5065" xr3:uid="{940DF89A-0AC0-44CC-A58E-6B10499A1494}" name="Colonne5047" dataDxfId="11319"/>
    <tableColumn id="5066" xr3:uid="{04D38BC2-2394-4B6F-A96D-41CCEE2B6FBA}" name="Colonne5048" dataDxfId="11318"/>
    <tableColumn id="5067" xr3:uid="{E664C14B-84A1-44CD-814D-69E199377CC6}" name="Colonne5049" dataDxfId="11317"/>
    <tableColumn id="5068" xr3:uid="{E5A329C4-EA71-49EF-AE2F-587A3E71C364}" name="Colonne5050" dataDxfId="11316"/>
    <tableColumn id="5069" xr3:uid="{9F6F8D3F-3032-47FA-9AE5-5EC742BFA01D}" name="Colonne5051" dataDxfId="11315"/>
    <tableColumn id="5070" xr3:uid="{1C03A44A-3435-402D-BDF3-1A46789B02CF}" name="Colonne5052" dataDxfId="11314"/>
    <tableColumn id="5071" xr3:uid="{738D7662-F1CE-42B5-9AC4-8DD34523D231}" name="Colonne5053" dataDxfId="11313"/>
    <tableColumn id="5072" xr3:uid="{0C247F03-7866-4A06-86E0-F33F76063218}" name="Colonne5054" dataDxfId="11312"/>
    <tableColumn id="5073" xr3:uid="{265A449E-4257-4AC6-BBF1-E0FFDF24BB5F}" name="Colonne5055" dataDxfId="11311"/>
    <tableColumn id="5074" xr3:uid="{9CE19DB6-7DEB-4594-987A-0AE00AFD3650}" name="Colonne5056" dataDxfId="11310"/>
    <tableColumn id="5075" xr3:uid="{E8DA285F-29D3-4A0D-A598-0CC81BCBD0D2}" name="Colonne5057" dataDxfId="11309"/>
    <tableColumn id="5076" xr3:uid="{25CCB0FF-3C75-4F46-B193-58C2C17C0A47}" name="Colonne5058" dataDxfId="11308"/>
    <tableColumn id="5077" xr3:uid="{8E1306EE-95C9-4EE4-8752-53BDB4066B8A}" name="Colonne5059" dataDxfId="11307"/>
    <tableColumn id="5078" xr3:uid="{C2966DB9-FE26-4E6F-8791-89C876113922}" name="Colonne5060" dataDxfId="11306"/>
    <tableColumn id="5079" xr3:uid="{90DF4E3E-92FF-4389-B26E-CDFC941BF5B0}" name="Colonne5061" dataDxfId="11305"/>
    <tableColumn id="5080" xr3:uid="{CCCF6596-3333-4EDB-971D-CED166669669}" name="Colonne5062" dataDxfId="11304"/>
    <tableColumn id="5081" xr3:uid="{0429A8DD-A68B-484F-8DCC-B0240A316615}" name="Colonne5063" dataDxfId="11303"/>
    <tableColumn id="5082" xr3:uid="{ABDA3327-BABD-4940-998B-10D19619E669}" name="Colonne5064" dataDxfId="11302"/>
    <tableColumn id="5083" xr3:uid="{F62F18B1-62FC-48FD-9DB4-F0807B8C30B7}" name="Colonne5065" dataDxfId="11301"/>
    <tableColumn id="5084" xr3:uid="{73D68976-7DFB-40D3-946D-0248C12D0C88}" name="Colonne5066" dataDxfId="11300"/>
    <tableColumn id="5085" xr3:uid="{DE69F982-7FB6-4426-A1A4-A7E650978B33}" name="Colonne5067" dataDxfId="11299"/>
    <tableColumn id="5086" xr3:uid="{B027C607-BAE2-498C-9D7D-69C74049241B}" name="Colonne5068" dataDxfId="11298"/>
    <tableColumn id="5087" xr3:uid="{4D4AC80C-C586-4FD2-981D-9E5408C6CE6C}" name="Colonne5069" dataDxfId="11297"/>
    <tableColumn id="5088" xr3:uid="{FA5FF84E-03B1-4F09-A61F-6E9DCC5BF6B7}" name="Colonne5070" dataDxfId="11296"/>
    <tableColumn id="5089" xr3:uid="{DF6225DE-B57F-4AA6-BE92-79077B812047}" name="Colonne5071" dataDxfId="11295"/>
    <tableColumn id="5090" xr3:uid="{DC90F726-B059-40C6-9A51-9E55A623E95F}" name="Colonne5072" dataDxfId="11294"/>
    <tableColumn id="5091" xr3:uid="{31C5DA05-3F6C-4453-A19B-89FA8010FC70}" name="Colonne5073" dataDxfId="11293"/>
    <tableColumn id="5092" xr3:uid="{D5834EE7-B810-4206-85CC-FD3AEA4388F5}" name="Colonne5074" dataDxfId="11292"/>
    <tableColumn id="5093" xr3:uid="{B9A16E5C-8C80-40ED-8069-FA9EB962D8C8}" name="Colonne5075" dataDxfId="11291"/>
    <tableColumn id="5094" xr3:uid="{710DD850-D31F-40ED-80C6-A201D11CB3BB}" name="Colonne5076" dataDxfId="11290"/>
    <tableColumn id="5095" xr3:uid="{5AFCBE88-A805-4A57-9B66-1CF82197ACB8}" name="Colonne5077" dataDxfId="11289"/>
    <tableColumn id="5096" xr3:uid="{95A00D3A-75A0-41B8-BDC5-528706117C5C}" name="Colonne5078" dataDxfId="11288"/>
    <tableColumn id="5097" xr3:uid="{79E64167-3CCE-4BCF-95C2-14D9BD36C275}" name="Colonne5079" dataDxfId="11287"/>
    <tableColumn id="5098" xr3:uid="{0E62669B-E9AF-4689-8923-7BB0F42A487C}" name="Colonne5080" dataDxfId="11286"/>
    <tableColumn id="5099" xr3:uid="{7881B64C-6BC5-4FD2-BBE5-E8F4371FBFB7}" name="Colonne5081" dataDxfId="11285"/>
    <tableColumn id="5100" xr3:uid="{E11BA173-0D09-41A1-BAE2-0E016EE56030}" name="Colonne5082" dataDxfId="11284"/>
    <tableColumn id="5101" xr3:uid="{7FFE0E35-70E2-4B65-A667-250790C2F2E6}" name="Colonne5083" dataDxfId="11283"/>
    <tableColumn id="5102" xr3:uid="{82D9EC6E-E618-444D-9C9D-8EA3EE874C58}" name="Colonne5084" dataDxfId="11282"/>
    <tableColumn id="5103" xr3:uid="{3DBB5D82-79B7-44B9-8957-C469C021BBED}" name="Colonne5085" dataDxfId="11281"/>
    <tableColumn id="5104" xr3:uid="{2C894C90-74B2-4FB2-8E56-D58548E1CF40}" name="Colonne5086" dataDxfId="11280"/>
    <tableColumn id="5105" xr3:uid="{4475915C-D4BC-4D64-BD80-30B88BFE6962}" name="Colonne5087" dataDxfId="11279"/>
    <tableColumn id="5106" xr3:uid="{90AB8B16-5039-48B7-8834-15E684B63991}" name="Colonne5088" dataDxfId="11278"/>
    <tableColumn id="5107" xr3:uid="{ED7126FD-58A8-4F55-93B8-E6C97ED56759}" name="Colonne5089" dataDxfId="11277"/>
    <tableColumn id="5108" xr3:uid="{3D0B6662-0393-4380-9AF7-40464351E549}" name="Colonne5090" dataDxfId="11276"/>
    <tableColumn id="5109" xr3:uid="{4E627007-D001-4FA7-81BE-36763C32E19B}" name="Colonne5091" dataDxfId="11275"/>
    <tableColumn id="5110" xr3:uid="{C8F371CA-3542-464F-85EC-D42167690A73}" name="Colonne5092" dataDxfId="11274"/>
    <tableColumn id="5111" xr3:uid="{F419E413-82C9-4DC9-AABC-5E7EB6D72170}" name="Colonne5093" dataDxfId="11273"/>
    <tableColumn id="5112" xr3:uid="{B175E8F1-F2E0-4797-A161-5BEB16E7843F}" name="Colonne5094" dataDxfId="11272"/>
    <tableColumn id="5113" xr3:uid="{A2921AEE-D096-4221-BA91-D5D53C7618F8}" name="Colonne5095" dataDxfId="11271"/>
    <tableColumn id="5114" xr3:uid="{61D529C5-DFF6-406F-8D52-C38417817019}" name="Colonne5096" dataDxfId="11270"/>
    <tableColumn id="5115" xr3:uid="{14113A27-8389-492C-A616-58E18EF16F6A}" name="Colonne5097" dataDxfId="11269"/>
    <tableColumn id="5116" xr3:uid="{DEE258A5-1DDA-4996-A132-FD698F098605}" name="Colonne5098" dataDxfId="11268"/>
    <tableColumn id="5117" xr3:uid="{12E60495-E652-4F02-B39F-2C6B65AD1220}" name="Colonne5099" dataDxfId="11267"/>
    <tableColumn id="5118" xr3:uid="{55E03B55-C413-40BE-BCEA-504C36F67486}" name="Colonne5100" dataDxfId="11266"/>
    <tableColumn id="5119" xr3:uid="{80430B21-5090-43BD-8BC7-B44BBD342B40}" name="Colonne5101" dataDxfId="11265"/>
    <tableColumn id="5120" xr3:uid="{C462ED9B-7045-4250-AFD3-D1B2B3022F93}" name="Colonne5102" dataDxfId="11264"/>
    <tableColumn id="5121" xr3:uid="{937D77AA-A8BC-4266-9D81-FFEBFB2541DA}" name="Colonne5103" dataDxfId="11263"/>
    <tableColumn id="5122" xr3:uid="{98EF6A04-DA52-4A17-8790-021B1A29730E}" name="Colonne5104" dataDxfId="11262"/>
    <tableColumn id="5123" xr3:uid="{F98ECBC5-A3FD-401A-B29C-224BD0C03723}" name="Colonne5105" dataDxfId="11261"/>
    <tableColumn id="5124" xr3:uid="{0D60E446-0C65-4633-8B33-E2559CA96090}" name="Colonne5106" dataDxfId="11260"/>
    <tableColumn id="5125" xr3:uid="{048E6527-715D-4DDC-B819-56A001D3ECF1}" name="Colonne5107" dataDxfId="11259"/>
    <tableColumn id="5126" xr3:uid="{282EDE5F-7CA2-4EE0-9358-A0FD74D8A750}" name="Colonne5108" dataDxfId="11258"/>
    <tableColumn id="5127" xr3:uid="{360CD772-FBA4-4645-8F80-4F055855A5F3}" name="Colonne5109" dataDxfId="11257"/>
    <tableColumn id="5128" xr3:uid="{4AEE032A-08D3-48EA-B7F8-9F88E251E1DA}" name="Colonne5110" dataDxfId="11256"/>
    <tableColumn id="5129" xr3:uid="{47601935-B4B4-46C9-9333-FF921594793B}" name="Colonne5111" dataDxfId="11255"/>
    <tableColumn id="5130" xr3:uid="{1ECCC6EF-663D-4437-91A8-B3913FA51EBC}" name="Colonne5112" dataDxfId="11254"/>
    <tableColumn id="5131" xr3:uid="{8452D03E-AF50-44E3-AD8C-A526F91ECB38}" name="Colonne5113" dataDxfId="11253"/>
    <tableColumn id="5132" xr3:uid="{58A16A05-B4B9-4B60-B299-467608EFEB3C}" name="Colonne5114" dataDxfId="11252"/>
    <tableColumn id="5133" xr3:uid="{151489B0-DC11-4BB6-8980-CD6590CC27D1}" name="Colonne5115" dataDxfId="11251"/>
    <tableColumn id="5134" xr3:uid="{E6C2D03C-6B38-415B-9F1E-45371B8DB4DA}" name="Colonne5116" dataDxfId="11250"/>
    <tableColumn id="5135" xr3:uid="{62B49494-FA56-4C33-AC7E-3A6F42796C5E}" name="Colonne5117" dataDxfId="11249"/>
    <tableColumn id="5136" xr3:uid="{644F06DD-E6D6-4FDA-A4FE-A0C2F6EC7F25}" name="Colonne5118" dataDxfId="11248"/>
    <tableColumn id="5137" xr3:uid="{5A2918BF-F117-4BDF-8DF5-19D0B755FF3D}" name="Colonne5119" dataDxfId="11247"/>
    <tableColumn id="5138" xr3:uid="{DF05893B-4D59-429B-A196-C37EFDC3F56F}" name="Colonne5120" dataDxfId="11246"/>
    <tableColumn id="5139" xr3:uid="{FBD1BCDC-C1A1-4A6F-A0E8-750AB190E8F3}" name="Colonne5121" dataDxfId="11245"/>
    <tableColumn id="5140" xr3:uid="{ADF9967A-16F1-4A08-AD79-1FF7D91A75A4}" name="Colonne5122" dataDxfId="11244"/>
    <tableColumn id="5141" xr3:uid="{FD7DA0CA-9E7C-4442-8C52-F5CB657968F9}" name="Colonne5123" dataDxfId="11243"/>
    <tableColumn id="5142" xr3:uid="{0A33383E-ED0D-4684-9E58-106A9E7433AE}" name="Colonne5124" dataDxfId="11242"/>
    <tableColumn id="5143" xr3:uid="{77F78F74-3BA2-4F8F-96D4-C40C581276FE}" name="Colonne5125" dataDxfId="11241"/>
    <tableColumn id="5144" xr3:uid="{11191EBD-A82F-47B5-AF62-D27AFB116FB2}" name="Colonne5126" dataDxfId="11240"/>
    <tableColumn id="5145" xr3:uid="{C4F5820E-ACA1-40E4-A0C9-31A84F955A4B}" name="Colonne5127" dataDxfId="11239"/>
    <tableColumn id="5146" xr3:uid="{4C39F952-16F0-45E9-940B-129373E10D8E}" name="Colonne5128" dataDxfId="11238"/>
    <tableColumn id="5147" xr3:uid="{4BD2F4BE-E63B-4A8D-BAA0-98DBE41442BA}" name="Colonne5129" dataDxfId="11237"/>
    <tableColumn id="5148" xr3:uid="{DA754AB7-AB0A-4667-8D74-8F2E3D0C2239}" name="Colonne5130" dataDxfId="11236"/>
    <tableColumn id="5149" xr3:uid="{6612F792-622C-4E94-B05F-7C8B9CF113F2}" name="Colonne5131" dataDxfId="11235"/>
    <tableColumn id="5150" xr3:uid="{B963AE86-8F9B-4738-82F1-42E2945726F3}" name="Colonne5132" dataDxfId="11234"/>
    <tableColumn id="5151" xr3:uid="{720ED7F9-525F-4792-8A10-2842C827B19B}" name="Colonne5133" dataDxfId="11233"/>
    <tableColumn id="5152" xr3:uid="{3A8FAC31-4A53-4747-82A3-09FB71942ECE}" name="Colonne5134" dataDxfId="11232"/>
    <tableColumn id="5153" xr3:uid="{7EAB83C7-2766-4064-ABBB-CCA7DF394617}" name="Colonne5135" dataDxfId="11231"/>
    <tableColumn id="5154" xr3:uid="{A9DEF6BF-6739-442F-BF50-23252BA26068}" name="Colonne5136" dataDxfId="11230"/>
    <tableColumn id="5155" xr3:uid="{9F0EF809-9AE8-4A34-ADF6-45C5C19310C6}" name="Colonne5137" dataDxfId="11229"/>
    <tableColumn id="5156" xr3:uid="{4FD08F00-2240-4981-8476-4EB68FA7F7C9}" name="Colonne5138" dataDxfId="11228"/>
    <tableColumn id="5157" xr3:uid="{AE786195-FE64-41CA-9616-B068B833FF7F}" name="Colonne5139" dataDxfId="11227"/>
    <tableColumn id="5158" xr3:uid="{1B3A71C4-FD77-4CAD-B4DA-18812CF30900}" name="Colonne5140" dataDxfId="11226"/>
    <tableColumn id="5159" xr3:uid="{DFE6B135-9D2E-4B1F-92B2-54906DCAFCBB}" name="Colonne5141" dataDxfId="11225"/>
    <tableColumn id="5160" xr3:uid="{B5D8A77E-9E6D-4DE3-A564-5BF169E3BA55}" name="Colonne5142" dataDxfId="11224"/>
    <tableColumn id="5161" xr3:uid="{99CD1907-5A9D-45FF-B7C7-3713B8100303}" name="Colonne5143" dataDxfId="11223"/>
    <tableColumn id="5162" xr3:uid="{C9B757D9-2BC5-4F31-8A37-8E438059167C}" name="Colonne5144" dataDxfId="11222"/>
    <tableColumn id="5163" xr3:uid="{E3DB2B67-4147-47AF-A1E2-CA9B82F7440C}" name="Colonne5145" dataDxfId="11221"/>
    <tableColumn id="5164" xr3:uid="{2F2EDB0F-3A38-48E2-9400-F336880B4B85}" name="Colonne5146" dataDxfId="11220"/>
    <tableColumn id="5165" xr3:uid="{D8E57706-28F3-4F79-9EAA-FF206B63944D}" name="Colonne5147" dataDxfId="11219"/>
    <tableColumn id="5166" xr3:uid="{4315687D-1060-45C1-9ECA-06E7D0D266CC}" name="Colonne5148" dataDxfId="11218"/>
    <tableColumn id="5167" xr3:uid="{6DE57CC1-6101-47C8-87D6-FC5EB396B517}" name="Colonne5149" dataDxfId="11217"/>
    <tableColumn id="5168" xr3:uid="{1A52F5F8-8E60-4F5F-9812-6D731A80CA12}" name="Colonne5150" dataDxfId="11216"/>
    <tableColumn id="5169" xr3:uid="{07B93351-DE41-40CE-AD79-F445622F4C3C}" name="Colonne5151" dataDxfId="11215"/>
    <tableColumn id="5170" xr3:uid="{BCAC423B-0D02-4815-8671-4A5273DAB543}" name="Colonne5152" dataDxfId="11214"/>
    <tableColumn id="5171" xr3:uid="{90A7FB68-6D27-4545-830C-9A575CAC9F19}" name="Colonne5153" dataDxfId="11213"/>
    <tableColumn id="5172" xr3:uid="{C1D31528-BE27-4586-B96B-736D06AAA8A2}" name="Colonne5154" dataDxfId="11212"/>
    <tableColumn id="5173" xr3:uid="{754C46F2-F5D7-43DF-A2A8-39BB6DDF91AF}" name="Colonne5155" dataDxfId="11211"/>
    <tableColumn id="5174" xr3:uid="{26A50EBA-0DEE-430D-BE83-2FBCCBFC64F2}" name="Colonne5156" dataDxfId="11210"/>
    <tableColumn id="5175" xr3:uid="{EE55F4E5-F2DC-43AC-94E5-879A103A300F}" name="Colonne5157" dataDxfId="11209"/>
    <tableColumn id="5176" xr3:uid="{B0A984C4-B965-4A63-BF9A-D978B028859E}" name="Colonne5158" dataDxfId="11208"/>
    <tableColumn id="5177" xr3:uid="{07BED723-AAA9-4D85-AE5F-5601E260651F}" name="Colonne5159" dataDxfId="11207"/>
    <tableColumn id="5178" xr3:uid="{9EBC6BAA-4BFC-40B6-88BB-8434A7FF35AF}" name="Colonne5160" dataDxfId="11206"/>
    <tableColumn id="5179" xr3:uid="{5DF52B91-37CF-4AD1-8D33-EE1CD4D765AC}" name="Colonne5161" dataDxfId="11205"/>
    <tableColumn id="5180" xr3:uid="{39B55E02-FB73-4028-801B-CAB9291DA9EB}" name="Colonne5162" dataDxfId="11204"/>
    <tableColumn id="5181" xr3:uid="{2A10BF0A-096D-4883-B078-8F717FA8E4E0}" name="Colonne5163" dataDxfId="11203"/>
    <tableColumn id="5182" xr3:uid="{C6014D09-61F9-4479-AD45-0C7BD1B27AA1}" name="Colonne5164" dataDxfId="11202"/>
    <tableColumn id="5183" xr3:uid="{2D8E52CD-5FD1-4F88-8ADC-8EA42915EC88}" name="Colonne5165" dataDxfId="11201"/>
    <tableColumn id="5184" xr3:uid="{DB753C1C-C46E-4AEC-971E-3E292BF37F60}" name="Colonne5166" dataDxfId="11200"/>
    <tableColumn id="5185" xr3:uid="{4C2A74BF-0A74-46B0-8422-EDB43A869E66}" name="Colonne5167" dataDxfId="11199"/>
    <tableColumn id="5186" xr3:uid="{DBA7AB6A-F817-4C22-9E9C-2BB3A38B8AA3}" name="Colonne5168" dataDxfId="11198"/>
    <tableColumn id="5187" xr3:uid="{27789828-8B16-46F4-88BF-BF48515BF778}" name="Colonne5169" dataDxfId="11197"/>
    <tableColumn id="5188" xr3:uid="{12BB8232-4F74-4DFF-9F09-869312DE7981}" name="Colonne5170" dataDxfId="11196"/>
    <tableColumn id="5189" xr3:uid="{719ABA4A-0037-4553-8626-D4E3127997BF}" name="Colonne5171" dataDxfId="11195"/>
    <tableColumn id="5190" xr3:uid="{684F01C1-C813-4275-BE9A-BDED035181C1}" name="Colonne5172" dataDxfId="11194"/>
    <tableColumn id="5191" xr3:uid="{3AF238AE-053E-4369-8394-75ADFFCE7DB1}" name="Colonne5173" dataDxfId="11193"/>
    <tableColumn id="5192" xr3:uid="{6CB1EBE7-06AC-432C-97CA-ECC7D9D8E890}" name="Colonne5174" dataDxfId="11192"/>
    <tableColumn id="5193" xr3:uid="{9A364485-D486-4156-8488-01CC44CFAA6B}" name="Colonne5175" dataDxfId="11191"/>
    <tableColumn id="5194" xr3:uid="{F947CB73-AFD7-4A03-B88B-79002A35EF06}" name="Colonne5176" dataDxfId="11190"/>
    <tableColumn id="5195" xr3:uid="{145AD9A7-55D1-4D04-B116-6CD9587356CC}" name="Colonne5177" dataDxfId="11189"/>
    <tableColumn id="5196" xr3:uid="{5C62D7F4-FAE6-457F-859B-CA5FF3842600}" name="Colonne5178" dataDxfId="11188"/>
    <tableColumn id="5197" xr3:uid="{AD5292B0-4707-4258-99C9-7C75E6902E87}" name="Colonne5179" dataDxfId="11187"/>
    <tableColumn id="5198" xr3:uid="{0AF37325-DB59-41E2-B2FC-BA40834638FE}" name="Colonne5180" dataDxfId="11186"/>
    <tableColumn id="5199" xr3:uid="{0E890C74-2386-4104-A10A-6D0D0D9856C6}" name="Colonne5181" dataDxfId="11185"/>
    <tableColumn id="5200" xr3:uid="{C68049BB-4E29-43F2-8BFC-4B3D3706FB23}" name="Colonne5182" dataDxfId="11184"/>
    <tableColumn id="5201" xr3:uid="{6783C9BE-AF74-40EB-A346-A13D9EC4E379}" name="Colonne5183" dataDxfId="11183"/>
    <tableColumn id="5202" xr3:uid="{CCF310A7-BA71-48AD-9948-989C65D52721}" name="Colonne5184" dataDxfId="11182"/>
    <tableColumn id="5203" xr3:uid="{0B571423-92F1-4EE3-8223-172E5F61D021}" name="Colonne5185" dataDxfId="11181"/>
    <tableColumn id="5204" xr3:uid="{27720D51-93C1-4500-90CB-5D26828B5597}" name="Colonne5186" dataDxfId="11180"/>
    <tableColumn id="5205" xr3:uid="{20998DA2-0665-4549-8387-3F19F847F08E}" name="Colonne5187" dataDxfId="11179"/>
    <tableColumn id="5206" xr3:uid="{B05F4BCB-24B7-4AF2-83F5-98BDD4AE8624}" name="Colonne5188" dataDxfId="11178"/>
    <tableColumn id="5207" xr3:uid="{F203685A-19E9-4FB6-8EBF-3139484853ED}" name="Colonne5189" dataDxfId="11177"/>
    <tableColumn id="5208" xr3:uid="{4836E80B-DB23-4A1D-9256-D7EDECEEEC10}" name="Colonne5190" dataDxfId="11176"/>
    <tableColumn id="5209" xr3:uid="{D73E564B-A280-4FEA-9C38-62293D0E520C}" name="Colonne5191" dataDxfId="11175"/>
    <tableColumn id="5210" xr3:uid="{0292C776-C505-4C7A-8C77-B3D9F6AF9168}" name="Colonne5192" dataDxfId="11174"/>
    <tableColumn id="5211" xr3:uid="{0E0417A5-7895-4FC4-93A4-0A649129C266}" name="Colonne5193" dataDxfId="11173"/>
    <tableColumn id="5212" xr3:uid="{FA5FCC68-3DAD-4C4F-8B36-B15AE01ABD44}" name="Colonne5194" dataDxfId="11172"/>
    <tableColumn id="5213" xr3:uid="{5151B92E-4B0A-403E-82C4-2F9E9F360013}" name="Colonne5195" dataDxfId="11171"/>
    <tableColumn id="5214" xr3:uid="{C5DE3082-379E-4FB9-8D05-A679C8416B6A}" name="Colonne5196" dataDxfId="11170"/>
    <tableColumn id="5215" xr3:uid="{778B1F12-EABB-42EF-911E-3965809793FC}" name="Colonne5197" dataDxfId="11169"/>
    <tableColumn id="5216" xr3:uid="{7D1CC133-676A-41A6-B6C5-73DE9A3C38BC}" name="Colonne5198" dataDxfId="11168"/>
    <tableColumn id="5217" xr3:uid="{34CA3EDC-6A15-4193-92BC-9646A70D8700}" name="Colonne5199" dataDxfId="11167"/>
    <tableColumn id="5218" xr3:uid="{736D9F89-FCDA-4A58-935C-7D36A1B5AF78}" name="Colonne5200" dataDxfId="11166"/>
    <tableColumn id="5219" xr3:uid="{6A804C4A-C263-4362-9690-358750F849A8}" name="Colonne5201" dataDxfId="11165"/>
    <tableColumn id="5220" xr3:uid="{FA61A7C9-C188-408A-8EB5-90AB5A9FC630}" name="Colonne5202" dataDxfId="11164"/>
    <tableColumn id="5221" xr3:uid="{E3964E7C-C859-4874-8BAA-11BE3C9A4A09}" name="Colonne5203" dataDxfId="11163"/>
    <tableColumn id="5222" xr3:uid="{56B74451-0183-4473-8693-07B8D8BD6AF4}" name="Colonne5204" dataDxfId="11162"/>
    <tableColumn id="5223" xr3:uid="{D73E9013-673A-4A2F-BEC1-541A62A89120}" name="Colonne5205" dataDxfId="11161"/>
    <tableColumn id="5224" xr3:uid="{54AE232E-D508-4BC0-B1D5-4B5F56A0D54F}" name="Colonne5206" dataDxfId="11160"/>
    <tableColumn id="5225" xr3:uid="{290E1CC5-7004-47D8-9414-86161DBFAB37}" name="Colonne5207" dataDxfId="11159"/>
    <tableColumn id="5226" xr3:uid="{3E16CA56-C61A-4CC8-997A-A9E47B14649C}" name="Colonne5208" dataDxfId="11158"/>
    <tableColumn id="5227" xr3:uid="{DD2FB622-C832-49FF-8AEE-7728530DD23A}" name="Colonne5209" dataDxfId="11157"/>
    <tableColumn id="5228" xr3:uid="{23BD40BC-5106-4CCD-931A-481D8878B3A1}" name="Colonne5210" dataDxfId="11156"/>
    <tableColumn id="5229" xr3:uid="{55F31E5D-0849-45AB-8EC6-F47FEE5AD65F}" name="Colonne5211" dataDxfId="11155"/>
    <tableColumn id="5230" xr3:uid="{AF66789C-E912-4727-A4AD-1C8E7B97419C}" name="Colonne5212" dataDxfId="11154"/>
    <tableColumn id="5231" xr3:uid="{C8AC8497-833B-414D-943E-5B902D123A1F}" name="Colonne5213" dataDxfId="11153"/>
    <tableColumn id="5232" xr3:uid="{AABD1FF0-35D8-4CB6-B7C1-1352A72EB19C}" name="Colonne5214" dataDxfId="11152"/>
    <tableColumn id="5233" xr3:uid="{B8C62DC8-305A-48D2-804E-A2AD37372616}" name="Colonne5215" dataDxfId="11151"/>
    <tableColumn id="5234" xr3:uid="{6365C81D-E2D0-44A6-B38C-05A11BA612B6}" name="Colonne5216" dataDxfId="11150"/>
    <tableColumn id="5235" xr3:uid="{353365C0-75F0-4399-9D5B-EF464FB87CCF}" name="Colonne5217" dataDxfId="11149"/>
    <tableColumn id="5236" xr3:uid="{D4E1E28B-4747-4DBA-BD85-ADB2248F6CE5}" name="Colonne5218" dataDxfId="11148"/>
    <tableColumn id="5237" xr3:uid="{C803C1D0-DBDD-4BF9-B968-1E3BAC2EFD3C}" name="Colonne5219" dataDxfId="11147"/>
    <tableColumn id="5238" xr3:uid="{89A59EAF-7006-4923-BC69-72A1BA8E2CD8}" name="Colonne5220" dataDxfId="11146"/>
    <tableColumn id="5239" xr3:uid="{372563BA-7917-432B-A1C0-969CD47C7618}" name="Colonne5221" dataDxfId="11145"/>
    <tableColumn id="5240" xr3:uid="{A90F6D6F-709E-41F1-8E14-6D1421CE2BFA}" name="Colonne5222" dataDxfId="11144"/>
    <tableColumn id="5241" xr3:uid="{9C5443B5-EC1D-4026-A955-EA304F162625}" name="Colonne5223" dataDxfId="11143"/>
    <tableColumn id="5242" xr3:uid="{0C5F07C3-B564-4A53-811A-09688264537A}" name="Colonne5224" dataDxfId="11142"/>
    <tableColumn id="5243" xr3:uid="{45457CEB-7E95-4C8D-9120-3CBC409B671B}" name="Colonne5225" dataDxfId="11141"/>
    <tableColumn id="5244" xr3:uid="{5F92CC97-21AC-432C-BE89-54E567375F2A}" name="Colonne5226" dataDxfId="11140"/>
    <tableColumn id="5245" xr3:uid="{2CA7A0F5-47A3-4CB0-9FC1-96648D33819D}" name="Colonne5227" dataDxfId="11139"/>
    <tableColumn id="5246" xr3:uid="{EACCA73B-D144-4C8B-B5EE-CD8EFDA4E233}" name="Colonne5228" dataDxfId="11138"/>
    <tableColumn id="5247" xr3:uid="{E035C792-FAA2-45CF-AC15-ECD377873676}" name="Colonne5229" dataDxfId="11137"/>
    <tableColumn id="5248" xr3:uid="{90458E91-FE73-419C-BDED-840AE005B9A6}" name="Colonne5230" dataDxfId="11136"/>
    <tableColumn id="5249" xr3:uid="{E0F6B58D-3B75-45DA-8AF9-9A2AB0967CF8}" name="Colonne5231" dataDxfId="11135"/>
    <tableColumn id="5250" xr3:uid="{B1297EE3-B78A-4039-9D4E-D88D2019C621}" name="Colonne5232" dataDxfId="11134"/>
    <tableColumn id="5251" xr3:uid="{6D9B41AD-28C0-47C2-81D4-8B1DA4C2A46B}" name="Colonne5233" dataDxfId="11133"/>
    <tableColumn id="5252" xr3:uid="{F1BFB141-1A09-4A24-A01B-7EEDD92AB56C}" name="Colonne5234" dataDxfId="11132"/>
    <tableColumn id="5253" xr3:uid="{377B2D08-53C6-4E7D-94D8-C2DD4BBF4071}" name="Colonne5235" dataDxfId="11131"/>
    <tableColumn id="5254" xr3:uid="{49950856-8AD9-4BBD-8F2F-0F87B1A875D7}" name="Colonne5236" dataDxfId="11130"/>
    <tableColumn id="5255" xr3:uid="{7EF55C44-1795-4F9A-947A-D2DD1C545FD1}" name="Colonne5237" dataDxfId="11129"/>
    <tableColumn id="5256" xr3:uid="{98F32BBA-CEA1-4040-852C-0A2D570B0A05}" name="Colonne5238" dataDxfId="11128"/>
    <tableColumn id="5257" xr3:uid="{FA737247-63E0-496F-A88C-F668437B4D02}" name="Colonne5239" dataDxfId="11127"/>
    <tableColumn id="5258" xr3:uid="{0FE67573-4E01-45C2-B8F2-AEDEEECF1AA0}" name="Colonne5240" dataDxfId="11126"/>
    <tableColumn id="5259" xr3:uid="{1813F0E5-12F7-4978-AA6B-634A3A431D1E}" name="Colonne5241" dataDxfId="11125"/>
    <tableColumn id="5260" xr3:uid="{D96CE2DD-3EFE-44A8-89CE-3D88BC65505E}" name="Colonne5242" dataDxfId="11124"/>
    <tableColumn id="5261" xr3:uid="{36E574AA-39D2-4C12-BFB3-D41CB121854E}" name="Colonne5243" dataDxfId="11123"/>
    <tableColumn id="5262" xr3:uid="{90170CDE-49C8-457E-BDA8-60DAB924D9A1}" name="Colonne5244" dataDxfId="11122"/>
    <tableColumn id="5263" xr3:uid="{944ACF12-1B59-43EC-B165-299070DAC6E9}" name="Colonne5245" dataDxfId="11121"/>
    <tableColumn id="5264" xr3:uid="{31A0C085-BB11-4680-8A45-889A4338A0A9}" name="Colonne5246" dataDxfId="11120"/>
    <tableColumn id="5265" xr3:uid="{0E472179-0FD4-44B8-AB4B-C2E8630C9D10}" name="Colonne5247" dataDxfId="11119"/>
    <tableColumn id="5266" xr3:uid="{C5F1E4B3-79E0-4DDB-936C-DDAED376032D}" name="Colonne5248" dataDxfId="11118"/>
    <tableColumn id="5267" xr3:uid="{E8D1D652-796B-45EC-BF85-B6A30458C11C}" name="Colonne5249" dataDxfId="11117"/>
    <tableColumn id="5268" xr3:uid="{A000114D-A21D-4F3A-BAD7-15D8EA5DA0C6}" name="Colonne5250" dataDxfId="11116"/>
    <tableColumn id="5269" xr3:uid="{112ED035-32CC-47BE-952B-AA3EF730A916}" name="Colonne5251" dataDxfId="11115"/>
    <tableColumn id="5270" xr3:uid="{D62E13A7-AA82-44D6-98AA-C945DC03066D}" name="Colonne5252" dataDxfId="11114"/>
    <tableColumn id="5271" xr3:uid="{25BC0285-9FA7-4279-AFBC-2239655F9F71}" name="Colonne5253" dataDxfId="11113"/>
    <tableColumn id="5272" xr3:uid="{A56AECF8-94DF-4A6C-A83A-C430B0F52D96}" name="Colonne5254" dataDxfId="11112"/>
    <tableColumn id="5273" xr3:uid="{77ABD1F9-3195-4A56-819A-0900FBB090FA}" name="Colonne5255" dataDxfId="11111"/>
    <tableColumn id="5274" xr3:uid="{0EEF3A86-D31A-4DD0-A58B-97FFF04F044C}" name="Colonne5256" dataDxfId="11110"/>
    <tableColumn id="5275" xr3:uid="{2381112B-79E8-4A12-81D0-F2234464A592}" name="Colonne5257" dataDxfId="11109"/>
    <tableColumn id="5276" xr3:uid="{CFA738BB-F802-433A-9D34-02F801339B68}" name="Colonne5258" dataDxfId="11108"/>
    <tableColumn id="5277" xr3:uid="{812A78CB-15C5-4929-B093-2E37C44E133E}" name="Colonne5259" dataDxfId="11107"/>
    <tableColumn id="5278" xr3:uid="{A2F1A506-1FDD-4E0B-9EB9-CA0EE148BF9A}" name="Colonne5260" dataDxfId="11106"/>
    <tableColumn id="5279" xr3:uid="{1A623632-C149-4264-8E96-37D56779D1F9}" name="Colonne5261" dataDxfId="11105"/>
    <tableColumn id="5280" xr3:uid="{37789361-FCA1-4A78-95B7-F553D1AE53F1}" name="Colonne5262" dataDxfId="11104"/>
    <tableColumn id="5281" xr3:uid="{CC5EC2FF-07E0-4650-B7B1-13B4700DE3DA}" name="Colonne5263" dataDxfId="11103"/>
    <tableColumn id="5282" xr3:uid="{9AF392C1-D070-4501-86F7-2163F82B9F4D}" name="Colonne5264" dataDxfId="11102"/>
    <tableColumn id="5283" xr3:uid="{7E19F6E4-99C9-4DA7-AB45-6D483E0CC6AA}" name="Colonne5265" dataDxfId="11101"/>
    <tableColumn id="5284" xr3:uid="{A27A1268-FFB7-49E1-A4B5-5AE87F753AF7}" name="Colonne5266" dataDxfId="11100"/>
    <tableColumn id="5285" xr3:uid="{87A0E320-4FC8-413B-B875-09351799B0DE}" name="Colonne5267" dataDxfId="11099"/>
    <tableColumn id="5286" xr3:uid="{5465D5CF-DCAD-483E-B8D7-B0725092B272}" name="Colonne5268" dataDxfId="11098"/>
    <tableColumn id="5287" xr3:uid="{D29E1947-722F-4CD7-8EBC-A1985B476348}" name="Colonne5269" dataDxfId="11097"/>
    <tableColumn id="5288" xr3:uid="{CBFCF152-52F5-4CB3-90DF-AFE1EA4C69AB}" name="Colonne5270" dataDxfId="11096"/>
    <tableColumn id="5289" xr3:uid="{89301B8C-84EA-4883-A3EE-CECFD926EBF2}" name="Colonne5271" dataDxfId="11095"/>
    <tableColumn id="5290" xr3:uid="{30B0D028-9693-41B3-AB2E-F069CF89304A}" name="Colonne5272" dataDxfId="11094"/>
    <tableColumn id="5291" xr3:uid="{A699457F-62EF-4FF3-84D0-5FE8F06AD2C9}" name="Colonne5273" dataDxfId="11093"/>
    <tableColumn id="5292" xr3:uid="{4B9B495F-F394-4AF1-AFF6-550DE3C69E83}" name="Colonne5274" dataDxfId="11092"/>
    <tableColumn id="5293" xr3:uid="{F844D7A7-D7EE-4D10-A59C-BEDB4F30001A}" name="Colonne5275" dataDxfId="11091"/>
    <tableColumn id="5294" xr3:uid="{B2369C95-3866-46F4-ADE3-A9471E3EAD75}" name="Colonne5276" dataDxfId="11090"/>
    <tableColumn id="5295" xr3:uid="{58150C11-E966-4A8C-88BD-05F281610800}" name="Colonne5277" dataDxfId="11089"/>
    <tableColumn id="5296" xr3:uid="{A11734BC-0309-41A9-8104-782A6D24C9D6}" name="Colonne5278" dataDxfId="11088"/>
    <tableColumn id="5297" xr3:uid="{7AF6E3CA-E2B2-49D7-BBBB-3ED81E24B7FA}" name="Colonne5279" dataDxfId="11087"/>
    <tableColumn id="5298" xr3:uid="{15C76A55-8205-4C22-A087-7BD57B6997DC}" name="Colonne5280" dataDxfId="11086"/>
    <tableColumn id="5299" xr3:uid="{91C3E6C0-4C4F-4ECB-9A2C-9ACF569EB2CA}" name="Colonne5281" dataDxfId="11085"/>
    <tableColumn id="5300" xr3:uid="{9A5CB2D6-6848-4418-B491-255D179E5D01}" name="Colonne5282" dataDxfId="11084"/>
    <tableColumn id="5301" xr3:uid="{CB15911B-54B4-4E33-917D-3F576A783985}" name="Colonne5283" dataDxfId="11083"/>
    <tableColumn id="5302" xr3:uid="{23431EBB-F7F1-45C6-A2BA-FF304D268EE0}" name="Colonne5284" dataDxfId="11082"/>
    <tableColumn id="5303" xr3:uid="{FC4CF061-2A6A-49DA-B9B3-38A073D81FB5}" name="Colonne5285" dataDxfId="11081"/>
    <tableColumn id="5304" xr3:uid="{683E176A-E954-4B68-A569-6CEAB49A7C6E}" name="Colonne5286" dataDxfId="11080"/>
    <tableColumn id="5305" xr3:uid="{CA5F02EF-2E5C-4027-9C75-4B470BBED20F}" name="Colonne5287" dataDxfId="11079"/>
    <tableColumn id="5306" xr3:uid="{5F926021-E48E-4A46-A2BB-ECE270536D7F}" name="Colonne5288" dataDxfId="11078"/>
    <tableColumn id="5307" xr3:uid="{BC9A5AC6-6BC5-43FE-97EB-AA3DA877E61B}" name="Colonne5289" dataDxfId="11077"/>
    <tableColumn id="5308" xr3:uid="{EFB4D297-FD71-46A6-8F1C-D2B35377A394}" name="Colonne5290" dataDxfId="11076"/>
    <tableColumn id="5309" xr3:uid="{D03A6BC1-1141-4EC0-9331-563BF75B64C0}" name="Colonne5291" dataDxfId="11075"/>
    <tableColumn id="5310" xr3:uid="{F5B04838-C9F4-4129-8A38-11FE9195ECCC}" name="Colonne5292" dataDxfId="11074"/>
    <tableColumn id="5311" xr3:uid="{5FCE473D-840B-42B2-B287-9736EDB05974}" name="Colonne5293" dataDxfId="11073"/>
    <tableColumn id="5312" xr3:uid="{CAFE0ECB-DA7E-41BB-BF01-40625BAE3FB2}" name="Colonne5294" dataDxfId="11072"/>
    <tableColumn id="5313" xr3:uid="{E94EE4EC-E80E-4049-B963-9C1F19EC212C}" name="Colonne5295" dataDxfId="11071"/>
    <tableColumn id="5314" xr3:uid="{31384874-A6FA-42F9-8A60-463343C77D61}" name="Colonne5296" dataDxfId="11070"/>
    <tableColumn id="5315" xr3:uid="{04561A28-E5A2-4B60-A82A-4916AFE52E1E}" name="Colonne5297" dataDxfId="11069"/>
    <tableColumn id="5316" xr3:uid="{395DA25D-DF57-4630-8669-FCBE63EE71F5}" name="Colonne5298" dataDxfId="11068"/>
    <tableColumn id="5317" xr3:uid="{D84147A5-B7E8-4BB5-A795-03F6BEF3BFC0}" name="Colonne5299" dataDxfId="11067"/>
    <tableColumn id="5318" xr3:uid="{CBE1A69E-13EB-4623-A1C2-210C052413C9}" name="Colonne5300" dataDxfId="11066"/>
    <tableColumn id="5319" xr3:uid="{49E791BF-E896-44F7-9282-0F673D9C8F42}" name="Colonne5301" dataDxfId="11065"/>
    <tableColumn id="5320" xr3:uid="{8556EA51-A63C-4694-A930-3132F3604D87}" name="Colonne5302" dataDxfId="11064"/>
    <tableColumn id="5321" xr3:uid="{4314E354-A635-4ED8-B196-6DCF1260F45F}" name="Colonne5303" dataDxfId="11063"/>
    <tableColumn id="5322" xr3:uid="{38BCA9E6-DCC3-4DDE-9EF6-86CF5732AD1B}" name="Colonne5304" dataDxfId="11062"/>
    <tableColumn id="5323" xr3:uid="{863F326D-7D06-4691-9C46-C65358F9615E}" name="Colonne5305" dataDxfId="11061"/>
    <tableColumn id="5324" xr3:uid="{BF89E966-C9E5-48A6-8457-348DD30AF5B1}" name="Colonne5306" dataDxfId="11060"/>
    <tableColumn id="5325" xr3:uid="{5CAFCEDB-7251-46DE-AA43-0320C7ED411F}" name="Colonne5307" dataDxfId="11059"/>
    <tableColumn id="5326" xr3:uid="{FD7E2EB8-0C49-4032-B2C1-411264AF684C}" name="Colonne5308" dataDxfId="11058"/>
    <tableColumn id="5327" xr3:uid="{5D5D34FA-51BB-42AB-8A51-C8F031AEF395}" name="Colonne5309" dataDxfId="11057"/>
    <tableColumn id="5328" xr3:uid="{3949B46D-6BE9-4786-BA3F-F842CF22F3D3}" name="Colonne5310" dataDxfId="11056"/>
    <tableColumn id="5329" xr3:uid="{0B748923-97D1-40D8-8BC7-D1C068CFF44F}" name="Colonne5311" dataDxfId="11055"/>
    <tableColumn id="5330" xr3:uid="{26710845-759D-4E64-99FA-67BE0F752B75}" name="Colonne5312" dataDxfId="11054"/>
    <tableColumn id="5331" xr3:uid="{CF4832FD-4BC4-4672-9A57-894FB9620815}" name="Colonne5313" dataDxfId="11053"/>
    <tableColumn id="5332" xr3:uid="{F3350181-9B06-4444-A072-DB9BEFBE9D6F}" name="Colonne5314" dataDxfId="11052"/>
    <tableColumn id="5333" xr3:uid="{B3AA1CE3-A9C7-4CC1-BD22-23D4524DCE19}" name="Colonne5315" dataDxfId="11051"/>
    <tableColumn id="5334" xr3:uid="{AF2CA4D5-4FCA-4852-80E2-40EFBC722FD1}" name="Colonne5316" dataDxfId="11050"/>
    <tableColumn id="5335" xr3:uid="{784B16AB-FC29-4DFA-99CC-88B3A36D1276}" name="Colonne5317" dataDxfId="11049"/>
    <tableColumn id="5336" xr3:uid="{F2F82AA4-2056-4128-8F6D-ADA2874004B6}" name="Colonne5318" dataDxfId="11048"/>
    <tableColumn id="5337" xr3:uid="{0D20677F-0F8F-4AEB-B53E-908AC997F7B6}" name="Colonne5319" dataDxfId="11047"/>
    <tableColumn id="5338" xr3:uid="{E593E854-ED3D-41A7-8E84-FC05A35A336D}" name="Colonne5320" dataDxfId="11046"/>
    <tableColumn id="5339" xr3:uid="{25AED71C-8455-4EBC-9A0C-DECA5FD3B00B}" name="Colonne5321" dataDxfId="11045"/>
    <tableColumn id="5340" xr3:uid="{545B1FEA-7A6C-4DD1-85D0-23BDBF06A410}" name="Colonne5322" dataDxfId="11044"/>
    <tableColumn id="5341" xr3:uid="{DC55CF08-7821-4A4E-A884-F91F13278720}" name="Colonne5323" dataDxfId="11043"/>
    <tableColumn id="5342" xr3:uid="{F80E397E-FE31-43FB-A1FD-A7BAE6F0C6FC}" name="Colonne5324" dataDxfId="11042"/>
    <tableColumn id="5343" xr3:uid="{0FB88D5A-A30E-4199-A93F-1F019D15B73D}" name="Colonne5325" dataDxfId="11041"/>
    <tableColumn id="5344" xr3:uid="{A1EB8A16-1092-42BD-8B62-E0A72EF1D31D}" name="Colonne5326" dataDxfId="11040"/>
    <tableColumn id="5345" xr3:uid="{5641C2C4-145A-4D4B-A154-6C830100B9A9}" name="Colonne5327" dataDxfId="11039"/>
    <tableColumn id="5346" xr3:uid="{F9AE3909-395B-4257-B36F-FBEBFC78DE84}" name="Colonne5328" dataDxfId="11038"/>
    <tableColumn id="5347" xr3:uid="{85B68F58-54AD-4ABB-AE92-CA242E0BE32E}" name="Colonne5329" dataDxfId="11037"/>
    <tableColumn id="5348" xr3:uid="{81B53557-D86E-47E2-A08F-9C4BF9E700CB}" name="Colonne5330" dataDxfId="11036"/>
    <tableColumn id="5349" xr3:uid="{B3B587BA-EE80-46CC-B384-BA729321F12B}" name="Colonne5331" dataDxfId="11035"/>
    <tableColumn id="5350" xr3:uid="{D1514034-CAFE-4A73-80A3-30A276CADCE2}" name="Colonne5332" dataDxfId="11034"/>
    <tableColumn id="5351" xr3:uid="{821C1968-7C31-4468-A080-7F4CC0CAE563}" name="Colonne5333" dataDxfId="11033"/>
    <tableColumn id="5352" xr3:uid="{91BB605F-CD63-4C66-A8C4-48B36D12E814}" name="Colonne5334" dataDxfId="11032"/>
    <tableColumn id="5353" xr3:uid="{9E2DBCA9-3F54-4CB6-9D16-E6BED85DCDD8}" name="Colonne5335" dataDxfId="11031"/>
    <tableColumn id="5354" xr3:uid="{9C580051-F012-4A2D-8A3D-C6A8F758F233}" name="Colonne5336" dataDxfId="11030"/>
    <tableColumn id="5355" xr3:uid="{E4AA71C2-FBF7-434B-A3F5-5C4C559C14D3}" name="Colonne5337" dataDxfId="11029"/>
    <tableColumn id="5356" xr3:uid="{C5F95598-9F3B-49ED-BB68-96A1485E6D8D}" name="Colonne5338" dataDxfId="11028"/>
    <tableColumn id="5357" xr3:uid="{AEBA871B-9D64-40C2-ADD8-4C37308B5379}" name="Colonne5339" dataDxfId="11027"/>
    <tableColumn id="5358" xr3:uid="{16E8F89F-78D3-42F0-B9CC-BE4AEDA738D3}" name="Colonne5340" dataDxfId="11026"/>
    <tableColumn id="5359" xr3:uid="{3370889B-C88A-4C95-BE4E-FB3F1502CFB1}" name="Colonne5341" dataDxfId="11025"/>
    <tableColumn id="5360" xr3:uid="{B4CA7616-4A38-49D8-B823-44994544C083}" name="Colonne5342" dataDxfId="11024"/>
    <tableColumn id="5361" xr3:uid="{2D3A23AD-6E58-45B9-AC16-643EB4839738}" name="Colonne5343" dataDxfId="11023"/>
    <tableColumn id="5362" xr3:uid="{AFBC0EC8-5704-4D8C-9944-44F6A516C491}" name="Colonne5344" dataDxfId="11022"/>
    <tableColumn id="5363" xr3:uid="{C57E88C2-5E5C-4D93-9BD5-DE51B1419088}" name="Colonne5345" dataDxfId="11021"/>
    <tableColumn id="5364" xr3:uid="{5BC754DF-5519-4370-AFCF-24A6831B9132}" name="Colonne5346" dataDxfId="11020"/>
    <tableColumn id="5365" xr3:uid="{9074C3F0-6C09-478A-9C1D-F058609C21CB}" name="Colonne5347" dataDxfId="11019"/>
    <tableColumn id="5366" xr3:uid="{6F19C578-2AF2-4C67-B0CA-1A08B0014844}" name="Colonne5348" dataDxfId="11018"/>
    <tableColumn id="5367" xr3:uid="{B7B42751-80CE-4AE9-B967-C640227A16CD}" name="Colonne5349" dataDxfId="11017"/>
    <tableColumn id="5368" xr3:uid="{5C168E0E-1E62-45AB-8C7E-AFE149AA22E2}" name="Colonne5350" dataDxfId="11016"/>
    <tableColumn id="5369" xr3:uid="{54CAD122-1A04-4FC2-AD17-1446FC040716}" name="Colonne5351" dataDxfId="11015"/>
    <tableColumn id="5370" xr3:uid="{45F8F304-6190-4EDD-BB9E-D2A73DBA3727}" name="Colonne5352" dataDxfId="11014"/>
    <tableColumn id="5371" xr3:uid="{83B47AB3-92CC-4B78-97C6-6A64DFDFBD29}" name="Colonne5353" dataDxfId="11013"/>
    <tableColumn id="5372" xr3:uid="{14456953-6B3E-4ED7-B39E-EA3D711D1410}" name="Colonne5354" dataDxfId="11012"/>
    <tableColumn id="5373" xr3:uid="{D530FEA3-5C3E-418C-9015-F64E57CA7563}" name="Colonne5355" dataDxfId="11011"/>
    <tableColumn id="5374" xr3:uid="{CFDE381E-10B0-4C38-9BC7-B3FBCB512380}" name="Colonne5356" dataDxfId="11010"/>
    <tableColumn id="5375" xr3:uid="{171A764E-01EE-49E3-B788-98B9EEEE10DA}" name="Colonne5357" dataDxfId="11009"/>
    <tableColumn id="5376" xr3:uid="{A64CEFBA-C19B-4119-A8D5-6A966CBBAFAA}" name="Colonne5358" dataDxfId="11008"/>
    <tableColumn id="5377" xr3:uid="{6BDED2AC-AD8D-4CC9-95F2-BDB4FAE88F74}" name="Colonne5359" dataDxfId="11007"/>
    <tableColumn id="5378" xr3:uid="{1231ED79-A50F-4AF2-A598-0B5280F2D5C9}" name="Colonne5360" dataDxfId="11006"/>
    <tableColumn id="5379" xr3:uid="{67B9D50F-53A8-4098-B54E-DD22A3C9C2FF}" name="Colonne5361" dataDxfId="11005"/>
    <tableColumn id="5380" xr3:uid="{560FFB88-BAEE-47C5-BD99-CF24370EC6D4}" name="Colonne5362" dataDxfId="11004"/>
    <tableColumn id="5381" xr3:uid="{0A29E41C-2A5B-4569-B105-D1D945E65299}" name="Colonne5363" dataDxfId="11003"/>
    <tableColumn id="5382" xr3:uid="{2F744772-C7E0-439B-A2D0-EE937C4E380E}" name="Colonne5364" dataDxfId="11002"/>
    <tableColumn id="5383" xr3:uid="{9B497040-E96F-4467-97C1-18D5EEA69BE1}" name="Colonne5365" dataDxfId="11001"/>
    <tableColumn id="5384" xr3:uid="{6DA5B5E2-F117-413E-A997-B30A403D9C41}" name="Colonne5366" dataDxfId="11000"/>
    <tableColumn id="5385" xr3:uid="{55995446-20E2-4AC7-9B90-0D602E5BB846}" name="Colonne5367" dataDxfId="10999"/>
    <tableColumn id="5386" xr3:uid="{18C2E288-AB97-458F-935B-DA331E307263}" name="Colonne5368" dataDxfId="10998"/>
    <tableColumn id="5387" xr3:uid="{F2E59DF9-38E8-4527-A4F1-A97C3669BAC8}" name="Colonne5369" dataDxfId="10997"/>
    <tableColumn id="5388" xr3:uid="{28D966E4-0362-4A58-9F5B-0C9409399911}" name="Colonne5370" dataDxfId="10996"/>
    <tableColumn id="5389" xr3:uid="{8833CF7D-82E9-4264-99A6-8113E0FCCBA4}" name="Colonne5371" dataDxfId="10995"/>
    <tableColumn id="5390" xr3:uid="{C447B41D-CFC7-4EE7-9787-71F257474469}" name="Colonne5372" dataDxfId="10994"/>
    <tableColumn id="5391" xr3:uid="{082F6C38-BFAA-4676-9921-A02FE2917A60}" name="Colonne5373" dataDxfId="10993"/>
    <tableColumn id="5392" xr3:uid="{442F48A2-985D-4A58-B895-E6F10BF2E2DB}" name="Colonne5374" dataDxfId="10992"/>
    <tableColumn id="5393" xr3:uid="{BBE164B2-8CC9-4361-B16B-871A67FF5C6F}" name="Colonne5375" dataDxfId="10991"/>
    <tableColumn id="5394" xr3:uid="{FD8DAF21-25E0-4DDE-BF5E-D82207AF0BDE}" name="Colonne5376" dataDxfId="10990"/>
    <tableColumn id="5395" xr3:uid="{AFB157C3-93DD-4B17-A69B-0F8391AA93F9}" name="Colonne5377" dataDxfId="10989"/>
    <tableColumn id="5396" xr3:uid="{E2D7656E-1E77-46C5-9F89-0116D256E071}" name="Colonne5378" dataDxfId="10988"/>
    <tableColumn id="5397" xr3:uid="{907F3381-8EF9-47DE-84BA-DB294B778664}" name="Colonne5379" dataDxfId="10987"/>
    <tableColumn id="5398" xr3:uid="{4EBD095B-C656-4962-AE17-FD79D5D211EA}" name="Colonne5380" dataDxfId="10986"/>
    <tableColumn id="5399" xr3:uid="{270F77D4-58CF-4F40-9CED-674B2A24719E}" name="Colonne5381" dataDxfId="10985"/>
    <tableColumn id="5400" xr3:uid="{86FC037D-49FC-47AF-844C-AF80D621F619}" name="Colonne5382" dataDxfId="10984"/>
    <tableColumn id="5401" xr3:uid="{65ACC410-DC67-4638-8679-BF88A2FB410D}" name="Colonne5383" dataDxfId="10983"/>
    <tableColumn id="5402" xr3:uid="{9E6929CB-D9D3-4467-9D89-78CDD24C2570}" name="Colonne5384" dataDxfId="10982"/>
    <tableColumn id="5403" xr3:uid="{C4A072A1-C81D-416D-865F-FB313C220D11}" name="Colonne5385" dataDxfId="10981"/>
    <tableColumn id="5404" xr3:uid="{F7290B7B-9855-4D3C-B302-2C1768471515}" name="Colonne5386" dataDxfId="10980"/>
    <tableColumn id="5405" xr3:uid="{F3C4EE5A-CFC6-43C3-B044-1C60DA4B0EC2}" name="Colonne5387" dataDxfId="10979"/>
    <tableColumn id="5406" xr3:uid="{8E7AA6A9-97A9-453B-B70B-A85001BA681F}" name="Colonne5388" dataDxfId="10978"/>
    <tableColumn id="5407" xr3:uid="{80949DE4-33D9-46EE-AF03-E254170E1D35}" name="Colonne5389" dataDxfId="10977"/>
    <tableColumn id="5408" xr3:uid="{E0B194A0-785A-44E9-AE1A-2EEC6780361A}" name="Colonne5390" dataDxfId="10976"/>
    <tableColumn id="5409" xr3:uid="{B03AAE2A-3F85-4269-9D13-A95F8D3986CB}" name="Colonne5391" dataDxfId="10975"/>
    <tableColumn id="5410" xr3:uid="{63ECEB7A-BB9B-406A-971F-9B0EFA844933}" name="Colonne5392" dataDxfId="10974"/>
    <tableColumn id="5411" xr3:uid="{2477DFE5-CC33-42E0-9197-E8EE4044F637}" name="Colonne5393" dataDxfId="10973"/>
    <tableColumn id="5412" xr3:uid="{EC4983AC-A153-49B0-8B7F-84801E46072F}" name="Colonne5394" dataDxfId="10972"/>
    <tableColumn id="5413" xr3:uid="{60308B3B-7400-43AD-9CDB-B43802A6490A}" name="Colonne5395" dataDxfId="10971"/>
    <tableColumn id="5414" xr3:uid="{1E843FBD-80EF-48BE-80EC-C2ED95136543}" name="Colonne5396" dataDxfId="10970"/>
    <tableColumn id="5415" xr3:uid="{4CE8D05D-DEF7-4493-90CF-A3C0F0DF5BEE}" name="Colonne5397" dataDxfId="10969"/>
    <tableColumn id="5416" xr3:uid="{97EA3B34-43AC-4607-991D-A462EC1D6BFA}" name="Colonne5398" dataDxfId="10968"/>
    <tableColumn id="5417" xr3:uid="{8AF7E8FC-DE69-4381-9FB8-F77AC638E8AD}" name="Colonne5399" dataDxfId="10967"/>
    <tableColumn id="5418" xr3:uid="{E09D5640-3B52-4445-9A4C-D3424DA00F99}" name="Colonne5400" dataDxfId="10966"/>
    <tableColumn id="5419" xr3:uid="{4B8D2F82-3296-4A92-9E44-A33A5051B152}" name="Colonne5401" dataDxfId="10965"/>
    <tableColumn id="5420" xr3:uid="{8810BE39-1494-4BAA-9B48-F830B96F31AD}" name="Colonne5402" dataDxfId="10964"/>
    <tableColumn id="5421" xr3:uid="{788B7CD0-49D9-45CC-9C81-8AD640139AF6}" name="Colonne5403" dataDxfId="10963"/>
    <tableColumn id="5422" xr3:uid="{30512672-7EC7-46B3-B575-06CF6A9F9120}" name="Colonne5404" dataDxfId="10962"/>
    <tableColumn id="5423" xr3:uid="{2937F2CF-4B4D-46A8-9A3A-ED78B50A25BB}" name="Colonne5405" dataDxfId="10961"/>
    <tableColumn id="5424" xr3:uid="{ED12AAA6-0C09-424D-819F-852B206D4B4D}" name="Colonne5406" dataDxfId="10960"/>
    <tableColumn id="5425" xr3:uid="{58A6BB1E-826F-4B8B-B9A7-F3334FCA8CFF}" name="Colonne5407" dataDxfId="10959"/>
    <tableColumn id="5426" xr3:uid="{6F8B2F30-8834-481C-B11D-8B5F4DB734FD}" name="Colonne5408" dataDxfId="10958"/>
    <tableColumn id="5427" xr3:uid="{01C866DE-5BB1-45C1-BA71-F67507EF9B0B}" name="Colonne5409" dataDxfId="10957"/>
    <tableColumn id="5428" xr3:uid="{7FF61356-B00C-4253-B0FE-C23C919D841C}" name="Colonne5410" dataDxfId="10956"/>
    <tableColumn id="5429" xr3:uid="{996657BA-D152-46E5-B18F-6CA651BD63AE}" name="Colonne5411" dataDxfId="10955"/>
    <tableColumn id="5430" xr3:uid="{4F77B734-2B47-4FE1-BABA-66637B167512}" name="Colonne5412" dataDxfId="10954"/>
    <tableColumn id="5431" xr3:uid="{627C3F75-2F8A-49A9-907C-B3206DEE5B57}" name="Colonne5413" dataDxfId="10953"/>
    <tableColumn id="5432" xr3:uid="{70E3FFC5-79C0-4EBB-A232-C0B6A81E0CFE}" name="Colonne5414" dataDxfId="10952"/>
    <tableColumn id="5433" xr3:uid="{75BED203-BC15-4A06-B6F4-712579036FD8}" name="Colonne5415" dataDxfId="10951"/>
    <tableColumn id="5434" xr3:uid="{C5390E20-8B41-4CB2-B6D1-AD31BFBC294C}" name="Colonne5416" dataDxfId="10950"/>
    <tableColumn id="5435" xr3:uid="{AAB3E3C1-CCE8-4814-9529-4B384B3CD0B7}" name="Colonne5417" dataDxfId="10949"/>
    <tableColumn id="5436" xr3:uid="{64940DF1-E7EF-4C44-9A0E-791CAC0499D1}" name="Colonne5418" dataDxfId="10948"/>
    <tableColumn id="5437" xr3:uid="{BAC7B1FD-3E0A-4743-9D45-5710201EED38}" name="Colonne5419" dataDxfId="10947"/>
    <tableColumn id="5438" xr3:uid="{E34B21A1-8172-4E14-88CF-05C78466D88C}" name="Colonne5420" dataDxfId="10946"/>
    <tableColumn id="5439" xr3:uid="{CAFFEF4C-55FE-42B2-BF0E-042AB99B0EAE}" name="Colonne5421" dataDxfId="10945"/>
    <tableColumn id="5440" xr3:uid="{F84555B5-E3A1-46BC-BFC6-282E3DF2B7BC}" name="Colonne5422" dataDxfId="10944"/>
    <tableColumn id="5441" xr3:uid="{773D3920-6219-41A6-AE35-6C8B374E6D33}" name="Colonne5423" dataDxfId="10943"/>
    <tableColumn id="5442" xr3:uid="{21EFB58A-F120-4823-B211-F03D8E7E7697}" name="Colonne5424" dataDxfId="10942"/>
    <tableColumn id="5443" xr3:uid="{4015A80B-4C90-4035-BAAC-BF7454588F3C}" name="Colonne5425" dataDxfId="10941"/>
    <tableColumn id="5444" xr3:uid="{AA3C5471-7365-40A4-BA9C-C899D5D3931F}" name="Colonne5426" dataDxfId="10940"/>
    <tableColumn id="5445" xr3:uid="{87BBDB03-1D71-457C-879A-72EAA1E0F7C2}" name="Colonne5427" dataDxfId="10939"/>
    <tableColumn id="5446" xr3:uid="{ED7EBD22-1E80-45A1-87C5-B3F1781CC371}" name="Colonne5428" dataDxfId="10938"/>
    <tableColumn id="5447" xr3:uid="{E7845C28-FB64-44BD-B67D-F9F1D7416CB0}" name="Colonne5429" dataDxfId="10937"/>
    <tableColumn id="5448" xr3:uid="{AAC91A98-AE99-4A66-AD47-911D3EE13169}" name="Colonne5430" dataDxfId="10936"/>
    <tableColumn id="5449" xr3:uid="{1455040F-ACA2-46BF-A9C9-0937386D8577}" name="Colonne5431" dataDxfId="10935"/>
    <tableColumn id="5450" xr3:uid="{3B9EA368-A470-4550-88F6-BD0262105648}" name="Colonne5432" dataDxfId="10934"/>
    <tableColumn id="5451" xr3:uid="{1DE77F83-B43A-4939-9047-9BF804501FF8}" name="Colonne5433" dataDxfId="10933"/>
    <tableColumn id="5452" xr3:uid="{1AB23A72-94A2-4011-A730-F8875FF9A29D}" name="Colonne5434" dataDxfId="10932"/>
    <tableColumn id="5453" xr3:uid="{1535DDFC-2BB9-418F-A505-CA9B652D3AF2}" name="Colonne5435" dataDxfId="10931"/>
    <tableColumn id="5454" xr3:uid="{D8296473-9F34-46DF-97F8-A5A9D830AB36}" name="Colonne5436" dataDxfId="10930"/>
    <tableColumn id="5455" xr3:uid="{4A843E50-6ECA-49AF-84B4-247E4B01664A}" name="Colonne5437" dataDxfId="10929"/>
    <tableColumn id="5456" xr3:uid="{7059777A-70B1-479A-B6A6-B29AF5BA6056}" name="Colonne5438" dataDxfId="10928"/>
    <tableColumn id="5457" xr3:uid="{9B354405-C494-4B08-9C4B-DCE24D833D80}" name="Colonne5439" dataDxfId="10927"/>
    <tableColumn id="5458" xr3:uid="{33E6E9E3-CE2F-42E0-9F71-7BE47FA270C8}" name="Colonne5440" dataDxfId="10926"/>
    <tableColumn id="5459" xr3:uid="{362BF332-515E-4B16-AF90-F83034D50FCC}" name="Colonne5441" dataDxfId="10925"/>
    <tableColumn id="5460" xr3:uid="{AE8373B3-176E-49BD-AB39-DA25E56E7321}" name="Colonne5442" dataDxfId="10924"/>
    <tableColumn id="5461" xr3:uid="{B693BFA1-21A7-4222-9776-A9EC153095F4}" name="Colonne5443" dataDxfId="10923"/>
    <tableColumn id="5462" xr3:uid="{1E0AF148-9CF0-4E0D-8815-2E9BD17944A2}" name="Colonne5444" dataDxfId="10922"/>
    <tableColumn id="5463" xr3:uid="{F8B39BFB-552A-42B5-A2C2-74BBB2D8E59C}" name="Colonne5445" dataDxfId="10921"/>
    <tableColumn id="5464" xr3:uid="{617C6F58-DF1E-4EF6-8274-2B37DFBCA9DB}" name="Colonne5446" dataDxfId="10920"/>
    <tableColumn id="5465" xr3:uid="{871752B2-896C-42CA-840F-B101E84A7D58}" name="Colonne5447" dataDxfId="10919"/>
    <tableColumn id="5466" xr3:uid="{F5D87FBF-0560-4421-BEC6-80ECE97FA41C}" name="Colonne5448" dataDxfId="10918"/>
    <tableColumn id="5467" xr3:uid="{0483FC27-5E2F-4BCE-A0E3-A019C31F4698}" name="Colonne5449" dataDxfId="10917"/>
    <tableColumn id="5468" xr3:uid="{367C8C08-6798-4219-B5A8-1D7C9943F889}" name="Colonne5450" dataDxfId="10916"/>
    <tableColumn id="5469" xr3:uid="{9BC8EAC5-E79B-4A2D-9DA7-60C6DF70A3F8}" name="Colonne5451" dataDxfId="10915"/>
    <tableColumn id="5470" xr3:uid="{F153AA65-0F66-486D-AD19-917C11F2EAC0}" name="Colonne5452" dataDxfId="10914"/>
    <tableColumn id="5471" xr3:uid="{B7238EA4-A44D-43E4-B945-7F5D4F7A9BE2}" name="Colonne5453" dataDxfId="10913"/>
    <tableColumn id="5472" xr3:uid="{D9457EE8-1A48-44C6-98F7-4C09704A641C}" name="Colonne5454" dataDxfId="10912"/>
    <tableColumn id="5473" xr3:uid="{8D2E83A4-06FC-407D-822C-656F0CA9D8B4}" name="Colonne5455" dataDxfId="10911"/>
    <tableColumn id="5474" xr3:uid="{709B9170-969E-45D9-88F6-83C4B33F01DA}" name="Colonne5456" dataDxfId="10910"/>
    <tableColumn id="5475" xr3:uid="{51DF4AD3-6755-4411-8424-375F4FBE0439}" name="Colonne5457" dataDxfId="10909"/>
    <tableColumn id="5476" xr3:uid="{DACE022E-F7FB-4B1F-AAD7-EB2BB88AB000}" name="Colonne5458" dataDxfId="10908"/>
    <tableColumn id="5477" xr3:uid="{31420BF9-6F6E-424C-A779-43C9569A7639}" name="Colonne5459" dataDxfId="10907"/>
    <tableColumn id="5478" xr3:uid="{2C05D11A-B70A-4511-A372-BD8895F8368E}" name="Colonne5460" dataDxfId="10906"/>
    <tableColumn id="5479" xr3:uid="{222D49CA-93A2-4098-AB97-54818EDEAFE4}" name="Colonne5461" dataDxfId="10905"/>
    <tableColumn id="5480" xr3:uid="{3C1C89B2-0114-4832-831A-CD9BC0195A06}" name="Colonne5462" dataDxfId="10904"/>
    <tableColumn id="5481" xr3:uid="{49C36EF8-E734-4534-A39B-E4117C234075}" name="Colonne5463" dataDxfId="10903"/>
    <tableColumn id="5482" xr3:uid="{9AC45304-1325-4FE1-8CB0-B542AACE505A}" name="Colonne5464" dataDxfId="10902"/>
    <tableColumn id="5483" xr3:uid="{FF0A430C-7893-4A25-A703-2DD71D0B1962}" name="Colonne5465" dataDxfId="10901"/>
    <tableColumn id="5484" xr3:uid="{BBFC8032-C596-458D-9FA3-AFE6512AF088}" name="Colonne5466" dataDxfId="10900"/>
    <tableColumn id="5485" xr3:uid="{AE9A183B-5E86-454E-91E8-320F0176D39E}" name="Colonne5467" dataDxfId="10899"/>
    <tableColumn id="5486" xr3:uid="{16422B2D-F180-43BF-9CFA-68DA0AE3B9CA}" name="Colonne5468" dataDxfId="10898"/>
    <tableColumn id="5487" xr3:uid="{DD9CFE77-1451-41C5-8F4E-722D785D1CAE}" name="Colonne5469" dataDxfId="10897"/>
    <tableColumn id="5488" xr3:uid="{EDB0D984-5D2E-417B-9523-C6B5321BC570}" name="Colonne5470" dataDxfId="10896"/>
    <tableColumn id="5489" xr3:uid="{12F7199C-D9CA-4B6E-9681-BC544156DB32}" name="Colonne5471" dataDxfId="10895"/>
    <tableColumn id="5490" xr3:uid="{55DADE75-45DD-4C30-A79E-FF69BC0980AF}" name="Colonne5472" dataDxfId="10894"/>
    <tableColumn id="5491" xr3:uid="{5DAA1AEC-058E-44F6-9848-D1B3F1AF506B}" name="Colonne5473" dataDxfId="10893"/>
    <tableColumn id="5492" xr3:uid="{6778055F-AD2B-47A9-8D9E-C91BC03FA06E}" name="Colonne5474" dataDxfId="10892"/>
    <tableColumn id="5493" xr3:uid="{4C1C2C05-9BBB-4955-8DCC-EAF6C4C52BFA}" name="Colonne5475" dataDxfId="10891"/>
    <tableColumn id="5494" xr3:uid="{0C23737A-2226-4A30-B3DA-E9F198A7091B}" name="Colonne5476" dataDxfId="10890"/>
    <tableColumn id="5495" xr3:uid="{889CA117-D161-4794-BBB4-5E184F9C2499}" name="Colonne5477" dataDxfId="10889"/>
    <tableColumn id="5496" xr3:uid="{4C3B65A0-BA23-4B60-AE67-88F591D1DA82}" name="Colonne5478" dataDxfId="10888"/>
    <tableColumn id="5497" xr3:uid="{D776E8E5-5496-4481-86E0-7F45889A4A00}" name="Colonne5479" dataDxfId="10887"/>
    <tableColumn id="5498" xr3:uid="{3480A7DA-3B8C-4648-AB45-A96E2540905C}" name="Colonne5480" dataDxfId="10886"/>
    <tableColumn id="5499" xr3:uid="{ECCADCE5-D030-4D75-926C-CA7262162BFF}" name="Colonne5481" dataDxfId="10885"/>
    <tableColumn id="5500" xr3:uid="{F4A8E61E-A45D-4672-8DAA-F5384317624E}" name="Colonne5482" dataDxfId="10884"/>
    <tableColumn id="5501" xr3:uid="{C30E75ED-4857-4827-BEC0-FE74366D268D}" name="Colonne5483" dataDxfId="10883"/>
    <tableColumn id="5502" xr3:uid="{152D2BB4-9F5B-45BB-9DDC-307F2A614FE6}" name="Colonne5484" dataDxfId="10882"/>
    <tableColumn id="5503" xr3:uid="{1143275E-E74E-4768-8A30-6C92E5F83FBA}" name="Colonne5485" dataDxfId="10881"/>
    <tableColumn id="5504" xr3:uid="{37DB04D8-7530-4FEE-848F-7EF13EA1C0CA}" name="Colonne5486" dataDxfId="10880"/>
    <tableColumn id="5505" xr3:uid="{BA7CAABC-1FB3-4CC2-9F3D-DE8CA58FAB8D}" name="Colonne5487" dataDxfId="10879"/>
    <tableColumn id="5506" xr3:uid="{16ABA67D-35F0-4A5F-A8F9-7E2C8028333A}" name="Colonne5488" dataDxfId="10878"/>
    <tableColumn id="5507" xr3:uid="{24ED921A-ED15-45BA-9B3A-E0FAE7255D49}" name="Colonne5489" dataDxfId="10877"/>
    <tableColumn id="5508" xr3:uid="{4F2CD42B-65A1-4026-ABF4-AE1337B32543}" name="Colonne5490" dataDxfId="10876"/>
    <tableColumn id="5509" xr3:uid="{84F4B7D2-03D6-4FCC-9489-1E4BB035115E}" name="Colonne5491" dataDxfId="10875"/>
    <tableColumn id="5510" xr3:uid="{E2545F3A-AABF-41A6-AFFE-44CFC6908D42}" name="Colonne5492" dataDxfId="10874"/>
    <tableColumn id="5511" xr3:uid="{8BD6EF8C-6167-4CEF-B201-C948E57CA991}" name="Colonne5493" dataDxfId="10873"/>
    <tableColumn id="5512" xr3:uid="{EB1D61F3-294C-4BC8-B9A1-60A42F0E44A6}" name="Colonne5494" dataDxfId="10872"/>
    <tableColumn id="5513" xr3:uid="{5F596F76-61FD-422C-A6B0-4B9DE78DBBDD}" name="Colonne5495" dataDxfId="10871"/>
    <tableColumn id="5514" xr3:uid="{F32F25E9-27F2-41F7-8C30-31231E62A7A4}" name="Colonne5496" dataDxfId="10870"/>
    <tableColumn id="5515" xr3:uid="{324D6CEE-8DE6-4122-9DF3-AD59EB8F0092}" name="Colonne5497" dataDxfId="10869"/>
    <tableColumn id="5516" xr3:uid="{16DA27CB-4678-4FA3-9B7C-5FCB9D6535FF}" name="Colonne5498" dataDxfId="10868"/>
    <tableColumn id="5517" xr3:uid="{88933092-1220-42CC-8101-28A70A36C605}" name="Colonne5499" dataDxfId="10867"/>
    <tableColumn id="5518" xr3:uid="{86960831-B943-4FC0-B03F-781020C74796}" name="Colonne5500" dataDxfId="10866"/>
    <tableColumn id="5519" xr3:uid="{4E33BBE3-09E4-4313-A9D1-016516D2ACA9}" name="Colonne5501" dataDxfId="10865"/>
    <tableColumn id="5520" xr3:uid="{7290DAF5-CA06-4CC6-BE08-6CCAAFEA9D12}" name="Colonne5502" dataDxfId="10864"/>
    <tableColumn id="5521" xr3:uid="{B31857BC-DF00-481C-BA41-CA92A41D3B38}" name="Colonne5503" dataDxfId="10863"/>
    <tableColumn id="5522" xr3:uid="{F5453CDF-1043-4BE7-A607-6CBABF32DBDC}" name="Colonne5504" dataDxfId="10862"/>
    <tableColumn id="5523" xr3:uid="{9B7A3CD5-2A77-4F94-9855-8B7FFAA32401}" name="Colonne5505" dataDxfId="10861"/>
    <tableColumn id="5524" xr3:uid="{1B3F990C-F2A6-497D-92E3-692753DF25D8}" name="Colonne5506" dataDxfId="10860"/>
    <tableColumn id="5525" xr3:uid="{418A380B-E329-439E-BE03-576D0515C2BA}" name="Colonne5507" dataDxfId="10859"/>
    <tableColumn id="5526" xr3:uid="{0DD64FDD-CEEF-44B9-92C7-02F82ECA810E}" name="Colonne5508" dataDxfId="10858"/>
    <tableColumn id="5527" xr3:uid="{A5214BBF-B7A7-42E1-B57D-D93E4880ADFF}" name="Colonne5509" dataDxfId="10857"/>
    <tableColumn id="5528" xr3:uid="{438C54C7-8E5C-43C2-8A93-3173FFCBB471}" name="Colonne5510" dataDxfId="10856"/>
    <tableColumn id="5529" xr3:uid="{5A3EC15C-403F-403D-AB6E-FFB29A76FA9A}" name="Colonne5511" dataDxfId="10855"/>
    <tableColumn id="5530" xr3:uid="{BA8C0A73-F93C-4019-A76D-C01DADDE2B38}" name="Colonne5512" dataDxfId="10854"/>
    <tableColumn id="5531" xr3:uid="{FED365DB-50D3-43EB-9FA0-C503FEAB4CDF}" name="Colonne5513" dataDxfId="10853"/>
    <tableColumn id="5532" xr3:uid="{6E95385E-36A6-49D2-B7B3-18711B151388}" name="Colonne5514" dataDxfId="10852"/>
    <tableColumn id="5533" xr3:uid="{2A0E046B-C9AF-4BC9-BC86-72C063B6206C}" name="Colonne5515" dataDxfId="10851"/>
    <tableColumn id="5534" xr3:uid="{1DC78811-82B2-4B4F-926C-2CD9F20D8D8D}" name="Colonne5516" dataDxfId="10850"/>
    <tableColumn id="5535" xr3:uid="{93758CFB-D65B-4E22-AD64-16AC193C3FD2}" name="Colonne5517" dataDxfId="10849"/>
    <tableColumn id="5536" xr3:uid="{7F70A1FC-97F1-4FCF-A15C-A023CEE74C7B}" name="Colonne5518" dataDxfId="10848"/>
    <tableColumn id="5537" xr3:uid="{FB50F7CB-87E2-40E1-8B1F-A2D48ED6DB72}" name="Colonne5519" dataDxfId="10847"/>
    <tableColumn id="5538" xr3:uid="{6D28A107-E4CD-48D6-B673-93F1E6E17480}" name="Colonne5520" dataDxfId="10846"/>
    <tableColumn id="5539" xr3:uid="{ACB66D2C-172E-4543-84CC-2841143AC391}" name="Colonne5521" dataDxfId="10845"/>
    <tableColumn id="5540" xr3:uid="{9A0E3859-A5F0-4881-9E3B-BCEF6078506C}" name="Colonne5522" dataDxfId="10844"/>
    <tableColumn id="5541" xr3:uid="{ADADE895-F6AA-400A-93E2-7729469879B7}" name="Colonne5523" dataDxfId="10843"/>
    <tableColumn id="5542" xr3:uid="{8966E866-3939-48A1-A127-4D16DDB079D6}" name="Colonne5524" dataDxfId="10842"/>
    <tableColumn id="5543" xr3:uid="{8DA8FD57-2B64-4B23-8B01-85832FEC1351}" name="Colonne5525" dataDxfId="10841"/>
    <tableColumn id="5544" xr3:uid="{D228147F-68B8-4EC0-ACBA-054B6F9AA4DA}" name="Colonne5526" dataDxfId="10840"/>
    <tableColumn id="5545" xr3:uid="{3E09F0A2-A985-4367-9CAD-F2EF79FD230A}" name="Colonne5527" dataDxfId="10839"/>
    <tableColumn id="5546" xr3:uid="{EB4B5FFF-171D-430A-A383-4A2C8D269BBA}" name="Colonne5528" dataDxfId="10838"/>
    <tableColumn id="5547" xr3:uid="{9A2F10D7-F45A-45DB-8A0C-D88B4681F93E}" name="Colonne5529" dataDxfId="10837"/>
    <tableColumn id="5548" xr3:uid="{811C622C-F7A3-4444-BFB6-42624632A3B8}" name="Colonne5530" dataDxfId="10836"/>
    <tableColumn id="5549" xr3:uid="{825CD279-ECF8-4D58-9C0D-8EF281B6C374}" name="Colonne5531" dataDxfId="10835"/>
    <tableColumn id="5550" xr3:uid="{0DF3050E-ABC0-48D4-8D8E-FAE0150B6AAA}" name="Colonne5532" dataDxfId="10834"/>
    <tableColumn id="5551" xr3:uid="{9E91E24D-BA3F-4447-A9A1-FDAD0940B57C}" name="Colonne5533" dataDxfId="10833"/>
    <tableColumn id="5552" xr3:uid="{655C3C34-2B1F-4919-9BB9-B743B09AEC08}" name="Colonne5534" dataDxfId="10832"/>
    <tableColumn id="5553" xr3:uid="{20C65360-E69B-4C94-877A-0DF00C6773F8}" name="Colonne5535" dataDxfId="10831"/>
    <tableColumn id="5554" xr3:uid="{CC5A624A-2E58-46CA-AED9-A64FD75880E9}" name="Colonne5536" dataDxfId="10830"/>
    <tableColumn id="5555" xr3:uid="{8524B580-5662-4D5F-8B5E-7D8C248CD38B}" name="Colonne5537" dataDxfId="10829"/>
    <tableColumn id="5556" xr3:uid="{29762617-8451-44B9-9EB7-2C8C8E90C783}" name="Colonne5538" dataDxfId="10828"/>
    <tableColumn id="5557" xr3:uid="{0506BD3F-2957-46A4-8D41-D1C310C25BC4}" name="Colonne5539" dataDxfId="10827"/>
    <tableColumn id="5558" xr3:uid="{DCA698C8-F4C2-49CD-B6A4-33F855A858BF}" name="Colonne5540" dataDxfId="10826"/>
    <tableColumn id="5559" xr3:uid="{7D1AF327-A114-42C1-BC70-E15D4C9BEA20}" name="Colonne5541" dataDxfId="10825"/>
    <tableColumn id="5560" xr3:uid="{D78734F0-F0CD-42D6-8323-114A44A7FBF3}" name="Colonne5542" dataDxfId="10824"/>
    <tableColumn id="5561" xr3:uid="{14B27109-B2B8-4EE5-AE5B-934FF23611F6}" name="Colonne5543" dataDxfId="10823"/>
    <tableColumn id="5562" xr3:uid="{5DC8D0D1-90AC-4601-84AA-BB46A31A8A50}" name="Colonne5544" dataDxfId="10822"/>
    <tableColumn id="5563" xr3:uid="{41B112D4-9C6E-47BF-83D3-81F023303647}" name="Colonne5545" dataDxfId="10821"/>
    <tableColumn id="5564" xr3:uid="{0C723726-D546-46DF-AEBC-4A3AC851A168}" name="Colonne5546" dataDxfId="10820"/>
    <tableColumn id="5565" xr3:uid="{6F7989FD-1688-4251-8954-28FC43E21D39}" name="Colonne5547" dataDxfId="10819"/>
    <tableColumn id="5566" xr3:uid="{A343BC16-B671-4B68-9DF5-FBFC9E1A1C41}" name="Colonne5548" dataDxfId="10818"/>
    <tableColumn id="5567" xr3:uid="{220A9F3C-EC11-4559-BA14-F0245428C798}" name="Colonne5549" dataDxfId="10817"/>
    <tableColumn id="5568" xr3:uid="{E621C009-B4EA-496E-AA9B-B93DB09A6753}" name="Colonne5550" dataDxfId="10816"/>
    <tableColumn id="5569" xr3:uid="{FCED41D1-8A35-4D1F-BA66-9FBB93261ABA}" name="Colonne5551" dataDxfId="10815"/>
    <tableColumn id="5570" xr3:uid="{42F99ADA-BDE5-44C1-B602-2FB91E4DB7C3}" name="Colonne5552" dataDxfId="10814"/>
    <tableColumn id="5571" xr3:uid="{3ECDEDE2-3FF1-4CB5-ACBF-BF9752D40A02}" name="Colonne5553" dataDxfId="10813"/>
    <tableColumn id="5572" xr3:uid="{925977DC-70EF-4D4F-856C-7A636CE26EEF}" name="Colonne5554" dataDxfId="10812"/>
    <tableColumn id="5573" xr3:uid="{21F83530-BE69-4FA0-9EBE-6BFF833247DA}" name="Colonne5555" dataDxfId="10811"/>
    <tableColumn id="5574" xr3:uid="{D9CCC9B0-CA19-4DCA-AB89-C96643DF8244}" name="Colonne5556" dataDxfId="10810"/>
    <tableColumn id="5575" xr3:uid="{5294FE2E-AAAE-4E16-ABE1-9370F5EDF118}" name="Colonne5557" dataDxfId="10809"/>
    <tableColumn id="5576" xr3:uid="{038EEB0D-895C-490B-B4A1-635D8BFAF782}" name="Colonne5558" dataDxfId="10808"/>
    <tableColumn id="5577" xr3:uid="{B04485B5-BFAB-4BC7-91C9-36F933F8DD97}" name="Colonne5559" dataDxfId="10807"/>
    <tableColumn id="5578" xr3:uid="{D51E851A-BABB-4249-A5D5-275818D36782}" name="Colonne5560" dataDxfId="10806"/>
    <tableColumn id="5579" xr3:uid="{11932704-31DD-4E84-817B-39E0796320F2}" name="Colonne5561" dataDxfId="10805"/>
    <tableColumn id="5580" xr3:uid="{E1EAD4CC-3128-4C40-BE59-F3095A2D9DD8}" name="Colonne5562" dataDxfId="10804"/>
    <tableColumn id="5581" xr3:uid="{61249E56-E88D-4C2C-A95D-BDB57E5537C8}" name="Colonne5563" dataDxfId="10803"/>
    <tableColumn id="5582" xr3:uid="{1CE1C947-3C0C-41CB-AB2D-A749C70C69CC}" name="Colonne5564" dataDxfId="10802"/>
    <tableColumn id="5583" xr3:uid="{9582AA56-9B09-47A1-AA11-0869337BA220}" name="Colonne5565" dataDxfId="10801"/>
    <tableColumn id="5584" xr3:uid="{3A040032-64B6-4302-8CB3-2BA70B39DC9A}" name="Colonne5566" dataDxfId="10800"/>
    <tableColumn id="5585" xr3:uid="{AC9BF87A-FFAB-456B-A306-3FCD6BB9B945}" name="Colonne5567" dataDxfId="10799"/>
    <tableColumn id="5586" xr3:uid="{FE5D1428-08C1-44A2-90A8-57310F303F05}" name="Colonne5568" dataDxfId="10798"/>
    <tableColumn id="5587" xr3:uid="{2A0A5393-3E46-4A02-9165-F5DC1FE4C112}" name="Colonne5569" dataDxfId="10797"/>
    <tableColumn id="5588" xr3:uid="{3DAE17A7-0041-4386-A1EB-F18C034D0B69}" name="Colonne5570" dataDxfId="10796"/>
    <tableColumn id="5589" xr3:uid="{BC06A109-A72B-4579-8ED8-270CF8C85708}" name="Colonne5571" dataDxfId="10795"/>
    <tableColumn id="5590" xr3:uid="{1C253EA7-99AF-48D6-935A-A8A418175BB2}" name="Colonne5572" dataDxfId="10794"/>
    <tableColumn id="5591" xr3:uid="{93AFC0A7-60C2-47E0-A444-CE788962E22E}" name="Colonne5573" dataDxfId="10793"/>
    <tableColumn id="5592" xr3:uid="{FDAE3409-C441-47EA-B1F4-760A3C59DD94}" name="Colonne5574" dataDxfId="10792"/>
    <tableColumn id="5593" xr3:uid="{E0548C06-9936-4DB4-A24F-E996B6859545}" name="Colonne5575" dataDxfId="10791"/>
    <tableColumn id="5594" xr3:uid="{DCB2EA56-3AFD-4C5D-8AA7-FDA4DBF1155F}" name="Colonne5576" dataDxfId="10790"/>
    <tableColumn id="5595" xr3:uid="{0BD6A1E3-1E77-41D3-8C0B-3AC8CBA30EDE}" name="Colonne5577" dataDxfId="10789"/>
    <tableColumn id="5596" xr3:uid="{D819A1FB-FC60-41AB-B57D-2AA29FC7CCAB}" name="Colonne5578" dataDxfId="10788"/>
    <tableColumn id="5597" xr3:uid="{4A776B74-FF01-4417-AF5E-4FC203477F2C}" name="Colonne5579" dataDxfId="10787"/>
    <tableColumn id="5598" xr3:uid="{EAB3385C-7C1F-42AD-AC11-1D84F3ED30C5}" name="Colonne5580" dataDxfId="10786"/>
    <tableColumn id="5599" xr3:uid="{70CE3EBF-1B04-49BD-AC64-7BE495A33F8F}" name="Colonne5581" dataDxfId="10785"/>
    <tableColumn id="5600" xr3:uid="{DD96DAFC-2612-45CF-9F88-683A7DC91D2B}" name="Colonne5582" dataDxfId="10784"/>
    <tableColumn id="5601" xr3:uid="{B3BDC70D-3012-4724-B9B4-23BC1E0B3FDB}" name="Colonne5583" dataDxfId="10783"/>
    <tableColumn id="5602" xr3:uid="{BC52554F-11DA-49BA-9829-17D3E996F2BC}" name="Colonne5584" dataDxfId="10782"/>
    <tableColumn id="5603" xr3:uid="{E4156CE4-12EB-47FB-BB7A-A9E6EE7B29D2}" name="Colonne5585" dataDxfId="10781"/>
    <tableColumn id="5604" xr3:uid="{7A666853-9ED0-47BC-AEE9-A9CF6297AB10}" name="Colonne5586" dataDxfId="10780"/>
    <tableColumn id="5605" xr3:uid="{3E290005-1D8B-495F-90D2-E4CCC4DD3472}" name="Colonne5587" dataDxfId="10779"/>
    <tableColumn id="5606" xr3:uid="{509DDD5B-D5B8-48A5-8E0E-2F5D7C66AA6B}" name="Colonne5588" dataDxfId="10778"/>
    <tableColumn id="5607" xr3:uid="{11740346-9ECC-4EF3-81DD-4A7BB2D59CFF}" name="Colonne5589" dataDxfId="10777"/>
    <tableColumn id="5608" xr3:uid="{C63040A6-236A-4655-9666-84ABB2D223D3}" name="Colonne5590" dataDxfId="10776"/>
    <tableColumn id="5609" xr3:uid="{D0D89568-2E8D-4C16-BB7C-62C290F79DCE}" name="Colonne5591" dataDxfId="10775"/>
    <tableColumn id="5610" xr3:uid="{ED1B46AF-6D21-425E-8D5C-30644B950794}" name="Colonne5592" dataDxfId="10774"/>
    <tableColumn id="5611" xr3:uid="{6B1D7D5A-02E3-49CF-9858-8B8C4B95BFD3}" name="Colonne5593" dataDxfId="10773"/>
    <tableColumn id="5612" xr3:uid="{7969410A-A0A7-4F07-B80D-0CBAF0FE058E}" name="Colonne5594" dataDxfId="10772"/>
    <tableColumn id="5613" xr3:uid="{1B2CB4D7-95E4-42CF-AB6E-3CB3077D272B}" name="Colonne5595" dataDxfId="10771"/>
    <tableColumn id="5614" xr3:uid="{934E2552-5386-456A-BA76-911875F6540C}" name="Colonne5596" dataDxfId="10770"/>
    <tableColumn id="5615" xr3:uid="{EB2759B4-64FF-4E60-B015-D9DF28591F7F}" name="Colonne5597" dataDxfId="10769"/>
    <tableColumn id="5616" xr3:uid="{E23EE5BD-47FB-4C0D-BEB1-152D8752A1D7}" name="Colonne5598" dataDxfId="10768"/>
    <tableColumn id="5617" xr3:uid="{88B28882-692A-450C-841B-92ED0C9DC194}" name="Colonne5599" dataDxfId="10767"/>
    <tableColumn id="5618" xr3:uid="{8231D288-EBC4-4320-8276-5365E820A945}" name="Colonne5600" dataDxfId="10766"/>
    <tableColumn id="5619" xr3:uid="{0D344069-4357-4634-8DB9-C5BC80878AF3}" name="Colonne5601" dataDxfId="10765"/>
    <tableColumn id="5620" xr3:uid="{5EBB17DB-C4C2-4F17-B218-A04B1A8A9E7C}" name="Colonne5602" dataDxfId="10764"/>
    <tableColumn id="5621" xr3:uid="{2F7BA897-3A95-4DDA-9E64-907CBC6898DE}" name="Colonne5603" dataDxfId="10763"/>
    <tableColumn id="5622" xr3:uid="{E90FC20F-C823-4638-94DD-40EB717E5CEE}" name="Colonne5604" dataDxfId="10762"/>
    <tableColumn id="5623" xr3:uid="{23F698DB-097F-4384-892E-6CB5793C71C8}" name="Colonne5605" dataDxfId="10761"/>
    <tableColumn id="5624" xr3:uid="{594D59CC-EB95-4EF2-AD6E-61778283A45C}" name="Colonne5606" dataDxfId="10760"/>
    <tableColumn id="5625" xr3:uid="{8A6E8517-1ED5-480D-8C5B-40997428BD6F}" name="Colonne5607" dataDxfId="10759"/>
    <tableColumn id="5626" xr3:uid="{8320C3E8-B15C-400D-83F3-23693EBF708A}" name="Colonne5608" dataDxfId="10758"/>
    <tableColumn id="5627" xr3:uid="{D694AFBA-6453-49F3-ABD0-96EF13F21B43}" name="Colonne5609" dataDxfId="10757"/>
    <tableColumn id="5628" xr3:uid="{9A0C0F50-2D58-4D43-B5FC-8F51CE6E14F8}" name="Colonne5610" dataDxfId="10756"/>
    <tableColumn id="5629" xr3:uid="{8A4C7102-D4BA-411D-9164-65C34CD318D9}" name="Colonne5611" dataDxfId="10755"/>
    <tableColumn id="5630" xr3:uid="{4F13EB39-185D-4733-90E4-065F53D0093C}" name="Colonne5612" dataDxfId="10754"/>
    <tableColumn id="5631" xr3:uid="{51F9A5E3-E517-4D83-8A15-9DC20C4F7DD5}" name="Colonne5613" dataDxfId="10753"/>
    <tableColumn id="5632" xr3:uid="{1F64DCDF-D036-4DFD-9A49-A8E5BA6F22BA}" name="Colonne5614" dataDxfId="10752"/>
    <tableColumn id="5633" xr3:uid="{3FFD9BAE-967D-4E23-8053-BB780881A61E}" name="Colonne5615" dataDxfId="10751"/>
    <tableColumn id="5634" xr3:uid="{90F45E5F-A836-496D-8FDD-A108399EDAF5}" name="Colonne5616" dataDxfId="10750"/>
    <tableColumn id="5635" xr3:uid="{282BAB92-D80B-4F36-ABE8-243E2602978C}" name="Colonne5617" dataDxfId="10749"/>
    <tableColumn id="5636" xr3:uid="{0370CF86-50A0-40C9-8ED8-58CD7FADE44E}" name="Colonne5618" dataDxfId="10748"/>
    <tableColumn id="5637" xr3:uid="{6D022AEE-D951-4C7F-80E4-802C1B2F81AB}" name="Colonne5619" dataDxfId="10747"/>
    <tableColumn id="5638" xr3:uid="{E388A1DA-6830-41BA-A96B-D90808670897}" name="Colonne5620" dataDxfId="10746"/>
    <tableColumn id="5639" xr3:uid="{33626332-F8F1-48B2-B44C-D2F8D5E8E2D2}" name="Colonne5621" dataDxfId="10745"/>
    <tableColumn id="5640" xr3:uid="{9B85CEC9-7AB9-4DBB-92CD-71E21127046D}" name="Colonne5622" dataDxfId="10744"/>
    <tableColumn id="5641" xr3:uid="{5193385C-8AFF-4DDD-8F25-411D64F54C01}" name="Colonne5623" dataDxfId="10743"/>
    <tableColumn id="5642" xr3:uid="{6A04A9E3-3C46-4405-8D69-A483427BD762}" name="Colonne5624" dataDxfId="10742"/>
    <tableColumn id="5643" xr3:uid="{5AB8E628-ACA5-4144-B50A-1553AD79A316}" name="Colonne5625" dataDxfId="10741"/>
    <tableColumn id="5644" xr3:uid="{3C1821BD-ED4D-499A-82DA-57C74D871A71}" name="Colonne5626" dataDxfId="10740"/>
    <tableColumn id="5645" xr3:uid="{B353ABB6-7ADB-409C-89FC-E5A454DC8F94}" name="Colonne5627" dataDxfId="10739"/>
    <tableColumn id="5646" xr3:uid="{6F9976D9-06EF-47FC-AA8A-6B84AA790C81}" name="Colonne5628" dataDxfId="10738"/>
    <tableColumn id="5647" xr3:uid="{B153D6C2-3F6F-4671-91ED-6EFC4127F4F8}" name="Colonne5629" dataDxfId="10737"/>
    <tableColumn id="5648" xr3:uid="{5F5BF7BC-86B6-4741-A0B8-90A0E6C8E367}" name="Colonne5630" dataDxfId="10736"/>
    <tableColumn id="5649" xr3:uid="{15989670-3836-40AA-96F9-04A98A78F193}" name="Colonne5631" dataDxfId="10735"/>
    <tableColumn id="5650" xr3:uid="{5B6E9A16-02A2-4CB6-AD29-EF6243FAABF3}" name="Colonne5632" dataDxfId="10734"/>
    <tableColumn id="5651" xr3:uid="{8F9BA5C8-E2F1-494D-8712-82DA2422B514}" name="Colonne5633" dataDxfId="10733"/>
    <tableColumn id="5652" xr3:uid="{2717FDD5-486D-4D69-AC7A-88D5EBFB688D}" name="Colonne5634" dataDxfId="10732"/>
    <tableColumn id="5653" xr3:uid="{016D717C-CBFF-4A47-85EF-5EB199914F37}" name="Colonne5635" dataDxfId="10731"/>
    <tableColumn id="5654" xr3:uid="{434CE02B-01C0-49EF-89A9-9BBC9F38A3AC}" name="Colonne5636" dataDxfId="10730"/>
    <tableColumn id="5655" xr3:uid="{51F2109F-E2F8-4075-B3C6-11173967C3AF}" name="Colonne5637" dataDxfId="10729"/>
    <tableColumn id="5656" xr3:uid="{DB8F4B27-661A-4547-B3DD-CC3C6D869657}" name="Colonne5638" dataDxfId="10728"/>
    <tableColumn id="5657" xr3:uid="{8E83A666-8088-4F58-BF7E-2CEBD7C66975}" name="Colonne5639" dataDxfId="10727"/>
    <tableColumn id="5658" xr3:uid="{6EE6EE18-E5BB-4C96-A8B0-8A29CC5F5F83}" name="Colonne5640" dataDxfId="10726"/>
    <tableColumn id="5659" xr3:uid="{A8AC96C2-CCD9-487C-B338-B4A971F1A67B}" name="Colonne5641" dataDxfId="10725"/>
    <tableColumn id="5660" xr3:uid="{35C906E8-ABE7-4469-BA5E-C4B8A1FF7E51}" name="Colonne5642" dataDxfId="10724"/>
    <tableColumn id="5661" xr3:uid="{97287603-781A-47D1-8CDB-D1F245B856C7}" name="Colonne5643" dataDxfId="10723"/>
    <tableColumn id="5662" xr3:uid="{B619685E-56E1-47E1-99C9-8495BE14E688}" name="Colonne5644" dataDxfId="10722"/>
    <tableColumn id="5663" xr3:uid="{CBDF2C72-DFD2-47AD-AE24-4480726AE5F2}" name="Colonne5645" dataDxfId="10721"/>
    <tableColumn id="5664" xr3:uid="{C8D0BB07-E1A3-48CD-A450-2E0949771EF2}" name="Colonne5646" dataDxfId="10720"/>
    <tableColumn id="5665" xr3:uid="{01A9548D-E99A-49A1-A96C-2546F1737B6A}" name="Colonne5647" dataDxfId="10719"/>
    <tableColumn id="5666" xr3:uid="{2B1F2611-389F-4861-879D-1CB3505381D5}" name="Colonne5648" dataDxfId="10718"/>
    <tableColumn id="5667" xr3:uid="{2DCDBC33-1C56-4296-8BFC-408B82ED1725}" name="Colonne5649" dataDxfId="10717"/>
    <tableColumn id="5668" xr3:uid="{1E46A9AA-43D7-47C6-B322-4A59291A6580}" name="Colonne5650" dataDxfId="10716"/>
    <tableColumn id="5669" xr3:uid="{D99FC3D0-EAD1-4066-88D8-F82C2F5D2002}" name="Colonne5651" dataDxfId="10715"/>
    <tableColumn id="5670" xr3:uid="{E6D1A3F5-0C8B-414F-8D11-A2AFF788D905}" name="Colonne5652" dataDxfId="10714"/>
    <tableColumn id="5671" xr3:uid="{F7104A79-D2DC-413C-B065-C85603CE49C7}" name="Colonne5653" dataDxfId="10713"/>
    <tableColumn id="5672" xr3:uid="{9DE174E7-E115-4801-816C-793BADD3F284}" name="Colonne5654" dataDxfId="10712"/>
    <tableColumn id="5673" xr3:uid="{E8DE0B04-3EE5-4A4A-ABD7-D3860B5FFDEA}" name="Colonne5655" dataDxfId="10711"/>
    <tableColumn id="5674" xr3:uid="{BE3E1A67-8378-469F-BF16-F49E47B10B27}" name="Colonne5656" dataDxfId="10710"/>
    <tableColumn id="5675" xr3:uid="{F4A555EE-AC76-4422-B4AC-DDD3BE0434A3}" name="Colonne5657" dataDxfId="10709"/>
    <tableColumn id="5676" xr3:uid="{D7BECC93-5AC3-4A4E-93FF-8F9552AF64B7}" name="Colonne5658" dataDxfId="10708"/>
    <tableColumn id="5677" xr3:uid="{3E44291F-EDC5-44D5-AE3F-1D22C028BDBC}" name="Colonne5659" dataDxfId="10707"/>
    <tableColumn id="5678" xr3:uid="{E0895907-43EF-4C09-8375-81EC558530B3}" name="Colonne5660" dataDxfId="10706"/>
    <tableColumn id="5679" xr3:uid="{B255089D-2FCE-4BA7-9ED6-875412065B18}" name="Colonne5661" dataDxfId="10705"/>
    <tableColumn id="5680" xr3:uid="{E8768158-99BB-43A6-8A9F-6DCE320A6250}" name="Colonne5662" dataDxfId="10704"/>
    <tableColumn id="5681" xr3:uid="{2EE3A94F-1A4A-4C04-B931-003FC22518BB}" name="Colonne5663" dataDxfId="10703"/>
    <tableColumn id="5682" xr3:uid="{368C7268-454D-4B4B-A986-6A303C2D31B3}" name="Colonne5664" dataDxfId="10702"/>
    <tableColumn id="5683" xr3:uid="{555FD97D-A2AD-4C2C-BBF8-7E1C3E5A8B4F}" name="Colonne5665" dataDxfId="10701"/>
    <tableColumn id="5684" xr3:uid="{A727D440-D250-4BC9-9265-A53F46B52206}" name="Colonne5666" dataDxfId="10700"/>
    <tableColumn id="5685" xr3:uid="{48F25B3D-9D3E-4B79-9563-0FE250E40673}" name="Colonne5667" dataDxfId="10699"/>
    <tableColumn id="5686" xr3:uid="{11311D9D-0459-4E31-A7FF-4E411A2BD519}" name="Colonne5668" dataDxfId="10698"/>
    <tableColumn id="5687" xr3:uid="{F377FA12-F156-4129-9186-B0D67FBAB498}" name="Colonne5669" dataDxfId="10697"/>
    <tableColumn id="5688" xr3:uid="{29455754-5EB1-4640-954D-0B07BD195DED}" name="Colonne5670" dataDxfId="10696"/>
    <tableColumn id="5689" xr3:uid="{5AAF2859-5C82-48D2-ABB7-700F0953CCBD}" name="Colonne5671" dataDxfId="10695"/>
    <tableColumn id="5690" xr3:uid="{3C0F24F8-A89E-49BC-91EF-DD837F52E93D}" name="Colonne5672" dataDxfId="10694"/>
    <tableColumn id="5691" xr3:uid="{64AB38FB-FA2B-4666-9E0E-F6C175E7788D}" name="Colonne5673" dataDxfId="10693"/>
    <tableColumn id="5692" xr3:uid="{065E566F-AAA8-47F1-9A08-E48C3D0F4780}" name="Colonne5674" dataDxfId="10692"/>
    <tableColumn id="5693" xr3:uid="{75EB3555-493B-495E-B37C-01695479B2B1}" name="Colonne5675" dataDxfId="10691"/>
    <tableColumn id="5694" xr3:uid="{06C15C28-4E1A-4ED7-9418-15C1203C1DA9}" name="Colonne5676" dataDxfId="10690"/>
    <tableColumn id="5695" xr3:uid="{AD40FF69-FC06-4AD3-A45F-5057CA3BD0E6}" name="Colonne5677" dataDxfId="10689"/>
    <tableColumn id="5696" xr3:uid="{E8F79EAE-023D-4EE3-9CCF-DBF4992BE8EF}" name="Colonne5678" dataDxfId="10688"/>
    <tableColumn id="5697" xr3:uid="{E7D732B2-7F0E-441F-8A65-2EF69BD9E59D}" name="Colonne5679" dataDxfId="10687"/>
    <tableColumn id="5698" xr3:uid="{FF323ABE-8FEC-4F33-9FA4-CDFDF190982A}" name="Colonne5680" dataDxfId="10686"/>
    <tableColumn id="5699" xr3:uid="{A62A1167-2AE9-40CD-9023-3E4A9AB30160}" name="Colonne5681" dataDxfId="10685"/>
    <tableColumn id="5700" xr3:uid="{FFBDB8BB-D66A-4E11-B776-C3BE5E8C3CC8}" name="Colonne5682" dataDxfId="10684"/>
    <tableColumn id="5701" xr3:uid="{189A5825-1B6E-443C-B97B-CCFBE4931B48}" name="Colonne5683" dataDxfId="10683"/>
    <tableColumn id="5702" xr3:uid="{D6B3CB54-8C31-4421-9F95-F862167CC0FE}" name="Colonne5684" dataDxfId="10682"/>
    <tableColumn id="5703" xr3:uid="{51E2EE81-917A-41AB-969B-8AD5C9A41296}" name="Colonne5685" dataDxfId="10681"/>
    <tableColumn id="5704" xr3:uid="{45219B07-0412-4200-84FC-CF1482D2FD9F}" name="Colonne5686" dataDxfId="10680"/>
    <tableColumn id="5705" xr3:uid="{7CB60499-912A-4CCD-84D4-EFF18CF1D462}" name="Colonne5687" dataDxfId="10679"/>
    <tableColumn id="5706" xr3:uid="{A222660D-D882-4546-A319-C9AED6A3E02A}" name="Colonne5688" dataDxfId="10678"/>
    <tableColumn id="5707" xr3:uid="{F14D7783-7F4B-43C3-AA7C-26E7B8185342}" name="Colonne5689" dataDxfId="10677"/>
    <tableColumn id="5708" xr3:uid="{E6862771-01BC-44F6-8BED-2F7428EE0C07}" name="Colonne5690" dataDxfId="10676"/>
    <tableColumn id="5709" xr3:uid="{B55F91F1-A357-4BEE-99E3-63704065AAA4}" name="Colonne5691" dataDxfId="10675"/>
    <tableColumn id="5710" xr3:uid="{41AE6552-95EF-48B8-9BD1-BD362A6782D7}" name="Colonne5692" dataDxfId="10674"/>
    <tableColumn id="5711" xr3:uid="{B6A1683B-3344-4638-B7B4-1FEE7285C665}" name="Colonne5693" dataDxfId="10673"/>
    <tableColumn id="5712" xr3:uid="{78844853-B2CB-4016-9450-EF1CAC939CC0}" name="Colonne5694" dataDxfId="10672"/>
    <tableColumn id="5713" xr3:uid="{CFDEEA06-1A6A-4359-92C5-23826055AE49}" name="Colonne5695" dataDxfId="10671"/>
    <tableColumn id="5714" xr3:uid="{C0214428-3798-4590-A251-08BD7E771EBB}" name="Colonne5696" dataDxfId="10670"/>
    <tableColumn id="5715" xr3:uid="{A962A05A-4813-428C-B789-C522C6128514}" name="Colonne5697" dataDxfId="10669"/>
    <tableColumn id="5716" xr3:uid="{008F75E7-378E-49C9-A7A5-474FB2F4BCDE}" name="Colonne5698" dataDxfId="10668"/>
    <tableColumn id="5717" xr3:uid="{BD123D05-3C8F-4C21-8FAD-1D45C0C9625F}" name="Colonne5699" dataDxfId="10667"/>
    <tableColumn id="5718" xr3:uid="{F5F4B05A-B4D5-4104-A8F9-1BFFE44F5AEF}" name="Colonne5700" dataDxfId="10666"/>
    <tableColumn id="5719" xr3:uid="{FB762EBE-2C3E-477F-90A4-A165770AAE3F}" name="Colonne5701" dataDxfId="10665"/>
    <tableColumn id="5720" xr3:uid="{18FB05BD-6D6A-447C-B639-1A9377635FED}" name="Colonne5702" dataDxfId="10664"/>
    <tableColumn id="5721" xr3:uid="{FF8793E7-13B0-4052-AD22-04ADC27DD8BB}" name="Colonne5703" dataDxfId="10663"/>
    <tableColumn id="5722" xr3:uid="{DAE6538D-8849-4FCD-89CD-498625FDA5BF}" name="Colonne5704" dataDxfId="10662"/>
    <tableColumn id="5723" xr3:uid="{F6CF2035-124C-4566-BB4C-B720681B767F}" name="Colonne5705" dataDxfId="10661"/>
    <tableColumn id="5724" xr3:uid="{6D44F370-E4CE-4787-BD0A-E6C14ADE02AA}" name="Colonne5706" dataDxfId="10660"/>
    <tableColumn id="5725" xr3:uid="{E78D2E38-85C7-4B0C-8210-4C703CD84EA6}" name="Colonne5707" dataDxfId="10659"/>
    <tableColumn id="5726" xr3:uid="{86C538BD-E182-454C-9858-74F75A52768A}" name="Colonne5708" dataDxfId="10658"/>
    <tableColumn id="5727" xr3:uid="{04419747-1088-44E6-BA55-D8EAE4D60AC1}" name="Colonne5709" dataDxfId="10657"/>
    <tableColumn id="5728" xr3:uid="{9808F37A-EDAF-43F2-AE77-E120F471AE7B}" name="Colonne5710" dataDxfId="10656"/>
    <tableColumn id="5729" xr3:uid="{390D5795-7D7A-4A6C-81F0-BFB07564203E}" name="Colonne5711" dataDxfId="10655"/>
    <tableColumn id="5730" xr3:uid="{00741788-ABC2-4833-BDA1-7EF77139ACE8}" name="Colonne5712" dataDxfId="10654"/>
    <tableColumn id="5731" xr3:uid="{1C03E001-6902-4F05-A9CF-46CF378D287F}" name="Colonne5713" dataDxfId="10653"/>
    <tableColumn id="5732" xr3:uid="{BE8841EE-2E00-4176-B99E-63AB201EA462}" name="Colonne5714" dataDxfId="10652"/>
    <tableColumn id="5733" xr3:uid="{AC276B7D-7D8E-4172-9848-4707EE420D53}" name="Colonne5715" dataDxfId="10651"/>
    <tableColumn id="5734" xr3:uid="{A92A8C69-509C-4FDB-9AB2-C194E41E58A4}" name="Colonne5716" dataDxfId="10650"/>
    <tableColumn id="5735" xr3:uid="{E707E30C-9B51-4CEA-855B-2D650FE4900F}" name="Colonne5717" dataDxfId="10649"/>
    <tableColumn id="5736" xr3:uid="{EA2BC022-0411-4789-84D1-D2670812A18C}" name="Colonne5718" dataDxfId="10648"/>
    <tableColumn id="5737" xr3:uid="{A7F87CF0-C433-4304-A2AA-ECD578126DFE}" name="Colonne5719" dataDxfId="10647"/>
    <tableColumn id="5738" xr3:uid="{0E6A237F-A404-4F92-874A-578FAC3D2D5C}" name="Colonne5720" dataDxfId="10646"/>
    <tableColumn id="5739" xr3:uid="{07E62F25-C69B-460A-9DDE-61D53439AD70}" name="Colonne5721" dataDxfId="10645"/>
    <tableColumn id="5740" xr3:uid="{D43F8D31-676B-4582-BAA1-79029C6EF798}" name="Colonne5722" dataDxfId="10644"/>
    <tableColumn id="5741" xr3:uid="{A0314147-F74D-4E8A-9F08-938A5E4969C3}" name="Colonne5723" dataDxfId="10643"/>
    <tableColumn id="5742" xr3:uid="{F7353484-5C22-41A4-8D5D-B393B594A609}" name="Colonne5724" dataDxfId="10642"/>
    <tableColumn id="5743" xr3:uid="{7303E8C5-9661-4FA9-8EC7-AF70DD282AAB}" name="Colonne5725" dataDxfId="10641"/>
    <tableColumn id="5744" xr3:uid="{C284E05A-B2EB-4AFF-A91D-91F3805ADCB1}" name="Colonne5726" dataDxfId="10640"/>
    <tableColumn id="5745" xr3:uid="{C83AAA5A-8533-4704-A81B-8D0A25448241}" name="Colonne5727" dataDxfId="10639"/>
    <tableColumn id="5746" xr3:uid="{BDA4914F-8554-4654-842C-E5F74A3B1CC7}" name="Colonne5728" dataDxfId="10638"/>
    <tableColumn id="5747" xr3:uid="{68E13026-6FD2-44D6-8210-33527749B4CD}" name="Colonne5729" dataDxfId="10637"/>
    <tableColumn id="5748" xr3:uid="{7243EAF8-2EBA-427E-BC58-9D82535A0FB9}" name="Colonne5730" dataDxfId="10636"/>
    <tableColumn id="5749" xr3:uid="{D9BFF021-4128-4A7D-8833-3FA0D3DD51E9}" name="Colonne5731" dataDxfId="10635"/>
    <tableColumn id="5750" xr3:uid="{8B9EEB78-2A8C-43F1-B87B-BEA43C1CE2AD}" name="Colonne5732" dataDxfId="10634"/>
    <tableColumn id="5751" xr3:uid="{F2219110-0BC3-474D-B7C7-73C6FC654651}" name="Colonne5733" dataDxfId="10633"/>
    <tableColumn id="5752" xr3:uid="{3459F20E-F81C-4221-8982-563407387D88}" name="Colonne5734" dataDxfId="10632"/>
    <tableColumn id="5753" xr3:uid="{DA715BA7-4659-4953-9745-43D85A643C3B}" name="Colonne5735" dataDxfId="10631"/>
    <tableColumn id="5754" xr3:uid="{DCF28EB4-C560-45D8-946D-9EA7FEF310E0}" name="Colonne5736" dataDxfId="10630"/>
    <tableColumn id="5755" xr3:uid="{EE75EF11-E4BE-43BF-A5A9-6A741F4B6078}" name="Colonne5737" dataDxfId="10629"/>
    <tableColumn id="5756" xr3:uid="{07931343-9C74-4C61-81B5-59D450524ACF}" name="Colonne5738" dataDxfId="10628"/>
    <tableColumn id="5757" xr3:uid="{183791E7-7B99-4031-8BCB-B41BAD89F639}" name="Colonne5739" dataDxfId="10627"/>
    <tableColumn id="5758" xr3:uid="{D726E5AD-6161-4190-A8EB-C8F387AD6CFE}" name="Colonne5740" dataDxfId="10626"/>
    <tableColumn id="5759" xr3:uid="{B9C70602-AD25-4482-8D45-C7030D486D9A}" name="Colonne5741" dataDxfId="10625"/>
    <tableColumn id="5760" xr3:uid="{6AFE744E-35DB-41F4-8C75-D90D986E1656}" name="Colonne5742" dataDxfId="10624"/>
    <tableColumn id="5761" xr3:uid="{5B825FCD-F36E-40A9-960F-215414B2F306}" name="Colonne5743" dataDxfId="10623"/>
    <tableColumn id="5762" xr3:uid="{6365C8B8-E547-46AE-8C0D-C4A0BD7E6C98}" name="Colonne5744" dataDxfId="10622"/>
    <tableColumn id="5763" xr3:uid="{1ECFEC3D-CF66-4D85-85F8-D095C61D10B6}" name="Colonne5745" dataDxfId="10621"/>
    <tableColumn id="5764" xr3:uid="{97394134-DEDA-4D60-9667-C0464C83E406}" name="Colonne5746" dataDxfId="10620"/>
    <tableColumn id="5765" xr3:uid="{BA81A71B-9906-46DA-A45D-9D3F0ED906A3}" name="Colonne5747" dataDxfId="10619"/>
    <tableColumn id="5766" xr3:uid="{F18F4B93-3F2D-41AE-B3E8-C600EBAD8900}" name="Colonne5748" dataDxfId="10618"/>
    <tableColumn id="5767" xr3:uid="{2BB33E94-895F-495D-B7FB-25D6EAFC2630}" name="Colonne5749" dataDxfId="10617"/>
    <tableColumn id="5768" xr3:uid="{B70033F2-872D-4F6A-B32B-16BF460EB610}" name="Colonne5750" dataDxfId="10616"/>
    <tableColumn id="5769" xr3:uid="{EAB9AD9D-72AD-4D77-AE65-20EBB7F441D8}" name="Colonne5751" dataDxfId="10615"/>
    <tableColumn id="5770" xr3:uid="{63B0C624-E1ED-4C11-ACF0-61FF51FF6E38}" name="Colonne5752" dataDxfId="10614"/>
    <tableColumn id="5771" xr3:uid="{D16C505A-EE33-4A7D-9D21-66C889786928}" name="Colonne5753" dataDxfId="10613"/>
    <tableColumn id="5772" xr3:uid="{5E90C192-82CC-4985-AE83-D61A4E13D400}" name="Colonne5754" dataDxfId="10612"/>
    <tableColumn id="5773" xr3:uid="{A3C162B2-C6C6-4725-A4AB-1989BB735F8E}" name="Colonne5755" dataDxfId="10611"/>
    <tableColumn id="5774" xr3:uid="{659FCB1A-4174-4457-B1A8-18B3F4F2B09D}" name="Colonne5756" dataDxfId="10610"/>
    <tableColumn id="5775" xr3:uid="{5C0CE107-98ED-47F2-AFC0-AF70F7BD071E}" name="Colonne5757" dataDxfId="10609"/>
    <tableColumn id="5776" xr3:uid="{FC029BED-41F7-4819-A9EE-7DCB4BEBDAD4}" name="Colonne5758" dataDxfId="10608"/>
    <tableColumn id="5777" xr3:uid="{EE64158D-5897-4751-8C29-5449C57391F0}" name="Colonne5759" dataDxfId="10607"/>
    <tableColumn id="5778" xr3:uid="{F10F2DA2-F73F-452C-9283-183F8C325168}" name="Colonne5760" dataDxfId="10606"/>
    <tableColumn id="5779" xr3:uid="{884505E0-D797-45FF-87FD-C0B7584EE47F}" name="Colonne5761" dataDxfId="10605"/>
    <tableColumn id="5780" xr3:uid="{268EAF17-5D8F-42F6-A7ED-046F0FE62F93}" name="Colonne5762" dataDxfId="10604"/>
    <tableColumn id="5781" xr3:uid="{1C78C8AA-ABB0-4619-9C53-FF609E3BB4E0}" name="Colonne5763" dataDxfId="10603"/>
    <tableColumn id="5782" xr3:uid="{4BC38645-6692-4B1F-8533-FAC91EE6594A}" name="Colonne5764" dataDxfId="10602"/>
    <tableColumn id="5783" xr3:uid="{9573689D-D33F-4520-AB44-590DCAC6517E}" name="Colonne5765" dataDxfId="10601"/>
    <tableColumn id="5784" xr3:uid="{7005F173-0B86-4E0E-90AF-425D6EE5ACD7}" name="Colonne5766" dataDxfId="10600"/>
    <tableColumn id="5785" xr3:uid="{9D594DA5-ED8D-402E-B0E2-0F37720D1D06}" name="Colonne5767" dataDxfId="10599"/>
    <tableColumn id="5786" xr3:uid="{90524FAD-EC57-41FE-9D5C-1691BE3743C5}" name="Colonne5768" dataDxfId="10598"/>
    <tableColumn id="5787" xr3:uid="{20AAC782-3344-492E-B5D1-284C1B93BD1E}" name="Colonne5769" dataDxfId="10597"/>
    <tableColumn id="5788" xr3:uid="{C724C93F-6F99-4986-A506-2429B557177F}" name="Colonne5770" dataDxfId="10596"/>
    <tableColumn id="5789" xr3:uid="{3E868CF9-DB96-42E0-AA10-D13F635F3C7D}" name="Colonne5771" dataDxfId="10595"/>
    <tableColumn id="5790" xr3:uid="{9825A0C8-4E6F-4405-8F02-9CE76766083C}" name="Colonne5772" dataDxfId="10594"/>
    <tableColumn id="5791" xr3:uid="{86F73478-66A7-41B2-BBEA-4E4481EBA446}" name="Colonne5773" dataDxfId="10593"/>
    <tableColumn id="5792" xr3:uid="{18951A63-1656-4953-8630-480BB59F994D}" name="Colonne5774" dataDxfId="10592"/>
    <tableColumn id="5793" xr3:uid="{DC03666D-746B-4F7F-885E-9125D9A31FDA}" name="Colonne5775" dataDxfId="10591"/>
    <tableColumn id="5794" xr3:uid="{7527CFB6-F83C-4EEC-BE52-2A104067368B}" name="Colonne5776" dataDxfId="10590"/>
    <tableColumn id="5795" xr3:uid="{82AE6B53-5246-4089-8234-75FB2F69795E}" name="Colonne5777" dataDxfId="10589"/>
    <tableColumn id="5796" xr3:uid="{1F6FC29A-3939-4243-A9C8-B4EDB6CA56DC}" name="Colonne5778" dataDxfId="10588"/>
    <tableColumn id="5797" xr3:uid="{A5A74778-CA03-432A-A9FC-3E86D790CF9A}" name="Colonne5779" dataDxfId="10587"/>
    <tableColumn id="5798" xr3:uid="{38E41701-FE5A-4DDC-8CB6-87752AB44CC5}" name="Colonne5780" dataDxfId="10586"/>
    <tableColumn id="5799" xr3:uid="{3290EEF3-9F76-4AA1-A76A-68F1D2D9BC96}" name="Colonne5781" dataDxfId="10585"/>
    <tableColumn id="5800" xr3:uid="{025D900A-9E98-4EAA-A716-E34FFA2CAF2C}" name="Colonne5782" dataDxfId="10584"/>
    <tableColumn id="5801" xr3:uid="{4BDEA677-48AA-4429-A569-B6D2ED1F3DB5}" name="Colonne5783" dataDxfId="10583"/>
    <tableColumn id="5802" xr3:uid="{78B1B032-C167-492D-B52E-CB3C6E9234CE}" name="Colonne5784" dataDxfId="10582"/>
    <tableColumn id="5803" xr3:uid="{E369D80F-01AD-4E11-8ECA-41AB3FEB3BA3}" name="Colonne5785" dataDxfId="10581"/>
    <tableColumn id="5804" xr3:uid="{BF124C68-465C-4E8E-8842-AACF5910A131}" name="Colonne5786" dataDxfId="10580"/>
    <tableColumn id="5805" xr3:uid="{3E7EF277-1BD7-4F95-90D5-E4A915B5AC72}" name="Colonne5787" dataDxfId="10579"/>
    <tableColumn id="5806" xr3:uid="{5C225A94-1259-46D2-826B-8A5E2502680D}" name="Colonne5788" dataDxfId="10578"/>
    <tableColumn id="5807" xr3:uid="{512EDE95-7E62-469F-898B-CFEAD2492AF6}" name="Colonne5789" dataDxfId="10577"/>
    <tableColumn id="5808" xr3:uid="{F3C1422D-BB8D-495E-8397-71D51FA9D961}" name="Colonne5790" dataDxfId="10576"/>
    <tableColumn id="5809" xr3:uid="{006945F3-E66D-4B41-9089-651D67B09CCA}" name="Colonne5791" dataDxfId="10575"/>
    <tableColumn id="5810" xr3:uid="{5D1A89BE-2F92-4303-A043-8288AD1F210A}" name="Colonne5792" dataDxfId="10574"/>
    <tableColumn id="5811" xr3:uid="{EF7DC181-CD35-4379-8A64-4C73EE6B7F97}" name="Colonne5793" dataDxfId="10573"/>
    <tableColumn id="5812" xr3:uid="{4552157A-FF75-4284-8984-92F4FA8E5F9F}" name="Colonne5794" dataDxfId="10572"/>
    <tableColumn id="5813" xr3:uid="{87AEC2C2-6B9C-4AEE-A39B-C9D25345A0B9}" name="Colonne5795" dataDxfId="10571"/>
    <tableColumn id="5814" xr3:uid="{79BD16D4-B0C7-4DE4-93DC-1F20BAB43DCE}" name="Colonne5796" dataDxfId="10570"/>
    <tableColumn id="5815" xr3:uid="{167C23A3-2457-4B17-929A-CEAD5C53FAE5}" name="Colonne5797" dataDxfId="10569"/>
    <tableColumn id="5816" xr3:uid="{9A98F48F-1302-4855-B6DC-377038AA581C}" name="Colonne5798" dataDxfId="10568"/>
    <tableColumn id="5817" xr3:uid="{645D774A-6BE4-4A7F-9365-600315BCE23E}" name="Colonne5799" dataDxfId="10567"/>
    <tableColumn id="5818" xr3:uid="{061DBF1A-97F9-4525-9F91-3FBBAE713ED6}" name="Colonne5800" dataDxfId="10566"/>
    <tableColumn id="5819" xr3:uid="{5C177A0A-8752-4596-9512-E129BB8D009A}" name="Colonne5801" dataDxfId="10565"/>
    <tableColumn id="5820" xr3:uid="{10971026-2187-4DAD-8321-3E0E22C958ED}" name="Colonne5802" dataDxfId="10564"/>
    <tableColumn id="5821" xr3:uid="{ED41FC54-4520-4436-ACB8-7A71924DD79D}" name="Colonne5803" dataDxfId="10563"/>
    <tableColumn id="5822" xr3:uid="{C0EBF781-D753-4285-8581-CE919D2223BC}" name="Colonne5804" dataDxfId="10562"/>
    <tableColumn id="5823" xr3:uid="{6876DE93-BF22-4BF6-B97D-28B3A73ABB01}" name="Colonne5805" dataDxfId="10561"/>
    <tableColumn id="5824" xr3:uid="{4C414B44-4B42-404F-9A9B-F37490F12F95}" name="Colonne5806" dataDxfId="10560"/>
    <tableColumn id="5825" xr3:uid="{570499C0-D1FD-491F-8780-9F3234334036}" name="Colonne5807" dataDxfId="10559"/>
    <tableColumn id="5826" xr3:uid="{7C0BAECA-BB3D-4F9A-9155-1024FC1EEB54}" name="Colonne5808" dataDxfId="10558"/>
    <tableColumn id="5827" xr3:uid="{B9B882A6-F271-4F96-80D1-88BE510BA14F}" name="Colonne5809" dataDxfId="10557"/>
    <tableColumn id="5828" xr3:uid="{231678AC-E7E2-43AE-BF55-3E7934C4A275}" name="Colonne5810" dataDxfId="10556"/>
    <tableColumn id="5829" xr3:uid="{662A109D-7463-4F91-B5A2-5B250E085613}" name="Colonne5811" dataDxfId="10555"/>
    <tableColumn id="5830" xr3:uid="{CC56C9BD-908E-4533-BB6D-8C7B09F82AC4}" name="Colonne5812" dataDxfId="10554"/>
    <tableColumn id="5831" xr3:uid="{692749D9-014B-4730-A8D7-A15E3D425DA1}" name="Colonne5813" dataDxfId="10553"/>
    <tableColumn id="5832" xr3:uid="{57BAE191-9C32-47B7-BC00-342D339E3432}" name="Colonne5814" dataDxfId="10552"/>
    <tableColumn id="5833" xr3:uid="{FD5FE836-0EEA-4078-B6E8-153803CE4F85}" name="Colonne5815" dataDxfId="10551"/>
    <tableColumn id="5834" xr3:uid="{7978EE6C-D3BF-4946-88A2-25190CB285C3}" name="Colonne5816" dataDxfId="10550"/>
    <tableColumn id="5835" xr3:uid="{7588492C-2039-44BF-AFF5-F15216818225}" name="Colonne5817" dataDxfId="10549"/>
    <tableColumn id="5836" xr3:uid="{B046D03B-1161-4CA3-AB44-95B87CD3B3C3}" name="Colonne5818" dataDxfId="10548"/>
    <tableColumn id="5837" xr3:uid="{725E8A9D-8C15-4CC1-9637-AE013885C605}" name="Colonne5819" dataDxfId="10547"/>
    <tableColumn id="5838" xr3:uid="{5FC61658-C3CE-48F0-AEA0-E0868CDE69E5}" name="Colonne5820" dataDxfId="10546"/>
    <tableColumn id="5839" xr3:uid="{419E7500-F43C-44D3-948B-F1533BC0282F}" name="Colonne5821" dataDxfId="10545"/>
    <tableColumn id="5840" xr3:uid="{324A8A68-BC17-40B6-A618-2E1E6FB1DCA1}" name="Colonne5822" dataDxfId="10544"/>
    <tableColumn id="5841" xr3:uid="{69F23F2E-9885-4C5E-A57F-D58205F12C9D}" name="Colonne5823" dataDxfId="10543"/>
    <tableColumn id="5842" xr3:uid="{D8388C27-09A7-43F4-9C3A-3F4B2E4EE601}" name="Colonne5824" dataDxfId="10542"/>
    <tableColumn id="5843" xr3:uid="{2C002DEB-F619-4A58-A741-BE5E5B79374D}" name="Colonne5825" dataDxfId="10541"/>
    <tableColumn id="5844" xr3:uid="{ADAC6D56-3E52-4A70-A815-69890CB4A151}" name="Colonne5826" dataDxfId="10540"/>
    <tableColumn id="5845" xr3:uid="{4CCD2A2B-225D-4B02-8667-3D7890688CC6}" name="Colonne5827" dataDxfId="10539"/>
    <tableColumn id="5846" xr3:uid="{58528165-BFE9-4179-9172-A5BF42DF5AA1}" name="Colonne5828" dataDxfId="10538"/>
    <tableColumn id="5847" xr3:uid="{9A23FCEF-CC22-4B0A-A3DE-DB0CD08688F9}" name="Colonne5829" dataDxfId="10537"/>
    <tableColumn id="5848" xr3:uid="{375445AB-0188-4608-A979-53E8F328E40A}" name="Colonne5830" dataDxfId="10536"/>
    <tableColumn id="5849" xr3:uid="{C3F6525D-F640-4F4F-AFDA-ACE664B8FC5C}" name="Colonne5831" dataDxfId="10535"/>
    <tableColumn id="5850" xr3:uid="{821604E0-08C3-4DEB-AC1D-D856AE3FD288}" name="Colonne5832" dataDxfId="10534"/>
    <tableColumn id="5851" xr3:uid="{99A673C6-292F-4847-AF56-6EEB27EA47DF}" name="Colonne5833" dataDxfId="10533"/>
    <tableColumn id="5852" xr3:uid="{7EBCB6B2-1B47-4C50-AE9F-516550D3318C}" name="Colonne5834" dataDxfId="10532"/>
    <tableColumn id="5853" xr3:uid="{37F419AD-BFED-4214-A5C2-767753E327EF}" name="Colonne5835" dataDxfId="10531"/>
    <tableColumn id="5854" xr3:uid="{676B39C2-139E-45B9-8781-4E0A410DC9E2}" name="Colonne5836" dataDxfId="10530"/>
    <tableColumn id="5855" xr3:uid="{E1AACA1B-6DDF-4D99-8E3E-0BC75430E7E6}" name="Colonne5837" dataDxfId="10529"/>
    <tableColumn id="5856" xr3:uid="{C9781C59-C4A6-4CA2-A36D-7957C607BAB3}" name="Colonne5838" dataDxfId="10528"/>
    <tableColumn id="5857" xr3:uid="{9C81946A-2C99-4DFD-B754-5B1B675705C6}" name="Colonne5839" dataDxfId="10527"/>
    <tableColumn id="5858" xr3:uid="{BB21FC0A-88AE-45DB-A4F3-C544F248AC4A}" name="Colonne5840" dataDxfId="10526"/>
    <tableColumn id="5859" xr3:uid="{3CD9E797-A354-4C99-8BB8-82B7B43E283B}" name="Colonne5841" dataDxfId="10525"/>
    <tableColumn id="5860" xr3:uid="{F2CF0C16-AE93-4DF9-9F50-A31D4485D046}" name="Colonne5842" dataDxfId="10524"/>
    <tableColumn id="5861" xr3:uid="{1424EE37-A13F-451F-96D8-2AEDE93C91FC}" name="Colonne5843" dataDxfId="10523"/>
    <tableColumn id="5862" xr3:uid="{4C82046D-9FCB-4C76-9D0D-8313680B99A3}" name="Colonne5844" dataDxfId="10522"/>
    <tableColumn id="5863" xr3:uid="{69D84896-D04B-4482-8C2E-1FBA548A1934}" name="Colonne5845" dataDxfId="10521"/>
    <tableColumn id="5864" xr3:uid="{95FACF2A-18F0-4B5B-8353-DCC06DA05D7C}" name="Colonne5846" dataDxfId="10520"/>
    <tableColumn id="5865" xr3:uid="{F3D9497D-EB80-4602-A28A-5E5CDBA39EC9}" name="Colonne5847" dataDxfId="10519"/>
    <tableColumn id="5866" xr3:uid="{FB81DD97-73B2-477C-BA5F-02B3CD5BF579}" name="Colonne5848" dataDxfId="10518"/>
    <tableColumn id="5867" xr3:uid="{C4F31F62-6C78-42EA-96AB-D3A9E13A9831}" name="Colonne5849" dataDxfId="10517"/>
    <tableColumn id="5868" xr3:uid="{653FFFC2-507A-49E6-AAD1-3B67B039792F}" name="Colonne5850" dataDxfId="10516"/>
    <tableColumn id="5869" xr3:uid="{01351101-84F8-42DF-A1C3-27A8DD98A25D}" name="Colonne5851" dataDxfId="10515"/>
    <tableColumn id="5870" xr3:uid="{459931F5-6584-4E0E-85A9-92EC5D22B254}" name="Colonne5852" dataDxfId="10514"/>
    <tableColumn id="5871" xr3:uid="{9FFD6FB6-18BD-402B-8FEC-43143C0691C9}" name="Colonne5853" dataDxfId="10513"/>
    <tableColumn id="5872" xr3:uid="{E1596F3F-ABC0-4287-9C95-39146D5CF4D8}" name="Colonne5854" dataDxfId="10512"/>
    <tableColumn id="5873" xr3:uid="{FF046152-92B9-4AD9-A129-AC14EC132A9C}" name="Colonne5855" dataDxfId="10511"/>
    <tableColumn id="5874" xr3:uid="{1D2ED450-56F4-4B6F-832F-C74801CED886}" name="Colonne5856" dataDxfId="10510"/>
    <tableColumn id="5875" xr3:uid="{FF7820C8-E60F-4107-B78D-729F9340B5F7}" name="Colonne5857" dataDxfId="10509"/>
    <tableColumn id="5876" xr3:uid="{68BA4AB1-AAD1-4B2A-97DB-C233043A58C5}" name="Colonne5858" dataDxfId="10508"/>
    <tableColumn id="5877" xr3:uid="{1E9D2884-6A6C-403A-A4C0-F9FE909E8722}" name="Colonne5859" dataDxfId="10507"/>
    <tableColumn id="5878" xr3:uid="{C3178EB4-1F6A-4EB9-BE7B-429675013438}" name="Colonne5860" dataDxfId="10506"/>
    <tableColumn id="5879" xr3:uid="{C2DE0E7D-40AC-49AF-9FB9-BE6FEA051949}" name="Colonne5861" dataDxfId="10505"/>
    <tableColumn id="5880" xr3:uid="{E13EF683-EFDD-41D7-8F9B-F75A33BC8F70}" name="Colonne5862" dataDxfId="10504"/>
    <tableColumn id="5881" xr3:uid="{9B905090-BCB5-47B7-A31F-AC8FD9E9C48F}" name="Colonne5863" dataDxfId="10503"/>
    <tableColumn id="5882" xr3:uid="{9D1CEEA2-96BD-403C-9C94-63A8427B199E}" name="Colonne5864" dataDxfId="10502"/>
    <tableColumn id="5883" xr3:uid="{380372E6-92F7-4F2E-8D83-A484214C9DB9}" name="Colonne5865" dataDxfId="10501"/>
    <tableColumn id="5884" xr3:uid="{4633D92F-61BE-4A2E-BA56-56229564EE68}" name="Colonne5866" dataDxfId="10500"/>
    <tableColumn id="5885" xr3:uid="{0E47CF7C-4DB6-4271-80E2-05D890DABDE7}" name="Colonne5867" dataDxfId="10499"/>
    <tableColumn id="5886" xr3:uid="{AEFE42B3-E290-4216-9BF0-DF482E22D58E}" name="Colonne5868" dataDxfId="10498"/>
    <tableColumn id="5887" xr3:uid="{07637EFD-5301-43B1-87E7-EDCAAE6EE8C6}" name="Colonne5869" dataDxfId="10497"/>
    <tableColumn id="5888" xr3:uid="{0AC297B9-8FCC-4A80-B478-EB7DC1D975C0}" name="Colonne5870" dataDxfId="10496"/>
    <tableColumn id="5889" xr3:uid="{CD64DFCE-C148-4764-8AD1-4CDB8F687A6D}" name="Colonne5871" dataDxfId="10495"/>
    <tableColumn id="5890" xr3:uid="{4CBE683E-5D98-46CE-B5E9-EB5005E6F544}" name="Colonne5872" dataDxfId="10494"/>
    <tableColumn id="5891" xr3:uid="{D5C3B06B-32CC-4CDB-822B-B48618131CC7}" name="Colonne5873" dataDxfId="10493"/>
    <tableColumn id="5892" xr3:uid="{CFF7505B-EC66-49F2-9561-A56A57C4C7EE}" name="Colonne5874" dataDxfId="10492"/>
    <tableColumn id="5893" xr3:uid="{27F6BDC4-5FB2-4E56-A71F-9694DE5DFE87}" name="Colonne5875" dataDxfId="10491"/>
    <tableColumn id="5894" xr3:uid="{60FCA959-91F9-4310-BAD1-2E23CBF856AB}" name="Colonne5876" dataDxfId="10490"/>
    <tableColumn id="5895" xr3:uid="{74D63595-49F2-4C24-A010-F15C1BF448C9}" name="Colonne5877" dataDxfId="10489"/>
    <tableColumn id="5896" xr3:uid="{7422D52D-D86B-4A95-A615-99CB20EBC7D5}" name="Colonne5878" dataDxfId="10488"/>
    <tableColumn id="5897" xr3:uid="{AAA899C1-18FC-4413-A3C1-4F5C556AFF7F}" name="Colonne5879" dataDxfId="10487"/>
    <tableColumn id="5898" xr3:uid="{2A3BAAB2-5EE8-42C2-A478-78D4A5CDF0E8}" name="Colonne5880" dataDxfId="10486"/>
    <tableColumn id="5899" xr3:uid="{2619A74A-5C69-455A-A879-C04F7BB2CAFD}" name="Colonne5881" dataDxfId="10485"/>
    <tableColumn id="5900" xr3:uid="{D038110E-B292-42CB-ADE2-2A156E3F4EF0}" name="Colonne5882" dataDxfId="10484"/>
    <tableColumn id="5901" xr3:uid="{DC7845DD-A622-4044-929F-10EE14E41AC5}" name="Colonne5883" dataDxfId="10483"/>
    <tableColumn id="5902" xr3:uid="{CA2C5552-23D3-4279-A15E-A91FFDBDE6B3}" name="Colonne5884" dataDxfId="10482"/>
    <tableColumn id="5903" xr3:uid="{DCDC49BE-540E-4DC7-8EEC-87114F8B36A4}" name="Colonne5885" dataDxfId="10481"/>
    <tableColumn id="5904" xr3:uid="{9BE03404-DF13-42F6-949D-33D4BBD062DD}" name="Colonne5886" dataDxfId="10480"/>
    <tableColumn id="5905" xr3:uid="{52850805-4B24-4788-B42C-548632C16DA5}" name="Colonne5887" dataDxfId="10479"/>
    <tableColumn id="5906" xr3:uid="{3BDE3F63-CEF7-4163-96EE-2F163A5C3950}" name="Colonne5888" dataDxfId="10478"/>
    <tableColumn id="5907" xr3:uid="{57AA7DA4-0DB1-4495-A45D-9EE6CC9A40CC}" name="Colonne5889" dataDxfId="10477"/>
    <tableColumn id="5908" xr3:uid="{01FC85E0-1818-4409-ADC4-58C3063B1076}" name="Colonne5890" dataDxfId="10476"/>
    <tableColumn id="5909" xr3:uid="{A6D4F00F-5276-4A32-9BFB-8A35E5981D2B}" name="Colonne5891" dataDxfId="10475"/>
    <tableColumn id="5910" xr3:uid="{0247EAB9-A774-44C1-8873-305BE8C0BB99}" name="Colonne5892" dataDxfId="10474"/>
    <tableColumn id="5911" xr3:uid="{7F6C49B8-CB90-4DCE-9525-1259DE5FF157}" name="Colonne5893" dataDxfId="10473"/>
    <tableColumn id="5912" xr3:uid="{04AFAB57-F5FD-4BF8-AEB2-4D67F48C4D43}" name="Colonne5894" dataDxfId="10472"/>
    <tableColumn id="5913" xr3:uid="{64BA45D6-88E9-4DBE-A64A-A9D63BA6DEB6}" name="Colonne5895" dataDxfId="10471"/>
    <tableColumn id="5914" xr3:uid="{ADAAE366-7FEA-4170-A684-2AB93F7FA7BB}" name="Colonne5896" dataDxfId="10470"/>
    <tableColumn id="5915" xr3:uid="{7522AE18-9E85-43EC-9BC7-79289EA43535}" name="Colonne5897" dataDxfId="10469"/>
    <tableColumn id="5916" xr3:uid="{37101E4D-0261-4A3A-BB4E-BE4BEF88BA1C}" name="Colonne5898" dataDxfId="10468"/>
    <tableColumn id="5917" xr3:uid="{222A8691-481B-4F9C-9DA0-59CDD5A51712}" name="Colonne5899" dataDxfId="10467"/>
    <tableColumn id="5918" xr3:uid="{2DE4419E-36FA-4FD5-848D-2C5092E1B56F}" name="Colonne5900" dataDxfId="10466"/>
    <tableColumn id="5919" xr3:uid="{8B4D0A00-6978-4524-B639-9183BA497371}" name="Colonne5901" dataDxfId="10465"/>
    <tableColumn id="5920" xr3:uid="{208CCC09-F5E0-42DE-8F2A-784AAC785629}" name="Colonne5902" dataDxfId="10464"/>
    <tableColumn id="5921" xr3:uid="{36515A7D-1C3E-447B-A782-CABCE291F240}" name="Colonne5903" dataDxfId="10463"/>
    <tableColumn id="5922" xr3:uid="{A0234E8D-7DBE-4FF0-9545-7ED8C3870543}" name="Colonne5904" dataDxfId="10462"/>
    <tableColumn id="5923" xr3:uid="{FE329778-BA30-473E-9292-CEA5E06CC107}" name="Colonne5905" dataDxfId="10461"/>
    <tableColumn id="5924" xr3:uid="{74A77AD5-6DEB-4E6B-A898-46AAF31537ED}" name="Colonne5906" dataDxfId="10460"/>
    <tableColumn id="5925" xr3:uid="{BDEEF07E-9664-45C3-9503-697CA8EFAA8C}" name="Colonne5907" dataDxfId="10459"/>
    <tableColumn id="5926" xr3:uid="{A8F78D37-ECD6-4554-BFF9-7E025EA33D67}" name="Colonne5908" dataDxfId="10458"/>
    <tableColumn id="5927" xr3:uid="{BBD52B74-9544-410C-90DF-E4674F5C6CFE}" name="Colonne5909" dataDxfId="10457"/>
    <tableColumn id="5928" xr3:uid="{B4D7FCA8-7F68-4808-9477-575476EE18FE}" name="Colonne5910" dataDxfId="10456"/>
    <tableColumn id="5929" xr3:uid="{39450456-53CC-4DE6-910D-0427C6A0C9AA}" name="Colonne5911" dataDxfId="10455"/>
    <tableColumn id="5930" xr3:uid="{C56B4E76-AE8A-4A36-95C9-5D1AB835D754}" name="Colonne5912" dataDxfId="10454"/>
    <tableColumn id="5931" xr3:uid="{EB44D006-DEC3-4F12-B34D-82FFFA774EB9}" name="Colonne5913" dataDxfId="10453"/>
    <tableColumn id="5932" xr3:uid="{35A2C196-6D98-490A-8A1A-80648302AD44}" name="Colonne5914" dataDxfId="10452"/>
    <tableColumn id="5933" xr3:uid="{F8664E04-0AEB-456A-8C3D-6C35A4C426B7}" name="Colonne5915" dataDxfId="10451"/>
    <tableColumn id="5934" xr3:uid="{F0917E3E-CAE3-49FA-BA56-D4D4C08FAD68}" name="Colonne5916" dataDxfId="10450"/>
    <tableColumn id="5935" xr3:uid="{8C16A114-F97B-43EE-99BC-60E2539946E5}" name="Colonne5917" dataDxfId="10449"/>
    <tableColumn id="5936" xr3:uid="{04CE68A5-004C-4C6F-8965-738BE87F0205}" name="Colonne5918" dataDxfId="10448"/>
    <tableColumn id="5937" xr3:uid="{D5920474-60DB-4D6D-81F1-DD5B97DD6B90}" name="Colonne5919" dataDxfId="10447"/>
    <tableColumn id="5938" xr3:uid="{E4EB4E9F-2C76-400C-AEB2-9787CD8460E5}" name="Colonne5920" dataDxfId="10446"/>
    <tableColumn id="5939" xr3:uid="{40BC481B-086A-41D6-A1B6-DAC9F6C70862}" name="Colonne5921" dataDxfId="10445"/>
    <tableColumn id="5940" xr3:uid="{39D62D22-9658-4F63-9A97-88C9F352F591}" name="Colonne5922" dataDxfId="10444"/>
    <tableColumn id="5941" xr3:uid="{20173172-CF21-44F7-8E53-EA6437FF4931}" name="Colonne5923" dataDxfId="10443"/>
    <tableColumn id="5942" xr3:uid="{C475A6B8-C073-4509-AE15-1DE88307AB62}" name="Colonne5924" dataDxfId="10442"/>
    <tableColumn id="5943" xr3:uid="{5E911B20-2CCF-43C7-8D4A-04123A484C69}" name="Colonne5925" dataDxfId="10441"/>
    <tableColumn id="5944" xr3:uid="{90337BAD-460A-44CC-B0EE-6F0DE4BCD865}" name="Colonne5926" dataDxfId="10440"/>
    <tableColumn id="5945" xr3:uid="{52C624B3-D9D9-4933-9B9B-9C9405A72933}" name="Colonne5927" dataDxfId="10439"/>
    <tableColumn id="5946" xr3:uid="{756313F9-F142-499D-9B4F-EDAC382F7B98}" name="Colonne5928" dataDxfId="10438"/>
    <tableColumn id="5947" xr3:uid="{108CCB4B-8733-4165-9786-B62B80A02C1A}" name="Colonne5929" dataDxfId="10437"/>
    <tableColumn id="5948" xr3:uid="{9139E303-4AFE-4E85-94D9-FD3CA99012CE}" name="Colonne5930" dataDxfId="10436"/>
    <tableColumn id="5949" xr3:uid="{235E357F-9881-4CD4-82E4-5F02C40083B1}" name="Colonne5931" dataDxfId="10435"/>
    <tableColumn id="5950" xr3:uid="{B6F5D0EA-F631-4BB7-8B5B-2F050FCAB2DF}" name="Colonne5932" dataDxfId="10434"/>
    <tableColumn id="5951" xr3:uid="{49F31D5F-9E36-47E8-9A81-F74DCE26205D}" name="Colonne5933" dataDxfId="10433"/>
    <tableColumn id="5952" xr3:uid="{038AC2F5-7CF1-4C05-85F4-3251D0769806}" name="Colonne5934" dataDxfId="10432"/>
    <tableColumn id="5953" xr3:uid="{BDAC9E12-035E-4D2D-A59B-2F3E397902BC}" name="Colonne5935" dataDxfId="10431"/>
    <tableColumn id="5954" xr3:uid="{58930438-86B1-4AAD-BD4B-85F870A2F7AB}" name="Colonne5936" dataDxfId="10430"/>
    <tableColumn id="5955" xr3:uid="{5CC691EC-FABC-4475-A68F-33DA46C2E810}" name="Colonne5937" dataDxfId="10429"/>
    <tableColumn id="5956" xr3:uid="{2463415C-98AF-48F4-8C2A-6A8B3AFCC35C}" name="Colonne5938" dataDxfId="10428"/>
    <tableColumn id="5957" xr3:uid="{B60C172B-304E-410B-B206-EB6C99694BC7}" name="Colonne5939" dataDxfId="10427"/>
    <tableColumn id="5958" xr3:uid="{129795BC-0008-443E-A5B7-50D1D89FF6B1}" name="Colonne5940" dataDxfId="10426"/>
    <tableColumn id="5959" xr3:uid="{8253DC8E-230F-4F79-84F1-33ABF0F92F7E}" name="Colonne5941" dataDxfId="10425"/>
    <tableColumn id="5960" xr3:uid="{C15833F3-7C88-44FA-954F-10A24C38185C}" name="Colonne5942" dataDxfId="10424"/>
    <tableColumn id="5961" xr3:uid="{6D211FDD-6142-44BC-85C2-0BFECA0CDA0E}" name="Colonne5943" dataDxfId="10423"/>
    <tableColumn id="5962" xr3:uid="{B9EE9C04-7E62-4A25-9822-6418459F2679}" name="Colonne5944" dataDxfId="10422"/>
    <tableColumn id="5963" xr3:uid="{325CCFB3-9F3D-46F3-A709-E17F03A2F3B5}" name="Colonne5945" dataDxfId="10421"/>
    <tableColumn id="5964" xr3:uid="{6A3B875E-463B-4277-9C22-94B93607B33C}" name="Colonne5946" dataDxfId="10420"/>
    <tableColumn id="5965" xr3:uid="{727ED05C-A769-45D4-9596-A865F727D051}" name="Colonne5947" dataDxfId="10419"/>
    <tableColumn id="5966" xr3:uid="{105E6314-D956-4659-B589-7273530FE088}" name="Colonne5948" dataDxfId="10418"/>
    <tableColumn id="5967" xr3:uid="{351EDACA-9DE8-4430-ABEE-BC3EB0B7F2D0}" name="Colonne5949" dataDxfId="10417"/>
    <tableColumn id="5968" xr3:uid="{AE984F29-C488-4FC5-8ADD-9121E7571B35}" name="Colonne5950" dataDxfId="10416"/>
    <tableColumn id="5969" xr3:uid="{79899C82-AA4F-4B81-925E-6D3E38005809}" name="Colonne5951" dataDxfId="10415"/>
    <tableColumn id="5970" xr3:uid="{4913F2E8-D44F-4E8E-9DE3-BBE6EB8CC10F}" name="Colonne5952" dataDxfId="10414"/>
    <tableColumn id="5971" xr3:uid="{5AA2C60F-5C6B-454A-AACE-7983F2CB83C8}" name="Colonne5953" dataDxfId="10413"/>
    <tableColumn id="5972" xr3:uid="{0D99911C-40B8-453D-B409-9AD9DD07EDC0}" name="Colonne5954" dataDxfId="10412"/>
    <tableColumn id="5973" xr3:uid="{DCBB74BF-0ED1-4704-B1C4-12C553C3701B}" name="Colonne5955" dataDxfId="10411"/>
    <tableColumn id="5974" xr3:uid="{FB492713-1047-40A5-9654-A6A178D5EB63}" name="Colonne5956" dataDxfId="10410"/>
    <tableColumn id="5975" xr3:uid="{62B3BDE0-DE81-4E74-B20E-DAFD90999E9E}" name="Colonne5957" dataDxfId="10409"/>
    <tableColumn id="5976" xr3:uid="{0FF39A0B-92C7-4D6C-864E-16077F6AA604}" name="Colonne5958" dataDxfId="10408"/>
    <tableColumn id="5977" xr3:uid="{58BCF310-9AA4-4F48-94B9-DC6406EEB419}" name="Colonne5959" dataDxfId="10407"/>
    <tableColumn id="5978" xr3:uid="{E9281E52-9B5D-4DF4-84B4-57E69F31F9BC}" name="Colonne5960" dataDxfId="10406"/>
    <tableColumn id="5979" xr3:uid="{7586D815-701C-43E0-B948-2C0610C3BBD7}" name="Colonne5961" dataDxfId="10405"/>
    <tableColumn id="5980" xr3:uid="{8CB72929-6920-47AB-BAFF-851C8821C069}" name="Colonne5962" dataDxfId="10404"/>
    <tableColumn id="5981" xr3:uid="{1689947D-EE3B-4E51-8726-F3B62271DB0C}" name="Colonne5963" dataDxfId="10403"/>
    <tableColumn id="5982" xr3:uid="{9EFB9E54-5B15-4800-8F69-FB5404BDE43C}" name="Colonne5964" dataDxfId="10402"/>
    <tableColumn id="5983" xr3:uid="{BDF204F2-2029-4DE6-AC53-6335857D950F}" name="Colonne5965" dataDxfId="10401"/>
    <tableColumn id="5984" xr3:uid="{18216F82-1BCC-45B8-9166-2B8E1AEC4F46}" name="Colonne5966" dataDxfId="10400"/>
    <tableColumn id="5985" xr3:uid="{E112E112-A6FE-488C-92C9-619DDBFBE415}" name="Colonne5967" dataDxfId="10399"/>
    <tableColumn id="5986" xr3:uid="{9FAAA0FF-3B1C-4995-94B3-A0402E22943F}" name="Colonne5968" dataDxfId="10398"/>
    <tableColumn id="5987" xr3:uid="{DF683D52-4B18-49DC-AB31-62C23BEB3FD8}" name="Colonne5969" dataDxfId="10397"/>
    <tableColumn id="5988" xr3:uid="{6DDB88A7-AA52-41A1-BE41-8E84906E84B8}" name="Colonne5970" dataDxfId="10396"/>
    <tableColumn id="5989" xr3:uid="{F2BD30F0-4FDE-46DF-93F4-8D5BB37E5C0B}" name="Colonne5971" dataDxfId="10395"/>
    <tableColumn id="5990" xr3:uid="{C24837F4-F0AC-4C58-AE15-98EDC2C3FC23}" name="Colonne5972" dataDxfId="10394"/>
    <tableColumn id="5991" xr3:uid="{37470216-38A5-4798-B257-FC7D47322A20}" name="Colonne5973" dataDxfId="10393"/>
    <tableColumn id="5992" xr3:uid="{14760572-EF87-4E8A-B706-C28078753C82}" name="Colonne5974" dataDxfId="10392"/>
    <tableColumn id="5993" xr3:uid="{84A57769-3D07-4A61-9005-C129A99ABFE4}" name="Colonne5975" dataDxfId="10391"/>
    <tableColumn id="5994" xr3:uid="{39118B25-E96A-4923-AACF-2E0622552BA5}" name="Colonne5976" dataDxfId="10390"/>
    <tableColumn id="5995" xr3:uid="{121AC601-DC7C-4054-A808-5DF161795326}" name="Colonne5977" dataDxfId="10389"/>
    <tableColumn id="5996" xr3:uid="{93CAE7FD-5682-4B55-8D9F-2ACA787D7CA0}" name="Colonne5978" dataDxfId="10388"/>
    <tableColumn id="5997" xr3:uid="{F97D3A27-2FF8-412B-95E8-268D3CE40930}" name="Colonne5979" dataDxfId="10387"/>
    <tableColumn id="5998" xr3:uid="{6F4AE797-CA53-499A-B4BF-61CE8FBEAB20}" name="Colonne5980" dataDxfId="10386"/>
    <tableColumn id="5999" xr3:uid="{76C623B7-A227-4C9B-BB3A-580CB309A210}" name="Colonne5981" dataDxfId="10385"/>
    <tableColumn id="6000" xr3:uid="{71D86DC3-3041-4787-84AE-2D4F0B73AF03}" name="Colonne5982" dataDxfId="10384"/>
    <tableColumn id="6001" xr3:uid="{64D01E02-3C6E-4EE9-899D-3395D3471A98}" name="Colonne5983" dataDxfId="10383"/>
    <tableColumn id="6002" xr3:uid="{0A3D7048-A02E-491C-B65A-B767EFAECF1B}" name="Colonne5984" dataDxfId="10382"/>
    <tableColumn id="6003" xr3:uid="{8A31DB12-7B7D-447E-971C-B0542C9F53E9}" name="Colonne5985" dataDxfId="10381"/>
    <tableColumn id="6004" xr3:uid="{23A998FE-F936-453E-83CF-D436C54B40FB}" name="Colonne5986" dataDxfId="10380"/>
    <tableColumn id="6005" xr3:uid="{0CF9D5FA-3552-4D95-BA7D-85DDBBD764E8}" name="Colonne5987" dataDxfId="10379"/>
    <tableColumn id="6006" xr3:uid="{40BF9168-D2B1-4590-AF9E-E79C35C63DE8}" name="Colonne5988" dataDxfId="10378"/>
    <tableColumn id="6007" xr3:uid="{C0F7DAB2-AA27-46C3-8F3D-06B0759EB488}" name="Colonne5989" dataDxfId="10377"/>
    <tableColumn id="6008" xr3:uid="{49248AA0-37B7-462D-BB1E-C7388D2EF566}" name="Colonne5990" dataDxfId="10376"/>
    <tableColumn id="6009" xr3:uid="{43D51EBA-78F7-4BBE-96CF-C2FAD1DA70C3}" name="Colonne5991" dataDxfId="10375"/>
    <tableColumn id="6010" xr3:uid="{34CB4CC3-3F60-451A-9585-5CA0E1A065DA}" name="Colonne5992" dataDxfId="10374"/>
    <tableColumn id="6011" xr3:uid="{71CE9D7E-9DE4-4C05-900F-ABAE2FCA7870}" name="Colonne5993" dataDxfId="10373"/>
    <tableColumn id="6012" xr3:uid="{9F14F651-68A8-4FEB-8466-3524C491D804}" name="Colonne5994" dataDxfId="10372"/>
    <tableColumn id="6013" xr3:uid="{475E2248-6CED-4B37-B417-F146F13DDA67}" name="Colonne5995" dataDxfId="10371"/>
    <tableColumn id="6014" xr3:uid="{CE83A58D-C1F4-48D6-A239-F47E52B22DA6}" name="Colonne5996" dataDxfId="10370"/>
    <tableColumn id="6015" xr3:uid="{35667D38-CABD-4FB2-B76A-0F494A4B3C26}" name="Colonne5997" dataDxfId="10369"/>
    <tableColumn id="6016" xr3:uid="{D0ED6C97-3B66-4CD5-A95C-3392366A06AC}" name="Colonne5998" dataDxfId="10368"/>
    <tableColumn id="6017" xr3:uid="{C8B9156F-3711-453C-9766-3BBC9059FB7C}" name="Colonne5999" dataDxfId="10367"/>
    <tableColumn id="6018" xr3:uid="{51F1359D-0279-4360-81A5-E52CE8926066}" name="Colonne6000" dataDxfId="10366"/>
    <tableColumn id="6019" xr3:uid="{207D3E2D-B86A-4CC7-9684-09A688948B8D}" name="Colonne6001" dataDxfId="10365"/>
    <tableColumn id="6020" xr3:uid="{E5A315B9-43D5-4782-ADA1-45D513AA3A31}" name="Colonne6002" dataDxfId="10364"/>
    <tableColumn id="6021" xr3:uid="{3365A0D5-64FC-47A5-9130-4F32C94A67D9}" name="Colonne6003" dataDxfId="10363"/>
    <tableColumn id="6022" xr3:uid="{B3CADB7C-0DE3-4037-9163-B4E13357A2F7}" name="Colonne6004" dataDxfId="10362"/>
    <tableColumn id="6023" xr3:uid="{1A5B2142-5910-4266-BFAE-34DDDF1C2CFD}" name="Colonne6005" dataDxfId="10361"/>
    <tableColumn id="6024" xr3:uid="{98501C0F-E4F3-4532-912E-2C7D50A2F47A}" name="Colonne6006" dataDxfId="10360"/>
    <tableColumn id="6025" xr3:uid="{4772DE2C-2570-4250-AFF7-432B241539B5}" name="Colonne6007" dataDxfId="10359"/>
    <tableColumn id="6026" xr3:uid="{9F6E98C0-7203-4052-B1B3-DE6E4D3604C9}" name="Colonne6008" dataDxfId="10358"/>
    <tableColumn id="6027" xr3:uid="{7856F293-C501-4B49-84F3-924964FA5821}" name="Colonne6009" dataDxfId="10357"/>
    <tableColumn id="6028" xr3:uid="{2664C17A-7E75-4A16-89B9-D1A21753D44B}" name="Colonne6010" dataDxfId="10356"/>
    <tableColumn id="6029" xr3:uid="{85CB5A80-EE18-4CF0-9892-9BBFA098DA82}" name="Colonne6011" dataDxfId="10355"/>
    <tableColumn id="6030" xr3:uid="{12C8213F-EDD6-4787-9EF2-DCECB0F20690}" name="Colonne6012" dataDxfId="10354"/>
    <tableColumn id="6031" xr3:uid="{57646C97-C395-4F87-B8D1-860E18518088}" name="Colonne6013" dataDxfId="10353"/>
    <tableColumn id="6032" xr3:uid="{67013ECC-F3E7-4196-B2CB-CF00F6FA3F04}" name="Colonne6014" dataDxfId="10352"/>
    <tableColumn id="6033" xr3:uid="{979C9436-B0E6-4A4F-8B65-FD0DBA8707ED}" name="Colonne6015" dataDxfId="10351"/>
    <tableColumn id="6034" xr3:uid="{B32DCB71-AC77-4124-8158-900097517815}" name="Colonne6016" dataDxfId="10350"/>
    <tableColumn id="6035" xr3:uid="{55EA4369-5338-4CA6-943F-6E562DF54060}" name="Colonne6017" dataDxfId="10349"/>
    <tableColumn id="6036" xr3:uid="{161A43C9-5819-4B57-BA27-2632299205E4}" name="Colonne6018" dataDxfId="10348"/>
    <tableColumn id="6037" xr3:uid="{CEB424AD-7666-49CF-9BD1-2F2F17E66FA3}" name="Colonne6019" dataDxfId="10347"/>
    <tableColumn id="6038" xr3:uid="{87F6C95A-E3F8-4918-8BDB-05737DDF3EC9}" name="Colonne6020" dataDxfId="10346"/>
    <tableColumn id="6039" xr3:uid="{DC43DDA3-1394-4F75-BBB3-3898B4CE7778}" name="Colonne6021" dataDxfId="10345"/>
    <tableColumn id="6040" xr3:uid="{8E56BBC9-C928-4B3D-9874-55CB633C1097}" name="Colonne6022" dataDxfId="10344"/>
    <tableColumn id="6041" xr3:uid="{12F4302C-66D2-40A8-BEFE-2D947649B346}" name="Colonne6023" dataDxfId="10343"/>
    <tableColumn id="6042" xr3:uid="{550EBA3C-DE5C-4A77-899E-37341B324754}" name="Colonne6024" dataDxfId="10342"/>
    <tableColumn id="6043" xr3:uid="{471EC75D-2509-4459-9F00-78A36C03F4E2}" name="Colonne6025" dataDxfId="10341"/>
    <tableColumn id="6044" xr3:uid="{0E358757-0C7C-4B88-9B64-0CC5FC042B67}" name="Colonne6026" dataDxfId="10340"/>
    <tableColumn id="6045" xr3:uid="{9BA6E485-15E7-4BFA-BBB9-17CDB4F2F294}" name="Colonne6027" dataDxfId="10339"/>
    <tableColumn id="6046" xr3:uid="{C8BE692B-7F48-44D9-91D7-2EE508985B2E}" name="Colonne6028" dataDxfId="10338"/>
    <tableColumn id="6047" xr3:uid="{C333DAC3-4CE2-4FDA-B39A-2972F5A1FD5C}" name="Colonne6029" dataDxfId="10337"/>
    <tableColumn id="6048" xr3:uid="{705A9F32-BC0C-45F5-87C8-DEF7D521E4C9}" name="Colonne6030" dataDxfId="10336"/>
    <tableColumn id="6049" xr3:uid="{BE7953A3-9197-4DA1-82B7-317FA9837DC6}" name="Colonne6031" dataDxfId="10335"/>
    <tableColumn id="6050" xr3:uid="{ECE6CCA4-2E71-4796-ACCE-0D934E41BE6F}" name="Colonne6032" dataDxfId="10334"/>
    <tableColumn id="6051" xr3:uid="{CDC98AA4-BEBF-4AAF-A130-076A5D39993E}" name="Colonne6033" dataDxfId="10333"/>
    <tableColumn id="6052" xr3:uid="{86B728EC-6B5B-407E-8707-B5FBF55A8213}" name="Colonne6034" dataDxfId="10332"/>
    <tableColumn id="6053" xr3:uid="{3EAC6D6C-4FEC-429C-9C9F-969917CF40A6}" name="Colonne6035" dataDxfId="10331"/>
    <tableColumn id="6054" xr3:uid="{BBA246C5-DDD5-4ED0-98BD-97FC5DE57C17}" name="Colonne6036" dataDxfId="10330"/>
    <tableColumn id="6055" xr3:uid="{4357D711-B722-490D-BD45-2F23DBF116E5}" name="Colonne6037" dataDxfId="10329"/>
    <tableColumn id="6056" xr3:uid="{750EC778-82FB-4BB0-8BAF-CFF3C2D4A8D8}" name="Colonne6038" dataDxfId="10328"/>
    <tableColumn id="6057" xr3:uid="{0D7A4BEC-4841-442C-95A6-B8BDBEEE07B8}" name="Colonne6039" dataDxfId="10327"/>
    <tableColumn id="6058" xr3:uid="{B04166CA-F641-4887-9E6A-672EDBC0BD6F}" name="Colonne6040" dataDxfId="10326"/>
    <tableColumn id="6059" xr3:uid="{434ED834-D9DF-4F87-87EB-B63BB1AAB950}" name="Colonne6041" dataDxfId="10325"/>
    <tableColumn id="6060" xr3:uid="{C71D2EC5-5087-43A7-AFB1-AACE5D90AF53}" name="Colonne6042" dataDxfId="10324"/>
    <tableColumn id="6061" xr3:uid="{DDEFA8DE-4FE0-42E3-9FCE-82D22D4B37EA}" name="Colonne6043" dataDxfId="10323"/>
    <tableColumn id="6062" xr3:uid="{8D5DBAC4-F8BA-415F-8CB4-2D7DBC87FFC7}" name="Colonne6044" dataDxfId="10322"/>
    <tableColumn id="6063" xr3:uid="{AD5A4477-A542-47BD-9828-48C7FDB26B83}" name="Colonne6045" dataDxfId="10321"/>
    <tableColumn id="6064" xr3:uid="{CD91BF89-32B8-4269-9959-CD2B6A37FE11}" name="Colonne6046" dataDxfId="10320"/>
    <tableColumn id="6065" xr3:uid="{439BD066-6CF4-4962-892C-1D64BB2D13E4}" name="Colonne6047" dataDxfId="10319"/>
    <tableColumn id="6066" xr3:uid="{697CDC5C-799B-4FFE-B822-DDF80CC5E14D}" name="Colonne6048" dataDxfId="10318"/>
    <tableColumn id="6067" xr3:uid="{67ED3C69-39A3-4336-8B56-EACD7CEC9929}" name="Colonne6049" dataDxfId="10317"/>
    <tableColumn id="6068" xr3:uid="{4C1A5B43-5E0C-410D-9D85-4C330D09C5D7}" name="Colonne6050" dataDxfId="10316"/>
    <tableColumn id="6069" xr3:uid="{622D95E2-F2B5-4BE7-9D67-1CD8ECB73718}" name="Colonne6051" dataDxfId="10315"/>
    <tableColumn id="6070" xr3:uid="{87D34FFE-22BA-4515-8F4B-7E835DD6D84E}" name="Colonne6052" dataDxfId="10314"/>
    <tableColumn id="6071" xr3:uid="{1051798E-0AF8-448F-AA66-E28D190A5316}" name="Colonne6053" dataDxfId="10313"/>
    <tableColumn id="6072" xr3:uid="{EB1CCF3B-D160-4586-B335-317C1EDCBCB2}" name="Colonne6054" dataDxfId="10312"/>
    <tableColumn id="6073" xr3:uid="{5A6EC462-E67F-46C3-9C85-0A2E0CADE209}" name="Colonne6055" dataDxfId="10311"/>
    <tableColumn id="6074" xr3:uid="{00E6A74B-48B0-4DBE-8E51-29C05F8CD8F0}" name="Colonne6056" dataDxfId="10310"/>
    <tableColumn id="6075" xr3:uid="{62A122A4-C41C-44EC-ADD2-0DB9FFB74B88}" name="Colonne6057" dataDxfId="10309"/>
    <tableColumn id="6076" xr3:uid="{62A610AF-5277-40D7-9A92-DB27A377A4AC}" name="Colonne6058" dataDxfId="10308"/>
    <tableColumn id="6077" xr3:uid="{5CAF7DD0-CD1F-496F-ABA8-D462FAF47D2E}" name="Colonne6059" dataDxfId="10307"/>
    <tableColumn id="6078" xr3:uid="{2A836A26-CE33-488D-ABF6-155467CDF969}" name="Colonne6060" dataDxfId="10306"/>
    <tableColumn id="6079" xr3:uid="{0EFAD000-5BF5-400D-B066-874EF269036F}" name="Colonne6061" dataDxfId="10305"/>
    <tableColumn id="6080" xr3:uid="{7053805B-3DFE-4900-9DA6-927FE8A5E4AD}" name="Colonne6062" dataDxfId="10304"/>
    <tableColumn id="6081" xr3:uid="{5B4E4E9D-A80D-499D-BC6B-CD6D936A6662}" name="Colonne6063" dataDxfId="10303"/>
    <tableColumn id="6082" xr3:uid="{25ECBE79-1D10-41BA-9B93-8C151658F382}" name="Colonne6064" dataDxfId="10302"/>
    <tableColumn id="6083" xr3:uid="{A643639F-06B5-4A1D-B09E-EF10DE12673B}" name="Colonne6065" dataDxfId="10301"/>
    <tableColumn id="6084" xr3:uid="{36A4A6FD-CBD0-4DDB-945E-C9E45F4CB364}" name="Colonne6066" dataDxfId="10300"/>
    <tableColumn id="6085" xr3:uid="{30239561-ABE2-4D9B-812E-F9F1EC5411CC}" name="Colonne6067" dataDxfId="10299"/>
    <tableColumn id="6086" xr3:uid="{31BF71AD-0737-4C3B-A67B-4B1149366C1A}" name="Colonne6068" dataDxfId="10298"/>
    <tableColumn id="6087" xr3:uid="{089AE667-E5FF-4824-8473-74E07181D7A4}" name="Colonne6069" dataDxfId="10297"/>
    <tableColumn id="6088" xr3:uid="{05960171-FAC3-4845-91D0-E429C3F82E3C}" name="Colonne6070" dataDxfId="10296"/>
    <tableColumn id="6089" xr3:uid="{071879AE-C4DD-43E0-93A9-A856000F9C0D}" name="Colonne6071" dataDxfId="10295"/>
    <tableColumn id="6090" xr3:uid="{90B6912E-EC81-4357-B2C9-DA6EDA3D5C2B}" name="Colonne6072" dataDxfId="10294"/>
    <tableColumn id="6091" xr3:uid="{637733EA-F0DE-45F3-95EC-F3D82D2A2E89}" name="Colonne6073" dataDxfId="10293"/>
    <tableColumn id="6092" xr3:uid="{B82DB146-F077-4F92-9C71-8E91806CB018}" name="Colonne6074" dataDxfId="10292"/>
    <tableColumn id="6093" xr3:uid="{D5D56982-9DB6-4896-B199-C54D67063ABD}" name="Colonne6075" dataDxfId="10291"/>
    <tableColumn id="6094" xr3:uid="{72C4C463-8A6C-4718-9E43-03612CC2850C}" name="Colonne6076" dataDxfId="10290"/>
    <tableColumn id="6095" xr3:uid="{AE83F3AE-3716-405A-853C-A127C0C785E2}" name="Colonne6077" dataDxfId="10289"/>
    <tableColumn id="6096" xr3:uid="{93E38857-0025-4918-A7A9-B82127FABA63}" name="Colonne6078" dataDxfId="10288"/>
    <tableColumn id="6097" xr3:uid="{3C86DE44-8A10-4CC7-8B64-7F05653D2B25}" name="Colonne6079" dataDxfId="10287"/>
    <tableColumn id="6098" xr3:uid="{62BAAEA2-993F-4B25-9D64-8140957657F2}" name="Colonne6080" dataDxfId="10286"/>
    <tableColumn id="6099" xr3:uid="{01950581-4F5D-487E-8ADB-8FFF57DE0351}" name="Colonne6081" dataDxfId="10285"/>
    <tableColumn id="6100" xr3:uid="{C8F4B5DC-6200-415A-BE30-0C3986354307}" name="Colonne6082" dataDxfId="10284"/>
    <tableColumn id="6101" xr3:uid="{A5ECBAA9-EC72-42F5-A40E-50E8D31B6845}" name="Colonne6083" dataDxfId="10283"/>
    <tableColumn id="6102" xr3:uid="{B58180AB-5937-4E32-A4E6-D79303A1061F}" name="Colonne6084" dataDxfId="10282"/>
    <tableColumn id="6103" xr3:uid="{8B32AEAE-DC82-4559-B9DD-C4C50B2FE4BF}" name="Colonne6085" dataDxfId="10281"/>
    <tableColumn id="6104" xr3:uid="{3914840D-B121-4D69-A473-D71BB7A20A6E}" name="Colonne6086" dataDxfId="10280"/>
    <tableColumn id="6105" xr3:uid="{3B67C480-7014-4147-A473-5F4B8C49FEB2}" name="Colonne6087" dataDxfId="10279"/>
    <tableColumn id="6106" xr3:uid="{DC27932C-D626-4AE4-A132-D86E44BA8BDE}" name="Colonne6088" dataDxfId="10278"/>
    <tableColumn id="6107" xr3:uid="{4FA09AEF-6C86-4740-B1FA-35BB46EBE234}" name="Colonne6089" dataDxfId="10277"/>
    <tableColumn id="6108" xr3:uid="{6C645CBC-90E6-4824-99AC-349E260C6FBF}" name="Colonne6090" dataDxfId="10276"/>
    <tableColumn id="6109" xr3:uid="{324302BC-A3B3-468C-9B4F-BA3992613790}" name="Colonne6091" dataDxfId="10275"/>
    <tableColumn id="6110" xr3:uid="{552D707D-87EC-4554-A0BB-37AB7144CDC2}" name="Colonne6092" dataDxfId="10274"/>
    <tableColumn id="6111" xr3:uid="{02B307C3-07C0-4346-A5F9-FC51A0ACDB6F}" name="Colonne6093" dataDxfId="10273"/>
    <tableColumn id="6112" xr3:uid="{637BB26B-CAA3-4D88-949B-5E4D6DA3CA8D}" name="Colonne6094" dataDxfId="10272"/>
    <tableColumn id="6113" xr3:uid="{F119D084-0A17-4116-8EEA-99AA689FECB5}" name="Colonne6095" dataDxfId="10271"/>
    <tableColumn id="6114" xr3:uid="{1C2620D5-1BC1-4539-BE8A-6089C244B05D}" name="Colonne6096" dataDxfId="10270"/>
    <tableColumn id="6115" xr3:uid="{3287015C-EFE4-4E71-A790-DE94561B5B0C}" name="Colonne6097" dataDxfId="10269"/>
    <tableColumn id="6116" xr3:uid="{235FA4DB-78CA-47D6-9BC4-72FB40232FAA}" name="Colonne6098" dataDxfId="10268"/>
    <tableColumn id="6117" xr3:uid="{1CCD209A-F416-4FFE-A9BA-F03DD5216962}" name="Colonne6099" dataDxfId="10267"/>
    <tableColumn id="6118" xr3:uid="{30138605-640C-4756-97B5-C74F287A5DD7}" name="Colonne6100" dataDxfId="10266"/>
    <tableColumn id="6119" xr3:uid="{C6D1DCB2-9EF9-4808-AA38-AC3C6C32C9A7}" name="Colonne6101" dataDxfId="10265"/>
    <tableColumn id="6120" xr3:uid="{EC0675BD-14EE-48EB-B441-6A642AF006B9}" name="Colonne6102" dataDxfId="10264"/>
    <tableColumn id="6121" xr3:uid="{33563AF0-F526-4782-AAFB-FB53198FA156}" name="Colonne6103" dataDxfId="10263"/>
    <tableColumn id="6122" xr3:uid="{24EA2076-E31A-4AC3-8391-AB6943B266FF}" name="Colonne6104" dataDxfId="10262"/>
    <tableColumn id="6123" xr3:uid="{314D45CB-EF5F-48A3-ACBD-FF025F22086C}" name="Colonne6105" dataDxfId="10261"/>
    <tableColumn id="6124" xr3:uid="{BD92215C-10DC-4B3D-A728-61CE202A842E}" name="Colonne6106" dataDxfId="10260"/>
    <tableColumn id="6125" xr3:uid="{5D99E0F9-872B-4E5D-9F49-9D72B18C03A7}" name="Colonne6107" dataDxfId="10259"/>
    <tableColumn id="6126" xr3:uid="{D193C39C-9D67-4F04-8454-661BD8AB2506}" name="Colonne6108" dataDxfId="10258"/>
    <tableColumn id="6127" xr3:uid="{6E7DF76E-E831-497D-A898-2146E61942B4}" name="Colonne6109" dataDxfId="10257"/>
    <tableColumn id="6128" xr3:uid="{675D8C09-FB08-4B5B-9767-02F2F94DFC7B}" name="Colonne6110" dataDxfId="10256"/>
    <tableColumn id="6129" xr3:uid="{E549A4E6-3A6C-4389-BA1F-2C264F7A733D}" name="Colonne6111" dataDxfId="10255"/>
    <tableColumn id="6130" xr3:uid="{B9A248E1-6C55-4F85-982A-99D9B1C3CB2E}" name="Colonne6112" dataDxfId="10254"/>
    <tableColumn id="6131" xr3:uid="{AAA59D67-054E-4EE9-BF5E-3AFED776201E}" name="Colonne6113" dataDxfId="10253"/>
    <tableColumn id="6132" xr3:uid="{B5C7B421-1076-4192-8A27-76AA56A95529}" name="Colonne6114" dataDxfId="10252"/>
    <tableColumn id="6133" xr3:uid="{1DC51E4E-0C54-44D4-952E-E9481D176F92}" name="Colonne6115" dataDxfId="10251"/>
    <tableColumn id="6134" xr3:uid="{D5474305-C859-4155-AF6B-AB6BDFA9D63E}" name="Colonne6116" dataDxfId="10250"/>
    <tableColumn id="6135" xr3:uid="{3DA64DA4-DD96-4C68-92C6-1548F00ECF2C}" name="Colonne6117" dataDxfId="10249"/>
    <tableColumn id="6136" xr3:uid="{83BEFDA0-D0DD-4EE0-94C7-71C4289C74BD}" name="Colonne6118" dataDxfId="10248"/>
    <tableColumn id="6137" xr3:uid="{B495561E-28D3-4D0B-ABE8-120BF6AF4091}" name="Colonne6119" dataDxfId="10247"/>
    <tableColumn id="6138" xr3:uid="{39B4F03E-15B4-4483-B20F-A04C192B5CFC}" name="Colonne6120" dataDxfId="10246"/>
    <tableColumn id="6139" xr3:uid="{CF791AA6-59E8-4130-8126-E8F6D250753A}" name="Colonne6121" dataDxfId="10245"/>
    <tableColumn id="6140" xr3:uid="{48338620-8842-4013-87A5-32D59ADAC0CA}" name="Colonne6122" dataDxfId="10244"/>
    <tableColumn id="6141" xr3:uid="{1DAC6E21-5919-425A-9017-479D16DD3792}" name="Colonne6123" dataDxfId="10243"/>
    <tableColumn id="6142" xr3:uid="{B3E8E406-5196-4F8C-B5CC-041812CE5460}" name="Colonne6124" dataDxfId="10242"/>
    <tableColumn id="6143" xr3:uid="{A2FF4AA9-69C9-41E7-B0BD-5239431BE91B}" name="Colonne6125" dataDxfId="10241"/>
    <tableColumn id="6144" xr3:uid="{E1372EC8-48CB-44F8-AC59-9E9357FA0DCB}" name="Colonne6126" dataDxfId="10240"/>
    <tableColumn id="6145" xr3:uid="{AA6C2D8B-43C6-489A-85F6-1DAF6208E4EF}" name="Colonne6127" dataDxfId="10239"/>
    <tableColumn id="6146" xr3:uid="{BE70986E-1476-49E1-B130-16554C0746D3}" name="Colonne6128" dataDxfId="10238"/>
    <tableColumn id="6147" xr3:uid="{827461D3-7561-4B50-BC83-D4D59CAFD17A}" name="Colonne6129" dataDxfId="10237"/>
    <tableColumn id="6148" xr3:uid="{6DF99166-BDFD-44E2-9E10-5DFE0417EC0E}" name="Colonne6130" dataDxfId="10236"/>
    <tableColumn id="6149" xr3:uid="{AEA3C49B-B2D7-4A94-87EE-BA4E61B42BA5}" name="Colonne6131" dataDxfId="10235"/>
    <tableColumn id="6150" xr3:uid="{B56A9589-1F2A-46AF-A422-01016A8C8DE2}" name="Colonne6132" dataDxfId="10234"/>
    <tableColumn id="6151" xr3:uid="{6E9816BB-2346-412B-9C16-3FB5520198E3}" name="Colonne6133" dataDxfId="10233"/>
    <tableColumn id="6152" xr3:uid="{54513B85-BB6F-44CF-AB1F-24AE10EE3851}" name="Colonne6134" dataDxfId="10232"/>
    <tableColumn id="6153" xr3:uid="{BEC83354-BB68-4424-8873-A59961FA2599}" name="Colonne6135" dataDxfId="10231"/>
    <tableColumn id="6154" xr3:uid="{EBB2E29E-21AE-48C2-BBD4-56635885E5D8}" name="Colonne6136" dataDxfId="10230"/>
    <tableColumn id="6155" xr3:uid="{378C0850-B82A-4622-A4DA-4F5AC7B86EBB}" name="Colonne6137" dataDxfId="10229"/>
    <tableColumn id="6156" xr3:uid="{5E73A958-81BF-434A-99CA-C6D571120F20}" name="Colonne6138" dataDxfId="10228"/>
    <tableColumn id="6157" xr3:uid="{C01246F4-7B9E-4B34-9BEB-8C133BD4564A}" name="Colonne6139" dataDxfId="10227"/>
    <tableColumn id="6158" xr3:uid="{3D7E9A0F-4BC0-45B6-A894-E8DC6913607C}" name="Colonne6140" dataDxfId="10226"/>
    <tableColumn id="6159" xr3:uid="{561838B2-7415-44F4-BE70-9A879A4E07AF}" name="Colonne6141" dataDxfId="10225"/>
    <tableColumn id="6160" xr3:uid="{95DB118D-2ECE-42B2-9226-6DE837419C77}" name="Colonne6142" dataDxfId="10224"/>
    <tableColumn id="6161" xr3:uid="{1AFF6392-5FF3-4B68-AFAD-29DF858818DD}" name="Colonne6143" dataDxfId="10223"/>
    <tableColumn id="6162" xr3:uid="{C5946334-19B5-4031-B407-0D7F7C12FEA1}" name="Colonne6144" dataDxfId="10222"/>
    <tableColumn id="6163" xr3:uid="{83901FA3-32C3-42C5-BA1D-E1B5EE93B3F5}" name="Colonne6145" dataDxfId="10221"/>
    <tableColumn id="6164" xr3:uid="{C95E2B7A-0FED-40B5-9A1C-89631A8FAA4E}" name="Colonne6146" dataDxfId="10220"/>
    <tableColumn id="6165" xr3:uid="{999B09A6-1FCA-4668-B9D8-C4F6C6573892}" name="Colonne6147" dataDxfId="10219"/>
    <tableColumn id="6166" xr3:uid="{D446158A-3D41-4AC9-8C6A-F208C11BFAC9}" name="Colonne6148" dataDxfId="10218"/>
    <tableColumn id="6167" xr3:uid="{4778445B-2478-4291-A6A2-A43BEB829004}" name="Colonne6149" dataDxfId="10217"/>
    <tableColumn id="6168" xr3:uid="{BD4DBB59-B4AB-431C-AEFB-E665AB4D29F6}" name="Colonne6150" dataDxfId="10216"/>
    <tableColumn id="6169" xr3:uid="{78D96E5C-FA28-4C3B-AC11-A1166F5B54AA}" name="Colonne6151" dataDxfId="10215"/>
    <tableColumn id="6170" xr3:uid="{866A75BD-BE9A-49D9-BC45-4045625329C2}" name="Colonne6152" dataDxfId="10214"/>
    <tableColumn id="6171" xr3:uid="{5CA66A0C-B2FF-423D-8489-B03A803C533F}" name="Colonne6153" dataDxfId="10213"/>
    <tableColumn id="6172" xr3:uid="{B882C386-D9CA-430D-910C-958EFE0BE4A1}" name="Colonne6154" dataDxfId="10212"/>
    <tableColumn id="6173" xr3:uid="{ED44A958-3F1D-4580-8646-661EC5B6475F}" name="Colonne6155" dataDxfId="10211"/>
    <tableColumn id="6174" xr3:uid="{8137AB9E-83BB-4E79-AC25-AA2B7DA06113}" name="Colonne6156" dataDxfId="10210"/>
    <tableColumn id="6175" xr3:uid="{2EF0FAFC-99A4-407B-94C4-44BD179BF09E}" name="Colonne6157" dataDxfId="10209"/>
    <tableColumn id="6176" xr3:uid="{7B50AB13-52EB-46DA-8C44-E40A59D90EEF}" name="Colonne6158" dataDxfId="10208"/>
    <tableColumn id="6177" xr3:uid="{01DC0E07-A190-491F-A58E-9ED9339E91FE}" name="Colonne6159" dataDxfId="10207"/>
    <tableColumn id="6178" xr3:uid="{F36ED7B8-179C-42A6-BAC8-7A5B7F5A6444}" name="Colonne6160" dataDxfId="10206"/>
    <tableColumn id="6179" xr3:uid="{DCCC2F0E-EC58-4873-8FC7-0FD3D5FBCA41}" name="Colonne6161" dataDxfId="10205"/>
    <tableColumn id="6180" xr3:uid="{06C044D3-78B3-4061-B921-7717D1976E2B}" name="Colonne6162" dataDxfId="10204"/>
    <tableColumn id="6181" xr3:uid="{E8528D18-C293-4621-B88E-BC6D401DA766}" name="Colonne6163" dataDxfId="10203"/>
    <tableColumn id="6182" xr3:uid="{191E7935-4DF1-4553-A4CD-F37B15E18A4F}" name="Colonne6164" dataDxfId="10202"/>
    <tableColumn id="6183" xr3:uid="{7D9AE511-3AE3-4632-934F-F4935FC7AFC5}" name="Colonne6165" dataDxfId="10201"/>
    <tableColumn id="6184" xr3:uid="{6FD5D429-709D-4275-AFE4-F582B38F1DC4}" name="Colonne6166" dataDxfId="10200"/>
    <tableColumn id="6185" xr3:uid="{90585B81-5AE1-468B-A0EB-0FCB9F94DE9B}" name="Colonne6167" dataDxfId="10199"/>
    <tableColumn id="6186" xr3:uid="{633C8229-5AD6-4374-8A2C-DD5BD2D0CF51}" name="Colonne6168" dataDxfId="10198"/>
    <tableColumn id="6187" xr3:uid="{337CE62E-FD97-4A25-8A12-9CB3AF721BC5}" name="Colonne6169" dataDxfId="10197"/>
    <tableColumn id="6188" xr3:uid="{19E6F633-1ED8-4F87-86BE-276F4C07754B}" name="Colonne6170" dataDxfId="10196"/>
    <tableColumn id="6189" xr3:uid="{DA6054F5-46E7-4225-BBA7-E3989E21827B}" name="Colonne6171" dataDxfId="10195"/>
    <tableColumn id="6190" xr3:uid="{5BD3ED4C-30E6-42BA-99DA-ED3CDD1CE028}" name="Colonne6172" dataDxfId="10194"/>
    <tableColumn id="6191" xr3:uid="{1C3EDBFE-54C8-4808-A229-E8EBBEFAA00B}" name="Colonne6173" dataDxfId="10193"/>
    <tableColumn id="6192" xr3:uid="{B3035FBC-9DB9-4E89-BB87-B97CED760ACB}" name="Colonne6174" dataDxfId="10192"/>
    <tableColumn id="6193" xr3:uid="{3CDE36CA-E0FF-45B6-8C40-0A46AF57BECD}" name="Colonne6175" dataDxfId="10191"/>
    <tableColumn id="6194" xr3:uid="{D1CA14DC-36D3-434B-92D5-96A6E3001D06}" name="Colonne6176" dataDxfId="10190"/>
    <tableColumn id="6195" xr3:uid="{8748DB0B-73A9-423F-8548-1DF2E00D3BC4}" name="Colonne6177" dataDxfId="10189"/>
    <tableColumn id="6196" xr3:uid="{0E317713-A4A6-4754-8E67-DB4697736961}" name="Colonne6178" dataDxfId="10188"/>
    <tableColumn id="6197" xr3:uid="{9ECF02DB-5458-4D04-A5F4-481A5476E6ED}" name="Colonne6179" dataDxfId="10187"/>
    <tableColumn id="6198" xr3:uid="{7E4A8DB0-395F-46C9-B4FC-7CF4B9A5794F}" name="Colonne6180" dataDxfId="10186"/>
    <tableColumn id="6199" xr3:uid="{D7177E9B-A57D-49F6-95A1-6F627C5868B6}" name="Colonne6181" dataDxfId="10185"/>
    <tableColumn id="6200" xr3:uid="{29912EBB-33DC-40D7-9842-E5E2BB3D5257}" name="Colonne6182" dataDxfId="10184"/>
    <tableColumn id="6201" xr3:uid="{6D2DFF07-5FC0-41D5-89C3-FCB9DDEB0232}" name="Colonne6183" dataDxfId="10183"/>
    <tableColumn id="6202" xr3:uid="{5B5DF9D7-9047-4C0F-8929-54E842F3483D}" name="Colonne6184" dataDxfId="10182"/>
    <tableColumn id="6203" xr3:uid="{ABCB4D5F-BFD3-4863-A884-DE421B5EF3D7}" name="Colonne6185" dataDxfId="10181"/>
    <tableColumn id="6204" xr3:uid="{ED405D53-A26D-4CA0-A6B3-3701986CFA02}" name="Colonne6186" dataDxfId="10180"/>
    <tableColumn id="6205" xr3:uid="{8BBF09A9-898B-4E4C-A513-44EE54415465}" name="Colonne6187" dataDxfId="10179"/>
    <tableColumn id="6206" xr3:uid="{FB1BD900-8550-441E-BD48-B03352DBBE68}" name="Colonne6188" dataDxfId="10178"/>
    <tableColumn id="6207" xr3:uid="{7A971BED-EF6B-47C7-BA88-FAE761CEE6F0}" name="Colonne6189" dataDxfId="10177"/>
    <tableColumn id="6208" xr3:uid="{749C43CC-B916-44B2-982A-18F14E18ED32}" name="Colonne6190" dataDxfId="10176"/>
    <tableColumn id="6209" xr3:uid="{A6B6F9C9-9753-438F-83C2-BFC1C1332CB3}" name="Colonne6191" dataDxfId="10175"/>
    <tableColumn id="6210" xr3:uid="{86D6B77E-8AEA-4F3E-B052-F38DB48D6FA2}" name="Colonne6192" dataDxfId="10174"/>
    <tableColumn id="6211" xr3:uid="{78B78B01-C45A-4B82-BA27-BD1AB0C68E56}" name="Colonne6193" dataDxfId="10173"/>
    <tableColumn id="6212" xr3:uid="{B482312B-FFF2-42FA-BF3D-4EB0FF8F1178}" name="Colonne6194" dataDxfId="10172"/>
    <tableColumn id="6213" xr3:uid="{0DB345FA-BCFA-42CA-A9B8-350B88FBB6BD}" name="Colonne6195" dataDxfId="10171"/>
    <tableColumn id="6214" xr3:uid="{6AB9A34F-1CE0-4A76-938D-8651EF5D2455}" name="Colonne6196" dataDxfId="10170"/>
    <tableColumn id="6215" xr3:uid="{A741F272-B30E-47BB-9B01-0DA80734987E}" name="Colonne6197" dataDxfId="10169"/>
    <tableColumn id="6216" xr3:uid="{CF3761A6-7142-49DB-9DF6-747EA257BE3D}" name="Colonne6198" dataDxfId="10168"/>
    <tableColumn id="6217" xr3:uid="{7C44E266-E79D-4271-B13E-F72C365213F6}" name="Colonne6199" dataDxfId="10167"/>
    <tableColumn id="6218" xr3:uid="{B7F9CF70-1C97-42E0-A9C8-9BFCF539A397}" name="Colonne6200" dataDxfId="10166"/>
    <tableColumn id="6219" xr3:uid="{41D0ABF4-8E4A-4076-AF87-16B041F292D9}" name="Colonne6201" dataDxfId="10165"/>
    <tableColumn id="6220" xr3:uid="{D74BC6DB-5DE9-42E6-A174-A673B5051D69}" name="Colonne6202" dataDxfId="10164"/>
    <tableColumn id="6221" xr3:uid="{F65C7121-4852-4FC2-B2C0-A35BA0BFBDC3}" name="Colonne6203" dataDxfId="10163"/>
    <tableColumn id="6222" xr3:uid="{B16C0A44-95F3-4AD4-949B-363A33F83E48}" name="Colonne6204" dataDxfId="10162"/>
    <tableColumn id="6223" xr3:uid="{EDD617D5-A589-4469-8460-55410F8EF630}" name="Colonne6205" dataDxfId="10161"/>
    <tableColumn id="6224" xr3:uid="{9FA7BAE9-654F-4311-9A0E-6EA0225C82DD}" name="Colonne6206" dataDxfId="10160"/>
    <tableColumn id="6225" xr3:uid="{994D5103-2309-4148-9362-26A5F816F3BE}" name="Colonne6207" dataDxfId="10159"/>
    <tableColumn id="6226" xr3:uid="{D0995ADE-5ADE-47A4-A07C-6BB300F66FCE}" name="Colonne6208" dataDxfId="10158"/>
    <tableColumn id="6227" xr3:uid="{5F7E251B-6C19-436C-8C69-3E6448A6C42E}" name="Colonne6209" dataDxfId="10157"/>
    <tableColumn id="6228" xr3:uid="{B2913A02-9548-47B2-AA10-1FDE5BFBE783}" name="Colonne6210" dataDxfId="10156"/>
    <tableColumn id="6229" xr3:uid="{3A3E450D-D2CF-4D23-BCAA-D98D08FE188A}" name="Colonne6211" dataDxfId="10155"/>
    <tableColumn id="6230" xr3:uid="{6BDB5154-3877-47A6-AB05-A2254C16890C}" name="Colonne6212" dataDxfId="10154"/>
    <tableColumn id="6231" xr3:uid="{A3E9F6EF-E225-45B7-8D5F-4F39E20A2C50}" name="Colonne6213" dataDxfId="10153"/>
    <tableColumn id="6232" xr3:uid="{E18D2D04-14F7-40AA-9DAF-825EA8BD73C6}" name="Colonne6214" dataDxfId="10152"/>
    <tableColumn id="6233" xr3:uid="{332F2C3E-943D-44FD-B53D-1A0C6FB17E3B}" name="Colonne6215" dataDxfId="10151"/>
    <tableColumn id="6234" xr3:uid="{02FE13AC-0D02-4B84-816B-8143B263AA47}" name="Colonne6216" dataDxfId="10150"/>
    <tableColumn id="6235" xr3:uid="{B8F3EEB5-0B0E-4A19-BF13-E9AF5D43688E}" name="Colonne6217" dataDxfId="10149"/>
    <tableColumn id="6236" xr3:uid="{31C976BE-5E27-4C75-A45C-A31F78B721B0}" name="Colonne6218" dataDxfId="10148"/>
    <tableColumn id="6237" xr3:uid="{6EA4D6C9-414E-4AF0-833D-D6E26AC0F5C8}" name="Colonne6219" dataDxfId="10147"/>
    <tableColumn id="6238" xr3:uid="{7437AACA-E5C5-45D2-B6FA-1E03C5BA8376}" name="Colonne6220" dataDxfId="10146"/>
    <tableColumn id="6239" xr3:uid="{58CA68B9-F04F-413E-8B09-B52A98A27C83}" name="Colonne6221" dataDxfId="10145"/>
    <tableColumn id="6240" xr3:uid="{B328B90E-1E22-44C2-9BC9-57D84F9C1B94}" name="Colonne6222" dataDxfId="10144"/>
    <tableColumn id="6241" xr3:uid="{298D2DEB-76A2-446A-8502-12E0021F87F6}" name="Colonne6223" dataDxfId="10143"/>
    <tableColumn id="6242" xr3:uid="{9709FC59-0730-470C-9B57-9B205E63BC4E}" name="Colonne6224" dataDxfId="10142"/>
    <tableColumn id="6243" xr3:uid="{DB9B6116-560B-4F58-8E02-5014633AE871}" name="Colonne6225" dataDxfId="10141"/>
    <tableColumn id="6244" xr3:uid="{2E2D916A-5505-452E-8441-0F20BCCF51A3}" name="Colonne6226" dataDxfId="10140"/>
    <tableColumn id="6245" xr3:uid="{5447942A-9D6C-430B-A7DA-D4BA551FFFFE}" name="Colonne6227" dataDxfId="10139"/>
    <tableColumn id="6246" xr3:uid="{B62EBFE8-2B56-4817-8741-A698ED266CE8}" name="Colonne6228" dataDxfId="10138"/>
    <tableColumn id="6247" xr3:uid="{C5C03528-3A74-4A8D-8FA9-08E883C935DD}" name="Colonne6229" dataDxfId="10137"/>
    <tableColumn id="6248" xr3:uid="{D1C22D20-1EF1-4251-BFDD-42B7E87006DF}" name="Colonne6230" dataDxfId="10136"/>
    <tableColumn id="6249" xr3:uid="{9E22EC3D-E04F-44AC-A5C4-CA255EF616E3}" name="Colonne6231" dataDxfId="10135"/>
    <tableColumn id="6250" xr3:uid="{4805B8E4-BB0F-4D2B-9ECC-F5176DA56ABD}" name="Colonne6232" dataDxfId="10134"/>
    <tableColumn id="6251" xr3:uid="{EB652C9F-7426-4BBE-BAC4-9F2CE547A0DC}" name="Colonne6233" dataDxfId="10133"/>
    <tableColumn id="6252" xr3:uid="{B1745B5B-71BC-4246-84E3-39D6DC2DEBA0}" name="Colonne6234" dataDxfId="10132"/>
    <tableColumn id="6253" xr3:uid="{B9B91F59-384C-47AE-A4B3-8D60D7BBFB0A}" name="Colonne6235" dataDxfId="10131"/>
    <tableColumn id="6254" xr3:uid="{192A7F7E-9896-40D2-95FA-6CD0B3B05972}" name="Colonne6236" dataDxfId="10130"/>
    <tableColumn id="6255" xr3:uid="{3954D073-9B6F-4A77-BC11-575BD69C44E4}" name="Colonne6237" dataDxfId="10129"/>
    <tableColumn id="6256" xr3:uid="{39FB8D7B-A347-4B83-BAAB-9A6890D872FE}" name="Colonne6238" dataDxfId="10128"/>
    <tableColumn id="6257" xr3:uid="{382A7DD7-1AB1-4C1D-8C08-AA509466DB6F}" name="Colonne6239" dataDxfId="10127"/>
    <tableColumn id="6258" xr3:uid="{D4EB30AC-E6A0-41AE-85C6-62BC2F6031D4}" name="Colonne6240" dataDxfId="10126"/>
    <tableColumn id="6259" xr3:uid="{519AB17A-09AC-40E2-9B8F-C636FCEBF84C}" name="Colonne6241" dataDxfId="10125"/>
    <tableColumn id="6260" xr3:uid="{8F8E0B6A-4EC4-46F4-9739-64CC02C853C7}" name="Colonne6242" dataDxfId="10124"/>
    <tableColumn id="6261" xr3:uid="{BFC6A5DD-613F-46CA-8ABE-8121CAF98DC5}" name="Colonne6243" dataDxfId="10123"/>
    <tableColumn id="6262" xr3:uid="{EB90E823-9413-4F7A-A249-AFA60B6017B0}" name="Colonne6244" dataDxfId="10122"/>
    <tableColumn id="6263" xr3:uid="{2704613A-3EDB-4542-A3B1-FFB315031ED1}" name="Colonne6245" dataDxfId="10121"/>
    <tableColumn id="6264" xr3:uid="{E3F4AE96-83D5-4A9B-A6FC-FBB500D69E07}" name="Colonne6246" dataDxfId="10120"/>
    <tableColumn id="6265" xr3:uid="{5E5C0DBA-EFBA-45E8-A346-94C875D1A91F}" name="Colonne6247" dataDxfId="10119"/>
    <tableColumn id="6266" xr3:uid="{CA437AA6-BF13-42BC-86AB-76FE59626957}" name="Colonne6248" dataDxfId="10118"/>
    <tableColumn id="6267" xr3:uid="{E6ED2E4D-696C-4302-B721-77E22DEDFC89}" name="Colonne6249" dataDxfId="10117"/>
    <tableColumn id="6268" xr3:uid="{5D414841-B574-45B5-B953-90E9309429A1}" name="Colonne6250" dataDxfId="10116"/>
    <tableColumn id="6269" xr3:uid="{B6D855D8-75CD-476D-9A05-083D5C2F54C1}" name="Colonne6251" dataDxfId="10115"/>
    <tableColumn id="6270" xr3:uid="{3D88D725-DBA5-4757-BFD8-D9CC8E151E0B}" name="Colonne6252" dataDxfId="10114"/>
    <tableColumn id="6271" xr3:uid="{A489633E-C883-4D4C-8133-28225440BA02}" name="Colonne6253" dataDxfId="10113"/>
    <tableColumn id="6272" xr3:uid="{82DCA455-7911-40DB-BA49-A9367ED3C986}" name="Colonne6254" dataDxfId="10112"/>
    <tableColumn id="6273" xr3:uid="{71ED05A6-228F-42EE-BAA9-4B5C05876641}" name="Colonne6255" dataDxfId="10111"/>
    <tableColumn id="6274" xr3:uid="{E9DCACA2-B3D0-455F-B7F7-D6CB889AEBCA}" name="Colonne6256" dataDxfId="10110"/>
    <tableColumn id="6275" xr3:uid="{CDDC9220-125D-449D-81BD-239DB1ACCFD5}" name="Colonne6257" dataDxfId="10109"/>
    <tableColumn id="6276" xr3:uid="{213B9172-A668-4420-8856-D946D95CAB62}" name="Colonne6258" dataDxfId="10108"/>
    <tableColumn id="6277" xr3:uid="{6C9DDB47-2E18-4119-B166-012F12050624}" name="Colonne6259" dataDxfId="10107"/>
    <tableColumn id="6278" xr3:uid="{CB01DC35-410A-40F1-AB08-B8AA27F77E19}" name="Colonne6260" dataDxfId="10106"/>
    <tableColumn id="6279" xr3:uid="{18B6FD32-D69A-4688-8AC8-655675C682E7}" name="Colonne6261" dataDxfId="10105"/>
    <tableColumn id="6280" xr3:uid="{1DA4AF37-CF0D-4D06-B98F-EB0400A24B51}" name="Colonne6262" dataDxfId="10104"/>
    <tableColumn id="6281" xr3:uid="{4C1D6614-0883-4BA0-8502-9D995DD2B37C}" name="Colonne6263" dataDxfId="10103"/>
    <tableColumn id="6282" xr3:uid="{250C0AC8-D766-4860-A6DC-755EDF7E7547}" name="Colonne6264" dataDxfId="10102"/>
    <tableColumn id="6283" xr3:uid="{DC29DD73-020E-43D2-87A1-F7474ACAD44A}" name="Colonne6265" dataDxfId="10101"/>
    <tableColumn id="6284" xr3:uid="{FBE8C2C4-D736-42FD-A50C-2EE9CE726DBC}" name="Colonne6266" dataDxfId="10100"/>
    <tableColumn id="6285" xr3:uid="{C79CA634-296E-4A2A-A321-2808145A4063}" name="Colonne6267" dataDxfId="10099"/>
    <tableColumn id="6286" xr3:uid="{275C9A6A-5C40-45A1-9FDD-517ED8F2FBC5}" name="Colonne6268" dataDxfId="10098"/>
    <tableColumn id="6287" xr3:uid="{E3E364A0-9221-424C-A7F1-1F5302AB9C3E}" name="Colonne6269" dataDxfId="10097"/>
    <tableColumn id="6288" xr3:uid="{80367C77-8800-4F8A-B619-013F2258F57B}" name="Colonne6270" dataDxfId="10096"/>
    <tableColumn id="6289" xr3:uid="{84F4ED72-463A-4CD8-9824-466452E5D28E}" name="Colonne6271" dataDxfId="10095"/>
    <tableColumn id="6290" xr3:uid="{0859991E-5228-4E9B-99C7-228253C01980}" name="Colonne6272" dataDxfId="10094"/>
    <tableColumn id="6291" xr3:uid="{49FA239E-5DB8-417B-AF3D-9296B0DCC9ED}" name="Colonne6273" dataDxfId="10093"/>
    <tableColumn id="6292" xr3:uid="{4FD1FB01-D9B2-4A7B-BEAA-FC065DDC4840}" name="Colonne6274" dataDxfId="10092"/>
    <tableColumn id="6293" xr3:uid="{0272EE1A-5625-4AF7-A0A7-729C44DCBD53}" name="Colonne6275" dataDxfId="10091"/>
    <tableColumn id="6294" xr3:uid="{6F40E44C-63BA-45CB-9D4E-3DF335032C08}" name="Colonne6276" dataDxfId="10090"/>
    <tableColumn id="6295" xr3:uid="{198A70D4-CC7C-447B-886C-B1F42727C643}" name="Colonne6277" dataDxfId="10089"/>
    <tableColumn id="6296" xr3:uid="{71D4A860-B767-49DF-ADFF-0AD8F1198CE2}" name="Colonne6278" dataDxfId="10088"/>
    <tableColumn id="6297" xr3:uid="{C816DA80-FA06-443D-AE32-E699E16C3EA6}" name="Colonne6279" dataDxfId="10087"/>
    <tableColumn id="6298" xr3:uid="{661FBD51-4683-483D-B971-014576B97D54}" name="Colonne6280" dataDxfId="10086"/>
    <tableColumn id="6299" xr3:uid="{1DFE7C16-4DA6-4853-B130-C58331DB6DC6}" name="Colonne6281" dataDxfId="10085"/>
    <tableColumn id="6300" xr3:uid="{179DE207-F85B-49E0-BD9C-258A27D62EF0}" name="Colonne6282" dataDxfId="10084"/>
    <tableColumn id="6301" xr3:uid="{C203D3AF-6538-4BEC-B4D8-43A187E4A923}" name="Colonne6283" dataDxfId="10083"/>
    <tableColumn id="6302" xr3:uid="{84D042AD-E89C-44A1-A7E0-000594F89B09}" name="Colonne6284" dataDxfId="10082"/>
    <tableColumn id="6303" xr3:uid="{E508CE33-6927-489C-BC91-09E60F5212C5}" name="Colonne6285" dataDxfId="10081"/>
    <tableColumn id="6304" xr3:uid="{67A609CB-F415-4CCA-BD8D-CB3404787A23}" name="Colonne6286" dataDxfId="10080"/>
    <tableColumn id="6305" xr3:uid="{8740A816-E243-40F0-A659-7E91A3DD3D11}" name="Colonne6287" dataDxfId="10079"/>
    <tableColumn id="6306" xr3:uid="{03EBD19D-0630-40CE-AE57-9061E45B611D}" name="Colonne6288" dataDxfId="10078"/>
    <tableColumn id="6307" xr3:uid="{AD5F72E1-8CF5-4930-A520-859973C0C10E}" name="Colonne6289" dataDxfId="10077"/>
    <tableColumn id="6308" xr3:uid="{33CB51C8-79DA-4FBB-880B-62492DFB9E0C}" name="Colonne6290" dataDxfId="10076"/>
    <tableColumn id="6309" xr3:uid="{14FE72B1-16CF-4F0F-A92B-A92544B68A55}" name="Colonne6291" dataDxfId="10075"/>
    <tableColumn id="6310" xr3:uid="{A20BDC10-A62C-44AC-BC13-B48CCE805278}" name="Colonne6292" dataDxfId="10074"/>
    <tableColumn id="6311" xr3:uid="{F6EAF757-FA61-4A96-8037-A16F09B87749}" name="Colonne6293" dataDxfId="10073"/>
    <tableColumn id="6312" xr3:uid="{713AF3E8-E9D6-41E3-9737-FD4231BE8031}" name="Colonne6294" dataDxfId="10072"/>
    <tableColumn id="6313" xr3:uid="{89303CD6-7289-4A2C-A4E8-70794D6834BA}" name="Colonne6295" dataDxfId="10071"/>
    <tableColumn id="6314" xr3:uid="{7738755F-E93F-4EDF-9C3F-DF53B6647529}" name="Colonne6296" dataDxfId="10070"/>
    <tableColumn id="6315" xr3:uid="{A1EC8CDD-FF84-47DC-B0A4-C901B2CA82F4}" name="Colonne6297" dataDxfId="10069"/>
    <tableColumn id="6316" xr3:uid="{012D3B21-30D0-4ABB-BE38-A62E59F8CE26}" name="Colonne6298" dataDxfId="10068"/>
    <tableColumn id="6317" xr3:uid="{22B99A21-D2BC-4A30-B154-C8A2D74B6489}" name="Colonne6299" dataDxfId="10067"/>
    <tableColumn id="6318" xr3:uid="{B0C46F9B-E2BF-4276-983C-6BE345A9EFC9}" name="Colonne6300" dataDxfId="10066"/>
    <tableColumn id="6319" xr3:uid="{4DFC2AE0-19A1-4835-82C9-7B51CF077CEE}" name="Colonne6301" dataDxfId="10065"/>
    <tableColumn id="6320" xr3:uid="{E1691701-02CA-49B8-BBE4-61AE86618372}" name="Colonne6302" dataDxfId="10064"/>
    <tableColumn id="6321" xr3:uid="{49ED86BF-B16A-440A-915D-E1727A525A6B}" name="Colonne6303" dataDxfId="10063"/>
    <tableColumn id="6322" xr3:uid="{0976318E-2707-4E54-9952-A4915EB23C01}" name="Colonne6304" dataDxfId="10062"/>
    <tableColumn id="6323" xr3:uid="{EA0A5698-BB0B-4D8E-B16A-98BE810DC28E}" name="Colonne6305" dataDxfId="10061"/>
    <tableColumn id="6324" xr3:uid="{261D599E-1A21-44D6-B8F9-D6D2F1E6276F}" name="Colonne6306" dataDxfId="10060"/>
    <tableColumn id="6325" xr3:uid="{267629B3-64AF-49B1-BA96-46F7BB444D41}" name="Colonne6307" dataDxfId="10059"/>
    <tableColumn id="6326" xr3:uid="{171FAB93-3B0B-4233-8FB1-982DA52840D7}" name="Colonne6308" dataDxfId="10058"/>
    <tableColumn id="6327" xr3:uid="{6C587DC2-9EC2-4BBD-A0AF-09840C8E27A6}" name="Colonne6309" dataDxfId="10057"/>
    <tableColumn id="6328" xr3:uid="{F3D62909-5BD0-4A5E-AB80-21C8D38E8AE6}" name="Colonne6310" dataDxfId="10056"/>
    <tableColumn id="6329" xr3:uid="{7FBF72C9-E813-4EFD-A3FE-2E5D1C8852DD}" name="Colonne6311" dataDxfId="10055"/>
    <tableColumn id="6330" xr3:uid="{A75827EE-DEBE-4761-A581-4E81F36E9B11}" name="Colonne6312" dataDxfId="10054"/>
    <tableColumn id="6331" xr3:uid="{2515BF24-BC32-45AA-B21D-468EB46E00E3}" name="Colonne6313" dataDxfId="10053"/>
    <tableColumn id="6332" xr3:uid="{85063F19-0AF2-4E8D-9515-52A3FE2150F5}" name="Colonne6314" dataDxfId="10052"/>
    <tableColumn id="6333" xr3:uid="{E4F0B668-A51C-4AFC-B03E-73BD5B5CA969}" name="Colonne6315" dataDxfId="10051"/>
    <tableColumn id="6334" xr3:uid="{1660DDAD-4F0C-478B-970E-FF8B60E6072C}" name="Colonne6316" dataDxfId="10050"/>
    <tableColumn id="6335" xr3:uid="{72CA48EC-6D70-4CDD-8B4D-71F1FE74A576}" name="Colonne6317" dataDxfId="10049"/>
    <tableColumn id="6336" xr3:uid="{04B36E68-F580-43BE-9D8C-32D695476A35}" name="Colonne6318" dataDxfId="10048"/>
    <tableColumn id="6337" xr3:uid="{1A348A07-9D28-4CF0-B7E4-B18DA02F6A70}" name="Colonne6319" dataDxfId="10047"/>
    <tableColumn id="6338" xr3:uid="{9128D1F4-1ED5-4BE2-B4E6-4190E3796E2A}" name="Colonne6320" dataDxfId="10046"/>
    <tableColumn id="6339" xr3:uid="{C6002883-5E5A-4A3B-A216-CB7F3A1C37B8}" name="Colonne6321" dataDxfId="10045"/>
    <tableColumn id="6340" xr3:uid="{458AC639-BEE3-4EDB-A9DC-CBD61F530303}" name="Colonne6322" dataDxfId="10044"/>
    <tableColumn id="6341" xr3:uid="{B1082335-647F-4502-951B-0AFFE25FDC3D}" name="Colonne6323" dataDxfId="10043"/>
    <tableColumn id="6342" xr3:uid="{A22D7D38-AC7B-452B-99D7-83529FBDF8F6}" name="Colonne6324" dataDxfId="10042"/>
    <tableColumn id="6343" xr3:uid="{7126ED66-35CE-4243-B59F-819F70610D61}" name="Colonne6325" dataDxfId="10041"/>
    <tableColumn id="6344" xr3:uid="{89C8D434-96CA-4B59-9212-1CAD825BC740}" name="Colonne6326" dataDxfId="10040"/>
    <tableColumn id="6345" xr3:uid="{4B99FCF7-347F-44BD-8540-B26D6D8EDFEC}" name="Colonne6327" dataDxfId="10039"/>
    <tableColumn id="6346" xr3:uid="{17C0328C-0569-4A43-855F-E3D59814064C}" name="Colonne6328" dataDxfId="10038"/>
    <tableColumn id="6347" xr3:uid="{7CC10859-4979-4470-A4B9-94C8DE453E1D}" name="Colonne6329" dataDxfId="10037"/>
    <tableColumn id="6348" xr3:uid="{9B778F59-930E-49B0-A0C5-3755766AB059}" name="Colonne6330" dataDxfId="10036"/>
    <tableColumn id="6349" xr3:uid="{2557CBA3-1BAE-45E5-B1F1-CD5B04F127A0}" name="Colonne6331" dataDxfId="10035"/>
    <tableColumn id="6350" xr3:uid="{A8D0BE63-6886-490D-A39F-7F716F716FA1}" name="Colonne6332" dataDxfId="10034"/>
    <tableColumn id="6351" xr3:uid="{56FD0AF8-EF8D-42F6-9B02-8E74FF186733}" name="Colonne6333" dataDxfId="10033"/>
    <tableColumn id="6352" xr3:uid="{D4BA6DBA-523F-4F6E-A3FA-EDB63590AE78}" name="Colonne6334" dataDxfId="10032"/>
    <tableColumn id="6353" xr3:uid="{8C461D76-2D19-41BF-AEF3-2B41CE5CBEA2}" name="Colonne6335" dataDxfId="10031"/>
    <tableColumn id="6354" xr3:uid="{FCF3EF72-BCBE-4525-BF63-F9E0DF074DF6}" name="Colonne6336" dataDxfId="10030"/>
    <tableColumn id="6355" xr3:uid="{B56C5919-3A14-4A00-8A30-6C05394F4DFD}" name="Colonne6337" dataDxfId="10029"/>
    <tableColumn id="6356" xr3:uid="{A36D31C9-2AE9-437D-BC34-23E0FE4DDE36}" name="Colonne6338" dataDxfId="10028"/>
    <tableColumn id="6357" xr3:uid="{D574CB71-A5ED-4E90-8B52-CD8755ABB6B4}" name="Colonne6339" dataDxfId="10027"/>
    <tableColumn id="6358" xr3:uid="{9E172932-6CCE-489D-AC64-BCBDE1BB0A2E}" name="Colonne6340" dataDxfId="10026"/>
    <tableColumn id="6359" xr3:uid="{7D72F2D1-0E11-4416-99B2-EA50E36D2CB9}" name="Colonne6341" dataDxfId="10025"/>
    <tableColumn id="6360" xr3:uid="{1A106E1E-A328-49CD-A8B4-35763BB84627}" name="Colonne6342" dataDxfId="10024"/>
    <tableColumn id="6361" xr3:uid="{80B6EA6E-8520-49BF-BE6A-9C740425AA9E}" name="Colonne6343" dataDxfId="10023"/>
    <tableColumn id="6362" xr3:uid="{99774261-0C5E-4036-9C35-49D34B7269DB}" name="Colonne6344" dataDxfId="10022"/>
    <tableColumn id="6363" xr3:uid="{34D96BEA-0699-4FAC-9ECD-DA6C40A0EC7E}" name="Colonne6345" dataDxfId="10021"/>
    <tableColumn id="6364" xr3:uid="{9C203234-D3DF-4943-A883-4A8B573C81C2}" name="Colonne6346" dataDxfId="10020"/>
    <tableColumn id="6365" xr3:uid="{99FAB4F6-4E8A-406B-871E-BBAF5514A21F}" name="Colonne6347" dataDxfId="10019"/>
    <tableColumn id="6366" xr3:uid="{A2329F24-ED17-4A34-AA6F-8D165652D62F}" name="Colonne6348" dataDxfId="10018"/>
    <tableColumn id="6367" xr3:uid="{FC98073D-C769-420F-B201-6123DC3A1B4B}" name="Colonne6349" dataDxfId="10017"/>
    <tableColumn id="6368" xr3:uid="{C3A59EB7-FA9D-40C6-8B04-9C16EF060BFC}" name="Colonne6350" dataDxfId="10016"/>
    <tableColumn id="6369" xr3:uid="{F1D5F9F9-2634-420D-A2C1-828BC6D698C9}" name="Colonne6351" dataDxfId="10015"/>
    <tableColumn id="6370" xr3:uid="{58EAAFA0-DDD9-4359-8B33-653041D9CCD2}" name="Colonne6352" dataDxfId="10014"/>
    <tableColumn id="6371" xr3:uid="{143D8A33-3EEA-4C3D-88AC-B2CC050A299A}" name="Colonne6353" dataDxfId="10013"/>
    <tableColumn id="6372" xr3:uid="{AFE92EB1-98F6-4FB5-A9C4-3111FBE2A9F5}" name="Colonne6354" dataDxfId="10012"/>
    <tableColumn id="6373" xr3:uid="{C79E4149-3096-47C1-BCD7-86F133F0DF31}" name="Colonne6355" dataDxfId="10011"/>
    <tableColumn id="6374" xr3:uid="{02561AA2-197A-4A3F-8C64-35E44A649D6B}" name="Colonne6356" dataDxfId="10010"/>
    <tableColumn id="6375" xr3:uid="{3BCE654A-5502-4CDD-A908-46174EEDECCA}" name="Colonne6357" dataDxfId="10009"/>
    <tableColumn id="6376" xr3:uid="{77C354EB-62B8-4E22-9484-837DE0A9D823}" name="Colonne6358" dataDxfId="10008"/>
    <tableColumn id="6377" xr3:uid="{DFD92B64-9C90-4145-AE84-6AD63C04990E}" name="Colonne6359" dataDxfId="10007"/>
    <tableColumn id="6378" xr3:uid="{6A76EB75-3462-4479-83D2-E0FCD18306CD}" name="Colonne6360" dataDxfId="10006"/>
    <tableColumn id="6379" xr3:uid="{A34105FE-A9EE-46C0-A9BF-32D1D8ED373E}" name="Colonne6361" dataDxfId="10005"/>
    <tableColumn id="6380" xr3:uid="{07EB5488-6D10-4CDD-9679-8F9101A55374}" name="Colonne6362" dataDxfId="10004"/>
    <tableColumn id="6381" xr3:uid="{F7778BE2-02C3-446C-8F86-62DB059EBBF9}" name="Colonne6363" dataDxfId="10003"/>
    <tableColumn id="6382" xr3:uid="{D8132D3B-0399-44A1-A482-717E305CD958}" name="Colonne6364" dataDxfId="10002"/>
    <tableColumn id="6383" xr3:uid="{513971B1-4126-48D9-8CBB-EA8CF180822C}" name="Colonne6365" dataDxfId="10001"/>
    <tableColumn id="6384" xr3:uid="{F0461238-C39B-4613-8FB2-F07CFF3012E5}" name="Colonne6366" dataDxfId="10000"/>
    <tableColumn id="6385" xr3:uid="{6A22B142-5F95-4590-A6B3-CA7C22AE2D32}" name="Colonne6367" dataDxfId="9999"/>
    <tableColumn id="6386" xr3:uid="{9319A2E3-04BE-4C21-B846-2A3D96D2F315}" name="Colonne6368" dataDxfId="9998"/>
    <tableColumn id="6387" xr3:uid="{81213846-9B48-4215-8904-96D8C0C023FB}" name="Colonne6369" dataDxfId="9997"/>
    <tableColumn id="6388" xr3:uid="{BA3D2DA2-EDE6-4499-9B0B-49DBBF785293}" name="Colonne6370" dataDxfId="9996"/>
    <tableColumn id="6389" xr3:uid="{36701267-AE47-4D58-ACC9-09D35591FD23}" name="Colonne6371" dataDxfId="9995"/>
    <tableColumn id="6390" xr3:uid="{C9770721-2306-42D3-A0DA-E7A874E997E2}" name="Colonne6372" dataDxfId="9994"/>
    <tableColumn id="6391" xr3:uid="{8E6D96F6-8C64-4881-A92E-1554C6181247}" name="Colonne6373" dataDxfId="9993"/>
    <tableColumn id="6392" xr3:uid="{D9DBBA6D-A320-478E-BAA9-2382B559A296}" name="Colonne6374" dataDxfId="9992"/>
    <tableColumn id="6393" xr3:uid="{3F711426-8CF0-444E-AEBA-7D49C81DA471}" name="Colonne6375" dataDxfId="9991"/>
    <tableColumn id="6394" xr3:uid="{37345F1D-CDFE-44B9-9592-339C294F9658}" name="Colonne6376" dataDxfId="9990"/>
    <tableColumn id="6395" xr3:uid="{82232FAB-6F29-47A2-A9FA-8D9C7C620E13}" name="Colonne6377" dataDxfId="9989"/>
    <tableColumn id="6396" xr3:uid="{FD376D21-BA58-44C7-BA0D-CCAC02F84E3A}" name="Colonne6378" dataDxfId="9988"/>
    <tableColumn id="6397" xr3:uid="{89F2A96D-0DC0-4C65-9046-965CCC897D72}" name="Colonne6379" dataDxfId="9987"/>
    <tableColumn id="6398" xr3:uid="{C884A5D1-7786-4162-828B-892D50C62922}" name="Colonne6380" dataDxfId="9986"/>
    <tableColumn id="6399" xr3:uid="{7EA6C0CC-3217-48F9-9B35-DECCD0BB2B05}" name="Colonne6381" dataDxfId="9985"/>
    <tableColumn id="6400" xr3:uid="{4606A749-734A-443D-BB4F-E73B732445E0}" name="Colonne6382" dataDxfId="9984"/>
    <tableColumn id="6401" xr3:uid="{4D4E08ED-198B-4A16-B1D4-139CF087E0D3}" name="Colonne6383" dataDxfId="9983"/>
    <tableColumn id="6402" xr3:uid="{8D4B2B12-DDE6-46A9-835C-FBE0CDCD7B90}" name="Colonne6384" dataDxfId="9982"/>
    <tableColumn id="6403" xr3:uid="{E6DDEE55-12EF-4B41-9D04-91B048902235}" name="Colonne6385" dataDxfId="9981"/>
    <tableColumn id="6404" xr3:uid="{FB8FB3F7-5A26-4B12-88A9-D1B03D20C455}" name="Colonne6386" dataDxfId="9980"/>
    <tableColumn id="6405" xr3:uid="{09F5554E-5621-45F3-B534-7C707239CE15}" name="Colonne6387" dataDxfId="9979"/>
    <tableColumn id="6406" xr3:uid="{BF47A0A5-7CFD-4C3C-811A-BB5F08B5D97C}" name="Colonne6388" dataDxfId="9978"/>
    <tableColumn id="6407" xr3:uid="{4AE6F023-6014-4101-9B71-76AAA12F9773}" name="Colonne6389" dataDxfId="9977"/>
    <tableColumn id="6408" xr3:uid="{C669F87A-CB8E-4BEE-B4AE-4BD723853E7A}" name="Colonne6390" dataDxfId="9976"/>
    <tableColumn id="6409" xr3:uid="{FC585024-9405-422A-93D4-31D450FCC8A8}" name="Colonne6391" dataDxfId="9975"/>
    <tableColumn id="6410" xr3:uid="{6A21D49F-9073-4AD1-88BA-2F3C5C73D36B}" name="Colonne6392" dataDxfId="9974"/>
    <tableColumn id="6411" xr3:uid="{314D1226-6D54-487E-8918-EEB065885B00}" name="Colonne6393" dataDxfId="9973"/>
    <tableColumn id="6412" xr3:uid="{A0A4D7D5-D703-4498-BA2C-282A63F2AD55}" name="Colonne6394" dataDxfId="9972"/>
    <tableColumn id="6413" xr3:uid="{B1813D46-8A85-4752-BBA9-AE16BF499A7B}" name="Colonne6395" dataDxfId="9971"/>
    <tableColumn id="6414" xr3:uid="{086FC2C0-67E1-4AD1-B5B9-CEFACDB51C81}" name="Colonne6396" dataDxfId="9970"/>
    <tableColumn id="6415" xr3:uid="{E6AD6F37-F03D-4B05-89A4-5C3019B9CE73}" name="Colonne6397" dataDxfId="9969"/>
    <tableColumn id="6416" xr3:uid="{B6EFA761-9A53-43A0-A76B-2C4860521C3C}" name="Colonne6398" dataDxfId="9968"/>
    <tableColumn id="6417" xr3:uid="{BE12B7B7-C48A-4256-AAE6-755F53A311E5}" name="Colonne6399" dataDxfId="9967"/>
    <tableColumn id="6418" xr3:uid="{909D861B-0FAD-414B-AB85-6E27C9E0F484}" name="Colonne6400" dataDxfId="9966"/>
    <tableColumn id="6419" xr3:uid="{869DCC96-A1FD-40B6-9A81-91F3770D1926}" name="Colonne6401" dataDxfId="9965"/>
    <tableColumn id="6420" xr3:uid="{6AF4414B-B8E7-41AE-93BD-7BE727992CBC}" name="Colonne6402" dataDxfId="9964"/>
    <tableColumn id="6421" xr3:uid="{56AAE21C-8682-4DE3-93DB-188613049833}" name="Colonne6403" dataDxfId="9963"/>
    <tableColumn id="6422" xr3:uid="{868ADAE2-CF88-4B0F-AEAB-63BFED5B0611}" name="Colonne6404" dataDxfId="9962"/>
    <tableColumn id="6423" xr3:uid="{00A589B4-6E33-40AE-9F6F-AC934E430737}" name="Colonne6405" dataDxfId="9961"/>
    <tableColumn id="6424" xr3:uid="{0AF25348-C75F-421C-A897-9B7EDB95CBA6}" name="Colonne6406" dataDxfId="9960"/>
    <tableColumn id="6425" xr3:uid="{B2AE4FB6-D794-4180-B165-F4F38B6D3CAC}" name="Colonne6407" dataDxfId="9959"/>
    <tableColumn id="6426" xr3:uid="{81A1CD3F-09D9-49D6-AF4E-4DD29CE45CE7}" name="Colonne6408" dataDxfId="9958"/>
    <tableColumn id="6427" xr3:uid="{7810A34B-F608-4DBF-BDEB-E527DE31D3A2}" name="Colonne6409" dataDxfId="9957"/>
    <tableColumn id="6428" xr3:uid="{AD11F15A-F7FF-4FF6-BE76-1F25F8EADF38}" name="Colonne6410" dataDxfId="9956"/>
    <tableColumn id="6429" xr3:uid="{B8E92B16-B46F-497C-8BE9-254771C8B21A}" name="Colonne6411" dataDxfId="9955"/>
    <tableColumn id="6430" xr3:uid="{9FBC4B85-54D9-43C5-AAF3-4CBB28CA20BE}" name="Colonne6412" dataDxfId="9954"/>
    <tableColumn id="6431" xr3:uid="{44F0B25E-D475-42DF-B102-717C6F4307DE}" name="Colonne6413" dataDxfId="9953"/>
    <tableColumn id="6432" xr3:uid="{E781E69B-0709-4177-9841-605D36AA1C66}" name="Colonne6414" dataDxfId="9952"/>
    <tableColumn id="6433" xr3:uid="{F98A6990-1E89-4F6D-A196-56393331C533}" name="Colonne6415" dataDxfId="9951"/>
    <tableColumn id="6434" xr3:uid="{5248C598-C75C-472B-B27F-61D0446AC5E4}" name="Colonne6416" dataDxfId="9950"/>
    <tableColumn id="6435" xr3:uid="{6B639F22-9833-40C2-AD43-B77CAF69CA55}" name="Colonne6417" dataDxfId="9949"/>
    <tableColumn id="6436" xr3:uid="{12E68BB1-2C04-4A2A-B4E4-79012C6F6191}" name="Colonne6418" dataDxfId="9948"/>
    <tableColumn id="6437" xr3:uid="{CBAD15AD-A318-415E-B4A2-C8A7670DA0A1}" name="Colonne6419" dataDxfId="9947"/>
    <tableColumn id="6438" xr3:uid="{F5221551-181D-42EF-91E9-E61F9318D5F4}" name="Colonne6420" dataDxfId="9946"/>
    <tableColumn id="6439" xr3:uid="{75F35A18-61F3-48DE-A920-105164924063}" name="Colonne6421" dataDxfId="9945"/>
    <tableColumn id="6440" xr3:uid="{6D65B6D3-6DCF-4D13-8DEA-C5BABD121076}" name="Colonne6422" dataDxfId="9944"/>
    <tableColumn id="6441" xr3:uid="{3ADBDAD9-9875-436C-B15F-68BC90A5B015}" name="Colonne6423" dataDxfId="9943"/>
    <tableColumn id="6442" xr3:uid="{BBFB1D6D-6107-4713-AD76-2C976E2B7419}" name="Colonne6424" dataDxfId="9942"/>
    <tableColumn id="6443" xr3:uid="{09A4F7BA-E1A8-4B7B-8C23-D7B54F09074F}" name="Colonne6425" dataDxfId="9941"/>
    <tableColumn id="6444" xr3:uid="{009D4FF7-9CF2-4753-BB46-E3AD909DDA38}" name="Colonne6426" dataDxfId="9940"/>
    <tableColumn id="6445" xr3:uid="{DEF2C4F7-3EE4-4F45-BCB0-89FE18D36DBB}" name="Colonne6427" dataDxfId="9939"/>
    <tableColumn id="6446" xr3:uid="{0B4476BE-ED09-4220-84CA-2B38023F5334}" name="Colonne6428" dataDxfId="9938"/>
    <tableColumn id="6447" xr3:uid="{FB18E701-10B4-4B34-A394-752D7E83DE80}" name="Colonne6429" dataDxfId="9937"/>
    <tableColumn id="6448" xr3:uid="{C261D140-CAC6-4628-BA5A-D55023A8A230}" name="Colonne6430" dataDxfId="9936"/>
    <tableColumn id="6449" xr3:uid="{DDB02BCA-256F-4264-A96D-D812F42A05A4}" name="Colonne6431" dataDxfId="9935"/>
    <tableColumn id="6450" xr3:uid="{F2033C08-C9C9-40AE-AEF8-A1826228F101}" name="Colonne6432" dataDxfId="9934"/>
    <tableColumn id="6451" xr3:uid="{AD5C1C79-B6F2-4086-9FD2-24108C89EEE4}" name="Colonne6433" dataDxfId="9933"/>
    <tableColumn id="6452" xr3:uid="{4E040F01-CD7C-43D5-90B1-D26D73379B1A}" name="Colonne6434" dataDxfId="9932"/>
    <tableColumn id="6453" xr3:uid="{22D2577C-7892-40AB-9DD9-BC11B470B8A8}" name="Colonne6435" dataDxfId="9931"/>
    <tableColumn id="6454" xr3:uid="{2B96CE3E-EE51-4EB0-82F6-FE0421F18543}" name="Colonne6436" dataDxfId="9930"/>
    <tableColumn id="6455" xr3:uid="{696DAB6A-F3FB-44A0-879E-7333DE9786AC}" name="Colonne6437" dataDxfId="9929"/>
    <tableColumn id="6456" xr3:uid="{4EEC7EF8-AF20-41A8-932E-6CB5694C634E}" name="Colonne6438" dataDxfId="9928"/>
    <tableColumn id="6457" xr3:uid="{C98DA2EF-4C5C-4061-8E72-F56722E229E4}" name="Colonne6439" dataDxfId="9927"/>
    <tableColumn id="6458" xr3:uid="{5660182C-B108-4845-BDDB-9DFEF82DEF53}" name="Colonne6440" dataDxfId="9926"/>
    <tableColumn id="6459" xr3:uid="{C24B3EA4-BD31-443E-A593-757CCE0598A7}" name="Colonne6441" dataDxfId="9925"/>
    <tableColumn id="6460" xr3:uid="{408216B8-67F0-4313-B643-3B60F49EBDFC}" name="Colonne6442" dataDxfId="9924"/>
    <tableColumn id="6461" xr3:uid="{CE33FD22-C01F-4D46-A3D5-660A14E19B47}" name="Colonne6443" dataDxfId="9923"/>
    <tableColumn id="6462" xr3:uid="{4C700090-FFCF-4F91-9A3B-D889025D82EE}" name="Colonne6444" dataDxfId="9922"/>
    <tableColumn id="6463" xr3:uid="{32BA102B-3402-44E3-B71C-A60201527798}" name="Colonne6445" dataDxfId="9921"/>
    <tableColumn id="6464" xr3:uid="{2BAE8C7A-A6CA-4463-92ED-F17D7056C6CA}" name="Colonne6446" dataDxfId="9920"/>
    <tableColumn id="6465" xr3:uid="{739D8381-97F4-4410-966F-47EA3986FCDF}" name="Colonne6447" dataDxfId="9919"/>
    <tableColumn id="6466" xr3:uid="{5C1759B9-DA13-497D-97EF-28A8A5CDD087}" name="Colonne6448" dataDxfId="9918"/>
    <tableColumn id="6467" xr3:uid="{564D2A45-41C3-4DD2-8CBD-29E3561C996D}" name="Colonne6449" dataDxfId="9917"/>
    <tableColumn id="6468" xr3:uid="{B3D73798-7C1F-4CDB-A134-83A377588753}" name="Colonne6450" dataDxfId="9916"/>
    <tableColumn id="6469" xr3:uid="{197468F3-CE74-445B-866D-1AAC1AF330FC}" name="Colonne6451" dataDxfId="9915"/>
    <tableColumn id="6470" xr3:uid="{0663FB1D-A46F-4A81-A4FA-15E43C014082}" name="Colonne6452" dataDxfId="9914"/>
    <tableColumn id="6471" xr3:uid="{FE8DF1B3-D239-43C7-AFC4-098763C13509}" name="Colonne6453" dataDxfId="9913"/>
    <tableColumn id="6472" xr3:uid="{3985FEA1-7DBA-4CFB-B4BD-75B955B07707}" name="Colonne6454" dataDxfId="9912"/>
    <tableColumn id="6473" xr3:uid="{C4179542-4D71-4BE5-809B-3F37694FBFDB}" name="Colonne6455" dataDxfId="9911"/>
    <tableColumn id="6474" xr3:uid="{BDC0669D-5F37-4DD2-8AEB-883937708A01}" name="Colonne6456" dataDxfId="9910"/>
    <tableColumn id="6475" xr3:uid="{60D60329-D8D4-4B58-8463-3BE4F96DFF6C}" name="Colonne6457" dataDxfId="9909"/>
    <tableColumn id="6476" xr3:uid="{32902F49-2FCA-4339-BE82-9677AF924D20}" name="Colonne6458" dataDxfId="9908"/>
    <tableColumn id="6477" xr3:uid="{CA84730F-CD4B-4834-9347-0288CBE977ED}" name="Colonne6459" dataDxfId="9907"/>
    <tableColumn id="6478" xr3:uid="{F0A52D2C-A69D-4053-98AD-690352A17D62}" name="Colonne6460" dataDxfId="9906"/>
    <tableColumn id="6479" xr3:uid="{FAE5AEB9-5041-4D78-AC26-8F4B0BE6F3FC}" name="Colonne6461" dataDxfId="9905"/>
    <tableColumn id="6480" xr3:uid="{3D8FE767-F78B-4C34-A7C6-3F4FC8EA4218}" name="Colonne6462" dataDxfId="9904"/>
    <tableColumn id="6481" xr3:uid="{E9748441-878F-4A6C-940A-8EFD98E0410E}" name="Colonne6463" dataDxfId="9903"/>
    <tableColumn id="6482" xr3:uid="{F34CC1AB-4886-4429-9332-7B4648D0CF3C}" name="Colonne6464" dataDxfId="9902"/>
    <tableColumn id="6483" xr3:uid="{E8B6A382-E98A-421E-A376-C59514A16041}" name="Colonne6465" dataDxfId="9901"/>
    <tableColumn id="6484" xr3:uid="{55E69D77-78FE-434C-9CEF-2F2ED3D5F638}" name="Colonne6466" dataDxfId="9900"/>
    <tableColumn id="6485" xr3:uid="{044FE007-63EC-41EB-B813-F067C402F73B}" name="Colonne6467" dataDxfId="9899"/>
    <tableColumn id="6486" xr3:uid="{AA2A0820-C728-46F9-BEF9-BB7B84D6A1FE}" name="Colonne6468" dataDxfId="9898"/>
    <tableColumn id="6487" xr3:uid="{B4192B23-94B5-444F-A676-CB75AA3BC606}" name="Colonne6469" dataDxfId="9897"/>
    <tableColumn id="6488" xr3:uid="{436C8574-36A4-4731-B73B-81C805776F39}" name="Colonne6470" dataDxfId="9896"/>
    <tableColumn id="6489" xr3:uid="{1C7B05DF-2833-4FED-9817-3D0497361645}" name="Colonne6471" dataDxfId="9895"/>
    <tableColumn id="6490" xr3:uid="{71761F72-33B6-412C-B19D-E571A66042C0}" name="Colonne6472" dataDxfId="9894"/>
    <tableColumn id="6491" xr3:uid="{B95A2B17-B6BF-4BD3-B963-6E16D122750E}" name="Colonne6473" dataDxfId="9893"/>
    <tableColumn id="6492" xr3:uid="{7F447C4A-AE6B-4091-B08F-25B76F6B66D1}" name="Colonne6474" dataDxfId="9892"/>
    <tableColumn id="6493" xr3:uid="{4121215B-D5F0-49C4-8EA9-F2262B120172}" name="Colonne6475" dataDxfId="9891"/>
    <tableColumn id="6494" xr3:uid="{463C543E-1C1D-43AD-BFF5-E8B1CDB0A18C}" name="Colonne6476" dataDxfId="9890"/>
    <tableColumn id="6495" xr3:uid="{FF0DCC9A-D95E-4D69-B6F7-F4D429EDBACB}" name="Colonne6477" dataDxfId="9889"/>
    <tableColumn id="6496" xr3:uid="{94BFD2C1-DFBB-43B0-AA2D-3400F2812F63}" name="Colonne6478" dataDxfId="9888"/>
    <tableColumn id="6497" xr3:uid="{3894F04B-D821-4B9C-AAB3-E2FF3C04F54E}" name="Colonne6479" dataDxfId="9887"/>
    <tableColumn id="6498" xr3:uid="{37A29007-18B0-44D1-9105-341FC7C3DA85}" name="Colonne6480" dataDxfId="9886"/>
    <tableColumn id="6499" xr3:uid="{FD683390-5E90-4ADF-BB3C-F52A8EBA6D39}" name="Colonne6481" dataDxfId="9885"/>
    <tableColumn id="6500" xr3:uid="{1938CC44-2EAA-4DF0-9380-C6410EA466A5}" name="Colonne6482" dataDxfId="9884"/>
    <tableColumn id="6501" xr3:uid="{6DA11BE8-C9D2-4C4E-910B-C3AFE5AE3E5B}" name="Colonne6483" dataDxfId="9883"/>
    <tableColumn id="6502" xr3:uid="{B1D04BFE-C107-451D-A2DA-F9F47A03D3F1}" name="Colonne6484" dataDxfId="9882"/>
    <tableColumn id="6503" xr3:uid="{02AEFC05-9818-4C92-A487-490360779838}" name="Colonne6485" dataDxfId="9881"/>
    <tableColumn id="6504" xr3:uid="{7B6603E7-B850-4E98-B0BB-2692A2B9CE29}" name="Colonne6486" dataDxfId="9880"/>
    <tableColumn id="6505" xr3:uid="{79A1E8D9-7D62-4E31-8456-51D96501EE0C}" name="Colonne6487" dataDxfId="9879"/>
    <tableColumn id="6506" xr3:uid="{3C08AB0F-5665-4A5B-BA48-124C9FC34C3A}" name="Colonne6488" dataDxfId="9878"/>
    <tableColumn id="6507" xr3:uid="{DE09BD1A-8997-4EBD-96E5-590C803260CD}" name="Colonne6489" dataDxfId="9877"/>
    <tableColumn id="6508" xr3:uid="{592D1991-CCBF-47B8-BD3C-9C1AF1295ED7}" name="Colonne6490" dataDxfId="9876"/>
    <tableColumn id="6509" xr3:uid="{58C91254-A522-4B45-B4C5-31E578C1F0A6}" name="Colonne6491" dataDxfId="9875"/>
    <tableColumn id="6510" xr3:uid="{506DE31E-E9CF-4184-A8CF-59FCEE713A60}" name="Colonne6492" dataDxfId="9874"/>
    <tableColumn id="6511" xr3:uid="{531B8D8C-CB64-43F8-AB91-BEF4BD2AD56D}" name="Colonne6493" dataDxfId="9873"/>
    <tableColumn id="6512" xr3:uid="{4C3DAA91-BEBF-4F4C-A323-B39900809919}" name="Colonne6494" dataDxfId="9872"/>
    <tableColumn id="6513" xr3:uid="{1DE76FAD-8C66-4AAD-B62C-EA9DDE801496}" name="Colonne6495" dataDxfId="9871"/>
    <tableColumn id="6514" xr3:uid="{927416BE-6A24-4F77-A946-E477865D1882}" name="Colonne6496" dataDxfId="9870"/>
    <tableColumn id="6515" xr3:uid="{A19FFA88-88A3-4C46-B636-C52CE8E3B2CC}" name="Colonne6497" dataDxfId="9869"/>
    <tableColumn id="6516" xr3:uid="{82508A34-D714-4E65-B0B7-C268E5C90816}" name="Colonne6498" dataDxfId="9868"/>
    <tableColumn id="6517" xr3:uid="{880C1522-0CA2-4778-8782-FD3C1E5EF06C}" name="Colonne6499" dataDxfId="9867"/>
    <tableColumn id="6518" xr3:uid="{E6E15F3D-835E-428C-8C03-A5BB31BD8F1C}" name="Colonne6500" dataDxfId="9866"/>
    <tableColumn id="6519" xr3:uid="{9F9476E6-6B84-41FB-B9B0-5640BFD4AC6A}" name="Colonne6501" dataDxfId="9865"/>
    <tableColumn id="6520" xr3:uid="{61060E40-4AF8-46F8-99D9-CAB7E9F3BFA6}" name="Colonne6502" dataDxfId="9864"/>
    <tableColumn id="6521" xr3:uid="{B39F4676-686C-4E2A-9E70-5343EF2C7D16}" name="Colonne6503" dataDxfId="9863"/>
    <tableColumn id="6522" xr3:uid="{224EB26E-0C92-4F6D-A8E8-D1366BA766F1}" name="Colonne6504" dataDxfId="9862"/>
    <tableColumn id="6523" xr3:uid="{826BEC0F-2F3C-426F-A959-2281F51C9FC0}" name="Colonne6505" dataDxfId="9861"/>
    <tableColumn id="6524" xr3:uid="{000F3E35-EAEC-4690-AA55-758A759A7BEE}" name="Colonne6506" dataDxfId="9860"/>
    <tableColumn id="6525" xr3:uid="{FB2E3E55-30D4-44E7-9465-61235B401B12}" name="Colonne6507" dataDxfId="9859"/>
    <tableColumn id="6526" xr3:uid="{25CB7414-0937-4920-9FA4-BDDC0ED9200A}" name="Colonne6508" dataDxfId="9858"/>
    <tableColumn id="6527" xr3:uid="{1477F9A8-ACD0-49B2-B79B-8AA51B8D3440}" name="Colonne6509" dataDxfId="9857"/>
    <tableColumn id="6528" xr3:uid="{615597A5-596A-407A-8DD8-399F3D5EC2F5}" name="Colonne6510" dataDxfId="9856"/>
    <tableColumn id="6529" xr3:uid="{4EBEB203-1A22-40CE-8284-BC1C846452E9}" name="Colonne6511" dataDxfId="9855"/>
    <tableColumn id="6530" xr3:uid="{6B3DA5F4-3462-43C7-B7CD-4A23CA7772DF}" name="Colonne6512" dataDxfId="9854"/>
    <tableColumn id="6531" xr3:uid="{19FCC5D9-6A37-4D71-BF15-84EA9519648F}" name="Colonne6513" dataDxfId="9853"/>
    <tableColumn id="6532" xr3:uid="{C8D6D8D3-1394-4712-A8C2-233A9915A5B4}" name="Colonne6514" dataDxfId="9852"/>
    <tableColumn id="6533" xr3:uid="{C0601DE3-ED6B-4659-B35F-4F404609FE20}" name="Colonne6515" dataDxfId="9851"/>
    <tableColumn id="6534" xr3:uid="{7ACCA9A1-93BA-4FBA-ABCA-344C356B8A16}" name="Colonne6516" dataDxfId="9850"/>
    <tableColumn id="6535" xr3:uid="{FFA89325-D240-4AEA-8326-BD53BB846F8F}" name="Colonne6517" dataDxfId="9849"/>
    <tableColumn id="6536" xr3:uid="{28FB125F-1C8C-4073-93A4-2B6104F965EE}" name="Colonne6518" dataDxfId="9848"/>
    <tableColumn id="6537" xr3:uid="{BF12EC20-87A4-4EA8-BEEA-BD1E82536BC4}" name="Colonne6519" dataDxfId="9847"/>
    <tableColumn id="6538" xr3:uid="{7A19D592-A898-4070-9892-968CC4C68904}" name="Colonne6520" dataDxfId="9846"/>
    <tableColumn id="6539" xr3:uid="{388A3006-D8CD-4A52-A2CB-B5F976533E14}" name="Colonne6521" dataDxfId="9845"/>
    <tableColumn id="6540" xr3:uid="{69019A64-5C4A-40B9-AC9E-7F77A0B08876}" name="Colonne6522" dataDxfId="9844"/>
    <tableColumn id="6541" xr3:uid="{3A17D267-CE00-431A-9DFA-03E83A3E5C9F}" name="Colonne6523" dataDxfId="9843"/>
    <tableColumn id="6542" xr3:uid="{700B3FD6-1B4C-47F2-9CDD-78246F07CD5B}" name="Colonne6524" dataDxfId="9842"/>
    <tableColumn id="6543" xr3:uid="{0508EFFC-86A9-47DF-90CF-D9DE648D3ED3}" name="Colonne6525" dataDxfId="9841"/>
    <tableColumn id="6544" xr3:uid="{8F4840D5-E8AF-4F7B-BB71-8AFC7A18287C}" name="Colonne6526" dataDxfId="9840"/>
    <tableColumn id="6545" xr3:uid="{5F0FA279-2656-4722-A4C2-B32033370B6C}" name="Colonne6527" dataDxfId="9839"/>
    <tableColumn id="6546" xr3:uid="{CE075E38-3BE2-41AC-86E3-37219EE501AA}" name="Colonne6528" dataDxfId="9838"/>
    <tableColumn id="6547" xr3:uid="{611B829C-3110-4E5E-9B5F-F595494B22BA}" name="Colonne6529" dataDxfId="9837"/>
    <tableColumn id="6548" xr3:uid="{D9F0AA15-CD6A-4B01-9083-1AB065C14F64}" name="Colonne6530" dataDxfId="9836"/>
    <tableColumn id="6549" xr3:uid="{7EF9CD66-777C-4DC5-BEA3-D4E403D9B07C}" name="Colonne6531" dataDxfId="9835"/>
    <tableColumn id="6550" xr3:uid="{9AEA9A02-9E1E-46C5-B8DD-8975EFFCE815}" name="Colonne6532" dataDxfId="9834"/>
    <tableColumn id="6551" xr3:uid="{E082017F-5F0C-4A98-BB56-05FD18F1D634}" name="Colonne6533" dataDxfId="9833"/>
    <tableColumn id="6552" xr3:uid="{DB882C68-63A3-4374-94D5-E244A7A08AE8}" name="Colonne6534" dataDxfId="9832"/>
    <tableColumn id="6553" xr3:uid="{88CB56FF-A591-4CDC-A80C-6CA0662CC5CB}" name="Colonne6535" dataDxfId="9831"/>
    <tableColumn id="6554" xr3:uid="{AD6989BF-BE36-407A-9A2A-FF08D5123681}" name="Colonne6536" dataDxfId="9830"/>
    <tableColumn id="6555" xr3:uid="{2639DF6B-082C-4907-A199-012A842E560E}" name="Colonne6537" dataDxfId="9829"/>
    <tableColumn id="6556" xr3:uid="{745D9467-18B0-41FC-95F1-47635316B4B7}" name="Colonne6538" dataDxfId="9828"/>
    <tableColumn id="6557" xr3:uid="{F52409CA-403C-4E03-8852-B4A2492207B9}" name="Colonne6539" dataDxfId="9827"/>
    <tableColumn id="6558" xr3:uid="{FD4C4CD6-A279-4CED-B1E8-DECB25A62983}" name="Colonne6540" dataDxfId="9826"/>
    <tableColumn id="6559" xr3:uid="{202ED36A-96FB-4F4A-82AD-8120969C5217}" name="Colonne6541" dataDxfId="9825"/>
    <tableColumn id="6560" xr3:uid="{9E0D1E1C-34EF-4169-B5EE-8BBC288A6684}" name="Colonne6542" dataDxfId="9824"/>
    <tableColumn id="6561" xr3:uid="{E4FD5DBA-C4DF-4C91-BDC8-0A85AB357346}" name="Colonne6543" dataDxfId="9823"/>
    <tableColumn id="6562" xr3:uid="{930DCA35-5273-4D5D-8699-EF3F68FA08C7}" name="Colonne6544" dataDxfId="9822"/>
    <tableColumn id="6563" xr3:uid="{B771C52A-192D-41B2-B3F1-9E871FD0D284}" name="Colonne6545" dataDxfId="9821"/>
    <tableColumn id="6564" xr3:uid="{4886B716-1492-4E9B-A800-AB3CC6B18A70}" name="Colonne6546" dataDxfId="9820"/>
    <tableColumn id="6565" xr3:uid="{696CA0BC-F07C-4C00-BFAC-26F1059F0992}" name="Colonne6547" dataDxfId="9819"/>
    <tableColumn id="6566" xr3:uid="{338A32C7-AE87-4E22-8314-670CFF8D19DC}" name="Colonne6548" dataDxfId="9818"/>
    <tableColumn id="6567" xr3:uid="{17E6DB16-4896-439F-89E4-E6093A071A00}" name="Colonne6549" dataDxfId="9817"/>
    <tableColumn id="6568" xr3:uid="{6E5D9BAA-5CD0-4645-A7C5-74E95317815F}" name="Colonne6550" dataDxfId="9816"/>
    <tableColumn id="6569" xr3:uid="{7198D315-ED01-4004-AF61-04F5723E9FFA}" name="Colonne6551" dataDxfId="9815"/>
    <tableColumn id="6570" xr3:uid="{240056BB-0878-4153-913F-93AF08142AB9}" name="Colonne6552" dataDxfId="9814"/>
    <tableColumn id="6571" xr3:uid="{20ECAE66-555B-4432-8351-F41F35384620}" name="Colonne6553" dataDxfId="9813"/>
    <tableColumn id="6572" xr3:uid="{ED85DF80-D2A0-40FE-9547-8938929B9BA4}" name="Colonne6554" dataDxfId="9812"/>
    <tableColumn id="6573" xr3:uid="{083130CC-047A-4B0D-BB94-E1A7A51C58AB}" name="Colonne6555" dataDxfId="9811"/>
    <tableColumn id="6574" xr3:uid="{E5AA9BFD-963C-4A79-99F7-6CE5A669D738}" name="Colonne6556" dataDxfId="9810"/>
    <tableColumn id="6575" xr3:uid="{941A2DB1-E097-450D-9820-BB7C59550BF7}" name="Colonne6557" dataDxfId="9809"/>
    <tableColumn id="6576" xr3:uid="{CCBA2965-FA3D-437D-8057-A5A92DD92DE6}" name="Colonne6558" dataDxfId="9808"/>
    <tableColumn id="6577" xr3:uid="{759B1818-C0FC-4BD5-9473-4D5299DF49A8}" name="Colonne6559" dataDxfId="9807"/>
    <tableColumn id="6578" xr3:uid="{65BF37D8-71FA-418D-BC9A-4EA48337D46B}" name="Colonne6560" dataDxfId="9806"/>
    <tableColumn id="6579" xr3:uid="{61DF7908-DA47-4333-B6F9-83817749C31E}" name="Colonne6561" dataDxfId="9805"/>
    <tableColumn id="6580" xr3:uid="{AD298FB3-937A-4F54-943D-25C598B48D4F}" name="Colonne6562" dataDxfId="9804"/>
    <tableColumn id="6581" xr3:uid="{27E01F18-D0B3-431D-946E-3B9C69C73FDE}" name="Colonne6563" dataDxfId="9803"/>
    <tableColumn id="6582" xr3:uid="{36EECEC9-221D-47B9-88CB-D42DF1E4BD75}" name="Colonne6564" dataDxfId="9802"/>
    <tableColumn id="6583" xr3:uid="{4C970A2E-1E06-474B-8E6A-968007DD6623}" name="Colonne6565" dataDxfId="9801"/>
    <tableColumn id="6584" xr3:uid="{000DBA0F-7A8D-44B0-8D67-3FE4AAC322C7}" name="Colonne6566" dataDxfId="9800"/>
    <tableColumn id="6585" xr3:uid="{68FF94EB-CEED-4D78-B1B9-B0D1116F223C}" name="Colonne6567" dataDxfId="9799"/>
    <tableColumn id="6586" xr3:uid="{C93D9306-AFB8-4FB0-847A-233BFD28F1E7}" name="Colonne6568" dataDxfId="9798"/>
    <tableColumn id="6587" xr3:uid="{EC282526-1FAC-4609-951D-65FA62887125}" name="Colonne6569" dataDxfId="9797"/>
    <tableColumn id="6588" xr3:uid="{6A329059-8AD0-4B59-90BB-CBA097970653}" name="Colonne6570" dataDxfId="9796"/>
    <tableColumn id="6589" xr3:uid="{C36DBCB0-9C9C-477A-834D-BD3B9FB2C7E6}" name="Colonne6571" dataDxfId="9795"/>
    <tableColumn id="6590" xr3:uid="{DD3052DE-9A99-4D0D-9B8D-A008738E3672}" name="Colonne6572" dataDxfId="9794"/>
    <tableColumn id="6591" xr3:uid="{94A99474-86F4-410D-A817-D31521CD3CB1}" name="Colonne6573" dataDxfId="9793"/>
    <tableColumn id="6592" xr3:uid="{E66FED7E-FD05-42C4-95A3-0AB9DAD44CB4}" name="Colonne6574" dataDxfId="9792"/>
    <tableColumn id="6593" xr3:uid="{258679EA-4544-4ECD-A8AF-E6F5EB005A93}" name="Colonne6575" dataDxfId="9791"/>
    <tableColumn id="6594" xr3:uid="{15B5E617-C338-4029-92BB-44F94A5D1527}" name="Colonne6576" dataDxfId="9790"/>
    <tableColumn id="6595" xr3:uid="{3E27BC1F-2A0A-4F5F-91B2-51B8789639C1}" name="Colonne6577" dataDxfId="9789"/>
    <tableColumn id="6596" xr3:uid="{4519885B-1575-443E-A770-70F400D31358}" name="Colonne6578" dataDxfId="9788"/>
    <tableColumn id="6597" xr3:uid="{AE67A7D5-1AA2-41D6-BF90-4C6BD1792727}" name="Colonne6579" dataDxfId="9787"/>
    <tableColumn id="6598" xr3:uid="{9B498571-5465-458F-B703-32F0A0FF5493}" name="Colonne6580" dataDxfId="9786"/>
    <tableColumn id="6599" xr3:uid="{B8C36D42-400C-4C62-A14F-A09E12B7B9C5}" name="Colonne6581" dataDxfId="9785"/>
    <tableColumn id="6600" xr3:uid="{E6D53A70-12B4-4169-AC40-2C79DAA004E5}" name="Colonne6582" dataDxfId="9784"/>
    <tableColumn id="6601" xr3:uid="{CD768C0B-E1F5-45EE-82B5-C530B8307EF7}" name="Colonne6583" dataDxfId="9783"/>
    <tableColumn id="6602" xr3:uid="{64961A02-5887-4CFC-95E3-4DBE3A66FF12}" name="Colonne6584" dataDxfId="9782"/>
    <tableColumn id="6603" xr3:uid="{3698CC29-04D2-49C2-B612-DCAB3FC6F08A}" name="Colonne6585" dataDxfId="9781"/>
    <tableColumn id="6604" xr3:uid="{18AA7446-E420-4A61-BB7E-445AC7D33C7D}" name="Colonne6586" dataDxfId="9780"/>
    <tableColumn id="6605" xr3:uid="{29945E5A-6404-40DB-8BC9-EE0CA74BA80F}" name="Colonne6587" dataDxfId="9779"/>
    <tableColumn id="6606" xr3:uid="{E192B1F5-53CB-4D6B-AB26-1E7BE6BCD454}" name="Colonne6588" dataDxfId="9778"/>
    <tableColumn id="6607" xr3:uid="{AB1C563E-82F6-4BAC-A790-C41F035B3688}" name="Colonne6589" dataDxfId="9777"/>
    <tableColumn id="6608" xr3:uid="{375B7FA1-6E1D-4BDF-AA08-3EE6482A190F}" name="Colonne6590" dataDxfId="9776"/>
    <tableColumn id="6609" xr3:uid="{93E65447-846B-49F7-915B-E0D2604296AA}" name="Colonne6591" dataDxfId="9775"/>
    <tableColumn id="6610" xr3:uid="{53039FE7-4498-46B7-A631-06568F8124E9}" name="Colonne6592" dataDxfId="9774"/>
    <tableColumn id="6611" xr3:uid="{8DCF6219-109B-4354-AD5B-C6BBE9D43EB4}" name="Colonne6593" dataDxfId="9773"/>
    <tableColumn id="6612" xr3:uid="{4D5CD540-5C84-4968-9DB0-24D1BD041E00}" name="Colonne6594" dataDxfId="9772"/>
    <tableColumn id="6613" xr3:uid="{11B5849A-1849-47CF-B028-CA28323FB59A}" name="Colonne6595" dataDxfId="9771"/>
    <tableColumn id="6614" xr3:uid="{665118F3-A69E-4E0E-9209-1E4891B00F6A}" name="Colonne6596" dataDxfId="9770"/>
    <tableColumn id="6615" xr3:uid="{D49B7D98-036C-44C7-81D3-4F5B6746EC55}" name="Colonne6597" dataDxfId="9769"/>
    <tableColumn id="6616" xr3:uid="{F898151B-80C8-4BD1-9260-1C74D7FE8365}" name="Colonne6598" dataDxfId="9768"/>
    <tableColumn id="6617" xr3:uid="{0A301222-B9A1-4202-B5B0-3AADD90618CD}" name="Colonne6599" dataDxfId="9767"/>
    <tableColumn id="6618" xr3:uid="{746A5BA8-9075-407E-9183-A6E96DEF1BBB}" name="Colonne6600" dataDxfId="9766"/>
    <tableColumn id="6619" xr3:uid="{5917BBBF-FA90-436E-B2EF-39D2AABFFD5A}" name="Colonne6601" dataDxfId="9765"/>
    <tableColumn id="6620" xr3:uid="{55725ADC-3EAF-4345-8E01-D49B2B682447}" name="Colonne6602" dataDxfId="9764"/>
    <tableColumn id="6621" xr3:uid="{FC69980D-7B25-4BC5-A7AD-526FA0D17E38}" name="Colonne6603" dataDxfId="9763"/>
    <tableColumn id="6622" xr3:uid="{6EB82477-460D-4590-86B9-707E8C063F70}" name="Colonne6604" dataDxfId="9762"/>
    <tableColumn id="6623" xr3:uid="{FE1D6193-49E7-44E3-AD12-6A9CC135C9E3}" name="Colonne6605" dataDxfId="9761"/>
    <tableColumn id="6624" xr3:uid="{AC1A999C-82A7-4297-BCA9-5CA70CB6D9E6}" name="Colonne6606" dataDxfId="9760"/>
    <tableColumn id="6625" xr3:uid="{762318B5-604A-430A-947A-FC1F48D43976}" name="Colonne6607" dataDxfId="9759"/>
    <tableColumn id="6626" xr3:uid="{8251F571-628F-4290-909A-A3EF41B840F7}" name="Colonne6608" dataDxfId="9758"/>
    <tableColumn id="6627" xr3:uid="{CAFC6ECD-F340-4529-84AD-C52ADCC61A35}" name="Colonne6609" dataDxfId="9757"/>
    <tableColumn id="6628" xr3:uid="{5FD6A3D2-98CE-4ADA-AE0E-0EF9D50BE565}" name="Colonne6610" dataDxfId="9756"/>
    <tableColumn id="6629" xr3:uid="{09FFF963-2126-4983-B5E2-0966F47C06C7}" name="Colonne6611" dataDxfId="9755"/>
    <tableColumn id="6630" xr3:uid="{4DD74C9D-4597-4555-A9A8-9D38726B5C66}" name="Colonne6612" dataDxfId="9754"/>
    <tableColumn id="6631" xr3:uid="{53A1BEB9-E485-4239-A9A1-56F4B36390A0}" name="Colonne6613" dataDxfId="9753"/>
    <tableColumn id="6632" xr3:uid="{ECA53F2B-F1B8-4CE4-805B-DFD21AFC1ED0}" name="Colonne6614" dataDxfId="9752"/>
    <tableColumn id="6633" xr3:uid="{B3891ABE-4135-4CFE-BC86-16A705C38914}" name="Colonne6615" dataDxfId="9751"/>
    <tableColumn id="6634" xr3:uid="{EBBE78DF-718C-4361-987B-C55D5B9F985E}" name="Colonne6616" dataDxfId="9750"/>
    <tableColumn id="6635" xr3:uid="{F6D5C176-D791-4852-BAFB-5CCC44C9ED18}" name="Colonne6617" dataDxfId="9749"/>
    <tableColumn id="6636" xr3:uid="{75573E74-4369-450A-8A14-1A36C58ED42C}" name="Colonne6618" dataDxfId="9748"/>
    <tableColumn id="6637" xr3:uid="{843BA163-35E4-4780-8F55-E93BD1651D03}" name="Colonne6619" dataDxfId="9747"/>
    <tableColumn id="6638" xr3:uid="{0C771409-A196-4B49-9D30-D67C9D6544EA}" name="Colonne6620" dataDxfId="9746"/>
    <tableColumn id="6639" xr3:uid="{3C8C863A-8B31-4715-BFFC-26864E0D650B}" name="Colonne6621" dataDxfId="9745"/>
    <tableColumn id="6640" xr3:uid="{70438621-7D43-423A-BCBD-34032A1F8164}" name="Colonne6622" dataDxfId="9744"/>
    <tableColumn id="6641" xr3:uid="{B35AEF47-3395-4340-A451-71D731684025}" name="Colonne6623" dataDxfId="9743"/>
    <tableColumn id="6642" xr3:uid="{B8CB5433-010F-4262-8E7A-6A61F0F2D690}" name="Colonne6624" dataDxfId="9742"/>
    <tableColumn id="6643" xr3:uid="{300FE0A0-7C55-4178-9917-9412CC2DF77F}" name="Colonne6625" dataDxfId="9741"/>
    <tableColumn id="6644" xr3:uid="{0863B0BA-C9B5-4BB8-BD21-9765B738D42D}" name="Colonne6626" dataDxfId="9740"/>
    <tableColumn id="6645" xr3:uid="{846DAA83-189B-4FD8-B5F8-D00544B86816}" name="Colonne6627" dataDxfId="9739"/>
    <tableColumn id="6646" xr3:uid="{F5AA234B-F8CA-4E15-9E60-A8BD722DAFE2}" name="Colonne6628" dataDxfId="9738"/>
    <tableColumn id="6647" xr3:uid="{106937E5-0A4B-4953-B80C-5C17A7E0DB05}" name="Colonne6629" dataDxfId="9737"/>
    <tableColumn id="6648" xr3:uid="{C856C3D5-9820-4F9D-8616-E803B1A4156B}" name="Colonne6630" dataDxfId="9736"/>
    <tableColumn id="6649" xr3:uid="{2F5358AD-0A30-479F-B4D7-BC80D2C873F8}" name="Colonne6631" dataDxfId="9735"/>
    <tableColumn id="6650" xr3:uid="{E74B499F-D456-45E9-A55A-96014611B1EB}" name="Colonne6632" dataDxfId="9734"/>
    <tableColumn id="6651" xr3:uid="{B2FE10C6-E340-419D-BFD8-F23D1D770705}" name="Colonne6633" dataDxfId="9733"/>
    <tableColumn id="6652" xr3:uid="{6CE39CC7-1F11-41B3-9344-382FA7303E97}" name="Colonne6634" dataDxfId="9732"/>
    <tableColumn id="6653" xr3:uid="{B49CF09A-1538-4051-8CBD-CD76E0CEB2E2}" name="Colonne6635" dataDxfId="9731"/>
    <tableColumn id="6654" xr3:uid="{17E366B7-D5FF-4987-A5FE-B532DE7B3BA5}" name="Colonne6636" dataDxfId="9730"/>
    <tableColumn id="6655" xr3:uid="{96C7F3C2-D106-4BDE-B592-AAC0AB6B0C8A}" name="Colonne6637" dataDxfId="9729"/>
    <tableColumn id="6656" xr3:uid="{2BF139FB-A881-4CC4-9D8E-5AF140BBBA69}" name="Colonne6638" dataDxfId="9728"/>
    <tableColumn id="6657" xr3:uid="{E8CB450A-2AA5-4F56-8C2F-7C6F985D8777}" name="Colonne6639" dataDxfId="9727"/>
    <tableColumn id="6658" xr3:uid="{09B0FDA4-D90E-4F78-9A7E-F0979EBCE30D}" name="Colonne6640" dataDxfId="9726"/>
    <tableColumn id="6659" xr3:uid="{0E386A09-DD1B-4CEE-854E-CECB35000F60}" name="Colonne6641" dataDxfId="9725"/>
    <tableColumn id="6660" xr3:uid="{CCD6E30D-6F47-42EE-B6ED-932B50692B52}" name="Colonne6642" dataDxfId="9724"/>
    <tableColumn id="6661" xr3:uid="{2DE10CD0-FF71-4279-9E4C-62A2A09ABF8C}" name="Colonne6643" dataDxfId="9723"/>
    <tableColumn id="6662" xr3:uid="{0B160902-12B3-4565-B951-DE3BE8B895FC}" name="Colonne6644" dataDxfId="9722"/>
    <tableColumn id="6663" xr3:uid="{80AD76DB-98D0-459E-BDFB-FE3D97EA0E42}" name="Colonne6645" dataDxfId="9721"/>
    <tableColumn id="6664" xr3:uid="{A6636A32-099F-4F28-9487-C2533FC2EC2C}" name="Colonne6646" dataDxfId="9720"/>
    <tableColumn id="6665" xr3:uid="{C7026F6F-381E-4697-8C57-288A065EB8EC}" name="Colonne6647" dataDxfId="9719"/>
    <tableColumn id="6666" xr3:uid="{D7270E44-F610-49FE-BB1B-FACFF1763662}" name="Colonne6648" dataDxfId="9718"/>
    <tableColumn id="6667" xr3:uid="{C6E79760-EA52-4EE4-A28C-E9163E9CCA35}" name="Colonne6649" dataDxfId="9717"/>
    <tableColumn id="6668" xr3:uid="{8D662993-AE1E-46ED-8F4F-0D12E7B814E7}" name="Colonne6650" dataDxfId="9716"/>
    <tableColumn id="6669" xr3:uid="{01C36842-E3B4-4AE6-AFA9-6CA0E7A0A1BB}" name="Colonne6651" dataDxfId="9715"/>
    <tableColumn id="6670" xr3:uid="{CF3289A2-C0F1-4741-858F-9D7BEADCFF58}" name="Colonne6652" dataDxfId="9714"/>
    <tableColumn id="6671" xr3:uid="{BEE6D519-50CF-4D93-B722-18268688C005}" name="Colonne6653" dataDxfId="9713"/>
    <tableColumn id="6672" xr3:uid="{6871FD7D-9CFB-4585-BD4A-EAB5A379600B}" name="Colonne6654" dataDxfId="9712"/>
    <tableColumn id="6673" xr3:uid="{C52EBBF1-9AB2-40E5-8C3E-D00CA487BE94}" name="Colonne6655" dataDxfId="9711"/>
    <tableColumn id="6674" xr3:uid="{2111AAC3-E452-43A9-93D7-F5C7D54F45E1}" name="Colonne6656" dataDxfId="9710"/>
    <tableColumn id="6675" xr3:uid="{CD46EBD3-8C57-4326-A4E3-EF3094FA2FF7}" name="Colonne6657" dataDxfId="9709"/>
    <tableColumn id="6676" xr3:uid="{A207069E-DBC0-4769-B940-E9A4D8D47CCB}" name="Colonne6658" dataDxfId="9708"/>
    <tableColumn id="6677" xr3:uid="{5B908995-A271-4047-BA5C-C9269D03FD0E}" name="Colonne6659" dataDxfId="9707"/>
    <tableColumn id="6678" xr3:uid="{F8840406-C874-47F0-B348-03F5DD0990D3}" name="Colonne6660" dataDxfId="9706"/>
    <tableColumn id="6679" xr3:uid="{812BE527-46BA-493B-ABE4-3564FF6D8211}" name="Colonne6661" dataDxfId="9705"/>
    <tableColumn id="6680" xr3:uid="{86685821-7E1C-4707-8542-4BB7C5505EDC}" name="Colonne6662" dataDxfId="9704"/>
    <tableColumn id="6681" xr3:uid="{607AEA45-8CAA-4766-B7C8-641109EA4BA1}" name="Colonne6663" dataDxfId="9703"/>
    <tableColumn id="6682" xr3:uid="{2A424328-CE40-46A1-B519-FE2FBF903785}" name="Colonne6664" dataDxfId="9702"/>
    <tableColumn id="6683" xr3:uid="{E2C2ADBB-3E22-4491-A9A1-E47B810A3B60}" name="Colonne6665" dataDxfId="9701"/>
    <tableColumn id="6684" xr3:uid="{814FB57B-E1F2-40D7-B117-28959803D758}" name="Colonne6666" dataDxfId="9700"/>
    <tableColumn id="6685" xr3:uid="{CC9116A3-8569-4030-BE6F-2E2A49DB27A3}" name="Colonne6667" dataDxfId="9699"/>
    <tableColumn id="6686" xr3:uid="{A1029729-F44E-4DDA-9311-3085BDACC4C3}" name="Colonne6668" dataDxfId="9698"/>
    <tableColumn id="6687" xr3:uid="{B60980BA-CFD0-40BC-973D-D26345041BD4}" name="Colonne6669" dataDxfId="9697"/>
    <tableColumn id="6688" xr3:uid="{FDAA24EA-396A-4A37-BBEA-D6729C6D3EA9}" name="Colonne6670" dataDxfId="9696"/>
    <tableColumn id="6689" xr3:uid="{C519B252-ED88-4029-926E-C282DF16F6F0}" name="Colonne6671" dataDxfId="9695"/>
    <tableColumn id="6690" xr3:uid="{A2C13FB2-5E4F-46F4-9372-D1BDFB3471DB}" name="Colonne6672" dataDxfId="9694"/>
    <tableColumn id="6691" xr3:uid="{5E67E336-790A-45AB-B479-516B3B58DF5E}" name="Colonne6673" dataDxfId="9693"/>
    <tableColumn id="6692" xr3:uid="{20F93B18-FD50-424C-ACC3-0BE30CD26F59}" name="Colonne6674" dataDxfId="9692"/>
    <tableColumn id="6693" xr3:uid="{C142C529-EA25-4B5A-9972-3B10106FB2F8}" name="Colonne6675" dataDxfId="9691"/>
    <tableColumn id="6694" xr3:uid="{55D0FCA0-7B34-4C5F-B51B-764D5B126D4F}" name="Colonne6676" dataDxfId="9690"/>
    <tableColumn id="6695" xr3:uid="{6884FEBB-E13B-4EF1-84EB-74796070A74C}" name="Colonne6677" dataDxfId="9689"/>
    <tableColumn id="6696" xr3:uid="{2D3C12F3-7542-4EC8-82E8-0D4F778A256A}" name="Colonne6678" dataDxfId="9688"/>
    <tableColumn id="6697" xr3:uid="{17B67749-1995-4A87-BEA9-1B3E06F68689}" name="Colonne6679" dataDxfId="9687"/>
    <tableColumn id="6698" xr3:uid="{BEAFBBAC-1321-44B1-895B-BA096FA651A9}" name="Colonne6680" dataDxfId="9686"/>
    <tableColumn id="6699" xr3:uid="{F1BECBF1-C3C4-41C6-8C2E-C0D55621DF34}" name="Colonne6681" dataDxfId="9685"/>
    <tableColumn id="6700" xr3:uid="{D6BE818B-0970-4FC7-9D79-8039B5FEA217}" name="Colonne6682" dataDxfId="9684"/>
    <tableColumn id="6701" xr3:uid="{95E29674-51B6-44A0-9B9A-C9B92565425E}" name="Colonne6683" dataDxfId="9683"/>
    <tableColumn id="6702" xr3:uid="{F48E6516-CDEB-4CEB-9920-AACB4F04EF3A}" name="Colonne6684" dataDxfId="9682"/>
    <tableColumn id="6703" xr3:uid="{2E11073F-89EE-421E-95F7-29D2D7EF4985}" name="Colonne6685" dataDxfId="9681"/>
    <tableColumn id="6704" xr3:uid="{96DADDAB-5DBC-47D5-BF10-6CB782B71029}" name="Colonne6686" dataDxfId="9680"/>
    <tableColumn id="6705" xr3:uid="{76EF9011-49DC-4683-B12D-DEB568C62D13}" name="Colonne6687" dataDxfId="9679"/>
    <tableColumn id="6706" xr3:uid="{46B8B747-990F-4531-B00E-8B60075129B6}" name="Colonne6688" dataDxfId="9678"/>
    <tableColumn id="6707" xr3:uid="{9BB72F57-B1F8-4328-919E-3E49916E63E1}" name="Colonne6689" dataDxfId="9677"/>
    <tableColumn id="6708" xr3:uid="{0CE21B2D-714D-4BD4-902D-6B27E6417128}" name="Colonne6690" dataDxfId="9676"/>
    <tableColumn id="6709" xr3:uid="{1F1A1E07-39AF-453F-8A04-3E648E2887DE}" name="Colonne6691" dataDxfId="9675"/>
    <tableColumn id="6710" xr3:uid="{A866AC54-12F7-4530-BF60-7CAD13CEE039}" name="Colonne6692" dataDxfId="9674"/>
    <tableColumn id="6711" xr3:uid="{642A6A87-BB0F-4EF7-B0BD-61602573C774}" name="Colonne6693" dataDxfId="9673"/>
    <tableColumn id="6712" xr3:uid="{2009B43B-B104-4292-87B1-AE62991AC96D}" name="Colonne6694" dataDxfId="9672"/>
    <tableColumn id="6713" xr3:uid="{AA88949C-786C-4783-B17B-5EE935FA4F6C}" name="Colonne6695" dataDxfId="9671"/>
    <tableColumn id="6714" xr3:uid="{3E692A2F-19E9-4DD3-8928-C79022CA97B1}" name="Colonne6696" dataDxfId="9670"/>
    <tableColumn id="6715" xr3:uid="{57EA087C-3480-4EEC-AB87-88C833854651}" name="Colonne6697" dataDxfId="9669"/>
    <tableColumn id="6716" xr3:uid="{E4716FA1-C64B-4B44-B76D-43C9C840ABDA}" name="Colonne6698" dataDxfId="9668"/>
    <tableColumn id="6717" xr3:uid="{2C2AB38F-1D69-4336-808B-936D0CA7E5D7}" name="Colonne6699" dataDxfId="9667"/>
    <tableColumn id="6718" xr3:uid="{71606BE5-95C0-4B81-B077-D3D097F7883A}" name="Colonne6700" dataDxfId="9666"/>
    <tableColumn id="6719" xr3:uid="{3DEF4BA0-8E2B-4D50-9B0F-CBAF8CA90B2E}" name="Colonne6701" dataDxfId="9665"/>
    <tableColumn id="6720" xr3:uid="{3853F89C-989F-43E4-9FF9-66AF7615D504}" name="Colonne6702" dataDxfId="9664"/>
    <tableColumn id="6721" xr3:uid="{E25CDB4C-01E3-4C98-9150-FA8786F28D4A}" name="Colonne6703" dataDxfId="9663"/>
    <tableColumn id="6722" xr3:uid="{2630E638-3DFA-4BDB-84FB-89B872EABA57}" name="Colonne6704" dataDxfId="9662"/>
    <tableColumn id="6723" xr3:uid="{62995AB7-ACE4-45BB-82E3-2935C766AB5A}" name="Colonne6705" dataDxfId="9661"/>
    <tableColumn id="6724" xr3:uid="{48249A5E-93CA-40EB-AC4D-ED66FE386C4F}" name="Colonne6706" dataDxfId="9660"/>
    <tableColumn id="6725" xr3:uid="{91D45626-9F3B-4232-BCBC-41F1C64F53FB}" name="Colonne6707" dataDxfId="9659"/>
    <tableColumn id="6726" xr3:uid="{566B30B8-27B6-48E9-B857-0DB4E54158AF}" name="Colonne6708" dataDxfId="9658"/>
    <tableColumn id="6727" xr3:uid="{833A5672-017A-4D70-9999-CF4185AC9B27}" name="Colonne6709" dataDxfId="9657"/>
    <tableColumn id="6728" xr3:uid="{0F2A2E0E-4081-4F67-B1CE-FD179AA0CC0A}" name="Colonne6710" dataDxfId="9656"/>
    <tableColumn id="6729" xr3:uid="{D7EC7631-EA4F-442E-B321-8B1014BC9B43}" name="Colonne6711" dataDxfId="9655"/>
    <tableColumn id="6730" xr3:uid="{0374EC5C-778E-43E8-BA27-454F241A8C74}" name="Colonne6712" dataDxfId="9654"/>
    <tableColumn id="6731" xr3:uid="{910E88D0-F486-477B-AE7A-DEFBE56527CE}" name="Colonne6713" dataDxfId="9653"/>
    <tableColumn id="6732" xr3:uid="{7F029CA0-158A-4F25-A10A-D674B1FAA472}" name="Colonne6714" dataDxfId="9652"/>
    <tableColumn id="6733" xr3:uid="{013459AB-2403-400A-B4DA-B0CAE00A96FC}" name="Colonne6715" dataDxfId="9651"/>
    <tableColumn id="6734" xr3:uid="{36FE3863-5814-43DE-A23C-D732711B3143}" name="Colonne6716" dataDxfId="9650"/>
    <tableColumn id="6735" xr3:uid="{CE9BB889-4FBF-4A76-80A3-80803E4ADF60}" name="Colonne6717" dataDxfId="9649"/>
    <tableColumn id="6736" xr3:uid="{09DCC22B-D2A4-4246-8308-E699699A3BD1}" name="Colonne6718" dataDxfId="9648"/>
    <tableColumn id="6737" xr3:uid="{FDD37535-BA37-48C6-AF14-6ED2D8B9B1CC}" name="Colonne6719" dataDxfId="9647"/>
    <tableColumn id="6738" xr3:uid="{3D5189E0-8094-49C5-ACA3-66A31C370980}" name="Colonne6720" dataDxfId="9646"/>
    <tableColumn id="6739" xr3:uid="{CFB46488-D150-42C1-A5E2-767EA29FDBB5}" name="Colonne6721" dataDxfId="9645"/>
    <tableColumn id="6740" xr3:uid="{609D4E20-9B2B-4CDB-89A6-1E72FA0423C4}" name="Colonne6722" dataDxfId="9644"/>
    <tableColumn id="6741" xr3:uid="{F3FAC288-3736-4F76-9FF4-E9D964196ACE}" name="Colonne6723" dataDxfId="9643"/>
    <tableColumn id="6742" xr3:uid="{2B5F1F85-1E37-4C30-BDE4-54A862A1B1A7}" name="Colonne6724" dataDxfId="9642"/>
    <tableColumn id="6743" xr3:uid="{BE4BA7F1-8805-4997-9BC6-3989E8A865B9}" name="Colonne6725" dataDxfId="9641"/>
    <tableColumn id="6744" xr3:uid="{2F1F5832-20D0-40ED-A4C2-50BC95229F01}" name="Colonne6726" dataDxfId="9640"/>
    <tableColumn id="6745" xr3:uid="{DC509B9B-4FA6-4E7E-840B-54E8E9186F0C}" name="Colonne6727" dataDxfId="9639"/>
    <tableColumn id="6746" xr3:uid="{2CD17267-FA37-45E1-9449-3DDDC7DF4A79}" name="Colonne6728" dataDxfId="9638"/>
    <tableColumn id="6747" xr3:uid="{9CA02E83-3569-4EEA-AC77-1F91E1BCF77C}" name="Colonne6729" dataDxfId="9637"/>
    <tableColumn id="6748" xr3:uid="{2F4B19FE-9D98-48BB-8039-47508EC1B26E}" name="Colonne6730" dataDxfId="9636"/>
    <tableColumn id="6749" xr3:uid="{C57E8BDA-716A-4CDF-8531-72B8589EA971}" name="Colonne6731" dataDxfId="9635"/>
    <tableColumn id="6750" xr3:uid="{DF31BBB7-B14C-4FAB-B634-0314770F9285}" name="Colonne6732" dataDxfId="9634"/>
    <tableColumn id="6751" xr3:uid="{DF181ACF-FB59-4FB3-8184-54C43262A86C}" name="Colonne6733" dataDxfId="9633"/>
    <tableColumn id="6752" xr3:uid="{E8A48BFE-4F27-4B7E-8ED5-21EDE7BA1355}" name="Colonne6734" dataDxfId="9632"/>
    <tableColumn id="6753" xr3:uid="{632516D7-641B-4F3E-A415-FE13C374F034}" name="Colonne6735" dataDxfId="9631"/>
    <tableColumn id="6754" xr3:uid="{1ADDA6DE-3DE1-41AD-9C0C-461ECE0EF6DB}" name="Colonne6736" dataDxfId="9630"/>
    <tableColumn id="6755" xr3:uid="{E92E750C-F1B3-4472-B4C5-2C79A9EA9C67}" name="Colonne6737" dataDxfId="9629"/>
    <tableColumn id="6756" xr3:uid="{7BD432E9-3C42-462F-B061-423B1E8D9F04}" name="Colonne6738" dataDxfId="9628"/>
    <tableColumn id="6757" xr3:uid="{90C2481A-C5F9-4883-B478-B29F0FD10DA1}" name="Colonne6739" dataDxfId="9627"/>
    <tableColumn id="6758" xr3:uid="{7821A857-AF29-439F-903D-1CF3C97F7DA5}" name="Colonne6740" dataDxfId="9626"/>
    <tableColumn id="6759" xr3:uid="{50508348-3AD4-4EC5-B002-54F5A7E3F300}" name="Colonne6741" dataDxfId="9625"/>
    <tableColumn id="6760" xr3:uid="{949B2327-AADA-4596-9BB6-2BF92DDFCA8F}" name="Colonne6742" dataDxfId="9624"/>
    <tableColumn id="6761" xr3:uid="{069A49F8-8FA4-4D46-B500-BCE690444160}" name="Colonne6743" dataDxfId="9623"/>
    <tableColumn id="6762" xr3:uid="{CA366E95-4FC5-47D0-9C08-5E3364C09B8F}" name="Colonne6744" dataDxfId="9622"/>
    <tableColumn id="6763" xr3:uid="{D8269367-5CB5-4CB0-A64C-B571261F3131}" name="Colonne6745" dataDxfId="9621"/>
    <tableColumn id="6764" xr3:uid="{4C6A3247-D322-4712-8BF4-E8CB340F9C5C}" name="Colonne6746" dataDxfId="9620"/>
    <tableColumn id="6765" xr3:uid="{A2803321-4ED8-4D17-A769-C47CC25A9B22}" name="Colonne6747" dataDxfId="9619"/>
    <tableColumn id="6766" xr3:uid="{581A1BD6-2DFA-4C8C-8131-D741CE8D80E5}" name="Colonne6748" dataDxfId="9618"/>
    <tableColumn id="6767" xr3:uid="{28F3574B-6FAB-4BA6-B705-DA0A5E24FB23}" name="Colonne6749" dataDxfId="9617"/>
    <tableColumn id="6768" xr3:uid="{468F19EF-578D-485C-8D89-4F146AF604BD}" name="Colonne6750" dataDxfId="9616"/>
    <tableColumn id="6769" xr3:uid="{2203FC0F-B342-4E23-9103-9F7F673C9C48}" name="Colonne6751" dataDxfId="9615"/>
    <tableColumn id="6770" xr3:uid="{EF46F8A6-1E00-459A-9785-444633556AA7}" name="Colonne6752" dataDxfId="9614"/>
    <tableColumn id="6771" xr3:uid="{C2D58EF1-E252-4DE9-A968-8F06C860FF69}" name="Colonne6753" dataDxfId="9613"/>
    <tableColumn id="6772" xr3:uid="{16A1D6E8-A39B-46B8-8859-3F1661315ACF}" name="Colonne6754" dataDxfId="9612"/>
    <tableColumn id="6773" xr3:uid="{3EE45CA5-E881-4AD0-BC50-AF31145DC7C5}" name="Colonne6755" dataDxfId="9611"/>
    <tableColumn id="6774" xr3:uid="{7BAC276D-E949-427C-B891-EABE25FEAB16}" name="Colonne6756" dataDxfId="9610"/>
    <tableColumn id="6775" xr3:uid="{C478CCAD-F65E-4258-BEC6-0FB5CCAF999A}" name="Colonne6757" dataDxfId="9609"/>
    <tableColumn id="6776" xr3:uid="{74729220-D7C6-4846-9117-42CB6F778A38}" name="Colonne6758" dataDxfId="9608"/>
    <tableColumn id="6777" xr3:uid="{8CC5B868-5BF7-443A-BA80-D484899FB304}" name="Colonne6759" dataDxfId="9607"/>
    <tableColumn id="6778" xr3:uid="{3D37C5AC-6157-4B62-ABD9-CFF3E2FDAE82}" name="Colonne6760" dataDxfId="9606"/>
    <tableColumn id="6779" xr3:uid="{F4A7C235-77D4-432F-BC35-DD8CB243BF35}" name="Colonne6761" dataDxfId="9605"/>
    <tableColumn id="6780" xr3:uid="{B625A727-0F5C-456A-A6A5-8F3A45E027BB}" name="Colonne6762" dataDxfId="9604"/>
    <tableColumn id="6781" xr3:uid="{0CB43382-10D2-4E20-A9E1-A9C64AF313B8}" name="Colonne6763" dataDxfId="9603"/>
    <tableColumn id="6782" xr3:uid="{9F0C76B8-ECE1-487D-861C-12F4C0BAD7EA}" name="Colonne6764" dataDxfId="9602"/>
    <tableColumn id="6783" xr3:uid="{A5CC4797-C0E6-49E9-8B95-5AEE6A51F7B7}" name="Colonne6765" dataDxfId="9601"/>
    <tableColumn id="6784" xr3:uid="{847B2C8A-8CEE-4623-B9E1-81A2EE81D166}" name="Colonne6766" dataDxfId="9600"/>
    <tableColumn id="6785" xr3:uid="{A6E2ADA6-B13C-4047-8C5C-7BAF02D64D00}" name="Colonne6767" dataDxfId="9599"/>
    <tableColumn id="6786" xr3:uid="{AA67E53A-288C-4206-80DC-A31D133A1A22}" name="Colonne6768" dataDxfId="9598"/>
    <tableColumn id="6787" xr3:uid="{F381170C-C419-46EA-97FD-49DBC79DE40D}" name="Colonne6769" dataDxfId="9597"/>
    <tableColumn id="6788" xr3:uid="{7ED0F1D1-C3EE-48C5-B417-647F097E6A51}" name="Colonne6770" dataDxfId="9596"/>
    <tableColumn id="6789" xr3:uid="{B6C1DD4E-098E-4958-BA1C-D0B0FFC1AE24}" name="Colonne6771" dataDxfId="9595"/>
    <tableColumn id="6790" xr3:uid="{CE8A774C-0FA3-4F85-8B43-0756BA642D07}" name="Colonne6772" dataDxfId="9594"/>
    <tableColumn id="6791" xr3:uid="{3336D4BC-93C5-4494-B49E-AA98C97AD11D}" name="Colonne6773" dataDxfId="9593"/>
    <tableColumn id="6792" xr3:uid="{558B702B-89BC-4DBA-A26F-3DC1DDE924D1}" name="Colonne6774" dataDxfId="9592"/>
    <tableColumn id="6793" xr3:uid="{438D31AF-B87D-4879-ABFB-D59A6045DE49}" name="Colonne6775" dataDxfId="9591"/>
    <tableColumn id="6794" xr3:uid="{3306563B-0806-4E4A-9341-7B2DE3D2729E}" name="Colonne6776" dataDxfId="9590"/>
    <tableColumn id="6795" xr3:uid="{FEBFC1AD-48DF-40D6-9461-C7FA59E62948}" name="Colonne6777" dataDxfId="9589"/>
    <tableColumn id="6796" xr3:uid="{AA2A5E77-A96E-4A53-8485-011FFE4BC1FB}" name="Colonne6778" dataDxfId="9588"/>
    <tableColumn id="6797" xr3:uid="{049CFA1E-47A0-454A-B53E-915E89C61B10}" name="Colonne6779" dataDxfId="9587"/>
    <tableColumn id="6798" xr3:uid="{C64F7766-AED7-49C9-9EB9-C6CCEA095F21}" name="Colonne6780" dataDxfId="9586"/>
    <tableColumn id="6799" xr3:uid="{D672BC68-042C-4C2E-BFD7-B7C278FCCDE8}" name="Colonne6781" dataDxfId="9585"/>
    <tableColumn id="6800" xr3:uid="{F4BBE27A-334A-4AAA-9B16-107165B0B950}" name="Colonne6782" dataDxfId="9584"/>
    <tableColumn id="6801" xr3:uid="{2E35A45B-F764-45D8-9CC6-DB647363926C}" name="Colonne6783" dataDxfId="9583"/>
    <tableColumn id="6802" xr3:uid="{A21B4396-0A8E-4282-A464-7EEBAE773F33}" name="Colonne6784" dataDxfId="9582"/>
    <tableColumn id="6803" xr3:uid="{8CCE4D50-D028-4D46-99F8-BF91C5F6CAE5}" name="Colonne6785" dataDxfId="9581"/>
    <tableColumn id="6804" xr3:uid="{15CB99E4-6991-403C-94EA-E3244B639AEA}" name="Colonne6786" dataDxfId="9580"/>
    <tableColumn id="6805" xr3:uid="{383574DE-D41B-4922-9197-8E5A32E3F52F}" name="Colonne6787" dataDxfId="9579"/>
    <tableColumn id="6806" xr3:uid="{051EA925-661D-4FCE-8262-33AE4AC4B57B}" name="Colonne6788" dataDxfId="9578"/>
    <tableColumn id="6807" xr3:uid="{84D80C80-198E-4C09-BAEB-B7567C31DBAB}" name="Colonne6789" dataDxfId="9577"/>
    <tableColumn id="6808" xr3:uid="{00E13D93-5CE6-48B4-8563-E1865ED2DC19}" name="Colonne6790" dataDxfId="9576"/>
    <tableColumn id="6809" xr3:uid="{F3727AC9-3D34-4BA0-AA3D-D3996BDFFB63}" name="Colonne6791" dataDxfId="9575"/>
    <tableColumn id="6810" xr3:uid="{283D5748-98A2-40AA-BAB4-B234C75F5A8C}" name="Colonne6792" dataDxfId="9574"/>
    <tableColumn id="6811" xr3:uid="{EF008EC9-EC43-460A-908D-DA786313F5FC}" name="Colonne6793" dataDxfId="9573"/>
    <tableColumn id="6812" xr3:uid="{42516BFB-A33C-433E-ADB7-D4B1DF97062A}" name="Colonne6794" dataDxfId="9572"/>
    <tableColumn id="6813" xr3:uid="{768BBB12-956E-4993-B988-BAB6F7B3C0DE}" name="Colonne6795" dataDxfId="9571"/>
    <tableColumn id="6814" xr3:uid="{C9A662EB-1DF2-479B-B71F-862BFBD180EB}" name="Colonne6796" dataDxfId="9570"/>
    <tableColumn id="6815" xr3:uid="{47E1CE19-A475-407E-904F-6D81973E9372}" name="Colonne6797" dataDxfId="9569"/>
    <tableColumn id="6816" xr3:uid="{3E9FD9EF-FA9B-4AFD-8E89-42B6E81DA4AA}" name="Colonne6798" dataDxfId="9568"/>
    <tableColumn id="6817" xr3:uid="{3E7248A8-53A8-4B30-BC4C-5D8CC41F6E57}" name="Colonne6799" dataDxfId="9567"/>
    <tableColumn id="6818" xr3:uid="{9ABA8B09-AB1F-4770-85CE-96736FA72E73}" name="Colonne6800" dataDxfId="9566"/>
    <tableColumn id="6819" xr3:uid="{A42963B9-AB63-42D7-A29F-BE5A0DA233B7}" name="Colonne6801" dataDxfId="9565"/>
    <tableColumn id="6820" xr3:uid="{07A68CCE-DED5-461A-8769-99CBBF4892B4}" name="Colonne6802" dataDxfId="9564"/>
    <tableColumn id="6821" xr3:uid="{980F68FB-BD02-4081-AECC-F4DEB438BBCC}" name="Colonne6803" dataDxfId="9563"/>
    <tableColumn id="6822" xr3:uid="{825AFF05-C4D2-492C-8C6F-FCBDED4F02B2}" name="Colonne6804" dataDxfId="9562"/>
    <tableColumn id="6823" xr3:uid="{A98B7EC6-156F-4579-A143-800FB55C1AB6}" name="Colonne6805" dataDxfId="9561"/>
    <tableColumn id="6824" xr3:uid="{33F5B3FA-DA54-457C-82BC-13D6649C4F90}" name="Colonne6806" dataDxfId="9560"/>
    <tableColumn id="6825" xr3:uid="{DB3C8AA3-5349-4FE7-9B4D-72215EA6C5F1}" name="Colonne6807" dataDxfId="9559"/>
    <tableColumn id="6826" xr3:uid="{339639FE-5B02-4FE6-9238-EF24D37DC964}" name="Colonne6808" dataDxfId="9558"/>
    <tableColumn id="6827" xr3:uid="{520755B7-0897-4374-9AC7-768A6CC788F4}" name="Colonne6809" dataDxfId="9557"/>
    <tableColumn id="6828" xr3:uid="{4C6AC98B-65AD-4CE3-B446-D297CFB10412}" name="Colonne6810" dataDxfId="9556"/>
    <tableColumn id="6829" xr3:uid="{073D549B-1008-43E6-8AAB-646EA8656555}" name="Colonne6811" dataDxfId="9555"/>
    <tableColumn id="6830" xr3:uid="{6D85500B-F1A0-4E2E-813A-3F7D75042523}" name="Colonne6812" dataDxfId="9554"/>
    <tableColumn id="6831" xr3:uid="{E822F0E8-AAE9-4B8D-8F0B-833DC14503FD}" name="Colonne6813" dataDxfId="9553"/>
    <tableColumn id="6832" xr3:uid="{84F8237E-5DD8-43AA-A4A8-7CBE93941277}" name="Colonne6814" dataDxfId="9552"/>
    <tableColumn id="6833" xr3:uid="{762AE697-5230-4503-8B43-51482D93CCCC}" name="Colonne6815" dataDxfId="9551"/>
    <tableColumn id="6834" xr3:uid="{B5B5550E-CF92-4E7A-8D01-95A948764C9C}" name="Colonne6816" dataDxfId="9550"/>
    <tableColumn id="6835" xr3:uid="{E4C6513D-4680-4878-BF18-08E267440080}" name="Colonne6817" dataDxfId="9549"/>
    <tableColumn id="6836" xr3:uid="{A789833B-F200-46FF-B636-B920D3E9FD18}" name="Colonne6818" dataDxfId="9548"/>
    <tableColumn id="6837" xr3:uid="{7346FBA5-FC25-425D-86E7-6247271F0695}" name="Colonne6819" dataDxfId="9547"/>
    <tableColumn id="6838" xr3:uid="{33900D3D-FF58-4401-A270-23BF5FAE54AB}" name="Colonne6820" dataDxfId="9546"/>
    <tableColumn id="6839" xr3:uid="{0C954951-6E61-4548-BFE6-7A634CEB3442}" name="Colonne6821" dataDxfId="9545"/>
    <tableColumn id="6840" xr3:uid="{45DEF681-4851-43B9-9511-958AD64B9DC9}" name="Colonne6822" dataDxfId="9544"/>
    <tableColumn id="6841" xr3:uid="{84551EF6-817F-4789-8D66-87DA4285328B}" name="Colonne6823" dataDxfId="9543"/>
    <tableColumn id="6842" xr3:uid="{266D01F7-332E-4CAF-992F-5C295378C38E}" name="Colonne6824" dataDxfId="9542"/>
    <tableColumn id="6843" xr3:uid="{DAB1F0D1-637B-4CF2-8EA9-42BB47345943}" name="Colonne6825" dataDxfId="9541"/>
    <tableColumn id="6844" xr3:uid="{099502E8-652C-4000-B6AF-791F7D256884}" name="Colonne6826" dataDxfId="9540"/>
    <tableColumn id="6845" xr3:uid="{CC297562-4324-45B7-AB47-C92EA66C9EAB}" name="Colonne6827" dataDxfId="9539"/>
    <tableColumn id="6846" xr3:uid="{B10F1397-3945-4DDA-BFE4-5C5C5DE9955D}" name="Colonne6828" dataDxfId="9538"/>
    <tableColumn id="6847" xr3:uid="{F362EE45-3F34-436E-A08D-D5DE78F2B6C8}" name="Colonne6829" dataDxfId="9537"/>
    <tableColumn id="6848" xr3:uid="{C8D162A0-D98A-42FA-A6D2-02D74DD63F59}" name="Colonne6830" dataDxfId="9536"/>
    <tableColumn id="6849" xr3:uid="{A94D2489-1602-4C0C-8079-90F97835E001}" name="Colonne6831" dataDxfId="9535"/>
    <tableColumn id="6850" xr3:uid="{7536B4D2-56AE-47BB-9A87-C5B424E2E464}" name="Colonne6832" dataDxfId="9534"/>
    <tableColumn id="6851" xr3:uid="{A7774B2F-3A3F-4C95-A10D-C2AEA0C09622}" name="Colonne6833" dataDxfId="9533"/>
    <tableColumn id="6852" xr3:uid="{34D8A001-5F5F-49FD-8472-610E2E1564FD}" name="Colonne6834" dataDxfId="9532"/>
    <tableColumn id="6853" xr3:uid="{D86AB724-69B1-4446-B53F-7A30082E78DE}" name="Colonne6835" dataDxfId="9531"/>
    <tableColumn id="6854" xr3:uid="{42AF7D56-5BDC-44AF-ABFA-570BB41DF856}" name="Colonne6836" dataDxfId="9530"/>
    <tableColumn id="6855" xr3:uid="{22663B03-F464-42EF-AFCF-3EBBC1AE8EEB}" name="Colonne6837" dataDxfId="9529"/>
    <tableColumn id="6856" xr3:uid="{F99320F6-A96E-475D-807D-6AA7D935DD98}" name="Colonne6838" dataDxfId="9528"/>
    <tableColumn id="6857" xr3:uid="{042FE645-67E8-4C44-AA42-524FBBBA6512}" name="Colonne6839" dataDxfId="9527"/>
    <tableColumn id="6858" xr3:uid="{61FE9F9F-1123-46A4-9E33-F3046B05B7B4}" name="Colonne6840" dataDxfId="9526"/>
    <tableColumn id="6859" xr3:uid="{24E36DFF-4BF1-428F-A76B-BFB9274E78BF}" name="Colonne6841" dataDxfId="9525"/>
    <tableColumn id="6860" xr3:uid="{4601D170-F935-42E7-898E-34FB52DB9C46}" name="Colonne6842" dataDxfId="9524"/>
    <tableColumn id="6861" xr3:uid="{7928F0B5-754A-400C-A61A-C80BD1FCAF31}" name="Colonne6843" dataDxfId="9523"/>
    <tableColumn id="6862" xr3:uid="{2BE60325-4382-4B7F-AAF2-5680162F58AE}" name="Colonne6844" dataDxfId="9522"/>
    <tableColumn id="6863" xr3:uid="{4F17C05C-09CB-457A-956B-50F7D72C7CFA}" name="Colonne6845" dataDxfId="9521"/>
    <tableColumn id="6864" xr3:uid="{4B523231-16DD-4623-9B0D-D6840FD161AB}" name="Colonne6846" dataDxfId="9520"/>
    <tableColumn id="6865" xr3:uid="{0B85CF62-3940-4BF7-9EC6-2E335F6EE69B}" name="Colonne6847" dataDxfId="9519"/>
    <tableColumn id="6866" xr3:uid="{4F9D9499-51AE-4E8A-B408-E0E76B008FA8}" name="Colonne6848" dataDxfId="9518"/>
    <tableColumn id="6867" xr3:uid="{075D2C27-1320-403F-A543-09C1071D6B8F}" name="Colonne6849" dataDxfId="9517"/>
    <tableColumn id="6868" xr3:uid="{8B2CAD0C-B0F9-4A0A-98D2-5362E3890958}" name="Colonne6850" dataDxfId="9516"/>
    <tableColumn id="6869" xr3:uid="{09FE9540-E29C-47BE-ACE4-5E9E574BD443}" name="Colonne6851" dataDxfId="9515"/>
    <tableColumn id="6870" xr3:uid="{688FA5BF-600D-49C0-8232-9453DE8FF845}" name="Colonne6852" dataDxfId="9514"/>
    <tableColumn id="6871" xr3:uid="{3A3C3D8D-AA2A-4EE0-9886-85A699FC7B87}" name="Colonne6853" dataDxfId="9513"/>
    <tableColumn id="6872" xr3:uid="{7B06A1B0-B340-44C1-BA11-7A05CAC75DB2}" name="Colonne6854" dataDxfId="9512"/>
    <tableColumn id="6873" xr3:uid="{23C127F0-AB52-48CA-85E6-C0AD4ECD9092}" name="Colonne6855" dataDxfId="9511"/>
    <tableColumn id="6874" xr3:uid="{FE12FC93-A5BA-4EDE-89B2-4187B18F983C}" name="Colonne6856" dataDxfId="9510"/>
    <tableColumn id="6875" xr3:uid="{61E716D2-49F7-47E2-B354-6F5341698094}" name="Colonne6857" dataDxfId="9509"/>
    <tableColumn id="6876" xr3:uid="{0B57E6A9-857F-4A21-881E-0EC676B433A5}" name="Colonne6858" dataDxfId="9508"/>
    <tableColumn id="6877" xr3:uid="{477C4988-4A86-476F-871D-C07AF199F7C2}" name="Colonne6859" dataDxfId="9507"/>
    <tableColumn id="6878" xr3:uid="{0DFD152A-502E-49C5-905F-365B2A2DAA2D}" name="Colonne6860" dataDxfId="9506"/>
    <tableColumn id="6879" xr3:uid="{7921314F-2B16-4A93-AA46-5D8A16194BD3}" name="Colonne6861" dataDxfId="9505"/>
    <tableColumn id="6880" xr3:uid="{537C8FFA-5177-4578-BB29-F75E84731098}" name="Colonne6862" dataDxfId="9504"/>
    <tableColumn id="6881" xr3:uid="{59D8CE48-0A84-4E49-A0D2-790E41ED74CB}" name="Colonne6863" dataDxfId="9503"/>
    <tableColumn id="6882" xr3:uid="{57F551C0-22D3-40C7-BCCE-52391B2AA442}" name="Colonne6864" dataDxfId="9502"/>
    <tableColumn id="6883" xr3:uid="{48513FC6-03EC-4894-8C0B-8921C89C2035}" name="Colonne6865" dataDxfId="9501"/>
    <tableColumn id="6884" xr3:uid="{AD7AE2C7-02ED-4027-B6FD-A4AAC22BD60A}" name="Colonne6866" dataDxfId="9500"/>
    <tableColumn id="6885" xr3:uid="{B785A846-618C-417C-8C71-0C7D41AF7DDC}" name="Colonne6867" dataDxfId="9499"/>
    <tableColumn id="6886" xr3:uid="{B93903E7-A42F-4B77-A39A-AA61CD8993A9}" name="Colonne6868" dataDxfId="9498"/>
    <tableColumn id="6887" xr3:uid="{A4FD5D8E-44A9-4686-A569-9D0C56C1B2E7}" name="Colonne6869" dataDxfId="9497"/>
    <tableColumn id="6888" xr3:uid="{F89E128A-357D-4D28-B012-56A95BB8369E}" name="Colonne6870" dataDxfId="9496"/>
    <tableColumn id="6889" xr3:uid="{64642D11-E684-4EE1-A7AA-614D0FB5F4D3}" name="Colonne6871" dataDxfId="9495"/>
    <tableColumn id="6890" xr3:uid="{996EE3BE-B3A8-4FB9-816B-4A25DD21A962}" name="Colonne6872" dataDxfId="9494"/>
    <tableColumn id="6891" xr3:uid="{4687228F-CEA0-4243-A2FA-55263131B536}" name="Colonne6873" dataDxfId="9493"/>
    <tableColumn id="6892" xr3:uid="{CDB16C6E-4DE0-4B60-A5F5-B9F310476648}" name="Colonne6874" dataDxfId="9492"/>
    <tableColumn id="6893" xr3:uid="{AB5D5AE1-70F4-4E78-A482-862920C6F764}" name="Colonne6875" dataDxfId="9491"/>
    <tableColumn id="6894" xr3:uid="{A3642B7D-77B3-4A27-B1F6-9DECA4C46800}" name="Colonne6876" dataDxfId="9490"/>
    <tableColumn id="6895" xr3:uid="{F8992677-0BE1-49B8-B248-5435E9194337}" name="Colonne6877" dataDxfId="9489"/>
    <tableColumn id="6896" xr3:uid="{48EC4C06-12F7-44EF-8B49-E2AD225B5F26}" name="Colonne6878" dataDxfId="9488"/>
    <tableColumn id="6897" xr3:uid="{6707981A-3F34-48C4-AFAC-560D7142A330}" name="Colonne6879" dataDxfId="9487"/>
    <tableColumn id="6898" xr3:uid="{E0FBCD0C-66FB-4D43-B611-B2E7DBE86CAC}" name="Colonne6880" dataDxfId="9486"/>
    <tableColumn id="6899" xr3:uid="{16718816-973A-43C8-95EE-1D3F99E19CB3}" name="Colonne6881" dataDxfId="9485"/>
    <tableColumn id="6900" xr3:uid="{4D10E7CB-A1FC-4554-99AD-AB94CAC18B2E}" name="Colonne6882" dataDxfId="9484"/>
    <tableColumn id="6901" xr3:uid="{D1B04465-B941-436C-830D-57ECBFFE1579}" name="Colonne6883" dataDxfId="9483"/>
    <tableColumn id="6902" xr3:uid="{BBA21D14-3E0E-44AA-9DD0-D92B923E97AC}" name="Colonne6884" dataDxfId="9482"/>
    <tableColumn id="6903" xr3:uid="{4B91E20A-62DC-49D8-8492-BEFE6518805D}" name="Colonne6885" dataDxfId="9481"/>
    <tableColumn id="6904" xr3:uid="{0923A12F-35A7-4A85-9531-A5DE71A87F5A}" name="Colonne6886" dataDxfId="9480"/>
    <tableColumn id="6905" xr3:uid="{F41A367A-B9EB-4860-8333-CFD7C49F79FC}" name="Colonne6887" dataDxfId="9479"/>
    <tableColumn id="6906" xr3:uid="{A730F7EB-4B2A-4F4C-9280-71DDD49E08AD}" name="Colonne6888" dataDxfId="9478"/>
    <tableColumn id="6907" xr3:uid="{44B12154-115C-4826-A735-9E10C356C4C5}" name="Colonne6889" dataDxfId="9477"/>
    <tableColumn id="6908" xr3:uid="{1EBFF7A0-0D91-4BC2-B3CF-FD1F6A6742F8}" name="Colonne6890" dataDxfId="9476"/>
    <tableColumn id="6909" xr3:uid="{3AAD03F6-DA70-4812-8F58-4CF58B614996}" name="Colonne6891" dataDxfId="9475"/>
    <tableColumn id="6910" xr3:uid="{4E786C89-8AEB-4658-A2CA-029E25124477}" name="Colonne6892" dataDxfId="9474"/>
    <tableColumn id="6911" xr3:uid="{A8C255F5-B48E-4791-A1E2-D079205B7868}" name="Colonne6893" dataDxfId="9473"/>
    <tableColumn id="6912" xr3:uid="{53EBADA7-8456-4FE9-9BD5-349AE708A814}" name="Colonne6894" dataDxfId="9472"/>
    <tableColumn id="6913" xr3:uid="{A403BE1A-2E93-49DF-BF1F-2F343853F447}" name="Colonne6895" dataDxfId="9471"/>
    <tableColumn id="6914" xr3:uid="{29FFFFBA-019C-419F-BB6F-AA2401D721D8}" name="Colonne6896" dataDxfId="9470"/>
    <tableColumn id="6915" xr3:uid="{651C05F0-5AA6-424C-A130-315A0C23EC4F}" name="Colonne6897" dataDxfId="9469"/>
    <tableColumn id="6916" xr3:uid="{DC8D5F2E-BF8F-4503-9E74-15A15FDD117D}" name="Colonne6898" dataDxfId="9468"/>
    <tableColumn id="6917" xr3:uid="{3D7BAD50-64A2-4EC7-975E-C65B78EB7B42}" name="Colonne6899" dataDxfId="9467"/>
    <tableColumn id="6918" xr3:uid="{6DDE61CF-B9B3-4663-8FDF-E9525EED7F72}" name="Colonne6900" dataDxfId="9466"/>
    <tableColumn id="6919" xr3:uid="{E519F0DB-71A0-42AE-954A-0C2F272B6C88}" name="Colonne6901" dataDxfId="9465"/>
    <tableColumn id="6920" xr3:uid="{036E0B47-12DA-4713-AB2F-E17E3105951E}" name="Colonne6902" dataDxfId="9464"/>
    <tableColumn id="6921" xr3:uid="{EFB06A4C-06F0-4309-9F43-7862C117EDAE}" name="Colonne6903" dataDxfId="9463"/>
    <tableColumn id="6922" xr3:uid="{8BD25483-D6FF-46FD-82DE-FAA136C050C0}" name="Colonne6904" dataDxfId="9462"/>
    <tableColumn id="6923" xr3:uid="{F7D94679-794D-4622-A846-EC95D4993E2A}" name="Colonne6905" dataDxfId="9461"/>
    <tableColumn id="6924" xr3:uid="{8BA0BB80-58C9-492E-92B6-25AF92A0EBB2}" name="Colonne6906" dataDxfId="9460"/>
    <tableColumn id="6925" xr3:uid="{9062A8D8-4CE6-4B0D-B91D-C48A5EB7FDC1}" name="Colonne6907" dataDxfId="9459"/>
    <tableColumn id="6926" xr3:uid="{4780DE05-39E9-4AFD-9CFB-B9F9A01359B9}" name="Colonne6908" dataDxfId="9458"/>
    <tableColumn id="6927" xr3:uid="{1FDFDCD2-ADF6-4A2B-9946-521CA9F5A5B6}" name="Colonne6909" dataDxfId="9457"/>
    <tableColumn id="6928" xr3:uid="{7DC47E5F-21B0-4461-AE1B-7D5971BECE4C}" name="Colonne6910" dataDxfId="9456"/>
    <tableColumn id="6929" xr3:uid="{D7B1208A-4A5E-4652-A013-21E001308F2F}" name="Colonne6911" dataDxfId="9455"/>
    <tableColumn id="6930" xr3:uid="{4E781049-CB13-4093-AD3E-75641EBBDE9D}" name="Colonne6912" dataDxfId="9454"/>
    <tableColumn id="6931" xr3:uid="{39FB9C30-4092-4CBB-8BB2-BF8369D1157C}" name="Colonne6913" dataDxfId="9453"/>
    <tableColumn id="6932" xr3:uid="{D24E747F-CF2A-4591-880A-95C411D40C4D}" name="Colonne6914" dataDxfId="9452"/>
    <tableColumn id="6933" xr3:uid="{878FD5DA-27D3-4C98-A436-5B8AFD16667E}" name="Colonne6915" dataDxfId="9451"/>
    <tableColumn id="6934" xr3:uid="{CA309F8F-ABA3-4B9B-82C5-E38076FC570C}" name="Colonne6916" dataDxfId="9450"/>
    <tableColumn id="6935" xr3:uid="{847C0A89-5DB0-4806-8DA3-F2B0E9DB988C}" name="Colonne6917" dataDxfId="9449"/>
    <tableColumn id="6936" xr3:uid="{3706E19D-E109-4426-87A3-821BC1A6C292}" name="Colonne6918" dataDxfId="9448"/>
    <tableColumn id="6937" xr3:uid="{0D377087-B7B8-46BB-9DC8-D557492AFA18}" name="Colonne6919" dataDxfId="9447"/>
    <tableColumn id="6938" xr3:uid="{4C6C108A-BDCB-4569-B2A3-9FDD2B5872FA}" name="Colonne6920" dataDxfId="9446"/>
    <tableColumn id="6939" xr3:uid="{3906DDA3-B9C5-47CC-A42A-378602BF50E8}" name="Colonne6921" dataDxfId="9445"/>
    <tableColumn id="6940" xr3:uid="{4DEFC82B-599F-44D6-ADC3-7ECA59234FF3}" name="Colonne6922" dataDxfId="9444"/>
    <tableColumn id="6941" xr3:uid="{8DC63871-AC75-4455-AC08-F268590D7A7F}" name="Colonne6923" dataDxfId="9443"/>
    <tableColumn id="6942" xr3:uid="{D0EB31E0-7BBB-4390-8FCB-B2E67188B945}" name="Colonne6924" dataDxfId="9442"/>
    <tableColumn id="6943" xr3:uid="{04B7E004-1DF7-4967-9DBF-FC525A844307}" name="Colonne6925" dataDxfId="9441"/>
    <tableColumn id="6944" xr3:uid="{0805930A-35E9-412D-A24E-FD7D20323237}" name="Colonne6926" dataDxfId="9440"/>
    <tableColumn id="6945" xr3:uid="{018F5330-A8AB-4373-B75C-251D2041BA30}" name="Colonne6927" dataDxfId="9439"/>
    <tableColumn id="6946" xr3:uid="{C4C34188-1706-404F-A744-8FB7900DEA03}" name="Colonne6928" dataDxfId="9438"/>
    <tableColumn id="6947" xr3:uid="{E52B207B-20BC-4E1B-93A9-4446B5044C67}" name="Colonne6929" dataDxfId="9437"/>
    <tableColumn id="6948" xr3:uid="{B613E1FF-B1C4-42F0-9A22-DDF035E12A44}" name="Colonne6930" dataDxfId="9436"/>
    <tableColumn id="6949" xr3:uid="{E11C61F6-11BE-41C3-9E8D-ACE6E86A6C7F}" name="Colonne6931" dataDxfId="9435"/>
    <tableColumn id="6950" xr3:uid="{2553CBBA-4BCB-4E32-9E77-F39105D5C525}" name="Colonne6932" dataDxfId="9434"/>
    <tableColumn id="6951" xr3:uid="{BF3E1474-5CB4-4B3A-9494-83FDB28AF451}" name="Colonne6933" dataDxfId="9433"/>
    <tableColumn id="6952" xr3:uid="{9D9C2206-F52A-4B15-AF72-B016007F6151}" name="Colonne6934" dataDxfId="9432"/>
    <tableColumn id="6953" xr3:uid="{6587019D-1EDA-43BD-89D7-73AC38747C47}" name="Colonne6935" dataDxfId="9431"/>
    <tableColumn id="6954" xr3:uid="{17DFAB9A-7A87-42A6-9788-D21F0A8BB344}" name="Colonne6936" dataDxfId="9430"/>
    <tableColumn id="6955" xr3:uid="{444BA0DB-6DF7-4C20-B0BA-7E0D7D3E0D41}" name="Colonne6937" dataDxfId="9429"/>
    <tableColumn id="6956" xr3:uid="{45CE09C8-17A0-41AF-BB71-CDD051B560E1}" name="Colonne6938" dataDxfId="9428"/>
    <tableColumn id="6957" xr3:uid="{8B3076F0-D17A-43ED-9D44-0BAA3BCE2E5C}" name="Colonne6939" dataDxfId="9427"/>
    <tableColumn id="6958" xr3:uid="{32ACC875-11BB-4CB2-BE75-383CD0244EE3}" name="Colonne6940" dataDxfId="9426"/>
    <tableColumn id="6959" xr3:uid="{B928F212-FEC1-41D9-A953-C0DE8670DCBB}" name="Colonne6941" dataDxfId="9425"/>
    <tableColumn id="6960" xr3:uid="{0BD539E4-A499-4F5C-AF51-F78774D6B100}" name="Colonne6942" dataDxfId="9424"/>
    <tableColumn id="6961" xr3:uid="{61CA86F1-743A-4F47-A221-11551B5C0F29}" name="Colonne6943" dataDxfId="9423"/>
    <tableColumn id="6962" xr3:uid="{AD819038-1CAA-4489-ACF4-E06CF6E66202}" name="Colonne6944" dataDxfId="9422"/>
    <tableColumn id="6963" xr3:uid="{167F6983-A05D-400C-B3AF-A153203EFE40}" name="Colonne6945" dataDxfId="9421"/>
    <tableColumn id="6964" xr3:uid="{B719AD45-5302-4AC8-B63C-455927DD3090}" name="Colonne6946" dataDxfId="9420"/>
    <tableColumn id="6965" xr3:uid="{DE328821-2440-4752-9B5C-C3C338FE3175}" name="Colonne6947" dataDxfId="9419"/>
    <tableColumn id="6966" xr3:uid="{21B07D53-20AE-4D0E-98E1-48871B077CC0}" name="Colonne6948" dataDxfId="9418"/>
    <tableColumn id="6967" xr3:uid="{E70ED562-93B3-401C-B415-7DAF77DFD41E}" name="Colonne6949" dataDxfId="9417"/>
    <tableColumn id="6968" xr3:uid="{29FD1178-D772-468B-A712-CF266787CDC5}" name="Colonne6950" dataDxfId="9416"/>
    <tableColumn id="6969" xr3:uid="{F418EE3C-8516-4CA5-B17F-05E02C110420}" name="Colonne6951" dataDxfId="9415"/>
    <tableColumn id="6970" xr3:uid="{C5170222-DC3C-420B-B4B5-526CDAA5932E}" name="Colonne6952" dataDxfId="9414"/>
    <tableColumn id="6971" xr3:uid="{CDA79DBA-D1D7-4451-B66F-B60B3F508B50}" name="Colonne6953" dataDxfId="9413"/>
    <tableColumn id="6972" xr3:uid="{2ED6C85F-DAFA-44D3-982F-39CE728FC442}" name="Colonne6954" dataDxfId="9412"/>
    <tableColumn id="6973" xr3:uid="{67C8329B-56F2-491B-8E2F-7535209A4701}" name="Colonne6955" dataDxfId="9411"/>
    <tableColumn id="6974" xr3:uid="{48D278D7-D728-4260-99C4-D8B10E2B6554}" name="Colonne6956" dataDxfId="9410"/>
    <tableColumn id="6975" xr3:uid="{C8C1D016-4986-4822-A247-E08C4B62F4E2}" name="Colonne6957" dataDxfId="9409"/>
    <tableColumn id="6976" xr3:uid="{C3D3DCA8-C9CF-4774-A8F2-22B875DA41FE}" name="Colonne6958" dataDxfId="9408"/>
    <tableColumn id="6977" xr3:uid="{A52D700B-BE12-407F-9DD7-956C0EA7E6EA}" name="Colonne6959" dataDxfId="9407"/>
    <tableColumn id="6978" xr3:uid="{78A9C407-3EB7-4B3A-A158-9DCDC5B6E361}" name="Colonne6960" dataDxfId="9406"/>
    <tableColumn id="6979" xr3:uid="{733857B8-ED68-46F0-A8BD-90DC28D1523B}" name="Colonne6961" dataDxfId="9405"/>
    <tableColumn id="6980" xr3:uid="{28378010-0FEF-44C6-9342-BC5B88D7989A}" name="Colonne6962" dataDxfId="9404"/>
    <tableColumn id="6981" xr3:uid="{50B1A66C-3E04-4654-95D8-937E1979DBC5}" name="Colonne6963" dataDxfId="9403"/>
    <tableColumn id="6982" xr3:uid="{6003B0BD-122E-41A1-922D-25F280FCC40F}" name="Colonne6964" dataDxfId="9402"/>
    <tableColumn id="6983" xr3:uid="{2BEBBD1D-8425-42A6-9EC7-E45106011819}" name="Colonne6965" dataDxfId="9401"/>
    <tableColumn id="6984" xr3:uid="{32A5A062-CD18-48EC-B15F-9715FB1A176F}" name="Colonne6966" dataDxfId="9400"/>
    <tableColumn id="6985" xr3:uid="{610A3C21-2738-4EC3-836D-68E6A055AF03}" name="Colonne6967" dataDxfId="9399"/>
    <tableColumn id="6986" xr3:uid="{0DC42749-0261-48E3-89C0-D00CAA4079F4}" name="Colonne6968" dataDxfId="9398"/>
    <tableColumn id="6987" xr3:uid="{28FDEAF3-F88D-481F-A09B-0529C759B174}" name="Colonne6969" dataDxfId="9397"/>
    <tableColumn id="6988" xr3:uid="{F95EF7B7-966A-4BC6-AE55-19035A2280CE}" name="Colonne6970" dataDxfId="9396"/>
    <tableColumn id="6989" xr3:uid="{897114B5-62E6-4C32-BDAA-82C0B1B18D9B}" name="Colonne6971" dataDxfId="9395"/>
    <tableColumn id="6990" xr3:uid="{E6C7D73B-759C-4131-B23F-2029CDAFE043}" name="Colonne6972" dataDxfId="9394"/>
    <tableColumn id="6991" xr3:uid="{859D5153-8203-48AC-B41E-466DD0982211}" name="Colonne6973" dataDxfId="9393"/>
    <tableColumn id="6992" xr3:uid="{73FFFFE2-B80C-4AAC-A8AF-DE4557205A82}" name="Colonne6974" dataDxfId="9392"/>
    <tableColumn id="6993" xr3:uid="{28E34F00-595B-44A4-B0A4-F92C756F028A}" name="Colonne6975" dataDxfId="9391"/>
    <tableColumn id="6994" xr3:uid="{7A584E8F-ED33-4619-B3B4-2DF4E589FBBA}" name="Colonne6976" dataDxfId="9390"/>
    <tableColumn id="6995" xr3:uid="{B030C9C7-0420-4DB9-9815-ECB09CB2C3CB}" name="Colonne6977" dataDxfId="9389"/>
    <tableColumn id="6996" xr3:uid="{7B28F802-4F05-4846-95A8-6DFE8DD2B1EE}" name="Colonne6978" dataDxfId="9388"/>
    <tableColumn id="6997" xr3:uid="{8CEE7ED4-B5EC-4FE1-8853-2BDF26B0CA1A}" name="Colonne6979" dataDxfId="9387"/>
    <tableColumn id="6998" xr3:uid="{FD170D5C-6A8A-44D5-97E2-7318BA6DAA74}" name="Colonne6980" dataDxfId="9386"/>
    <tableColumn id="6999" xr3:uid="{4C0AE630-819F-439D-8209-0CA708FCE583}" name="Colonne6981" dataDxfId="9385"/>
    <tableColumn id="7000" xr3:uid="{903FD791-6B01-4BC9-9D5B-64557A9A192F}" name="Colonne6982" dataDxfId="9384"/>
    <tableColumn id="7001" xr3:uid="{7EDEF6AA-0344-40B7-9728-DDE1F4684FD5}" name="Colonne6983" dataDxfId="9383"/>
    <tableColumn id="7002" xr3:uid="{2EFEE020-3A64-42A3-BFE9-A9B5504D7834}" name="Colonne6984" dataDxfId="9382"/>
    <tableColumn id="7003" xr3:uid="{39A83B30-3409-4605-8730-9A08CE649ED1}" name="Colonne6985" dataDxfId="9381"/>
    <tableColumn id="7004" xr3:uid="{42FD546A-748E-47C9-840C-81376C549BAC}" name="Colonne6986" dataDxfId="9380"/>
    <tableColumn id="7005" xr3:uid="{52FF14EC-42F8-482F-A73F-E56565AFA48E}" name="Colonne6987" dataDxfId="9379"/>
    <tableColumn id="7006" xr3:uid="{8267A23E-52F5-40F6-9400-1EE787AD2C77}" name="Colonne6988" dataDxfId="9378"/>
    <tableColumn id="7007" xr3:uid="{E772A834-FF67-4414-8698-E9BD17F3BC58}" name="Colonne6989" dataDxfId="9377"/>
    <tableColumn id="7008" xr3:uid="{2B8B4796-E5CE-4CC4-A22A-F2BC30B8FD8E}" name="Colonne6990" dataDxfId="9376"/>
    <tableColumn id="7009" xr3:uid="{3DECB070-B898-40BD-B3EF-9F175181FE95}" name="Colonne6991" dataDxfId="9375"/>
    <tableColumn id="7010" xr3:uid="{64F5A566-BCAD-40D5-A452-498110027ABE}" name="Colonne6992" dataDxfId="9374"/>
    <tableColumn id="7011" xr3:uid="{34019321-3DDE-4CB6-9EEB-F9F97D3CB771}" name="Colonne6993" dataDxfId="9373"/>
    <tableColumn id="7012" xr3:uid="{14E01AC9-2ECC-408B-9583-7A1C81A252CD}" name="Colonne6994" dataDxfId="9372"/>
    <tableColumn id="7013" xr3:uid="{7F845B91-B98D-4F48-B0C4-BBE239230092}" name="Colonne6995" dataDxfId="9371"/>
    <tableColumn id="7014" xr3:uid="{AA0A88DF-4CF3-4609-B3A5-D1FFD43DE9F9}" name="Colonne6996" dataDxfId="9370"/>
    <tableColumn id="7015" xr3:uid="{81FF7C25-6713-4481-93AC-721DCD5CACD1}" name="Colonne6997" dataDxfId="9369"/>
    <tableColumn id="7016" xr3:uid="{B8AA20BC-16A1-4578-94F1-F04905152092}" name="Colonne6998" dataDxfId="9368"/>
    <tableColumn id="7017" xr3:uid="{69353A33-C073-4AD8-AD7E-A56C1947DF21}" name="Colonne6999" dataDxfId="9367"/>
    <tableColumn id="7018" xr3:uid="{B61349F9-06E6-4CC2-91D7-A1E7B4EC9367}" name="Colonne7000" dataDxfId="9366"/>
    <tableColumn id="7019" xr3:uid="{C3A7FDAA-6B1B-4F46-AD1D-9FB689C8E536}" name="Colonne7001" dataDxfId="9365"/>
    <tableColumn id="7020" xr3:uid="{4F8A4B04-9BCC-4118-A566-05D4B0E3D9E9}" name="Colonne7002" dataDxfId="9364"/>
    <tableColumn id="7021" xr3:uid="{30E65646-C2E3-4049-9DF7-FB66EF694838}" name="Colonne7003" dataDxfId="9363"/>
    <tableColumn id="7022" xr3:uid="{AAE6E841-4BEA-435A-BBA9-2B2227720B8D}" name="Colonne7004" dataDxfId="9362"/>
    <tableColumn id="7023" xr3:uid="{B59E5D26-5D32-477B-855A-1EE2EC4E016E}" name="Colonne7005" dataDxfId="9361"/>
    <tableColumn id="7024" xr3:uid="{C4CE39AE-6416-4EEE-82A3-5FFB89A5B611}" name="Colonne7006" dataDxfId="9360"/>
    <tableColumn id="7025" xr3:uid="{318A96BC-5656-4892-8237-9577A1A90B7E}" name="Colonne7007" dataDxfId="9359"/>
    <tableColumn id="7026" xr3:uid="{971744D6-FC7D-468B-9EF6-CE2648BB5E2B}" name="Colonne7008" dataDxfId="9358"/>
    <tableColumn id="7027" xr3:uid="{26A58B7F-461C-40A0-92AA-148D8F1B62D5}" name="Colonne7009" dataDxfId="9357"/>
    <tableColumn id="7028" xr3:uid="{3FA6CB4B-C69E-4E70-9181-FF51172C2345}" name="Colonne7010" dataDxfId="9356"/>
    <tableColumn id="7029" xr3:uid="{B90AEAFB-22A9-4B31-99C6-0B158402131C}" name="Colonne7011" dataDxfId="9355"/>
    <tableColumn id="7030" xr3:uid="{DD665ED8-E3F7-478C-BA71-63D7F5AE66FB}" name="Colonne7012" dataDxfId="9354"/>
    <tableColumn id="7031" xr3:uid="{79206451-485A-49AF-85D2-5BBE0EA6E51C}" name="Colonne7013" dataDxfId="9353"/>
    <tableColumn id="7032" xr3:uid="{A7FA224A-20BF-4DFF-90EB-9A01E0977450}" name="Colonne7014" dataDxfId="9352"/>
    <tableColumn id="7033" xr3:uid="{9255DEE1-B456-49E2-B056-B5F06C2DAC0B}" name="Colonne7015" dataDxfId="9351"/>
    <tableColumn id="7034" xr3:uid="{4DBD1D5B-0AF1-4052-8FB9-D5DD135995E5}" name="Colonne7016" dataDxfId="9350"/>
    <tableColumn id="7035" xr3:uid="{F6323E30-0F63-416D-A9B6-3A536930506C}" name="Colonne7017" dataDxfId="9349"/>
    <tableColumn id="7036" xr3:uid="{44292E32-D1A0-4164-9384-284364FB3243}" name="Colonne7018" dataDxfId="9348"/>
    <tableColumn id="7037" xr3:uid="{6FD8FC39-EF75-4244-86BF-8649F0DC2D14}" name="Colonne7019" dataDxfId="9347"/>
    <tableColumn id="7038" xr3:uid="{C2743A63-71FE-40F5-B155-EDDFBA44EAB3}" name="Colonne7020" dataDxfId="9346"/>
    <tableColumn id="7039" xr3:uid="{817768EF-3A43-41D8-868F-F6C47C7943DD}" name="Colonne7021" dataDxfId="9345"/>
    <tableColumn id="7040" xr3:uid="{95A82726-41AE-4C1C-A295-78F1EE549083}" name="Colonne7022" dataDxfId="9344"/>
    <tableColumn id="7041" xr3:uid="{C0974231-85C4-474D-B5AA-48C87DC20A40}" name="Colonne7023" dataDxfId="9343"/>
    <tableColumn id="7042" xr3:uid="{E0E34249-71D9-4311-A138-80C21DB34A72}" name="Colonne7024" dataDxfId="9342"/>
    <tableColumn id="7043" xr3:uid="{5088502A-D89C-439A-B33D-A18B86FD76A3}" name="Colonne7025" dataDxfId="9341"/>
    <tableColumn id="7044" xr3:uid="{8BA4E589-FC74-4CDC-A2ED-556DE4B1BA3B}" name="Colonne7026" dataDxfId="9340"/>
    <tableColumn id="7045" xr3:uid="{40B44B8F-AF0E-4020-BA26-7BF94CA68323}" name="Colonne7027" dataDxfId="9339"/>
    <tableColumn id="7046" xr3:uid="{FD69F1E6-F92A-4FA5-8213-73D5E98B7E03}" name="Colonne7028" dataDxfId="9338"/>
    <tableColumn id="7047" xr3:uid="{43512960-28AE-47F9-98E4-50F2E8FBD6C5}" name="Colonne7029" dataDxfId="9337"/>
    <tableColumn id="7048" xr3:uid="{7C4E0963-985C-4D1E-AD0B-38BD8E3229F4}" name="Colonne7030" dataDxfId="9336"/>
    <tableColumn id="7049" xr3:uid="{38CF9915-13BD-4024-BD2F-E3B3859D8B6A}" name="Colonne7031" dataDxfId="9335"/>
    <tableColumn id="7050" xr3:uid="{D9AAA8C3-9BD9-4A77-BFD0-949F5E80B997}" name="Colonne7032" dataDxfId="9334"/>
    <tableColumn id="7051" xr3:uid="{3E58F185-D0A9-415F-9519-6BDBFEE3A975}" name="Colonne7033" dataDxfId="9333"/>
    <tableColumn id="7052" xr3:uid="{1DAF175A-AE7C-4DE3-AC8E-D0A23041C2D9}" name="Colonne7034" dataDxfId="9332"/>
    <tableColumn id="7053" xr3:uid="{88192B88-9F17-49A8-933E-E4D6873B861D}" name="Colonne7035" dataDxfId="9331"/>
    <tableColumn id="7054" xr3:uid="{1DF68584-1732-4F9B-BBC6-940865BE8F0B}" name="Colonne7036" dataDxfId="9330"/>
    <tableColumn id="7055" xr3:uid="{3A3025D5-655C-4234-97E9-E4E041A6DD4E}" name="Colonne7037" dataDxfId="9329"/>
    <tableColumn id="7056" xr3:uid="{44709470-98B5-4BFA-9AB6-0A24ACD38842}" name="Colonne7038" dataDxfId="9328"/>
    <tableColumn id="7057" xr3:uid="{144BF6D7-86BC-4299-B93A-6FA94BBF1D23}" name="Colonne7039" dataDxfId="9327"/>
    <tableColumn id="7058" xr3:uid="{42287C7F-2ADB-4E2E-9E15-4AE705F7CE4D}" name="Colonne7040" dataDxfId="9326"/>
    <tableColumn id="7059" xr3:uid="{C1E04A6F-AA7F-41AC-9DBD-E8F4E547F0B9}" name="Colonne7041" dataDxfId="9325"/>
    <tableColumn id="7060" xr3:uid="{A9590027-5DB0-4543-806B-0997BA31F443}" name="Colonne7042" dataDxfId="9324"/>
    <tableColumn id="7061" xr3:uid="{F569E9E5-D5F9-43FC-9E85-99C436AC9452}" name="Colonne7043" dataDxfId="9323"/>
    <tableColumn id="7062" xr3:uid="{BE4EF280-D6FD-4128-A26C-928ABC561FD9}" name="Colonne7044" dataDxfId="9322"/>
    <tableColumn id="7063" xr3:uid="{77BDA262-46CB-4E14-B9C8-C93412852AC9}" name="Colonne7045" dataDxfId="9321"/>
    <tableColumn id="7064" xr3:uid="{C394448C-1BC7-48E9-A7BD-5667BA62F183}" name="Colonne7046" dataDxfId="9320"/>
    <tableColumn id="7065" xr3:uid="{D21568AA-334B-4075-9C4D-B96CBFBA99CD}" name="Colonne7047" dataDxfId="9319"/>
    <tableColumn id="7066" xr3:uid="{1870AADB-9D91-4499-804E-04E7F71BB94E}" name="Colonne7048" dataDxfId="9318"/>
    <tableColumn id="7067" xr3:uid="{02047652-1B36-49BF-B8BA-FCCD66544EC5}" name="Colonne7049" dataDxfId="9317"/>
    <tableColumn id="7068" xr3:uid="{AF4C966B-18AF-4ACF-A3FA-B49C78D09778}" name="Colonne7050" dataDxfId="9316"/>
    <tableColumn id="7069" xr3:uid="{8291EC57-484D-4F5B-8E0F-E48DEB30493B}" name="Colonne7051" dataDxfId="9315"/>
    <tableColumn id="7070" xr3:uid="{506C205F-87F9-42AB-ACAD-356E0DEF444F}" name="Colonne7052" dataDxfId="9314"/>
    <tableColumn id="7071" xr3:uid="{DF440CC1-8592-43CC-BEB4-1E6CD8969766}" name="Colonne7053" dataDxfId="9313"/>
    <tableColumn id="7072" xr3:uid="{BC464FB6-749C-44E2-B2BA-067664BA0C27}" name="Colonne7054" dataDxfId="9312"/>
    <tableColumn id="7073" xr3:uid="{DE57C99D-07FD-49F1-A92E-8142CA6EFDE8}" name="Colonne7055" dataDxfId="9311"/>
    <tableColumn id="7074" xr3:uid="{02FEF5D7-7DA3-4B4B-9AE1-F615EC6D6A1C}" name="Colonne7056" dataDxfId="9310"/>
    <tableColumn id="7075" xr3:uid="{75825E85-36B7-482F-81FB-CDF56110A32F}" name="Colonne7057" dataDxfId="9309"/>
    <tableColumn id="7076" xr3:uid="{4D38F7F1-265E-4B6B-B549-2B445AA6BA2D}" name="Colonne7058" dataDxfId="9308"/>
    <tableColumn id="7077" xr3:uid="{C49132C1-3D0A-4183-9BEC-442D8C195726}" name="Colonne7059" dataDxfId="9307"/>
    <tableColumn id="7078" xr3:uid="{B45B162A-D3FA-42AD-86BB-4DF53C7020FA}" name="Colonne7060" dataDxfId="9306"/>
    <tableColumn id="7079" xr3:uid="{D1E5E540-E7E3-42BE-AED5-A28116B49A37}" name="Colonne7061" dataDxfId="9305"/>
    <tableColumn id="7080" xr3:uid="{4BE36BD8-40CC-4922-861F-615102CF63B0}" name="Colonne7062" dataDxfId="9304"/>
    <tableColumn id="7081" xr3:uid="{DC26B369-C580-40B8-8837-1B919795623D}" name="Colonne7063" dataDxfId="9303"/>
    <tableColumn id="7082" xr3:uid="{1BD82625-D084-4D75-B4E0-BE17744899C8}" name="Colonne7064" dataDxfId="9302"/>
    <tableColumn id="7083" xr3:uid="{2CAA8A06-E6BE-4F52-BB72-D291A6CCC36D}" name="Colonne7065" dataDxfId="9301"/>
    <tableColumn id="7084" xr3:uid="{7ADEED9B-F093-464A-BE0D-6BD4B4128B03}" name="Colonne7066" dataDxfId="9300"/>
    <tableColumn id="7085" xr3:uid="{9A07C5C0-366D-4A06-B4D9-8A89D614FE1F}" name="Colonne7067" dataDxfId="9299"/>
    <tableColumn id="7086" xr3:uid="{52D0D05E-54A2-4689-A757-D2BEBCEA8A4C}" name="Colonne7068" dataDxfId="9298"/>
    <tableColumn id="7087" xr3:uid="{7713CB47-3D61-4ADF-974B-4BEFEE0A29C7}" name="Colonne7069" dataDxfId="9297"/>
    <tableColumn id="7088" xr3:uid="{62262102-ACB2-4FC8-A006-54C32EC20010}" name="Colonne7070" dataDxfId="9296"/>
    <tableColumn id="7089" xr3:uid="{64B22597-EE9E-4E08-A9BC-EDF821102A4D}" name="Colonne7071" dataDxfId="9295"/>
    <tableColumn id="7090" xr3:uid="{4A4BB1AC-66E4-4EDB-97C1-413625BB0160}" name="Colonne7072" dataDxfId="9294"/>
    <tableColumn id="7091" xr3:uid="{AD9252E5-FC77-4A08-858C-D8D05ABD6698}" name="Colonne7073" dataDxfId="9293"/>
    <tableColumn id="7092" xr3:uid="{79EEDC10-08D3-40A3-A92E-258B174D2762}" name="Colonne7074" dataDxfId="9292"/>
    <tableColumn id="7093" xr3:uid="{72D2C2EE-9014-442E-A5D2-9BB21BDF9898}" name="Colonne7075" dataDxfId="9291"/>
    <tableColumn id="7094" xr3:uid="{856295E8-CE45-4C94-AECA-D00EC64123C8}" name="Colonne7076" dataDxfId="9290"/>
    <tableColumn id="7095" xr3:uid="{1555C267-056A-4100-AEB7-C5ACECD481C2}" name="Colonne7077" dataDxfId="9289"/>
    <tableColumn id="7096" xr3:uid="{A8A5C501-B3A4-46DD-B9A9-74E0295FCDDA}" name="Colonne7078" dataDxfId="9288"/>
    <tableColumn id="7097" xr3:uid="{FF5319EC-CC85-46C4-815B-800FF7703D72}" name="Colonne7079" dataDxfId="9287"/>
    <tableColumn id="7098" xr3:uid="{9C75EE3B-0ED1-4D35-BF81-F73C154D9E2C}" name="Colonne7080" dataDxfId="9286"/>
    <tableColumn id="7099" xr3:uid="{A7370AC4-61A6-4AA9-9658-F068BEC9932A}" name="Colonne7081" dataDxfId="9285"/>
    <tableColumn id="7100" xr3:uid="{14375580-5780-4249-9640-D4A51661D176}" name="Colonne7082" dataDxfId="9284"/>
    <tableColumn id="7101" xr3:uid="{B1C1517C-8083-488D-A547-4BD0E357914F}" name="Colonne7083" dataDxfId="9283"/>
    <tableColumn id="7102" xr3:uid="{ECDCB08D-824F-4579-9692-B5DABF53EE2D}" name="Colonne7084" dataDxfId="9282"/>
    <tableColumn id="7103" xr3:uid="{E81091A8-7C1A-4E3B-B2C0-A9422847745A}" name="Colonne7085" dataDxfId="9281"/>
    <tableColumn id="7104" xr3:uid="{04762571-0046-4B41-AD15-3438AD2427FF}" name="Colonne7086" dataDxfId="9280"/>
    <tableColumn id="7105" xr3:uid="{0BF5C889-4836-4817-9377-F3D24CF52AF1}" name="Colonne7087" dataDxfId="9279"/>
    <tableColumn id="7106" xr3:uid="{59472B1C-A780-482E-A1F2-5AF47F1F82A5}" name="Colonne7088" dataDxfId="9278"/>
    <tableColumn id="7107" xr3:uid="{34936A5E-B0B1-48BB-B7CC-07C5CDC7911C}" name="Colonne7089" dataDxfId="9277"/>
    <tableColumn id="7108" xr3:uid="{043A679E-B45E-4566-AD0D-9368E87FF59D}" name="Colonne7090" dataDxfId="9276"/>
    <tableColumn id="7109" xr3:uid="{81AC3E63-1827-40C4-9C0C-2D0ADC72046F}" name="Colonne7091" dataDxfId="9275"/>
    <tableColumn id="7110" xr3:uid="{1145AB6F-25BF-4066-B23C-80259BA0A8CD}" name="Colonne7092" dataDxfId="9274"/>
    <tableColumn id="7111" xr3:uid="{10DA5373-EF5E-4110-828E-FAC8BE9F52E4}" name="Colonne7093" dataDxfId="9273"/>
    <tableColumn id="7112" xr3:uid="{61560161-CDE6-4119-9913-BCF36234AC81}" name="Colonne7094" dataDxfId="9272"/>
    <tableColumn id="7113" xr3:uid="{D7D13798-7C23-4F38-8F58-5509E2044909}" name="Colonne7095" dataDxfId="9271"/>
    <tableColumn id="7114" xr3:uid="{0CA385B1-DE71-445D-9315-EFA55EDD5AF8}" name="Colonne7096" dataDxfId="9270"/>
    <tableColumn id="7115" xr3:uid="{E6E70E48-3E08-4844-BBBF-3425F76DC32E}" name="Colonne7097" dataDxfId="9269"/>
    <tableColumn id="7116" xr3:uid="{A95043C8-D580-49D4-B4B5-74684F3DAF8D}" name="Colonne7098" dataDxfId="9268"/>
    <tableColumn id="7117" xr3:uid="{78E3DA6C-1928-41ED-BCC7-7511CF30EDD1}" name="Colonne7099" dataDxfId="9267"/>
    <tableColumn id="7118" xr3:uid="{1A7637E3-1203-4041-A195-67EEF7A4159F}" name="Colonne7100" dataDxfId="9266"/>
    <tableColumn id="7119" xr3:uid="{2A59790E-ADA6-49FB-B6FA-8ABE057E0D7D}" name="Colonne7101" dataDxfId="9265"/>
    <tableColumn id="7120" xr3:uid="{0657E8C5-E7EB-4408-A71A-01412642F5C3}" name="Colonne7102" dataDxfId="9264"/>
    <tableColumn id="7121" xr3:uid="{ADB22BF8-5FC7-4622-B437-36D1E0054801}" name="Colonne7103" dataDxfId="9263"/>
    <tableColumn id="7122" xr3:uid="{9C41957F-1EBE-41E9-BA4D-7166516A2187}" name="Colonne7104" dataDxfId="9262"/>
    <tableColumn id="7123" xr3:uid="{2D8D01A8-DFBE-4FCF-BA9B-2E5EA220899D}" name="Colonne7105" dataDxfId="9261"/>
    <tableColumn id="7124" xr3:uid="{82B4ED61-DCEE-43FD-A8D3-D0272558ECF7}" name="Colonne7106" dataDxfId="9260"/>
    <tableColumn id="7125" xr3:uid="{25F88F12-181C-431A-9E5B-14FE767467D4}" name="Colonne7107" dataDxfId="9259"/>
    <tableColumn id="7126" xr3:uid="{58805B6C-3388-4364-AD53-B946A8483AD8}" name="Colonne7108" dataDxfId="9258"/>
    <tableColumn id="7127" xr3:uid="{FAA6A398-4AFA-4473-9C52-AF6EAEB399DA}" name="Colonne7109" dataDxfId="9257"/>
    <tableColumn id="7128" xr3:uid="{6C98D756-18E6-4B6F-BA57-7A1FA20EA215}" name="Colonne7110" dataDxfId="9256"/>
    <tableColumn id="7129" xr3:uid="{D2ACA846-401B-40DC-BEF4-A4DB289789CB}" name="Colonne7111" dataDxfId="9255"/>
    <tableColumn id="7130" xr3:uid="{4B6467AB-7399-4952-B37A-396CFCC700FB}" name="Colonne7112" dataDxfId="9254"/>
    <tableColumn id="7131" xr3:uid="{9C0CD44C-99E6-4CAC-B0DA-5790F9418ED9}" name="Colonne7113" dataDxfId="9253"/>
    <tableColumn id="7132" xr3:uid="{F329F79D-143F-4449-B37E-05B00E5E5D26}" name="Colonne7114" dataDxfId="9252"/>
    <tableColumn id="7133" xr3:uid="{53EB0999-550C-4FF6-AE95-4AD921C391DF}" name="Colonne7115" dataDxfId="9251"/>
    <tableColumn id="7134" xr3:uid="{02C5BCDD-251F-45AF-A6A1-894DA40697FE}" name="Colonne7116" dataDxfId="9250"/>
    <tableColumn id="7135" xr3:uid="{BF3B948F-00EF-4936-9D8D-A2B0BF1D48DB}" name="Colonne7117" dataDxfId="9249"/>
    <tableColumn id="7136" xr3:uid="{21A9567E-1626-427C-8910-4159AE177432}" name="Colonne7118" dataDxfId="9248"/>
    <tableColumn id="7137" xr3:uid="{B8183389-7D2C-4E7C-BD5D-AD4D83266FDC}" name="Colonne7119" dataDxfId="9247"/>
    <tableColumn id="7138" xr3:uid="{C0A68A1E-A359-4C5B-ACF7-0AEA7C7413F0}" name="Colonne7120" dataDxfId="9246"/>
    <tableColumn id="7139" xr3:uid="{B2C0A227-965A-402C-8C4E-CDBCCDC6E1F5}" name="Colonne7121" dataDxfId="9245"/>
    <tableColumn id="7140" xr3:uid="{2C014A9D-C425-4B49-AF0E-D76E75B51FA3}" name="Colonne7122" dataDxfId="9244"/>
    <tableColumn id="7141" xr3:uid="{5D5FC7B7-3643-449D-8917-5BC25298333D}" name="Colonne7123" dataDxfId="9243"/>
    <tableColumn id="7142" xr3:uid="{57AE6978-0391-4712-A67B-3351DA0D71FD}" name="Colonne7124" dataDxfId="9242"/>
    <tableColumn id="7143" xr3:uid="{6989FE95-A353-476D-BBD4-CCFC3FE272EB}" name="Colonne7125" dataDxfId="9241"/>
    <tableColumn id="7144" xr3:uid="{A46ECD40-5771-4313-91AD-DB0DB4894547}" name="Colonne7126" dataDxfId="9240"/>
    <tableColumn id="7145" xr3:uid="{796A37F6-69CC-43D4-9628-0D9DDDB08DCB}" name="Colonne7127" dataDxfId="9239"/>
    <tableColumn id="7146" xr3:uid="{733A160B-922E-48C1-AAC7-2792243BF388}" name="Colonne7128" dataDxfId="9238"/>
    <tableColumn id="7147" xr3:uid="{AE792C52-8298-4288-AADF-A8FAD5A1EB12}" name="Colonne7129" dataDxfId="9237"/>
    <tableColumn id="7148" xr3:uid="{549A15E3-60BC-460E-B5FD-CA8908B3B5A7}" name="Colonne7130" dataDxfId="9236"/>
    <tableColumn id="7149" xr3:uid="{5655ECF3-0FCA-43FC-BBB3-6660808CEE93}" name="Colonne7131" dataDxfId="9235"/>
    <tableColumn id="7150" xr3:uid="{0F527C38-EAEB-424F-BA6D-3DDEF76390C2}" name="Colonne7132" dataDxfId="9234"/>
    <tableColumn id="7151" xr3:uid="{C64B71BD-C191-4006-ADCD-281022DAFCFF}" name="Colonne7133" dataDxfId="9233"/>
    <tableColumn id="7152" xr3:uid="{DE51F8A9-FFFF-4110-A09C-A52BCE2CDD4E}" name="Colonne7134" dataDxfId="9232"/>
    <tableColumn id="7153" xr3:uid="{5DB26A35-9CAE-4CF0-B0F3-BFD67F19CFFD}" name="Colonne7135" dataDxfId="9231"/>
    <tableColumn id="7154" xr3:uid="{751BDC85-3B19-4CCA-AD3F-CA48CB814526}" name="Colonne7136" dataDxfId="9230"/>
    <tableColumn id="7155" xr3:uid="{36E36838-47F9-47A3-A9F2-EC533692C5BD}" name="Colonne7137" dataDxfId="9229"/>
    <tableColumn id="7156" xr3:uid="{0D9A521C-90FB-4308-AD3B-E97B25C2C11F}" name="Colonne7138" dataDxfId="9228"/>
    <tableColumn id="7157" xr3:uid="{29F06BB9-2551-4851-83BB-5267356D0AAD}" name="Colonne7139" dataDxfId="9227"/>
    <tableColumn id="7158" xr3:uid="{179F6CFA-1085-481C-A558-F1F98D521775}" name="Colonne7140" dataDxfId="9226"/>
    <tableColumn id="7159" xr3:uid="{E52E1054-CC3F-4570-9E6D-C20B74C67591}" name="Colonne7141" dataDxfId="9225"/>
    <tableColumn id="7160" xr3:uid="{02D1D5BB-2AE0-4A4F-A28A-80D03179388B}" name="Colonne7142" dataDxfId="9224"/>
    <tableColumn id="7161" xr3:uid="{2D42B864-6CB2-48A7-8B1A-55E410F06489}" name="Colonne7143" dataDxfId="9223"/>
    <tableColumn id="7162" xr3:uid="{9A36AE4A-2ACB-4ADF-AC4A-E75F859BD509}" name="Colonne7144" dataDxfId="9222"/>
    <tableColumn id="7163" xr3:uid="{891AD010-4B2B-4992-B3F2-BB32CDC2BD99}" name="Colonne7145" dataDxfId="9221"/>
    <tableColumn id="7164" xr3:uid="{CD2888B7-1AD5-4F09-9137-AEC5DA9C7648}" name="Colonne7146" dataDxfId="9220"/>
    <tableColumn id="7165" xr3:uid="{A1AF11D6-6A14-4BD1-8E7E-234A17889B7A}" name="Colonne7147" dataDxfId="9219"/>
    <tableColumn id="7166" xr3:uid="{ECB784E7-EEE9-41E5-871E-9E58CED28402}" name="Colonne7148" dataDxfId="9218"/>
    <tableColumn id="7167" xr3:uid="{B74E6F2C-0A05-4C87-81BA-7563006A2C38}" name="Colonne7149" dataDxfId="9217"/>
    <tableColumn id="7168" xr3:uid="{AA835A59-C2E0-4C3B-B028-C07913F5761D}" name="Colonne7150" dataDxfId="9216"/>
    <tableColumn id="7169" xr3:uid="{CA2BEACD-0F37-4B02-BBD5-5A902F3004BE}" name="Colonne7151" dataDxfId="9215"/>
    <tableColumn id="7170" xr3:uid="{C5E9DE8D-0E3E-490B-9734-7112EA8D586E}" name="Colonne7152" dataDxfId="9214"/>
    <tableColumn id="7171" xr3:uid="{3DA9330E-2E69-421A-A006-7F0ECC8917BF}" name="Colonne7153" dataDxfId="9213"/>
    <tableColumn id="7172" xr3:uid="{0BE0FEB8-855A-4BB6-8191-BC485F299F70}" name="Colonne7154" dataDxfId="9212"/>
    <tableColumn id="7173" xr3:uid="{3CD2201E-3D9A-4BD0-9B64-A55E74CE2182}" name="Colonne7155" dataDxfId="9211"/>
    <tableColumn id="7174" xr3:uid="{11638D21-64E2-4F96-8D13-6E54A30C7285}" name="Colonne7156" dataDxfId="9210"/>
    <tableColumn id="7175" xr3:uid="{4A1FA581-C137-4C5E-80DA-ED49D26407DE}" name="Colonne7157" dataDxfId="9209"/>
    <tableColumn id="7176" xr3:uid="{6E8AE4B1-1A5B-41FC-9F2D-BA10558BE1DA}" name="Colonne7158" dataDxfId="9208"/>
    <tableColumn id="7177" xr3:uid="{7937FA5F-F40B-48ED-8CE7-86A27CFD2B1A}" name="Colonne7159" dataDxfId="9207"/>
    <tableColumn id="7178" xr3:uid="{26DB82E8-6213-4D5F-9A69-C5577DA186AB}" name="Colonne7160" dataDxfId="9206"/>
    <tableColumn id="7179" xr3:uid="{A035DE14-27CE-42BD-8556-3D9D6E559F9C}" name="Colonne7161" dataDxfId="9205"/>
    <tableColumn id="7180" xr3:uid="{08BF66A0-DB2F-4F63-B147-8939FE9E5D07}" name="Colonne7162" dataDxfId="9204"/>
    <tableColumn id="7181" xr3:uid="{8365A494-A5EE-4889-BF50-C1D4B48928AF}" name="Colonne7163" dataDxfId="9203"/>
    <tableColumn id="7182" xr3:uid="{B905B5E8-2C5F-4251-A7BE-D289E172CA8D}" name="Colonne7164" dataDxfId="9202"/>
    <tableColumn id="7183" xr3:uid="{4DF3CBDC-443F-4935-B6E1-13F5ACC1F9E0}" name="Colonne7165" dataDxfId="9201"/>
    <tableColumn id="7184" xr3:uid="{E0AAC44E-BBC6-485D-A957-5DFFE05BEDE5}" name="Colonne7166" dataDxfId="9200"/>
    <tableColumn id="7185" xr3:uid="{09049434-A336-4A48-8926-29021E338244}" name="Colonne7167" dataDxfId="9199"/>
    <tableColumn id="7186" xr3:uid="{70C93AEC-D62C-41E5-818C-F118A4C07168}" name="Colonne7168" dataDxfId="9198"/>
    <tableColumn id="7187" xr3:uid="{0D178059-7641-40E1-91D5-5F334D182F5B}" name="Colonne7169" dataDxfId="9197"/>
    <tableColumn id="7188" xr3:uid="{ADB52EC1-58F9-4C80-AA62-E98CC7FDA195}" name="Colonne7170" dataDxfId="9196"/>
    <tableColumn id="7189" xr3:uid="{9F2A947A-CD7A-48B5-9306-4E29B46800AA}" name="Colonne7171" dataDxfId="9195"/>
    <tableColumn id="7190" xr3:uid="{D3784D40-80F4-4C0B-9685-C220A6AD0C66}" name="Colonne7172" dataDxfId="9194"/>
    <tableColumn id="7191" xr3:uid="{111445FC-8A3C-4F05-9C0E-345441714647}" name="Colonne7173" dataDxfId="9193"/>
    <tableColumn id="7192" xr3:uid="{9BD05BDF-0ABF-462E-A44E-FA8B4A0746E3}" name="Colonne7174" dataDxfId="9192"/>
    <tableColumn id="7193" xr3:uid="{E70FA786-AD30-4974-A2E2-CAAD354A4A0B}" name="Colonne7175" dataDxfId="9191"/>
    <tableColumn id="7194" xr3:uid="{ED3FBF94-5E40-4D0C-B830-D72F913C6038}" name="Colonne7176" dataDxfId="9190"/>
    <tableColumn id="7195" xr3:uid="{D1485A67-6833-4F1F-84C0-442720B6F5AC}" name="Colonne7177" dataDxfId="9189"/>
    <tableColumn id="7196" xr3:uid="{53751B4C-E712-4F46-8502-A10A54FD4A76}" name="Colonne7178" dataDxfId="9188"/>
    <tableColumn id="7197" xr3:uid="{F0E914BC-EAAD-418F-8912-EFB57CD9E0DE}" name="Colonne7179" dataDxfId="9187"/>
    <tableColumn id="7198" xr3:uid="{57815A45-257B-45F5-94BB-612EDFF76586}" name="Colonne7180" dataDxfId="9186"/>
    <tableColumn id="7199" xr3:uid="{63C88BA5-B0DE-4621-938A-F0D5335C3455}" name="Colonne7181" dataDxfId="9185"/>
    <tableColumn id="7200" xr3:uid="{F639FBD1-411C-4EA5-8921-D7CF482C61DC}" name="Colonne7182" dataDxfId="9184"/>
    <tableColumn id="7201" xr3:uid="{30176698-E63A-4C41-844D-AD1B84127A0C}" name="Colonne7183" dataDxfId="9183"/>
    <tableColumn id="7202" xr3:uid="{BB3528D4-5D0B-470D-8B24-547D85AC3708}" name="Colonne7184" dataDxfId="9182"/>
    <tableColumn id="7203" xr3:uid="{9D9767C0-D366-4BDD-8B89-8BC1D8AFBA82}" name="Colonne7185" dataDxfId="9181"/>
    <tableColumn id="7204" xr3:uid="{CCCEA062-9781-4739-A2C5-2BBA761C06D7}" name="Colonne7186" dataDxfId="9180"/>
    <tableColumn id="7205" xr3:uid="{9CA96922-791F-4DE5-87E6-51E0FA71EC38}" name="Colonne7187" dataDxfId="9179"/>
    <tableColumn id="7206" xr3:uid="{296D7D3C-FF91-450D-ABD6-48F65CD8E825}" name="Colonne7188" dataDxfId="9178"/>
    <tableColumn id="7207" xr3:uid="{85829EDC-EC5A-499C-9AE4-CBF92AC82E53}" name="Colonne7189" dataDxfId="9177"/>
    <tableColumn id="7208" xr3:uid="{E1711A4A-FE29-4750-8C14-1473B5555360}" name="Colonne7190" dataDxfId="9176"/>
    <tableColumn id="7209" xr3:uid="{8AA81A80-0A0A-4F6D-BDE0-497040181104}" name="Colonne7191" dataDxfId="9175"/>
    <tableColumn id="7210" xr3:uid="{B63BE437-5BC8-4882-A459-AACA4436AD73}" name="Colonne7192" dataDxfId="9174"/>
    <tableColumn id="7211" xr3:uid="{3D97D37A-6FF5-4E1E-A175-C19047FA0FE0}" name="Colonne7193" dataDxfId="9173"/>
    <tableColumn id="7212" xr3:uid="{E95FE058-7329-4890-A813-0AA764C218A3}" name="Colonne7194" dataDxfId="9172"/>
    <tableColumn id="7213" xr3:uid="{FFDC6F8B-1C8A-4E31-8C47-5607F70813DE}" name="Colonne7195" dataDxfId="9171"/>
    <tableColumn id="7214" xr3:uid="{ECE5BD03-F56D-47CD-9271-24B95C49A177}" name="Colonne7196" dataDxfId="9170"/>
    <tableColumn id="7215" xr3:uid="{8A65F42D-4E4E-4BE5-8F25-F3636980375E}" name="Colonne7197" dataDxfId="9169"/>
    <tableColumn id="7216" xr3:uid="{BF54CBFF-D919-4E8D-9136-BD892FFAD0D9}" name="Colonne7198" dataDxfId="9168"/>
    <tableColumn id="7217" xr3:uid="{1A18CB48-2139-47B7-B207-D0B38664BF07}" name="Colonne7199" dataDxfId="9167"/>
    <tableColumn id="7218" xr3:uid="{A31961AD-662F-46D9-B0D1-2AE7AD4C026C}" name="Colonne7200" dataDxfId="9166"/>
    <tableColumn id="7219" xr3:uid="{B69B285B-1B7A-4F5E-8277-31E85D7CEFD4}" name="Colonne7201" dataDxfId="9165"/>
    <tableColumn id="7220" xr3:uid="{AF729328-9EDB-4A88-A972-FF11E21EAC96}" name="Colonne7202" dataDxfId="9164"/>
    <tableColumn id="7221" xr3:uid="{109DC413-B9DD-4BC9-B8E5-1DD5BCF7262D}" name="Colonne7203" dataDxfId="9163"/>
    <tableColumn id="7222" xr3:uid="{A8AC9F19-8108-4D80-B8AA-CB1BB7B94AB8}" name="Colonne7204" dataDxfId="9162"/>
    <tableColumn id="7223" xr3:uid="{464E7D0F-BEDD-4A42-B166-92EDA54A4177}" name="Colonne7205" dataDxfId="9161"/>
    <tableColumn id="7224" xr3:uid="{FE6CB52C-4596-474F-AB13-34CCF32B4F9D}" name="Colonne7206" dataDxfId="9160"/>
    <tableColumn id="7225" xr3:uid="{2D76CC2A-99B0-4275-BD88-54484006D534}" name="Colonne7207" dataDxfId="9159"/>
    <tableColumn id="7226" xr3:uid="{2C8B43E0-50D4-4BD3-A3EA-97C2185CF3B6}" name="Colonne7208" dataDxfId="9158"/>
    <tableColumn id="7227" xr3:uid="{62A64E8C-1BAC-499F-8A26-CBB7A2CA98AD}" name="Colonne7209" dataDxfId="9157"/>
    <tableColumn id="7228" xr3:uid="{8F628B3B-DD1E-4786-A818-89252D0B6FC9}" name="Colonne7210" dataDxfId="9156"/>
    <tableColumn id="7229" xr3:uid="{5C85A5AA-01FE-4FA1-92F2-434DA1A832B4}" name="Colonne7211" dataDxfId="9155"/>
    <tableColumn id="7230" xr3:uid="{A80256D5-9129-4049-B61E-3772D1B582BC}" name="Colonne7212" dataDxfId="9154"/>
    <tableColumn id="7231" xr3:uid="{385CB71C-271F-473F-B986-8DD0D2E5F4D8}" name="Colonne7213" dataDxfId="9153"/>
    <tableColumn id="7232" xr3:uid="{E20378DB-F77E-465A-B08E-3F1031A99461}" name="Colonne7214" dataDxfId="9152"/>
    <tableColumn id="7233" xr3:uid="{1535F3E4-318F-4B48-A4AB-2337BF7B732A}" name="Colonne7215" dataDxfId="9151"/>
    <tableColumn id="7234" xr3:uid="{BA19968D-3A19-4E95-B51B-8F66C8C3DBA0}" name="Colonne7216" dataDxfId="9150"/>
    <tableColumn id="7235" xr3:uid="{B0511FD1-8115-44E7-B2F7-BC5FAD491649}" name="Colonne7217" dataDxfId="9149"/>
    <tableColumn id="7236" xr3:uid="{39C3ACA0-53C7-4B86-8DE8-87248514E1CC}" name="Colonne7218" dataDxfId="9148"/>
    <tableColumn id="7237" xr3:uid="{14AB2A65-1134-44B1-B798-E4649B0AFF29}" name="Colonne7219" dataDxfId="9147"/>
    <tableColumn id="7238" xr3:uid="{2360681D-BEB6-432C-BFFF-9FA52E79A74F}" name="Colonne7220" dataDxfId="9146"/>
    <tableColumn id="7239" xr3:uid="{AA4E1913-61F8-45B5-9A21-231218F07EEE}" name="Colonne7221" dataDxfId="9145"/>
    <tableColumn id="7240" xr3:uid="{D55C3CB9-1B0B-4B1C-9879-FDB966CB852A}" name="Colonne7222" dataDxfId="9144"/>
    <tableColumn id="7241" xr3:uid="{F038D59F-210F-4461-998C-435D2DEAF67C}" name="Colonne7223" dataDxfId="9143"/>
    <tableColumn id="7242" xr3:uid="{B4B916CD-D564-4543-8174-0AC434051F0D}" name="Colonne7224" dataDxfId="9142"/>
    <tableColumn id="7243" xr3:uid="{8A8D284E-8B19-490E-8B42-1296E388F2E9}" name="Colonne7225" dataDxfId="9141"/>
    <tableColumn id="7244" xr3:uid="{4AE40EB1-8DA5-42CF-AB43-990986DD51D3}" name="Colonne7226" dataDxfId="9140"/>
    <tableColumn id="7245" xr3:uid="{1D51C6CB-1BF6-4345-8729-A1639BFC4CA7}" name="Colonne7227" dataDxfId="9139"/>
    <tableColumn id="7246" xr3:uid="{1B3CEF5D-E793-4DBD-A724-005E9C91A916}" name="Colonne7228" dataDxfId="9138"/>
    <tableColumn id="7247" xr3:uid="{32D97D43-B685-4AD7-986C-73D3608453A6}" name="Colonne7229" dataDxfId="9137"/>
    <tableColumn id="7248" xr3:uid="{5DA19161-A7C9-4A34-94F4-01D9F27087E3}" name="Colonne7230" dataDxfId="9136"/>
    <tableColumn id="7249" xr3:uid="{1CF9B93F-832C-4A3E-A0B7-70EA0B7E7396}" name="Colonne7231" dataDxfId="9135"/>
    <tableColumn id="7250" xr3:uid="{A507BF2C-BA4B-42C4-AF70-A1F05A5C625F}" name="Colonne7232" dataDxfId="9134"/>
    <tableColumn id="7251" xr3:uid="{28BD67B1-83F7-4FA4-8E2B-8D8B03883993}" name="Colonne7233" dataDxfId="9133"/>
    <tableColumn id="7252" xr3:uid="{8EE5503E-1211-4FCA-B12E-A002A465918B}" name="Colonne7234" dataDxfId="9132"/>
    <tableColumn id="7253" xr3:uid="{2E9F1A25-2C95-4C64-AD1E-9D16A7FC9628}" name="Colonne7235" dataDxfId="9131"/>
    <tableColumn id="7254" xr3:uid="{2E811FAE-AC22-487F-9801-0FF52ECCD46B}" name="Colonne7236" dataDxfId="9130"/>
    <tableColumn id="7255" xr3:uid="{BDACCBB9-541C-4BA0-BFFD-7BC357EA098D}" name="Colonne7237" dataDxfId="9129"/>
    <tableColumn id="7256" xr3:uid="{50725A4D-1943-41E3-99E9-F8E734D780C9}" name="Colonne7238" dataDxfId="9128"/>
    <tableColumn id="7257" xr3:uid="{337A7AD2-7B3E-4418-8D1A-184F98A844A3}" name="Colonne7239" dataDxfId="9127"/>
    <tableColumn id="7258" xr3:uid="{5192A08E-9793-4FCA-A7FD-4539A37022D5}" name="Colonne7240" dataDxfId="9126"/>
    <tableColumn id="7259" xr3:uid="{ED51E0EE-951B-45FC-B6A4-D5B7F8A31097}" name="Colonne7241" dataDxfId="9125"/>
    <tableColumn id="7260" xr3:uid="{F27B7BD7-8D98-4F66-9342-A3C78CA18F38}" name="Colonne7242" dataDxfId="9124"/>
    <tableColumn id="7261" xr3:uid="{BE599238-D8AC-4530-A2B8-14B68FA61C79}" name="Colonne7243" dataDxfId="9123"/>
    <tableColumn id="7262" xr3:uid="{AEB86D6C-7BAE-4ECE-B324-CCAA5219AAFA}" name="Colonne7244" dataDxfId="9122"/>
    <tableColumn id="7263" xr3:uid="{282CD5AF-2972-4B9B-A348-A66CABA51061}" name="Colonne7245" dataDxfId="9121"/>
    <tableColumn id="7264" xr3:uid="{E75B39AA-DB61-4F08-B50F-A622824B0F33}" name="Colonne7246" dataDxfId="9120"/>
    <tableColumn id="7265" xr3:uid="{F910C626-FB3F-4F35-AAD4-C8D4F57B16DC}" name="Colonne7247" dataDxfId="9119"/>
    <tableColumn id="7266" xr3:uid="{BD9BED01-8A47-43B9-BC9B-1EC97033B9C0}" name="Colonne7248" dataDxfId="9118"/>
    <tableColumn id="7267" xr3:uid="{2441C7D8-F7E2-4E44-AA42-6E9D68ADDB47}" name="Colonne7249" dataDxfId="9117"/>
    <tableColumn id="7268" xr3:uid="{8BF4C5B1-2412-4211-AC0E-15DB03B81221}" name="Colonne7250" dataDxfId="9116"/>
    <tableColumn id="7269" xr3:uid="{47A83774-A3F4-4268-8881-A82B61E26399}" name="Colonne7251" dataDxfId="9115"/>
    <tableColumn id="7270" xr3:uid="{494F137A-DEF9-4D82-9225-955E7FE90491}" name="Colonne7252" dataDxfId="9114"/>
    <tableColumn id="7271" xr3:uid="{67C38FAB-A3B0-4D32-8661-CFDDDE72B146}" name="Colonne7253" dataDxfId="9113"/>
    <tableColumn id="7272" xr3:uid="{5FF6943B-93CC-4081-AF09-62BB22021D58}" name="Colonne7254" dataDxfId="9112"/>
    <tableColumn id="7273" xr3:uid="{657A8255-2FFB-434F-98AB-B038128F8022}" name="Colonne7255" dataDxfId="9111"/>
    <tableColumn id="7274" xr3:uid="{65356F73-0805-4B33-B57F-C111F5451CAF}" name="Colonne7256" dataDxfId="9110"/>
    <tableColumn id="7275" xr3:uid="{E838AF6E-A69D-47E2-9BE6-39E3267B7FE6}" name="Colonne7257" dataDxfId="9109"/>
    <tableColumn id="7276" xr3:uid="{4F3C1731-8031-4E8B-AAEA-14928370D826}" name="Colonne7258" dataDxfId="9108"/>
    <tableColumn id="7277" xr3:uid="{3427B406-7C19-48DC-AD27-AF0842CEA821}" name="Colonne7259" dataDxfId="9107"/>
    <tableColumn id="7278" xr3:uid="{EB9CD250-7736-440E-A363-9161431272A7}" name="Colonne7260" dataDxfId="9106"/>
    <tableColumn id="7279" xr3:uid="{90435AA3-C232-4A4C-B141-F8EC7C606E54}" name="Colonne7261" dataDxfId="9105"/>
    <tableColumn id="7280" xr3:uid="{EFEF6FC3-42AF-4C32-AA90-C3A7E71DB45D}" name="Colonne7262" dataDxfId="9104"/>
    <tableColumn id="7281" xr3:uid="{2039060E-364E-469F-9719-7D1A94D30A83}" name="Colonne7263" dataDxfId="9103"/>
    <tableColumn id="7282" xr3:uid="{D274347B-8C0B-4EB9-B23C-E8E8929C36E6}" name="Colonne7264" dataDxfId="9102"/>
    <tableColumn id="7283" xr3:uid="{55E49009-5E4C-47EA-90EB-14184E586977}" name="Colonne7265" dataDxfId="9101"/>
    <tableColumn id="7284" xr3:uid="{A9B0F7AA-AD0A-4AF1-A301-90AF5AFB4ADC}" name="Colonne7266" dataDxfId="9100"/>
    <tableColumn id="7285" xr3:uid="{9A9EBBB7-F8F9-4F62-8232-A5EAE69F853B}" name="Colonne7267" dataDxfId="9099"/>
    <tableColumn id="7286" xr3:uid="{F310A223-EDEE-40CE-A405-6346388A1E9A}" name="Colonne7268" dataDxfId="9098"/>
    <tableColumn id="7287" xr3:uid="{E8801784-55AB-4AE3-9E58-7B985601AA21}" name="Colonne7269" dataDxfId="9097"/>
    <tableColumn id="7288" xr3:uid="{F521385F-264C-4EEC-8649-B322D45365B1}" name="Colonne7270" dataDxfId="9096"/>
    <tableColumn id="7289" xr3:uid="{44667A10-A548-4347-BA7B-68C1C32D04E4}" name="Colonne7271" dataDxfId="9095"/>
    <tableColumn id="7290" xr3:uid="{3D129FAF-A68C-48EE-B401-E5282308B040}" name="Colonne7272" dataDxfId="9094"/>
    <tableColumn id="7291" xr3:uid="{3B736806-F866-45E2-B07B-3D4460AD030A}" name="Colonne7273" dataDxfId="9093"/>
    <tableColumn id="7292" xr3:uid="{99A75D87-E34D-4A3E-9C13-29D4DCB9E4D5}" name="Colonne7274" dataDxfId="9092"/>
    <tableColumn id="7293" xr3:uid="{2769F728-5D55-4238-A747-A5C4E4B45421}" name="Colonne7275" dataDxfId="9091"/>
    <tableColumn id="7294" xr3:uid="{506E9082-B6A7-4213-A84B-EED6CA61EEED}" name="Colonne7276" dataDxfId="9090"/>
    <tableColumn id="7295" xr3:uid="{ADC5569A-63C8-4256-A40E-168348D33C4A}" name="Colonne7277" dataDxfId="9089"/>
    <tableColumn id="7296" xr3:uid="{62B7B1AC-CDC6-44F8-A43E-776D9D58501E}" name="Colonne7278" dataDxfId="9088"/>
    <tableColumn id="7297" xr3:uid="{E2AF638C-9867-4750-B078-0FEE11C9EBC6}" name="Colonne7279" dataDxfId="9087"/>
    <tableColumn id="7298" xr3:uid="{0FE85978-5646-4AEB-B709-C6590A2FB7E9}" name="Colonne7280" dataDxfId="9086"/>
    <tableColumn id="7299" xr3:uid="{4A0701B3-55C1-411F-B26E-E708DDB16E1A}" name="Colonne7281" dataDxfId="9085"/>
    <tableColumn id="7300" xr3:uid="{2CEB6A11-AD82-49CE-B26B-ADEB4F25C267}" name="Colonne7282" dataDxfId="9084"/>
    <tableColumn id="7301" xr3:uid="{1ADCA812-EAC3-40F0-8C0C-D48EA0F32DF9}" name="Colonne7283" dataDxfId="9083"/>
    <tableColumn id="7302" xr3:uid="{373D8709-BC71-4C27-ABD9-6784760AB9D9}" name="Colonne7284" dataDxfId="9082"/>
    <tableColumn id="7303" xr3:uid="{3DFF1111-0628-4BFD-AABE-719DED71167D}" name="Colonne7285" dataDxfId="9081"/>
    <tableColumn id="7304" xr3:uid="{071BE0DB-7EAB-4E24-A83D-475E90A1E529}" name="Colonne7286" dataDxfId="9080"/>
    <tableColumn id="7305" xr3:uid="{4B09E100-2647-467F-A6D4-1E1CB3461871}" name="Colonne7287" dataDxfId="9079"/>
    <tableColumn id="7306" xr3:uid="{B6867102-4030-4479-999D-B64BED75B55A}" name="Colonne7288" dataDxfId="9078"/>
    <tableColumn id="7307" xr3:uid="{7DADA214-F230-4C32-B8C1-4341E1E637AB}" name="Colonne7289" dataDxfId="9077"/>
    <tableColumn id="7308" xr3:uid="{B949C681-A1E5-4B87-8652-12238FBC37EE}" name="Colonne7290" dataDxfId="9076"/>
    <tableColumn id="7309" xr3:uid="{DE043983-7D92-4A07-857E-ACCB4367F6FA}" name="Colonne7291" dataDxfId="9075"/>
    <tableColumn id="7310" xr3:uid="{88807D10-166C-4C19-9324-0D20C5C66569}" name="Colonne7292" dataDxfId="9074"/>
    <tableColumn id="7311" xr3:uid="{45FEBCB1-C707-4264-9CC9-771B19BBA2BA}" name="Colonne7293" dataDxfId="9073"/>
    <tableColumn id="7312" xr3:uid="{C3141FB1-99F4-41F2-874A-D7B07588575D}" name="Colonne7294" dataDxfId="9072"/>
    <tableColumn id="7313" xr3:uid="{1B71B250-2D45-48D9-B748-BFD973DF34DF}" name="Colonne7295" dataDxfId="9071"/>
    <tableColumn id="7314" xr3:uid="{823446E7-0921-4604-85C0-69E0A9927AD1}" name="Colonne7296" dataDxfId="9070"/>
    <tableColumn id="7315" xr3:uid="{496498A9-0737-471B-80C5-D7E4478DDF9A}" name="Colonne7297" dataDxfId="9069"/>
    <tableColumn id="7316" xr3:uid="{F14C3C07-50FA-4B7D-A983-0FAA91E1E9A3}" name="Colonne7298" dataDxfId="9068"/>
    <tableColumn id="7317" xr3:uid="{2A9C333F-8EBB-43E6-8310-FFDBBEEA0ABD}" name="Colonne7299" dataDxfId="9067"/>
    <tableColumn id="7318" xr3:uid="{24C7C90F-BD37-4919-8B33-1FC9AB7A20A0}" name="Colonne7300" dataDxfId="9066"/>
    <tableColumn id="7319" xr3:uid="{C92540B3-B692-4B02-A120-4502163C7B37}" name="Colonne7301" dataDxfId="9065"/>
    <tableColumn id="7320" xr3:uid="{617C561A-BFDE-447A-8AEB-4C56D5730CC4}" name="Colonne7302" dataDxfId="9064"/>
    <tableColumn id="7321" xr3:uid="{95CD409C-F514-43D9-A6E6-BBF8D49605D2}" name="Colonne7303" dataDxfId="9063"/>
    <tableColumn id="7322" xr3:uid="{A6A2BE7E-C493-42DB-8C1C-DF306F948E04}" name="Colonne7304" dataDxfId="9062"/>
    <tableColumn id="7323" xr3:uid="{ADEE6EC8-D5FA-491E-9387-9B5F33469E46}" name="Colonne7305" dataDxfId="9061"/>
    <tableColumn id="7324" xr3:uid="{9845CA43-BF0F-4A80-8AE2-7D7B0B64C648}" name="Colonne7306" dataDxfId="9060"/>
    <tableColumn id="7325" xr3:uid="{B050E8EB-DD3B-4496-AC18-142E6327362F}" name="Colonne7307" dataDxfId="9059"/>
    <tableColumn id="7326" xr3:uid="{2A9CE5B2-FA10-4A3A-B332-0AE4B6F02F71}" name="Colonne7308" dataDxfId="9058"/>
    <tableColumn id="7327" xr3:uid="{C66C2A8B-ED7C-4F7E-B740-237AB8BDFE54}" name="Colonne7309" dataDxfId="9057"/>
    <tableColumn id="7328" xr3:uid="{CCD1ACB8-169B-4AE4-8082-DE3E5A2400C9}" name="Colonne7310" dataDxfId="9056"/>
    <tableColumn id="7329" xr3:uid="{BCA944CD-170F-4E34-8BF8-88BCA1FA0C56}" name="Colonne7311" dataDxfId="9055"/>
    <tableColumn id="7330" xr3:uid="{E9A24E08-C07C-4B35-A26E-FBE2EDE3A310}" name="Colonne7312" dataDxfId="9054"/>
    <tableColumn id="7331" xr3:uid="{8D0D7A67-5645-4969-B7C1-E18427037B63}" name="Colonne7313" dataDxfId="9053"/>
    <tableColumn id="7332" xr3:uid="{DA660CB8-9E6C-4AB8-A362-B78919F07AF6}" name="Colonne7314" dataDxfId="9052"/>
    <tableColumn id="7333" xr3:uid="{83F7925D-112D-4080-A14F-36C5C08B4EDC}" name="Colonne7315" dataDxfId="9051"/>
    <tableColumn id="7334" xr3:uid="{336EE0F6-955C-49A2-8695-66E0FA7F29CB}" name="Colonne7316" dataDxfId="9050"/>
    <tableColumn id="7335" xr3:uid="{D0A8DDA7-479F-454B-B52D-FC7A66CB8442}" name="Colonne7317" dataDxfId="9049"/>
    <tableColumn id="7336" xr3:uid="{6B061731-D0C5-4A5A-A110-A5F3E5E88E03}" name="Colonne7318" dataDxfId="9048"/>
    <tableColumn id="7337" xr3:uid="{71AEA003-7E1E-48B5-A377-472B915C3102}" name="Colonne7319" dataDxfId="9047"/>
    <tableColumn id="7338" xr3:uid="{BE5886F7-21BF-4092-8D67-3CF7645A75A4}" name="Colonne7320" dataDxfId="9046"/>
    <tableColumn id="7339" xr3:uid="{3921C4F9-B9D3-4EA4-9A5F-17A25D7C359F}" name="Colonne7321" dataDxfId="9045"/>
    <tableColumn id="7340" xr3:uid="{53BDA528-4127-4DBF-A494-24EB6843C69B}" name="Colonne7322" dataDxfId="9044"/>
    <tableColumn id="7341" xr3:uid="{D7047243-D952-4B78-8FAA-B42A3C0B21A0}" name="Colonne7323" dataDxfId="9043"/>
    <tableColumn id="7342" xr3:uid="{2C7F853D-B1DA-41D5-A5EF-FC681696BAA8}" name="Colonne7324" dataDxfId="9042"/>
    <tableColumn id="7343" xr3:uid="{F010E2E6-A7CC-4755-8A86-0C798510CCA7}" name="Colonne7325" dataDxfId="9041"/>
    <tableColumn id="7344" xr3:uid="{926CF48F-699A-4F9A-827F-6F7D26E03D1A}" name="Colonne7326" dataDxfId="9040"/>
    <tableColumn id="7345" xr3:uid="{335BB8E8-DF71-4D32-85AA-B150A0930671}" name="Colonne7327" dataDxfId="9039"/>
    <tableColumn id="7346" xr3:uid="{3046E5FE-2E15-476E-A962-09888EE97358}" name="Colonne7328" dataDxfId="9038"/>
    <tableColumn id="7347" xr3:uid="{FEABA5E5-D387-40C4-822B-459AA02D4305}" name="Colonne7329" dataDxfId="9037"/>
    <tableColumn id="7348" xr3:uid="{A3197DAB-09A3-42CE-A517-C32C367391C2}" name="Colonne7330" dataDxfId="9036"/>
    <tableColumn id="7349" xr3:uid="{0747D215-E12B-4C81-AC99-02AA71079A34}" name="Colonne7331" dataDxfId="9035"/>
    <tableColumn id="7350" xr3:uid="{EE106053-3965-4A26-BEEF-D59E8BFB804C}" name="Colonne7332" dataDxfId="9034"/>
    <tableColumn id="7351" xr3:uid="{8A52BD6A-CC47-4501-96BE-EE41D9E607A8}" name="Colonne7333" dataDxfId="9033"/>
    <tableColumn id="7352" xr3:uid="{D2915BFE-97E5-43DE-A9A4-56E6D6AB97B4}" name="Colonne7334" dataDxfId="9032"/>
    <tableColumn id="7353" xr3:uid="{5FAEBC4F-B80F-4FE7-9125-F7252960A68D}" name="Colonne7335" dataDxfId="9031"/>
    <tableColumn id="7354" xr3:uid="{D88A5A91-63CB-4341-AC4B-6469951547E0}" name="Colonne7336" dataDxfId="9030"/>
    <tableColumn id="7355" xr3:uid="{70936B39-700B-418F-8B7F-B746DA192150}" name="Colonne7337" dataDxfId="9029"/>
    <tableColumn id="7356" xr3:uid="{1486363F-A2D7-4DBA-BFB4-92C39763069C}" name="Colonne7338" dataDxfId="9028"/>
    <tableColumn id="7357" xr3:uid="{5B1F193D-F1C4-4074-B586-25CB8C097BF2}" name="Colonne7339" dataDxfId="9027"/>
    <tableColumn id="7358" xr3:uid="{3C4F4A34-850C-4393-A707-EEA3BDCA5232}" name="Colonne7340" dataDxfId="9026"/>
    <tableColumn id="7359" xr3:uid="{94216E50-1CE3-4725-A8C6-769D6F345EB0}" name="Colonne7341" dataDxfId="9025"/>
    <tableColumn id="7360" xr3:uid="{9112DC5B-F3D5-45FC-A4DD-3A72A1F870A1}" name="Colonne7342" dataDxfId="9024"/>
    <tableColumn id="7361" xr3:uid="{87A8403E-4C24-44AD-A781-FEAE24630F13}" name="Colonne7343" dataDxfId="9023"/>
    <tableColumn id="7362" xr3:uid="{80E4AC66-ADC9-485A-8051-913BD6D97878}" name="Colonne7344" dataDxfId="9022"/>
    <tableColumn id="7363" xr3:uid="{A147D8DB-90A8-4929-9D3A-09A657ED9ED4}" name="Colonne7345" dataDxfId="9021"/>
    <tableColumn id="7364" xr3:uid="{D80217A9-228E-4A10-B082-D600469E45C7}" name="Colonne7346" dataDxfId="9020"/>
    <tableColumn id="7365" xr3:uid="{BD5C0541-29BC-4723-AC23-8469F09CB826}" name="Colonne7347" dataDxfId="9019"/>
    <tableColumn id="7366" xr3:uid="{032E24AC-FE0C-4F14-8189-447825FDE6F6}" name="Colonne7348" dataDxfId="9018"/>
    <tableColumn id="7367" xr3:uid="{088BCC38-77B6-453A-8DF4-560AA76EAFD2}" name="Colonne7349" dataDxfId="9017"/>
    <tableColumn id="7368" xr3:uid="{71A02A62-06D6-4CC7-9311-FB3E0C880DB7}" name="Colonne7350" dataDxfId="9016"/>
    <tableColumn id="7369" xr3:uid="{07F1AD44-4A8E-4B30-A9CB-B479B435BF0D}" name="Colonne7351" dataDxfId="9015"/>
    <tableColumn id="7370" xr3:uid="{D451DB90-F7C6-4978-AE84-0A9D37F25DDA}" name="Colonne7352" dataDxfId="9014"/>
    <tableColumn id="7371" xr3:uid="{9FCBEDF8-F305-4AAF-B671-4D3175C5ED4A}" name="Colonne7353" dataDxfId="9013"/>
    <tableColumn id="7372" xr3:uid="{4883172E-A713-493D-A001-78D563A0C10A}" name="Colonne7354" dataDxfId="9012"/>
    <tableColumn id="7373" xr3:uid="{61308762-BA16-45F6-9EBC-986CC97429D8}" name="Colonne7355" dataDxfId="9011"/>
    <tableColumn id="7374" xr3:uid="{5F5D786C-1309-4738-B5FF-83AB3F78156D}" name="Colonne7356" dataDxfId="9010"/>
    <tableColumn id="7375" xr3:uid="{DC1F82BC-664E-4FFB-AE1E-261373FE9921}" name="Colonne7357" dataDxfId="9009"/>
    <tableColumn id="7376" xr3:uid="{4984639E-BABB-4FA2-AAA2-E1A0762E7819}" name="Colonne7358" dataDxfId="9008"/>
    <tableColumn id="7377" xr3:uid="{08F9113B-5F8D-4E7C-AD65-B1719D567931}" name="Colonne7359" dataDxfId="9007"/>
    <tableColumn id="7378" xr3:uid="{1A9A79EC-750A-422D-B9B1-E4958DEF2303}" name="Colonne7360" dataDxfId="9006"/>
    <tableColumn id="7379" xr3:uid="{6C6911FB-E88E-4969-89B2-9AA21CD6429B}" name="Colonne7361" dataDxfId="9005"/>
    <tableColumn id="7380" xr3:uid="{FD9F9B71-9343-4B14-98E2-F02DD81D2FD2}" name="Colonne7362" dataDxfId="9004"/>
    <tableColumn id="7381" xr3:uid="{2918753C-18F8-419D-ABA5-4CDEE5C0551A}" name="Colonne7363" dataDxfId="9003"/>
    <tableColumn id="7382" xr3:uid="{B27ACF3B-248F-4CA3-82A8-E8DE773BA6BE}" name="Colonne7364" dataDxfId="9002"/>
    <tableColumn id="7383" xr3:uid="{527DD8F9-7DE9-445E-A3C6-FB349332466D}" name="Colonne7365" dataDxfId="9001"/>
    <tableColumn id="7384" xr3:uid="{81C18C18-1FE3-4305-8688-520F43BC8A13}" name="Colonne7366" dataDxfId="9000"/>
    <tableColumn id="7385" xr3:uid="{5041147F-E123-4292-8399-2C0D50C6C55F}" name="Colonne7367" dataDxfId="8999"/>
    <tableColumn id="7386" xr3:uid="{01BE24A8-97B4-4237-8CD4-D79826B194C7}" name="Colonne7368" dataDxfId="8998"/>
    <tableColumn id="7387" xr3:uid="{342C80FD-8457-445C-B81B-3D896F654B5E}" name="Colonne7369" dataDxfId="8997"/>
    <tableColumn id="7388" xr3:uid="{127C130A-BE19-4AB4-8CAC-E187CDEFA19A}" name="Colonne7370" dataDxfId="8996"/>
    <tableColumn id="7389" xr3:uid="{2D138358-A274-4E41-90E9-39B5DBAD88B0}" name="Colonne7371" dataDxfId="8995"/>
    <tableColumn id="7390" xr3:uid="{F190FE05-1F87-4078-8F6D-9D5403AFB67D}" name="Colonne7372" dataDxfId="8994"/>
    <tableColumn id="7391" xr3:uid="{A2CACF6D-8CBE-4485-AC7F-A714DC5BA00F}" name="Colonne7373" dataDxfId="8993"/>
    <tableColumn id="7392" xr3:uid="{3E4AB577-8E12-4340-972A-BCBC6DDBBB11}" name="Colonne7374" dataDxfId="8992"/>
    <tableColumn id="7393" xr3:uid="{3061511E-625E-44E6-AF6A-53DF8FF98CCD}" name="Colonne7375" dataDxfId="8991"/>
    <tableColumn id="7394" xr3:uid="{9DF6820D-9E32-4432-A6EB-30104D9D0B78}" name="Colonne7376" dataDxfId="8990"/>
    <tableColumn id="7395" xr3:uid="{F2A2B256-ABCF-430B-B200-BEB445E8ACE9}" name="Colonne7377" dataDxfId="8989"/>
    <tableColumn id="7396" xr3:uid="{60107FCA-7F8F-4EC3-9157-458F75AC776F}" name="Colonne7378" dataDxfId="8988"/>
    <tableColumn id="7397" xr3:uid="{E6B4E273-AAEE-4C91-8215-359F01AB04C6}" name="Colonne7379" dataDxfId="8987"/>
    <tableColumn id="7398" xr3:uid="{372F7A41-4FAF-462F-9A68-814B68D3E245}" name="Colonne7380" dataDxfId="8986"/>
    <tableColumn id="7399" xr3:uid="{4BF3EB7F-A131-4E89-B6D6-C7E660BA7EE8}" name="Colonne7381" dataDxfId="8985"/>
    <tableColumn id="7400" xr3:uid="{62EBAF99-A0BD-4D88-8DE6-187F9F9C3B44}" name="Colonne7382" dataDxfId="8984"/>
    <tableColumn id="7401" xr3:uid="{D1C47AA1-C44D-4DDE-9EE6-D9C5F1310305}" name="Colonne7383" dataDxfId="8983"/>
    <tableColumn id="7402" xr3:uid="{516F5989-67BC-45D8-B633-8F53F8DE7234}" name="Colonne7384" dataDxfId="8982"/>
    <tableColumn id="7403" xr3:uid="{A3A29519-264B-469B-8ADA-22E55BD6CA1B}" name="Colonne7385" dataDxfId="8981"/>
    <tableColumn id="7404" xr3:uid="{3CA59B69-8F8D-47D4-8E01-ABB825BB46E9}" name="Colonne7386" dataDxfId="8980"/>
    <tableColumn id="7405" xr3:uid="{0A293325-3628-4C5B-AD7C-E5CF508E7513}" name="Colonne7387" dataDxfId="8979"/>
    <tableColumn id="7406" xr3:uid="{4366036E-1C49-43DC-A1F8-47D73CE123EA}" name="Colonne7388" dataDxfId="8978"/>
    <tableColumn id="7407" xr3:uid="{86C2BF5A-174F-4F25-8DCF-820E0BD4BD22}" name="Colonne7389" dataDxfId="8977"/>
    <tableColumn id="7408" xr3:uid="{7247B692-EDFF-4FA0-8E02-034CDE581459}" name="Colonne7390" dataDxfId="8976"/>
    <tableColumn id="7409" xr3:uid="{56FBFD9A-DE38-46FE-A463-878FF2C301DB}" name="Colonne7391" dataDxfId="8975"/>
    <tableColumn id="7410" xr3:uid="{15466164-FDC3-4585-94F8-6E5B00627417}" name="Colonne7392" dataDxfId="8974"/>
    <tableColumn id="7411" xr3:uid="{F932FAA0-5856-452F-B485-279629173708}" name="Colonne7393" dataDxfId="8973"/>
    <tableColumn id="7412" xr3:uid="{1479A8CD-7A39-49F0-B50E-4B9BA321007A}" name="Colonne7394" dataDxfId="8972"/>
    <tableColumn id="7413" xr3:uid="{44B2F031-28FF-4F55-B14E-031EBD24AA6F}" name="Colonne7395" dataDxfId="8971"/>
    <tableColumn id="7414" xr3:uid="{1B90F6BE-3F63-4FF1-980D-8FFA96F8573C}" name="Colonne7396" dataDxfId="8970"/>
    <tableColumn id="7415" xr3:uid="{B6145374-B096-48BB-AC58-7C600409D704}" name="Colonne7397" dataDxfId="8969"/>
    <tableColumn id="7416" xr3:uid="{91176D45-66CA-4763-90C6-B09774D8E689}" name="Colonne7398" dataDxfId="8968"/>
    <tableColumn id="7417" xr3:uid="{F18A1232-B093-4C28-8094-CD9091335930}" name="Colonne7399" dataDxfId="8967"/>
    <tableColumn id="7418" xr3:uid="{6495AC9A-8B20-400E-8263-48C797E706C3}" name="Colonne7400" dataDxfId="8966"/>
    <tableColumn id="7419" xr3:uid="{4FEBB8A6-AB69-4EBB-89A1-EFB6B2BE956F}" name="Colonne7401" dataDxfId="8965"/>
    <tableColumn id="7420" xr3:uid="{77BA4BF1-6303-4581-B6F1-BAFC1D74D472}" name="Colonne7402" dataDxfId="8964"/>
    <tableColumn id="7421" xr3:uid="{450843AF-6EEF-40F0-AEF7-284A9201E114}" name="Colonne7403" dataDxfId="8963"/>
    <tableColumn id="7422" xr3:uid="{0A4D673A-9F76-4D66-8981-A31AF3EADCBB}" name="Colonne7404" dataDxfId="8962"/>
    <tableColumn id="7423" xr3:uid="{556FF058-51A8-4D9C-933A-4BCD73A465F0}" name="Colonne7405" dataDxfId="8961"/>
    <tableColumn id="7424" xr3:uid="{F356DAFD-A89D-4864-A943-172EEE76A9B9}" name="Colonne7406" dataDxfId="8960"/>
    <tableColumn id="7425" xr3:uid="{E9E65244-5F33-4FCB-B299-193E89F385FA}" name="Colonne7407" dataDxfId="8959"/>
    <tableColumn id="7426" xr3:uid="{6FE5F4BE-9BC0-47DC-96BB-1688EEA81C45}" name="Colonne7408" dataDxfId="8958"/>
    <tableColumn id="7427" xr3:uid="{2EA9CBC3-413B-48B9-B07D-2BCE0E13E346}" name="Colonne7409" dataDxfId="8957"/>
    <tableColumn id="7428" xr3:uid="{DE198FD0-8F69-4D9A-B316-35DCDEC08936}" name="Colonne7410" dataDxfId="8956"/>
    <tableColumn id="7429" xr3:uid="{3B255A68-5740-4E26-92B0-12FB7C1CBA7B}" name="Colonne7411" dataDxfId="8955"/>
    <tableColumn id="7430" xr3:uid="{AAC5CB2D-D509-4461-A116-6BE4F4001831}" name="Colonne7412" dataDxfId="8954"/>
    <tableColumn id="7431" xr3:uid="{9AE7CBC9-8FB0-4723-A593-52A2720EDB12}" name="Colonne7413" dataDxfId="8953"/>
    <tableColumn id="7432" xr3:uid="{4F67896E-957E-48C5-8AD7-B1C5E84E50C1}" name="Colonne7414" dataDxfId="8952"/>
    <tableColumn id="7433" xr3:uid="{85BDC975-5DDA-4132-94F0-A120D80E05D6}" name="Colonne7415" dataDxfId="8951"/>
    <tableColumn id="7434" xr3:uid="{3876926D-5EB9-4EDC-ABFF-86A2207F8F02}" name="Colonne7416" dataDxfId="8950"/>
    <tableColumn id="7435" xr3:uid="{AAE3C384-02D3-4949-BEEC-1B571026CEF9}" name="Colonne7417" dataDxfId="8949"/>
    <tableColumn id="7436" xr3:uid="{AF24AB7C-7AC8-43E6-92DA-07DEA32CF4F0}" name="Colonne7418" dataDxfId="8948"/>
    <tableColumn id="7437" xr3:uid="{10854B09-6392-4621-AEE8-FAC881D4967B}" name="Colonne7419" dataDxfId="8947"/>
    <tableColumn id="7438" xr3:uid="{1D7FC047-8586-4FAE-A85D-00372A8D008E}" name="Colonne7420" dataDxfId="8946"/>
    <tableColumn id="7439" xr3:uid="{E4DA6444-F188-44DD-9DCD-ABAB2AA1E575}" name="Colonne7421" dataDxfId="8945"/>
    <tableColumn id="7440" xr3:uid="{ED4C4A6A-FFEC-49A9-A866-0573AE845406}" name="Colonne7422" dataDxfId="8944"/>
    <tableColumn id="7441" xr3:uid="{3BD499E5-6177-412A-A7A0-707432F61A67}" name="Colonne7423" dataDxfId="8943"/>
    <tableColumn id="7442" xr3:uid="{53FEB43C-BCD7-4FB7-8D11-FA3B05B43061}" name="Colonne7424" dataDxfId="8942"/>
    <tableColumn id="7443" xr3:uid="{4D2B291F-8F34-4637-B047-CCF6EAA53DE1}" name="Colonne7425" dataDxfId="8941"/>
    <tableColumn id="7444" xr3:uid="{15A0F148-12E6-4893-ABD5-76D8F987DAA8}" name="Colonne7426" dataDxfId="8940"/>
    <tableColumn id="7445" xr3:uid="{30D7F0DF-DC5D-4CBC-89D2-1FCF9F4DED98}" name="Colonne7427" dataDxfId="8939"/>
    <tableColumn id="7446" xr3:uid="{51983C08-D49C-47CF-AFFB-36E04B036367}" name="Colonne7428" dataDxfId="8938"/>
    <tableColumn id="7447" xr3:uid="{2AD08400-093C-4DEC-9F1F-57DBA53EA799}" name="Colonne7429" dataDxfId="8937"/>
    <tableColumn id="7448" xr3:uid="{06E77328-8233-485B-BA68-BE768251526A}" name="Colonne7430" dataDxfId="8936"/>
    <tableColumn id="7449" xr3:uid="{629F122E-DB38-42C2-8A6D-4DA5628D8965}" name="Colonne7431" dataDxfId="8935"/>
    <tableColumn id="7450" xr3:uid="{72688A58-C6BF-4037-80C0-2F64BA093766}" name="Colonne7432" dataDxfId="8934"/>
    <tableColumn id="7451" xr3:uid="{8F02ABCC-DF9B-4511-BFE7-843B32C42504}" name="Colonne7433" dataDxfId="8933"/>
    <tableColumn id="7452" xr3:uid="{AE00E932-BB03-42A2-B90A-A2A088B37866}" name="Colonne7434" dataDxfId="8932"/>
    <tableColumn id="7453" xr3:uid="{FF6248D5-2F37-46B4-8156-8F008CF3ED67}" name="Colonne7435" dataDxfId="8931"/>
    <tableColumn id="7454" xr3:uid="{40D0B326-91B9-4E19-9114-8C93A9F9237B}" name="Colonne7436" dataDxfId="8930"/>
    <tableColumn id="7455" xr3:uid="{AB1D94CE-F3DA-40A6-9EBB-FFB0E153DC34}" name="Colonne7437" dataDxfId="8929"/>
    <tableColumn id="7456" xr3:uid="{B002D812-8CD4-45F8-A737-CF78AF59093A}" name="Colonne7438" dataDxfId="8928"/>
    <tableColumn id="7457" xr3:uid="{3B769BDA-48B7-471B-9EBB-78F3CAE6F4A5}" name="Colonne7439" dataDxfId="8927"/>
    <tableColumn id="7458" xr3:uid="{4C2EAF18-5A88-458F-889D-C25EB174F852}" name="Colonne7440" dataDxfId="8926"/>
    <tableColumn id="7459" xr3:uid="{17B7B5DF-C716-4E6B-B81C-F240498DA63F}" name="Colonne7441" dataDxfId="8925"/>
    <tableColumn id="7460" xr3:uid="{CB92500A-D750-414C-B62A-8BF4B63F8EF5}" name="Colonne7442" dataDxfId="8924"/>
    <tableColumn id="7461" xr3:uid="{E52EBE90-25CE-4B1B-A734-2D77BA5AF9A6}" name="Colonne7443" dataDxfId="8923"/>
    <tableColumn id="7462" xr3:uid="{B18D4FF5-2583-4D64-B2D3-90CF51F65D28}" name="Colonne7444" dataDxfId="8922"/>
    <tableColumn id="7463" xr3:uid="{33644798-A4E2-435B-873E-1464DCE7102E}" name="Colonne7445" dataDxfId="8921"/>
    <tableColumn id="7464" xr3:uid="{04AA8095-041B-40BC-B2A7-CFEC65927C22}" name="Colonne7446" dataDxfId="8920"/>
    <tableColumn id="7465" xr3:uid="{84BC8754-1F74-4C81-B50D-E8816AC89A22}" name="Colonne7447" dataDxfId="8919"/>
    <tableColumn id="7466" xr3:uid="{49AA4FE0-5EFA-4D80-BF11-F13F2FB8302B}" name="Colonne7448" dataDxfId="8918"/>
    <tableColumn id="7467" xr3:uid="{40238BE5-6510-457C-9BC0-5A717CDB92EE}" name="Colonne7449" dataDxfId="8917"/>
    <tableColumn id="7468" xr3:uid="{553F3469-CA4F-450C-8FF5-23E63A7E9742}" name="Colonne7450" dataDxfId="8916"/>
    <tableColumn id="7469" xr3:uid="{499B168B-5DF2-4600-8C17-CDC64138227D}" name="Colonne7451" dataDxfId="8915"/>
    <tableColumn id="7470" xr3:uid="{84DDFD02-9B0C-484C-BAAF-466C71A7D0D8}" name="Colonne7452" dataDxfId="8914"/>
    <tableColumn id="7471" xr3:uid="{EF36ABB4-E99D-4AE0-A8BB-16BB533A188A}" name="Colonne7453" dataDxfId="8913"/>
    <tableColumn id="7472" xr3:uid="{75B36580-C33D-4529-8AB4-C6FFCA7A528C}" name="Colonne7454" dataDxfId="8912"/>
    <tableColumn id="7473" xr3:uid="{6EA77B48-4B15-4E83-9808-1891D1EE1EC5}" name="Colonne7455" dataDxfId="8911"/>
    <tableColumn id="7474" xr3:uid="{18982B5A-07B2-46C8-B57E-728FF86D7795}" name="Colonne7456" dataDxfId="8910"/>
    <tableColumn id="7475" xr3:uid="{610F128F-D9E9-4C87-8E9C-CC87C306C8BA}" name="Colonne7457" dataDxfId="8909"/>
    <tableColumn id="7476" xr3:uid="{0E6D93B2-64B2-47E3-94F1-38D6EF7F7B19}" name="Colonne7458" dataDxfId="8908"/>
    <tableColumn id="7477" xr3:uid="{917BF0C2-7124-4185-8EE4-B3DCEEBD9CC2}" name="Colonne7459" dataDxfId="8907"/>
    <tableColumn id="7478" xr3:uid="{9B91E495-44EB-4C4B-A0F3-AD14B6361BB2}" name="Colonne7460" dataDxfId="8906"/>
    <tableColumn id="7479" xr3:uid="{B6EE8549-F77D-468A-953E-EC5B523CC8E9}" name="Colonne7461" dataDxfId="8905"/>
    <tableColumn id="7480" xr3:uid="{8B61C277-CAB3-4038-A962-AD43F881E748}" name="Colonne7462" dataDxfId="8904"/>
    <tableColumn id="7481" xr3:uid="{D408273E-F37F-455B-858D-F964D5ABBBF9}" name="Colonne7463" dataDxfId="8903"/>
    <tableColumn id="7482" xr3:uid="{D2C7706C-11A8-4BBC-A222-741F5FDCB8B8}" name="Colonne7464" dataDxfId="8902"/>
    <tableColumn id="7483" xr3:uid="{2C831A52-3D29-4154-8B23-2C9EE032BD2D}" name="Colonne7465" dataDxfId="8901"/>
    <tableColumn id="7484" xr3:uid="{D82F00E3-BB50-44D9-9F43-64E672C21440}" name="Colonne7466" dataDxfId="8900"/>
    <tableColumn id="7485" xr3:uid="{57917DF9-C480-46FC-9D38-49EA6D25DC2C}" name="Colonne7467" dataDxfId="8899"/>
    <tableColumn id="7486" xr3:uid="{85869CD2-1970-417C-AEE6-CFEB5AFADA1B}" name="Colonne7468" dataDxfId="8898"/>
    <tableColumn id="7487" xr3:uid="{D8D040E4-2F2A-408C-AD3E-58F9A199BE4B}" name="Colonne7469" dataDxfId="8897"/>
    <tableColumn id="7488" xr3:uid="{23EB93E8-71F7-4F70-889E-502095E9A1D9}" name="Colonne7470" dataDxfId="8896"/>
    <tableColumn id="7489" xr3:uid="{4BE12F6F-FCF9-4508-99B9-84BB7CD473C9}" name="Colonne7471" dataDxfId="8895"/>
    <tableColumn id="7490" xr3:uid="{D107AFFC-44C6-45C9-8F17-B928F2A24CF8}" name="Colonne7472" dataDxfId="8894"/>
    <tableColumn id="7491" xr3:uid="{1153BB8E-5925-47F2-832B-9443D2163566}" name="Colonne7473" dataDxfId="8893"/>
    <tableColumn id="7492" xr3:uid="{9F31A22A-4FAE-444E-9AD4-945C104DDD53}" name="Colonne7474" dataDxfId="8892"/>
    <tableColumn id="7493" xr3:uid="{7949ABC7-2B6A-4B19-85D6-ED2CEC66391A}" name="Colonne7475" dataDxfId="8891"/>
    <tableColumn id="7494" xr3:uid="{D75EB724-3F50-4BE1-8A48-78D24858F962}" name="Colonne7476" dataDxfId="8890"/>
    <tableColumn id="7495" xr3:uid="{8D6B3ABB-1C5E-475B-87D0-FA1F73F5F6B2}" name="Colonne7477" dataDxfId="8889"/>
    <tableColumn id="7496" xr3:uid="{3B81358A-0D63-4B91-8DCA-E93ACBD0E37F}" name="Colonne7478" dataDxfId="8888"/>
    <tableColumn id="7497" xr3:uid="{CE5E7417-06BD-4032-AFAE-1233AF5DB65F}" name="Colonne7479" dataDxfId="8887"/>
    <tableColumn id="7498" xr3:uid="{29370292-1297-43E0-918C-7CEFC610AFB4}" name="Colonne7480" dataDxfId="8886"/>
    <tableColumn id="7499" xr3:uid="{99A09E11-BFC5-4D85-855F-98EFCF5FAD58}" name="Colonne7481" dataDxfId="8885"/>
    <tableColumn id="7500" xr3:uid="{62240299-63DE-4FD8-9017-91CA9FDC6B08}" name="Colonne7482" dataDxfId="8884"/>
    <tableColumn id="7501" xr3:uid="{0B0543F9-1420-475B-A39A-52B6850E3CA4}" name="Colonne7483" dataDxfId="8883"/>
    <tableColumn id="7502" xr3:uid="{DDB08A5F-9DB8-4476-BAD0-27C66F891DB4}" name="Colonne7484" dataDxfId="8882"/>
    <tableColumn id="7503" xr3:uid="{31274068-136F-4509-BD44-BDDED0C12383}" name="Colonne7485" dataDxfId="8881"/>
    <tableColumn id="7504" xr3:uid="{C07976A4-B772-430D-B6D0-FB8A55C40C46}" name="Colonne7486" dataDxfId="8880"/>
    <tableColumn id="7505" xr3:uid="{D947FCBE-2591-46ED-B420-BB25FFE1E001}" name="Colonne7487" dataDxfId="8879"/>
    <tableColumn id="7506" xr3:uid="{F293B39D-6D29-4EF3-A94C-8B3819E95502}" name="Colonne7488" dataDxfId="8878"/>
    <tableColumn id="7507" xr3:uid="{E66FE2A4-6691-4FC7-A3F3-F0C0AC714F52}" name="Colonne7489" dataDxfId="8877"/>
    <tableColumn id="7508" xr3:uid="{E93B4570-467A-4188-86FD-8B90C5F69B2F}" name="Colonne7490" dataDxfId="8876"/>
    <tableColumn id="7509" xr3:uid="{F2260DA7-6CCF-4BE0-AF55-E44CB8D9464B}" name="Colonne7491" dataDxfId="8875"/>
    <tableColumn id="7510" xr3:uid="{AA6CAD76-1262-44FA-81B0-982DAA7D1108}" name="Colonne7492" dataDxfId="8874"/>
    <tableColumn id="7511" xr3:uid="{7F524F42-E34D-49A7-B2CE-9A283C19BADF}" name="Colonne7493" dataDxfId="8873"/>
    <tableColumn id="7512" xr3:uid="{CBB60E69-AAE9-4A43-983B-0343E01C0D16}" name="Colonne7494" dataDxfId="8872"/>
    <tableColumn id="7513" xr3:uid="{49C78B05-F1EC-4746-AE98-44E8E77E37C0}" name="Colonne7495" dataDxfId="8871"/>
    <tableColumn id="7514" xr3:uid="{D5078AE2-1D44-4AC5-84B1-8AD695B51E32}" name="Colonne7496" dataDxfId="8870"/>
    <tableColumn id="7515" xr3:uid="{C52B8265-F591-42B3-99DA-6DB66458E6C5}" name="Colonne7497" dataDxfId="8869"/>
    <tableColumn id="7516" xr3:uid="{D32600FB-5B45-42D2-964E-7BF63F70E9B6}" name="Colonne7498" dataDxfId="8868"/>
    <tableColumn id="7517" xr3:uid="{CE55E5D0-1D50-4BFF-B1FA-20E5B3F85538}" name="Colonne7499" dataDxfId="8867"/>
    <tableColumn id="7518" xr3:uid="{036F59E4-040B-4553-B4DC-5E319AFA0845}" name="Colonne7500" dataDxfId="8866"/>
    <tableColumn id="7519" xr3:uid="{D6DC3BC3-B11E-40CF-8C17-A6FAB159A2BF}" name="Colonne7501" dataDxfId="8865"/>
    <tableColumn id="7520" xr3:uid="{7DF42C74-8F11-4851-9DF7-6F61C7A73305}" name="Colonne7502" dataDxfId="8864"/>
    <tableColumn id="7521" xr3:uid="{FA146E4A-F0CF-4957-BE2C-951C3A471B0C}" name="Colonne7503" dataDxfId="8863"/>
    <tableColumn id="7522" xr3:uid="{FA73462A-B3E9-4317-B88A-354AF81DB627}" name="Colonne7504" dataDxfId="8862"/>
    <tableColumn id="7523" xr3:uid="{1C6C02FC-9F41-4593-B2F3-AB2B11D04B64}" name="Colonne7505" dataDxfId="8861"/>
    <tableColumn id="7524" xr3:uid="{8F2D526E-0C05-4175-AE01-CA6A3C0C95EE}" name="Colonne7506" dataDxfId="8860"/>
    <tableColumn id="7525" xr3:uid="{A4414E6A-D04A-436A-9678-2A0FECDE1ABC}" name="Colonne7507" dataDxfId="8859"/>
    <tableColumn id="7526" xr3:uid="{24DA374A-D6F9-41FB-B9C2-48ABE91455F3}" name="Colonne7508" dataDxfId="8858"/>
    <tableColumn id="7527" xr3:uid="{C2F6A80A-245F-442E-92EF-0CA80B96E044}" name="Colonne7509" dataDxfId="8857"/>
    <tableColumn id="7528" xr3:uid="{1C87E4C6-CE91-447C-9E18-6CEFF9DD6243}" name="Colonne7510" dataDxfId="8856"/>
    <tableColumn id="7529" xr3:uid="{9CF98836-5F8E-4EFE-A5A8-796D2EBD93AE}" name="Colonne7511" dataDxfId="8855"/>
    <tableColumn id="7530" xr3:uid="{AD9A1DF5-8AAE-44F9-959A-A9A8714F22D7}" name="Colonne7512" dataDxfId="8854"/>
    <tableColumn id="7531" xr3:uid="{11C10071-9591-47C8-9B73-BB7263B58FBC}" name="Colonne7513" dataDxfId="8853"/>
    <tableColumn id="7532" xr3:uid="{7B039218-7393-4A3F-8EC3-B3FCD90FABCF}" name="Colonne7514" dataDxfId="8852"/>
    <tableColumn id="7533" xr3:uid="{657033CF-87F7-4434-A399-5A328AEF5654}" name="Colonne7515" dataDxfId="8851"/>
    <tableColumn id="7534" xr3:uid="{79DB95EC-C0A3-4E06-B965-F414E1BA6834}" name="Colonne7516" dataDxfId="8850"/>
    <tableColumn id="7535" xr3:uid="{043AF7D5-5207-4D9E-A893-05F6D0BB47C1}" name="Colonne7517" dataDxfId="8849"/>
    <tableColumn id="7536" xr3:uid="{6A1CEBDB-EC05-4682-BADD-7A6962D4A17F}" name="Colonne7518" dataDxfId="8848"/>
    <tableColumn id="7537" xr3:uid="{E30BE5C1-8122-4748-8B0A-761E27741F2D}" name="Colonne7519" dataDxfId="8847"/>
    <tableColumn id="7538" xr3:uid="{FBB38544-83C0-4483-AE11-38D4FEC08A62}" name="Colonne7520" dataDxfId="8846"/>
    <tableColumn id="7539" xr3:uid="{226656DA-774C-4BE2-83D3-B4F7222269AF}" name="Colonne7521" dataDxfId="8845"/>
    <tableColumn id="7540" xr3:uid="{6AF878E0-4063-412C-BCBA-8362AF636D8D}" name="Colonne7522" dataDxfId="8844"/>
    <tableColumn id="7541" xr3:uid="{5899AB70-C08D-4996-8D26-60C98DE387D7}" name="Colonne7523" dataDxfId="8843"/>
    <tableColumn id="7542" xr3:uid="{2BB91A84-9E50-4932-8561-284305DE504F}" name="Colonne7524" dataDxfId="8842"/>
    <tableColumn id="7543" xr3:uid="{352C9A0A-6CFC-4D31-ABFE-5715AAC6380E}" name="Colonne7525" dataDxfId="8841"/>
    <tableColumn id="7544" xr3:uid="{6DAB5A22-82FB-484C-899C-9B3C30188BEC}" name="Colonne7526" dataDxfId="8840"/>
    <tableColumn id="7545" xr3:uid="{FA742684-F58A-4416-B899-53C4FC5DBB09}" name="Colonne7527" dataDxfId="8839"/>
    <tableColumn id="7546" xr3:uid="{16A13BBA-B957-49F5-8F3A-E2EFC839092D}" name="Colonne7528" dataDxfId="8838"/>
    <tableColumn id="7547" xr3:uid="{04A95A86-1F13-4FEA-8933-3AF9090DAB5A}" name="Colonne7529" dataDxfId="8837"/>
    <tableColumn id="7548" xr3:uid="{A6E50345-1726-402B-B9E4-EDAA0EB3DB2E}" name="Colonne7530" dataDxfId="8836"/>
    <tableColumn id="7549" xr3:uid="{C9A6D307-0955-4BA7-9188-B859FD0A8203}" name="Colonne7531" dataDxfId="8835"/>
    <tableColumn id="7550" xr3:uid="{9856E06D-9EB8-41E2-B1A4-93F2513DA9A4}" name="Colonne7532" dataDxfId="8834"/>
    <tableColumn id="7551" xr3:uid="{EBBD01F5-FDC2-4A32-8F1C-161CBD38DC26}" name="Colonne7533" dataDxfId="8833"/>
    <tableColumn id="7552" xr3:uid="{7D62CF13-7DF2-4FC7-8AC3-E2F72B104A20}" name="Colonne7534" dataDxfId="8832"/>
    <tableColumn id="7553" xr3:uid="{1FC6E333-D508-41E5-BF60-B4D957805A5E}" name="Colonne7535" dataDxfId="8831"/>
    <tableColumn id="7554" xr3:uid="{193B290E-33E7-4A68-86DB-8DC805269818}" name="Colonne7536" dataDxfId="8830"/>
    <tableColumn id="7555" xr3:uid="{782CCD40-9071-4A97-A9D3-F25146C6121B}" name="Colonne7537" dataDxfId="8829"/>
    <tableColumn id="7556" xr3:uid="{FD7D17BB-2B38-4BF1-B844-9EB1DD7634B6}" name="Colonne7538" dataDxfId="8828"/>
    <tableColumn id="7557" xr3:uid="{3A2D9B30-51E5-4937-9E70-2D30A5925BBF}" name="Colonne7539" dataDxfId="8827"/>
    <tableColumn id="7558" xr3:uid="{8616EFE9-577E-47D3-B754-7B4D0042A72A}" name="Colonne7540" dataDxfId="8826"/>
    <tableColumn id="7559" xr3:uid="{13630676-BC93-4C0D-A943-CF940AF6DF7C}" name="Colonne7541" dataDxfId="8825"/>
    <tableColumn id="7560" xr3:uid="{2A19A5C1-0F4A-4710-91E1-5FFBDECB62D2}" name="Colonne7542" dataDxfId="8824"/>
    <tableColumn id="7561" xr3:uid="{A45B7B24-1EB4-43B2-ABFC-CCB621AAEEBB}" name="Colonne7543" dataDxfId="8823"/>
    <tableColumn id="7562" xr3:uid="{649AD9D3-CE5D-4840-A8E1-48EE2E3816E9}" name="Colonne7544" dataDxfId="8822"/>
    <tableColumn id="7563" xr3:uid="{A1B5B95C-BB23-49E4-A22F-14E58E25BE50}" name="Colonne7545" dataDxfId="8821"/>
    <tableColumn id="7564" xr3:uid="{6B889147-5025-451B-AB20-0933C380BC67}" name="Colonne7546" dataDxfId="8820"/>
    <tableColumn id="7565" xr3:uid="{5F5E0748-A1BA-453C-AA83-A1CD2530D4A3}" name="Colonne7547" dataDxfId="8819"/>
    <tableColumn id="7566" xr3:uid="{97029672-16B7-43AB-AE1C-258C3497AD30}" name="Colonne7548" dataDxfId="8818"/>
    <tableColumn id="7567" xr3:uid="{6938DED2-7649-4B04-A264-CA92113B685D}" name="Colonne7549" dataDxfId="8817"/>
    <tableColumn id="7568" xr3:uid="{93FEE8B6-B167-44F3-AFF6-18DDACF0B16E}" name="Colonne7550" dataDxfId="8816"/>
    <tableColumn id="7569" xr3:uid="{F36A947F-CDC7-4B48-9223-8BF8B8DBA1D2}" name="Colonne7551" dataDxfId="8815"/>
    <tableColumn id="7570" xr3:uid="{431CC510-234E-448F-B6B3-13D83A337935}" name="Colonne7552" dataDxfId="8814"/>
    <tableColumn id="7571" xr3:uid="{AEBA04C1-BEA4-43F3-9A43-1B5369006676}" name="Colonne7553" dataDxfId="8813"/>
    <tableColumn id="7572" xr3:uid="{CBCD79DD-C864-4078-B369-62B9A46D0127}" name="Colonne7554" dataDxfId="8812"/>
    <tableColumn id="7573" xr3:uid="{B47EB3ED-7E02-42B6-A752-3EF53C76D9FD}" name="Colonne7555" dataDxfId="8811"/>
    <tableColumn id="7574" xr3:uid="{D4D14B93-54B5-409E-8E7D-49ECF59FAD5C}" name="Colonne7556" dataDxfId="8810"/>
    <tableColumn id="7575" xr3:uid="{3C5625B9-5FC3-4D68-BC3A-D07642EC991C}" name="Colonne7557" dataDxfId="8809"/>
    <tableColumn id="7576" xr3:uid="{247EFC6F-5F1D-48EF-926E-40001EF1AF79}" name="Colonne7558" dataDxfId="8808"/>
    <tableColumn id="7577" xr3:uid="{B1902BF5-9B76-45E3-8690-D229E4509E90}" name="Colonne7559" dataDxfId="8807"/>
    <tableColumn id="7578" xr3:uid="{DA04F7A2-0DCA-4A5E-A205-D3F648AABA98}" name="Colonne7560" dataDxfId="8806"/>
    <tableColumn id="7579" xr3:uid="{251047E2-9F88-4198-9F93-3B34A5C948EF}" name="Colonne7561" dataDxfId="8805"/>
    <tableColumn id="7580" xr3:uid="{B4AE20B0-D38E-4B6F-898A-D44184A20207}" name="Colonne7562" dataDxfId="8804"/>
    <tableColumn id="7581" xr3:uid="{72CCA575-1998-4ABE-B41B-DE69F32C60DF}" name="Colonne7563" dataDxfId="8803"/>
    <tableColumn id="7582" xr3:uid="{36CA0682-063B-4689-9773-0F5B7B39BB7F}" name="Colonne7564" dataDxfId="8802"/>
    <tableColumn id="7583" xr3:uid="{B5F022E3-925B-495D-8E36-468D7E82999D}" name="Colonne7565" dataDxfId="8801"/>
    <tableColumn id="7584" xr3:uid="{4ACAE8F1-F6EE-413D-B1FC-176A1FD4E990}" name="Colonne7566" dataDxfId="8800"/>
    <tableColumn id="7585" xr3:uid="{53E05C2F-E48B-45B5-A516-B3B66B9840FF}" name="Colonne7567" dataDxfId="8799"/>
    <tableColumn id="7586" xr3:uid="{5A24E0E7-BFCE-4C9C-814C-7AE8FB8D41D1}" name="Colonne7568" dataDxfId="8798"/>
    <tableColumn id="7587" xr3:uid="{F1D70E3D-36FC-4010-A6B0-0D14A4DF4373}" name="Colonne7569" dataDxfId="8797"/>
    <tableColumn id="7588" xr3:uid="{A8F536A3-8CE3-4BFD-BB66-0AF7E7AD88B8}" name="Colonne7570" dataDxfId="8796"/>
    <tableColumn id="7589" xr3:uid="{EAEE2578-7689-4A41-9854-CE1A6C2B701B}" name="Colonne7571" dataDxfId="8795"/>
    <tableColumn id="7590" xr3:uid="{DB087B58-DBF0-4D77-9196-5B5771CA2F1C}" name="Colonne7572" dataDxfId="8794"/>
    <tableColumn id="7591" xr3:uid="{D67D3160-F51F-490B-834D-E946EE3DFB2D}" name="Colonne7573" dataDxfId="8793"/>
    <tableColumn id="7592" xr3:uid="{915958A9-13A0-4111-80C1-8F0C87AC5058}" name="Colonne7574" dataDxfId="8792"/>
    <tableColumn id="7593" xr3:uid="{B499E159-3778-4A9A-8EA4-7038CC4CBA88}" name="Colonne7575" dataDxfId="8791"/>
    <tableColumn id="7594" xr3:uid="{A4F80D57-DE2B-4296-B2AC-BEE2E87C16C8}" name="Colonne7576" dataDxfId="8790"/>
    <tableColumn id="7595" xr3:uid="{7E585166-66F8-4D81-959F-1A265FA5A6A4}" name="Colonne7577" dataDxfId="8789"/>
    <tableColumn id="7596" xr3:uid="{8214A1BB-3B01-4032-A1FD-9D85F5C94CD6}" name="Colonne7578" dataDxfId="8788"/>
    <tableColumn id="7597" xr3:uid="{708B48CD-DBAD-451E-8E7A-25B7CAB533DD}" name="Colonne7579" dataDxfId="8787"/>
    <tableColumn id="7598" xr3:uid="{72BBCD26-C1DA-441F-A36D-561A45991A6A}" name="Colonne7580" dataDxfId="8786"/>
    <tableColumn id="7599" xr3:uid="{D064CEEE-0C90-4F15-B7F0-23AF0467F1FC}" name="Colonne7581" dataDxfId="8785"/>
    <tableColumn id="7600" xr3:uid="{EE13AFE2-2CA6-42AC-A58B-7AECA2A0182E}" name="Colonne7582" dataDxfId="8784"/>
    <tableColumn id="7601" xr3:uid="{7204F1BA-F397-49DF-8AC8-F40F771A3CE1}" name="Colonne7583" dataDxfId="8783"/>
    <tableColumn id="7602" xr3:uid="{1AD883EF-F9C9-4760-8E91-E97760004E28}" name="Colonne7584" dataDxfId="8782"/>
    <tableColumn id="7603" xr3:uid="{A67DA2AC-9757-430E-8273-A0EC962F2330}" name="Colonne7585" dataDxfId="8781"/>
    <tableColumn id="7604" xr3:uid="{33B7C6BD-6A51-4E34-A044-E710B253047C}" name="Colonne7586" dataDxfId="8780"/>
    <tableColumn id="7605" xr3:uid="{504DE808-8307-41C4-858E-8A12D3F2981B}" name="Colonne7587" dataDxfId="8779"/>
    <tableColumn id="7606" xr3:uid="{44D9804A-1AA4-4210-BFBF-F1FA88C3516D}" name="Colonne7588" dataDxfId="8778"/>
    <tableColumn id="7607" xr3:uid="{C032681B-937A-42C3-8088-AA4831B91635}" name="Colonne7589" dataDxfId="8777"/>
    <tableColumn id="7608" xr3:uid="{E23E663C-0BB6-49F8-8565-4A6E7846BD5D}" name="Colonne7590" dataDxfId="8776"/>
    <tableColumn id="7609" xr3:uid="{AF5502B8-149C-4138-A909-7B81A1D397AB}" name="Colonne7591" dataDxfId="8775"/>
    <tableColumn id="7610" xr3:uid="{8155F19A-89EA-4406-AFEF-7C6E56AA3DBC}" name="Colonne7592" dataDxfId="8774"/>
    <tableColumn id="7611" xr3:uid="{94C0569E-EAED-4CCB-8AF3-0178D37C599D}" name="Colonne7593" dataDxfId="8773"/>
    <tableColumn id="7612" xr3:uid="{6842597F-0721-4F8B-9833-8362C2E68B9F}" name="Colonne7594" dataDxfId="8772"/>
    <tableColumn id="7613" xr3:uid="{E691CEE6-4818-4FFA-9720-729678DDE740}" name="Colonne7595" dataDxfId="8771"/>
    <tableColumn id="7614" xr3:uid="{8C92B5C5-492D-46A8-9A11-BB74CCCB57D6}" name="Colonne7596" dataDxfId="8770"/>
    <tableColumn id="7615" xr3:uid="{73F58E8B-F151-4253-8D2D-A17B35D29190}" name="Colonne7597" dataDxfId="8769"/>
    <tableColumn id="7616" xr3:uid="{CF388CBD-ECB1-4377-B7BA-890A4BA610DF}" name="Colonne7598" dataDxfId="8768"/>
    <tableColumn id="7617" xr3:uid="{50B4AD77-3559-4CE5-802E-B47D22535590}" name="Colonne7599" dataDxfId="8767"/>
    <tableColumn id="7618" xr3:uid="{E64A9A22-0913-4F6E-ACAF-63DE1D71A901}" name="Colonne7600" dataDxfId="8766"/>
    <tableColumn id="7619" xr3:uid="{F36DD5F1-5B93-4769-8228-C7C94522DE26}" name="Colonne7601" dataDxfId="8765"/>
    <tableColumn id="7620" xr3:uid="{C6BDAA05-57EA-4587-BFC3-CF3CD481B783}" name="Colonne7602" dataDxfId="8764"/>
    <tableColumn id="7621" xr3:uid="{3CA23DF8-0A7C-420D-8C48-70786D4CA465}" name="Colonne7603" dataDxfId="8763"/>
    <tableColumn id="7622" xr3:uid="{1B7A36A0-F4C0-456B-A430-54932E7DD4E7}" name="Colonne7604" dataDxfId="8762"/>
    <tableColumn id="7623" xr3:uid="{7D94535E-CD5C-4680-AD86-B1FD8DD5EEF0}" name="Colonne7605" dataDxfId="8761"/>
    <tableColumn id="7624" xr3:uid="{4895D9A8-B319-4D3D-8726-340EEAFA2B4A}" name="Colonne7606" dataDxfId="8760"/>
    <tableColumn id="7625" xr3:uid="{1BB29BE5-721F-4C59-A1E3-F6C618F98A3A}" name="Colonne7607" dataDxfId="8759"/>
    <tableColumn id="7626" xr3:uid="{914A9DDD-CB76-43E3-A929-BE958B1BD2EB}" name="Colonne7608" dataDxfId="8758"/>
    <tableColumn id="7627" xr3:uid="{6D44AA3E-EB14-4863-B9C4-21A2EC5B93EE}" name="Colonne7609" dataDxfId="8757"/>
    <tableColumn id="7628" xr3:uid="{8D9BE0ED-0EC7-4F1F-8E0F-148D5D64C9BF}" name="Colonne7610" dataDxfId="8756"/>
    <tableColumn id="7629" xr3:uid="{6E946490-32E3-4C5B-B7CC-266C9CE82FDD}" name="Colonne7611" dataDxfId="8755"/>
    <tableColumn id="7630" xr3:uid="{178BC133-3FA4-439B-A161-ED8033FE638A}" name="Colonne7612" dataDxfId="8754"/>
    <tableColumn id="7631" xr3:uid="{54826A09-3501-4A53-9C9D-212D638795F7}" name="Colonne7613" dataDxfId="8753"/>
    <tableColumn id="7632" xr3:uid="{01432C9A-C248-4DA7-A9E5-34CB31EBC0ED}" name="Colonne7614" dataDxfId="8752"/>
    <tableColumn id="7633" xr3:uid="{521D0E1F-EA80-4C57-8263-15FAEF2DDCF3}" name="Colonne7615" dataDxfId="8751"/>
    <tableColumn id="7634" xr3:uid="{AF14B4BF-A387-44B1-BA4E-7E7493A692B6}" name="Colonne7616" dataDxfId="8750"/>
    <tableColumn id="7635" xr3:uid="{5D3CE88B-F36D-4BDF-860C-BB530E16AF5F}" name="Colonne7617" dataDxfId="8749"/>
    <tableColumn id="7636" xr3:uid="{0A39BCE6-23A3-4BAA-9A95-630BFE214867}" name="Colonne7618" dataDxfId="8748"/>
    <tableColumn id="7637" xr3:uid="{8F5882D6-FB2B-4973-90DE-3850245F629A}" name="Colonne7619" dataDxfId="8747"/>
    <tableColumn id="7638" xr3:uid="{33EB9101-C155-4CA7-A154-B7174BF97D5D}" name="Colonne7620" dataDxfId="8746"/>
    <tableColumn id="7639" xr3:uid="{7689CC62-FE4D-437C-9652-74D0ADBDBA09}" name="Colonne7621" dataDxfId="8745"/>
    <tableColumn id="7640" xr3:uid="{93A9E971-2917-416E-A4A7-223FD4EA9030}" name="Colonne7622" dataDxfId="8744"/>
    <tableColumn id="7641" xr3:uid="{9D12C6D3-3CF7-46EB-8229-3E77EBC21D1F}" name="Colonne7623" dataDxfId="8743"/>
    <tableColumn id="7642" xr3:uid="{A840D86A-E25C-4E75-9697-C1D5B08028D1}" name="Colonne7624" dataDxfId="8742"/>
    <tableColumn id="7643" xr3:uid="{529CCD05-FC6E-4593-8BC5-028F4EB67450}" name="Colonne7625" dataDxfId="8741"/>
    <tableColumn id="7644" xr3:uid="{23C38BAD-D101-41A7-BDE7-63E391C09CCF}" name="Colonne7626" dataDxfId="8740"/>
    <tableColumn id="7645" xr3:uid="{878C15DD-0A7C-4C55-890D-9E3F7A8CF2DB}" name="Colonne7627" dataDxfId="8739"/>
    <tableColumn id="7646" xr3:uid="{805269D1-77E3-4D61-B98F-FF05BFE09D25}" name="Colonne7628" dataDxfId="8738"/>
    <tableColumn id="7647" xr3:uid="{D87AF8E3-0105-40DE-9443-8E152F76E719}" name="Colonne7629" dataDxfId="8737"/>
    <tableColumn id="7648" xr3:uid="{F089DB48-21B3-4B89-AA3A-2A8AB81D0726}" name="Colonne7630" dataDxfId="8736"/>
    <tableColumn id="7649" xr3:uid="{2E774844-E4BF-4864-82C9-ABACBF517AE9}" name="Colonne7631" dataDxfId="8735"/>
    <tableColumn id="7650" xr3:uid="{AAE80F37-C64A-4DD9-92C2-2B82C98F0DA8}" name="Colonne7632" dataDxfId="8734"/>
    <tableColumn id="7651" xr3:uid="{551CCC05-524B-43BF-B149-56590C65889A}" name="Colonne7633" dataDxfId="8733"/>
    <tableColumn id="7652" xr3:uid="{48A8EEA0-8563-4FEC-BA3D-A36A8AF4569F}" name="Colonne7634" dataDxfId="8732"/>
    <tableColumn id="7653" xr3:uid="{3A5DDA54-8560-4EA5-B194-0FC40D97C9B1}" name="Colonne7635" dataDxfId="8731"/>
    <tableColumn id="7654" xr3:uid="{27D718BD-A7F6-4FBC-BB92-DDD17CB3B468}" name="Colonne7636" dataDxfId="8730"/>
    <tableColumn id="7655" xr3:uid="{3A9DA861-B9E9-40C9-93AD-962FBF24DC82}" name="Colonne7637" dataDxfId="8729"/>
    <tableColumn id="7656" xr3:uid="{CE05DEDF-CF40-448B-90DF-70FB1C93279D}" name="Colonne7638" dataDxfId="8728"/>
    <tableColumn id="7657" xr3:uid="{861A49E1-ED28-4F50-9584-D042DB3EC5A2}" name="Colonne7639" dataDxfId="8727"/>
    <tableColumn id="7658" xr3:uid="{DAB0DC18-9C83-40C0-90FB-D396C7B6441B}" name="Colonne7640" dataDxfId="8726"/>
    <tableColumn id="7659" xr3:uid="{4D2DFED2-AB41-4E17-A2AF-803BC7D39179}" name="Colonne7641" dataDxfId="8725"/>
    <tableColumn id="7660" xr3:uid="{739BEC59-7CCB-43EE-8ECE-418F943E4321}" name="Colonne7642" dataDxfId="8724"/>
    <tableColumn id="7661" xr3:uid="{9957DACB-D429-4C94-88E8-BD3ECFE9C127}" name="Colonne7643" dataDxfId="8723"/>
    <tableColumn id="7662" xr3:uid="{15F8B0FF-8240-4261-B1A5-98208061FDAD}" name="Colonne7644" dataDxfId="8722"/>
    <tableColumn id="7663" xr3:uid="{A0762EFC-6D8D-41F6-9FA6-E90D33B41598}" name="Colonne7645" dataDxfId="8721"/>
    <tableColumn id="7664" xr3:uid="{03ADE444-553D-48B2-AEFA-03841B50C717}" name="Colonne7646" dataDxfId="8720"/>
    <tableColumn id="7665" xr3:uid="{9E24F16A-1374-48C5-9FA1-0A3CFA443338}" name="Colonne7647" dataDxfId="8719"/>
    <tableColumn id="7666" xr3:uid="{4B73A273-A251-4233-99B0-70DD731E36FD}" name="Colonne7648" dataDxfId="8718"/>
    <tableColumn id="7667" xr3:uid="{123CB2FC-C83B-4352-AE35-2C473738F9F2}" name="Colonne7649" dataDxfId="8717"/>
    <tableColumn id="7668" xr3:uid="{831F1F6D-0FB4-4668-8CE0-EC7B6139E618}" name="Colonne7650" dataDxfId="8716"/>
    <tableColumn id="7669" xr3:uid="{1AD0F794-796C-438C-BD17-DC2B0C4C4FE1}" name="Colonne7651" dataDxfId="8715"/>
    <tableColumn id="7670" xr3:uid="{CACF2103-4115-4659-BC68-0046AB64EC6A}" name="Colonne7652" dataDxfId="8714"/>
    <tableColumn id="7671" xr3:uid="{C6A26D49-878D-4910-9AA5-8D713744762D}" name="Colonne7653" dataDxfId="8713"/>
    <tableColumn id="7672" xr3:uid="{29FD512A-9644-4502-881C-FD609650D3D9}" name="Colonne7654" dataDxfId="8712"/>
    <tableColumn id="7673" xr3:uid="{9C595A2D-A2FE-43EC-8C39-309FBC2E3F14}" name="Colonne7655" dataDxfId="8711"/>
    <tableColumn id="7674" xr3:uid="{FB29784E-82AB-475A-8697-B45E6A8F1DAD}" name="Colonne7656" dataDxfId="8710"/>
    <tableColumn id="7675" xr3:uid="{8B796185-B8C4-479C-927C-81A5118FA9A3}" name="Colonne7657" dataDxfId="8709"/>
    <tableColumn id="7676" xr3:uid="{38B6F13F-56DF-4D73-A923-D50E4A5A1F89}" name="Colonne7658" dataDxfId="8708"/>
    <tableColumn id="7677" xr3:uid="{FA1C106F-5204-46D3-BF1D-F461DBC48B63}" name="Colonne7659" dataDxfId="8707"/>
    <tableColumn id="7678" xr3:uid="{1E5CCC3A-36ED-4F31-9C63-749E670ED58E}" name="Colonne7660" dataDxfId="8706"/>
    <tableColumn id="7679" xr3:uid="{9A73991C-D3CF-46F2-AEB7-1414CCB22989}" name="Colonne7661" dataDxfId="8705"/>
    <tableColumn id="7680" xr3:uid="{D5F81A21-E192-4E10-B69C-5149E85E2911}" name="Colonne7662" dataDxfId="8704"/>
    <tableColumn id="7681" xr3:uid="{46A94431-43DF-4B1B-A8CA-8738134B468D}" name="Colonne7663" dataDxfId="8703"/>
    <tableColumn id="7682" xr3:uid="{EA9B11A7-57FC-41B0-AF51-BC8BBAA1F1EE}" name="Colonne7664" dataDxfId="8702"/>
    <tableColumn id="7683" xr3:uid="{B8198F55-A37A-415E-A2A8-C4BD50E5761A}" name="Colonne7665" dataDxfId="8701"/>
    <tableColumn id="7684" xr3:uid="{2C1E268A-335E-4111-9C57-7E1849C9ADEA}" name="Colonne7666" dataDxfId="8700"/>
    <tableColumn id="7685" xr3:uid="{27CCBE59-A799-46D0-ABAD-0B8CD59BF80A}" name="Colonne7667" dataDxfId="8699"/>
    <tableColumn id="7686" xr3:uid="{C1DC431C-E842-4AFF-8066-F68CE99EC800}" name="Colonne7668" dataDxfId="8698"/>
    <tableColumn id="7687" xr3:uid="{0E64F866-FBE9-4FB4-92DF-16EF699443A0}" name="Colonne7669" dataDxfId="8697"/>
    <tableColumn id="7688" xr3:uid="{BD85A83F-82EA-41AD-8148-FD4A74EC377E}" name="Colonne7670" dataDxfId="8696"/>
    <tableColumn id="7689" xr3:uid="{96A57220-5CE8-449F-914F-B8E7F3EB23EB}" name="Colonne7671" dataDxfId="8695"/>
    <tableColumn id="7690" xr3:uid="{0DF8EE2B-6676-4146-AADD-4543DE0F137C}" name="Colonne7672" dataDxfId="8694"/>
    <tableColumn id="7691" xr3:uid="{16B9BB3C-29C9-4C69-9743-861F5C62B61D}" name="Colonne7673" dataDxfId="8693"/>
    <tableColumn id="7692" xr3:uid="{9B7756D4-43CF-43E3-88DE-871EC1C430E2}" name="Colonne7674" dataDxfId="8692"/>
    <tableColumn id="7693" xr3:uid="{9506A565-D170-43FC-9531-9646697267EA}" name="Colonne7675" dataDxfId="8691"/>
    <tableColumn id="7694" xr3:uid="{1AE0A2B7-EA65-434B-BF23-626C938EACDB}" name="Colonne7676" dataDxfId="8690"/>
    <tableColumn id="7695" xr3:uid="{C4BEC8CB-584F-4C18-8788-50D05CB5C5EF}" name="Colonne7677" dataDxfId="8689"/>
    <tableColumn id="7696" xr3:uid="{0484DD99-6CD2-4317-80AF-B093F8A760BB}" name="Colonne7678" dataDxfId="8688"/>
    <tableColumn id="7697" xr3:uid="{8AA02276-0AE1-41B6-84FD-B97AD3249534}" name="Colonne7679" dataDxfId="8687"/>
    <tableColumn id="7698" xr3:uid="{E4332BE0-6861-4B00-ACA5-E4C3B0329FD3}" name="Colonne7680" dataDxfId="8686"/>
    <tableColumn id="7699" xr3:uid="{3C5F22F9-9B43-45B4-B79B-40495693E0B9}" name="Colonne7681" dataDxfId="8685"/>
    <tableColumn id="7700" xr3:uid="{E614F06A-ABDA-42DA-8968-092DCC7896FE}" name="Colonne7682" dataDxfId="8684"/>
    <tableColumn id="7701" xr3:uid="{D4CCE33F-E2C0-4AB8-AC22-6E9FE7FCE96F}" name="Colonne7683" dataDxfId="8683"/>
    <tableColumn id="7702" xr3:uid="{2CDE49DA-24DD-49AF-9804-CFA99AA12C8C}" name="Colonne7684" dataDxfId="8682"/>
    <tableColumn id="7703" xr3:uid="{8E99E991-1CC3-4C20-864D-ED79AD72FA04}" name="Colonne7685" dataDxfId="8681"/>
    <tableColumn id="7704" xr3:uid="{0F848356-786E-4F5D-A229-A6A263529094}" name="Colonne7686" dataDxfId="8680"/>
    <tableColumn id="7705" xr3:uid="{C5635B99-E656-46D6-8246-955BB8BBA470}" name="Colonne7687" dataDxfId="8679"/>
    <tableColumn id="7706" xr3:uid="{51C004E0-8448-4917-B7EA-84623C6126CB}" name="Colonne7688" dataDxfId="8678"/>
    <tableColumn id="7707" xr3:uid="{9B72464E-81E4-48A8-BFA0-519FBC48AC94}" name="Colonne7689" dataDxfId="8677"/>
    <tableColumn id="7708" xr3:uid="{440B40A3-1A3D-4FBF-A1A4-71C958AC363D}" name="Colonne7690" dataDxfId="8676"/>
    <tableColumn id="7709" xr3:uid="{8555CD56-9AA5-45B2-8699-F0D2D703EDDD}" name="Colonne7691" dataDxfId="8675"/>
    <tableColumn id="7710" xr3:uid="{704B6332-FF57-4CCC-821C-46517765B02E}" name="Colonne7692" dataDxfId="8674"/>
    <tableColumn id="7711" xr3:uid="{D4C8BEBF-9EC4-429D-A1A1-37EAA8AB9FC1}" name="Colonne7693" dataDxfId="8673"/>
    <tableColumn id="7712" xr3:uid="{000ACA3E-AFE9-471B-ABFC-079246229CCD}" name="Colonne7694" dataDxfId="8672"/>
    <tableColumn id="7713" xr3:uid="{C8F6D6C1-05FF-434B-AE30-1E355A1D035F}" name="Colonne7695" dataDxfId="8671"/>
    <tableColumn id="7714" xr3:uid="{D5276E7B-211C-418B-9C1A-6936B28205B8}" name="Colonne7696" dataDxfId="8670"/>
    <tableColumn id="7715" xr3:uid="{9AC51C74-FF98-4989-99D1-21AA455C25F1}" name="Colonne7697" dataDxfId="8669"/>
    <tableColumn id="7716" xr3:uid="{60BE0683-CC7B-45DC-BA9B-2AAD05094AA7}" name="Colonne7698" dataDxfId="8668"/>
    <tableColumn id="7717" xr3:uid="{2E5ECBEE-2792-44B8-81F8-6B89CF93AD89}" name="Colonne7699" dataDxfId="8667"/>
    <tableColumn id="7718" xr3:uid="{D8552131-4198-4CAA-8AE8-3232489B466C}" name="Colonne7700" dataDxfId="8666"/>
    <tableColumn id="7719" xr3:uid="{E92BA545-19F5-427B-BD3B-204CC0951212}" name="Colonne7701" dataDxfId="8665"/>
    <tableColumn id="7720" xr3:uid="{C50D8095-BA70-4A2B-9F0C-05A5CB0EB840}" name="Colonne7702" dataDxfId="8664"/>
    <tableColumn id="7721" xr3:uid="{03EB391C-75D6-43F1-937A-DAFF8E84B065}" name="Colonne7703" dataDxfId="8663"/>
    <tableColumn id="7722" xr3:uid="{27F652B2-E38C-4305-B89B-22AEC905E5B8}" name="Colonne7704" dataDxfId="8662"/>
    <tableColumn id="7723" xr3:uid="{065C74C0-3743-44FD-B1C7-B5E4BE52F985}" name="Colonne7705" dataDxfId="8661"/>
    <tableColumn id="7724" xr3:uid="{BBBA31BF-A801-4853-BD43-4F1DA2B0A3EE}" name="Colonne7706" dataDxfId="8660"/>
    <tableColumn id="7725" xr3:uid="{C509D068-40C5-4B3E-AB8A-6C355CEF1EC9}" name="Colonne7707" dataDxfId="8659"/>
    <tableColumn id="7726" xr3:uid="{C5F0CF75-3908-467C-93AE-BDE59BDCDCC5}" name="Colonne7708" dataDxfId="8658"/>
    <tableColumn id="7727" xr3:uid="{B83DBA08-5BE2-4F75-AC7C-7612D85BE3C9}" name="Colonne7709" dataDxfId="8657"/>
    <tableColumn id="7728" xr3:uid="{49151285-8FAB-4878-B10B-5392E5223423}" name="Colonne7710" dataDxfId="8656"/>
    <tableColumn id="7729" xr3:uid="{67983911-A395-4120-9CE6-517BED51DC5A}" name="Colonne7711" dataDxfId="8655"/>
    <tableColumn id="7730" xr3:uid="{F1D9187A-D433-45F5-944A-35B5C01AF253}" name="Colonne7712" dataDxfId="8654"/>
    <tableColumn id="7731" xr3:uid="{49F36734-EC9A-4636-BB18-5DF4FE5C03F2}" name="Colonne7713" dataDxfId="8653"/>
    <tableColumn id="7732" xr3:uid="{D4833D44-3FAA-434D-8433-EE9842E4130B}" name="Colonne7714" dataDxfId="8652"/>
    <tableColumn id="7733" xr3:uid="{76D2B011-DE7E-4F5E-9296-DEFEC37CCAC1}" name="Colonne7715" dataDxfId="8651"/>
    <tableColumn id="7734" xr3:uid="{C5513459-41E7-42B4-8F80-3DF353832829}" name="Colonne7716" dataDxfId="8650"/>
    <tableColumn id="7735" xr3:uid="{9C6DBB10-82C0-4E04-BB82-6D4958EEFBFD}" name="Colonne7717" dataDxfId="8649"/>
    <tableColumn id="7736" xr3:uid="{9CC1A0C0-46F3-410A-8FD5-24DEEAEDB1F3}" name="Colonne7718" dataDxfId="8648"/>
    <tableColumn id="7737" xr3:uid="{3A6AB10B-DB09-4D1B-9FF6-DA9F0CD69BE1}" name="Colonne7719" dataDxfId="8647"/>
    <tableColumn id="7738" xr3:uid="{F685C7F4-19CE-44B9-8DB5-9D3E70B9E044}" name="Colonne7720" dataDxfId="8646"/>
    <tableColumn id="7739" xr3:uid="{724B202F-7E6E-4A20-9725-06E8543BE0CE}" name="Colonne7721" dataDxfId="8645"/>
    <tableColumn id="7740" xr3:uid="{560601D4-69E5-44DE-BAB2-81A0103C3FEC}" name="Colonne7722" dataDxfId="8644"/>
    <tableColumn id="7741" xr3:uid="{085A6123-87A8-4418-A314-C242F774A4C7}" name="Colonne7723" dataDxfId="8643"/>
    <tableColumn id="7742" xr3:uid="{0FAD3B39-4F05-4C17-B037-BF6CB59228EA}" name="Colonne7724" dataDxfId="8642"/>
    <tableColumn id="7743" xr3:uid="{6BC9392D-D060-404E-944C-D32F6FD68CFE}" name="Colonne7725" dataDxfId="8641"/>
    <tableColumn id="7744" xr3:uid="{20B20C84-C7D4-4CBA-A81E-2B8A57DC0CA1}" name="Colonne7726" dataDxfId="8640"/>
    <tableColumn id="7745" xr3:uid="{CC0B6E9D-070B-48DE-AB1A-2A1C37910C29}" name="Colonne7727" dataDxfId="8639"/>
    <tableColumn id="7746" xr3:uid="{F3B8CCC5-21C3-4DDA-8695-B6ACD8BDC0CF}" name="Colonne7728" dataDxfId="8638"/>
    <tableColumn id="7747" xr3:uid="{97B2339F-E198-4313-84EA-13F745B31DD5}" name="Colonne7729" dataDxfId="8637"/>
    <tableColumn id="7748" xr3:uid="{F4052CAD-5604-4F84-A95E-11CD3777AB5E}" name="Colonne7730" dataDxfId="8636"/>
    <tableColumn id="7749" xr3:uid="{A124EA88-8629-4285-AC15-1803DCC1D375}" name="Colonne7731" dataDxfId="8635"/>
    <tableColumn id="7750" xr3:uid="{36567A2F-AB66-4992-88D0-75121E6818F4}" name="Colonne7732" dataDxfId="8634"/>
    <tableColumn id="7751" xr3:uid="{87A27313-82D0-4B11-AF25-3686660674B2}" name="Colonne7733" dataDxfId="8633"/>
    <tableColumn id="7752" xr3:uid="{EF4EC7A0-C958-4EBF-A9B8-EFE54482B661}" name="Colonne7734" dataDxfId="8632"/>
    <tableColumn id="7753" xr3:uid="{1B97CC86-D46A-40D5-B228-9DBD13AC6E41}" name="Colonne7735" dataDxfId="8631"/>
    <tableColumn id="7754" xr3:uid="{6FAF6952-BD6C-44A9-B8FE-83BB94DAC586}" name="Colonne7736" dataDxfId="8630"/>
    <tableColumn id="7755" xr3:uid="{CA47A514-CA6A-4229-9B50-20CE58A0DBCE}" name="Colonne7737" dataDxfId="8629"/>
    <tableColumn id="7756" xr3:uid="{84A9F120-98AD-484D-8AB1-DB16E8D54D15}" name="Colonne7738" dataDxfId="8628"/>
    <tableColumn id="7757" xr3:uid="{D83A36EA-DC0E-433E-87B7-A2BC4D2CB39F}" name="Colonne7739" dataDxfId="8627"/>
    <tableColumn id="7758" xr3:uid="{F7B19792-2673-40A4-AFF6-D4E397E96DDF}" name="Colonne7740" dataDxfId="8626"/>
    <tableColumn id="7759" xr3:uid="{3E332EAA-DABF-40EB-BBC2-BAE98DE98F53}" name="Colonne7741" dataDxfId="8625"/>
    <tableColumn id="7760" xr3:uid="{16853801-7EDA-4A49-B1F9-C32367071122}" name="Colonne7742" dataDxfId="8624"/>
    <tableColumn id="7761" xr3:uid="{21CA575C-EEA0-455A-B3DE-33EE8B64C0DD}" name="Colonne7743" dataDxfId="8623"/>
    <tableColumn id="7762" xr3:uid="{BFB2F9A2-E503-4C9F-86CB-3CC3EA2B929A}" name="Colonne7744" dataDxfId="8622"/>
    <tableColumn id="7763" xr3:uid="{4494FCE0-4AF2-4867-8753-BC9832380EF5}" name="Colonne7745" dataDxfId="8621"/>
    <tableColumn id="7764" xr3:uid="{34EF7E61-A410-444E-82A5-C1AC0981ED86}" name="Colonne7746" dataDxfId="8620"/>
    <tableColumn id="7765" xr3:uid="{A7A5244A-27B8-4635-AD4C-9AE9B078660C}" name="Colonne7747" dataDxfId="8619"/>
    <tableColumn id="7766" xr3:uid="{B89CD759-A061-421C-A16D-3CB09715A74A}" name="Colonne7748" dataDxfId="8618"/>
    <tableColumn id="7767" xr3:uid="{CA94AE4D-F807-4E95-85AD-102AECBFD163}" name="Colonne7749" dataDxfId="8617"/>
    <tableColumn id="7768" xr3:uid="{E763F1F6-F216-42F3-85C7-5A4CA934A575}" name="Colonne7750" dataDxfId="8616"/>
    <tableColumn id="7769" xr3:uid="{2915F3AB-AC8D-468F-B2EB-747B88871B13}" name="Colonne7751" dataDxfId="8615"/>
    <tableColumn id="7770" xr3:uid="{FC951985-A4D0-480F-BAC1-EBEF7C40FDF9}" name="Colonne7752" dataDxfId="8614"/>
    <tableColumn id="7771" xr3:uid="{BE0A2775-FD0D-4AAD-8643-DFB8E2D0698E}" name="Colonne7753" dataDxfId="8613"/>
    <tableColumn id="7772" xr3:uid="{90037D82-8075-4702-91F6-D0C8CFDF2761}" name="Colonne7754" dataDxfId="8612"/>
    <tableColumn id="7773" xr3:uid="{D016EEA2-1053-4734-81BC-D42C6D62D212}" name="Colonne7755" dataDxfId="8611"/>
    <tableColumn id="7774" xr3:uid="{098A7AEC-F8DC-4090-97FA-EDB77840425D}" name="Colonne7756" dataDxfId="8610"/>
    <tableColumn id="7775" xr3:uid="{ED8B1CD7-B44B-472F-B5CB-CBEA8BEDC50F}" name="Colonne7757" dataDxfId="8609"/>
    <tableColumn id="7776" xr3:uid="{70B5BA8A-3CFC-402D-989A-FDEE33A8E817}" name="Colonne7758" dataDxfId="8608"/>
    <tableColumn id="7777" xr3:uid="{CEED53D1-029B-44B8-A66B-6688A9DE1E5E}" name="Colonne7759" dataDxfId="8607"/>
    <tableColumn id="7778" xr3:uid="{ACBBD032-ADBC-4C60-B978-8FFD52484346}" name="Colonne7760" dataDxfId="8606"/>
    <tableColumn id="7779" xr3:uid="{304CA2A4-B1AA-462F-9015-1F88C7BFF001}" name="Colonne7761" dataDxfId="8605"/>
    <tableColumn id="7780" xr3:uid="{6620875F-8187-4817-AC3E-9D9E76C7064E}" name="Colonne7762" dataDxfId="8604"/>
    <tableColumn id="7781" xr3:uid="{0C9684F2-716F-4269-9F5D-8F62BE37C1B7}" name="Colonne7763" dataDxfId="8603"/>
    <tableColumn id="7782" xr3:uid="{A65B01C5-4BF4-420E-846D-50FC0BAE3D82}" name="Colonne7764" dataDxfId="8602"/>
    <tableColumn id="7783" xr3:uid="{5095DDF6-90D4-47FA-86B0-405BBD71151F}" name="Colonne7765" dataDxfId="8601"/>
    <tableColumn id="7784" xr3:uid="{F05CC4A6-8034-4F4D-95EF-89638F5A2032}" name="Colonne7766" dataDxfId="8600"/>
    <tableColumn id="7785" xr3:uid="{0B1BB864-9561-4893-B6D8-921213418B4D}" name="Colonne7767" dataDxfId="8599"/>
    <tableColumn id="7786" xr3:uid="{870D39DF-B8CB-405C-B011-0760350CF4D8}" name="Colonne7768" dataDxfId="8598"/>
    <tableColumn id="7787" xr3:uid="{BD7085AF-48E8-4656-A4C2-EE582E188A36}" name="Colonne7769" dataDxfId="8597"/>
    <tableColumn id="7788" xr3:uid="{9704E12D-3C12-402A-8305-5FD9772B9F9D}" name="Colonne7770" dataDxfId="8596"/>
    <tableColumn id="7789" xr3:uid="{176837C4-28A1-4BC1-BBD4-BBAD708211AE}" name="Colonne7771" dataDxfId="8595"/>
    <tableColumn id="7790" xr3:uid="{436111FE-5195-4722-A8EA-81A9AC68341E}" name="Colonne7772" dataDxfId="8594"/>
    <tableColumn id="7791" xr3:uid="{F162D6CB-8C4C-4650-B40A-F1ECBF72F9DB}" name="Colonne7773" dataDxfId="8593"/>
    <tableColumn id="7792" xr3:uid="{B5B13D34-3F7D-45CE-B0FF-DE8A6B205938}" name="Colonne7774" dataDxfId="8592"/>
    <tableColumn id="7793" xr3:uid="{E5107966-2461-4302-B21D-20E0C2212A36}" name="Colonne7775" dataDxfId="8591"/>
    <tableColumn id="7794" xr3:uid="{C85010BF-A954-4734-B775-EA91E5304C0F}" name="Colonne7776" dataDxfId="8590"/>
    <tableColumn id="7795" xr3:uid="{130ACB06-3B80-4C7D-876A-C9AB260EEA54}" name="Colonne7777" dataDxfId="8589"/>
    <tableColumn id="7796" xr3:uid="{BEBC346D-D61E-4680-970C-B0A63067854A}" name="Colonne7778" dataDxfId="8588"/>
    <tableColumn id="7797" xr3:uid="{1B63301F-89FA-4CDB-B7C0-DA7455942400}" name="Colonne7779" dataDxfId="8587"/>
    <tableColumn id="7798" xr3:uid="{95128C35-4AB2-4040-8211-54FF1882C21E}" name="Colonne7780" dataDxfId="8586"/>
    <tableColumn id="7799" xr3:uid="{8D7700EB-0EB6-4965-94A6-095B2FA2254B}" name="Colonne7781" dataDxfId="8585"/>
    <tableColumn id="7800" xr3:uid="{1DECF15C-2B0F-46A8-857F-A03F20B7282D}" name="Colonne7782" dataDxfId="8584"/>
    <tableColumn id="7801" xr3:uid="{C05A2854-4C60-4932-BA46-958897F0E9B9}" name="Colonne7783" dataDxfId="8583"/>
    <tableColumn id="7802" xr3:uid="{8DA5E3CC-D24C-4C62-86F0-FB1C5EBCF987}" name="Colonne7784" dataDxfId="8582"/>
    <tableColumn id="7803" xr3:uid="{29230F1E-F571-4B55-85F4-ACE3F7CF6B19}" name="Colonne7785" dataDxfId="8581"/>
    <tableColumn id="7804" xr3:uid="{A4408ED2-3DBB-4336-9590-604699A93926}" name="Colonne7786" dataDxfId="8580"/>
    <tableColumn id="7805" xr3:uid="{4ABC4C92-D19E-4E4A-AD73-DD9BDA6E6F44}" name="Colonne7787" dataDxfId="8579"/>
    <tableColumn id="7806" xr3:uid="{37775D4E-C44A-4C50-9AF2-B993272A27C9}" name="Colonne7788" dataDxfId="8578"/>
    <tableColumn id="7807" xr3:uid="{0A7DB5F9-FA32-488B-ACC9-858FAA7FD7EE}" name="Colonne7789" dataDxfId="8577"/>
    <tableColumn id="7808" xr3:uid="{1659B191-AE4B-4707-AF6A-CAE47A6FD120}" name="Colonne7790" dataDxfId="8576"/>
    <tableColumn id="7809" xr3:uid="{6F825541-9F3B-4D87-9273-D964E9F72186}" name="Colonne7791" dataDxfId="8575"/>
    <tableColumn id="7810" xr3:uid="{63D3C943-0102-410B-8D3C-822EDA0AB3E4}" name="Colonne7792" dataDxfId="8574"/>
    <tableColumn id="7811" xr3:uid="{225011B1-4118-4CC8-90A9-F250A848EFC3}" name="Colonne7793" dataDxfId="8573"/>
    <tableColumn id="7812" xr3:uid="{EF4B396D-6B5B-4684-A7B8-CFD573672270}" name="Colonne7794" dataDxfId="8572"/>
    <tableColumn id="7813" xr3:uid="{F489B97D-2D3F-4368-B63F-953DDCA55D8A}" name="Colonne7795" dataDxfId="8571"/>
    <tableColumn id="7814" xr3:uid="{711AA12E-22FE-4246-A559-6DB68A69242F}" name="Colonne7796" dataDxfId="8570"/>
    <tableColumn id="7815" xr3:uid="{C2106D71-5441-4466-91CA-69A1E0ED29E3}" name="Colonne7797" dataDxfId="8569"/>
    <tableColumn id="7816" xr3:uid="{8544DF11-F7F0-4B48-B2FC-DA88E0662648}" name="Colonne7798" dataDxfId="8568"/>
    <tableColumn id="7817" xr3:uid="{2B8BBE6A-A505-467B-9C48-D35E8A196E4D}" name="Colonne7799" dataDxfId="8567"/>
    <tableColumn id="7818" xr3:uid="{C7E578C1-2ED7-4757-AE14-1B7365033E93}" name="Colonne7800" dataDxfId="8566"/>
    <tableColumn id="7819" xr3:uid="{5815E422-A603-4846-B322-4652FD2D29CF}" name="Colonne7801" dataDxfId="8565"/>
    <tableColumn id="7820" xr3:uid="{157EFE75-66FC-49F5-90EF-55587F72B3F6}" name="Colonne7802" dataDxfId="8564"/>
    <tableColumn id="7821" xr3:uid="{17FD45F3-61D8-448D-97E2-22318F32FFD1}" name="Colonne7803" dataDxfId="8563"/>
    <tableColumn id="7822" xr3:uid="{1B0ADB70-B5E8-490A-A333-8EBD5A350E87}" name="Colonne7804" dataDxfId="8562"/>
    <tableColumn id="7823" xr3:uid="{13228855-812A-4DD9-9424-DC8FDD51480C}" name="Colonne7805" dataDxfId="8561"/>
    <tableColumn id="7824" xr3:uid="{91320BEA-BB12-43AB-9C39-0EF816D21207}" name="Colonne7806" dataDxfId="8560"/>
    <tableColumn id="7825" xr3:uid="{150B0BD3-28B6-4B58-973D-73032A78EED5}" name="Colonne7807" dataDxfId="8559"/>
    <tableColumn id="7826" xr3:uid="{AB16F3DC-C2ED-42B5-933D-91301DC09637}" name="Colonne7808" dataDxfId="8558"/>
    <tableColumn id="7827" xr3:uid="{C6D8DC27-C8B0-4F40-B6BB-1C9700B6CFAC}" name="Colonne7809" dataDxfId="8557"/>
    <tableColumn id="7828" xr3:uid="{FC70691B-7017-4417-AC90-2FE58266CD71}" name="Colonne7810" dataDxfId="8556"/>
    <tableColumn id="7829" xr3:uid="{6B3101A7-EF3D-4537-B8A2-D3E6B2F8B496}" name="Colonne7811" dataDxfId="8555"/>
    <tableColumn id="7830" xr3:uid="{1D933708-AB80-429E-A62E-658AC716B3D0}" name="Colonne7812" dataDxfId="8554"/>
    <tableColumn id="7831" xr3:uid="{F85538A3-6CC1-4DA5-B652-39C06236CDA2}" name="Colonne7813" dataDxfId="8553"/>
    <tableColumn id="7832" xr3:uid="{9385AE5A-D954-4CF7-9AE7-D038E87A76B2}" name="Colonne7814" dataDxfId="8552"/>
    <tableColumn id="7833" xr3:uid="{DB3FFD52-D1D6-4715-90AA-5ADF0A42D1BC}" name="Colonne7815" dataDxfId="8551"/>
    <tableColumn id="7834" xr3:uid="{6A2EF44C-55C0-406F-9858-09DBFC3FD638}" name="Colonne7816" dataDxfId="8550"/>
    <tableColumn id="7835" xr3:uid="{DEF59029-AB6D-4499-8534-4E061DBE6E98}" name="Colonne7817" dataDxfId="8549"/>
    <tableColumn id="7836" xr3:uid="{3E5FF935-54FC-4B23-BD23-FD453FD993A1}" name="Colonne7818" dataDxfId="8548"/>
    <tableColumn id="7837" xr3:uid="{EFA7A6B6-C5DE-4E05-ABFC-676F652D38B2}" name="Colonne7819" dataDxfId="8547"/>
    <tableColumn id="7838" xr3:uid="{14AF7BDB-B4B3-4756-862E-C5634DC6A068}" name="Colonne7820" dataDxfId="8546"/>
    <tableColumn id="7839" xr3:uid="{373C3586-987D-4918-9AB6-7C0B589E86A0}" name="Colonne7821" dataDxfId="8545"/>
    <tableColumn id="7840" xr3:uid="{3687B089-0D08-4168-A8E5-8D1888B35571}" name="Colonne7822" dataDxfId="8544"/>
    <tableColumn id="7841" xr3:uid="{17E7EA9B-0EB7-4B81-B94E-96A78D393A0B}" name="Colonne7823" dataDxfId="8543"/>
    <tableColumn id="7842" xr3:uid="{55E0CD02-9059-4D8C-9F61-3790122BD48B}" name="Colonne7824" dataDxfId="8542"/>
    <tableColumn id="7843" xr3:uid="{69410C03-FCC3-4DB3-8509-D8301BF16C07}" name="Colonne7825" dataDxfId="8541"/>
    <tableColumn id="7844" xr3:uid="{DB5A9F55-F888-4F2E-A39A-0F943B94DAF0}" name="Colonne7826" dataDxfId="8540"/>
    <tableColumn id="7845" xr3:uid="{B4013FEC-C412-4D06-8A0E-590C9B96B0BC}" name="Colonne7827" dataDxfId="8539"/>
    <tableColumn id="7846" xr3:uid="{63959AE7-BE7E-4DD6-AFAE-600F3DEEEF7A}" name="Colonne7828" dataDxfId="8538"/>
    <tableColumn id="7847" xr3:uid="{1DEE00BC-0791-490D-B315-D383D00ACBFB}" name="Colonne7829" dataDxfId="8537"/>
    <tableColumn id="7848" xr3:uid="{0AA30749-E736-4FE0-B3A8-BCBC5F636C9A}" name="Colonne7830" dataDxfId="8536"/>
    <tableColumn id="7849" xr3:uid="{90228F75-FAD6-44FE-9B7A-8770FA7A5D5E}" name="Colonne7831" dataDxfId="8535"/>
    <tableColumn id="7850" xr3:uid="{DB44605C-5DD7-4F41-BC65-19E06E5685B1}" name="Colonne7832" dataDxfId="8534"/>
    <tableColumn id="7851" xr3:uid="{059725CA-FC5F-448A-863A-789D9DDBD90A}" name="Colonne7833" dataDxfId="8533"/>
    <tableColumn id="7852" xr3:uid="{8093C9C1-5A6B-4154-80BA-B2B33E901C3B}" name="Colonne7834" dataDxfId="8532"/>
    <tableColumn id="7853" xr3:uid="{88109782-EE82-4A62-BD38-389F548B4024}" name="Colonne7835" dataDxfId="8531"/>
    <tableColumn id="7854" xr3:uid="{599E79A9-5D2B-4894-8CCC-73B5CD433CD7}" name="Colonne7836" dataDxfId="8530"/>
    <tableColumn id="7855" xr3:uid="{B1E4C3DE-CE90-412C-9F0E-A13DA22FD7C0}" name="Colonne7837" dataDxfId="8529"/>
    <tableColumn id="7856" xr3:uid="{A37DC797-D074-4E9E-83F9-300435B948E0}" name="Colonne7838" dataDxfId="8528"/>
    <tableColumn id="7857" xr3:uid="{2614A9A0-D527-4819-8AC4-023806EA5D92}" name="Colonne7839" dataDxfId="8527"/>
    <tableColumn id="7858" xr3:uid="{D2BD6A79-A0DA-4429-9511-F6089636D4EB}" name="Colonne7840" dataDxfId="8526"/>
    <tableColumn id="7859" xr3:uid="{3F380005-C024-4048-93E6-B7019D47C80B}" name="Colonne7841" dataDxfId="8525"/>
    <tableColumn id="7860" xr3:uid="{F7FE394C-0869-4EDB-A8A9-11F534B1A753}" name="Colonne7842" dataDxfId="8524"/>
    <tableColumn id="7861" xr3:uid="{EAC468C9-1BC0-4F2C-AFAE-655F7229F60C}" name="Colonne7843" dataDxfId="8523"/>
    <tableColumn id="7862" xr3:uid="{7948C93F-A394-4339-8FF8-4BF85F0E2030}" name="Colonne7844" dataDxfId="8522"/>
    <tableColumn id="7863" xr3:uid="{A2F3BEA6-35AB-4C8D-A32E-515B1F5A3C8B}" name="Colonne7845" dataDxfId="8521"/>
    <tableColumn id="7864" xr3:uid="{79A8B19F-7D51-49D8-8F80-0069E4448F8D}" name="Colonne7846" dataDxfId="8520"/>
    <tableColumn id="7865" xr3:uid="{6B7DEA2B-D6B8-4365-9E67-9828EF7736AC}" name="Colonne7847" dataDxfId="8519"/>
    <tableColumn id="7866" xr3:uid="{2996BE9A-265F-4A59-9BD8-E1782100E16B}" name="Colonne7848" dataDxfId="8518"/>
    <tableColumn id="7867" xr3:uid="{6E012209-C941-4578-9ED1-9CD1CA5D8520}" name="Colonne7849" dataDxfId="8517"/>
    <tableColumn id="7868" xr3:uid="{C4912A5B-AEE8-40F3-88C7-2067072DFCFD}" name="Colonne7850" dataDxfId="8516"/>
    <tableColumn id="7869" xr3:uid="{66550E51-68D7-468D-A3AE-D5A762EB9E06}" name="Colonne7851" dataDxfId="8515"/>
    <tableColumn id="7870" xr3:uid="{2325DB5B-866A-472A-B3C8-FB2ADEC93599}" name="Colonne7852" dataDxfId="8514"/>
    <tableColumn id="7871" xr3:uid="{F31FA3CF-4E57-4373-9676-988F94CC3149}" name="Colonne7853" dataDxfId="8513"/>
    <tableColumn id="7872" xr3:uid="{3174C095-6714-4A37-BC56-C5FA913C61E3}" name="Colonne7854" dataDxfId="8512"/>
    <tableColumn id="7873" xr3:uid="{9FE68885-A256-4659-AFD9-6043C4454BD5}" name="Colonne7855" dataDxfId="8511"/>
    <tableColumn id="7874" xr3:uid="{213D672B-B1D0-4937-8982-7338EDBC6AB6}" name="Colonne7856" dataDxfId="8510"/>
    <tableColumn id="7875" xr3:uid="{B7FFB53E-4E3F-448C-AB45-C247B641726E}" name="Colonne7857" dataDxfId="8509"/>
    <tableColumn id="7876" xr3:uid="{1ED4EC33-EE9D-45B8-B1D3-FA2A52D813D8}" name="Colonne7858" dataDxfId="8508"/>
    <tableColumn id="7877" xr3:uid="{8FEFAB43-1A39-4C49-970E-0D2DA6BD9B6B}" name="Colonne7859" dataDxfId="8507"/>
    <tableColumn id="7878" xr3:uid="{E59CCA19-192C-47B2-91B0-8167B61077C5}" name="Colonne7860" dataDxfId="8506"/>
    <tableColumn id="7879" xr3:uid="{4953A332-D701-4469-8CCA-3A8040F42378}" name="Colonne7861" dataDxfId="8505"/>
    <tableColumn id="7880" xr3:uid="{CED44187-C429-401D-ADFC-173F6A72CD04}" name="Colonne7862" dataDxfId="8504"/>
    <tableColumn id="7881" xr3:uid="{9713ECF5-8473-4BC3-9408-BC4F0EAD40EB}" name="Colonne7863" dataDxfId="8503"/>
    <tableColumn id="7882" xr3:uid="{9C6A0E93-59D6-444A-9ED1-0914DABE47C1}" name="Colonne7864" dataDxfId="8502"/>
    <tableColumn id="7883" xr3:uid="{8808546A-4707-4B0D-9A01-47EDE52F1F3B}" name="Colonne7865" dataDxfId="8501"/>
    <tableColumn id="7884" xr3:uid="{07D6748D-1773-467D-A0CB-BFD01C14F673}" name="Colonne7866" dataDxfId="8500"/>
    <tableColumn id="7885" xr3:uid="{7FAE1020-08BB-45CC-80F2-0AB0C50E2053}" name="Colonne7867" dataDxfId="8499"/>
    <tableColumn id="7886" xr3:uid="{22F0E63B-A0FE-49D2-964C-0C547454723A}" name="Colonne7868" dataDxfId="8498"/>
    <tableColumn id="7887" xr3:uid="{491C2239-3540-4448-8FAC-A544861D8C70}" name="Colonne7869" dataDxfId="8497"/>
    <tableColumn id="7888" xr3:uid="{5D5C3F61-4663-4B2F-93ED-2911B1750D15}" name="Colonne7870" dataDxfId="8496"/>
    <tableColumn id="7889" xr3:uid="{B091F61C-3D76-46F7-81A9-0E9EF7915A37}" name="Colonne7871" dataDxfId="8495"/>
    <tableColumn id="7890" xr3:uid="{B83F440C-F7E5-48DC-B838-AFD8CB77596A}" name="Colonne7872" dataDxfId="8494"/>
    <tableColumn id="7891" xr3:uid="{55AF7261-B3FE-4139-9DAB-40261511DDF6}" name="Colonne7873" dataDxfId="8493"/>
    <tableColumn id="7892" xr3:uid="{128DFF5D-065B-4CAE-8A6B-9FA8FA416FD1}" name="Colonne7874" dataDxfId="8492"/>
    <tableColumn id="7893" xr3:uid="{0E4D9CA6-8B08-433C-880A-CD3D61D3980B}" name="Colonne7875" dataDxfId="8491"/>
    <tableColumn id="7894" xr3:uid="{C15A2DAC-FBF6-4FBC-A83F-A6F31B126BF5}" name="Colonne7876" dataDxfId="8490"/>
    <tableColumn id="7895" xr3:uid="{42052BDA-B878-4A19-ADD7-764E34F338B7}" name="Colonne7877" dataDxfId="8489"/>
    <tableColumn id="7896" xr3:uid="{ABB21152-197A-4C52-930F-5CC844FD8CA5}" name="Colonne7878" dataDxfId="8488"/>
    <tableColumn id="7897" xr3:uid="{568B9324-16EB-44E0-BC01-CE8CD9A217E6}" name="Colonne7879" dataDxfId="8487"/>
    <tableColumn id="7898" xr3:uid="{D72C22C1-DF92-4989-B239-6605FFCB6877}" name="Colonne7880" dataDxfId="8486"/>
    <tableColumn id="7899" xr3:uid="{C584633B-6F8A-4BDE-9AFB-CB5528569C06}" name="Colonne7881" dataDxfId="8485"/>
    <tableColumn id="7900" xr3:uid="{D6318128-A04D-4DBA-8DE5-FA02EABE5417}" name="Colonne7882" dataDxfId="8484"/>
    <tableColumn id="7901" xr3:uid="{C069E94B-5B11-47C2-91B8-CF3033D89317}" name="Colonne7883" dataDxfId="8483"/>
    <tableColumn id="7902" xr3:uid="{D23AC36F-093F-4FC2-B357-056BB072F651}" name="Colonne7884" dataDxfId="8482"/>
    <tableColumn id="7903" xr3:uid="{BAADB3F9-9A75-4A32-AE4C-7F6FD931F798}" name="Colonne7885" dataDxfId="8481"/>
    <tableColumn id="7904" xr3:uid="{B05FDF90-E104-4D84-9ABB-55BD71132ADA}" name="Colonne7886" dataDxfId="8480"/>
    <tableColumn id="7905" xr3:uid="{80C93263-8F38-460C-A13C-EE48E5EC2D2E}" name="Colonne7887" dataDxfId="8479"/>
    <tableColumn id="7906" xr3:uid="{2AA05B02-35E4-47DB-8327-8F94F437CF81}" name="Colonne7888" dataDxfId="8478"/>
    <tableColumn id="7907" xr3:uid="{85BAB867-4B05-4739-A2BB-2BE4CA4E28C0}" name="Colonne7889" dataDxfId="8477"/>
    <tableColumn id="7908" xr3:uid="{274CA0DD-1CC6-483F-9C63-49A247A729DE}" name="Colonne7890" dataDxfId="8476"/>
    <tableColumn id="7909" xr3:uid="{BA4AAF30-0505-49FC-B04E-54F186ED45C0}" name="Colonne7891" dataDxfId="8475"/>
    <tableColumn id="7910" xr3:uid="{03C0DA8C-D250-4595-AB04-237AC5307E6C}" name="Colonne7892" dataDxfId="8474"/>
    <tableColumn id="7911" xr3:uid="{B3B4CA57-BE30-43B9-A984-6D08FBE4C63D}" name="Colonne7893" dataDxfId="8473"/>
    <tableColumn id="7912" xr3:uid="{435F351C-DF33-4903-AA12-B26C66208668}" name="Colonne7894" dataDxfId="8472"/>
    <tableColumn id="7913" xr3:uid="{49607072-E7AA-45D5-BEAF-653F2857F379}" name="Colonne7895" dataDxfId="8471"/>
    <tableColumn id="7914" xr3:uid="{88FD5FCE-2280-441E-84C0-438A6CA87BF0}" name="Colonne7896" dataDxfId="8470"/>
    <tableColumn id="7915" xr3:uid="{B723E5F3-26AB-4BA6-9561-0FC7B3598456}" name="Colonne7897" dataDxfId="8469"/>
    <tableColumn id="7916" xr3:uid="{7E08995F-183C-453E-9460-CA202531BB81}" name="Colonne7898" dataDxfId="8468"/>
    <tableColumn id="7917" xr3:uid="{65E3BB33-7203-43AB-95B3-2F28151CAC3A}" name="Colonne7899" dataDxfId="8467"/>
    <tableColumn id="7918" xr3:uid="{0C2A0D12-2FDA-41B8-9AE0-B0C756A77046}" name="Colonne7900" dataDxfId="8466"/>
    <tableColumn id="7919" xr3:uid="{6064698B-2BAF-47E1-9209-AE3C2DF8D6F6}" name="Colonne7901" dataDxfId="8465"/>
    <tableColumn id="7920" xr3:uid="{61231887-8D9F-4FF5-8604-0ED152EB079A}" name="Colonne7902" dataDxfId="8464"/>
    <tableColumn id="7921" xr3:uid="{5E269254-B646-438B-8FED-182AE6AB9322}" name="Colonne7903" dataDxfId="8463"/>
    <tableColumn id="7922" xr3:uid="{F0B87A77-5570-4E51-99C4-0522413AEEC6}" name="Colonne7904" dataDxfId="8462"/>
    <tableColumn id="7923" xr3:uid="{B563EE17-BA57-4A5F-8834-59E2591B3324}" name="Colonne7905" dataDxfId="8461"/>
    <tableColumn id="7924" xr3:uid="{E6140250-CECD-483B-B54C-F56042A0F1A8}" name="Colonne7906" dataDxfId="8460"/>
    <tableColumn id="7925" xr3:uid="{0BC9A75C-CB2F-4E93-9F3A-1EB23D82E679}" name="Colonne7907" dataDxfId="8459"/>
    <tableColumn id="7926" xr3:uid="{2C9D611B-0B26-46F4-B6D8-788D298EB0EB}" name="Colonne7908" dataDxfId="8458"/>
    <tableColumn id="7927" xr3:uid="{61176857-4237-456C-BA7A-38F88183602C}" name="Colonne7909" dataDxfId="8457"/>
    <tableColumn id="7928" xr3:uid="{275B18F7-39B4-45B2-B58F-550A41979C3F}" name="Colonne7910" dataDxfId="8456"/>
    <tableColumn id="7929" xr3:uid="{948C6779-65CA-4315-91CF-676C74467F4C}" name="Colonne7911" dataDxfId="8455"/>
    <tableColumn id="7930" xr3:uid="{6CA369A3-104F-46F5-90B4-7069CDB59066}" name="Colonne7912" dataDxfId="8454"/>
    <tableColumn id="7931" xr3:uid="{A83CA9AF-B1A6-44CF-896D-4E3123A6B1F2}" name="Colonne7913" dataDxfId="8453"/>
    <tableColumn id="7932" xr3:uid="{3F16C9F8-7E91-4EFD-BE11-00C48EB6F3A7}" name="Colonne7914" dataDxfId="8452"/>
    <tableColumn id="7933" xr3:uid="{9EB7561F-4CA5-4CEF-B685-0E40B6183C5B}" name="Colonne7915" dataDxfId="8451"/>
    <tableColumn id="7934" xr3:uid="{2035D5EA-E0BE-4E23-9947-802E26399915}" name="Colonne7916" dataDxfId="8450"/>
    <tableColumn id="7935" xr3:uid="{04BA4956-7B18-4B8A-BFCE-68BA9CE4645C}" name="Colonne7917" dataDxfId="8449"/>
    <tableColumn id="7936" xr3:uid="{4A844DFB-D459-4EFF-B4A4-498AF686CE97}" name="Colonne7918" dataDxfId="8448"/>
    <tableColumn id="7937" xr3:uid="{EB43B01D-203D-4C32-AFBE-745E5635A8CD}" name="Colonne7919" dataDxfId="8447"/>
    <tableColumn id="7938" xr3:uid="{92498603-73A8-4362-9312-B3EDBE2F9E15}" name="Colonne7920" dataDxfId="8446"/>
    <tableColumn id="7939" xr3:uid="{A7508DD5-E9DC-4D87-A10D-85DD85367A7B}" name="Colonne7921" dataDxfId="8445"/>
    <tableColumn id="7940" xr3:uid="{9D9371DC-E3CB-4937-A664-40E8AAD1D6CF}" name="Colonne7922" dataDxfId="8444"/>
    <tableColumn id="7941" xr3:uid="{A2439DE9-BD9F-425F-9425-364D008D455F}" name="Colonne7923" dataDxfId="8443"/>
    <tableColumn id="7942" xr3:uid="{2D939AE8-2B2F-4E89-8A7F-EAE3FEEC30AD}" name="Colonne7924" dataDxfId="8442"/>
    <tableColumn id="7943" xr3:uid="{2221A405-EF20-418F-AF2B-31790DF12448}" name="Colonne7925" dataDxfId="8441"/>
    <tableColumn id="7944" xr3:uid="{2D3A5944-F367-4839-B27F-38B490708E96}" name="Colonne7926" dataDxfId="8440"/>
    <tableColumn id="7945" xr3:uid="{E70F346D-0DCF-4DA2-8C8A-CBDA5399FB3E}" name="Colonne7927" dataDxfId="8439"/>
    <tableColumn id="7946" xr3:uid="{D6366970-06F2-4000-9ED2-7C8E211974A1}" name="Colonne7928" dataDxfId="8438"/>
    <tableColumn id="7947" xr3:uid="{B84EA720-D466-4C80-96F3-CB7584F20CB4}" name="Colonne7929" dataDxfId="8437"/>
    <tableColumn id="7948" xr3:uid="{82FCC28B-2C01-4B76-A487-A042B9B39BBE}" name="Colonne7930" dataDxfId="8436"/>
    <tableColumn id="7949" xr3:uid="{21571C81-0A19-458A-A932-46A942C0B143}" name="Colonne7931" dataDxfId="8435"/>
    <tableColumn id="7950" xr3:uid="{A009CA61-D9ED-4E8C-BC07-5F82B4BAF0F8}" name="Colonne7932" dataDxfId="8434"/>
    <tableColumn id="7951" xr3:uid="{C683BE23-9763-46F0-9838-963E34373565}" name="Colonne7933" dataDxfId="8433"/>
    <tableColumn id="7952" xr3:uid="{B48A9D52-26B7-4DBB-AD99-7DD35BA890E6}" name="Colonne7934" dataDxfId="8432"/>
    <tableColumn id="7953" xr3:uid="{33F11A4D-A362-4808-946B-04D7622FBE3F}" name="Colonne7935" dataDxfId="8431"/>
    <tableColumn id="7954" xr3:uid="{CC3D43ED-34D6-4208-8A46-FFD5C949EF9B}" name="Colonne7936" dataDxfId="8430"/>
    <tableColumn id="7955" xr3:uid="{D750CBC4-175A-4384-8C38-D50A8CDF6A3E}" name="Colonne7937" dataDxfId="8429"/>
    <tableColumn id="7956" xr3:uid="{6075A1A7-914C-40FB-950F-C780DAC0F874}" name="Colonne7938" dataDxfId="8428"/>
    <tableColumn id="7957" xr3:uid="{4EEACFEE-1C81-4782-9C09-2EFA751864E4}" name="Colonne7939" dataDxfId="8427"/>
    <tableColumn id="7958" xr3:uid="{67A7D3DE-C5E6-499D-A965-215EA8659AAA}" name="Colonne7940" dataDxfId="8426"/>
    <tableColumn id="7959" xr3:uid="{7AAEDC30-EED3-4C78-B9B0-6E553768380F}" name="Colonne7941" dataDxfId="8425"/>
    <tableColumn id="7960" xr3:uid="{87C5460F-B6D7-445F-AF26-CB4AFFF0227F}" name="Colonne7942" dataDxfId="8424"/>
    <tableColumn id="7961" xr3:uid="{0D467D08-E2B7-4885-BA49-698949484A0A}" name="Colonne7943" dataDxfId="8423"/>
    <tableColumn id="7962" xr3:uid="{DECC2D06-106B-4816-BEFC-817F960F8E3D}" name="Colonne7944" dataDxfId="8422"/>
    <tableColumn id="7963" xr3:uid="{A4C9EB0C-3619-4A0C-B705-2857EFE98534}" name="Colonne7945" dataDxfId="8421"/>
    <tableColumn id="7964" xr3:uid="{28D2019A-D52D-4A38-8A7E-760FF8F9557C}" name="Colonne7946" dataDxfId="8420"/>
    <tableColumn id="7965" xr3:uid="{4833B85F-C390-47A2-8D23-3B817507A971}" name="Colonne7947" dataDxfId="8419"/>
    <tableColumn id="7966" xr3:uid="{B131E689-D55C-4396-9E74-5C76DBCC11C9}" name="Colonne7948" dataDxfId="8418"/>
    <tableColumn id="7967" xr3:uid="{6CEC9345-9BA7-41F6-A2C1-889D09A78E3B}" name="Colonne7949" dataDxfId="8417"/>
    <tableColumn id="7968" xr3:uid="{80F866AC-F9F5-4BEB-B85C-3D96A7F0E828}" name="Colonne7950" dataDxfId="8416"/>
    <tableColumn id="7969" xr3:uid="{AC7289AF-CBA6-4BD2-9AE1-8CC3294FE508}" name="Colonne7951" dataDxfId="8415"/>
    <tableColumn id="7970" xr3:uid="{E3F1F0E6-1948-462F-867E-22A94ED26F23}" name="Colonne7952" dataDxfId="8414"/>
    <tableColumn id="7971" xr3:uid="{B1BF3BB8-657A-41C7-9997-1EE39E416104}" name="Colonne7953" dataDxfId="8413"/>
    <tableColumn id="7972" xr3:uid="{5BBA72C6-45C2-4BED-9E6F-B81A0AEDB252}" name="Colonne7954" dataDxfId="8412"/>
    <tableColumn id="7973" xr3:uid="{C822392C-6CFB-43C7-A51E-3BE141BE4463}" name="Colonne7955" dataDxfId="8411"/>
    <tableColumn id="7974" xr3:uid="{5F626172-71CC-4DB2-936C-1447AA8B193A}" name="Colonne7956" dataDxfId="8410"/>
    <tableColumn id="7975" xr3:uid="{C3F09903-EA4D-47E1-AA91-7F9B72B6A438}" name="Colonne7957" dataDxfId="8409"/>
    <tableColumn id="7976" xr3:uid="{D68CA490-7917-4F36-A4AF-B729BA76A10B}" name="Colonne7958" dataDxfId="8408"/>
    <tableColumn id="7977" xr3:uid="{3A6F3E19-B333-49F1-AC39-59AEB688515B}" name="Colonne7959" dataDxfId="8407"/>
    <tableColumn id="7978" xr3:uid="{B18198BA-EB67-41F4-9E4D-EC238A4D5063}" name="Colonne7960" dataDxfId="8406"/>
    <tableColumn id="7979" xr3:uid="{C17C5A3A-3E87-4AC6-A65B-28EF5B58ABEE}" name="Colonne7961" dataDxfId="8405"/>
    <tableColumn id="7980" xr3:uid="{863D5630-DA6C-4291-97DA-03FC9382BE01}" name="Colonne7962" dataDxfId="8404"/>
    <tableColumn id="7981" xr3:uid="{CE56F941-837A-4FA3-99C0-2790B106A1E4}" name="Colonne7963" dataDxfId="8403"/>
    <tableColumn id="7982" xr3:uid="{F02BDFEB-F29C-47DD-95DD-CB9FE909DE47}" name="Colonne7964" dataDxfId="8402"/>
    <tableColumn id="7983" xr3:uid="{854F991A-15A6-405E-A5D5-6EB4714DC261}" name="Colonne7965" dataDxfId="8401"/>
    <tableColumn id="7984" xr3:uid="{D32EECFE-A465-4347-A044-AF21AE925E31}" name="Colonne7966" dataDxfId="8400"/>
    <tableColumn id="7985" xr3:uid="{AE24EB28-3D9B-4146-BB87-9985D511FCA5}" name="Colonne7967" dataDxfId="8399"/>
    <tableColumn id="7986" xr3:uid="{2229FF63-A173-427E-AA62-7022F24ACDAD}" name="Colonne7968" dataDxfId="8398"/>
    <tableColumn id="7987" xr3:uid="{1062A102-0416-405F-A870-E18A97190B65}" name="Colonne7969" dataDxfId="8397"/>
    <tableColumn id="7988" xr3:uid="{E48A928E-C21F-4BCC-965F-5D657DF05233}" name="Colonne7970" dataDxfId="8396"/>
    <tableColumn id="7989" xr3:uid="{BB63EE44-860C-48FF-9B83-2C7FACF8E891}" name="Colonne7971" dataDxfId="8395"/>
    <tableColumn id="7990" xr3:uid="{79CA223E-EBDE-4690-ACF3-D1DEE0D93BC2}" name="Colonne7972" dataDxfId="8394"/>
    <tableColumn id="7991" xr3:uid="{F390971E-189C-489B-BA2E-B27D5C3FC9E3}" name="Colonne7973" dataDxfId="8393"/>
    <tableColumn id="7992" xr3:uid="{749CB1B7-B823-4A80-9B86-458685A80E9D}" name="Colonne7974" dataDxfId="8392"/>
    <tableColumn id="7993" xr3:uid="{E99A0C37-8D4E-4A73-A5B4-BC14D57FD0E2}" name="Colonne7975" dataDxfId="8391"/>
    <tableColumn id="7994" xr3:uid="{AEDFCCB7-DBFA-4835-8EAC-F387961FB112}" name="Colonne7976" dataDxfId="8390"/>
    <tableColumn id="7995" xr3:uid="{F6204E31-95D0-424D-AEAA-E347E0BD6A21}" name="Colonne7977" dataDxfId="8389"/>
    <tableColumn id="7996" xr3:uid="{F1E0500A-A63A-44F9-BEA0-9B5F035A7C88}" name="Colonne7978" dataDxfId="8388"/>
    <tableColumn id="7997" xr3:uid="{EE2CE3DE-8DD9-4DBA-8E55-4C1D3ECF4DC7}" name="Colonne7979" dataDxfId="8387"/>
    <tableColumn id="7998" xr3:uid="{87D07CD5-F9FA-42DF-B331-E513FCD5E776}" name="Colonne7980" dataDxfId="8386"/>
    <tableColumn id="7999" xr3:uid="{B1523BB8-1B87-4B64-AF29-05E00EE88C52}" name="Colonne7981" dataDxfId="8385"/>
    <tableColumn id="8000" xr3:uid="{0269340E-2661-4514-9E43-93EE4FFDC9C4}" name="Colonne7982" dataDxfId="8384"/>
    <tableColumn id="8001" xr3:uid="{019309CC-C72A-4E0C-8F3D-1B2106D9D087}" name="Colonne7983" dataDxfId="8383"/>
    <tableColumn id="8002" xr3:uid="{B3B37EDE-C1EA-4C13-B4BE-BBA10FE57F0F}" name="Colonne7984" dataDxfId="8382"/>
    <tableColumn id="8003" xr3:uid="{B8EF8295-CD2A-4351-859A-01F27004474C}" name="Colonne7985" dataDxfId="8381"/>
    <tableColumn id="8004" xr3:uid="{B7F767FE-33FF-49FE-9414-1ED181C036A6}" name="Colonne7986" dataDxfId="8380"/>
    <tableColumn id="8005" xr3:uid="{72979092-EF43-406B-8E23-8AECFB4DFD3A}" name="Colonne7987" dataDxfId="8379"/>
    <tableColumn id="8006" xr3:uid="{F6BF9875-E84B-450B-A84B-3228837B0AE3}" name="Colonne7988" dataDxfId="8378"/>
    <tableColumn id="8007" xr3:uid="{25B9671E-CE65-4B23-AF47-B317FD67C17F}" name="Colonne7989" dataDxfId="8377"/>
    <tableColumn id="8008" xr3:uid="{6B0139DC-3013-45BF-BAC9-21AB80C2A94F}" name="Colonne7990" dataDxfId="8376"/>
    <tableColumn id="8009" xr3:uid="{D196B421-5951-40E0-BD85-647F3FC83152}" name="Colonne7991" dataDxfId="8375"/>
    <tableColumn id="8010" xr3:uid="{42778619-E4BD-4593-BFFA-702D8C41AC7B}" name="Colonne7992" dataDxfId="8374"/>
    <tableColumn id="8011" xr3:uid="{6DC0BAFE-39F9-46D9-ACAF-BBCBEDC99E1A}" name="Colonne7993" dataDxfId="8373"/>
    <tableColumn id="8012" xr3:uid="{45C6F058-58D5-4DD5-BF3A-772AB2AE5AFC}" name="Colonne7994" dataDxfId="8372"/>
    <tableColumn id="8013" xr3:uid="{DD4F785D-FEBB-4E08-94E5-17DBC776DF5F}" name="Colonne7995" dataDxfId="8371"/>
    <tableColumn id="8014" xr3:uid="{6CACC169-7DCF-43C8-9734-8F6E7873363A}" name="Colonne7996" dataDxfId="8370"/>
    <tableColumn id="8015" xr3:uid="{24379FD2-EA9F-4C3A-94E9-A412A2565944}" name="Colonne7997" dataDxfId="8369"/>
    <tableColumn id="8016" xr3:uid="{44A99B54-0ECB-4CF3-BA54-4EC759E1E67B}" name="Colonne7998" dataDxfId="8368"/>
    <tableColumn id="8017" xr3:uid="{2B2A2C9D-7E14-413F-9758-07BF486D1E2C}" name="Colonne7999" dataDxfId="8367"/>
    <tableColumn id="8018" xr3:uid="{FFA63BF1-4957-4474-BA24-224C372DD0A7}" name="Colonne8000" dataDxfId="8366"/>
    <tableColumn id="8019" xr3:uid="{01A24FBC-49CE-42BB-8AEA-70B86F728F5A}" name="Colonne8001" dataDxfId="8365"/>
    <tableColumn id="8020" xr3:uid="{1D40FD84-F845-4639-9E15-85DDAFB1E619}" name="Colonne8002" dataDxfId="8364"/>
    <tableColumn id="8021" xr3:uid="{34281589-33EF-4D4A-95E4-7C1D7CD7AD19}" name="Colonne8003" dataDxfId="8363"/>
    <tableColumn id="8022" xr3:uid="{21F62823-79F9-46F3-AAFB-B3893EF7E7AA}" name="Colonne8004" dataDxfId="8362"/>
    <tableColumn id="8023" xr3:uid="{F49C453A-884B-4119-9877-60C85941085F}" name="Colonne8005" dataDxfId="8361"/>
    <tableColumn id="8024" xr3:uid="{988C2B2C-1C2E-4075-B855-9296B48F5CDF}" name="Colonne8006" dataDxfId="8360"/>
    <tableColumn id="8025" xr3:uid="{5721EBF9-583D-436F-AAFD-1031FF68E4B6}" name="Colonne8007" dataDxfId="8359"/>
    <tableColumn id="8026" xr3:uid="{1D5FEFD7-741D-4C77-A710-64BDFEEA3590}" name="Colonne8008" dataDxfId="8358"/>
    <tableColumn id="8027" xr3:uid="{BF6D0212-BFEE-4828-AA69-B127318DC544}" name="Colonne8009" dataDxfId="8357"/>
    <tableColumn id="8028" xr3:uid="{40FD421D-88E9-4EC3-9A15-2E9669BE75C7}" name="Colonne8010" dataDxfId="8356"/>
    <tableColumn id="8029" xr3:uid="{7210AC19-F8CC-41EF-8A29-3976AC22CE64}" name="Colonne8011" dataDxfId="8355"/>
    <tableColumn id="8030" xr3:uid="{7EC8A218-ED62-4A22-9EF3-430E5A2EF956}" name="Colonne8012" dataDxfId="8354"/>
    <tableColumn id="8031" xr3:uid="{827107CC-8FF7-4C60-92F7-0AE7EADD5F39}" name="Colonne8013" dataDxfId="8353"/>
    <tableColumn id="8032" xr3:uid="{BF96F367-60A9-401B-A176-E3FA30FC9608}" name="Colonne8014" dataDxfId="8352"/>
    <tableColumn id="8033" xr3:uid="{C8F149E1-AC95-4163-BB8D-4CC154A1D1D8}" name="Colonne8015" dataDxfId="8351"/>
    <tableColumn id="8034" xr3:uid="{E86D98EE-126D-42B7-A174-405FD5DC99F4}" name="Colonne8016" dataDxfId="8350"/>
    <tableColumn id="8035" xr3:uid="{DF051D78-B9A8-45CA-AE28-0A8FCB496856}" name="Colonne8017" dataDxfId="8349"/>
    <tableColumn id="8036" xr3:uid="{9EFAF301-415D-4C71-A6D5-AFE7BD5F9A40}" name="Colonne8018" dataDxfId="8348"/>
    <tableColumn id="8037" xr3:uid="{8408C9A1-5B89-4A37-8E99-09DA52FF1A72}" name="Colonne8019" dataDxfId="8347"/>
    <tableColumn id="8038" xr3:uid="{C24BE9AF-E981-4BC8-BF95-3D251A703606}" name="Colonne8020" dataDxfId="8346"/>
    <tableColumn id="8039" xr3:uid="{5159C2EB-8F1B-47B6-B3C2-68C7A82C9C70}" name="Colonne8021" dataDxfId="8345"/>
    <tableColumn id="8040" xr3:uid="{219102F4-A813-46E0-9280-1B344925AAF9}" name="Colonne8022" dataDxfId="8344"/>
    <tableColumn id="8041" xr3:uid="{DEEB0178-73BB-45F9-BD50-001772386248}" name="Colonne8023" dataDxfId="8343"/>
    <tableColumn id="8042" xr3:uid="{70432838-8B40-4356-AC2D-E6677A6E4E1B}" name="Colonne8024" dataDxfId="8342"/>
    <tableColumn id="8043" xr3:uid="{9E910F0A-984A-45CB-8751-1C6B02BA7621}" name="Colonne8025" dataDxfId="8341"/>
    <tableColumn id="8044" xr3:uid="{04E198E4-373C-4926-900A-0C683101EE2B}" name="Colonne8026" dataDxfId="8340"/>
    <tableColumn id="8045" xr3:uid="{AEB73976-599A-4C43-B16D-4816D5049025}" name="Colonne8027" dataDxfId="8339"/>
    <tableColumn id="8046" xr3:uid="{910A8779-7F6D-470B-A22B-DB9621D068C2}" name="Colonne8028" dataDxfId="8338"/>
    <tableColumn id="8047" xr3:uid="{FF5F8229-E723-408F-8077-E521C4E392D8}" name="Colonne8029" dataDxfId="8337"/>
    <tableColumn id="8048" xr3:uid="{513CCEAD-C794-4D27-8ABD-FB254963085E}" name="Colonne8030" dataDxfId="8336"/>
    <tableColumn id="8049" xr3:uid="{701D43F0-B587-403A-BDA9-4C209BC5AA55}" name="Colonne8031" dataDxfId="8335"/>
    <tableColumn id="8050" xr3:uid="{A9A3FF6C-4053-4666-BE8C-BF57B9081208}" name="Colonne8032" dataDxfId="8334"/>
    <tableColumn id="8051" xr3:uid="{8A54DC46-78DE-48B4-9638-ED628035A52E}" name="Colonne8033" dataDxfId="8333"/>
    <tableColumn id="8052" xr3:uid="{DA6B1517-A930-430C-990E-7ED88B61CC90}" name="Colonne8034" dataDxfId="8332"/>
    <tableColumn id="8053" xr3:uid="{34E17085-240A-4962-990F-965DC964AE10}" name="Colonne8035" dataDxfId="8331"/>
    <tableColumn id="8054" xr3:uid="{C0557DA5-152B-4B20-A692-F1A51B2BF24E}" name="Colonne8036" dataDxfId="8330"/>
    <tableColumn id="8055" xr3:uid="{AB8823AE-D31C-40B9-A3F8-9823C08A199E}" name="Colonne8037" dataDxfId="8329"/>
    <tableColumn id="8056" xr3:uid="{81833178-D8C9-4E0F-98A8-062B91264E8B}" name="Colonne8038" dataDxfId="8328"/>
    <tableColumn id="8057" xr3:uid="{340699D4-B4F1-47E2-A402-EFD63568E653}" name="Colonne8039" dataDxfId="8327"/>
    <tableColumn id="8058" xr3:uid="{CA1D91A5-DE6F-4E72-A8D4-4BF3285CABF4}" name="Colonne8040" dataDxfId="8326"/>
    <tableColumn id="8059" xr3:uid="{660782B9-9056-4C91-9C44-C9D06C590CEF}" name="Colonne8041" dataDxfId="8325"/>
    <tableColumn id="8060" xr3:uid="{BA808716-0D7C-4229-A211-589E0AD9440C}" name="Colonne8042" dataDxfId="8324"/>
    <tableColumn id="8061" xr3:uid="{64DC9F01-744F-4973-8443-7A64F3E15048}" name="Colonne8043" dataDxfId="8323"/>
    <tableColumn id="8062" xr3:uid="{44AD0554-7ECC-4FEF-B1E9-5264BDD66E63}" name="Colonne8044" dataDxfId="8322"/>
    <tableColumn id="8063" xr3:uid="{73DAC6C5-AB32-4831-9693-FB576D7AB666}" name="Colonne8045" dataDxfId="8321"/>
    <tableColumn id="8064" xr3:uid="{56ED8471-5104-4D45-88A0-F3BE45007301}" name="Colonne8046" dataDxfId="8320"/>
    <tableColumn id="8065" xr3:uid="{A2352FEB-BD66-4AF1-A947-966CBF79323D}" name="Colonne8047" dataDxfId="8319"/>
    <tableColumn id="8066" xr3:uid="{9E36C9CD-F742-4424-83F8-975E88FE8878}" name="Colonne8048" dataDxfId="8318"/>
    <tableColumn id="8067" xr3:uid="{0760F187-6218-417D-9E12-A07462665FA9}" name="Colonne8049" dataDxfId="8317"/>
    <tableColumn id="8068" xr3:uid="{F5373A51-CC60-4240-8DB9-C1805E897B0D}" name="Colonne8050" dataDxfId="8316"/>
    <tableColumn id="8069" xr3:uid="{13F5897D-7DA3-468E-BFF2-345AAE50A03A}" name="Colonne8051" dataDxfId="8315"/>
    <tableColumn id="8070" xr3:uid="{D6081410-3862-4401-B79B-E8B24059C5C5}" name="Colonne8052" dataDxfId="8314"/>
    <tableColumn id="8071" xr3:uid="{A46A1AEF-1C76-4C92-8393-13AACA7FB35E}" name="Colonne8053" dataDxfId="8313"/>
    <tableColumn id="8072" xr3:uid="{9D4326A7-8C28-4369-871C-A99044006106}" name="Colonne8054" dataDxfId="8312"/>
    <tableColumn id="8073" xr3:uid="{3A9B770D-6114-488A-BAE7-6932D6F74460}" name="Colonne8055" dataDxfId="8311"/>
    <tableColumn id="8074" xr3:uid="{1869334A-23D5-4A4C-BF7B-AC277A7632EC}" name="Colonne8056" dataDxfId="8310"/>
    <tableColumn id="8075" xr3:uid="{A896238F-678B-4792-A078-E1B3C9F3FEA8}" name="Colonne8057" dataDxfId="8309"/>
    <tableColumn id="8076" xr3:uid="{7B9D4173-9869-4BEF-B4D5-7C7759443EBF}" name="Colonne8058" dataDxfId="8308"/>
    <tableColumn id="8077" xr3:uid="{D151C4C2-11B2-47AC-94A5-B77379C6CA04}" name="Colonne8059" dataDxfId="8307"/>
    <tableColumn id="8078" xr3:uid="{39BD99D1-9315-4603-A458-AEE8FCC768CB}" name="Colonne8060" dataDxfId="8306"/>
    <tableColumn id="8079" xr3:uid="{3B22B8C2-2530-4486-BBFB-8A654094A188}" name="Colonne8061" dataDxfId="8305"/>
    <tableColumn id="8080" xr3:uid="{522F61D8-3CF2-4540-8D8C-DB05E3C0C146}" name="Colonne8062" dataDxfId="8304"/>
    <tableColumn id="8081" xr3:uid="{1DDE62DB-76DB-4EC5-916B-9DF9C516F0F3}" name="Colonne8063" dataDxfId="8303"/>
    <tableColumn id="8082" xr3:uid="{B198E5A7-7C51-4A09-A702-529A07DAF984}" name="Colonne8064" dataDxfId="8302"/>
    <tableColumn id="8083" xr3:uid="{5659C981-F841-45AF-AF15-C6C2D2D90AAF}" name="Colonne8065" dataDxfId="8301"/>
    <tableColumn id="8084" xr3:uid="{F4A5CC42-4F76-427D-9A2E-D3A0650CAA40}" name="Colonne8066" dataDxfId="8300"/>
    <tableColumn id="8085" xr3:uid="{09F950BB-0A9D-4F1B-8AAD-A409384ECF73}" name="Colonne8067" dataDxfId="8299"/>
    <tableColumn id="8086" xr3:uid="{4B4761C0-938C-4606-B035-7001EC03D28C}" name="Colonne8068" dataDxfId="8298"/>
    <tableColumn id="8087" xr3:uid="{86963171-2366-4D45-B37D-285DC7F389B1}" name="Colonne8069" dataDxfId="8297"/>
    <tableColumn id="8088" xr3:uid="{9E6D6FA9-601D-4547-AEF2-40C5154137F0}" name="Colonne8070" dataDxfId="8296"/>
    <tableColumn id="8089" xr3:uid="{11310C9E-B7DE-4B40-9049-303B8CDC3BB1}" name="Colonne8071" dataDxfId="8295"/>
    <tableColumn id="8090" xr3:uid="{BC669F9D-E393-4012-93E1-BC722B253FB3}" name="Colonne8072" dataDxfId="8294"/>
    <tableColumn id="8091" xr3:uid="{C6248389-EFB6-46AB-9469-C1E402926FA2}" name="Colonne8073" dataDxfId="8293"/>
    <tableColumn id="8092" xr3:uid="{751CD9FB-5F6E-484F-B4D8-6A49FF4E9DA0}" name="Colonne8074" dataDxfId="8292"/>
    <tableColumn id="8093" xr3:uid="{D3F2F7B8-DD2A-4368-A0BF-F3B841D55F6F}" name="Colonne8075" dataDxfId="8291"/>
    <tableColumn id="8094" xr3:uid="{DCCCEF31-E401-4742-8E3C-57576C89854C}" name="Colonne8076" dataDxfId="8290"/>
    <tableColumn id="8095" xr3:uid="{E48F2627-7336-4950-AE33-BAE9539C2A5B}" name="Colonne8077" dataDxfId="8289"/>
    <tableColumn id="8096" xr3:uid="{21A8F438-1AE2-4EAC-8BBE-C8AE990A23C0}" name="Colonne8078" dataDxfId="8288"/>
    <tableColumn id="8097" xr3:uid="{F9159C99-1A5B-4942-9F9F-8D4E3E2EED1A}" name="Colonne8079" dataDxfId="8287"/>
    <tableColumn id="8098" xr3:uid="{FCB19AAE-0FF2-4757-BB31-E51AC5A770FC}" name="Colonne8080" dataDxfId="8286"/>
    <tableColumn id="8099" xr3:uid="{27B281AF-7E44-4AD5-936E-440E5612B416}" name="Colonne8081" dataDxfId="8285"/>
    <tableColumn id="8100" xr3:uid="{C82F7D99-209C-4A0C-8BAC-4BCC319CB016}" name="Colonne8082" dataDxfId="8284"/>
    <tableColumn id="8101" xr3:uid="{B098709F-72F5-4B52-B437-4A91B17D4A8D}" name="Colonne8083" dataDxfId="8283"/>
    <tableColumn id="8102" xr3:uid="{A22A3D7D-D348-418E-A7B1-47D73BC73E84}" name="Colonne8084" dataDxfId="8282"/>
    <tableColumn id="8103" xr3:uid="{3C1BB3C7-A61F-42A6-864A-C8B5B4F99234}" name="Colonne8085" dataDxfId="8281"/>
    <tableColumn id="8104" xr3:uid="{16612AC5-D0C8-4C43-9B22-5A3B4B98A3BD}" name="Colonne8086" dataDxfId="8280"/>
    <tableColumn id="8105" xr3:uid="{C4047B1F-77B8-444A-8EB8-8D423A3AC611}" name="Colonne8087" dataDxfId="8279"/>
    <tableColumn id="8106" xr3:uid="{BAA5E6FB-8D56-4A79-9AA0-083255E49379}" name="Colonne8088" dataDxfId="8278"/>
    <tableColumn id="8107" xr3:uid="{A5F35566-37D3-419C-BC8D-F2E4DB708798}" name="Colonne8089" dataDxfId="8277"/>
    <tableColumn id="8108" xr3:uid="{84B02431-5079-4DCC-B94A-EE0C482680BA}" name="Colonne8090" dataDxfId="8276"/>
    <tableColumn id="8109" xr3:uid="{7BAEBC8C-7257-42AC-B40F-A4827CA7F8E9}" name="Colonne8091" dataDxfId="8275"/>
    <tableColumn id="8110" xr3:uid="{A67A0C83-9AF6-4FE9-AB80-4D554178CC41}" name="Colonne8092" dataDxfId="8274"/>
    <tableColumn id="8111" xr3:uid="{9458BA88-E80C-46CA-9330-38B461C0A9F9}" name="Colonne8093" dataDxfId="8273"/>
    <tableColumn id="8112" xr3:uid="{CA79B385-37F3-4971-B7C7-9A64461C8CFC}" name="Colonne8094" dataDxfId="8272"/>
    <tableColumn id="8113" xr3:uid="{42F22CDC-1B73-4021-ACAD-1C2B6B3D56DA}" name="Colonne8095" dataDxfId="8271"/>
    <tableColumn id="8114" xr3:uid="{7B243BB7-4E5D-442C-A439-B22C594FAB98}" name="Colonne8096" dataDxfId="8270"/>
    <tableColumn id="8115" xr3:uid="{395167B3-D6B3-45A5-95A0-8CC1586ED71B}" name="Colonne8097" dataDxfId="8269"/>
    <tableColumn id="8116" xr3:uid="{620A339F-24D3-4B20-8942-757463438EEC}" name="Colonne8098" dataDxfId="8268"/>
    <tableColumn id="8117" xr3:uid="{F08969A3-B0C8-4D08-AF82-3648481B4318}" name="Colonne8099" dataDxfId="8267"/>
    <tableColumn id="8118" xr3:uid="{B6541FBA-F7F8-489B-9F65-77B886047151}" name="Colonne8100" dataDxfId="8266"/>
    <tableColumn id="8119" xr3:uid="{DCFE4BD3-BE33-4B48-B233-E63DEB470FC5}" name="Colonne8101" dataDxfId="8265"/>
    <tableColumn id="8120" xr3:uid="{11C9709B-A54E-4B0F-ACFC-33253BA6D8F2}" name="Colonne8102" dataDxfId="8264"/>
    <tableColumn id="8121" xr3:uid="{6199AF43-D551-4B9F-A58C-FE958C66ECFC}" name="Colonne8103" dataDxfId="8263"/>
    <tableColumn id="8122" xr3:uid="{7DCF7E0F-C586-4E15-9A35-D9FE51E22DEF}" name="Colonne8104" dataDxfId="8262"/>
    <tableColumn id="8123" xr3:uid="{3891FA2E-F41C-41F4-B077-E68CB9296276}" name="Colonne8105" dataDxfId="8261"/>
    <tableColumn id="8124" xr3:uid="{830C9001-92A3-4C08-87F3-CB4E8867DE92}" name="Colonne8106" dataDxfId="8260"/>
    <tableColumn id="8125" xr3:uid="{4818B77E-775F-4FAB-971B-B494F283B2FC}" name="Colonne8107" dataDxfId="8259"/>
    <tableColumn id="8126" xr3:uid="{9B1871BF-15C1-4EFE-8E6D-039ACEA8D453}" name="Colonne8108" dataDxfId="8258"/>
    <tableColumn id="8127" xr3:uid="{CA183A87-CB73-44D6-B530-00C95B73DB28}" name="Colonne8109" dataDxfId="8257"/>
    <tableColumn id="8128" xr3:uid="{1EF73E83-33E5-42DB-837D-629120D0F5E6}" name="Colonne8110" dataDxfId="8256"/>
    <tableColumn id="8129" xr3:uid="{22A8AB03-34E3-4B32-964E-E9AC8AD38EEB}" name="Colonne8111" dataDxfId="8255"/>
    <tableColumn id="8130" xr3:uid="{E8CD92D8-8A87-45F9-892E-481F31F9DED1}" name="Colonne8112" dataDxfId="8254"/>
    <tableColumn id="8131" xr3:uid="{370D8EF7-EF01-4567-B8F1-4BBB0C95F94A}" name="Colonne8113" dataDxfId="8253"/>
    <tableColumn id="8132" xr3:uid="{5BC60369-3F5B-4C9F-BE0D-5A62B5054133}" name="Colonne8114" dataDxfId="8252"/>
    <tableColumn id="8133" xr3:uid="{71B59DD5-E990-4245-BAF2-C0A25BE3AE8B}" name="Colonne8115" dataDxfId="8251"/>
    <tableColumn id="8134" xr3:uid="{322A875E-B247-4D0C-8941-705B21D96CCE}" name="Colonne8116" dataDxfId="8250"/>
    <tableColumn id="8135" xr3:uid="{4C3B7480-7514-4B26-89B4-C16BB7B9A58D}" name="Colonne8117" dataDxfId="8249"/>
    <tableColumn id="8136" xr3:uid="{0A65E468-1D8C-4297-A4DF-70454128E352}" name="Colonne8118" dataDxfId="8248"/>
    <tableColumn id="8137" xr3:uid="{E481EFD1-A152-4581-A5B8-9C39454FAE50}" name="Colonne8119" dataDxfId="8247"/>
    <tableColumn id="8138" xr3:uid="{39B24C93-D966-4EF1-9A97-1C1CD249C0AA}" name="Colonne8120" dataDxfId="8246"/>
    <tableColumn id="8139" xr3:uid="{757E042C-DC1C-4665-93A0-4484CC2B2819}" name="Colonne8121" dataDxfId="8245"/>
    <tableColumn id="8140" xr3:uid="{1F785091-62FC-4206-A6BB-4D70DC60F035}" name="Colonne8122" dataDxfId="8244"/>
    <tableColumn id="8141" xr3:uid="{9F43CDF0-9A50-43D0-BA55-077598967314}" name="Colonne8123" dataDxfId="8243"/>
    <tableColumn id="8142" xr3:uid="{C3ACA99F-1A02-4B78-A470-29AFFA90E1CD}" name="Colonne8124" dataDxfId="8242"/>
    <tableColumn id="8143" xr3:uid="{8E40A198-01FB-4C5A-9C41-3B2A2E326FF3}" name="Colonne8125" dataDxfId="8241"/>
    <tableColumn id="8144" xr3:uid="{EA7E2BF8-F0EA-4416-86D8-66BB6674845D}" name="Colonne8126" dataDxfId="8240"/>
    <tableColumn id="8145" xr3:uid="{605DD227-A5B9-443F-BFD9-16DDAC6C8DBA}" name="Colonne8127" dataDxfId="8239"/>
    <tableColumn id="8146" xr3:uid="{17E41778-635B-4CA0-BC40-A23E9CD56BA4}" name="Colonne8128" dataDxfId="8238"/>
    <tableColumn id="8147" xr3:uid="{28802B98-4CE1-4A49-BDDE-CC1EFB962921}" name="Colonne8129" dataDxfId="8237"/>
    <tableColumn id="8148" xr3:uid="{23CE0C62-FEBD-4FD9-942F-0F2C07400117}" name="Colonne8130" dataDxfId="8236"/>
    <tableColumn id="8149" xr3:uid="{745F07A8-0916-4913-B575-6896DABD062F}" name="Colonne8131" dataDxfId="8235"/>
    <tableColumn id="8150" xr3:uid="{D67D203F-1E67-46CE-B55B-CB3234DDBF8D}" name="Colonne8132" dataDxfId="8234"/>
    <tableColumn id="8151" xr3:uid="{A7061CA6-B390-4C2D-844F-0A5947192F94}" name="Colonne8133" dataDxfId="8233"/>
    <tableColumn id="8152" xr3:uid="{9ECC3495-E40E-43F0-91A4-B0F9680AFDF0}" name="Colonne8134" dataDxfId="8232"/>
    <tableColumn id="8153" xr3:uid="{A547C1EB-83EF-4262-B4BA-30C326D1E13B}" name="Colonne8135" dataDxfId="8231"/>
    <tableColumn id="8154" xr3:uid="{6C281292-7EAC-4485-91F6-AB955DA2B553}" name="Colonne8136" dataDxfId="8230"/>
    <tableColumn id="8155" xr3:uid="{FBE0E35B-98B7-4A7E-902E-2DDB8B56F25B}" name="Colonne8137" dataDxfId="8229"/>
    <tableColumn id="8156" xr3:uid="{68120C78-B745-4A5B-BF47-80133C7F042B}" name="Colonne8138" dataDxfId="8228"/>
    <tableColumn id="8157" xr3:uid="{8729FD37-186B-4DCE-8877-8A0525163B41}" name="Colonne8139" dataDxfId="8227"/>
    <tableColumn id="8158" xr3:uid="{0BA03322-99CC-44DA-A2E5-C677E3A45900}" name="Colonne8140" dataDxfId="8226"/>
    <tableColumn id="8159" xr3:uid="{CDA23937-B548-4F1D-AF40-67089B875870}" name="Colonne8141" dataDxfId="8225"/>
    <tableColumn id="8160" xr3:uid="{B12C1364-0002-40DE-89D5-7E21DEFF9C98}" name="Colonne8142" dataDxfId="8224"/>
    <tableColumn id="8161" xr3:uid="{01AF98E9-4167-497D-AC20-133A19F21F31}" name="Colonne8143" dataDxfId="8223"/>
    <tableColumn id="8162" xr3:uid="{F436E6B6-D119-4D22-8766-A73483A76321}" name="Colonne8144" dataDxfId="8222"/>
    <tableColumn id="8163" xr3:uid="{EBC12DFB-590C-41DD-8ABB-39A9DC5726F6}" name="Colonne8145" dataDxfId="8221"/>
    <tableColumn id="8164" xr3:uid="{218E4740-E724-4B5A-BCC5-1ABC244A1712}" name="Colonne8146" dataDxfId="8220"/>
    <tableColumn id="8165" xr3:uid="{1F71F422-A8CC-4209-B12C-298739464AAC}" name="Colonne8147" dataDxfId="8219"/>
    <tableColumn id="8166" xr3:uid="{41DB147F-978D-4396-B97C-E4659804E536}" name="Colonne8148" dataDxfId="8218"/>
    <tableColumn id="8167" xr3:uid="{65DD9F4C-A1EF-412A-BC84-BEBEF1A33031}" name="Colonne8149" dataDxfId="8217"/>
    <tableColumn id="8168" xr3:uid="{2089B11F-A854-426F-9C87-B72218CEF322}" name="Colonne8150" dataDxfId="8216"/>
    <tableColumn id="8169" xr3:uid="{0D9C3403-D174-459F-BB01-1BB31AA6934F}" name="Colonne8151" dataDxfId="8215"/>
    <tableColumn id="8170" xr3:uid="{62149454-AFB5-470D-8317-CA6310A245CE}" name="Colonne8152" dataDxfId="8214"/>
    <tableColumn id="8171" xr3:uid="{37F16901-66AB-47F2-ABE8-47E3FB85EDAC}" name="Colonne8153" dataDxfId="8213"/>
    <tableColumn id="8172" xr3:uid="{2E3C4609-F0DF-46D7-B26F-16E54974CACB}" name="Colonne8154" dataDxfId="8212"/>
    <tableColumn id="8173" xr3:uid="{91951E3B-92C8-4101-A4D6-C723335301F8}" name="Colonne8155" dataDxfId="8211"/>
    <tableColumn id="8174" xr3:uid="{34CB2093-07B3-4BAF-B87D-A1E28A06E61C}" name="Colonne8156" dataDxfId="8210"/>
    <tableColumn id="8175" xr3:uid="{DBB26B70-DE7E-4A35-BE3D-670C7681744F}" name="Colonne8157" dataDxfId="8209"/>
    <tableColumn id="8176" xr3:uid="{AAB32217-A12D-476C-B6E0-85A0A32075B4}" name="Colonne8158" dataDxfId="8208"/>
    <tableColumn id="8177" xr3:uid="{00B1901B-1B78-49BB-A147-98C393828CB5}" name="Colonne8159" dataDxfId="8207"/>
    <tableColumn id="8178" xr3:uid="{D7F8EDB0-894A-424C-ADB4-D1DF2E6EFF89}" name="Colonne8160" dataDxfId="8206"/>
    <tableColumn id="8179" xr3:uid="{8EE9AC93-15BD-40C3-95BD-D08AD4564AFF}" name="Colonne8161" dataDxfId="8205"/>
    <tableColumn id="8180" xr3:uid="{56D4C600-1852-4630-B6E7-F14FCD27DAC9}" name="Colonne8162" dataDxfId="8204"/>
    <tableColumn id="8181" xr3:uid="{DCDEF481-9210-4B98-B0D6-B6B9AD52801A}" name="Colonne8163" dataDxfId="8203"/>
    <tableColumn id="8182" xr3:uid="{6E6107B5-6D70-47D2-A72D-7D352983683B}" name="Colonne8164" dataDxfId="8202"/>
    <tableColumn id="8183" xr3:uid="{0A526678-B4B1-45EE-973E-AF0843564632}" name="Colonne8165" dataDxfId="8201"/>
    <tableColumn id="8184" xr3:uid="{E005AA99-0FBF-4577-B8A4-C4E0222B5629}" name="Colonne8166" dataDxfId="8200"/>
    <tableColumn id="8185" xr3:uid="{F568038F-7CC0-45AD-92D5-6DC9C4766E60}" name="Colonne8167" dataDxfId="8199"/>
    <tableColumn id="8186" xr3:uid="{ABA775F8-88B6-43AA-8469-86B7C24FB00E}" name="Colonne8168" dataDxfId="8198"/>
    <tableColumn id="8187" xr3:uid="{9F28D0FE-C73F-424E-BAC8-616650AF04B2}" name="Colonne8169" dataDxfId="8197"/>
    <tableColumn id="8188" xr3:uid="{26B42588-95F6-42F2-96E0-2B77B366B711}" name="Colonne8170" dataDxfId="8196"/>
    <tableColumn id="8189" xr3:uid="{AD2E2BD3-6243-44CE-9BFA-EE067CF986E4}" name="Colonne8171" dataDxfId="8195"/>
    <tableColumn id="8190" xr3:uid="{622A821F-B634-45FA-91D8-AB14AE2B1FFB}" name="Colonne8172" dataDxfId="8194"/>
    <tableColumn id="8191" xr3:uid="{8DDD6223-797C-4B0D-A79F-899E1E1A836D}" name="Colonne8173" dataDxfId="8193"/>
    <tableColumn id="8192" xr3:uid="{86A2061C-B2E3-460E-A312-84CDA2B67F5C}" name="Colonne8174" dataDxfId="8192"/>
    <tableColumn id="8193" xr3:uid="{5436EE01-AC88-4A15-BBAF-330DB677A947}" name="Colonne8175" dataDxfId="8191"/>
    <tableColumn id="8194" xr3:uid="{24EA3BEA-A603-41B1-8606-B60CB820A772}" name="Colonne8176" dataDxfId="8190"/>
    <tableColumn id="8195" xr3:uid="{BE3E2BAE-31C0-4879-AE72-FFAD76203EDD}" name="Colonne8177" dataDxfId="8189"/>
    <tableColumn id="8196" xr3:uid="{0CBA07CC-4019-4F4E-8E17-4A4DDD86ED14}" name="Colonne8178" dataDxfId="8188"/>
    <tableColumn id="8197" xr3:uid="{557D49A1-0480-479A-A566-7FCB53076FA9}" name="Colonne8179" dataDxfId="8187"/>
    <tableColumn id="8198" xr3:uid="{C65910CE-2EDF-4027-AC48-2B96ABF1B0C4}" name="Colonne8180" dataDxfId="8186"/>
    <tableColumn id="8199" xr3:uid="{6D8B7AD8-FEDF-4AAD-AC49-645983883D02}" name="Colonne8181" dataDxfId="8185"/>
    <tableColumn id="8200" xr3:uid="{D169EEF9-D1AD-4C1E-822A-F1277702261F}" name="Colonne8182" dataDxfId="8184"/>
    <tableColumn id="8201" xr3:uid="{C5D290C4-C01F-40C3-A0CA-7CD79B97623C}" name="Colonne8183" dataDxfId="8183"/>
    <tableColumn id="8202" xr3:uid="{28EE6DA0-6274-4481-AFB4-4C1E1DBEA70B}" name="Colonne8184" dataDxfId="8182"/>
    <tableColumn id="8203" xr3:uid="{6D270017-C62E-47C6-A42D-31DFAA549E00}" name="Colonne8185" dataDxfId="8181"/>
    <tableColumn id="8204" xr3:uid="{5109A6BC-F7A6-4724-AAC6-26BAC2DC3566}" name="Colonne8186" dataDxfId="8180"/>
    <tableColumn id="8205" xr3:uid="{4C821B46-CAAE-427B-A617-D94B3DE20465}" name="Colonne8187" dataDxfId="8179"/>
    <tableColumn id="8206" xr3:uid="{6ABC213C-2F3D-4D36-919D-65C8D547ADFB}" name="Colonne8188" dataDxfId="8178"/>
    <tableColumn id="8207" xr3:uid="{703072BF-8489-412B-8C6D-8C657906395A}" name="Colonne8189" dataDxfId="8177"/>
    <tableColumn id="8208" xr3:uid="{4515676A-6C48-4A91-804F-05D312291A3C}" name="Colonne8190" dataDxfId="8176"/>
    <tableColumn id="8209" xr3:uid="{C58BA202-9A46-4DC5-BE03-E62BF73BA832}" name="Colonne8191" dataDxfId="8175"/>
    <tableColumn id="8210" xr3:uid="{C68B1D65-9523-49A6-B692-7A11673A1476}" name="Colonne8192" dataDxfId="8174"/>
    <tableColumn id="8211" xr3:uid="{C5AECDB5-A02E-4F27-9136-BA7BCFD1F22F}" name="Colonne8193" dataDxfId="8173"/>
    <tableColumn id="8212" xr3:uid="{0636DA4C-0384-4845-A6E8-AA0DB694FEAA}" name="Colonne8194" dataDxfId="8172"/>
    <tableColumn id="8213" xr3:uid="{2AEF591D-FE79-4E4A-9C3B-9C893739E819}" name="Colonne8195" dataDxfId="8171"/>
    <tableColumn id="8214" xr3:uid="{43BCE7CB-AB00-46E5-B7AC-653C7074A047}" name="Colonne8196" dataDxfId="8170"/>
    <tableColumn id="8215" xr3:uid="{D2FDBA3C-D17B-47C4-87CF-4B1A007D8332}" name="Colonne8197" dataDxfId="8169"/>
    <tableColumn id="8216" xr3:uid="{DB5AC3E8-6321-46A9-BCDD-AB85FC5D122F}" name="Colonne8198" dataDxfId="8168"/>
    <tableColumn id="8217" xr3:uid="{1DC2D917-CD61-4B46-801A-C7F5D04C80A3}" name="Colonne8199" dataDxfId="8167"/>
    <tableColumn id="8218" xr3:uid="{7896D0EB-C60C-43CB-ADC5-2E9227107DC7}" name="Colonne8200" dataDxfId="8166"/>
    <tableColumn id="8219" xr3:uid="{1FB031D7-8DAC-4DC1-928E-EBE26D76DFCF}" name="Colonne8201" dataDxfId="8165"/>
    <tableColumn id="8220" xr3:uid="{4A8C96BE-8810-4CC3-9BB1-DF494719415F}" name="Colonne8202" dataDxfId="8164"/>
    <tableColumn id="8221" xr3:uid="{81A92ED2-177A-4371-946A-21C02A2A0F2B}" name="Colonne8203" dataDxfId="8163"/>
    <tableColumn id="8222" xr3:uid="{37D8398C-DB9D-4BEE-AC0B-94C7B1371A09}" name="Colonne8204" dataDxfId="8162"/>
    <tableColumn id="8223" xr3:uid="{24697A3C-54F7-404C-8B89-4798533DA579}" name="Colonne8205" dataDxfId="8161"/>
    <tableColumn id="8224" xr3:uid="{0BFE53DC-EECA-412F-AE27-0C606153574C}" name="Colonne8206" dataDxfId="8160"/>
    <tableColumn id="8225" xr3:uid="{8C4F2448-B974-4680-9FE1-B4F684DC5A8E}" name="Colonne8207" dataDxfId="8159"/>
    <tableColumn id="8226" xr3:uid="{969A1BC5-D21A-4DB5-BA33-A81B1DBDC546}" name="Colonne8208" dataDxfId="8158"/>
    <tableColumn id="8227" xr3:uid="{A7077FC8-5B46-467E-8EE2-7931F05E4CA8}" name="Colonne8209" dataDxfId="8157"/>
    <tableColumn id="8228" xr3:uid="{A8A048DA-D7FA-431E-B7A3-E2A391239B87}" name="Colonne8210" dataDxfId="8156"/>
    <tableColumn id="8229" xr3:uid="{43423078-F5A6-4D9F-A812-3223396D9B5A}" name="Colonne8211" dataDxfId="8155"/>
    <tableColumn id="8230" xr3:uid="{E3C48F64-1718-4B82-A70C-C718FF69A2F9}" name="Colonne8212" dataDxfId="8154"/>
    <tableColumn id="8231" xr3:uid="{EEBC479E-A873-437F-871B-95F0B4DDA928}" name="Colonne8213" dataDxfId="8153"/>
    <tableColumn id="8232" xr3:uid="{C38038CB-8199-44C2-8E1C-B6BA14B8EDEF}" name="Colonne8214" dataDxfId="8152"/>
    <tableColumn id="8233" xr3:uid="{02C078F2-0DEF-4CFF-A4DB-F98242806DE1}" name="Colonne8215" dataDxfId="8151"/>
    <tableColumn id="8234" xr3:uid="{9262016E-576B-429A-B44A-E69E64CDC301}" name="Colonne8216" dataDxfId="8150"/>
    <tableColumn id="8235" xr3:uid="{9E9F2906-6FBD-41C2-854B-96C4BC92A1A2}" name="Colonne8217" dataDxfId="8149"/>
    <tableColumn id="8236" xr3:uid="{B23DAB50-91E8-43F9-80A1-F4BCD3F06270}" name="Colonne8218" dataDxfId="8148"/>
    <tableColumn id="8237" xr3:uid="{24638EF5-78F8-411B-A10D-E160D93C2856}" name="Colonne8219" dataDxfId="8147"/>
    <tableColumn id="8238" xr3:uid="{2502B60A-7913-4CBC-A905-7F52A396FF32}" name="Colonne8220" dataDxfId="8146"/>
    <tableColumn id="8239" xr3:uid="{64D5A4DB-768C-4C39-998A-FA6FCA56679E}" name="Colonne8221" dataDxfId="8145"/>
    <tableColumn id="8240" xr3:uid="{E2EBB29D-CFEA-4000-AFDD-6DDF9386A43E}" name="Colonne8222" dataDxfId="8144"/>
    <tableColumn id="8241" xr3:uid="{6389EFC1-01C9-46FA-80B5-C5AE0862A711}" name="Colonne8223" dataDxfId="8143"/>
    <tableColumn id="8242" xr3:uid="{77527F36-4D2B-40BD-862A-A63A91A954E5}" name="Colonne8224" dataDxfId="8142"/>
    <tableColumn id="8243" xr3:uid="{30255208-F778-4046-B64D-8240990C76F3}" name="Colonne8225" dataDxfId="8141"/>
    <tableColumn id="8244" xr3:uid="{1BBC5079-FBC6-430D-ABC9-9667F4A02490}" name="Colonne8226" dataDxfId="8140"/>
    <tableColumn id="8245" xr3:uid="{8A56DCCC-DB1F-4C62-AF10-A0974D059CB2}" name="Colonne8227" dataDxfId="8139"/>
    <tableColumn id="8246" xr3:uid="{69B1F1FF-A443-4F3B-8B1D-18DE31FA70BC}" name="Colonne8228" dataDxfId="8138"/>
    <tableColumn id="8247" xr3:uid="{19488CA3-C9B2-49C1-98D7-D4C45E3B402D}" name="Colonne8229" dataDxfId="8137"/>
    <tableColumn id="8248" xr3:uid="{D8ACC9B7-CE14-46F9-9B8A-249113548E13}" name="Colonne8230" dataDxfId="8136"/>
    <tableColumn id="8249" xr3:uid="{A3A1A4D1-A63E-4998-ABCD-F19171451654}" name="Colonne8231" dataDxfId="8135"/>
    <tableColumn id="8250" xr3:uid="{87497C20-D403-4C0B-AD94-994FD44335FB}" name="Colonne8232" dataDxfId="8134"/>
    <tableColumn id="8251" xr3:uid="{5919A967-6B95-4153-92A6-8D4D3A4C0BE1}" name="Colonne8233" dataDxfId="8133"/>
    <tableColumn id="8252" xr3:uid="{5CCF018A-238E-43FE-893F-0513151236AE}" name="Colonne8234" dataDxfId="8132"/>
    <tableColumn id="8253" xr3:uid="{D6F6450C-4CA2-4E4A-AD72-B6E27424E84C}" name="Colonne8235" dataDxfId="8131"/>
    <tableColumn id="8254" xr3:uid="{BDAE363C-AD20-4726-B515-5635416535F3}" name="Colonne8236" dataDxfId="8130"/>
    <tableColumn id="8255" xr3:uid="{AE32A424-9058-434C-9ADD-B2A89C91511B}" name="Colonne8237" dataDxfId="8129"/>
    <tableColumn id="8256" xr3:uid="{5DEF2F37-7E06-4176-94F3-523C46E7ECBA}" name="Colonne8238" dataDxfId="8128"/>
    <tableColumn id="8257" xr3:uid="{19156B84-E546-4DB9-8A6B-01AE6023B95B}" name="Colonne8239" dataDxfId="8127"/>
    <tableColumn id="8258" xr3:uid="{6831951A-342E-48DB-8655-4CEC7B331C86}" name="Colonne8240" dataDxfId="8126"/>
    <tableColumn id="8259" xr3:uid="{3468FA24-A846-4648-BC85-1EFDB5D08481}" name="Colonne8241" dataDxfId="8125"/>
    <tableColumn id="8260" xr3:uid="{67055C24-01D8-44E8-94F4-DC068CDAC2C9}" name="Colonne8242" dataDxfId="8124"/>
    <tableColumn id="8261" xr3:uid="{DA3AA726-6752-4A1F-B5FD-AF36AA1FE884}" name="Colonne8243" dataDxfId="8123"/>
    <tableColumn id="8262" xr3:uid="{E616C9E3-29BB-41EF-BD23-8260403EBCA1}" name="Colonne8244" dataDxfId="8122"/>
    <tableColumn id="8263" xr3:uid="{F6075101-2834-4580-89B0-B83D0ACF51E7}" name="Colonne8245" dataDxfId="8121"/>
    <tableColumn id="8264" xr3:uid="{2355F025-F16D-40A1-BA77-B928A769E96B}" name="Colonne8246" dataDxfId="8120"/>
    <tableColumn id="8265" xr3:uid="{FC6DA102-A36D-482E-BF1B-7E9578A90B50}" name="Colonne8247" dataDxfId="8119"/>
    <tableColumn id="8266" xr3:uid="{B1E2CD40-A9E6-4654-AEDE-E3E5F52A6499}" name="Colonne8248" dataDxfId="8118"/>
    <tableColumn id="8267" xr3:uid="{508FFD1C-A5DE-4ED8-AC54-DE0CE15CAB6A}" name="Colonne8249" dataDxfId="8117"/>
    <tableColumn id="8268" xr3:uid="{C288602F-3237-48B7-B5C1-0E57E4079EDA}" name="Colonne8250" dataDxfId="8116"/>
    <tableColumn id="8269" xr3:uid="{B08E1B43-46B3-4ECB-909A-C00741312E36}" name="Colonne8251" dataDxfId="8115"/>
    <tableColumn id="8270" xr3:uid="{5A084F53-20A7-4682-A24E-E2CB32E8D8AB}" name="Colonne8252" dataDxfId="8114"/>
    <tableColumn id="8271" xr3:uid="{5E2BC398-4BD0-46B4-8C4C-E9BEC91C9C95}" name="Colonne8253" dataDxfId="8113"/>
    <tableColumn id="8272" xr3:uid="{828ED7E0-6F37-4CF1-BF44-B97CEE273C9E}" name="Colonne8254" dataDxfId="8112"/>
    <tableColumn id="8273" xr3:uid="{360FD639-398A-4D73-9E99-2FFAE81B92AB}" name="Colonne8255" dataDxfId="8111"/>
    <tableColumn id="8274" xr3:uid="{6157B4CD-4C50-486D-A702-43F7003D838C}" name="Colonne8256" dataDxfId="8110"/>
    <tableColumn id="8275" xr3:uid="{FDC2CD26-B66F-40C4-A572-9D228746C3E3}" name="Colonne8257" dataDxfId="8109"/>
    <tableColumn id="8276" xr3:uid="{358C4E50-D872-4D72-9B31-457B60936FC9}" name="Colonne8258" dataDxfId="8108"/>
    <tableColumn id="8277" xr3:uid="{EDF1FA7F-FE21-49EA-8711-B768274597ED}" name="Colonne8259" dataDxfId="8107"/>
    <tableColumn id="8278" xr3:uid="{22D1C20A-60BD-47BE-A088-3D0B0B47AD41}" name="Colonne8260" dataDxfId="8106"/>
    <tableColumn id="8279" xr3:uid="{24D54618-1692-4EFC-B9ED-ED952C76F42B}" name="Colonne8261" dataDxfId="8105"/>
    <tableColumn id="8280" xr3:uid="{CB408295-82DB-4A12-A0C9-6F8C42D52BC3}" name="Colonne8262" dataDxfId="8104"/>
    <tableColumn id="8281" xr3:uid="{861223E0-3B71-4871-A694-C8B483E840EB}" name="Colonne8263" dataDxfId="8103"/>
    <tableColumn id="8282" xr3:uid="{7AE3EA14-439F-4214-95DE-4F97FF14172E}" name="Colonne8264" dataDxfId="8102"/>
    <tableColumn id="8283" xr3:uid="{B8186F64-2766-47B4-93E4-9744AF826E47}" name="Colonne8265" dataDxfId="8101"/>
    <tableColumn id="8284" xr3:uid="{981EE52F-9E00-46DF-BDC7-59CAEAE7FC68}" name="Colonne8266" dataDxfId="8100"/>
    <tableColumn id="8285" xr3:uid="{6A626B0D-02F0-4A67-8C39-EB4C3F5A2326}" name="Colonne8267" dataDxfId="8099"/>
    <tableColumn id="8286" xr3:uid="{D97B5CB3-03F4-4992-9440-1CF1326CA78E}" name="Colonne8268" dataDxfId="8098"/>
    <tableColumn id="8287" xr3:uid="{7E77814B-E472-4DBB-A54B-96C62A7680CD}" name="Colonne8269" dataDxfId="8097"/>
    <tableColumn id="8288" xr3:uid="{5A740339-5979-4A56-A9AC-D38468C8358D}" name="Colonne8270" dataDxfId="8096"/>
    <tableColumn id="8289" xr3:uid="{70F4D013-A99D-46BA-8513-9D35F0961069}" name="Colonne8271" dataDxfId="8095"/>
    <tableColumn id="8290" xr3:uid="{C909638D-A3F4-41E6-A23E-46F577421434}" name="Colonne8272" dataDxfId="8094"/>
    <tableColumn id="8291" xr3:uid="{A41173D7-658F-4311-A872-4906DECC5A6D}" name="Colonne8273" dataDxfId="8093"/>
    <tableColumn id="8292" xr3:uid="{66FA366C-9967-4508-AB3F-312216F4F20B}" name="Colonne8274" dataDxfId="8092"/>
    <tableColumn id="8293" xr3:uid="{3AF74DAD-7C6C-4F8E-9F75-A689005D8CDC}" name="Colonne8275" dataDxfId="8091"/>
    <tableColumn id="8294" xr3:uid="{4E2EED74-6F58-46C0-99FA-2C6334A45A62}" name="Colonne8276" dataDxfId="8090"/>
    <tableColumn id="8295" xr3:uid="{F749E3A4-7DF9-4265-878E-7CACD2AC300B}" name="Colonne8277" dataDxfId="8089"/>
    <tableColumn id="8296" xr3:uid="{F13CAF93-77E7-4CCE-AAF0-AE24CD96EE1D}" name="Colonne8278" dataDxfId="8088"/>
    <tableColumn id="8297" xr3:uid="{73FBF786-8563-42EC-84FC-8BA890FA8B5B}" name="Colonne8279" dataDxfId="8087"/>
    <tableColumn id="8298" xr3:uid="{381D75F9-CB0C-4A33-9C13-7C5130AC00D0}" name="Colonne8280" dataDxfId="8086"/>
    <tableColumn id="8299" xr3:uid="{F971E96A-AA2C-43A0-BB51-117943526754}" name="Colonne8281" dataDxfId="8085"/>
    <tableColumn id="8300" xr3:uid="{6F4EF68E-7D1D-41E3-A459-ED194E512CEB}" name="Colonne8282" dataDxfId="8084"/>
    <tableColumn id="8301" xr3:uid="{543FBC23-C572-4A89-BD36-3B53C3FA8238}" name="Colonne8283" dataDxfId="8083"/>
    <tableColumn id="8302" xr3:uid="{F001DBA9-2E4C-483A-A4C1-03314799BA9F}" name="Colonne8284" dataDxfId="8082"/>
    <tableColumn id="8303" xr3:uid="{A1CBE1BC-5862-4B47-B701-224EEC06933A}" name="Colonne8285" dataDxfId="8081"/>
    <tableColumn id="8304" xr3:uid="{E263A5E0-095F-4846-ABED-1E89C6C0E90D}" name="Colonne8286" dataDxfId="8080"/>
    <tableColumn id="8305" xr3:uid="{0002E3C6-2E48-4905-BA3E-13D9CBDA6BF7}" name="Colonne8287" dataDxfId="8079"/>
    <tableColumn id="8306" xr3:uid="{CB41D039-3851-46B5-9B45-49A8C77B942E}" name="Colonne8288" dataDxfId="8078"/>
    <tableColumn id="8307" xr3:uid="{9D9BE45E-F22A-4AF2-8528-938E9F24DDC1}" name="Colonne8289" dataDxfId="8077"/>
    <tableColumn id="8308" xr3:uid="{34A47325-208C-4681-BE89-B4E65FF71770}" name="Colonne8290" dataDxfId="8076"/>
    <tableColumn id="8309" xr3:uid="{8BDF3AD8-204C-415A-9B87-7BDF645859A0}" name="Colonne8291" dataDxfId="8075"/>
    <tableColumn id="8310" xr3:uid="{33399FBF-7F69-4B85-A2BA-A88399CA8E08}" name="Colonne8292" dataDxfId="8074"/>
    <tableColumn id="8311" xr3:uid="{42D773E7-E9B3-43DC-AA2A-21FC877492C0}" name="Colonne8293" dataDxfId="8073"/>
    <tableColumn id="8312" xr3:uid="{4D29D894-1A1B-4E59-A104-211D333918E3}" name="Colonne8294" dataDxfId="8072"/>
    <tableColumn id="8313" xr3:uid="{4E5591B0-F043-4A16-90FB-5CFDCC354EE4}" name="Colonne8295" dataDxfId="8071"/>
    <tableColumn id="8314" xr3:uid="{A2B8289B-CAA3-4E87-A472-058935FD19F4}" name="Colonne8296" dataDxfId="8070"/>
    <tableColumn id="8315" xr3:uid="{D4795756-6DC2-4CAC-B8F0-B2C2544AF5DF}" name="Colonne8297" dataDxfId="8069"/>
    <tableColumn id="8316" xr3:uid="{013C45E6-E1F5-4181-B49F-D9F9C5DF73B4}" name="Colonne8298" dataDxfId="8068"/>
    <tableColumn id="8317" xr3:uid="{3420C911-8A8A-4A3B-8A8B-E98B92B2C5F0}" name="Colonne8299" dataDxfId="8067"/>
    <tableColumn id="8318" xr3:uid="{712B28F3-1681-4499-87E3-89CB036AC5C2}" name="Colonne8300" dataDxfId="8066"/>
    <tableColumn id="8319" xr3:uid="{15501D7E-4299-4EC2-A4FB-B9219E273FB3}" name="Colonne8301" dataDxfId="8065"/>
    <tableColumn id="8320" xr3:uid="{51F1414F-9A29-4E35-A393-B536B3714DB6}" name="Colonne8302" dataDxfId="8064"/>
    <tableColumn id="8321" xr3:uid="{10B4BFF8-DEAC-4781-BCF6-8A487257661D}" name="Colonne8303" dataDxfId="8063"/>
    <tableColumn id="8322" xr3:uid="{DADA14D2-59AF-4B60-8C4E-A5EB440E5C71}" name="Colonne8304" dataDxfId="8062"/>
    <tableColumn id="8323" xr3:uid="{62EF0B0F-F3F4-47D4-9645-F8A92530651F}" name="Colonne8305" dataDxfId="8061"/>
    <tableColumn id="8324" xr3:uid="{4475A65B-E112-4DE8-801F-2CEC595B1377}" name="Colonne8306" dataDxfId="8060"/>
    <tableColumn id="8325" xr3:uid="{E6C04CB3-663B-4F19-AA51-3DF7521373DD}" name="Colonne8307" dataDxfId="8059"/>
    <tableColumn id="8326" xr3:uid="{0B5E1E7E-B203-49B4-862A-28ED09A9E58C}" name="Colonne8308" dataDxfId="8058"/>
    <tableColumn id="8327" xr3:uid="{9255B38B-7999-46CF-8FD3-E0725FEB0501}" name="Colonne8309" dataDxfId="8057"/>
    <tableColumn id="8328" xr3:uid="{0A25D5C8-9277-47C4-8EEA-E5B89454833F}" name="Colonne8310" dataDxfId="8056"/>
    <tableColumn id="8329" xr3:uid="{A5936D05-D620-45E3-9AB5-F5F1F9B3ADB6}" name="Colonne8311" dataDxfId="8055"/>
    <tableColumn id="8330" xr3:uid="{7DDD70DA-A7F4-4FD6-9EB5-FA5D4050D390}" name="Colonne8312" dataDxfId="8054"/>
    <tableColumn id="8331" xr3:uid="{2E02E487-138D-4E32-A550-5B391117B5DF}" name="Colonne8313" dataDxfId="8053"/>
    <tableColumn id="8332" xr3:uid="{87EE5B73-8AF8-4D74-85ED-629A4A3165FB}" name="Colonne8314" dataDxfId="8052"/>
    <tableColumn id="8333" xr3:uid="{D85F3330-F563-4952-AEE2-41EEADFB06C7}" name="Colonne8315" dataDxfId="8051"/>
    <tableColumn id="8334" xr3:uid="{B670B75F-5162-4393-B66A-89B9B8D8C60E}" name="Colonne8316" dataDxfId="8050"/>
    <tableColumn id="8335" xr3:uid="{8391AB49-D203-41AC-8833-4A0157512F4C}" name="Colonne8317" dataDxfId="8049"/>
    <tableColumn id="8336" xr3:uid="{89B5489D-2D5C-49B2-B942-A7E8C04F6549}" name="Colonne8318" dataDxfId="8048"/>
    <tableColumn id="8337" xr3:uid="{70A02530-2E81-4F6D-8DF2-701D709D5D5F}" name="Colonne8319" dataDxfId="8047"/>
    <tableColumn id="8338" xr3:uid="{E38679D4-63C2-4A29-B545-214F2D320408}" name="Colonne8320" dataDxfId="8046"/>
    <tableColumn id="8339" xr3:uid="{E91118F7-E6C6-4E07-B183-E60612A17D07}" name="Colonne8321" dataDxfId="8045"/>
    <tableColumn id="8340" xr3:uid="{016853C7-2CEA-4906-91FB-A90BE9C47A12}" name="Colonne8322" dataDxfId="8044"/>
    <tableColumn id="8341" xr3:uid="{EE63281C-40CA-46DD-B854-C1CB97EBE77A}" name="Colonne8323" dataDxfId="8043"/>
    <tableColumn id="8342" xr3:uid="{9AEB8947-B8AD-41CD-9171-C584555781C9}" name="Colonne8324" dataDxfId="8042"/>
    <tableColumn id="8343" xr3:uid="{6B165788-0A64-42B3-A0E6-123A0A60F92F}" name="Colonne8325" dataDxfId="8041"/>
    <tableColumn id="8344" xr3:uid="{76CC8E82-9380-4D48-8B32-17B66BCFB4FC}" name="Colonne8326" dataDxfId="8040"/>
    <tableColumn id="8345" xr3:uid="{5BE1746A-C86D-4B80-96C1-15DAC4E3266C}" name="Colonne8327" dataDxfId="8039"/>
    <tableColumn id="8346" xr3:uid="{0A493528-9589-4FC9-B4D9-1C6F9D07D533}" name="Colonne8328" dataDxfId="8038"/>
    <tableColumn id="8347" xr3:uid="{43501D9E-8D1F-4176-ABC4-05139F0342C7}" name="Colonne8329" dataDxfId="8037"/>
    <tableColumn id="8348" xr3:uid="{21AE55A5-9CC5-463E-AB2D-D1AE5471A650}" name="Colonne8330" dataDxfId="8036"/>
    <tableColumn id="8349" xr3:uid="{B20AC466-44CF-41B0-AB58-8BA8B416C3F6}" name="Colonne8331" dataDxfId="8035"/>
    <tableColumn id="8350" xr3:uid="{FC1858D9-5463-4F76-9261-8E9AC0FEB6E4}" name="Colonne8332" dataDxfId="8034"/>
    <tableColumn id="8351" xr3:uid="{327E2E64-EE5C-4C4D-9DCD-FF9D2F33F88F}" name="Colonne8333" dataDxfId="8033"/>
    <tableColumn id="8352" xr3:uid="{047FED86-3CB6-4DF2-96C3-18401E57B721}" name="Colonne8334" dataDxfId="8032"/>
    <tableColumn id="8353" xr3:uid="{86E730D0-9065-428F-A9EE-7D495785346B}" name="Colonne8335" dataDxfId="8031"/>
    <tableColumn id="8354" xr3:uid="{48714B00-3720-4EB2-B4F5-A70B61C61DE2}" name="Colonne8336" dataDxfId="8030"/>
    <tableColumn id="8355" xr3:uid="{CAC25E20-1FD9-4ADD-8D84-E59783E132F8}" name="Colonne8337" dataDxfId="8029"/>
    <tableColumn id="8356" xr3:uid="{7E4645A7-0BAB-4973-920A-BAA123B0B263}" name="Colonne8338" dataDxfId="8028"/>
    <tableColumn id="8357" xr3:uid="{973B03D1-0934-4930-B93F-67D09B4952EB}" name="Colonne8339" dataDxfId="8027"/>
    <tableColumn id="8358" xr3:uid="{F8B72B8C-242A-4F44-846D-F5BAA9C71316}" name="Colonne8340" dataDxfId="8026"/>
    <tableColumn id="8359" xr3:uid="{E4465FA4-C4AD-466A-A72F-E424CBAE359C}" name="Colonne8341" dataDxfId="8025"/>
    <tableColumn id="8360" xr3:uid="{B8CDA077-2D46-49FC-A0DF-19C15E763737}" name="Colonne8342" dataDxfId="8024"/>
    <tableColumn id="8361" xr3:uid="{27E3B69C-9CFC-4EC1-AF05-21A0F68D806E}" name="Colonne8343" dataDxfId="8023"/>
    <tableColumn id="8362" xr3:uid="{27D93127-FAE9-4D4C-9795-81B5D6B9D5F9}" name="Colonne8344" dataDxfId="8022"/>
    <tableColumn id="8363" xr3:uid="{E5DE5502-4CEF-42E5-A140-FFFBA9C71901}" name="Colonne8345" dataDxfId="8021"/>
    <tableColumn id="8364" xr3:uid="{C684AFD5-9FEE-42D9-8FD3-5BDA10F961FD}" name="Colonne8346" dataDxfId="8020"/>
    <tableColumn id="8365" xr3:uid="{51BC72F2-EA25-49BE-B550-BE4024419768}" name="Colonne8347" dataDxfId="8019"/>
    <tableColumn id="8366" xr3:uid="{BAFD3027-F56C-4E3E-B583-4A5DEB2D5AFE}" name="Colonne8348" dataDxfId="8018"/>
    <tableColumn id="8367" xr3:uid="{87065D7A-ABB8-4A43-8C27-6AA92670514B}" name="Colonne8349" dataDxfId="8017"/>
    <tableColumn id="8368" xr3:uid="{AC1B86BB-85EF-4940-87F3-5E8C039FDF68}" name="Colonne8350" dataDxfId="8016"/>
    <tableColumn id="8369" xr3:uid="{38726B91-D5A7-49E6-B047-E97F44CA019D}" name="Colonne8351" dataDxfId="8015"/>
    <tableColumn id="8370" xr3:uid="{03BC8637-62E0-44D1-AE38-5191FF448357}" name="Colonne8352" dataDxfId="8014"/>
    <tableColumn id="8371" xr3:uid="{AAC63D66-0812-474F-B92A-513A2EE54163}" name="Colonne8353" dataDxfId="8013"/>
    <tableColumn id="8372" xr3:uid="{3AA4D42F-F294-4690-A8A4-F5C917B8049F}" name="Colonne8354" dataDxfId="8012"/>
    <tableColumn id="8373" xr3:uid="{CA2F9BC6-9561-4982-A59C-77B7B503400B}" name="Colonne8355" dataDxfId="8011"/>
    <tableColumn id="8374" xr3:uid="{4958EAB2-5B04-4AA7-B772-857EAA8CDEC0}" name="Colonne8356" dataDxfId="8010"/>
    <tableColumn id="8375" xr3:uid="{EC50BDE7-9A04-4A73-A877-095EF99593C9}" name="Colonne8357" dataDxfId="8009"/>
    <tableColumn id="8376" xr3:uid="{12737030-C1CE-42F9-A146-9A6218F75D8C}" name="Colonne8358" dataDxfId="8008"/>
    <tableColumn id="8377" xr3:uid="{B5AC95A0-EF69-4984-A795-1F1633ABE6EB}" name="Colonne8359" dataDxfId="8007"/>
    <tableColumn id="8378" xr3:uid="{9AFAF78A-ECDC-43DC-AF06-A606EF9BD356}" name="Colonne8360" dataDxfId="8006"/>
    <tableColumn id="8379" xr3:uid="{A97A67FD-A0D9-4B18-B04D-021DC2E3E2E7}" name="Colonne8361" dataDxfId="8005"/>
    <tableColumn id="8380" xr3:uid="{743C7EDB-F9AA-401D-806D-107F2EC99BE8}" name="Colonne8362" dataDxfId="8004"/>
    <tableColumn id="8381" xr3:uid="{90F86F6B-7BF3-4A00-8F6C-A0C78C579501}" name="Colonne8363" dataDxfId="8003"/>
    <tableColumn id="8382" xr3:uid="{0B7DF192-C20D-4255-8D7A-C8B7174CB596}" name="Colonne8364" dataDxfId="8002"/>
    <tableColumn id="8383" xr3:uid="{C2DD15C8-18A2-452D-9410-BB00CA1BA2ED}" name="Colonne8365" dataDxfId="8001"/>
    <tableColumn id="8384" xr3:uid="{DF2C1B21-7D86-4B85-B81C-A03676C27749}" name="Colonne8366" dataDxfId="8000"/>
    <tableColumn id="8385" xr3:uid="{6897E053-5795-4EF8-B33B-E57F978007E8}" name="Colonne8367" dataDxfId="7999"/>
    <tableColumn id="8386" xr3:uid="{1DB70682-2F61-42AF-98AF-F64C388FE47E}" name="Colonne8368" dataDxfId="7998"/>
    <tableColumn id="8387" xr3:uid="{8A5B6CD2-FEA8-4EFE-A522-244B44F20355}" name="Colonne8369" dataDxfId="7997"/>
    <tableColumn id="8388" xr3:uid="{48EBA831-51F1-49D5-A1C9-01F6615DD79E}" name="Colonne8370" dataDxfId="7996"/>
    <tableColumn id="8389" xr3:uid="{BE062A79-5D84-41CE-A74E-11364F13493B}" name="Colonne8371" dataDxfId="7995"/>
    <tableColumn id="8390" xr3:uid="{4D727DFE-9258-4C05-885B-8B962119B828}" name="Colonne8372" dataDxfId="7994"/>
    <tableColumn id="8391" xr3:uid="{AFFFCF32-D40D-42BC-BEE6-CE1FF4DC01A2}" name="Colonne8373" dataDxfId="7993"/>
    <tableColumn id="8392" xr3:uid="{2A55D25B-E631-47DA-85C7-A99380B20B49}" name="Colonne8374" dataDxfId="7992"/>
    <tableColumn id="8393" xr3:uid="{D2E1F518-2BA5-4E60-810E-B061A4CA63FE}" name="Colonne8375" dataDxfId="7991"/>
    <tableColumn id="8394" xr3:uid="{C8E4EA3C-6220-41F8-9643-201A8FEC20E1}" name="Colonne8376" dataDxfId="7990"/>
    <tableColumn id="8395" xr3:uid="{C289306A-EC8E-49BE-9734-7CD35F26C941}" name="Colonne8377" dataDxfId="7989"/>
    <tableColumn id="8396" xr3:uid="{6EF5285C-E46B-45DF-B05F-A29CD96307F4}" name="Colonne8378" dataDxfId="7988"/>
    <tableColumn id="8397" xr3:uid="{F95524ED-6D28-4C3A-BD79-C3DCB0E859F2}" name="Colonne8379" dataDxfId="7987"/>
    <tableColumn id="8398" xr3:uid="{AF53925F-070B-446A-84AE-9A9B45ED6E1E}" name="Colonne8380" dataDxfId="7986"/>
    <tableColumn id="8399" xr3:uid="{722090C0-47BC-4642-8B9E-C5AEE967F5E8}" name="Colonne8381" dataDxfId="7985"/>
    <tableColumn id="8400" xr3:uid="{76FD0E7C-EC58-4E2D-A749-DE6603643694}" name="Colonne8382" dataDxfId="7984"/>
    <tableColumn id="8401" xr3:uid="{066889BD-E95C-4E8D-B373-249C8799D10C}" name="Colonne8383" dataDxfId="7983"/>
    <tableColumn id="8402" xr3:uid="{D60EEA46-48FA-4109-84D2-B2B23151E63B}" name="Colonne8384" dataDxfId="7982"/>
    <tableColumn id="8403" xr3:uid="{CBCB2935-51DB-41C1-B10B-E3E13DBC7896}" name="Colonne8385" dataDxfId="7981"/>
    <tableColumn id="8404" xr3:uid="{548E16C7-A0B0-4844-9AA4-F41284CE0915}" name="Colonne8386" dataDxfId="7980"/>
    <tableColumn id="8405" xr3:uid="{7B94F316-BC9E-4E72-8978-9AB0187AF839}" name="Colonne8387" dataDxfId="7979"/>
    <tableColumn id="8406" xr3:uid="{4A82065A-A811-4B51-BF1B-37E39D9F6038}" name="Colonne8388" dataDxfId="7978"/>
    <tableColumn id="8407" xr3:uid="{15638C64-C188-4CD2-A7B5-08C023B9909F}" name="Colonne8389" dataDxfId="7977"/>
    <tableColumn id="8408" xr3:uid="{ED475C25-0624-4BAE-9B5B-703E873F6B49}" name="Colonne8390" dataDxfId="7976"/>
    <tableColumn id="8409" xr3:uid="{344B2E52-B73A-47F2-9484-29AB63D3FB30}" name="Colonne8391" dataDxfId="7975"/>
    <tableColumn id="8410" xr3:uid="{A9818CA4-2D0B-47BD-8E4F-7B9A5C43524F}" name="Colonne8392" dataDxfId="7974"/>
    <tableColumn id="8411" xr3:uid="{49C5BA26-A377-490E-8DA6-7EC48C2927CA}" name="Colonne8393" dataDxfId="7973"/>
    <tableColumn id="8412" xr3:uid="{86114D86-556E-4374-B979-5CAE942FB5B3}" name="Colonne8394" dataDxfId="7972"/>
    <tableColumn id="8413" xr3:uid="{18362726-0111-4C38-BAF5-3E5BF8BE483A}" name="Colonne8395" dataDxfId="7971"/>
    <tableColumn id="8414" xr3:uid="{71F8D6D7-6A0E-4A4E-B1F2-EEDA6BA4A320}" name="Colonne8396" dataDxfId="7970"/>
    <tableColumn id="8415" xr3:uid="{A90D9DA8-D604-434C-B4FF-5191AF49382A}" name="Colonne8397" dataDxfId="7969"/>
    <tableColumn id="8416" xr3:uid="{29449388-F8D5-44EC-89F7-31C163DFEBBF}" name="Colonne8398" dataDxfId="7968"/>
    <tableColumn id="8417" xr3:uid="{00691B04-30EC-45AC-BCC0-584B0F3990A9}" name="Colonne8399" dataDxfId="7967"/>
    <tableColumn id="8418" xr3:uid="{CE233C77-94B6-41FC-9475-A51DAF44DF34}" name="Colonne8400" dataDxfId="7966"/>
    <tableColumn id="8419" xr3:uid="{FF2C579B-737E-4F91-9BA4-E5A597FCEE16}" name="Colonne8401" dataDxfId="7965"/>
    <tableColumn id="8420" xr3:uid="{DE043FAB-5866-45B5-BD2F-7F705DC73703}" name="Colonne8402" dataDxfId="7964"/>
    <tableColumn id="8421" xr3:uid="{E720E54E-3867-4749-81C6-F5EBC9D9E5C2}" name="Colonne8403" dataDxfId="7963"/>
    <tableColumn id="8422" xr3:uid="{087783B7-3A83-4E12-80DB-DD87F0D0E600}" name="Colonne8404" dataDxfId="7962"/>
    <tableColumn id="8423" xr3:uid="{AD178FFD-0C69-4EB3-B556-31C79F991F50}" name="Colonne8405" dataDxfId="7961"/>
    <tableColumn id="8424" xr3:uid="{ACA22561-D099-4747-BF9D-37C37964DFAE}" name="Colonne8406" dataDxfId="7960"/>
    <tableColumn id="8425" xr3:uid="{3CCB6D20-CBCD-47CA-8A5C-87B8EC695436}" name="Colonne8407" dataDxfId="7959"/>
    <tableColumn id="8426" xr3:uid="{2B1F52AB-CD9D-4418-89DA-FCBD0CDDAA05}" name="Colonne8408" dataDxfId="7958"/>
    <tableColumn id="8427" xr3:uid="{313C3790-8B00-417E-A70E-69039E02C93D}" name="Colonne8409" dataDxfId="7957"/>
    <tableColumn id="8428" xr3:uid="{5DA368EF-D478-464D-BC23-0619E8B2FE14}" name="Colonne8410" dataDxfId="7956"/>
    <tableColumn id="8429" xr3:uid="{098EECBA-093A-4705-9DCF-7687C70D8525}" name="Colonne8411" dataDxfId="7955"/>
    <tableColumn id="8430" xr3:uid="{82839EEF-1506-42A6-B564-2D8CD05A3410}" name="Colonne8412" dataDxfId="7954"/>
    <tableColumn id="8431" xr3:uid="{65649F7B-6FB2-40F4-BB52-3D1CB7A18112}" name="Colonne8413" dataDxfId="7953"/>
    <tableColumn id="8432" xr3:uid="{52FD042D-D44C-4C4C-9FCA-B9207C268B8A}" name="Colonne8414" dataDxfId="7952"/>
    <tableColumn id="8433" xr3:uid="{BAD898BB-668B-438D-90AA-A799F69D72E1}" name="Colonne8415" dataDxfId="7951"/>
    <tableColumn id="8434" xr3:uid="{1A212B41-8F88-4613-9C40-0922F35C7B6A}" name="Colonne8416" dataDxfId="7950"/>
    <tableColumn id="8435" xr3:uid="{1B605E4D-F753-4C22-8D62-2EE4227ACC12}" name="Colonne8417" dataDxfId="7949"/>
    <tableColumn id="8436" xr3:uid="{8F2FEDC3-5B74-47F7-9493-31986F560355}" name="Colonne8418" dataDxfId="7948"/>
    <tableColumn id="8437" xr3:uid="{E98A3D78-3C87-49E7-937E-1372DA357A21}" name="Colonne8419" dataDxfId="7947"/>
    <tableColumn id="8438" xr3:uid="{8DE859D2-95DF-4CB9-A90D-E80B81BA6416}" name="Colonne8420" dataDxfId="7946"/>
    <tableColumn id="8439" xr3:uid="{574BA6FE-A6DB-4CA9-AE37-0720404D0FB8}" name="Colonne8421" dataDxfId="7945"/>
    <tableColumn id="8440" xr3:uid="{079B0FE8-2354-43E8-9A46-632B9161034D}" name="Colonne8422" dataDxfId="7944"/>
    <tableColumn id="8441" xr3:uid="{F477AE34-30F8-4E86-B16B-1F4740B50403}" name="Colonne8423" dataDxfId="7943"/>
    <tableColumn id="8442" xr3:uid="{B06E444E-D6D8-4F5A-98E2-313D6D7A83BF}" name="Colonne8424" dataDxfId="7942"/>
    <tableColumn id="8443" xr3:uid="{3630E869-8539-4C61-A7DB-927B30DAD317}" name="Colonne8425" dataDxfId="7941"/>
    <tableColumn id="8444" xr3:uid="{9F5CA968-251C-4A82-8772-5826FD10D823}" name="Colonne8426" dataDxfId="7940"/>
    <tableColumn id="8445" xr3:uid="{B44E73FB-E3D5-476A-929D-7E06D5FE8881}" name="Colonne8427" dataDxfId="7939"/>
    <tableColumn id="8446" xr3:uid="{DD91CFFC-67E8-473F-A1E7-5163E49C6C9C}" name="Colonne8428" dataDxfId="7938"/>
    <tableColumn id="8447" xr3:uid="{07E96D45-F705-47D8-924F-A0B19E00254E}" name="Colonne8429" dataDxfId="7937"/>
    <tableColumn id="8448" xr3:uid="{256F74D4-768D-4B2F-AFDE-4A9AFBC2BC9D}" name="Colonne8430" dataDxfId="7936"/>
    <tableColumn id="8449" xr3:uid="{B4B38530-2865-4B29-94C2-297E03BD12CF}" name="Colonne8431" dataDxfId="7935"/>
    <tableColumn id="8450" xr3:uid="{A530CE67-CB40-42B9-B381-E3A6A20897FF}" name="Colonne8432" dataDxfId="7934"/>
    <tableColumn id="8451" xr3:uid="{4E90A1D6-1EA4-4636-A132-19AD4B66369E}" name="Colonne8433" dataDxfId="7933"/>
    <tableColumn id="8452" xr3:uid="{4DF4D365-4E2B-4E51-8881-C2CC2EE0CA8C}" name="Colonne8434" dataDxfId="7932"/>
    <tableColumn id="8453" xr3:uid="{02D2A365-30A6-467C-A328-91840FA59213}" name="Colonne8435" dataDxfId="7931"/>
    <tableColumn id="8454" xr3:uid="{BD62ECBD-7D20-4DF0-9135-E2241E872B65}" name="Colonne8436" dataDxfId="7930"/>
    <tableColumn id="8455" xr3:uid="{4A5CE85E-69EC-4B7D-9758-6384B1438F96}" name="Colonne8437" dataDxfId="7929"/>
    <tableColumn id="8456" xr3:uid="{9F07DB0F-4808-4711-9FFE-20590AA9B426}" name="Colonne8438" dataDxfId="7928"/>
    <tableColumn id="8457" xr3:uid="{03CC1AA7-4271-4841-BBBC-BA6ED8619562}" name="Colonne8439" dataDxfId="7927"/>
    <tableColumn id="8458" xr3:uid="{236B2B14-7DB0-4466-A3B2-36A6E515EC0B}" name="Colonne8440" dataDxfId="7926"/>
    <tableColumn id="8459" xr3:uid="{A4745B50-D88D-4732-BD95-D7B0CA8B98C0}" name="Colonne8441" dataDxfId="7925"/>
    <tableColumn id="8460" xr3:uid="{141A81F9-217C-4E1F-B04B-3DB52656543E}" name="Colonne8442" dataDxfId="7924"/>
    <tableColumn id="8461" xr3:uid="{2C168AD7-5136-4C03-A52A-52279796C28A}" name="Colonne8443" dataDxfId="7923"/>
    <tableColumn id="8462" xr3:uid="{3C57B4E6-229B-42B6-AC17-F93DA42F598F}" name="Colonne8444" dataDxfId="7922"/>
    <tableColumn id="8463" xr3:uid="{4439398B-3595-4058-B1D6-FBA52C9BCA77}" name="Colonne8445" dataDxfId="7921"/>
    <tableColumn id="8464" xr3:uid="{78065F79-7236-4882-83AA-B441746B34D8}" name="Colonne8446" dataDxfId="7920"/>
    <tableColumn id="8465" xr3:uid="{7AA6EDA7-20D8-4B37-8131-C04627773D17}" name="Colonne8447" dataDxfId="7919"/>
    <tableColumn id="8466" xr3:uid="{AEFDDC58-2FD7-456C-910B-56BA2B336618}" name="Colonne8448" dataDxfId="7918"/>
    <tableColumn id="8467" xr3:uid="{F443B57D-A0D8-4045-8A35-413C45B2C184}" name="Colonne8449" dataDxfId="7917"/>
    <tableColumn id="8468" xr3:uid="{F08FD956-D4D9-4682-B1A7-9F8C45ADF9AA}" name="Colonne8450" dataDxfId="7916"/>
    <tableColumn id="8469" xr3:uid="{AB757C02-785B-4417-BACC-5D05F780F6BE}" name="Colonne8451" dataDxfId="7915"/>
    <tableColumn id="8470" xr3:uid="{9CF7C6C4-0F50-4662-8E77-D25D8A130C11}" name="Colonne8452" dataDxfId="7914"/>
    <tableColumn id="8471" xr3:uid="{233CE99E-AC16-4B8D-961F-15055140978D}" name="Colonne8453" dataDxfId="7913"/>
    <tableColumn id="8472" xr3:uid="{91259957-1ACC-4D84-89BB-355FD641F857}" name="Colonne8454" dataDxfId="7912"/>
    <tableColumn id="8473" xr3:uid="{83430BF3-840F-4138-8D48-61D0D6909CF5}" name="Colonne8455" dataDxfId="7911"/>
    <tableColumn id="8474" xr3:uid="{20446D68-078C-4B9A-A81E-D5A7E87FE114}" name="Colonne8456" dataDxfId="7910"/>
    <tableColumn id="8475" xr3:uid="{0A53B5E5-0E6D-48B2-9FC0-41AAFF1770DC}" name="Colonne8457" dataDxfId="7909"/>
    <tableColumn id="8476" xr3:uid="{70A65979-C3E8-4E60-A679-B0EC08125CA9}" name="Colonne8458" dataDxfId="7908"/>
    <tableColumn id="8477" xr3:uid="{6DC4ED3F-3ACD-497B-9B6B-0EA715E67C80}" name="Colonne8459" dataDxfId="7907"/>
    <tableColumn id="8478" xr3:uid="{CAF4641B-2E5D-457E-ADD6-30BF6F455D43}" name="Colonne8460" dataDxfId="7906"/>
    <tableColumn id="8479" xr3:uid="{ABED7B75-E895-41EC-8C95-B3784A3AB3C4}" name="Colonne8461" dataDxfId="7905"/>
    <tableColumn id="8480" xr3:uid="{BF6A8A14-01CD-4F91-AAA4-A796A0D9EFC1}" name="Colonne8462" dataDxfId="7904"/>
    <tableColumn id="8481" xr3:uid="{F1262361-B455-43C5-A778-34C1D4370F7B}" name="Colonne8463" dataDxfId="7903"/>
    <tableColumn id="8482" xr3:uid="{765FE9BD-B223-4829-AAE8-C274EDB93AB7}" name="Colonne8464" dataDxfId="7902"/>
    <tableColumn id="8483" xr3:uid="{FCC929B9-D17D-495F-95D8-2FA356F06C07}" name="Colonne8465" dataDxfId="7901"/>
    <tableColumn id="8484" xr3:uid="{0024F0A3-C192-48FC-BEE0-FC6E0039DFF5}" name="Colonne8466" dataDxfId="7900"/>
    <tableColumn id="8485" xr3:uid="{9A5D8A23-C336-4B16-ABE6-A075DF7B1C86}" name="Colonne8467" dataDxfId="7899"/>
    <tableColumn id="8486" xr3:uid="{98952CDE-D9FE-48E7-AF97-F0C5DAC19A68}" name="Colonne8468" dataDxfId="7898"/>
    <tableColumn id="8487" xr3:uid="{05C0C330-4087-4C2F-A786-F1FA21A1232E}" name="Colonne8469" dataDxfId="7897"/>
    <tableColumn id="8488" xr3:uid="{8B705B56-9259-45F2-A4C0-6F3F41F67525}" name="Colonne8470" dataDxfId="7896"/>
    <tableColumn id="8489" xr3:uid="{C0E53A49-7C28-40A4-8BCA-A4E0D5CA92DF}" name="Colonne8471" dataDxfId="7895"/>
    <tableColumn id="8490" xr3:uid="{BCF524E4-A9ED-4DBA-90E7-262FC9EE6FF8}" name="Colonne8472" dataDxfId="7894"/>
    <tableColumn id="8491" xr3:uid="{94BF9D82-209D-4561-87EB-F06A6EBCF362}" name="Colonne8473" dataDxfId="7893"/>
    <tableColumn id="8492" xr3:uid="{650BF656-E024-45B9-9174-3EC9A5DD99CF}" name="Colonne8474" dataDxfId="7892"/>
    <tableColumn id="8493" xr3:uid="{4AB05CCB-BA5D-4B9D-BF71-F1466D30B777}" name="Colonne8475" dataDxfId="7891"/>
    <tableColumn id="8494" xr3:uid="{95FF83DA-855A-4BD6-9A8A-F346CC29581D}" name="Colonne8476" dataDxfId="7890"/>
    <tableColumn id="8495" xr3:uid="{219278B3-0EC8-4E30-B263-F042C7E9522A}" name="Colonne8477" dataDxfId="7889"/>
    <tableColumn id="8496" xr3:uid="{FDA2914B-F04B-4D31-B81B-69361AAC26CB}" name="Colonne8478" dataDxfId="7888"/>
    <tableColumn id="8497" xr3:uid="{5FAA5AC5-6394-4763-AB50-1732DD561369}" name="Colonne8479" dataDxfId="7887"/>
    <tableColumn id="8498" xr3:uid="{115A4176-8AD2-4272-B39C-B3ED78A4F1B5}" name="Colonne8480" dataDxfId="7886"/>
    <tableColumn id="8499" xr3:uid="{5C86AC5C-C6ED-4341-9AE2-58C8A899E0FE}" name="Colonne8481" dataDxfId="7885"/>
    <tableColumn id="8500" xr3:uid="{D97C2ED8-FB9B-45DD-98BD-3954BA53759B}" name="Colonne8482" dataDxfId="7884"/>
    <tableColumn id="8501" xr3:uid="{FB5718CD-BDD5-4C21-9639-0A81113BE95D}" name="Colonne8483" dataDxfId="7883"/>
    <tableColumn id="8502" xr3:uid="{39120CCB-0C59-4583-8411-577F297DC623}" name="Colonne8484" dataDxfId="7882"/>
    <tableColumn id="8503" xr3:uid="{31B21A68-9694-4DE5-AAEC-C47182F96DE7}" name="Colonne8485" dataDxfId="7881"/>
    <tableColumn id="8504" xr3:uid="{E223A67E-A6AC-4471-8A7F-F07F8517F102}" name="Colonne8486" dataDxfId="7880"/>
    <tableColumn id="8505" xr3:uid="{9BE6FEB8-D799-4DD7-B6CF-F4C0027DEEA0}" name="Colonne8487" dataDxfId="7879"/>
    <tableColumn id="8506" xr3:uid="{C55155CC-88F9-4A38-B8BE-A4B2220DC659}" name="Colonne8488" dataDxfId="7878"/>
    <tableColumn id="8507" xr3:uid="{7049BA32-D9D6-45DF-8793-F780708EDBBA}" name="Colonne8489" dataDxfId="7877"/>
    <tableColumn id="8508" xr3:uid="{FB72D277-0D8D-4126-B2F7-093371C6B566}" name="Colonne8490" dataDxfId="7876"/>
    <tableColumn id="8509" xr3:uid="{5E9CF14E-A63C-49B3-B47E-A1F0FA647C12}" name="Colonne8491" dataDxfId="7875"/>
    <tableColumn id="8510" xr3:uid="{2E525756-9563-4F3A-A947-AC1B24C4A79B}" name="Colonne8492" dataDxfId="7874"/>
    <tableColumn id="8511" xr3:uid="{818B5BDC-2D19-4004-9BC4-37567C79BB4B}" name="Colonne8493" dataDxfId="7873"/>
    <tableColumn id="8512" xr3:uid="{A85C1431-86E1-4DDE-A73C-01459F8ED76F}" name="Colonne8494" dataDxfId="7872"/>
    <tableColumn id="8513" xr3:uid="{9BA8298E-8F40-4D7D-A483-CE2925E81E35}" name="Colonne8495" dataDxfId="7871"/>
    <tableColumn id="8514" xr3:uid="{EC672249-7532-4DEC-B970-625FF37CBD9A}" name="Colonne8496" dataDxfId="7870"/>
    <tableColumn id="8515" xr3:uid="{A0F75D6A-629B-428D-955C-C2403F0820DA}" name="Colonne8497" dataDxfId="7869"/>
    <tableColumn id="8516" xr3:uid="{2479F418-AE03-4ACE-AAC4-A5021BF11BD6}" name="Colonne8498" dataDxfId="7868"/>
    <tableColumn id="8517" xr3:uid="{5C0F18F3-721A-4BD3-9160-189E3749D393}" name="Colonne8499" dataDxfId="7867"/>
    <tableColumn id="8518" xr3:uid="{1E693145-CF83-4607-A156-749CA814C267}" name="Colonne8500" dataDxfId="7866"/>
    <tableColumn id="8519" xr3:uid="{2C09CCE2-EE73-4AFC-8DFD-2EF3CE0D9F86}" name="Colonne8501" dataDxfId="7865"/>
    <tableColumn id="8520" xr3:uid="{510D9F53-74DB-438E-BFCB-D03EADE0ACE4}" name="Colonne8502" dataDxfId="7864"/>
    <tableColumn id="8521" xr3:uid="{4145FA73-FD67-4F53-92AF-67E4F226F4AE}" name="Colonne8503" dataDxfId="7863"/>
    <tableColumn id="8522" xr3:uid="{02C08784-C9AD-4674-A859-D8A5D5DD1929}" name="Colonne8504" dataDxfId="7862"/>
    <tableColumn id="8523" xr3:uid="{2BDCBF8B-DFFA-4D15-81F1-4D239C2E275D}" name="Colonne8505" dataDxfId="7861"/>
    <tableColumn id="8524" xr3:uid="{41B386BB-DFA4-482D-A5D6-2258B3A93954}" name="Colonne8506" dataDxfId="7860"/>
    <tableColumn id="8525" xr3:uid="{F48F7E7D-AE24-4C89-A011-C496873E6819}" name="Colonne8507" dataDxfId="7859"/>
    <tableColumn id="8526" xr3:uid="{B7ACF1B0-B332-4997-93E7-2015BB3E706E}" name="Colonne8508" dataDxfId="7858"/>
    <tableColumn id="8527" xr3:uid="{DF5C03A9-ABCB-4EB7-8B2B-1AF40B6458F1}" name="Colonne8509" dataDxfId="7857"/>
    <tableColumn id="8528" xr3:uid="{21E4EF7C-47B3-4784-8088-B759813FB7EA}" name="Colonne8510" dataDxfId="7856"/>
    <tableColumn id="8529" xr3:uid="{B2615B00-0243-450C-A484-511577B77F7A}" name="Colonne8511" dataDxfId="7855"/>
    <tableColumn id="8530" xr3:uid="{328102EB-40C8-4329-A0B7-E44C9411F831}" name="Colonne8512" dataDxfId="7854"/>
    <tableColumn id="8531" xr3:uid="{DB64A44F-5AD4-4A59-8EC5-990266311CE8}" name="Colonne8513" dataDxfId="7853"/>
    <tableColumn id="8532" xr3:uid="{2FE85F60-67F8-442F-9450-387A8165B988}" name="Colonne8514" dataDxfId="7852"/>
    <tableColumn id="8533" xr3:uid="{5E58DE9F-E76A-4511-94AD-051C1F5C2CAE}" name="Colonne8515" dataDxfId="7851"/>
    <tableColumn id="8534" xr3:uid="{0D94D7FC-9217-4BEA-A687-CFC96174428F}" name="Colonne8516" dataDxfId="7850"/>
    <tableColumn id="8535" xr3:uid="{958FDA62-36BE-4B30-A3D1-A60F428DE09E}" name="Colonne8517" dataDxfId="7849"/>
    <tableColumn id="8536" xr3:uid="{F52C995C-7933-43C4-AB02-2A47479B2BD4}" name="Colonne8518" dataDxfId="7848"/>
    <tableColumn id="8537" xr3:uid="{B20D1466-64E0-4EBE-91D7-76E5EBC79FEC}" name="Colonne8519" dataDxfId="7847"/>
    <tableColumn id="8538" xr3:uid="{A1FB2137-2CAE-46BE-B602-1A6D3A98AF5E}" name="Colonne8520" dataDxfId="7846"/>
    <tableColumn id="8539" xr3:uid="{B32054BB-357C-41ED-ADD6-4E9E89C9E97F}" name="Colonne8521" dataDxfId="7845"/>
    <tableColumn id="8540" xr3:uid="{1272A223-D86A-41A8-88DD-943AD9941D9B}" name="Colonne8522" dataDxfId="7844"/>
    <tableColumn id="8541" xr3:uid="{D0CB0D7F-1954-494B-8D4A-FA32B3F44834}" name="Colonne8523" dataDxfId="7843"/>
    <tableColumn id="8542" xr3:uid="{AE0E2760-6C74-4E25-BC86-769CC1FEDD9A}" name="Colonne8524" dataDxfId="7842"/>
    <tableColumn id="8543" xr3:uid="{1F107FF0-E76F-4D96-87B2-35D049C3E6D1}" name="Colonne8525" dataDxfId="7841"/>
    <tableColumn id="8544" xr3:uid="{E35622DB-17F0-4547-8ED8-36EAF9250854}" name="Colonne8526" dataDxfId="7840"/>
    <tableColumn id="8545" xr3:uid="{0A1EA49B-1F2A-4EA4-B0B9-6F64399E8D56}" name="Colonne8527" dataDxfId="7839"/>
    <tableColumn id="8546" xr3:uid="{DD214837-585E-4B6A-BDC3-A2CC96E3ED34}" name="Colonne8528" dataDxfId="7838"/>
    <tableColumn id="8547" xr3:uid="{47E2E6C1-88A8-4ECD-975C-D9A90C249A80}" name="Colonne8529" dataDxfId="7837"/>
    <tableColumn id="8548" xr3:uid="{95C1D929-8B69-43F6-92E0-24FBEF616A60}" name="Colonne8530" dataDxfId="7836"/>
    <tableColumn id="8549" xr3:uid="{E71E1417-A5B5-4674-90E9-A144012526B7}" name="Colonne8531" dataDxfId="7835"/>
    <tableColumn id="8550" xr3:uid="{E69462F7-CD88-41A9-B524-1DC6AB96AD6D}" name="Colonne8532" dataDxfId="7834"/>
    <tableColumn id="8551" xr3:uid="{E7EAE52A-BA1A-45C2-99FF-EC8AD1C05CCD}" name="Colonne8533" dataDxfId="7833"/>
    <tableColumn id="8552" xr3:uid="{E97008CC-29BA-4608-B7EE-DA76B51CC5BE}" name="Colonne8534" dataDxfId="7832"/>
    <tableColumn id="8553" xr3:uid="{1F1BAFF8-630E-4CD9-8ED9-6694C91FB779}" name="Colonne8535" dataDxfId="7831"/>
    <tableColumn id="8554" xr3:uid="{80E4C3E0-D39A-4B5A-8EB6-239DC778F149}" name="Colonne8536" dataDxfId="7830"/>
    <tableColumn id="8555" xr3:uid="{B2B3C73D-B737-43A1-A1E5-18F79744339C}" name="Colonne8537" dataDxfId="7829"/>
    <tableColumn id="8556" xr3:uid="{D378F634-28C0-4DA9-AC2D-1EC38264FFC5}" name="Colonne8538" dataDxfId="7828"/>
    <tableColumn id="8557" xr3:uid="{84C7FB56-2507-4DF9-86DD-3FDF128E4E72}" name="Colonne8539" dataDxfId="7827"/>
    <tableColumn id="8558" xr3:uid="{2EC85098-6D6C-4182-B18E-6DAD93A86CD2}" name="Colonne8540" dataDxfId="7826"/>
    <tableColumn id="8559" xr3:uid="{3207A271-FAAA-474A-9514-84D1F9862B7C}" name="Colonne8541" dataDxfId="7825"/>
    <tableColumn id="8560" xr3:uid="{C3B6A4D3-2A6C-4A4B-809D-BBD9AA6F3636}" name="Colonne8542" dataDxfId="7824"/>
    <tableColumn id="8561" xr3:uid="{C6ABEB3A-3DCF-4E3C-ABBB-FD089F65B185}" name="Colonne8543" dataDxfId="7823"/>
    <tableColumn id="8562" xr3:uid="{192D3DDB-36B8-438E-9BDE-88819F8B0634}" name="Colonne8544" dataDxfId="7822"/>
    <tableColumn id="8563" xr3:uid="{92742D20-513D-4874-8BAB-603C38150D0B}" name="Colonne8545" dataDxfId="7821"/>
    <tableColumn id="8564" xr3:uid="{F4B259EC-D86F-481E-964C-FAF755A36032}" name="Colonne8546" dataDxfId="7820"/>
    <tableColumn id="8565" xr3:uid="{3B15E671-EAFC-4D2C-BDC4-AE631D543747}" name="Colonne8547" dataDxfId="7819"/>
    <tableColumn id="8566" xr3:uid="{73237A3A-D06F-4B26-9681-028FF5C3D549}" name="Colonne8548" dataDxfId="7818"/>
    <tableColumn id="8567" xr3:uid="{B989A00A-93C0-4C47-9DA8-67939CAA2F18}" name="Colonne8549" dataDxfId="7817"/>
    <tableColumn id="8568" xr3:uid="{706087FE-01C1-498E-BD99-CEFF96865A61}" name="Colonne8550" dataDxfId="7816"/>
    <tableColumn id="8569" xr3:uid="{CAB79184-B058-443A-9D63-FF3C63B38B77}" name="Colonne8551" dataDxfId="7815"/>
    <tableColumn id="8570" xr3:uid="{21DAF13F-B8EC-4A5C-B1DD-7BA889CE41BF}" name="Colonne8552" dataDxfId="7814"/>
    <tableColumn id="8571" xr3:uid="{447EF97C-3358-4CDA-B93A-1A12AE9C1411}" name="Colonne8553" dataDxfId="7813"/>
    <tableColumn id="8572" xr3:uid="{ACC79537-6FE0-45F8-B67A-DDE51FC86578}" name="Colonne8554" dataDxfId="7812"/>
    <tableColumn id="8573" xr3:uid="{83FA8455-57C1-475C-8E91-0F692FF499A3}" name="Colonne8555" dataDxfId="7811"/>
    <tableColumn id="8574" xr3:uid="{5B3EA7AA-6DB3-4AA1-8D54-BD0D49A52793}" name="Colonne8556" dataDxfId="7810"/>
    <tableColumn id="8575" xr3:uid="{B5256ED6-602E-4D1F-B4DB-020C4EE20909}" name="Colonne8557" dataDxfId="7809"/>
    <tableColumn id="8576" xr3:uid="{5FA4E9AB-6781-4F47-8FB3-6AE012616428}" name="Colonne8558" dataDxfId="7808"/>
    <tableColumn id="8577" xr3:uid="{01C53668-E6A8-4985-A0E9-88DD5E8B1D18}" name="Colonne8559" dataDxfId="7807"/>
    <tableColumn id="8578" xr3:uid="{80672F55-B1A8-494F-AEC4-6194D913F907}" name="Colonne8560" dataDxfId="7806"/>
    <tableColumn id="8579" xr3:uid="{A64723F7-A90A-436B-AC29-184DCAD22095}" name="Colonne8561" dataDxfId="7805"/>
    <tableColumn id="8580" xr3:uid="{73A0833F-2367-4A3E-9932-832AF53ED631}" name="Colonne8562" dataDxfId="7804"/>
    <tableColumn id="8581" xr3:uid="{B291D8C9-0E8C-484B-9050-07D7847C9364}" name="Colonne8563" dataDxfId="7803"/>
    <tableColumn id="8582" xr3:uid="{A787EE3E-E288-413E-AA9C-9B3D724A9289}" name="Colonne8564" dataDxfId="7802"/>
    <tableColumn id="8583" xr3:uid="{3A5AE36D-B21E-41D1-A4C1-683B42F5FE55}" name="Colonne8565" dataDxfId="7801"/>
    <tableColumn id="8584" xr3:uid="{A724F1E0-4536-4DFE-B836-3EF5012B4DD8}" name="Colonne8566" dataDxfId="7800"/>
    <tableColumn id="8585" xr3:uid="{60830877-FA65-4DB7-81DF-3C0F5FD967B2}" name="Colonne8567" dataDxfId="7799"/>
    <tableColumn id="8586" xr3:uid="{13CD4938-681F-4562-AE77-EB92CC600B67}" name="Colonne8568" dataDxfId="7798"/>
    <tableColumn id="8587" xr3:uid="{DDC97F21-A2B8-4FEC-A8E4-181257D3B84C}" name="Colonne8569" dataDxfId="7797"/>
    <tableColumn id="8588" xr3:uid="{907D9557-0AA9-45B3-B7BF-2413688AA4A2}" name="Colonne8570" dataDxfId="7796"/>
    <tableColumn id="8589" xr3:uid="{5F996ADC-6B9E-4165-A29B-0B14D072B684}" name="Colonne8571" dataDxfId="7795"/>
    <tableColumn id="8590" xr3:uid="{4A8ABCEE-75A4-4EA4-BEFE-4E2347180E35}" name="Colonne8572" dataDxfId="7794"/>
    <tableColumn id="8591" xr3:uid="{B0792F3E-439E-484D-80A8-23F25011516F}" name="Colonne8573" dataDxfId="7793"/>
    <tableColumn id="8592" xr3:uid="{98883BD7-2BD2-40A7-A467-8FB22D60B265}" name="Colonne8574" dataDxfId="7792"/>
    <tableColumn id="8593" xr3:uid="{99A98E8F-A054-4BFA-BF8A-046BBE217ED7}" name="Colonne8575" dataDxfId="7791"/>
    <tableColumn id="8594" xr3:uid="{4265A939-AC6B-4C2A-9DF3-FD685931D70A}" name="Colonne8576" dataDxfId="7790"/>
    <tableColumn id="8595" xr3:uid="{8C44EC6F-CB62-4E6B-8A9E-AD4B44075A66}" name="Colonne8577" dataDxfId="7789"/>
    <tableColumn id="8596" xr3:uid="{9103A56F-4F64-4D7F-A4D8-5BE9084DE9BE}" name="Colonne8578" dataDxfId="7788"/>
    <tableColumn id="8597" xr3:uid="{66232C61-66F3-4662-A0AE-8742570B0C75}" name="Colonne8579" dataDxfId="7787"/>
    <tableColumn id="8598" xr3:uid="{132F5ACC-1B84-401A-AF87-031084E187C7}" name="Colonne8580" dataDxfId="7786"/>
    <tableColumn id="8599" xr3:uid="{D9201E48-437D-4389-AAB6-51360046BC79}" name="Colonne8581" dataDxfId="7785"/>
    <tableColumn id="8600" xr3:uid="{6397B08D-1D39-44D1-AC40-1D2C729E62F0}" name="Colonne8582" dataDxfId="7784"/>
    <tableColumn id="8601" xr3:uid="{3A73BD21-7EC7-48A1-9965-61CD34B0EF0B}" name="Colonne8583" dataDxfId="7783"/>
    <tableColumn id="8602" xr3:uid="{5E48363F-C250-4E5A-A327-159687BE52B6}" name="Colonne8584" dataDxfId="7782"/>
    <tableColumn id="8603" xr3:uid="{4082C74F-3EC8-4028-A747-5A0B80CBBC41}" name="Colonne8585" dataDxfId="7781"/>
    <tableColumn id="8604" xr3:uid="{3B234C4A-8BD5-415B-BCFD-6332BDD623C2}" name="Colonne8586" dataDxfId="7780"/>
    <tableColumn id="8605" xr3:uid="{0CD35C68-FF5D-494B-BC1B-72D4C67403E0}" name="Colonne8587" dataDxfId="7779"/>
    <tableColumn id="8606" xr3:uid="{071C7DFA-6C1F-4A4A-86E1-A4DF1193B054}" name="Colonne8588" dataDxfId="7778"/>
    <tableColumn id="8607" xr3:uid="{3BAE379F-78E7-4A16-80F5-ED36C8D23C68}" name="Colonne8589" dataDxfId="7777"/>
    <tableColumn id="8608" xr3:uid="{4412C1AD-753C-487C-B18E-009E90B6EF7A}" name="Colonne8590" dataDxfId="7776"/>
    <tableColumn id="8609" xr3:uid="{E3E2758E-3BBE-4A31-AC1D-B5EEB6501D12}" name="Colonne8591" dataDxfId="7775"/>
    <tableColumn id="8610" xr3:uid="{85B04E2A-1BEF-4F0A-BEEB-6B460F75CFE0}" name="Colonne8592" dataDxfId="7774"/>
    <tableColumn id="8611" xr3:uid="{B2BBD1ED-1565-43AB-ABBE-83B08C1EB200}" name="Colonne8593" dataDxfId="7773"/>
    <tableColumn id="8612" xr3:uid="{F563AABE-F673-410D-937F-5B9D449B6C10}" name="Colonne8594" dataDxfId="7772"/>
    <tableColumn id="8613" xr3:uid="{7C15874B-ED0B-4727-8B5F-22DC3BEFB5F8}" name="Colonne8595" dataDxfId="7771"/>
    <tableColumn id="8614" xr3:uid="{6F0710D9-2E05-4425-80E1-15B3DE65CDDB}" name="Colonne8596" dataDxfId="7770"/>
    <tableColumn id="8615" xr3:uid="{C2A02B12-267A-4188-A807-537FCF44BF04}" name="Colonne8597" dataDxfId="7769"/>
    <tableColumn id="8616" xr3:uid="{C6612BF0-98A4-4ED3-B15C-553D487E959C}" name="Colonne8598" dataDxfId="7768"/>
    <tableColumn id="8617" xr3:uid="{E9EA5660-676C-4158-9040-2131F3E69933}" name="Colonne8599" dataDxfId="7767"/>
    <tableColumn id="8618" xr3:uid="{464CC0F1-5C3F-476C-A550-7B1A15830151}" name="Colonne8600" dataDxfId="7766"/>
    <tableColumn id="8619" xr3:uid="{BF7005F3-C83F-4598-AAFE-AC48000A6473}" name="Colonne8601" dataDxfId="7765"/>
    <tableColumn id="8620" xr3:uid="{12A2CF02-9D58-4FBA-B95F-F1AD7AA47163}" name="Colonne8602" dataDxfId="7764"/>
    <tableColumn id="8621" xr3:uid="{8A2A68E2-2DDC-4D1E-BA53-D43835444042}" name="Colonne8603" dataDxfId="7763"/>
    <tableColumn id="8622" xr3:uid="{E81DF2A5-DA6C-41A7-9F5E-544BF5148105}" name="Colonne8604" dataDxfId="7762"/>
    <tableColumn id="8623" xr3:uid="{B7F15268-C499-4454-AFCA-4AD3497B5BD9}" name="Colonne8605" dataDxfId="7761"/>
    <tableColumn id="8624" xr3:uid="{25866700-D801-47A8-9F8B-8A2D817E44C3}" name="Colonne8606" dataDxfId="7760"/>
    <tableColumn id="8625" xr3:uid="{B49373B4-884F-45AC-81B7-4E25F8C5F716}" name="Colonne8607" dataDxfId="7759"/>
    <tableColumn id="8626" xr3:uid="{D8389C80-2549-4882-B084-BF844CF8A717}" name="Colonne8608" dataDxfId="7758"/>
    <tableColumn id="8627" xr3:uid="{940BC1F1-0B61-4FE9-8554-6B3A994228CD}" name="Colonne8609" dataDxfId="7757"/>
    <tableColumn id="8628" xr3:uid="{D9F5EC5A-C1A0-41A8-8D23-7E8C78B70B6D}" name="Colonne8610" dataDxfId="7756"/>
    <tableColumn id="8629" xr3:uid="{87518A94-3512-4969-B067-F3EF64AC0A24}" name="Colonne8611" dataDxfId="7755"/>
    <tableColumn id="8630" xr3:uid="{F00777E8-4FBD-4294-A65D-A8B0F46078FA}" name="Colonne8612" dataDxfId="7754"/>
    <tableColumn id="8631" xr3:uid="{42117A5C-D473-4FE1-B7A9-6DE930ED574C}" name="Colonne8613" dataDxfId="7753"/>
    <tableColumn id="8632" xr3:uid="{A2CFB8FD-2684-461D-8A03-DAC82F5C3271}" name="Colonne8614" dataDxfId="7752"/>
    <tableColumn id="8633" xr3:uid="{D7898258-97C9-4E2B-A1B9-611D9D209447}" name="Colonne8615" dataDxfId="7751"/>
    <tableColumn id="8634" xr3:uid="{6735B0F9-08DE-4F44-B501-521D515EC1CF}" name="Colonne8616" dataDxfId="7750"/>
    <tableColumn id="8635" xr3:uid="{D262B501-7AD6-4D91-B1D6-EA778318E4A6}" name="Colonne8617" dataDxfId="7749"/>
    <tableColumn id="8636" xr3:uid="{842C675E-A434-44E6-AC64-C0EBB7D1EC13}" name="Colonne8618" dataDxfId="7748"/>
    <tableColumn id="8637" xr3:uid="{981EE7CA-4D5B-4DED-9D13-9A5FF77A535B}" name="Colonne8619" dataDxfId="7747"/>
    <tableColumn id="8638" xr3:uid="{DE7026A6-C2AA-4B1A-B992-A3496A451BCF}" name="Colonne8620" dataDxfId="7746"/>
    <tableColumn id="8639" xr3:uid="{129A9035-F53A-4209-B8D8-2CC817C52031}" name="Colonne8621" dataDxfId="7745"/>
    <tableColumn id="8640" xr3:uid="{E06A13E3-2087-4AD9-862D-0FAA1E8D3FC8}" name="Colonne8622" dataDxfId="7744"/>
    <tableColumn id="8641" xr3:uid="{6CB2C54A-1A8F-4A25-85AC-90E22806824E}" name="Colonne8623" dataDxfId="7743"/>
    <tableColumn id="8642" xr3:uid="{91064ADD-B806-4ADC-9745-FCF94A3A16CE}" name="Colonne8624" dataDxfId="7742"/>
    <tableColumn id="8643" xr3:uid="{9786F1F6-BCB0-47E3-B51E-EFB595794D1B}" name="Colonne8625" dataDxfId="7741"/>
    <tableColumn id="8644" xr3:uid="{8E2CD82D-DBEE-4902-9F3D-2FA40B756C5F}" name="Colonne8626" dataDxfId="7740"/>
    <tableColumn id="8645" xr3:uid="{69FCC7B3-467D-4E58-A1F0-74AD36505150}" name="Colonne8627" dataDxfId="7739"/>
    <tableColumn id="8646" xr3:uid="{E0833096-FEC8-42CF-92F6-27E4C3516857}" name="Colonne8628" dataDxfId="7738"/>
    <tableColumn id="8647" xr3:uid="{85A2E526-8BDD-4BF7-9169-EDA0CE90EE30}" name="Colonne8629" dataDxfId="7737"/>
    <tableColumn id="8648" xr3:uid="{74F2A4DC-88EB-4A2F-BB34-27DC3B2F2FC8}" name="Colonne8630" dataDxfId="7736"/>
    <tableColumn id="8649" xr3:uid="{C3C595E3-0804-432F-B6E8-191EA1DE3C05}" name="Colonne8631" dataDxfId="7735"/>
    <tableColumn id="8650" xr3:uid="{3EB90AD1-2D6C-497E-8B0E-331AE52BF8A9}" name="Colonne8632" dataDxfId="7734"/>
    <tableColumn id="8651" xr3:uid="{2C6A60E0-202E-492C-948B-3A59796B495E}" name="Colonne8633" dataDxfId="7733"/>
    <tableColumn id="8652" xr3:uid="{BD09AF77-5250-4478-A6F5-E223884D1FB6}" name="Colonne8634" dataDxfId="7732"/>
    <tableColumn id="8653" xr3:uid="{5CAEFB55-7D54-440C-A799-6A19DEF6A969}" name="Colonne8635" dataDxfId="7731"/>
    <tableColumn id="8654" xr3:uid="{5E0609AC-5B6B-4313-90B7-16C1D235FAC9}" name="Colonne8636" dataDxfId="7730"/>
    <tableColumn id="8655" xr3:uid="{F421B30A-2242-4140-8FBC-F31DC9FD4DA3}" name="Colonne8637" dataDxfId="7729"/>
    <tableColumn id="8656" xr3:uid="{F7D62008-F430-4E36-89A6-1DF490EF3C26}" name="Colonne8638" dataDxfId="7728"/>
    <tableColumn id="8657" xr3:uid="{A1F72290-DCA9-4AB9-9E04-D354E859CC4E}" name="Colonne8639" dataDxfId="7727"/>
    <tableColumn id="8658" xr3:uid="{F5E7A39B-4973-4001-92B3-821FE348B91B}" name="Colonne8640" dataDxfId="7726"/>
    <tableColumn id="8659" xr3:uid="{A765AD05-B646-4C40-9340-4412D12B14DF}" name="Colonne8641" dataDxfId="7725"/>
    <tableColumn id="8660" xr3:uid="{49F2B1A3-906D-4CC1-9F63-FB05847EC34B}" name="Colonne8642" dataDxfId="7724"/>
    <tableColumn id="8661" xr3:uid="{76B21D81-3717-4EE9-98F6-BA3C0DE159C7}" name="Colonne8643" dataDxfId="7723"/>
    <tableColumn id="8662" xr3:uid="{59C3E768-CE46-4240-A723-D3903F255B76}" name="Colonne8644" dataDxfId="7722"/>
    <tableColumn id="8663" xr3:uid="{CD8FB433-64AC-4DFF-9EA6-D4AF0F6BDB6D}" name="Colonne8645" dataDxfId="7721"/>
    <tableColumn id="8664" xr3:uid="{1CB4500E-07E0-413F-A907-B8EBE1CCA617}" name="Colonne8646" dataDxfId="7720"/>
    <tableColumn id="8665" xr3:uid="{26F58227-CE77-4C07-8EBF-9F93F5A3EF05}" name="Colonne8647" dataDxfId="7719"/>
    <tableColumn id="8666" xr3:uid="{C910561E-704F-4449-A7DE-2C354EFFF3BE}" name="Colonne8648" dataDxfId="7718"/>
    <tableColumn id="8667" xr3:uid="{B2CD821E-ABDC-4B43-BFA3-FDAA92BA8733}" name="Colonne8649" dataDxfId="7717"/>
    <tableColumn id="8668" xr3:uid="{C3B22406-5BA0-4A70-B41A-FA6E093A0512}" name="Colonne8650" dataDxfId="7716"/>
    <tableColumn id="8669" xr3:uid="{8105F6A1-A7CD-49ED-98FB-CEA420EE9F31}" name="Colonne8651" dataDxfId="7715"/>
    <tableColumn id="8670" xr3:uid="{C3E5125D-6B2A-4D98-9999-9BB89E7E4315}" name="Colonne8652" dataDxfId="7714"/>
    <tableColumn id="8671" xr3:uid="{3853D352-5AF5-4B54-A00F-4C2E0A117097}" name="Colonne8653" dataDxfId="7713"/>
    <tableColumn id="8672" xr3:uid="{730EE767-1181-4486-92F9-28BB04A96651}" name="Colonne8654" dataDxfId="7712"/>
    <tableColumn id="8673" xr3:uid="{26F6D6E4-52BD-44BD-A407-5CEAF4C05385}" name="Colonne8655" dataDxfId="7711"/>
    <tableColumn id="8674" xr3:uid="{D98D5393-E0F3-4043-A04C-C97DE020702D}" name="Colonne8656" dataDxfId="7710"/>
    <tableColumn id="8675" xr3:uid="{B6561B91-AB89-4B6D-8390-A4B23D03BD28}" name="Colonne8657" dataDxfId="7709"/>
    <tableColumn id="8676" xr3:uid="{DDE4EA87-DD81-4A72-BE90-CDB85A649B53}" name="Colonne8658" dataDxfId="7708"/>
    <tableColumn id="8677" xr3:uid="{4A49932D-7386-477E-9E95-894F140851CF}" name="Colonne8659" dataDxfId="7707"/>
    <tableColumn id="8678" xr3:uid="{FFAFFA44-255F-4378-9164-B1CDF6952517}" name="Colonne8660" dataDxfId="7706"/>
    <tableColumn id="8679" xr3:uid="{7DB1768A-9B51-403D-B9DD-C6674C1EA02B}" name="Colonne8661" dataDxfId="7705"/>
    <tableColumn id="8680" xr3:uid="{09739F8A-6F0C-44A2-B5C4-FA0698ACA450}" name="Colonne8662" dataDxfId="7704"/>
    <tableColumn id="8681" xr3:uid="{33940D06-C4B7-4DF4-97C2-46AE9628768C}" name="Colonne8663" dataDxfId="7703"/>
    <tableColumn id="8682" xr3:uid="{0BBBB1A5-8295-470F-8A13-A258CAD2B590}" name="Colonne8664" dataDxfId="7702"/>
    <tableColumn id="8683" xr3:uid="{D2E7E7DF-2FB2-424A-884F-22ECF1B8887C}" name="Colonne8665" dataDxfId="7701"/>
    <tableColumn id="8684" xr3:uid="{98078696-D7E7-4A91-93AE-3A6053CEAA22}" name="Colonne8666" dataDxfId="7700"/>
    <tableColumn id="8685" xr3:uid="{727F9745-37E8-48A7-AF36-4EB7AAB7954A}" name="Colonne8667" dataDxfId="7699"/>
    <tableColumn id="8686" xr3:uid="{705FD546-3CBF-40DD-B1AF-A9E88284865E}" name="Colonne8668" dataDxfId="7698"/>
    <tableColumn id="8687" xr3:uid="{5DA0C4C2-2668-475A-97A7-63FF2BBC33D7}" name="Colonne8669" dataDxfId="7697"/>
    <tableColumn id="8688" xr3:uid="{957BADB6-AE7C-4B72-97FC-F7A45578BA1F}" name="Colonne8670" dataDxfId="7696"/>
    <tableColumn id="8689" xr3:uid="{F9735895-8CA5-4C2C-BEC2-337F941C893E}" name="Colonne8671" dataDxfId="7695"/>
    <tableColumn id="8690" xr3:uid="{F387820E-5A58-4581-9815-46150EA6660D}" name="Colonne8672" dataDxfId="7694"/>
    <tableColumn id="8691" xr3:uid="{4FA2287E-CCDD-44A8-B764-D6750CDC5A21}" name="Colonne8673" dataDxfId="7693"/>
    <tableColumn id="8692" xr3:uid="{1A8D8271-31C3-4EAE-B655-25D7EA6390B0}" name="Colonne8674" dataDxfId="7692"/>
    <tableColumn id="8693" xr3:uid="{1C25A349-ECF1-41BB-BE29-31AB53BD7D47}" name="Colonne8675" dataDxfId="7691"/>
    <tableColumn id="8694" xr3:uid="{BA0FDA3F-8838-4C63-9397-C4C5C6533AE6}" name="Colonne8676" dataDxfId="7690"/>
    <tableColumn id="8695" xr3:uid="{45D48171-41DB-4024-B813-0CCDD91AEEE2}" name="Colonne8677" dataDxfId="7689"/>
    <tableColumn id="8696" xr3:uid="{96D6AE43-795D-422E-B287-8B6FE10B4677}" name="Colonne8678" dataDxfId="7688"/>
    <tableColumn id="8697" xr3:uid="{E44F26E5-55C6-4BF6-9C05-829FA97CF093}" name="Colonne8679" dataDxfId="7687"/>
    <tableColumn id="8698" xr3:uid="{30BECC15-9B3B-4922-809B-F48274357E8E}" name="Colonne8680" dataDxfId="7686"/>
    <tableColumn id="8699" xr3:uid="{0B419AC8-07FE-4BDD-ADAD-DCC0912F708E}" name="Colonne8681" dataDxfId="7685"/>
    <tableColumn id="8700" xr3:uid="{8F41D4D0-C635-4701-871C-30E175A47A1A}" name="Colonne8682" dataDxfId="7684"/>
    <tableColumn id="8701" xr3:uid="{28B72942-3E88-4FF3-B0E1-6D1A297D3167}" name="Colonne8683" dataDxfId="7683"/>
    <tableColumn id="8702" xr3:uid="{504F2F88-6A04-45E8-9A35-CAA3F49352D1}" name="Colonne8684" dataDxfId="7682"/>
    <tableColumn id="8703" xr3:uid="{986EEC2D-7A5F-44FE-9F9E-4D1616EFD3F7}" name="Colonne8685" dataDxfId="7681"/>
    <tableColumn id="8704" xr3:uid="{13DE1C69-2C1C-4066-A328-BB2D9BB5DC6F}" name="Colonne8686" dataDxfId="7680"/>
    <tableColumn id="8705" xr3:uid="{80DFB578-FF56-456F-8056-879D659F7877}" name="Colonne8687" dataDxfId="7679"/>
    <tableColumn id="8706" xr3:uid="{3DC8E5BF-4E03-4D23-9909-FBC33A5A19F2}" name="Colonne8688" dataDxfId="7678"/>
    <tableColumn id="8707" xr3:uid="{2B54128C-AFBB-4981-A184-CFE2C090044D}" name="Colonne8689" dataDxfId="7677"/>
    <tableColumn id="8708" xr3:uid="{1A6BBCB6-EF99-4400-B765-9E7D6511D940}" name="Colonne8690" dataDxfId="7676"/>
    <tableColumn id="8709" xr3:uid="{C2DB1D6F-E241-4C82-A5EC-48C379D69BCA}" name="Colonne8691" dataDxfId="7675"/>
    <tableColumn id="8710" xr3:uid="{EFB9BB79-2876-47EF-B5A8-7A437DC5EA7F}" name="Colonne8692" dataDxfId="7674"/>
    <tableColumn id="8711" xr3:uid="{1E58F90B-7871-4ED7-91B8-2FE8D2447B16}" name="Colonne8693" dataDxfId="7673"/>
    <tableColumn id="8712" xr3:uid="{8865248C-545C-467C-AEB6-62B0AD0FBC03}" name="Colonne8694" dataDxfId="7672"/>
    <tableColumn id="8713" xr3:uid="{89426020-3013-4243-86CD-7A124F0D4760}" name="Colonne8695" dataDxfId="7671"/>
    <tableColumn id="8714" xr3:uid="{2C499C6B-050C-4F69-A005-4C3F19A72026}" name="Colonne8696" dataDxfId="7670"/>
    <tableColumn id="8715" xr3:uid="{8DA57BD5-2217-46F9-B5EE-8B954DD41B83}" name="Colonne8697" dataDxfId="7669"/>
    <tableColumn id="8716" xr3:uid="{C5CC0EC7-6588-4002-8212-C7E902605EC0}" name="Colonne8698" dataDxfId="7668"/>
    <tableColumn id="8717" xr3:uid="{88189D8D-7D28-4B57-86B8-F9169661BD21}" name="Colonne8699" dataDxfId="7667"/>
    <tableColumn id="8718" xr3:uid="{964CF602-4367-442B-BB3D-532E9022297D}" name="Colonne8700" dataDxfId="7666"/>
    <tableColumn id="8719" xr3:uid="{1A6B6DEA-3285-44CF-9F02-120B9015610D}" name="Colonne8701" dataDxfId="7665"/>
    <tableColumn id="8720" xr3:uid="{FA4EA6ED-001F-4C04-BE25-0C609DAA5262}" name="Colonne8702" dataDxfId="7664"/>
    <tableColumn id="8721" xr3:uid="{8F9BB89F-B7E1-4A8C-9001-19DE5258EE2B}" name="Colonne8703" dataDxfId="7663"/>
    <tableColumn id="8722" xr3:uid="{3DDDAD38-1853-4DC3-9345-46A39EDC8D15}" name="Colonne8704" dataDxfId="7662"/>
    <tableColumn id="8723" xr3:uid="{42C4D8F4-77E1-4A05-AF61-29D64DDBB178}" name="Colonne8705" dataDxfId="7661"/>
    <tableColumn id="8724" xr3:uid="{061A9561-865B-4D64-9069-15612B8005C7}" name="Colonne8706" dataDxfId="7660"/>
    <tableColumn id="8725" xr3:uid="{888E3D3F-D6DF-43F7-9423-4C0D237C1575}" name="Colonne8707" dataDxfId="7659"/>
    <tableColumn id="8726" xr3:uid="{E0C275FF-F590-4C21-82D8-2CA62034956D}" name="Colonne8708" dataDxfId="7658"/>
    <tableColumn id="8727" xr3:uid="{E200E31E-F37B-4084-9644-5F9A9A7D1BB1}" name="Colonne8709" dataDxfId="7657"/>
    <tableColumn id="8728" xr3:uid="{94E08B64-E68A-4E73-8193-2D56F1CCB469}" name="Colonne8710" dataDxfId="7656"/>
    <tableColumn id="8729" xr3:uid="{948F90C5-D858-4535-AA62-78477C708A1D}" name="Colonne8711" dataDxfId="7655"/>
    <tableColumn id="8730" xr3:uid="{4CAB501D-93E1-441C-865C-83D3CF8A3ED1}" name="Colonne8712" dataDxfId="7654"/>
    <tableColumn id="8731" xr3:uid="{556EA279-3D41-43A6-B4D0-1F776260433B}" name="Colonne8713" dataDxfId="7653"/>
    <tableColumn id="8732" xr3:uid="{94A76F03-A419-4B80-917F-CD1E786C830F}" name="Colonne8714" dataDxfId="7652"/>
    <tableColumn id="8733" xr3:uid="{1B618C49-8229-4945-906F-FFD33653914F}" name="Colonne8715" dataDxfId="7651"/>
    <tableColumn id="8734" xr3:uid="{52EF856A-56E5-4D59-9151-F3E650E2EADD}" name="Colonne8716" dataDxfId="7650"/>
    <tableColumn id="8735" xr3:uid="{F4229105-88A3-4A61-9180-F762445D5DAD}" name="Colonne8717" dataDxfId="7649"/>
    <tableColumn id="8736" xr3:uid="{1A61DDB8-31DE-46DB-BA38-75A32FAE4BE3}" name="Colonne8718" dataDxfId="7648"/>
    <tableColumn id="8737" xr3:uid="{3E18DBFC-DDBD-4501-B6E3-392934252BC0}" name="Colonne8719" dataDxfId="7647"/>
    <tableColumn id="8738" xr3:uid="{8E57C3E1-801C-40F2-AF3F-C46C1A8FED21}" name="Colonne8720" dataDxfId="7646"/>
    <tableColumn id="8739" xr3:uid="{7811D474-45A7-47D3-AE82-9C6AD76EFBB6}" name="Colonne8721" dataDxfId="7645"/>
    <tableColumn id="8740" xr3:uid="{4EA9EDDD-F936-4E05-8A70-84458204E5AA}" name="Colonne8722" dataDxfId="7644"/>
    <tableColumn id="8741" xr3:uid="{D569208A-1215-4C08-ADEA-114231212A4B}" name="Colonne8723" dataDxfId="7643"/>
    <tableColumn id="8742" xr3:uid="{F8E340AD-5404-447D-9E33-0DE480C4EF4E}" name="Colonne8724" dataDxfId="7642"/>
    <tableColumn id="8743" xr3:uid="{FDB1AADD-BE91-44BF-B3DC-A5770ABA82CC}" name="Colonne8725" dataDxfId="7641"/>
    <tableColumn id="8744" xr3:uid="{1E5AE160-BBB7-41C7-ACD2-2A8E6664C75C}" name="Colonne8726" dataDxfId="7640"/>
    <tableColumn id="8745" xr3:uid="{4BBBB660-06E4-4EF8-BF08-A2475EBD3749}" name="Colonne8727" dataDxfId="7639"/>
    <tableColumn id="8746" xr3:uid="{4B4F7702-01C6-4D54-8048-3B4A1FCBF820}" name="Colonne8728" dataDxfId="7638"/>
    <tableColumn id="8747" xr3:uid="{7D351B40-4A6A-4A73-96A3-EDB52AF1D470}" name="Colonne8729" dataDxfId="7637"/>
    <tableColumn id="8748" xr3:uid="{DAC5A749-F666-4202-8E36-6D4D8331C4FE}" name="Colonne8730" dataDxfId="7636"/>
    <tableColumn id="8749" xr3:uid="{970FAC94-44A9-46DF-B1C7-E1DE7A217ABD}" name="Colonne8731" dataDxfId="7635"/>
    <tableColumn id="8750" xr3:uid="{A37BB85B-BCCE-411C-81A9-1269208880DD}" name="Colonne8732" dataDxfId="7634"/>
    <tableColumn id="8751" xr3:uid="{A734F4B4-3161-4493-8EE9-89F67C206BBA}" name="Colonne8733" dataDxfId="7633"/>
    <tableColumn id="8752" xr3:uid="{4D1214B4-7360-491C-886D-D71F3CACFC51}" name="Colonne8734" dataDxfId="7632"/>
    <tableColumn id="8753" xr3:uid="{46902F5B-3159-4C96-886C-FD05067453C6}" name="Colonne8735" dataDxfId="7631"/>
    <tableColumn id="8754" xr3:uid="{6061BBAC-1A57-4D73-9E66-7801424B77C9}" name="Colonne8736" dataDxfId="7630"/>
    <tableColumn id="8755" xr3:uid="{E9C482AD-0864-40DE-B65F-3C1B8FB6AB9C}" name="Colonne8737" dataDxfId="7629"/>
    <tableColumn id="8756" xr3:uid="{74708935-669A-4D0A-9A09-CB553221A467}" name="Colonne8738" dataDxfId="7628"/>
    <tableColumn id="8757" xr3:uid="{060CA1C8-2518-4FAA-A664-68DB70DAB3B1}" name="Colonne8739" dataDxfId="7627"/>
    <tableColumn id="8758" xr3:uid="{72F05613-7434-41B6-84C3-89B5E17479D3}" name="Colonne8740" dataDxfId="7626"/>
    <tableColumn id="8759" xr3:uid="{DCF8FF03-BA18-490E-B617-5DA9A7310D02}" name="Colonne8741" dataDxfId="7625"/>
    <tableColumn id="8760" xr3:uid="{21FBB355-ABC7-4C00-8F41-AE3601F557FB}" name="Colonne8742" dataDxfId="7624"/>
    <tableColumn id="8761" xr3:uid="{4C1EEA2B-1CD0-4274-A548-D257565F239C}" name="Colonne8743" dataDxfId="7623"/>
    <tableColumn id="8762" xr3:uid="{D12F5AFE-AE86-400D-AE45-7B1B19E19099}" name="Colonne8744" dataDxfId="7622"/>
    <tableColumn id="8763" xr3:uid="{C16CD7D2-AC0B-449B-805D-F356233070B9}" name="Colonne8745" dataDxfId="7621"/>
    <tableColumn id="8764" xr3:uid="{8F1C583C-EE80-4C11-BDB0-CF06C4FBE0AB}" name="Colonne8746" dataDxfId="7620"/>
    <tableColumn id="8765" xr3:uid="{4EAE3F2A-1369-4A07-AB26-86FE41C8659E}" name="Colonne8747" dataDxfId="7619"/>
    <tableColumn id="8766" xr3:uid="{6E87C8A2-D74C-4BB2-9967-EA06F3B31024}" name="Colonne8748" dataDxfId="7618"/>
    <tableColumn id="8767" xr3:uid="{98DBB136-6023-4D58-9921-D302825A3A6E}" name="Colonne8749" dataDxfId="7617"/>
    <tableColumn id="8768" xr3:uid="{5BD00FD9-8153-4ED7-971C-151FD5FA23E8}" name="Colonne8750" dataDxfId="7616"/>
    <tableColumn id="8769" xr3:uid="{0E551859-553E-4EAF-9229-64DDAFB66350}" name="Colonne8751" dataDxfId="7615"/>
    <tableColumn id="8770" xr3:uid="{64B17025-2C95-4112-BE8C-97A5983E0D1A}" name="Colonne8752" dataDxfId="7614"/>
    <tableColumn id="8771" xr3:uid="{85CBC89E-B195-420B-9160-2DDFB44BBBA4}" name="Colonne8753" dataDxfId="7613"/>
    <tableColumn id="8772" xr3:uid="{CD1111FA-DCF6-4960-8B84-2315BDC5186C}" name="Colonne8754" dataDxfId="7612"/>
    <tableColumn id="8773" xr3:uid="{763FF405-9F9B-47DB-AA76-69B339696B98}" name="Colonne8755" dataDxfId="7611"/>
    <tableColumn id="8774" xr3:uid="{51ADCD1E-203E-4BCB-B816-3FBF9E3A6D47}" name="Colonne8756" dataDxfId="7610"/>
    <tableColumn id="8775" xr3:uid="{4EA6A67A-E8C2-42B0-94FE-98D3941145FA}" name="Colonne8757" dataDxfId="7609"/>
    <tableColumn id="8776" xr3:uid="{B5DC6CB1-A995-468F-9A09-BBC73209555D}" name="Colonne8758" dataDxfId="7608"/>
    <tableColumn id="8777" xr3:uid="{2A427C44-81DB-4BE3-88CB-659E427D9F0E}" name="Colonne8759" dataDxfId="7607"/>
    <tableColumn id="8778" xr3:uid="{6A407F05-3C33-4BAF-BF20-6908F57BD6C9}" name="Colonne8760" dataDxfId="7606"/>
    <tableColumn id="8779" xr3:uid="{8251D56D-FF56-460B-AD7F-34981945539E}" name="Colonne8761" dataDxfId="7605"/>
    <tableColumn id="8780" xr3:uid="{783BCD84-9BD1-4525-9730-90BAD908C040}" name="Colonne8762" dataDxfId="7604"/>
    <tableColumn id="8781" xr3:uid="{9918E9AF-65A0-4292-950A-65D448C1B770}" name="Colonne8763" dataDxfId="7603"/>
    <tableColumn id="8782" xr3:uid="{20254545-E47A-42D4-A606-9926144114B2}" name="Colonne8764" dataDxfId="7602"/>
    <tableColumn id="8783" xr3:uid="{AE4AFE26-E418-41A4-9D9A-6AD93A599216}" name="Colonne8765" dataDxfId="7601"/>
    <tableColumn id="8784" xr3:uid="{AE174A67-CFE2-4197-8472-4DE8F0D211E8}" name="Colonne8766" dataDxfId="7600"/>
    <tableColumn id="8785" xr3:uid="{1BD4E972-6766-4F02-8B13-272CD367F1DE}" name="Colonne8767" dataDxfId="7599"/>
    <tableColumn id="8786" xr3:uid="{00BDE6D4-AF62-4AA8-AD55-6E6DDF12CE3B}" name="Colonne8768" dataDxfId="7598"/>
    <tableColumn id="8787" xr3:uid="{708E186B-E8DE-4AC5-BAB3-0D9A264AB9D0}" name="Colonne8769" dataDxfId="7597"/>
    <tableColumn id="8788" xr3:uid="{7DD91E77-916C-41CE-A137-7D443FF9E0D2}" name="Colonne8770" dataDxfId="7596"/>
    <tableColumn id="8789" xr3:uid="{E21C1137-AD69-43D6-B582-63876F8A50C8}" name="Colonne8771" dataDxfId="7595"/>
    <tableColumn id="8790" xr3:uid="{311A580C-1C8B-4850-8A0F-275EA5CCB704}" name="Colonne8772" dataDxfId="7594"/>
    <tableColumn id="8791" xr3:uid="{C3A65571-76B2-41FF-B84E-5A1E3103A26F}" name="Colonne8773" dataDxfId="7593"/>
    <tableColumn id="8792" xr3:uid="{9D2A0DAE-6F10-492B-B075-CBDF57244936}" name="Colonne8774" dataDxfId="7592"/>
    <tableColumn id="8793" xr3:uid="{5AA16E36-2B22-429F-B428-C047F874FD9D}" name="Colonne8775" dataDxfId="7591"/>
    <tableColumn id="8794" xr3:uid="{58557072-85E7-4089-BA86-4E757FE74132}" name="Colonne8776" dataDxfId="7590"/>
    <tableColumn id="8795" xr3:uid="{F0F3EAC0-3475-470D-AD24-3CF173114E86}" name="Colonne8777" dataDxfId="7589"/>
    <tableColumn id="8796" xr3:uid="{5811AAE7-1DDC-4115-B008-E07923B5934B}" name="Colonne8778" dataDxfId="7588"/>
    <tableColumn id="8797" xr3:uid="{93872948-38A1-4648-A865-F32493C5AF81}" name="Colonne8779" dataDxfId="7587"/>
    <tableColumn id="8798" xr3:uid="{BBDDEFEC-041C-4939-8653-10127BB15DAB}" name="Colonne8780" dataDxfId="7586"/>
    <tableColumn id="8799" xr3:uid="{C9AD3956-8B9E-4F3B-97B3-A2B78F70F88B}" name="Colonne8781" dataDxfId="7585"/>
    <tableColumn id="8800" xr3:uid="{2F9126F3-8242-49BB-AA02-6D2206234D2A}" name="Colonne8782" dataDxfId="7584"/>
    <tableColumn id="8801" xr3:uid="{4FE73E8A-98B5-42F9-B5D7-31337DC6D21D}" name="Colonne8783" dataDxfId="7583"/>
    <tableColumn id="8802" xr3:uid="{05FACECB-5AC1-4B38-AEC9-54A4DC5DA854}" name="Colonne8784" dataDxfId="7582"/>
    <tableColumn id="8803" xr3:uid="{67DE121E-1BA2-4397-9471-D658197F2162}" name="Colonne8785" dataDxfId="7581"/>
    <tableColumn id="8804" xr3:uid="{D3AF9794-92A5-4A63-AB28-CD4A9ADBEA7A}" name="Colonne8786" dataDxfId="7580"/>
    <tableColumn id="8805" xr3:uid="{2D7C4ADE-F56D-41A5-AEFD-72B311109408}" name="Colonne8787" dataDxfId="7579"/>
    <tableColumn id="8806" xr3:uid="{9654BBA0-A1E5-4572-BC00-5E105EA2F656}" name="Colonne8788" dataDxfId="7578"/>
    <tableColumn id="8807" xr3:uid="{75DFE456-64F0-4407-BC6C-333571F6E3FB}" name="Colonne8789" dataDxfId="7577"/>
    <tableColumn id="8808" xr3:uid="{B0817928-01D8-44E5-9105-6A78F2FD86FD}" name="Colonne8790" dataDxfId="7576"/>
    <tableColumn id="8809" xr3:uid="{0CF9ECBC-89E2-4659-B2B0-E950F024119A}" name="Colonne8791" dataDxfId="7575"/>
    <tableColumn id="8810" xr3:uid="{2959EE07-BACC-4310-9748-E3F9AF052B63}" name="Colonne8792" dataDxfId="7574"/>
    <tableColumn id="8811" xr3:uid="{76EBC9CA-E80A-4D66-B267-DCA0973AB784}" name="Colonne8793" dataDxfId="7573"/>
    <tableColumn id="8812" xr3:uid="{F75053F4-D2F4-43FC-9301-36AF2075528A}" name="Colonne8794" dataDxfId="7572"/>
    <tableColumn id="8813" xr3:uid="{F32D4EE8-4CFF-4A22-A8E6-539232418BF8}" name="Colonne8795" dataDxfId="7571"/>
    <tableColumn id="8814" xr3:uid="{83092F3A-7656-4DFD-BC09-81186F5C3C39}" name="Colonne8796" dataDxfId="7570"/>
    <tableColumn id="8815" xr3:uid="{AB98213B-38C3-4632-AFCE-F7899B2E3407}" name="Colonne8797" dataDxfId="7569"/>
    <tableColumn id="8816" xr3:uid="{E16C064D-31FA-4734-915A-946DD29DADF5}" name="Colonne8798" dataDxfId="7568"/>
    <tableColumn id="8817" xr3:uid="{FDA5A354-A8B4-4096-BF5D-5270A7F3DF8F}" name="Colonne8799" dataDxfId="7567"/>
    <tableColumn id="8818" xr3:uid="{F93CC875-6AC2-4A48-820F-C8BFAE9C71D6}" name="Colonne8800" dataDxfId="7566"/>
    <tableColumn id="8819" xr3:uid="{75A82B55-0E5A-4EBA-956B-93E8459754D4}" name="Colonne8801" dataDxfId="7565"/>
    <tableColumn id="8820" xr3:uid="{BA7793ED-CED9-4C16-B1E8-6B7EB8B7A394}" name="Colonne8802" dataDxfId="7564"/>
    <tableColumn id="8821" xr3:uid="{5BD76F15-D4AA-4B85-995F-67893948D01F}" name="Colonne8803" dataDxfId="7563"/>
    <tableColumn id="8822" xr3:uid="{B673C6C8-27FC-45BB-A629-615C6C9F3B88}" name="Colonne8804" dataDxfId="7562"/>
    <tableColumn id="8823" xr3:uid="{0842465E-BF63-4F1E-A91E-87006C0C40AD}" name="Colonne8805" dataDxfId="7561"/>
    <tableColumn id="8824" xr3:uid="{CB078DBF-2F88-4F6B-AF94-E1CE2E5CC916}" name="Colonne8806" dataDxfId="7560"/>
    <tableColumn id="8825" xr3:uid="{8088F7B4-C270-4045-9984-859C89323416}" name="Colonne8807" dataDxfId="7559"/>
    <tableColumn id="8826" xr3:uid="{6B7ED779-7B42-4378-B94C-A022214B6A31}" name="Colonne8808" dataDxfId="7558"/>
    <tableColumn id="8827" xr3:uid="{1D51F898-905F-4B7D-830D-D6AC5EAF821E}" name="Colonne8809" dataDxfId="7557"/>
    <tableColumn id="8828" xr3:uid="{A10BD9A7-D1A0-41F7-81AA-4E11110A33C0}" name="Colonne8810" dataDxfId="7556"/>
    <tableColumn id="8829" xr3:uid="{4AFAC9DA-052D-4B37-8201-0DE95E0D38CA}" name="Colonne8811" dataDxfId="7555"/>
    <tableColumn id="8830" xr3:uid="{212627D1-FBF9-4B45-B5B3-CFF09E2272E3}" name="Colonne8812" dataDxfId="7554"/>
    <tableColumn id="8831" xr3:uid="{1A8D576D-DDB5-4125-B69D-4FEDE519BBB3}" name="Colonne8813" dataDxfId="7553"/>
    <tableColumn id="8832" xr3:uid="{547D39B0-B2D2-4E88-9BF5-A9A834991185}" name="Colonne8814" dataDxfId="7552"/>
    <tableColumn id="8833" xr3:uid="{37ACA013-89D9-4447-814A-C943B30717BC}" name="Colonne8815" dataDxfId="7551"/>
    <tableColumn id="8834" xr3:uid="{D63F1251-FC86-4764-94C8-6408E280D443}" name="Colonne8816" dataDxfId="7550"/>
    <tableColumn id="8835" xr3:uid="{85D51E37-A963-4F16-8F3B-D6607354FFBD}" name="Colonne8817" dataDxfId="7549"/>
    <tableColumn id="8836" xr3:uid="{65CFECF5-AB66-42F2-89D8-2D70B581921E}" name="Colonne8818" dataDxfId="7548"/>
    <tableColumn id="8837" xr3:uid="{512A3BFD-DD39-4A14-836B-EDD5BA6303BD}" name="Colonne8819" dataDxfId="7547"/>
    <tableColumn id="8838" xr3:uid="{0AFC7BB0-F008-4624-BB65-3FF915A775CC}" name="Colonne8820" dataDxfId="7546"/>
    <tableColumn id="8839" xr3:uid="{BE95A388-4DFC-4455-8C9C-C3EA9397BC4F}" name="Colonne8821" dataDxfId="7545"/>
    <tableColumn id="8840" xr3:uid="{AEC78E0D-7628-491F-A65E-E9F1BD25E38B}" name="Colonne8822" dataDxfId="7544"/>
    <tableColumn id="8841" xr3:uid="{4D28D783-3A95-4CCF-8950-70B9A441E55D}" name="Colonne8823" dataDxfId="7543"/>
    <tableColumn id="8842" xr3:uid="{875F1E96-0DCE-4D3D-953D-5F7B44ADFF52}" name="Colonne8824" dataDxfId="7542"/>
    <tableColumn id="8843" xr3:uid="{69375500-D22E-478B-89E1-9A69FE663906}" name="Colonne8825" dataDxfId="7541"/>
    <tableColumn id="8844" xr3:uid="{D4019928-8E9E-4D84-9C4C-AA706AB65D1A}" name="Colonne8826" dataDxfId="7540"/>
    <tableColumn id="8845" xr3:uid="{D8452F5F-6B89-412F-BE58-6093995548D1}" name="Colonne8827" dataDxfId="7539"/>
    <tableColumn id="8846" xr3:uid="{69F7900E-B31D-475C-8873-F312827B87DC}" name="Colonne8828" dataDxfId="7538"/>
    <tableColumn id="8847" xr3:uid="{A00644F7-C201-4256-AB35-38310A01F21E}" name="Colonne8829" dataDxfId="7537"/>
    <tableColumn id="8848" xr3:uid="{AF22BE97-88B4-423A-9B11-3C0EFF723292}" name="Colonne8830" dataDxfId="7536"/>
    <tableColumn id="8849" xr3:uid="{9F4BABB0-FD8F-4272-99F5-2C3E6550E650}" name="Colonne8831" dataDxfId="7535"/>
    <tableColumn id="8850" xr3:uid="{774F5BA6-6757-48A3-BAEF-58EFBFBD9DC1}" name="Colonne8832" dataDxfId="7534"/>
    <tableColumn id="8851" xr3:uid="{37ED43A4-43C2-4484-9CD8-108FDA29CDF6}" name="Colonne8833" dataDxfId="7533"/>
    <tableColumn id="8852" xr3:uid="{862467CE-C2AE-4A13-AC68-8201ABA0F0D4}" name="Colonne8834" dataDxfId="7532"/>
    <tableColumn id="8853" xr3:uid="{A8FB0D4E-45C6-4BA0-BB63-3906BECF1FFA}" name="Colonne8835" dataDxfId="7531"/>
    <tableColumn id="8854" xr3:uid="{81EFBB4C-0FF6-4937-A2BA-196A7B6C2159}" name="Colonne8836" dataDxfId="7530"/>
    <tableColumn id="8855" xr3:uid="{A8855369-EBB5-4287-AB83-DBBAF4AD89CB}" name="Colonne8837" dataDxfId="7529"/>
    <tableColumn id="8856" xr3:uid="{3FBBC880-02A1-41E4-9B4E-D93FE058A270}" name="Colonne8838" dataDxfId="7528"/>
    <tableColumn id="8857" xr3:uid="{390CF689-C4E6-4A62-ACE9-6FF24E533291}" name="Colonne8839" dataDxfId="7527"/>
    <tableColumn id="8858" xr3:uid="{3C76800F-A7DF-4145-93AF-BBE798AC29EE}" name="Colonne8840" dataDxfId="7526"/>
    <tableColumn id="8859" xr3:uid="{2AA44EA5-F8BC-4888-ABE5-4476D0970500}" name="Colonne8841" dataDxfId="7525"/>
    <tableColumn id="8860" xr3:uid="{935AE31F-7850-4220-A772-0375B0983630}" name="Colonne8842" dataDxfId="7524"/>
    <tableColumn id="8861" xr3:uid="{AF57597E-13FF-41CC-9CFA-58E1A2EA4491}" name="Colonne8843" dataDxfId="7523"/>
    <tableColumn id="8862" xr3:uid="{0BE8A13B-2BF5-43F0-A66E-E65664A87555}" name="Colonne8844" dataDxfId="7522"/>
    <tableColumn id="8863" xr3:uid="{BA70677C-7956-43C0-A72A-E0880062B8AA}" name="Colonne8845" dataDxfId="7521"/>
    <tableColumn id="8864" xr3:uid="{D593E25F-F415-4442-9918-2E28771D301A}" name="Colonne8846" dataDxfId="7520"/>
    <tableColumn id="8865" xr3:uid="{6A79217B-C559-4F96-BD1F-A985296B1FA8}" name="Colonne8847" dataDxfId="7519"/>
    <tableColumn id="8866" xr3:uid="{A71A8AB7-0716-4386-B99C-27A971070437}" name="Colonne8848" dataDxfId="7518"/>
    <tableColumn id="8867" xr3:uid="{FC147609-68F7-40CB-BC01-2ABEFB0010CD}" name="Colonne8849" dataDxfId="7517"/>
    <tableColumn id="8868" xr3:uid="{2FF4FE31-6570-46D6-A363-BD0C94750FEA}" name="Colonne8850" dataDxfId="7516"/>
    <tableColumn id="8869" xr3:uid="{D8F97363-B2F5-4D6D-8B4E-08316005B441}" name="Colonne8851" dataDxfId="7515"/>
    <tableColumn id="8870" xr3:uid="{49749B48-3508-45CA-AB78-F029231D1706}" name="Colonne8852" dataDxfId="7514"/>
    <tableColumn id="8871" xr3:uid="{3A09EB00-2703-49CC-AEC7-BFAF837F6692}" name="Colonne8853" dataDxfId="7513"/>
    <tableColumn id="8872" xr3:uid="{176239DA-304B-49DB-B314-4850B072AC56}" name="Colonne8854" dataDxfId="7512"/>
    <tableColumn id="8873" xr3:uid="{DAB5F704-4BD5-4029-9599-8BAB4A56C8A5}" name="Colonne8855" dataDxfId="7511"/>
    <tableColumn id="8874" xr3:uid="{C5440596-794F-4961-8E22-AA5CA165CD2E}" name="Colonne8856" dataDxfId="7510"/>
    <tableColumn id="8875" xr3:uid="{4B2115EC-F5F6-460A-9F40-1B05603384DE}" name="Colonne8857" dataDxfId="7509"/>
    <tableColumn id="8876" xr3:uid="{5E4C2111-FE73-4CA0-8F77-DA6076835B28}" name="Colonne8858" dataDxfId="7508"/>
    <tableColumn id="8877" xr3:uid="{376A6556-A7D0-4C37-BE60-D6A6DC7ADB43}" name="Colonne8859" dataDxfId="7507"/>
    <tableColumn id="8878" xr3:uid="{80AC8CA8-2C06-46C2-BA85-86FB67D3E630}" name="Colonne8860" dataDxfId="7506"/>
    <tableColumn id="8879" xr3:uid="{13072E21-0C76-471B-9BC5-D85628AD3702}" name="Colonne8861" dataDxfId="7505"/>
    <tableColumn id="8880" xr3:uid="{4A71563F-BEF1-45AF-993B-162538F4F8E7}" name="Colonne8862" dataDxfId="7504"/>
    <tableColumn id="8881" xr3:uid="{7E465A0E-A928-4359-94DE-6683CEEEBE1C}" name="Colonne8863" dataDxfId="7503"/>
    <tableColumn id="8882" xr3:uid="{15EAF747-E920-425A-B93C-D8F20FE1CA30}" name="Colonne8864" dataDxfId="7502"/>
    <tableColumn id="8883" xr3:uid="{3392796A-BC2A-4484-B500-945BA26C7623}" name="Colonne8865" dataDxfId="7501"/>
    <tableColumn id="8884" xr3:uid="{04D63903-4AAD-43B8-9FF3-60288A33285A}" name="Colonne8866" dataDxfId="7500"/>
    <tableColumn id="8885" xr3:uid="{8319529B-0E0A-49DF-A4EE-C44B374F5595}" name="Colonne8867" dataDxfId="7499"/>
    <tableColumn id="8886" xr3:uid="{D3287267-D317-4200-8950-D3BB5915F24E}" name="Colonne8868" dataDxfId="7498"/>
    <tableColumn id="8887" xr3:uid="{BCAB6D06-06ED-4D60-896E-6E8354C5D019}" name="Colonne8869" dataDxfId="7497"/>
    <tableColumn id="8888" xr3:uid="{469B89F8-1026-4D52-BB5A-EE8246545F5B}" name="Colonne8870" dataDxfId="7496"/>
    <tableColumn id="8889" xr3:uid="{D6981850-8A90-4B39-88E4-91DD44CA3444}" name="Colonne8871" dataDxfId="7495"/>
    <tableColumn id="8890" xr3:uid="{DEDB0097-E035-4945-9B63-0D7E6A753204}" name="Colonne8872" dataDxfId="7494"/>
    <tableColumn id="8891" xr3:uid="{5BB75C1A-838D-4351-BFE9-9F9773DFEFA3}" name="Colonne8873" dataDxfId="7493"/>
    <tableColumn id="8892" xr3:uid="{2C4C8CA6-A517-49B6-88C7-B3A80B03DD66}" name="Colonne8874" dataDxfId="7492"/>
    <tableColumn id="8893" xr3:uid="{C9285738-0A6D-4FBE-967D-EA9965F6C2EC}" name="Colonne8875" dataDxfId="7491"/>
    <tableColumn id="8894" xr3:uid="{0F513E4D-CC62-4C4F-BEDA-A7EB9BA57EB6}" name="Colonne8876" dataDxfId="7490"/>
    <tableColumn id="8895" xr3:uid="{DF28E84B-828F-4D7B-87E2-4C89E5DDC8C3}" name="Colonne8877" dataDxfId="7489"/>
    <tableColumn id="8896" xr3:uid="{C7D9596E-1B6C-4258-8469-D01CC28E29AC}" name="Colonne8878" dataDxfId="7488"/>
    <tableColumn id="8897" xr3:uid="{4E2AB7D3-1FEA-4882-80F3-17AF3633F5DF}" name="Colonne8879" dataDxfId="7487"/>
    <tableColumn id="8898" xr3:uid="{FE55C4C1-2404-472C-AB63-7D1C736876EE}" name="Colonne8880" dataDxfId="7486"/>
    <tableColumn id="8899" xr3:uid="{69D349E5-B617-4F5A-A8B3-B53C7AAB9ADC}" name="Colonne8881" dataDxfId="7485"/>
    <tableColumn id="8900" xr3:uid="{27870A61-E8D6-4693-89DC-BF9EF92B2079}" name="Colonne8882" dataDxfId="7484"/>
    <tableColumn id="8901" xr3:uid="{64BE5EF2-C099-4419-A539-5D355B516B92}" name="Colonne8883" dataDxfId="7483"/>
    <tableColumn id="8902" xr3:uid="{47AB3FFE-36CF-40B5-AF6E-46DE16BF647D}" name="Colonne8884" dataDxfId="7482"/>
    <tableColumn id="8903" xr3:uid="{07429741-B105-4BF8-907B-B0434BCCFEC8}" name="Colonne8885" dataDxfId="7481"/>
    <tableColumn id="8904" xr3:uid="{3E9554A4-5649-4EB2-838A-C126E85BC4C3}" name="Colonne8886" dataDxfId="7480"/>
    <tableColumn id="8905" xr3:uid="{ED9C52ED-2FD6-466F-B1C0-E739146E43FA}" name="Colonne8887" dataDxfId="7479"/>
    <tableColumn id="8906" xr3:uid="{9F8CCB7E-681B-47BA-8484-C7069731F74F}" name="Colonne8888" dataDxfId="7478"/>
    <tableColumn id="8907" xr3:uid="{46941316-4BC1-47D0-BC9E-4EBF8B709FD9}" name="Colonne8889" dataDxfId="7477"/>
    <tableColumn id="8908" xr3:uid="{000E947D-94DB-417B-BF96-5A2DF8068900}" name="Colonne8890" dataDxfId="7476"/>
    <tableColumn id="8909" xr3:uid="{4EC152D4-7CA5-42AA-9311-CFAC1B942799}" name="Colonne8891" dataDxfId="7475"/>
    <tableColumn id="8910" xr3:uid="{2956559E-553B-4AAA-84BA-C683C7BCDA87}" name="Colonne8892" dataDxfId="7474"/>
    <tableColumn id="8911" xr3:uid="{3FC63FDE-DE05-4344-9AE3-A8DA9CA20EAB}" name="Colonne8893" dataDxfId="7473"/>
    <tableColumn id="8912" xr3:uid="{2A19CD1C-2E2F-47B0-BD21-E5B1F9E86E47}" name="Colonne8894" dataDxfId="7472"/>
    <tableColumn id="8913" xr3:uid="{50D643C1-DA8C-47FD-AB00-CC0242AB941C}" name="Colonne8895" dataDxfId="7471"/>
    <tableColumn id="8914" xr3:uid="{B5F212C7-BD8C-48EF-B7F7-D8851C7F9C78}" name="Colonne8896" dataDxfId="7470"/>
    <tableColumn id="8915" xr3:uid="{57093DD8-8061-47B4-8102-A90FFE2C890E}" name="Colonne8897" dataDxfId="7469"/>
    <tableColumn id="8916" xr3:uid="{3E5AF927-54C2-482C-90B4-79AB601622E8}" name="Colonne8898" dataDxfId="7468"/>
    <tableColumn id="8917" xr3:uid="{C0018227-7F25-49FF-9BB4-571206736FA7}" name="Colonne8899" dataDxfId="7467"/>
    <tableColumn id="8918" xr3:uid="{9C48424A-4CCF-4083-B473-8086CA281117}" name="Colonne8900" dataDxfId="7466"/>
    <tableColumn id="8919" xr3:uid="{BCA0BAD3-4D05-47BE-9C2A-00D5DC78D717}" name="Colonne8901" dataDxfId="7465"/>
    <tableColumn id="8920" xr3:uid="{BC16DD16-5C9E-495F-BC5B-B2803D42CAFE}" name="Colonne8902" dataDxfId="7464"/>
    <tableColumn id="8921" xr3:uid="{931A0C71-D12B-40BA-A16A-3EC33D394355}" name="Colonne8903" dataDxfId="7463"/>
    <tableColumn id="8922" xr3:uid="{3631C5C2-034B-41F8-963C-EA4C85BB92FD}" name="Colonne8904" dataDxfId="7462"/>
    <tableColumn id="8923" xr3:uid="{B11A14BE-87BB-40D4-912D-A352F4071B3D}" name="Colonne8905" dataDxfId="7461"/>
    <tableColumn id="8924" xr3:uid="{D9779103-C6CE-4075-B0E8-FA4D7AEAF0CE}" name="Colonne8906" dataDxfId="7460"/>
    <tableColumn id="8925" xr3:uid="{52F25A30-B98E-450F-A83A-FBA5BEBDC6DD}" name="Colonne8907" dataDxfId="7459"/>
    <tableColumn id="8926" xr3:uid="{442F2F18-CF7B-4321-B53A-96560DA805A5}" name="Colonne8908" dataDxfId="7458"/>
    <tableColumn id="8927" xr3:uid="{A4DB7DE8-9654-4751-9308-E330643C6334}" name="Colonne8909" dataDxfId="7457"/>
    <tableColumn id="8928" xr3:uid="{5E99A4FF-7876-4BA4-91D8-4D4F38666065}" name="Colonne8910" dataDxfId="7456"/>
    <tableColumn id="8929" xr3:uid="{CDF5A953-3649-47FA-B135-41A4D3925105}" name="Colonne8911" dataDxfId="7455"/>
    <tableColumn id="8930" xr3:uid="{BF264840-2AEB-4663-98D0-365992F77242}" name="Colonne8912" dataDxfId="7454"/>
    <tableColumn id="8931" xr3:uid="{6B280EC4-118B-45AB-991F-85034A0BE83F}" name="Colonne8913" dataDxfId="7453"/>
    <tableColumn id="8932" xr3:uid="{93B55542-74AE-49B0-A9DE-03C70B83F941}" name="Colonne8914" dataDxfId="7452"/>
    <tableColumn id="8933" xr3:uid="{28C81A31-6415-46DB-8DF0-E48A5DF2CEF8}" name="Colonne8915" dataDxfId="7451"/>
    <tableColumn id="8934" xr3:uid="{141FEA79-1CE3-4A14-8B42-25C2F98E008E}" name="Colonne8916" dataDxfId="7450"/>
    <tableColumn id="8935" xr3:uid="{5DF536FF-141E-43D7-B68C-EDA68DBD2952}" name="Colonne8917" dataDxfId="7449"/>
    <tableColumn id="8936" xr3:uid="{C4E7312E-0A2C-4C29-A90F-648715511C8F}" name="Colonne8918" dataDxfId="7448"/>
    <tableColumn id="8937" xr3:uid="{11AC7A1D-4A4A-4B45-9C6A-F27EF2539CA9}" name="Colonne8919" dataDxfId="7447"/>
    <tableColumn id="8938" xr3:uid="{7FEB9053-9F97-4F16-A462-645BCAA87C2C}" name="Colonne8920" dataDxfId="7446"/>
    <tableColumn id="8939" xr3:uid="{E25E57A2-1110-4BCF-9DA9-893C7A8E5DB0}" name="Colonne8921" dataDxfId="7445"/>
    <tableColumn id="8940" xr3:uid="{8A558FCC-C29D-4F2B-B874-555658D7E4D0}" name="Colonne8922" dataDxfId="7444"/>
    <tableColumn id="8941" xr3:uid="{5BF133F0-EFEC-4FB8-A0C5-251A4AE85D1B}" name="Colonne8923" dataDxfId="7443"/>
    <tableColumn id="8942" xr3:uid="{B696093A-8E9A-4531-AB86-1908AB414808}" name="Colonne8924" dataDxfId="7442"/>
    <tableColumn id="8943" xr3:uid="{D422960B-A330-4574-AA3C-1104F4B5548F}" name="Colonne8925" dataDxfId="7441"/>
    <tableColumn id="8944" xr3:uid="{B56D78CA-127C-4411-BAA4-4020B1D90A27}" name="Colonne8926" dataDxfId="7440"/>
    <tableColumn id="8945" xr3:uid="{26D79138-3FD6-46B7-8FBD-D713EDC7FBED}" name="Colonne8927" dataDxfId="7439"/>
    <tableColumn id="8946" xr3:uid="{E238A7B4-E399-40F9-99BD-0CAB9754B9D7}" name="Colonne8928" dataDxfId="7438"/>
    <tableColumn id="8947" xr3:uid="{47297AD5-F7BC-4F2E-9284-9B1D95834F27}" name="Colonne8929" dataDxfId="7437"/>
    <tableColumn id="8948" xr3:uid="{90266F3D-54CF-4C4A-A4C9-ADDC3BC1865C}" name="Colonne8930" dataDxfId="7436"/>
    <tableColumn id="8949" xr3:uid="{135B6C65-284A-4929-A97B-62507497C648}" name="Colonne8931" dataDxfId="7435"/>
    <tableColumn id="8950" xr3:uid="{0A6627A2-020B-43BA-85C7-F4D85F35B8EB}" name="Colonne8932" dataDxfId="7434"/>
    <tableColumn id="8951" xr3:uid="{90F835FE-7B80-4044-B2F3-C88D97D516AF}" name="Colonne8933" dataDxfId="7433"/>
    <tableColumn id="8952" xr3:uid="{64EC3536-02B8-4E26-9C3A-D3B31C6CFBAC}" name="Colonne8934" dataDxfId="7432"/>
    <tableColumn id="8953" xr3:uid="{FFCC65CF-E89F-4E6D-9879-E80B036F8849}" name="Colonne8935" dataDxfId="7431"/>
    <tableColumn id="8954" xr3:uid="{1BCFAF0B-F351-419F-A775-7A20AC079843}" name="Colonne8936" dataDxfId="7430"/>
    <tableColumn id="8955" xr3:uid="{9981693A-E85B-4FF2-B80C-819595D7CD34}" name="Colonne8937" dataDxfId="7429"/>
    <tableColumn id="8956" xr3:uid="{75E024CE-261D-40E8-816C-591401047818}" name="Colonne8938" dataDxfId="7428"/>
    <tableColumn id="8957" xr3:uid="{4C4FBD65-BC97-441D-B3DB-5B144BADC84F}" name="Colonne8939" dataDxfId="7427"/>
    <tableColumn id="8958" xr3:uid="{C55091B3-1C62-454A-8D66-C2A1C546A09E}" name="Colonne8940" dataDxfId="7426"/>
    <tableColumn id="8959" xr3:uid="{C4A3B1C1-8D0C-4271-AA9B-29D52AB30F30}" name="Colonne8941" dataDxfId="7425"/>
    <tableColumn id="8960" xr3:uid="{6B91995A-6332-4ED7-91D0-FFBB9E469AC5}" name="Colonne8942" dataDxfId="7424"/>
    <tableColumn id="8961" xr3:uid="{09F1A27E-7764-47D8-BBE1-344B0E85D24F}" name="Colonne8943" dataDxfId="7423"/>
    <tableColumn id="8962" xr3:uid="{9F2206E2-4F92-4197-BDCD-AEC9A1C786CB}" name="Colonne8944" dataDxfId="7422"/>
    <tableColumn id="8963" xr3:uid="{16BEE589-B1D2-49FE-90BA-8C49D700B9B8}" name="Colonne8945" dataDxfId="7421"/>
    <tableColumn id="8964" xr3:uid="{CC623F82-B110-4443-8675-D3559A2C6221}" name="Colonne8946" dataDxfId="7420"/>
    <tableColumn id="8965" xr3:uid="{71389796-0B2D-402A-8E5A-D8B7DB8AA73A}" name="Colonne8947" dataDxfId="7419"/>
    <tableColumn id="8966" xr3:uid="{D2F9CEAE-E846-4EDC-8C4A-8035C903484E}" name="Colonne8948" dataDxfId="7418"/>
    <tableColumn id="8967" xr3:uid="{E1E0104E-CDC7-4DE7-858D-7B45748D0F52}" name="Colonne8949" dataDxfId="7417"/>
    <tableColumn id="8968" xr3:uid="{404B081C-CA1D-4541-9F67-C04E6E984632}" name="Colonne8950" dataDxfId="7416"/>
    <tableColumn id="8969" xr3:uid="{E531BFC7-2E97-49E1-A532-C9AE9B6D6E46}" name="Colonne8951" dataDxfId="7415"/>
    <tableColumn id="8970" xr3:uid="{6822E810-0681-4804-83B1-0FB1C95CFA47}" name="Colonne8952" dataDxfId="7414"/>
    <tableColumn id="8971" xr3:uid="{CF729EB5-21CE-451C-9357-3CC83CDA6CC5}" name="Colonne8953" dataDxfId="7413"/>
    <tableColumn id="8972" xr3:uid="{A9D509F0-D95B-4695-873D-AA0B41E2FC5C}" name="Colonne8954" dataDxfId="7412"/>
    <tableColumn id="8973" xr3:uid="{AFC73770-E235-43E7-8E3E-FEC7B0BCF4E9}" name="Colonne8955" dataDxfId="7411"/>
    <tableColumn id="8974" xr3:uid="{03F88B0B-95F3-4CF5-90D8-95DC58ABEAFE}" name="Colonne8956" dataDxfId="7410"/>
    <tableColumn id="8975" xr3:uid="{C9A0C08A-1ED9-45D8-8347-CB7A6D324D54}" name="Colonne8957" dataDxfId="7409"/>
    <tableColumn id="8976" xr3:uid="{EC16C123-BBC7-422F-96C9-9DE56B633C50}" name="Colonne8958" dataDxfId="7408"/>
    <tableColumn id="8977" xr3:uid="{D7EBC322-C1E0-4968-9EA7-772B7AF3B0D0}" name="Colonne8959" dataDxfId="7407"/>
    <tableColumn id="8978" xr3:uid="{7F99C2B5-9AC1-45BB-B785-EF8A6CC92E3C}" name="Colonne8960" dataDxfId="7406"/>
    <tableColumn id="8979" xr3:uid="{EF5CA2E2-2BD5-48C0-AC1C-DD258E4D1144}" name="Colonne8961" dataDxfId="7405"/>
    <tableColumn id="8980" xr3:uid="{C3B915FF-878A-4888-BF9B-43AC0AA47067}" name="Colonne8962" dataDxfId="7404"/>
    <tableColumn id="8981" xr3:uid="{1136F578-CBAA-4197-A182-387DD91423FE}" name="Colonne8963" dataDxfId="7403"/>
    <tableColumn id="8982" xr3:uid="{0F05944B-B6D4-414F-8F72-4290ABC37918}" name="Colonne8964" dataDxfId="7402"/>
    <tableColumn id="8983" xr3:uid="{F802DA5C-C8D7-4917-99CC-C4E43C30DA52}" name="Colonne8965" dataDxfId="7401"/>
    <tableColumn id="8984" xr3:uid="{CDF357A1-9542-419C-9B8F-3B09605571B4}" name="Colonne8966" dataDxfId="7400"/>
    <tableColumn id="8985" xr3:uid="{8433F35C-C992-4891-A866-F8523A80DD83}" name="Colonne8967" dataDxfId="7399"/>
    <tableColumn id="8986" xr3:uid="{0120656C-438A-4CFD-AE24-8D3A084379CA}" name="Colonne8968" dataDxfId="7398"/>
    <tableColumn id="8987" xr3:uid="{8C59C58C-FBA0-477E-A435-7C1108985D46}" name="Colonne8969" dataDxfId="7397"/>
    <tableColumn id="8988" xr3:uid="{B3C19050-EA39-4AB4-B826-5FB3722ECD55}" name="Colonne8970" dataDxfId="7396"/>
    <tableColumn id="8989" xr3:uid="{B056D531-2A05-4815-9527-E5FC0DDA499E}" name="Colonne8971" dataDxfId="7395"/>
    <tableColumn id="8990" xr3:uid="{EAAB592F-E52C-4F72-885A-C327676F9C46}" name="Colonne8972" dataDxfId="7394"/>
    <tableColumn id="8991" xr3:uid="{59EEF4E5-17E9-4E7C-9584-8585A5299205}" name="Colonne8973" dataDxfId="7393"/>
    <tableColumn id="8992" xr3:uid="{2FEA071A-1561-4715-99F4-6624CF6E4F0F}" name="Colonne8974" dataDxfId="7392"/>
    <tableColumn id="8993" xr3:uid="{158887FD-A2F7-49B3-9026-AC691285CAA4}" name="Colonne8975" dataDxfId="7391"/>
    <tableColumn id="8994" xr3:uid="{1A5C1480-2E4A-41C9-BFCD-BC0ECE9C3B5B}" name="Colonne8976" dataDxfId="7390"/>
    <tableColumn id="8995" xr3:uid="{81B18579-C359-472E-BC53-77639360FDC6}" name="Colonne8977" dataDxfId="7389"/>
    <tableColumn id="8996" xr3:uid="{3F9486B0-DD5C-4B34-9470-1CD61E7DDF7D}" name="Colonne8978" dataDxfId="7388"/>
    <tableColumn id="8997" xr3:uid="{C1E366F5-64E0-466F-8834-ADFDF6707C1D}" name="Colonne8979" dataDxfId="7387"/>
    <tableColumn id="8998" xr3:uid="{DA125C85-D347-4C5B-81ED-EEF90FD762EA}" name="Colonne8980" dataDxfId="7386"/>
    <tableColumn id="8999" xr3:uid="{45CE9A96-568B-4CD2-A4E2-015A6937DA5C}" name="Colonne8981" dataDxfId="7385"/>
    <tableColumn id="9000" xr3:uid="{C7F3D08D-F186-46E6-B824-E6287822C885}" name="Colonne8982" dataDxfId="7384"/>
    <tableColumn id="9001" xr3:uid="{E5025EB7-AFBF-4C1C-8E02-62338A536E04}" name="Colonne8983" dataDxfId="7383"/>
    <tableColumn id="9002" xr3:uid="{40F35545-8FDA-4434-B896-4C31171A2E7F}" name="Colonne8984" dataDxfId="7382"/>
    <tableColumn id="9003" xr3:uid="{0E080750-0466-447A-A8C8-13BA2F2CED28}" name="Colonne8985" dataDxfId="7381"/>
    <tableColumn id="9004" xr3:uid="{EC09503D-B520-4845-8537-C1CA2B262C4C}" name="Colonne8986" dataDxfId="7380"/>
    <tableColumn id="9005" xr3:uid="{C0F5894B-39ED-4D59-A55A-0E0C00C1D370}" name="Colonne8987" dataDxfId="7379"/>
    <tableColumn id="9006" xr3:uid="{6275FF35-B7D5-4612-82DF-5E9C31D91EC1}" name="Colonne8988" dataDxfId="7378"/>
    <tableColumn id="9007" xr3:uid="{1EBCF4A4-1397-4A09-873E-A1EA8A6A1C90}" name="Colonne8989" dataDxfId="7377"/>
    <tableColumn id="9008" xr3:uid="{C53D56B3-CB3B-4B83-8522-3FEC33022B46}" name="Colonne8990" dataDxfId="7376"/>
    <tableColumn id="9009" xr3:uid="{871A97E4-84C1-4787-A483-BA1F2E611397}" name="Colonne8991" dataDxfId="7375"/>
    <tableColumn id="9010" xr3:uid="{C8231850-40DB-486D-864C-20C8C9927403}" name="Colonne8992" dataDxfId="7374"/>
    <tableColumn id="9011" xr3:uid="{F136D00C-AAF0-4839-B2A4-AC7B9280882D}" name="Colonne8993" dataDxfId="7373"/>
    <tableColumn id="9012" xr3:uid="{E6CAF961-8C5F-42D0-BEC0-FD0A55386FFD}" name="Colonne8994" dataDxfId="7372"/>
    <tableColumn id="9013" xr3:uid="{7D049369-C166-4590-ACEB-D7A40C75F1F6}" name="Colonne8995" dataDxfId="7371"/>
    <tableColumn id="9014" xr3:uid="{CB17439D-C52D-4FD7-A113-789B2F27AECC}" name="Colonne8996" dataDxfId="7370"/>
    <tableColumn id="9015" xr3:uid="{231B2F7F-2C50-4BCE-AA2C-C7BC8650BCCF}" name="Colonne8997" dataDxfId="7369"/>
    <tableColumn id="9016" xr3:uid="{48ACD00F-52DF-409B-8ECA-4B53BF9F6E34}" name="Colonne8998" dataDxfId="7368"/>
    <tableColumn id="9017" xr3:uid="{3C001CAC-C4E5-47B6-98C0-352189887E2F}" name="Colonne8999" dataDxfId="7367"/>
    <tableColumn id="9018" xr3:uid="{7A05EA6F-F4B2-4F20-8330-3161CD0DF532}" name="Colonne9000" dataDxfId="7366"/>
    <tableColumn id="9019" xr3:uid="{C11036F8-7884-49BD-855A-4F940383D803}" name="Colonne9001" dataDxfId="7365"/>
    <tableColumn id="9020" xr3:uid="{D417046A-A0C7-44A8-9874-8E16C2B83E9B}" name="Colonne9002" dataDxfId="7364"/>
    <tableColumn id="9021" xr3:uid="{69038BF0-61DD-47A3-81CE-EB8A7AF6B52A}" name="Colonne9003" dataDxfId="7363"/>
    <tableColumn id="9022" xr3:uid="{CC7D6A62-DCA1-43D5-ADB0-65C6489B56B2}" name="Colonne9004" dataDxfId="7362"/>
    <tableColumn id="9023" xr3:uid="{9B1AB679-E5CA-482C-88E0-4B7FF3FDF1A1}" name="Colonne9005" dataDxfId="7361"/>
    <tableColumn id="9024" xr3:uid="{B16432ED-9956-4B2E-8787-E03D00EBD8C2}" name="Colonne9006" dataDxfId="7360"/>
    <tableColumn id="9025" xr3:uid="{5ADAAD90-496F-47C7-8BCF-33C00B38EBED}" name="Colonne9007" dataDxfId="7359"/>
    <tableColumn id="9026" xr3:uid="{7928021F-7C8C-4F1A-9FC8-0811C35503DE}" name="Colonne9008" dataDxfId="7358"/>
    <tableColumn id="9027" xr3:uid="{F9430719-F508-466B-882C-717C88E7F4A9}" name="Colonne9009" dataDxfId="7357"/>
    <tableColumn id="9028" xr3:uid="{995B4AE8-FBF4-4F55-BA10-70DAFFEFEC16}" name="Colonne9010" dataDxfId="7356"/>
    <tableColumn id="9029" xr3:uid="{52D494D5-2A22-4693-94A9-4026CC705893}" name="Colonne9011" dataDxfId="7355"/>
    <tableColumn id="9030" xr3:uid="{E1662E4D-E9A0-4571-B38E-D290F97EB0D5}" name="Colonne9012" dataDxfId="7354"/>
    <tableColumn id="9031" xr3:uid="{C6A64EB2-A9C4-4D5A-A70A-8F99F25C1593}" name="Colonne9013" dataDxfId="7353"/>
    <tableColumn id="9032" xr3:uid="{FE4797BB-27C5-4B75-8F75-6CCA1FD7A3CE}" name="Colonne9014" dataDxfId="7352"/>
    <tableColumn id="9033" xr3:uid="{BDEA32A6-61D0-4150-8228-BD67D0B50D36}" name="Colonne9015" dataDxfId="7351"/>
    <tableColumn id="9034" xr3:uid="{7AD4E593-B50F-4E8D-879E-C4EE1ED27079}" name="Colonne9016" dataDxfId="7350"/>
    <tableColumn id="9035" xr3:uid="{A4591BF5-005A-4285-9411-306E90569C9C}" name="Colonne9017" dataDxfId="7349"/>
    <tableColumn id="9036" xr3:uid="{2ED22519-5B82-428D-B4E0-74BE1F863EFB}" name="Colonne9018" dataDxfId="7348"/>
    <tableColumn id="9037" xr3:uid="{3FF91287-C070-4679-9A89-04CB4C117007}" name="Colonne9019" dataDxfId="7347"/>
    <tableColumn id="9038" xr3:uid="{7ACECEF0-46C4-48A4-B955-0FA502685127}" name="Colonne9020" dataDxfId="7346"/>
    <tableColumn id="9039" xr3:uid="{2AFB39EF-2483-4025-829A-F97AACC79FA1}" name="Colonne9021" dataDxfId="7345"/>
    <tableColumn id="9040" xr3:uid="{ED596477-61B7-4F39-8A84-1A94A91E89AB}" name="Colonne9022" dataDxfId="7344"/>
    <tableColumn id="9041" xr3:uid="{9AA0E864-1DC2-457D-A5E9-224CD34D1C98}" name="Colonne9023" dataDxfId="7343"/>
    <tableColumn id="9042" xr3:uid="{21B2AA3F-284B-4930-B99F-0C54EFEA5012}" name="Colonne9024" dataDxfId="7342"/>
    <tableColumn id="9043" xr3:uid="{767367FD-26F3-4380-AAA1-B179909D0FE8}" name="Colonne9025" dataDxfId="7341"/>
    <tableColumn id="9044" xr3:uid="{0EC447D3-5A49-4CC3-B9A2-66FA51CBDB1E}" name="Colonne9026" dataDxfId="7340"/>
    <tableColumn id="9045" xr3:uid="{2104FB4B-4021-4C4E-898F-3F5BEC126BC0}" name="Colonne9027" dataDxfId="7339"/>
    <tableColumn id="9046" xr3:uid="{21F476CF-5202-4281-BF53-B85E3A6F4C6C}" name="Colonne9028" dataDxfId="7338"/>
    <tableColumn id="9047" xr3:uid="{6D7498AF-03D4-4445-AE04-1F673676B1C4}" name="Colonne9029" dataDxfId="7337"/>
    <tableColumn id="9048" xr3:uid="{7373DB3F-39B5-454E-9BBC-7F7E9838C4B7}" name="Colonne9030" dataDxfId="7336"/>
    <tableColumn id="9049" xr3:uid="{FAE4D528-E0E1-450D-8604-9FD7A0B9FB77}" name="Colonne9031" dataDxfId="7335"/>
    <tableColumn id="9050" xr3:uid="{C4D58691-F7B9-4664-95B0-6952852C6536}" name="Colonne9032" dataDxfId="7334"/>
    <tableColumn id="9051" xr3:uid="{50A702C3-6221-448E-B8D5-532219DF2781}" name="Colonne9033" dataDxfId="7333"/>
    <tableColumn id="9052" xr3:uid="{361DB6B1-5487-4C5B-931A-4EF88C02FD38}" name="Colonne9034" dataDxfId="7332"/>
    <tableColumn id="9053" xr3:uid="{E7823388-8B73-43E0-BB5D-B201DA23891E}" name="Colonne9035" dataDxfId="7331"/>
    <tableColumn id="9054" xr3:uid="{5DEBD8BD-967D-4883-9FEE-7D7E28130693}" name="Colonne9036" dataDxfId="7330"/>
    <tableColumn id="9055" xr3:uid="{7EEEFB2A-609D-4E18-B45C-6C9782739931}" name="Colonne9037" dataDxfId="7329"/>
    <tableColumn id="9056" xr3:uid="{C1B5D2A2-0D7C-4B1E-BD93-389F3117EA2E}" name="Colonne9038" dataDxfId="7328"/>
    <tableColumn id="9057" xr3:uid="{823D1125-026D-4ED5-ABAE-20EFD7F460C8}" name="Colonne9039" dataDxfId="7327"/>
    <tableColumn id="9058" xr3:uid="{8271222D-D8A9-482B-AF65-2CD706A0C352}" name="Colonne9040" dataDxfId="7326"/>
    <tableColumn id="9059" xr3:uid="{19867E7F-494F-40C5-B9AC-0FFF91C70ABC}" name="Colonne9041" dataDxfId="7325"/>
    <tableColumn id="9060" xr3:uid="{24C23E17-A270-4DC9-B4F6-1B29F626879F}" name="Colonne9042" dataDxfId="7324"/>
    <tableColumn id="9061" xr3:uid="{21009AE8-B95A-4BBA-96DB-A963B1A5E7DE}" name="Colonne9043" dataDxfId="7323"/>
    <tableColumn id="9062" xr3:uid="{4E36A27C-5882-436A-8A0B-1D09ADE2F0FE}" name="Colonne9044" dataDxfId="7322"/>
    <tableColumn id="9063" xr3:uid="{601C289C-97F3-44B9-8717-DC0BDDD7B2E1}" name="Colonne9045" dataDxfId="7321"/>
    <tableColumn id="9064" xr3:uid="{088B3619-5C14-496D-87DF-27E6E17AA845}" name="Colonne9046" dataDxfId="7320"/>
    <tableColumn id="9065" xr3:uid="{E177FE33-BD37-4B5B-B9AE-A8149847409B}" name="Colonne9047" dataDxfId="7319"/>
    <tableColumn id="9066" xr3:uid="{B9C2A504-E31C-4813-8D40-03A3A3C79CE8}" name="Colonne9048" dataDxfId="7318"/>
    <tableColumn id="9067" xr3:uid="{5E738692-9EA5-4898-B605-73E8CD6B1488}" name="Colonne9049" dataDxfId="7317"/>
    <tableColumn id="9068" xr3:uid="{6BA22FDB-58A8-4983-9E5F-05E2CB1301DD}" name="Colonne9050" dataDxfId="7316"/>
    <tableColumn id="9069" xr3:uid="{6A8D9717-2BD7-4CCD-9770-609DA3F88657}" name="Colonne9051" dataDxfId="7315"/>
    <tableColumn id="9070" xr3:uid="{0E2506DE-022F-46A0-BC78-D5103B7BA1D5}" name="Colonne9052" dataDxfId="7314"/>
    <tableColumn id="9071" xr3:uid="{DB09B72A-98B2-4F65-A5A3-E6A40C5DFB02}" name="Colonne9053" dataDxfId="7313"/>
    <tableColumn id="9072" xr3:uid="{12D9028B-2020-4FBB-A983-E71CE53F9A9D}" name="Colonne9054" dataDxfId="7312"/>
    <tableColumn id="9073" xr3:uid="{649C9B8F-3066-4A33-926E-A30316398C88}" name="Colonne9055" dataDxfId="7311"/>
    <tableColumn id="9074" xr3:uid="{1931E165-791F-4C05-9B25-A30052C8EC56}" name="Colonne9056" dataDxfId="7310"/>
    <tableColumn id="9075" xr3:uid="{227DBFD4-BABB-4723-AEA6-F706AC29B0EB}" name="Colonne9057" dataDxfId="7309"/>
    <tableColumn id="9076" xr3:uid="{AC062EBE-ECC3-456D-8BA4-1EBABFD3B686}" name="Colonne9058" dataDxfId="7308"/>
    <tableColumn id="9077" xr3:uid="{98B7CE83-8437-40D8-9D21-E8E28F604463}" name="Colonne9059" dataDxfId="7307"/>
    <tableColumn id="9078" xr3:uid="{32CDCFD7-6EF8-4ED2-8484-E683F9123D1F}" name="Colonne9060" dataDxfId="7306"/>
    <tableColumn id="9079" xr3:uid="{C02EF006-F6FE-4AD3-A2B9-BA0CEB7B2B5C}" name="Colonne9061" dataDxfId="7305"/>
    <tableColumn id="9080" xr3:uid="{B8C3B050-1B12-496F-9841-2D83FB525253}" name="Colonne9062" dataDxfId="7304"/>
    <tableColumn id="9081" xr3:uid="{14F7B3DD-2720-42A7-BF4A-25E481D7F83B}" name="Colonne9063" dataDxfId="7303"/>
    <tableColumn id="9082" xr3:uid="{33B22393-2A5D-4C1C-BE48-B41A4A48F19F}" name="Colonne9064" dataDxfId="7302"/>
    <tableColumn id="9083" xr3:uid="{08383502-9645-474A-8D65-8FE1C341EAFA}" name="Colonne9065" dataDxfId="7301"/>
    <tableColumn id="9084" xr3:uid="{DEA89B55-9057-47BE-863A-88FE3A7B1C6F}" name="Colonne9066" dataDxfId="7300"/>
    <tableColumn id="9085" xr3:uid="{7384922E-7CA4-4312-88C2-6D15C16C081C}" name="Colonne9067" dataDxfId="7299"/>
    <tableColumn id="9086" xr3:uid="{73C3FEDE-98DB-440E-ABEE-4CA60AA72442}" name="Colonne9068" dataDxfId="7298"/>
    <tableColumn id="9087" xr3:uid="{A942E549-C986-4088-89A3-BBFF7051AEFF}" name="Colonne9069" dataDxfId="7297"/>
    <tableColumn id="9088" xr3:uid="{9ACBE145-325D-4B2C-9D6E-84A5F5D399B5}" name="Colonne9070" dataDxfId="7296"/>
    <tableColumn id="9089" xr3:uid="{740164C1-6612-4A57-BCF9-2475E95C7CFA}" name="Colonne9071" dataDxfId="7295"/>
    <tableColumn id="9090" xr3:uid="{C3CAE95C-22EF-4771-B0D3-097EF0C17EC6}" name="Colonne9072" dataDxfId="7294"/>
    <tableColumn id="9091" xr3:uid="{9DE8020F-0DAF-4AD7-9A29-9EFCD159A5E4}" name="Colonne9073" dataDxfId="7293"/>
    <tableColumn id="9092" xr3:uid="{F36F425F-2CA4-4733-B750-B8A962032527}" name="Colonne9074" dataDxfId="7292"/>
    <tableColumn id="9093" xr3:uid="{A2AE5475-AA73-4932-A4A7-A596C9D68A0B}" name="Colonne9075" dataDxfId="7291"/>
    <tableColumn id="9094" xr3:uid="{E2BB82CD-29F3-4502-8EB8-9ABE3FE7F293}" name="Colonne9076" dataDxfId="7290"/>
    <tableColumn id="9095" xr3:uid="{1D02CB34-71FF-4135-9D56-777EFDE877FD}" name="Colonne9077" dataDxfId="7289"/>
    <tableColumn id="9096" xr3:uid="{8483FAA4-C56E-4A74-8512-BD8204A5ACB5}" name="Colonne9078" dataDxfId="7288"/>
    <tableColumn id="9097" xr3:uid="{C7DFD8D4-DC07-46C0-B898-0C5DD95E57C2}" name="Colonne9079" dataDxfId="7287"/>
    <tableColumn id="9098" xr3:uid="{B67DA908-2656-44DF-8BE4-07779759EDEF}" name="Colonne9080" dataDxfId="7286"/>
    <tableColumn id="9099" xr3:uid="{9F941D2B-E2AE-481A-B721-BF8BFA474358}" name="Colonne9081" dataDxfId="7285"/>
    <tableColumn id="9100" xr3:uid="{E6DB121F-2FF5-4F79-A996-8E17E559C02C}" name="Colonne9082" dataDxfId="7284"/>
    <tableColumn id="9101" xr3:uid="{D71956FB-97FD-4A19-999A-7E050F90F8AA}" name="Colonne9083" dataDxfId="7283"/>
    <tableColumn id="9102" xr3:uid="{B2C9274C-2F56-4F57-9C46-FB200E737A87}" name="Colonne9084" dataDxfId="7282"/>
    <tableColumn id="9103" xr3:uid="{DF9F73FF-1899-4897-B2DC-5B447C57BA38}" name="Colonne9085" dataDxfId="7281"/>
    <tableColumn id="9104" xr3:uid="{E590BE82-50D0-4F28-956D-70F8A1E9D5CA}" name="Colonne9086" dataDxfId="7280"/>
    <tableColumn id="9105" xr3:uid="{A9396734-4E77-4CC6-B11A-FC260D506D24}" name="Colonne9087" dataDxfId="7279"/>
    <tableColumn id="9106" xr3:uid="{88EBE1C4-867E-43B4-ACEC-B4BD8D046DD9}" name="Colonne9088" dataDxfId="7278"/>
    <tableColumn id="9107" xr3:uid="{57C88C92-57AA-4677-8F70-6ADB3D2F5B94}" name="Colonne9089" dataDxfId="7277"/>
    <tableColumn id="9108" xr3:uid="{0361E752-296B-4EF7-BAFF-68397E25C9D7}" name="Colonne9090" dataDxfId="7276"/>
    <tableColumn id="9109" xr3:uid="{36C51AEF-15DA-49ED-9FB9-91C7850D6CE1}" name="Colonne9091" dataDxfId="7275"/>
    <tableColumn id="9110" xr3:uid="{6C0B66DB-F3F1-4788-B9FC-B99AFEEA3D6E}" name="Colonne9092" dataDxfId="7274"/>
    <tableColumn id="9111" xr3:uid="{1BE17180-0719-4243-814A-6A0D85054A59}" name="Colonne9093" dataDxfId="7273"/>
    <tableColumn id="9112" xr3:uid="{319CDAB5-073C-4E64-BA84-46A40EEB3D7B}" name="Colonne9094" dataDxfId="7272"/>
    <tableColumn id="9113" xr3:uid="{54C907DC-6C11-4608-B8DA-A7797CD044E6}" name="Colonne9095" dataDxfId="7271"/>
    <tableColumn id="9114" xr3:uid="{7F12FBAC-E73E-41AA-8FFB-891478DB35D6}" name="Colonne9096" dataDxfId="7270"/>
    <tableColumn id="9115" xr3:uid="{4A4DE70A-D87A-4327-AD18-D77F52E64049}" name="Colonne9097" dataDxfId="7269"/>
    <tableColumn id="9116" xr3:uid="{9A68F5E3-A980-44A0-9234-42B63C6D33F8}" name="Colonne9098" dataDxfId="7268"/>
    <tableColumn id="9117" xr3:uid="{567BCA43-7F9A-4901-9415-EB3191BDD409}" name="Colonne9099" dataDxfId="7267"/>
    <tableColumn id="9118" xr3:uid="{EC45B795-1F04-42BF-A3A7-A6F28A609318}" name="Colonne9100" dataDxfId="7266"/>
    <tableColumn id="9119" xr3:uid="{8BD0DD62-157F-454D-9A06-FEC9A601A555}" name="Colonne9101" dataDxfId="7265"/>
    <tableColumn id="9120" xr3:uid="{701E1095-6BE5-4D6F-A7B3-43BD0820E50D}" name="Colonne9102" dataDxfId="7264"/>
    <tableColumn id="9121" xr3:uid="{ABFB69DE-770F-4F27-934B-B4CBF15238F1}" name="Colonne9103" dataDxfId="7263"/>
    <tableColumn id="9122" xr3:uid="{50E9D56D-7DAF-41BD-92CB-0E65F4523984}" name="Colonne9104" dataDxfId="7262"/>
    <tableColumn id="9123" xr3:uid="{5CBB20ED-1DE7-4D24-924B-351712767D46}" name="Colonne9105" dataDxfId="7261"/>
    <tableColumn id="9124" xr3:uid="{0E31ABE7-A3D4-4DFD-A5D0-E32E94478512}" name="Colonne9106" dataDxfId="7260"/>
    <tableColumn id="9125" xr3:uid="{B12B9123-DC38-4F2C-ABBA-3B29C35B2681}" name="Colonne9107" dataDxfId="7259"/>
    <tableColumn id="9126" xr3:uid="{D0DDEEED-62F1-458D-8673-9C3222DEEA0D}" name="Colonne9108" dataDxfId="7258"/>
    <tableColumn id="9127" xr3:uid="{9B0C261A-E90F-4ADF-8E96-17DA48394F59}" name="Colonne9109" dataDxfId="7257"/>
    <tableColumn id="9128" xr3:uid="{806E6012-467D-4B82-80DC-6D0C662DBCB0}" name="Colonne9110" dataDxfId="7256"/>
    <tableColumn id="9129" xr3:uid="{2A4CA9E1-E4E9-4705-8BB6-2A54E5E8A74A}" name="Colonne9111" dataDxfId="7255"/>
    <tableColumn id="9130" xr3:uid="{BC404776-46FF-4A8D-B880-33843216F323}" name="Colonne9112" dataDxfId="7254"/>
    <tableColumn id="9131" xr3:uid="{10AD31C3-EBE2-41FB-B9C3-F7414E16E4C3}" name="Colonne9113" dataDxfId="7253"/>
    <tableColumn id="9132" xr3:uid="{02728C89-1AD0-44B3-996D-752D65EED515}" name="Colonne9114" dataDxfId="7252"/>
    <tableColumn id="9133" xr3:uid="{A0586F65-A611-4C3C-999B-58F274671AE7}" name="Colonne9115" dataDxfId="7251"/>
    <tableColumn id="9134" xr3:uid="{E453DC46-3077-4199-AEE3-A15C48AC0D6B}" name="Colonne9116" dataDxfId="7250"/>
    <tableColumn id="9135" xr3:uid="{1341666A-0FC1-4C82-98C4-38E8055DDAC7}" name="Colonne9117" dataDxfId="7249"/>
    <tableColumn id="9136" xr3:uid="{C327CA18-7352-49E0-8A52-33A93E85FBA6}" name="Colonne9118" dataDxfId="7248"/>
    <tableColumn id="9137" xr3:uid="{93F98B15-8DAE-4FCC-9357-4F11EE528C70}" name="Colonne9119" dataDxfId="7247"/>
    <tableColumn id="9138" xr3:uid="{991C1BFE-03F1-4092-9B32-AD8091D92B4C}" name="Colonne9120" dataDxfId="7246"/>
    <tableColumn id="9139" xr3:uid="{8E4BCDB3-1AFE-4415-BBA9-BBBC0F59974A}" name="Colonne9121" dataDxfId="7245"/>
    <tableColumn id="9140" xr3:uid="{211932FA-5E18-4FFD-8C4B-A9833C5E3548}" name="Colonne9122" dataDxfId="7244"/>
    <tableColumn id="9141" xr3:uid="{5A09F037-9A5E-4322-A909-FD0930B600F9}" name="Colonne9123" dataDxfId="7243"/>
    <tableColumn id="9142" xr3:uid="{5001F5A6-3205-401E-9609-585155A38830}" name="Colonne9124" dataDxfId="7242"/>
    <tableColumn id="9143" xr3:uid="{ACF058B0-863C-4E7E-8C89-A12685B380EA}" name="Colonne9125" dataDxfId="7241"/>
    <tableColumn id="9144" xr3:uid="{AE801189-BB87-4D81-8E33-26F82489E37E}" name="Colonne9126" dataDxfId="7240"/>
    <tableColumn id="9145" xr3:uid="{C4557F75-59A2-43AA-A681-FF9A71AD603E}" name="Colonne9127" dataDxfId="7239"/>
    <tableColumn id="9146" xr3:uid="{DAB8EAB9-65DB-4B5F-8F92-8F66BFA9A32D}" name="Colonne9128" dataDxfId="7238"/>
    <tableColumn id="9147" xr3:uid="{01DDCEA5-57A3-4639-9551-5F687F029FFA}" name="Colonne9129" dataDxfId="7237"/>
    <tableColumn id="9148" xr3:uid="{828ECA8A-27C1-4902-9581-1AEE906A8793}" name="Colonne9130" dataDxfId="7236"/>
    <tableColumn id="9149" xr3:uid="{17FB09C7-7DF8-4B2B-A8D8-9B476F412468}" name="Colonne9131" dataDxfId="7235"/>
    <tableColumn id="9150" xr3:uid="{DD530146-8D0A-49E6-9649-0ADCC95D4C80}" name="Colonne9132" dataDxfId="7234"/>
    <tableColumn id="9151" xr3:uid="{2C83A976-1950-4767-8405-55BDC9D77953}" name="Colonne9133" dataDxfId="7233"/>
    <tableColumn id="9152" xr3:uid="{6BD99478-B3AF-4191-87DB-DAF6FD58C744}" name="Colonne9134" dataDxfId="7232"/>
    <tableColumn id="9153" xr3:uid="{39C56FF0-4343-4546-8C06-BF80CA94FA0E}" name="Colonne9135" dataDxfId="7231"/>
    <tableColumn id="9154" xr3:uid="{C3725C1F-F6F1-4CF6-9E02-310384FC89A3}" name="Colonne9136" dataDxfId="7230"/>
    <tableColumn id="9155" xr3:uid="{58C2ED25-EBAB-46A6-ACC9-4FDC1EF2EA7C}" name="Colonne9137" dataDxfId="7229"/>
    <tableColumn id="9156" xr3:uid="{DABA8499-E814-4ADF-8FD3-8CE7947B9234}" name="Colonne9138" dataDxfId="7228"/>
    <tableColumn id="9157" xr3:uid="{776C8850-4922-4A92-AF8B-E395F730A796}" name="Colonne9139" dataDxfId="7227"/>
    <tableColumn id="9158" xr3:uid="{F976B267-E642-4172-9E70-13A2CF72A334}" name="Colonne9140" dataDxfId="7226"/>
    <tableColumn id="9159" xr3:uid="{23160391-E686-4B39-A529-A0B51C5F515A}" name="Colonne9141" dataDxfId="7225"/>
    <tableColumn id="9160" xr3:uid="{45CF72B1-8984-48FF-9674-A7ACE911E040}" name="Colonne9142" dataDxfId="7224"/>
    <tableColumn id="9161" xr3:uid="{C2966E54-2A01-44FF-8B7E-16637C6764C6}" name="Colonne9143" dataDxfId="7223"/>
    <tableColumn id="9162" xr3:uid="{7D0D28E7-1D92-49CD-BB8F-B27465A0C143}" name="Colonne9144" dataDxfId="7222"/>
    <tableColumn id="9163" xr3:uid="{B27C22FD-A154-4617-8302-285CC6B05EB6}" name="Colonne9145" dataDxfId="7221"/>
    <tableColumn id="9164" xr3:uid="{D2BC0598-0B9F-4DF6-9E94-B355B5A15E24}" name="Colonne9146" dataDxfId="7220"/>
    <tableColumn id="9165" xr3:uid="{8F60C4BD-384B-4A30-9D4F-F30ACECFAB5D}" name="Colonne9147" dataDxfId="7219"/>
    <tableColumn id="9166" xr3:uid="{40CBF0B1-8F33-403E-87D6-05F4D9778EB7}" name="Colonne9148" dataDxfId="7218"/>
    <tableColumn id="9167" xr3:uid="{CAF0C26A-C577-4A2E-AC60-9FE45D84DDD2}" name="Colonne9149" dataDxfId="7217"/>
    <tableColumn id="9168" xr3:uid="{5FC9685E-3FCA-4168-8E71-7F5A470E6691}" name="Colonne9150" dataDxfId="7216"/>
    <tableColumn id="9169" xr3:uid="{A6762337-FAE7-4B82-A149-A5FA5A3B0AFD}" name="Colonne9151" dataDxfId="7215"/>
    <tableColumn id="9170" xr3:uid="{21842D3A-83FE-4119-90F6-8C41CF46327C}" name="Colonne9152" dataDxfId="7214"/>
    <tableColumn id="9171" xr3:uid="{484467E6-619C-45D0-9291-11C1396F3770}" name="Colonne9153" dataDxfId="7213"/>
    <tableColumn id="9172" xr3:uid="{71FB7861-BA07-4D95-AE8F-5F0C7567887F}" name="Colonne9154" dataDxfId="7212"/>
    <tableColumn id="9173" xr3:uid="{8DA35FD8-014D-44B6-AC75-F0C9C84D5DF8}" name="Colonne9155" dataDxfId="7211"/>
    <tableColumn id="9174" xr3:uid="{96B3F4B2-E577-4601-94C4-8633F6FF525C}" name="Colonne9156" dataDxfId="7210"/>
    <tableColumn id="9175" xr3:uid="{434F28DE-1B53-46CE-9114-8EFA0FB9471D}" name="Colonne9157" dataDxfId="7209"/>
    <tableColumn id="9176" xr3:uid="{FBC3984A-4878-4692-B082-17EAC05B11F6}" name="Colonne9158" dataDxfId="7208"/>
    <tableColumn id="9177" xr3:uid="{98A76E00-FB70-4300-AE01-8F7A405D6345}" name="Colonne9159" dataDxfId="7207"/>
    <tableColumn id="9178" xr3:uid="{32BAB289-BEB0-4583-84E9-B7F9E88C76C1}" name="Colonne9160" dataDxfId="7206"/>
    <tableColumn id="9179" xr3:uid="{F7F328F1-FA8C-443F-B9A4-638D9B6E853D}" name="Colonne9161" dataDxfId="7205"/>
    <tableColumn id="9180" xr3:uid="{22158856-EE74-4A63-A785-DD80A4AFE226}" name="Colonne9162" dataDxfId="7204"/>
    <tableColumn id="9181" xr3:uid="{C47C9029-10A1-4D60-9E66-E261018150A5}" name="Colonne9163" dataDxfId="7203"/>
    <tableColumn id="9182" xr3:uid="{AE3758A1-2CE4-4916-A055-49FB3E72428A}" name="Colonne9164" dataDxfId="7202"/>
    <tableColumn id="9183" xr3:uid="{0F3118B1-2DA4-4C9A-96CF-C35C3A7DCE38}" name="Colonne9165" dataDxfId="7201"/>
    <tableColumn id="9184" xr3:uid="{497B9093-137B-4D2E-B867-16C497D6E26C}" name="Colonne9166" dataDxfId="7200"/>
    <tableColumn id="9185" xr3:uid="{44D199AA-6745-4AE8-A2AE-DB541D368D7A}" name="Colonne9167" dataDxfId="7199"/>
    <tableColumn id="9186" xr3:uid="{504CD503-A41D-4D9E-827E-D6E68676C48F}" name="Colonne9168" dataDxfId="7198"/>
    <tableColumn id="9187" xr3:uid="{3A4D1036-950F-4131-B279-62368C68BBE7}" name="Colonne9169" dataDxfId="7197"/>
    <tableColumn id="9188" xr3:uid="{3371A15C-D18E-419D-A80C-5CE90B670BDF}" name="Colonne9170" dataDxfId="7196"/>
    <tableColumn id="9189" xr3:uid="{1AFCE72B-7654-4226-92F6-E44E1E027BF5}" name="Colonne9171" dataDxfId="7195"/>
    <tableColumn id="9190" xr3:uid="{DDDFB9FD-CB65-46E4-BA67-CE62BBD018D6}" name="Colonne9172" dataDxfId="7194"/>
    <tableColumn id="9191" xr3:uid="{9F8C043E-7562-49B5-93BD-39C76D6FB23B}" name="Colonne9173" dataDxfId="7193"/>
    <tableColumn id="9192" xr3:uid="{C1B34F40-29A0-4321-97C1-DC93E4D726A3}" name="Colonne9174" dataDxfId="7192"/>
    <tableColumn id="9193" xr3:uid="{41F370FE-05F1-4A89-A0FB-39850EBB39A2}" name="Colonne9175" dataDxfId="7191"/>
    <tableColumn id="9194" xr3:uid="{26AC83E3-9E75-4C67-A772-954479682FA5}" name="Colonne9176" dataDxfId="7190"/>
    <tableColumn id="9195" xr3:uid="{FD8702C3-CF6C-41B4-9AFD-C576B0B7972E}" name="Colonne9177" dataDxfId="7189"/>
    <tableColumn id="9196" xr3:uid="{6C92F92F-B8AB-41E1-82E7-DC24EF34490F}" name="Colonne9178" dataDxfId="7188"/>
    <tableColumn id="9197" xr3:uid="{58147EDC-71EA-445B-AFA1-EAAD9199DE03}" name="Colonne9179" dataDxfId="7187"/>
    <tableColumn id="9198" xr3:uid="{DA626AF5-DC15-46B7-9A26-18078D98A069}" name="Colonne9180" dataDxfId="7186"/>
    <tableColumn id="9199" xr3:uid="{BCCB9AFA-AADB-49D5-9E12-5F3C85D0589F}" name="Colonne9181" dataDxfId="7185"/>
    <tableColumn id="9200" xr3:uid="{EB63DCD1-BA7C-454D-8E19-AABEE4972D5F}" name="Colonne9182" dataDxfId="7184"/>
    <tableColumn id="9201" xr3:uid="{178BF38D-4A34-4848-869F-0725ACE58EE2}" name="Colonne9183" dataDxfId="7183"/>
    <tableColumn id="9202" xr3:uid="{7EC07BAE-DDD4-401D-9D52-9C9B85397D90}" name="Colonne9184" dataDxfId="7182"/>
    <tableColumn id="9203" xr3:uid="{30524217-CFEF-45EC-B5DC-1A75B89F48A7}" name="Colonne9185" dataDxfId="7181"/>
    <tableColumn id="9204" xr3:uid="{0B5EA28F-0705-47C1-BB6C-9C2FFB01FF99}" name="Colonne9186" dataDxfId="7180"/>
    <tableColumn id="9205" xr3:uid="{7375636D-37B0-444B-B701-626C9B4323F4}" name="Colonne9187" dataDxfId="7179"/>
    <tableColumn id="9206" xr3:uid="{D51BE5ED-B3B2-4C26-9249-F870E4509705}" name="Colonne9188" dataDxfId="7178"/>
    <tableColumn id="9207" xr3:uid="{D12F9FE6-F5BD-4AFC-8D32-B9C66484EE9E}" name="Colonne9189" dataDxfId="7177"/>
    <tableColumn id="9208" xr3:uid="{B75220B1-7E6C-4605-88BF-C0E58A270B0B}" name="Colonne9190" dataDxfId="7176"/>
    <tableColumn id="9209" xr3:uid="{C91FBE42-5140-4737-AC45-EF878903DE3C}" name="Colonne9191" dataDxfId="7175"/>
    <tableColumn id="9210" xr3:uid="{785CA97A-43B8-4330-A83A-E07E42F45303}" name="Colonne9192" dataDxfId="7174"/>
    <tableColumn id="9211" xr3:uid="{B47178D0-4C74-4D3F-B7CC-9207E7278AD5}" name="Colonne9193" dataDxfId="7173"/>
    <tableColumn id="9212" xr3:uid="{0806C801-2B04-4028-99DF-FBA52205988A}" name="Colonne9194" dataDxfId="7172"/>
    <tableColumn id="9213" xr3:uid="{E7E399CF-AD74-4352-8047-E9F4B06F5C1E}" name="Colonne9195" dataDxfId="7171"/>
    <tableColumn id="9214" xr3:uid="{D076DCB2-8D1C-49FB-AF69-1B2170AD7D37}" name="Colonne9196" dataDxfId="7170"/>
    <tableColumn id="9215" xr3:uid="{5FF793DA-9520-4E6D-9204-699337156B82}" name="Colonne9197" dataDxfId="7169"/>
    <tableColumn id="9216" xr3:uid="{3231373F-3B68-4ACD-BBEB-1BBB0F124E74}" name="Colonne9198" dataDxfId="7168"/>
    <tableColumn id="9217" xr3:uid="{51BD8361-42A4-4B23-99E7-079DE6C567A8}" name="Colonne9199" dataDxfId="7167"/>
    <tableColumn id="9218" xr3:uid="{275CD7E3-8508-4B9E-B690-7F77B013B177}" name="Colonne9200" dataDxfId="7166"/>
    <tableColumn id="9219" xr3:uid="{9246034B-EEE0-4D86-BC66-E0474B8AED06}" name="Colonne9201" dataDxfId="7165"/>
    <tableColumn id="9220" xr3:uid="{24FC3E02-64AB-4738-A3B0-3C85264A37F3}" name="Colonne9202" dataDxfId="7164"/>
    <tableColumn id="9221" xr3:uid="{6895D82C-081D-4400-BD18-4CF94D03B510}" name="Colonne9203" dataDxfId="7163"/>
    <tableColumn id="9222" xr3:uid="{66BA53B9-1ABB-43DD-85D5-BFECADE1B89C}" name="Colonne9204" dataDxfId="7162"/>
    <tableColumn id="9223" xr3:uid="{C84F85E7-FD68-437A-B65D-FE2C62EF371E}" name="Colonne9205" dataDxfId="7161"/>
    <tableColumn id="9224" xr3:uid="{ECA8408F-DB29-4A62-BB00-C2CF1AE3274C}" name="Colonne9206" dataDxfId="7160"/>
    <tableColumn id="9225" xr3:uid="{CDD77B12-D53D-4CA9-B7F4-F4213D783B2E}" name="Colonne9207" dataDxfId="7159"/>
    <tableColumn id="9226" xr3:uid="{2D2F4ADA-DFDB-469A-84D7-9AD30663F12A}" name="Colonne9208" dataDxfId="7158"/>
    <tableColumn id="9227" xr3:uid="{26F7BEB9-CDF7-4BC3-87E5-F8116495C275}" name="Colonne9209" dataDxfId="7157"/>
    <tableColumn id="9228" xr3:uid="{CB2EB289-09B5-428D-8F1F-C7AF17C9D0AB}" name="Colonne9210" dataDxfId="7156"/>
    <tableColumn id="9229" xr3:uid="{80375DB6-5C6A-45A5-B371-E72C068F6BA1}" name="Colonne9211" dataDxfId="7155"/>
    <tableColumn id="9230" xr3:uid="{1A87C568-78BC-4310-A4B1-3193AD38EFE1}" name="Colonne9212" dataDxfId="7154"/>
    <tableColumn id="9231" xr3:uid="{18CC9AA5-2420-4335-B5F0-890483090E5D}" name="Colonne9213" dataDxfId="7153"/>
    <tableColumn id="9232" xr3:uid="{4B164136-ED78-4EB1-891D-C0BC446842DE}" name="Colonne9214" dataDxfId="7152"/>
    <tableColumn id="9233" xr3:uid="{CFFEC7A8-8394-4782-83D3-DFBAD2C9C4E7}" name="Colonne9215" dataDxfId="7151"/>
    <tableColumn id="9234" xr3:uid="{5AD6E93B-4974-4F96-B0CF-F7EAE9EC3A3C}" name="Colonne9216" dataDxfId="7150"/>
    <tableColumn id="9235" xr3:uid="{CD5F5D4C-7055-4B51-9860-5D8D57C5EE5E}" name="Colonne9217" dataDxfId="7149"/>
    <tableColumn id="9236" xr3:uid="{AA5AC8CB-F922-42B3-B396-1C5EC47E4513}" name="Colonne9218" dataDxfId="7148"/>
    <tableColumn id="9237" xr3:uid="{B9478248-7049-440E-8F1E-86014A6EAC71}" name="Colonne9219" dataDxfId="7147"/>
    <tableColumn id="9238" xr3:uid="{4F105A91-D578-4D27-842B-ECA7C21C563B}" name="Colonne9220" dataDxfId="7146"/>
    <tableColumn id="9239" xr3:uid="{1DB9A743-88C8-41B1-AA34-150D98D05783}" name="Colonne9221" dataDxfId="7145"/>
    <tableColumn id="9240" xr3:uid="{38982EF5-960F-4AF7-86B6-1E949243BDB0}" name="Colonne9222" dataDxfId="7144"/>
    <tableColumn id="9241" xr3:uid="{76E3725E-39C1-41CE-BB46-8BB8791A1F50}" name="Colonne9223" dataDxfId="7143"/>
    <tableColumn id="9242" xr3:uid="{393761BE-D7B1-499F-B1AE-A236BFB957BD}" name="Colonne9224" dataDxfId="7142"/>
    <tableColumn id="9243" xr3:uid="{36542AE3-C21D-455E-919A-C62DF1CD21CC}" name="Colonne9225" dataDxfId="7141"/>
    <tableColumn id="9244" xr3:uid="{9770F2A0-4BE8-4EF6-812F-3D36479C38D7}" name="Colonne9226" dataDxfId="7140"/>
    <tableColumn id="9245" xr3:uid="{7DDB3FB4-D47D-43CE-911C-672FDBBBB373}" name="Colonne9227" dataDxfId="7139"/>
    <tableColumn id="9246" xr3:uid="{9C8AA2B7-33D8-474C-9189-C4008C21E573}" name="Colonne9228" dataDxfId="7138"/>
    <tableColumn id="9247" xr3:uid="{13DA24CA-B165-4396-BD8A-C6DE37BDC75E}" name="Colonne9229" dataDxfId="7137"/>
    <tableColumn id="9248" xr3:uid="{9B3BF098-3963-4057-8E31-4032D247E864}" name="Colonne9230" dataDxfId="7136"/>
    <tableColumn id="9249" xr3:uid="{CA121394-C76A-4EB5-8EF4-2996ED32F39D}" name="Colonne9231" dataDxfId="7135"/>
    <tableColumn id="9250" xr3:uid="{30D0CB05-10D8-4559-BF81-3138693B38C7}" name="Colonne9232" dataDxfId="7134"/>
    <tableColumn id="9251" xr3:uid="{CE661FD9-52DA-4E1F-9074-2AD8384E75C4}" name="Colonne9233" dataDxfId="7133"/>
    <tableColumn id="9252" xr3:uid="{3254277D-CA75-4E7A-AD59-EE51E376D6E4}" name="Colonne9234" dataDxfId="7132"/>
    <tableColumn id="9253" xr3:uid="{1BE8A875-5A2C-41BE-879A-3725F43097F1}" name="Colonne9235" dataDxfId="7131"/>
    <tableColumn id="9254" xr3:uid="{FDDAA09B-5F7D-4954-BBD5-0934BF937F66}" name="Colonne9236" dataDxfId="7130"/>
    <tableColumn id="9255" xr3:uid="{1C815E59-01B1-4604-9E70-17D126F77BB2}" name="Colonne9237" dataDxfId="7129"/>
    <tableColumn id="9256" xr3:uid="{A4C2ABF3-B35B-47E8-AEB8-92E2BFFA13A0}" name="Colonne9238" dataDxfId="7128"/>
    <tableColumn id="9257" xr3:uid="{C62FF9ED-C049-41A3-B3F5-D4CC9A65EE64}" name="Colonne9239" dataDxfId="7127"/>
    <tableColumn id="9258" xr3:uid="{E6A3A136-2B00-4354-8CD7-ECF07F03AD74}" name="Colonne9240" dataDxfId="7126"/>
    <tableColumn id="9259" xr3:uid="{425CDDE3-5E59-4405-A2BE-0CB3B412275F}" name="Colonne9241" dataDxfId="7125"/>
    <tableColumn id="9260" xr3:uid="{204563E3-E19E-4FE4-A740-98E97B0D79BB}" name="Colonne9242" dataDxfId="7124"/>
    <tableColumn id="9261" xr3:uid="{102BA60C-D702-4C39-BA73-FDFF68530426}" name="Colonne9243" dataDxfId="7123"/>
    <tableColumn id="9262" xr3:uid="{513806AB-A1B3-43B2-B459-895A759B21F9}" name="Colonne9244" dataDxfId="7122"/>
    <tableColumn id="9263" xr3:uid="{98A2C02B-61AD-436D-82CB-C712ED5D944D}" name="Colonne9245" dataDxfId="7121"/>
    <tableColumn id="9264" xr3:uid="{E8B65454-41F1-4838-BEEF-CE37C2E308D0}" name="Colonne9246" dataDxfId="7120"/>
    <tableColumn id="9265" xr3:uid="{AD85E3F1-ADEB-485A-81B0-9D30F2083560}" name="Colonne9247" dataDxfId="7119"/>
    <tableColumn id="9266" xr3:uid="{D6DBCAEB-3496-44C1-ACB6-0707E942E74F}" name="Colonne9248" dataDxfId="7118"/>
    <tableColumn id="9267" xr3:uid="{B596EBD1-B0D6-4EFC-9AD6-86B526D19D54}" name="Colonne9249" dataDxfId="7117"/>
    <tableColumn id="9268" xr3:uid="{5F5663B6-53AA-4B25-9A93-30BDAE5C552E}" name="Colonne9250" dataDxfId="7116"/>
    <tableColumn id="9269" xr3:uid="{E71127F5-8F5A-4D8C-A1D0-A798BEE58147}" name="Colonne9251" dataDxfId="7115"/>
    <tableColumn id="9270" xr3:uid="{5418869F-2587-400A-8319-5F06142A0D3F}" name="Colonne9252" dataDxfId="7114"/>
    <tableColumn id="9271" xr3:uid="{B7992687-36C2-4AE3-AB0F-3F5F4E3D1F03}" name="Colonne9253" dataDxfId="7113"/>
    <tableColumn id="9272" xr3:uid="{16477D6D-2713-42AA-B08F-9A70B4276771}" name="Colonne9254" dataDxfId="7112"/>
    <tableColumn id="9273" xr3:uid="{20C4515B-9970-493B-B25D-7ED9F3E75427}" name="Colonne9255" dataDxfId="7111"/>
    <tableColumn id="9274" xr3:uid="{6E9A7272-1BA0-419B-8849-CA7F28FECCF2}" name="Colonne9256" dataDxfId="7110"/>
    <tableColumn id="9275" xr3:uid="{C0CE33A6-09AB-484C-8E33-23183646E95F}" name="Colonne9257" dataDxfId="7109"/>
    <tableColumn id="9276" xr3:uid="{3873BDA0-E85E-4586-910E-09F199CC006D}" name="Colonne9258" dataDxfId="7108"/>
    <tableColumn id="9277" xr3:uid="{B9D1A44D-EF3F-4B41-8F07-4EF780AD4E91}" name="Colonne9259" dataDxfId="7107"/>
    <tableColumn id="9278" xr3:uid="{C152FD6A-E206-4A84-B584-E59A5A8B8CD7}" name="Colonne9260" dataDxfId="7106"/>
    <tableColumn id="9279" xr3:uid="{8A69C36D-20BC-4C45-9E92-38A270E90CFA}" name="Colonne9261" dataDxfId="7105"/>
    <tableColumn id="9280" xr3:uid="{E00827FA-9DCA-40A0-B9A0-62E4611CBFEE}" name="Colonne9262" dataDxfId="7104"/>
    <tableColumn id="9281" xr3:uid="{841BD10D-0317-44D5-971F-9F2E63540E60}" name="Colonne9263" dataDxfId="7103"/>
    <tableColumn id="9282" xr3:uid="{646EF835-FB24-42FC-AF61-F1999FCC8532}" name="Colonne9264" dataDxfId="7102"/>
    <tableColumn id="9283" xr3:uid="{8B7E6978-1150-4CB0-BFB9-79C2A0500648}" name="Colonne9265" dataDxfId="7101"/>
    <tableColumn id="9284" xr3:uid="{47B86427-85E2-4A2C-9115-622206D4C1F2}" name="Colonne9266" dataDxfId="7100"/>
    <tableColumn id="9285" xr3:uid="{D46F96E0-BB13-462A-A395-882E8D234E81}" name="Colonne9267" dataDxfId="7099"/>
    <tableColumn id="9286" xr3:uid="{6F6D38CA-9885-4018-A813-8E2C06EA283D}" name="Colonne9268" dataDxfId="7098"/>
    <tableColumn id="9287" xr3:uid="{120EFE9D-BA0B-4FFE-BA14-60BD132184A7}" name="Colonne9269" dataDxfId="7097"/>
    <tableColumn id="9288" xr3:uid="{C0BAB190-0527-430C-AF45-4216E760E6BF}" name="Colonne9270" dataDxfId="7096"/>
    <tableColumn id="9289" xr3:uid="{F168C3C0-C01F-4D9A-8BE5-3E24F4EBD01B}" name="Colonne9271" dataDxfId="7095"/>
    <tableColumn id="9290" xr3:uid="{F472BDEE-3D98-4A05-B127-B7B7D26FDB1B}" name="Colonne9272" dataDxfId="7094"/>
    <tableColumn id="9291" xr3:uid="{2A874243-D190-4994-9E8F-020DA38517D1}" name="Colonne9273" dataDxfId="7093"/>
    <tableColumn id="9292" xr3:uid="{4E6E4EA4-09E3-4D63-83DC-AD0CAD9D184A}" name="Colonne9274" dataDxfId="7092"/>
    <tableColumn id="9293" xr3:uid="{FD97E160-9687-4545-992A-9F8E047CF35C}" name="Colonne9275" dataDxfId="7091"/>
    <tableColumn id="9294" xr3:uid="{EE8C95A2-90BC-48EB-9219-CE0FF8DDB082}" name="Colonne9276" dataDxfId="7090"/>
    <tableColumn id="9295" xr3:uid="{8A49CD3D-2EBF-46B5-9386-EA594F306900}" name="Colonne9277" dataDxfId="7089"/>
    <tableColumn id="9296" xr3:uid="{3229BD42-4146-4543-BAA6-6B06017F790D}" name="Colonne9278" dataDxfId="7088"/>
    <tableColumn id="9297" xr3:uid="{90985785-321C-40C2-9CBF-C2FA03155CC9}" name="Colonne9279" dataDxfId="7087"/>
    <tableColumn id="9298" xr3:uid="{4B80F000-4016-4784-BF60-FD1910C12FBF}" name="Colonne9280" dataDxfId="7086"/>
    <tableColumn id="9299" xr3:uid="{9F5B2341-E2CA-4565-97F7-D07CDAEEA0A7}" name="Colonne9281" dataDxfId="7085"/>
    <tableColumn id="9300" xr3:uid="{ACBEC927-520D-4046-8289-0E82E0B1782C}" name="Colonne9282" dataDxfId="7084"/>
    <tableColumn id="9301" xr3:uid="{03B1EC79-D928-454A-9586-05338CD76EC0}" name="Colonne9283" dataDxfId="7083"/>
    <tableColumn id="9302" xr3:uid="{2C4269A1-0D08-4379-B65E-2501749F9195}" name="Colonne9284" dataDxfId="7082"/>
    <tableColumn id="9303" xr3:uid="{192AF6A6-2756-4742-8236-9739166694FA}" name="Colonne9285" dataDxfId="7081"/>
    <tableColumn id="9304" xr3:uid="{EB3C23E2-0159-457F-935E-DB9295E38B69}" name="Colonne9286" dataDxfId="7080"/>
    <tableColumn id="9305" xr3:uid="{CB79EE5A-5638-4067-A0F8-4257D65F8D51}" name="Colonne9287" dataDxfId="7079"/>
    <tableColumn id="9306" xr3:uid="{3128E6E2-2B1B-4D33-9FE7-933252C451FE}" name="Colonne9288" dataDxfId="7078"/>
    <tableColumn id="9307" xr3:uid="{8EF0FE3D-446A-4EC9-953A-D90D76980146}" name="Colonne9289" dataDxfId="7077"/>
    <tableColumn id="9308" xr3:uid="{4F2EFF62-FEBC-4494-A952-019443E3FEAB}" name="Colonne9290" dataDxfId="7076"/>
    <tableColumn id="9309" xr3:uid="{636D2720-1377-415E-9F39-0433B43079B7}" name="Colonne9291" dataDxfId="7075"/>
    <tableColumn id="9310" xr3:uid="{461E00A6-C473-4D85-AD96-B19206BF8545}" name="Colonne9292" dataDxfId="7074"/>
    <tableColumn id="9311" xr3:uid="{1638EE9E-9E6D-48C4-87AC-9BF9561414BF}" name="Colonne9293" dataDxfId="7073"/>
    <tableColumn id="9312" xr3:uid="{5DC47140-3B0D-4BDE-BACE-D8241A6658BC}" name="Colonne9294" dataDxfId="7072"/>
    <tableColumn id="9313" xr3:uid="{4AC732B5-0F37-47C2-8A09-9CB0B1514C8B}" name="Colonne9295" dataDxfId="7071"/>
    <tableColumn id="9314" xr3:uid="{F037EDE4-F2BB-48C5-A043-4561A00EB16F}" name="Colonne9296" dataDxfId="7070"/>
    <tableColumn id="9315" xr3:uid="{D63BD955-3541-435E-BDBD-4C98B4F71157}" name="Colonne9297" dataDxfId="7069"/>
    <tableColumn id="9316" xr3:uid="{3184E3E8-359A-4056-80C3-BA366206A839}" name="Colonne9298" dataDxfId="7068"/>
    <tableColumn id="9317" xr3:uid="{278C646B-D409-4F0E-A1E1-03BC89B59953}" name="Colonne9299" dataDxfId="7067"/>
    <tableColumn id="9318" xr3:uid="{41B32624-31C0-42EB-ACF3-16CE9E6A7784}" name="Colonne9300" dataDxfId="7066"/>
    <tableColumn id="9319" xr3:uid="{1FB77DF0-D44E-4E82-8ACF-EC3BEBFAC209}" name="Colonne9301" dataDxfId="7065"/>
    <tableColumn id="9320" xr3:uid="{A5691C0B-E48D-4763-A2AF-79254131D731}" name="Colonne9302" dataDxfId="7064"/>
    <tableColumn id="9321" xr3:uid="{100363A6-48BD-41E6-92F6-38A05070CA7B}" name="Colonne9303" dataDxfId="7063"/>
    <tableColumn id="9322" xr3:uid="{8FD03BC2-EB18-4E24-8292-F26EEAC22AB6}" name="Colonne9304" dataDxfId="7062"/>
    <tableColumn id="9323" xr3:uid="{D2DFD1C4-E93B-421F-A906-C1E25266413F}" name="Colonne9305" dataDxfId="7061"/>
    <tableColumn id="9324" xr3:uid="{83436F65-9E7B-4C28-9A73-AC7C813D8A60}" name="Colonne9306" dataDxfId="7060"/>
    <tableColumn id="9325" xr3:uid="{0312A0B2-D8B3-4C64-8950-52C5C01DBADF}" name="Colonne9307" dataDxfId="7059"/>
    <tableColumn id="9326" xr3:uid="{2BBBCABA-52DE-4B71-9D8A-249FE42632D2}" name="Colonne9308" dataDxfId="7058"/>
    <tableColumn id="9327" xr3:uid="{0A68104C-9B0F-4CDE-B889-B382A2A00F98}" name="Colonne9309" dataDxfId="7057"/>
    <tableColumn id="9328" xr3:uid="{73280B3D-CB82-47ED-A667-3ED88BFBD885}" name="Colonne9310" dataDxfId="7056"/>
    <tableColumn id="9329" xr3:uid="{C1ABB5BF-EA0B-4D9F-8D93-517C87C36025}" name="Colonne9311" dataDxfId="7055"/>
    <tableColumn id="9330" xr3:uid="{AA7DAB21-D776-449E-92FC-64E5B7019F07}" name="Colonne9312" dataDxfId="7054"/>
    <tableColumn id="9331" xr3:uid="{CC3A260F-1F17-4FB8-A088-8095A0A3E8CB}" name="Colonne9313" dataDxfId="7053"/>
    <tableColumn id="9332" xr3:uid="{1232B5B8-246D-4A63-AE10-321788A20B2F}" name="Colonne9314" dataDxfId="7052"/>
    <tableColumn id="9333" xr3:uid="{06E42B29-59BF-467C-93AC-5E56249704D3}" name="Colonne9315" dataDxfId="7051"/>
    <tableColumn id="9334" xr3:uid="{54502F0A-F7F3-4A94-8BDB-DD20867CBDEA}" name="Colonne9316" dataDxfId="7050"/>
    <tableColumn id="9335" xr3:uid="{D7815F1F-77EC-48BD-B4CC-8B150E974993}" name="Colonne9317" dataDxfId="7049"/>
    <tableColumn id="9336" xr3:uid="{9755F20E-C5E1-41D5-9898-36E620D798B5}" name="Colonne9318" dataDxfId="7048"/>
    <tableColumn id="9337" xr3:uid="{F2B42326-49F8-4772-9260-D8184DD36D53}" name="Colonne9319" dataDxfId="7047"/>
    <tableColumn id="9338" xr3:uid="{93E61DEB-4B9B-4B4A-A2C4-FAD7CEB85541}" name="Colonne9320" dataDxfId="7046"/>
    <tableColumn id="9339" xr3:uid="{3DDDB970-17AA-44A2-8CEE-A61370B4434C}" name="Colonne9321" dataDxfId="7045"/>
    <tableColumn id="9340" xr3:uid="{EC71408A-E99F-4261-A01B-439F2E9B5B03}" name="Colonne9322" dataDxfId="7044"/>
    <tableColumn id="9341" xr3:uid="{F561D978-65B4-40B0-8DC5-1D6FFFD442AA}" name="Colonne9323" dataDxfId="7043"/>
    <tableColumn id="9342" xr3:uid="{AB78EF81-419F-4AA5-9B96-6A5208219520}" name="Colonne9324" dataDxfId="7042"/>
    <tableColumn id="9343" xr3:uid="{A94C30ED-0A20-472E-B9B7-C802850E6F11}" name="Colonne9325" dataDxfId="7041"/>
    <tableColumn id="9344" xr3:uid="{61EAB800-DA09-4F47-82C8-9B5205603B17}" name="Colonne9326" dataDxfId="7040"/>
    <tableColumn id="9345" xr3:uid="{1D7E0BAE-4E18-417C-B356-9E3D1D1C82F8}" name="Colonne9327" dataDxfId="7039"/>
    <tableColumn id="9346" xr3:uid="{FE035312-EEB5-408B-BD0B-F23C79CA9FD6}" name="Colonne9328" dataDxfId="7038"/>
    <tableColumn id="9347" xr3:uid="{4349AA2D-0914-4985-BB9C-A26264CD3161}" name="Colonne9329" dataDxfId="7037"/>
    <tableColumn id="9348" xr3:uid="{5D3B2729-D24A-4543-9F86-441BFE0BDD6C}" name="Colonne9330" dataDxfId="7036"/>
    <tableColumn id="9349" xr3:uid="{A41362E1-D815-43F6-B2AF-7CE52426FFF1}" name="Colonne9331" dataDxfId="7035"/>
    <tableColumn id="9350" xr3:uid="{910CEEB3-9424-43FC-B449-D26D5F3E6973}" name="Colonne9332" dataDxfId="7034"/>
    <tableColumn id="9351" xr3:uid="{C8ABB80A-096B-4E67-9897-78800C7D94D8}" name="Colonne9333" dataDxfId="7033"/>
    <tableColumn id="9352" xr3:uid="{A5E80DD6-DC69-4691-AB2A-1FC8D0C1D565}" name="Colonne9334" dataDxfId="7032"/>
    <tableColumn id="9353" xr3:uid="{F9AFFD81-040C-454C-875A-5A38E73EAAC4}" name="Colonne9335" dataDxfId="7031"/>
    <tableColumn id="9354" xr3:uid="{83C7CACC-AF43-46A1-8AF8-FFD1D8E2BFB2}" name="Colonne9336" dataDxfId="7030"/>
    <tableColumn id="9355" xr3:uid="{4727CDC5-8018-4FA1-8C41-A7E6336B2F39}" name="Colonne9337" dataDxfId="7029"/>
    <tableColumn id="9356" xr3:uid="{A9F7F017-A064-4F23-9DA2-07F7257BADD9}" name="Colonne9338" dataDxfId="7028"/>
    <tableColumn id="9357" xr3:uid="{86D2F4CF-85F9-4DB1-972A-84A7D852E672}" name="Colonne9339" dataDxfId="7027"/>
    <tableColumn id="9358" xr3:uid="{CFF874A5-C7EA-4BDD-AB47-5C99FE367D2A}" name="Colonne9340" dataDxfId="7026"/>
    <tableColumn id="9359" xr3:uid="{737EABAE-7438-48AF-ABE2-034C91D1B052}" name="Colonne9341" dataDxfId="7025"/>
    <tableColumn id="9360" xr3:uid="{06A4F682-6E80-412D-9EC3-EC5B132A2230}" name="Colonne9342" dataDxfId="7024"/>
    <tableColumn id="9361" xr3:uid="{20758ACB-6626-4C0A-B480-719E61313A78}" name="Colonne9343" dataDxfId="7023"/>
    <tableColumn id="9362" xr3:uid="{86372D69-30B8-4930-BF06-8AAD60039286}" name="Colonne9344" dataDxfId="7022"/>
    <tableColumn id="9363" xr3:uid="{68941489-0560-4ED9-A371-0AD3A3875077}" name="Colonne9345" dataDxfId="7021"/>
    <tableColumn id="9364" xr3:uid="{1117C1C0-B233-48F0-80F2-7199E9C7E1E5}" name="Colonne9346" dataDxfId="7020"/>
    <tableColumn id="9365" xr3:uid="{3FB0D9B6-FB9E-4A43-BE63-293CD38006FC}" name="Colonne9347" dataDxfId="7019"/>
    <tableColumn id="9366" xr3:uid="{A89A6B22-2BF6-4DE8-A4A7-CE6F3E47EB42}" name="Colonne9348" dataDxfId="7018"/>
    <tableColumn id="9367" xr3:uid="{26222EF3-C89C-4297-A096-A9169C05E52D}" name="Colonne9349" dataDxfId="7017"/>
    <tableColumn id="9368" xr3:uid="{CEC56EE4-07FD-478F-A002-0A7288191504}" name="Colonne9350" dataDxfId="7016"/>
    <tableColumn id="9369" xr3:uid="{E514C86F-6BC4-4EA5-9AA0-E145097BE509}" name="Colonne9351" dataDxfId="7015"/>
    <tableColumn id="9370" xr3:uid="{B2959601-AA3E-4CF7-AEDA-5D6A16C83DCC}" name="Colonne9352" dataDxfId="7014"/>
    <tableColumn id="9371" xr3:uid="{C39AC025-DA5F-4053-BC74-2CFAFEE7004B}" name="Colonne9353" dataDxfId="7013"/>
    <tableColumn id="9372" xr3:uid="{C25A8CF0-375E-4483-98B2-B52075F986DE}" name="Colonne9354" dataDxfId="7012"/>
    <tableColumn id="9373" xr3:uid="{F407B18E-D149-4FD1-85D7-7F7F382355A3}" name="Colonne9355" dataDxfId="7011"/>
    <tableColumn id="9374" xr3:uid="{DB7130B6-4419-4512-A1FC-EAE1D6B29D43}" name="Colonne9356" dataDxfId="7010"/>
    <tableColumn id="9375" xr3:uid="{3BD08BBA-4341-49EF-B164-93C6FDCC0CFE}" name="Colonne9357" dataDxfId="7009"/>
    <tableColumn id="9376" xr3:uid="{44474DAF-28F5-4DA7-B633-5D1506607BF6}" name="Colonne9358" dataDxfId="7008"/>
    <tableColumn id="9377" xr3:uid="{3D9C791C-200B-42C1-8355-A582B7D89883}" name="Colonne9359" dataDxfId="7007"/>
    <tableColumn id="9378" xr3:uid="{C7A575AD-7C65-417D-8F73-8F888C48C5D5}" name="Colonne9360" dataDxfId="7006"/>
    <tableColumn id="9379" xr3:uid="{DC0D8326-43AE-4CB3-A97C-4D081BD50348}" name="Colonne9361" dataDxfId="7005"/>
    <tableColumn id="9380" xr3:uid="{A0F797DA-6788-413A-94CF-F404940D88A4}" name="Colonne9362" dataDxfId="7004"/>
    <tableColumn id="9381" xr3:uid="{EAA789D8-E239-43B1-AF9F-0158BB94341E}" name="Colonne9363" dataDxfId="7003"/>
    <tableColumn id="9382" xr3:uid="{7C117382-FB7F-4DB4-AD7F-76B7DEAF5BC4}" name="Colonne9364" dataDxfId="7002"/>
    <tableColumn id="9383" xr3:uid="{C761BF7E-4008-47C5-BCC8-780BD72C10D8}" name="Colonne9365" dataDxfId="7001"/>
    <tableColumn id="9384" xr3:uid="{C8CEC679-AAF6-4DF3-9659-3A93039D5FFD}" name="Colonne9366" dataDxfId="7000"/>
    <tableColumn id="9385" xr3:uid="{426F180B-2933-490C-B8B8-DF5F403BC6C3}" name="Colonne9367" dataDxfId="6999"/>
    <tableColumn id="9386" xr3:uid="{F5F22B23-0CDC-4914-B21B-2002AEACDBE5}" name="Colonne9368" dataDxfId="6998"/>
    <tableColumn id="9387" xr3:uid="{8A5AEDD5-E5F3-4E28-874C-449D62DDA423}" name="Colonne9369" dataDxfId="6997"/>
    <tableColumn id="9388" xr3:uid="{7E44FDAB-5CE3-43E3-9419-E0500B266F99}" name="Colonne9370" dataDxfId="6996"/>
    <tableColumn id="9389" xr3:uid="{351F32D3-2B39-48E1-BBB1-F5346E188E62}" name="Colonne9371" dataDxfId="6995"/>
    <tableColumn id="9390" xr3:uid="{08275C6F-34BB-453E-B042-0DDF3625E8F4}" name="Colonne9372" dataDxfId="6994"/>
    <tableColumn id="9391" xr3:uid="{DE2CB31C-6DAC-423F-8A29-C2B2C606D51C}" name="Colonne9373" dataDxfId="6993"/>
    <tableColumn id="9392" xr3:uid="{C7B6CB77-157C-40C2-B500-67C036E4EB1E}" name="Colonne9374" dataDxfId="6992"/>
    <tableColumn id="9393" xr3:uid="{822D15AF-BD41-4336-B072-7A62B6B7519E}" name="Colonne9375" dataDxfId="6991"/>
    <tableColumn id="9394" xr3:uid="{D7F7A651-CC5D-4157-90F3-2C5397672291}" name="Colonne9376" dataDxfId="6990"/>
    <tableColumn id="9395" xr3:uid="{29C4EA82-BD8A-48E5-9DE5-82EC856D5536}" name="Colonne9377" dataDxfId="6989"/>
    <tableColumn id="9396" xr3:uid="{57A8C675-CCBD-483C-9032-97EA3CC3BDA3}" name="Colonne9378" dataDxfId="6988"/>
    <tableColumn id="9397" xr3:uid="{6426017C-56DE-44F7-8E8D-641CF6DECC5B}" name="Colonne9379" dataDxfId="6987"/>
    <tableColumn id="9398" xr3:uid="{E611F950-D9BA-43F7-8C00-344ECA7C032B}" name="Colonne9380" dataDxfId="6986"/>
    <tableColumn id="9399" xr3:uid="{0877C6FF-185D-4B0B-92EE-CC652A608899}" name="Colonne9381" dataDxfId="6985"/>
    <tableColumn id="9400" xr3:uid="{17E6E399-9162-4273-A867-A2D43B7AE81B}" name="Colonne9382" dataDxfId="6984"/>
    <tableColumn id="9401" xr3:uid="{9619AF5A-D486-4374-A188-8F00BE4A4E12}" name="Colonne9383" dataDxfId="6983"/>
    <tableColumn id="9402" xr3:uid="{29A3ACE4-3848-4944-9066-24EF45C0C021}" name="Colonne9384" dataDxfId="6982"/>
    <tableColumn id="9403" xr3:uid="{7135C2B2-46C6-43AF-8735-1675B0A04129}" name="Colonne9385" dataDxfId="6981"/>
    <tableColumn id="9404" xr3:uid="{66CF1AAA-51AE-41AC-B9D1-51A19CC997D1}" name="Colonne9386" dataDxfId="6980"/>
    <tableColumn id="9405" xr3:uid="{B727C03F-87A4-412B-A06E-6E86F302B483}" name="Colonne9387" dataDxfId="6979"/>
    <tableColumn id="9406" xr3:uid="{2D12C561-1E4C-4DD8-82D0-CC7D8A948399}" name="Colonne9388" dataDxfId="6978"/>
    <tableColumn id="9407" xr3:uid="{E12C02E1-5C00-4C0D-9EB2-F974326BEA0D}" name="Colonne9389" dataDxfId="6977"/>
    <tableColumn id="9408" xr3:uid="{5660C755-E9BB-49ED-B32E-5027C8F4CA81}" name="Colonne9390" dataDxfId="6976"/>
    <tableColumn id="9409" xr3:uid="{7D333BC4-E246-4D24-8587-5EC71886AB1A}" name="Colonne9391" dataDxfId="6975"/>
    <tableColumn id="9410" xr3:uid="{186E1CEA-60A2-49A8-843F-AFD95D77E290}" name="Colonne9392" dataDxfId="6974"/>
    <tableColumn id="9411" xr3:uid="{92400858-2C90-46BC-93D3-30140721534D}" name="Colonne9393" dataDxfId="6973"/>
    <tableColumn id="9412" xr3:uid="{7E5A33B9-3285-4852-90FB-F4ECA3D1D9B3}" name="Colonne9394" dataDxfId="6972"/>
    <tableColumn id="9413" xr3:uid="{DEAFCC2C-2949-4299-80E2-8D9752DE882B}" name="Colonne9395" dataDxfId="6971"/>
    <tableColumn id="9414" xr3:uid="{A2144769-4347-440E-9BD3-AD9B2356B710}" name="Colonne9396" dataDxfId="6970"/>
    <tableColumn id="9415" xr3:uid="{5E4ED6EA-BF9E-4E1A-BF64-35357B2C4230}" name="Colonne9397" dataDxfId="6969"/>
    <tableColumn id="9416" xr3:uid="{1134C37A-9CC6-4658-8C28-EEFD53D56682}" name="Colonne9398" dataDxfId="6968"/>
    <tableColumn id="9417" xr3:uid="{BE322717-8305-452D-B543-CAA817F13CB3}" name="Colonne9399" dataDxfId="6967"/>
    <tableColumn id="9418" xr3:uid="{015656F1-06A0-4E8C-8162-349D27F9BA29}" name="Colonne9400" dataDxfId="6966"/>
    <tableColumn id="9419" xr3:uid="{46479507-7C2C-456C-88F4-D6DCBD55222E}" name="Colonne9401" dataDxfId="6965"/>
    <tableColumn id="9420" xr3:uid="{CF0EA5D7-E148-4D62-99B1-810327764F03}" name="Colonne9402" dataDxfId="6964"/>
    <tableColumn id="9421" xr3:uid="{3538F3E9-E1E0-497D-A97D-22B65552EDC0}" name="Colonne9403" dataDxfId="6963"/>
    <tableColumn id="9422" xr3:uid="{B1990235-4723-4F5E-B389-577DFDA3E91C}" name="Colonne9404" dataDxfId="6962"/>
    <tableColumn id="9423" xr3:uid="{F5F4501D-0258-49DD-B1AA-9418B1D5CCF0}" name="Colonne9405" dataDxfId="6961"/>
    <tableColumn id="9424" xr3:uid="{B55DA467-6800-49F3-BF61-4437EA664AC0}" name="Colonne9406" dataDxfId="6960"/>
    <tableColumn id="9425" xr3:uid="{C6B1E5E7-478A-43EE-A6EB-41561E6A9767}" name="Colonne9407" dataDxfId="6959"/>
    <tableColumn id="9426" xr3:uid="{FAC4DEBB-04C6-4EB0-969D-B32D320F6D25}" name="Colonne9408" dataDxfId="6958"/>
    <tableColumn id="9427" xr3:uid="{372A279F-8487-4871-BA40-1F64930FEFBA}" name="Colonne9409" dataDxfId="6957"/>
    <tableColumn id="9428" xr3:uid="{64383965-204F-4744-94F0-3F7BBF650293}" name="Colonne9410" dataDxfId="6956"/>
    <tableColumn id="9429" xr3:uid="{8791DD0B-E30B-4B35-B73E-804A35F1AF67}" name="Colonne9411" dataDxfId="6955"/>
    <tableColumn id="9430" xr3:uid="{E242D40F-F0F8-4355-A3FC-4F4304DB63BD}" name="Colonne9412" dataDxfId="6954"/>
    <tableColumn id="9431" xr3:uid="{13C591D2-88EE-4D27-B3F3-4E745B1CD93B}" name="Colonne9413" dataDxfId="6953"/>
    <tableColumn id="9432" xr3:uid="{CDA3E145-6982-44E6-B0F8-A649306EBF92}" name="Colonne9414" dataDxfId="6952"/>
    <tableColumn id="9433" xr3:uid="{E58AC819-9382-48FD-9AB5-D4CBA81C0FAC}" name="Colonne9415" dataDxfId="6951"/>
    <tableColumn id="9434" xr3:uid="{737551FB-D10A-4253-BCD9-F0145BDAF749}" name="Colonne9416" dataDxfId="6950"/>
    <tableColumn id="9435" xr3:uid="{35941667-F5B1-4F2F-9FC3-C47C1F861EC4}" name="Colonne9417" dataDxfId="6949"/>
    <tableColumn id="9436" xr3:uid="{6DE20540-6B61-41A5-BC17-C049A053A781}" name="Colonne9418" dataDxfId="6948"/>
    <tableColumn id="9437" xr3:uid="{6E168D4E-F8AF-43BD-92BC-A0D77050A9BC}" name="Colonne9419" dataDxfId="6947"/>
    <tableColumn id="9438" xr3:uid="{178F9EB9-B0BE-4C0C-9D19-84517976052F}" name="Colonne9420" dataDxfId="6946"/>
    <tableColumn id="9439" xr3:uid="{70F1C99F-A848-47A9-B084-72A3B8F91ABA}" name="Colonne9421" dataDxfId="6945"/>
    <tableColumn id="9440" xr3:uid="{A245456A-34DE-4AEA-8B5E-FF81ACC10F7F}" name="Colonne9422" dataDxfId="6944"/>
    <tableColumn id="9441" xr3:uid="{F8B3582C-6388-42B8-9C85-2087FA222064}" name="Colonne9423" dataDxfId="6943"/>
    <tableColumn id="9442" xr3:uid="{31B7E73B-91CA-40E8-8FEB-D7EE2E636F81}" name="Colonne9424" dataDxfId="6942"/>
    <tableColumn id="9443" xr3:uid="{F0CC9B7E-8AD7-4005-AC2E-967CD2E02FC7}" name="Colonne9425" dataDxfId="6941"/>
    <tableColumn id="9444" xr3:uid="{10C08108-ADA2-4512-BACC-F7F600D42A96}" name="Colonne9426" dataDxfId="6940"/>
    <tableColumn id="9445" xr3:uid="{6D6E04A3-1196-49F4-9290-A1B1C2E046AF}" name="Colonne9427" dataDxfId="6939"/>
    <tableColumn id="9446" xr3:uid="{43065AA8-F593-4D3E-9096-02BE5E8BEDB8}" name="Colonne9428" dataDxfId="6938"/>
    <tableColumn id="9447" xr3:uid="{09051473-6E6F-4E72-96FC-B7115C76C83B}" name="Colonne9429" dataDxfId="6937"/>
    <tableColumn id="9448" xr3:uid="{6F8CA403-8FD1-4269-BF49-53D513A2DDF4}" name="Colonne9430" dataDxfId="6936"/>
    <tableColumn id="9449" xr3:uid="{643DD532-ED96-4F47-8E62-65C5659D7605}" name="Colonne9431" dataDxfId="6935"/>
    <tableColumn id="9450" xr3:uid="{1BA159A1-0480-4F12-844E-F4B2191D60C4}" name="Colonne9432" dataDxfId="6934"/>
    <tableColumn id="9451" xr3:uid="{5285E2AD-22EC-4CD7-8C0F-392449903095}" name="Colonne9433" dataDxfId="6933"/>
    <tableColumn id="9452" xr3:uid="{A6A157F1-B1D4-4625-888C-67CE600993F0}" name="Colonne9434" dataDxfId="6932"/>
    <tableColumn id="9453" xr3:uid="{D86367C0-B31C-4564-B9A0-240940A90D08}" name="Colonne9435" dataDxfId="6931"/>
    <tableColumn id="9454" xr3:uid="{5C210DB0-B183-41B6-A1AD-A5C212233B64}" name="Colonne9436" dataDxfId="6930"/>
    <tableColumn id="9455" xr3:uid="{36090F04-771D-4644-BA17-F2186BDC6EAB}" name="Colonne9437" dataDxfId="6929"/>
    <tableColumn id="9456" xr3:uid="{48115D81-052D-4C14-9A8D-BC922B13EFFF}" name="Colonne9438" dataDxfId="6928"/>
    <tableColumn id="9457" xr3:uid="{52A06B53-F97C-4C68-B66A-A3CD2EF2C89C}" name="Colonne9439" dataDxfId="6927"/>
    <tableColumn id="9458" xr3:uid="{38A4E7B1-4913-46E7-A094-37A2EE94336E}" name="Colonne9440" dataDxfId="6926"/>
    <tableColumn id="9459" xr3:uid="{AA9D6EDE-C0AF-4FC3-8B2D-0377787FFE86}" name="Colonne9441" dataDxfId="6925"/>
    <tableColumn id="9460" xr3:uid="{5949CB98-B5A5-4855-A4C4-E3F638B5B45D}" name="Colonne9442" dataDxfId="6924"/>
    <tableColumn id="9461" xr3:uid="{A94C224E-95DB-4F79-B00D-24D574EEEF7B}" name="Colonne9443" dataDxfId="6923"/>
    <tableColumn id="9462" xr3:uid="{73BE4722-4380-4A00-A4B7-B9D72BA5CD63}" name="Colonne9444" dataDxfId="6922"/>
    <tableColumn id="9463" xr3:uid="{4162E336-F2BB-4F39-9655-1B4CA1D09C6E}" name="Colonne9445" dataDxfId="6921"/>
    <tableColumn id="9464" xr3:uid="{D0F652EE-4172-4D45-B08F-A01A0B024271}" name="Colonne9446" dataDxfId="6920"/>
    <tableColumn id="9465" xr3:uid="{1726AFD9-FEBB-4305-AB3F-DCE24FD2DBC1}" name="Colonne9447" dataDxfId="6919"/>
    <tableColumn id="9466" xr3:uid="{A4F56F78-A1B7-49B5-B75A-C5F71ADEBD4A}" name="Colonne9448" dataDxfId="6918"/>
    <tableColumn id="9467" xr3:uid="{E67922F7-DE0D-40C0-892E-EC7A4E9C26CF}" name="Colonne9449" dataDxfId="6917"/>
    <tableColumn id="9468" xr3:uid="{7F20DE51-642B-436E-ADF2-0D3A07151922}" name="Colonne9450" dataDxfId="6916"/>
    <tableColumn id="9469" xr3:uid="{52C23D97-B3C9-418F-9E93-2A1473692707}" name="Colonne9451" dataDxfId="6915"/>
    <tableColumn id="9470" xr3:uid="{563CC443-662C-40A4-9756-04420298F36B}" name="Colonne9452" dataDxfId="6914"/>
    <tableColumn id="9471" xr3:uid="{A9674213-618A-407F-B491-35CD2DECDA71}" name="Colonne9453" dataDxfId="6913"/>
    <tableColumn id="9472" xr3:uid="{A660F992-579E-4640-B51F-A49AD25A3AB3}" name="Colonne9454" dataDxfId="6912"/>
    <tableColumn id="9473" xr3:uid="{DE89E9DC-53F9-488F-98FA-7BE7EFA4FC8E}" name="Colonne9455" dataDxfId="6911"/>
    <tableColumn id="9474" xr3:uid="{7C4303AD-4D42-4DE6-8E58-665D7710424F}" name="Colonne9456" dataDxfId="6910"/>
    <tableColumn id="9475" xr3:uid="{839462A6-A4A4-436F-BC86-5E5771C5C33D}" name="Colonne9457" dataDxfId="6909"/>
    <tableColumn id="9476" xr3:uid="{D59A3303-8D97-4728-A80C-4C328FA24133}" name="Colonne9458" dataDxfId="6908"/>
    <tableColumn id="9477" xr3:uid="{42AC5C27-9C37-4FAF-9365-E56708DB4CB6}" name="Colonne9459" dataDxfId="6907"/>
    <tableColumn id="9478" xr3:uid="{BE4A3C88-5CC2-4F5A-A920-D303794C1CF3}" name="Colonne9460" dataDxfId="6906"/>
    <tableColumn id="9479" xr3:uid="{D232261C-08F7-4125-A065-1F7FCC032474}" name="Colonne9461" dataDxfId="6905"/>
    <tableColumn id="9480" xr3:uid="{E24D547D-17F1-4E7D-9955-FFB89FE5FBF9}" name="Colonne9462" dataDxfId="6904"/>
    <tableColumn id="9481" xr3:uid="{1A618D8C-3BAE-40EE-868A-53BD8B05070E}" name="Colonne9463" dataDxfId="6903"/>
    <tableColumn id="9482" xr3:uid="{EDA4FC87-F553-4B1C-AF8E-72C66631DE3C}" name="Colonne9464" dataDxfId="6902"/>
    <tableColumn id="9483" xr3:uid="{644F50F5-530D-44C8-B2AE-D9064C6CF840}" name="Colonne9465" dataDxfId="6901"/>
    <tableColumn id="9484" xr3:uid="{96980691-4EF9-4B28-9ED0-577C858FB74D}" name="Colonne9466" dataDxfId="6900"/>
    <tableColumn id="9485" xr3:uid="{58A55196-04A8-496D-8630-E3A8E2BCBC3E}" name="Colonne9467" dataDxfId="6899"/>
    <tableColumn id="9486" xr3:uid="{EFEB2BFF-1A5B-4BD7-8B27-BA36BD6CD0B7}" name="Colonne9468" dataDxfId="6898"/>
    <tableColumn id="9487" xr3:uid="{3DBE7426-8495-4B6A-8679-24242A4F23DD}" name="Colonne9469" dataDxfId="6897"/>
    <tableColumn id="9488" xr3:uid="{92C6167B-C9C9-4E26-97BB-193C449DA59B}" name="Colonne9470" dataDxfId="6896"/>
    <tableColumn id="9489" xr3:uid="{CFCEFA64-36E7-4396-8C74-A41EE9181FAA}" name="Colonne9471" dataDxfId="6895"/>
    <tableColumn id="9490" xr3:uid="{FC044299-3CE7-4C8C-AB38-2CF75215B7F0}" name="Colonne9472" dataDxfId="6894"/>
    <tableColumn id="9491" xr3:uid="{60B71B7B-26C5-4ED7-B052-32CDEB4E6247}" name="Colonne9473" dataDxfId="6893"/>
    <tableColumn id="9492" xr3:uid="{3F91DE33-37E2-4CDB-B178-9D51E3D44EF6}" name="Colonne9474" dataDxfId="6892"/>
    <tableColumn id="9493" xr3:uid="{8E96E7D8-DF0B-4340-9385-393E19E14853}" name="Colonne9475" dataDxfId="6891"/>
    <tableColumn id="9494" xr3:uid="{05E195C0-8C6A-43B9-BF66-4656558524AD}" name="Colonne9476" dataDxfId="6890"/>
    <tableColumn id="9495" xr3:uid="{BFEC552F-68E6-41F3-AB0E-C65383207681}" name="Colonne9477" dataDxfId="6889"/>
    <tableColumn id="9496" xr3:uid="{AF40B09F-77E5-4C1A-85F4-611168B15DC6}" name="Colonne9478" dataDxfId="6888"/>
    <tableColumn id="9497" xr3:uid="{C51C2B91-C319-4512-82C9-35E7DBA76AA5}" name="Colonne9479" dataDxfId="6887"/>
    <tableColumn id="9498" xr3:uid="{42AE30DB-9485-4344-9017-8E071EB42019}" name="Colonne9480" dataDxfId="6886"/>
    <tableColumn id="9499" xr3:uid="{D1129A31-6B1E-4B31-887F-0B35251E6C71}" name="Colonne9481" dataDxfId="6885"/>
    <tableColumn id="9500" xr3:uid="{574FB5A4-020A-4EBF-B16E-B02ADE864C35}" name="Colonne9482" dataDxfId="6884"/>
    <tableColumn id="9501" xr3:uid="{396BBDA9-4998-4B6E-889E-E8A621361C14}" name="Colonne9483" dataDxfId="6883"/>
    <tableColumn id="9502" xr3:uid="{77569EBF-48BD-404B-8B73-23749604A81F}" name="Colonne9484" dataDxfId="6882"/>
    <tableColumn id="9503" xr3:uid="{E68F8A8F-E63D-4CA5-B4F3-80F780BA0D2B}" name="Colonne9485" dataDxfId="6881"/>
    <tableColumn id="9504" xr3:uid="{C0646FA9-C61D-40D7-A0FA-E29E27EBD7E4}" name="Colonne9486" dataDxfId="6880"/>
    <tableColumn id="9505" xr3:uid="{2B3C69FD-3580-41CD-8D30-558F934AC52E}" name="Colonne9487" dataDxfId="6879"/>
    <tableColumn id="9506" xr3:uid="{A92D6195-1EAD-44FE-A816-FE8FDE95D652}" name="Colonne9488" dataDxfId="6878"/>
    <tableColumn id="9507" xr3:uid="{3ADC42BA-4C47-499E-AB24-429890778ECD}" name="Colonne9489" dataDxfId="6877"/>
    <tableColumn id="9508" xr3:uid="{B11C0DE5-6DB6-4D08-94B5-520A898481C0}" name="Colonne9490" dataDxfId="6876"/>
    <tableColumn id="9509" xr3:uid="{4031E4F2-0DF7-4998-BFD1-29F52103785A}" name="Colonne9491" dataDxfId="6875"/>
    <tableColumn id="9510" xr3:uid="{B3C1A6BD-9468-4571-8CE5-3C9AB6363279}" name="Colonne9492" dataDxfId="6874"/>
    <tableColumn id="9511" xr3:uid="{51EEA262-2C65-4F86-9AD9-080333D866CA}" name="Colonne9493" dataDxfId="6873"/>
    <tableColumn id="9512" xr3:uid="{C779DB20-5DC4-42F8-8EF7-09EE1DD3BF11}" name="Colonne9494" dataDxfId="6872"/>
    <tableColumn id="9513" xr3:uid="{11917DF3-9B4F-477D-938C-EB59A31CBD7D}" name="Colonne9495" dataDxfId="6871"/>
    <tableColumn id="9514" xr3:uid="{515F9E23-E29A-4024-A322-7CB68EDBDC4F}" name="Colonne9496" dataDxfId="6870"/>
    <tableColumn id="9515" xr3:uid="{8172552D-1F4A-4572-A691-567ACC882866}" name="Colonne9497" dataDxfId="6869"/>
    <tableColumn id="9516" xr3:uid="{7BFAFE81-BD94-4E25-BC12-902D45A01706}" name="Colonne9498" dataDxfId="6868"/>
    <tableColumn id="9517" xr3:uid="{668F50E2-7992-40D7-9208-A7920977F9B6}" name="Colonne9499" dataDxfId="6867"/>
    <tableColumn id="9518" xr3:uid="{96992B28-A16B-43B6-9CA1-6389A1E1C505}" name="Colonne9500" dataDxfId="6866"/>
    <tableColumn id="9519" xr3:uid="{826E4BB8-B16B-4E55-96BE-B06ABE099952}" name="Colonne9501" dataDxfId="6865"/>
    <tableColumn id="9520" xr3:uid="{EBA6DAB2-5EFA-4A8F-A974-A47AEA3D93D3}" name="Colonne9502" dataDxfId="6864"/>
    <tableColumn id="9521" xr3:uid="{3D2A25F0-DC31-40DB-A236-A98DE03BC7DD}" name="Colonne9503" dataDxfId="6863"/>
    <tableColumn id="9522" xr3:uid="{1CE9D9BF-980C-41ED-A0BD-45CA6E0F21A4}" name="Colonne9504" dataDxfId="6862"/>
    <tableColumn id="9523" xr3:uid="{51FA7FDD-C98D-4C60-BEA0-27FFFCF0B325}" name="Colonne9505" dataDxfId="6861"/>
    <tableColumn id="9524" xr3:uid="{0674F334-2F07-46CC-9EF7-77255767A4BA}" name="Colonne9506" dataDxfId="6860"/>
    <tableColumn id="9525" xr3:uid="{75C7123D-505F-4670-A014-7BD077ED8C2C}" name="Colonne9507" dataDxfId="6859"/>
    <tableColumn id="9526" xr3:uid="{0D6055BA-F9CB-46D6-B8F0-11F6E32CF85A}" name="Colonne9508" dataDxfId="6858"/>
    <tableColumn id="9527" xr3:uid="{4636B514-32A3-4257-8E02-D5ACF7ADA86E}" name="Colonne9509" dataDxfId="6857"/>
    <tableColumn id="9528" xr3:uid="{E21324AE-7F25-4EC8-9F61-9314BF81220F}" name="Colonne9510" dataDxfId="6856"/>
    <tableColumn id="9529" xr3:uid="{7F851B07-21F1-4EF8-8B96-8D38874C1D2F}" name="Colonne9511" dataDxfId="6855"/>
    <tableColumn id="9530" xr3:uid="{C7F71134-7D4D-4658-AC2A-828A955784F3}" name="Colonne9512" dataDxfId="6854"/>
    <tableColumn id="9531" xr3:uid="{F13E3AA6-5C8E-4306-B092-6676BB09A519}" name="Colonne9513" dataDxfId="6853"/>
    <tableColumn id="9532" xr3:uid="{A2AF465D-D9D3-4C11-8F0B-D4F70D19714F}" name="Colonne9514" dataDxfId="6852"/>
    <tableColumn id="9533" xr3:uid="{729E6211-280E-4FBC-A89B-D249FA3B1CE5}" name="Colonne9515" dataDxfId="6851"/>
    <tableColumn id="9534" xr3:uid="{558519B4-3271-478C-8364-663D829E3F56}" name="Colonne9516" dataDxfId="6850"/>
    <tableColumn id="9535" xr3:uid="{6F6AC470-9748-4F71-B142-7AA5948D3211}" name="Colonne9517" dataDxfId="6849"/>
    <tableColumn id="9536" xr3:uid="{D912B36F-7035-4AA9-962E-8128423063B1}" name="Colonne9518" dataDxfId="6848"/>
    <tableColumn id="9537" xr3:uid="{0B56CBC0-A7AB-445D-8AEF-00FF5C65BDDF}" name="Colonne9519" dataDxfId="6847"/>
    <tableColumn id="9538" xr3:uid="{EBDEA39F-C2F1-41E3-99D1-0F953203071C}" name="Colonne9520" dataDxfId="6846"/>
    <tableColumn id="9539" xr3:uid="{EFEBF884-E55D-4D67-8141-70A318DE8F10}" name="Colonne9521" dataDxfId="6845"/>
    <tableColumn id="9540" xr3:uid="{08D6F376-4FE8-4D60-9499-9957D2A1E43D}" name="Colonne9522" dataDxfId="6844"/>
    <tableColumn id="9541" xr3:uid="{1D51092C-46D5-4BA9-8733-B1E52933035B}" name="Colonne9523" dataDxfId="6843"/>
    <tableColumn id="9542" xr3:uid="{BECCF2A8-44B1-4C9E-9E57-A91F0F21D7D8}" name="Colonne9524" dataDxfId="6842"/>
    <tableColumn id="9543" xr3:uid="{309E3140-8E16-4629-8793-BFE16A5C7707}" name="Colonne9525" dataDxfId="6841"/>
    <tableColumn id="9544" xr3:uid="{F142D8A8-3F94-42E6-BE44-5F935CBCBBE0}" name="Colonne9526" dataDxfId="6840"/>
    <tableColumn id="9545" xr3:uid="{5EC1A538-B210-4015-8A27-080AE9053C6E}" name="Colonne9527" dataDxfId="6839"/>
    <tableColumn id="9546" xr3:uid="{0E912DBE-880E-418B-A52C-76419E223A51}" name="Colonne9528" dataDxfId="6838"/>
    <tableColumn id="9547" xr3:uid="{E55B367F-7EDE-47D4-A200-DCAEB0EB8E51}" name="Colonne9529" dataDxfId="6837"/>
    <tableColumn id="9548" xr3:uid="{B5C59756-3501-4D24-820A-7888DAFCD5B5}" name="Colonne9530" dataDxfId="6836"/>
    <tableColumn id="9549" xr3:uid="{334512D7-9BCE-42A1-82B7-26EEF2E33063}" name="Colonne9531" dataDxfId="6835"/>
    <tableColumn id="9550" xr3:uid="{5F6FADFD-1C49-490C-8CB1-CAD7C36BC8A5}" name="Colonne9532" dataDxfId="6834"/>
    <tableColumn id="9551" xr3:uid="{7B17DFE2-AB61-44F1-B5B9-FD22E028D152}" name="Colonne9533" dataDxfId="6833"/>
    <tableColumn id="9552" xr3:uid="{0F0402A9-8569-47B6-B514-4D3F51F53B0E}" name="Colonne9534" dataDxfId="6832"/>
    <tableColumn id="9553" xr3:uid="{68E7AACA-EF2D-4992-832C-EDCAA748FD03}" name="Colonne9535" dataDxfId="6831"/>
    <tableColumn id="9554" xr3:uid="{2DC05156-6D04-42F7-B881-965206E1A23B}" name="Colonne9536" dataDxfId="6830"/>
    <tableColumn id="9555" xr3:uid="{76822C8E-33ED-4DC2-ABE9-C9174038BAAD}" name="Colonne9537" dataDxfId="6829"/>
    <tableColumn id="9556" xr3:uid="{431B6D37-213D-4BF2-9735-6582BA8D6BA8}" name="Colonne9538" dataDxfId="6828"/>
    <tableColumn id="9557" xr3:uid="{551F647F-2CDA-44A0-9786-013DAC769F01}" name="Colonne9539" dataDxfId="6827"/>
    <tableColumn id="9558" xr3:uid="{B640328A-73E4-4E7B-8911-7ECD5AD1C656}" name="Colonne9540" dataDxfId="6826"/>
    <tableColumn id="9559" xr3:uid="{A88C097B-B7CF-43CB-8CC4-3FAB94136CFD}" name="Colonne9541" dataDxfId="6825"/>
    <tableColumn id="9560" xr3:uid="{476F4824-9B8F-4530-ACA4-52E46CE3DBB8}" name="Colonne9542" dataDxfId="6824"/>
    <tableColumn id="9561" xr3:uid="{6D4CA2EB-9B23-4970-B6E4-949416EA4625}" name="Colonne9543" dataDxfId="6823"/>
    <tableColumn id="9562" xr3:uid="{562A046C-885B-4645-A3FD-A05A6AD3AECC}" name="Colonne9544" dataDxfId="6822"/>
    <tableColumn id="9563" xr3:uid="{C3B9AA8F-A8EE-45D1-9A71-060DC59B6A40}" name="Colonne9545" dataDxfId="6821"/>
    <tableColumn id="9564" xr3:uid="{1C0394EF-4054-4994-BDD0-19400118F3A2}" name="Colonne9546" dataDxfId="6820"/>
    <tableColumn id="9565" xr3:uid="{5BE6BAD6-1FFB-4A84-ABA4-91D47EA541B7}" name="Colonne9547" dataDxfId="6819"/>
    <tableColumn id="9566" xr3:uid="{F203E38B-751E-4912-A365-722C6B9E4B5F}" name="Colonne9548" dataDxfId="6818"/>
    <tableColumn id="9567" xr3:uid="{933E899F-6A06-471D-9AD4-2726A17A59DA}" name="Colonne9549" dataDxfId="6817"/>
    <tableColumn id="9568" xr3:uid="{203ED6C9-BFC6-4C08-BB69-FDC7D6A7ABE3}" name="Colonne9550" dataDxfId="6816"/>
    <tableColumn id="9569" xr3:uid="{FEE1850E-7B1D-4EF3-8C5A-41F9B612F391}" name="Colonne9551" dataDxfId="6815"/>
    <tableColumn id="9570" xr3:uid="{959A8F72-2D7F-4843-BBD2-158F86BE246C}" name="Colonne9552" dataDxfId="6814"/>
    <tableColumn id="9571" xr3:uid="{D185C9EA-6FC5-4070-8EDD-D481D1507578}" name="Colonne9553" dataDxfId="6813"/>
    <tableColumn id="9572" xr3:uid="{22636F25-818D-4947-8F42-5534EE948D98}" name="Colonne9554" dataDxfId="6812"/>
    <tableColumn id="9573" xr3:uid="{582AF32B-69E5-4622-ADDC-27A6318F6767}" name="Colonne9555" dataDxfId="6811"/>
    <tableColumn id="9574" xr3:uid="{48E62F98-C3ED-4584-B9F5-ADDD57AD9829}" name="Colonne9556" dataDxfId="6810"/>
    <tableColumn id="9575" xr3:uid="{ADF8E300-C5C0-4497-AC01-4E3DBB4AB4B4}" name="Colonne9557" dataDxfId="6809"/>
    <tableColumn id="9576" xr3:uid="{17EFA4B6-E667-4911-A720-62A379E5B6E4}" name="Colonne9558" dataDxfId="6808"/>
    <tableColumn id="9577" xr3:uid="{260952EE-6B46-4395-AFA9-21F23A3FA0EC}" name="Colonne9559" dataDxfId="6807"/>
    <tableColumn id="9578" xr3:uid="{0CD83567-8E11-450C-A94C-8E6CC0F9CDC8}" name="Colonne9560" dataDxfId="6806"/>
    <tableColumn id="9579" xr3:uid="{BE56281A-4DAE-4512-AD93-4C65B7151510}" name="Colonne9561" dataDxfId="6805"/>
    <tableColumn id="9580" xr3:uid="{961D3E3A-B389-4AC1-B38F-8E5BFCB1D050}" name="Colonne9562" dataDxfId="6804"/>
    <tableColumn id="9581" xr3:uid="{08C1160D-AA82-41BA-B0FD-853FBEE72BA8}" name="Colonne9563" dataDxfId="6803"/>
    <tableColumn id="9582" xr3:uid="{79A88808-8863-4B87-B848-D473C7F93366}" name="Colonne9564" dataDxfId="6802"/>
    <tableColumn id="9583" xr3:uid="{8DF37E91-9037-4202-B01B-CEDDE05FF905}" name="Colonne9565" dataDxfId="6801"/>
    <tableColumn id="9584" xr3:uid="{4908EA0D-2343-42A0-88F1-4DF569160D0B}" name="Colonne9566" dataDxfId="6800"/>
    <tableColumn id="9585" xr3:uid="{C285DA4A-CB1B-423F-93F9-7FABA1F543F9}" name="Colonne9567" dataDxfId="6799"/>
    <tableColumn id="9586" xr3:uid="{440C30D5-DC25-4FAF-AE47-7E16FD82E5D0}" name="Colonne9568" dataDxfId="6798"/>
    <tableColumn id="9587" xr3:uid="{B81CB285-4CBA-453E-86EB-6B959FE2E1CB}" name="Colonne9569" dataDxfId="6797"/>
    <tableColumn id="9588" xr3:uid="{AEC3F9F9-FD39-434A-B5FC-FECE36278986}" name="Colonne9570" dataDxfId="6796"/>
    <tableColumn id="9589" xr3:uid="{2DFB6E79-430D-43B0-BC08-FC832B9C2083}" name="Colonne9571" dataDxfId="6795"/>
    <tableColumn id="9590" xr3:uid="{EA566EAD-72F6-4481-9F3C-1310F23FF6CA}" name="Colonne9572" dataDxfId="6794"/>
    <tableColumn id="9591" xr3:uid="{D96B4A05-0AE6-42D8-AA9B-E5D6422415B2}" name="Colonne9573" dataDxfId="6793"/>
    <tableColumn id="9592" xr3:uid="{4CFCF239-00E5-4772-9FD8-D5C6937AD658}" name="Colonne9574" dataDxfId="6792"/>
    <tableColumn id="9593" xr3:uid="{D42CCB05-D228-40EB-BB14-409B47CAF13B}" name="Colonne9575" dataDxfId="6791"/>
    <tableColumn id="9594" xr3:uid="{79A7BF6E-4496-49E0-9A2A-8519A3F8553D}" name="Colonne9576" dataDxfId="6790"/>
    <tableColumn id="9595" xr3:uid="{54984F77-FAA2-40C9-8C36-E2512781B2D3}" name="Colonne9577" dataDxfId="6789"/>
    <tableColumn id="9596" xr3:uid="{1B18E34C-78C0-4E3B-9D07-2D032BF36C1F}" name="Colonne9578" dataDxfId="6788"/>
    <tableColumn id="9597" xr3:uid="{E61BBF63-F703-449D-A389-BD535750644B}" name="Colonne9579" dataDxfId="6787"/>
    <tableColumn id="9598" xr3:uid="{87E17070-DB92-405C-BA70-8C6306435731}" name="Colonne9580" dataDxfId="6786"/>
    <tableColumn id="9599" xr3:uid="{E7D55370-03C2-422C-8FD2-49CFAA877D93}" name="Colonne9581" dataDxfId="6785"/>
    <tableColumn id="9600" xr3:uid="{BED9E39D-F1B5-4E42-8F7D-4550407C4627}" name="Colonne9582" dataDxfId="6784"/>
    <tableColumn id="9601" xr3:uid="{07E6C648-83D1-4295-9201-CFDDBBAF6450}" name="Colonne9583" dataDxfId="6783"/>
    <tableColumn id="9602" xr3:uid="{97D73F74-F5DB-4D1A-BECA-952CC5882D0C}" name="Colonne9584" dataDxfId="6782"/>
    <tableColumn id="9603" xr3:uid="{39F0CCC0-7F1E-4E45-A79A-043587DFDEB1}" name="Colonne9585" dataDxfId="6781"/>
    <tableColumn id="9604" xr3:uid="{9B9C9F32-13AE-4D20-AF07-FD9B45EDD7F4}" name="Colonne9586" dataDxfId="6780"/>
    <tableColumn id="9605" xr3:uid="{48FCF311-1ABC-404A-B284-48810EE72AE9}" name="Colonne9587" dataDxfId="6779"/>
    <tableColumn id="9606" xr3:uid="{836BD5D1-AE13-48F5-9539-FDF47D57F868}" name="Colonne9588" dataDxfId="6778"/>
    <tableColumn id="9607" xr3:uid="{168E062F-DC0E-49AD-A507-AC91BC5D6C49}" name="Colonne9589" dataDxfId="6777"/>
    <tableColumn id="9608" xr3:uid="{46B1067C-7020-4E7D-9186-1F3B50982585}" name="Colonne9590" dataDxfId="6776"/>
    <tableColumn id="9609" xr3:uid="{8BC70E76-91FE-4E35-91F6-E82C11331A66}" name="Colonne9591" dataDxfId="6775"/>
    <tableColumn id="9610" xr3:uid="{9538B5D5-4DA0-4F1E-BCF1-205D4E37BEA6}" name="Colonne9592" dataDxfId="6774"/>
    <tableColumn id="9611" xr3:uid="{C09DD37A-D382-47EC-BA23-410AA4426E72}" name="Colonne9593" dataDxfId="6773"/>
    <tableColumn id="9612" xr3:uid="{79112D2F-514E-4C07-999F-E66E6A858FFE}" name="Colonne9594" dataDxfId="6772"/>
    <tableColumn id="9613" xr3:uid="{30B31903-B22E-4B8C-BB3A-5CAE88FBD2F2}" name="Colonne9595" dataDxfId="6771"/>
    <tableColumn id="9614" xr3:uid="{60CC068B-9850-47B2-9744-6F846EE807B1}" name="Colonne9596" dataDxfId="6770"/>
    <tableColumn id="9615" xr3:uid="{BD3AEC13-980A-439A-85EB-86CF95C572D7}" name="Colonne9597" dataDxfId="6769"/>
    <tableColumn id="9616" xr3:uid="{AD9BAFFC-A219-47CC-AE50-EA5678CE3566}" name="Colonne9598" dataDxfId="6768"/>
    <tableColumn id="9617" xr3:uid="{AB4811E4-F366-4ABB-A6F7-AB9B39030233}" name="Colonne9599" dataDxfId="6767"/>
    <tableColumn id="9618" xr3:uid="{2ADDAB20-4B1E-4910-B661-E550E8303579}" name="Colonne9600" dataDxfId="6766"/>
    <tableColumn id="9619" xr3:uid="{D2240A1A-E1CE-4A43-8E8E-94CF570838D1}" name="Colonne9601" dataDxfId="6765"/>
    <tableColumn id="9620" xr3:uid="{878A1874-D49F-4351-BC7E-A6D76507A69A}" name="Colonne9602" dataDxfId="6764"/>
    <tableColumn id="9621" xr3:uid="{0E0EEB5A-AF12-4A72-B9F5-4749FB0D6777}" name="Colonne9603" dataDxfId="6763"/>
    <tableColumn id="9622" xr3:uid="{EF85898E-AC73-4E0E-B21E-733F850C9964}" name="Colonne9604" dataDxfId="6762"/>
    <tableColumn id="9623" xr3:uid="{6E1386FE-0FAA-400A-B372-06262C9663CB}" name="Colonne9605" dataDxfId="6761"/>
    <tableColumn id="9624" xr3:uid="{615D6FBF-0988-4BFB-81FB-EEDA53795C66}" name="Colonne9606" dataDxfId="6760"/>
    <tableColumn id="9625" xr3:uid="{39ED4ED0-8C66-4A4E-BC8A-808285B953FB}" name="Colonne9607" dataDxfId="6759"/>
    <tableColumn id="9626" xr3:uid="{230AC936-89E7-4DAB-B401-B2914DBD93DD}" name="Colonne9608" dataDxfId="6758"/>
    <tableColumn id="9627" xr3:uid="{4AE8F967-36B0-4493-8590-C7814FC5A126}" name="Colonne9609" dataDxfId="6757"/>
    <tableColumn id="9628" xr3:uid="{DA996859-986E-4759-A18E-C11737F934C7}" name="Colonne9610" dataDxfId="6756"/>
    <tableColumn id="9629" xr3:uid="{74986A1D-7573-47AC-8AD1-39E511EF7827}" name="Colonne9611" dataDxfId="6755"/>
    <tableColumn id="9630" xr3:uid="{160032F9-4B44-496A-BA56-847A800AA736}" name="Colonne9612" dataDxfId="6754"/>
    <tableColumn id="9631" xr3:uid="{40311174-EF2A-4308-95D3-FEF930D6706A}" name="Colonne9613" dataDxfId="6753"/>
    <tableColumn id="9632" xr3:uid="{CCF01B8B-165D-42BA-B9CE-791311461B24}" name="Colonne9614" dataDxfId="6752"/>
    <tableColumn id="9633" xr3:uid="{AE1A73DD-83EF-4833-B4CF-FA3B59A8E674}" name="Colonne9615" dataDxfId="6751"/>
    <tableColumn id="9634" xr3:uid="{0B233CBA-3028-4594-A10E-5A17CA6B6C10}" name="Colonne9616" dataDxfId="6750"/>
    <tableColumn id="9635" xr3:uid="{48767195-FFDF-4758-963E-8D7B9E14BAEA}" name="Colonne9617" dataDxfId="6749"/>
    <tableColumn id="9636" xr3:uid="{4A491119-D66B-494F-9547-33B222A1B0D4}" name="Colonne9618" dataDxfId="6748"/>
    <tableColumn id="9637" xr3:uid="{3303F829-3728-4D62-9D09-23C26F031F38}" name="Colonne9619" dataDxfId="6747"/>
    <tableColumn id="9638" xr3:uid="{18E17D73-D6C5-4153-BD13-2C936E40FFA9}" name="Colonne9620" dataDxfId="6746"/>
    <tableColumn id="9639" xr3:uid="{493F6DCF-3AB0-4974-B8A6-304CE075E25A}" name="Colonne9621" dataDxfId="6745"/>
    <tableColumn id="9640" xr3:uid="{5AE473B6-8C84-41F5-A336-19CC8BA639CA}" name="Colonne9622" dataDxfId="6744"/>
    <tableColumn id="9641" xr3:uid="{F13C8B11-E994-4380-AD6A-0F7D80E0BF55}" name="Colonne9623" dataDxfId="6743"/>
    <tableColumn id="9642" xr3:uid="{C9A6E97A-4BB4-4C14-9BD1-0CE704F3F7D8}" name="Colonne9624" dataDxfId="6742"/>
    <tableColumn id="9643" xr3:uid="{F79F0B2D-9783-4856-8A3B-4F97BED44E1F}" name="Colonne9625" dataDxfId="6741"/>
    <tableColumn id="9644" xr3:uid="{A6C17817-54EC-4B67-8A17-12C14B11950B}" name="Colonne9626" dataDxfId="6740"/>
    <tableColumn id="9645" xr3:uid="{110F1C77-263A-48C7-9F27-1850212CC484}" name="Colonne9627" dataDxfId="6739"/>
    <tableColumn id="9646" xr3:uid="{6A0D3B42-FE1A-4626-AFF7-067A850E8000}" name="Colonne9628" dataDxfId="6738"/>
    <tableColumn id="9647" xr3:uid="{C5846168-FC2A-4BED-8BC5-5CFC6C649D33}" name="Colonne9629" dataDxfId="6737"/>
    <tableColumn id="9648" xr3:uid="{C9F26EAD-FDEA-4038-97AB-8D0B50EB3BF0}" name="Colonne9630" dataDxfId="6736"/>
    <tableColumn id="9649" xr3:uid="{16917B9B-8B46-4C5C-9581-7D0484767D0D}" name="Colonne9631" dataDxfId="6735"/>
    <tableColumn id="9650" xr3:uid="{6F5F9A2D-99D5-4B4F-BFA9-879EAD14D8A9}" name="Colonne9632" dataDxfId="6734"/>
    <tableColumn id="9651" xr3:uid="{A3CA05D1-12F3-4A07-B178-E02C3C2F93A2}" name="Colonne9633" dataDxfId="6733"/>
    <tableColumn id="9652" xr3:uid="{5089CA30-C387-489F-ACEA-E8217F2AEC14}" name="Colonne9634" dataDxfId="6732"/>
    <tableColumn id="9653" xr3:uid="{48D38375-6FB3-4BC2-BDA3-3EBCF66DCAE8}" name="Colonne9635" dataDxfId="6731"/>
    <tableColumn id="9654" xr3:uid="{A0B5E7A1-8C19-4BCC-9584-CE9E1820A449}" name="Colonne9636" dataDxfId="6730"/>
    <tableColumn id="9655" xr3:uid="{96CEC00D-2DA7-4AB2-8208-70F24CF936B5}" name="Colonne9637" dataDxfId="6729"/>
    <tableColumn id="9656" xr3:uid="{99BB4336-88A3-4831-A5CC-0ED4D6CAD702}" name="Colonne9638" dataDxfId="6728"/>
    <tableColumn id="9657" xr3:uid="{12B3F858-C964-4C55-A47D-05AF06843422}" name="Colonne9639" dataDxfId="6727"/>
    <tableColumn id="9658" xr3:uid="{CC443AAF-5823-46A4-B175-EE2E4699C893}" name="Colonne9640" dataDxfId="6726"/>
    <tableColumn id="9659" xr3:uid="{7C966AB7-8E0A-4D38-8355-070B6F9F3C16}" name="Colonne9641" dataDxfId="6725"/>
    <tableColumn id="9660" xr3:uid="{10B26F40-4D35-40AA-BBE3-BF4182D0957E}" name="Colonne9642" dataDxfId="6724"/>
    <tableColumn id="9661" xr3:uid="{1C4A1665-D80A-4FB0-AE01-BEEA1E3CE297}" name="Colonne9643" dataDxfId="6723"/>
    <tableColumn id="9662" xr3:uid="{69D165FA-7433-4561-BA68-998BF6A6625C}" name="Colonne9644" dataDxfId="6722"/>
    <tableColumn id="9663" xr3:uid="{75C95A4D-593D-4C6B-AC9F-EA86E387D5BF}" name="Colonne9645" dataDxfId="6721"/>
    <tableColumn id="9664" xr3:uid="{F8C9DA3C-7188-4642-9BFC-1A32B361A618}" name="Colonne9646" dataDxfId="6720"/>
    <tableColumn id="9665" xr3:uid="{15FA84D1-2D6C-4367-ADB8-97663F61E082}" name="Colonne9647" dataDxfId="6719"/>
    <tableColumn id="9666" xr3:uid="{2AD1EE7F-E26C-4A05-BD21-E6CFC52F21A8}" name="Colonne9648" dataDxfId="6718"/>
    <tableColumn id="9667" xr3:uid="{705BBF66-AF4C-4BF1-8D4C-84C8BDD95463}" name="Colonne9649" dataDxfId="6717"/>
    <tableColumn id="9668" xr3:uid="{3B916B70-E3C7-45FB-AD1D-BA8B65FCF2D9}" name="Colonne9650" dataDxfId="6716"/>
    <tableColumn id="9669" xr3:uid="{4BD9D029-3BCB-4E12-9A64-3680F838FDCC}" name="Colonne9651" dataDxfId="6715"/>
    <tableColumn id="9670" xr3:uid="{469F7073-3A4A-4B31-ACD7-A2C53057DB77}" name="Colonne9652" dataDxfId="6714"/>
    <tableColumn id="9671" xr3:uid="{2F7B465B-6B69-440A-95D5-E8DD2CF12B81}" name="Colonne9653" dataDxfId="6713"/>
    <tableColumn id="9672" xr3:uid="{0910D8E2-AD57-4ACD-8B5C-60FCABE894A6}" name="Colonne9654" dataDxfId="6712"/>
    <tableColumn id="9673" xr3:uid="{2CDA0713-7928-46A5-BBDE-F4920068FF11}" name="Colonne9655" dataDxfId="6711"/>
    <tableColumn id="9674" xr3:uid="{3F22850D-22C5-458F-B7B5-A8F36425E382}" name="Colonne9656" dataDxfId="6710"/>
    <tableColumn id="9675" xr3:uid="{76856F6B-5C4B-46A2-8162-C71D212237F0}" name="Colonne9657" dataDxfId="6709"/>
    <tableColumn id="9676" xr3:uid="{A6564F03-CC18-49B0-A29A-D62281C58C09}" name="Colonne9658" dataDxfId="6708"/>
    <tableColumn id="9677" xr3:uid="{1E2009FA-E42F-4F95-89A7-EB024E24A072}" name="Colonne9659" dataDxfId="6707"/>
    <tableColumn id="9678" xr3:uid="{69C08D08-6E34-4938-8DA3-A8B7D522CE50}" name="Colonne9660" dataDxfId="6706"/>
    <tableColumn id="9679" xr3:uid="{032630C9-A974-4ECA-B942-FD3804CFED93}" name="Colonne9661" dataDxfId="6705"/>
    <tableColumn id="9680" xr3:uid="{EAA07F0E-BB55-4ECE-8364-C9B805283B05}" name="Colonne9662" dataDxfId="6704"/>
    <tableColumn id="9681" xr3:uid="{175371A5-8B80-4134-8123-C4C3B8494937}" name="Colonne9663" dataDxfId="6703"/>
    <tableColumn id="9682" xr3:uid="{3DB5A281-254C-4E8B-AF7A-CEE27EA4FD79}" name="Colonne9664" dataDxfId="6702"/>
    <tableColumn id="9683" xr3:uid="{D776687A-EB7D-4B26-96BC-770F57956C00}" name="Colonne9665" dataDxfId="6701"/>
    <tableColumn id="9684" xr3:uid="{DA86BFBC-F7BA-4655-BAD5-28ABEBE35B0E}" name="Colonne9666" dataDxfId="6700"/>
    <tableColumn id="9685" xr3:uid="{1C2C21AF-A64C-4B9C-A420-BA4AEBC81E9A}" name="Colonne9667" dataDxfId="6699"/>
    <tableColumn id="9686" xr3:uid="{7D00E0F9-2653-43E3-AD4B-65ED366EF307}" name="Colonne9668" dataDxfId="6698"/>
    <tableColumn id="9687" xr3:uid="{B09E770E-3570-4CDB-A1CD-34C1AFDAC38A}" name="Colonne9669" dataDxfId="6697"/>
    <tableColumn id="9688" xr3:uid="{B3EB81DD-AD6D-4E3A-8F6D-FC193ED3B01F}" name="Colonne9670" dataDxfId="6696"/>
    <tableColumn id="9689" xr3:uid="{7624ECB5-C594-49EB-B5A2-9A5798BC3C34}" name="Colonne9671" dataDxfId="6695"/>
    <tableColumn id="9690" xr3:uid="{F92A8FE4-455C-4C28-997C-FEFB166AEA61}" name="Colonne9672" dataDxfId="6694"/>
    <tableColumn id="9691" xr3:uid="{A45A41A1-6FE4-45D1-8BEF-F8955253FAEE}" name="Colonne9673" dataDxfId="6693"/>
    <tableColumn id="9692" xr3:uid="{56469B98-CB3F-4179-9FBA-3BB25B24892F}" name="Colonne9674" dataDxfId="6692"/>
    <tableColumn id="9693" xr3:uid="{9473A453-8699-4FB6-B006-DDDC1F151115}" name="Colonne9675" dataDxfId="6691"/>
    <tableColumn id="9694" xr3:uid="{8E843DBA-FCA5-4CAB-9D5A-54D2280C0810}" name="Colonne9676" dataDxfId="6690"/>
    <tableColumn id="9695" xr3:uid="{4DD9807E-FC93-43A5-BA1F-58484EA147FA}" name="Colonne9677" dataDxfId="6689"/>
    <tableColumn id="9696" xr3:uid="{EB6DC191-B53D-44E7-862B-066104B1AF63}" name="Colonne9678" dataDxfId="6688"/>
    <tableColumn id="9697" xr3:uid="{5B067D69-862B-4A97-B3BD-7F1612334C36}" name="Colonne9679" dataDxfId="6687"/>
    <tableColumn id="9698" xr3:uid="{EB1A8FDC-22CD-485E-9AAB-73E3E13AD917}" name="Colonne9680" dataDxfId="6686"/>
    <tableColumn id="9699" xr3:uid="{1639E892-9F1E-4980-AF19-AEFF31B4D901}" name="Colonne9681" dataDxfId="6685"/>
    <tableColumn id="9700" xr3:uid="{B1871CC3-6545-4EAD-810E-7AE895C53394}" name="Colonne9682" dataDxfId="6684"/>
    <tableColumn id="9701" xr3:uid="{311F5A15-1CE5-4E31-94FF-F6D564E42253}" name="Colonne9683" dataDxfId="6683"/>
    <tableColumn id="9702" xr3:uid="{8F8AC061-A28E-4776-B923-CBDD70CBB9AA}" name="Colonne9684" dataDxfId="6682"/>
    <tableColumn id="9703" xr3:uid="{83ED7D7B-67FE-4C30-965E-9DD25E25BFCA}" name="Colonne9685" dataDxfId="6681"/>
    <tableColumn id="9704" xr3:uid="{B9AFB670-64C4-4252-9506-8FC2A61DBDEC}" name="Colonne9686" dataDxfId="6680"/>
    <tableColumn id="9705" xr3:uid="{17AC0C44-668B-4792-8663-DB955368A633}" name="Colonne9687" dataDxfId="6679"/>
    <tableColumn id="9706" xr3:uid="{E6BDA938-D683-48E4-B7A4-5227DAC9EB9D}" name="Colonne9688" dataDxfId="6678"/>
    <tableColumn id="9707" xr3:uid="{B74D7DD4-93CF-4225-A55D-06ABD00E6CC8}" name="Colonne9689" dataDxfId="6677"/>
    <tableColumn id="9708" xr3:uid="{BAFFD806-130E-4FE5-9C8A-AEFF84079408}" name="Colonne9690" dataDxfId="6676"/>
    <tableColumn id="9709" xr3:uid="{550164D9-F0BD-4746-B9EA-06C741899170}" name="Colonne9691" dataDxfId="6675"/>
    <tableColumn id="9710" xr3:uid="{E5C25F61-B183-4CF1-9C92-66FD9CADF990}" name="Colonne9692" dataDxfId="6674"/>
    <tableColumn id="9711" xr3:uid="{39B34218-446A-463A-B868-3D8732298658}" name="Colonne9693" dataDxfId="6673"/>
    <tableColumn id="9712" xr3:uid="{E025A349-3AFC-40DA-A1C3-50D6873D94E2}" name="Colonne9694" dataDxfId="6672"/>
    <tableColumn id="9713" xr3:uid="{3DC493E6-040B-4D3E-A944-878DA9FA1334}" name="Colonne9695" dataDxfId="6671"/>
    <tableColumn id="9714" xr3:uid="{52C6033F-1036-42C5-B285-F2E61F9CA9E2}" name="Colonne9696" dataDxfId="6670"/>
    <tableColumn id="9715" xr3:uid="{7D282154-2F83-4127-A1BD-CCFA49343D1A}" name="Colonne9697" dataDxfId="6669"/>
    <tableColumn id="9716" xr3:uid="{72C049E9-C4B2-4E3B-A6CC-1CA7DE72F34C}" name="Colonne9698" dataDxfId="6668"/>
    <tableColumn id="9717" xr3:uid="{5889787F-D616-4832-A9CA-790D0CBE54A4}" name="Colonne9699" dataDxfId="6667"/>
    <tableColumn id="9718" xr3:uid="{81A1FA51-D876-48C2-8A3A-AD8BC3463015}" name="Colonne9700" dataDxfId="6666"/>
    <tableColumn id="9719" xr3:uid="{709F7646-6CDB-4488-A32D-5F344B1896E1}" name="Colonne9701" dataDxfId="6665"/>
    <tableColumn id="9720" xr3:uid="{C9C84F37-8EF1-40B4-A8FE-6013666E3897}" name="Colonne9702" dataDxfId="6664"/>
    <tableColumn id="9721" xr3:uid="{EB3E1816-9233-45ED-8DD3-586755088756}" name="Colonne9703" dataDxfId="6663"/>
    <tableColumn id="9722" xr3:uid="{9D52AF91-84AE-4525-9F27-6A779DE09A90}" name="Colonne9704" dataDxfId="6662"/>
    <tableColumn id="9723" xr3:uid="{A35029EA-7CE6-47AA-BEFC-1600D1EE11C5}" name="Colonne9705" dataDxfId="6661"/>
    <tableColumn id="9724" xr3:uid="{1409BB0D-DB75-4824-88F0-D39FB44B8BED}" name="Colonne9706" dataDxfId="6660"/>
    <tableColumn id="9725" xr3:uid="{92045CA7-014B-4776-AF82-A29D4D858F1C}" name="Colonne9707" dataDxfId="6659"/>
    <tableColumn id="9726" xr3:uid="{E1ADD37A-827C-497E-AFBB-D85569025FAE}" name="Colonne9708" dataDxfId="6658"/>
    <tableColumn id="9727" xr3:uid="{6DB10657-558C-4701-8E5C-7631780C815B}" name="Colonne9709" dataDxfId="6657"/>
    <tableColumn id="9728" xr3:uid="{A2D3A69A-0456-4E71-AD81-B332A2F372BA}" name="Colonne9710" dataDxfId="6656"/>
    <tableColumn id="9729" xr3:uid="{636036CF-A09C-43D1-96FB-9705BA82CB64}" name="Colonne9711" dataDxfId="6655"/>
    <tableColumn id="9730" xr3:uid="{1598A8AF-14D1-42FC-84D4-0BA5CCBA619F}" name="Colonne9712" dataDxfId="6654"/>
    <tableColumn id="9731" xr3:uid="{0C1D556C-46F0-4350-B979-26BBF3338009}" name="Colonne9713" dataDxfId="6653"/>
    <tableColumn id="9732" xr3:uid="{89F1E6CB-035D-4F60-AECF-C7A117A94DD7}" name="Colonne9714" dataDxfId="6652"/>
    <tableColumn id="9733" xr3:uid="{9C0241DE-AFD6-4B38-93F1-882437909283}" name="Colonne9715" dataDxfId="6651"/>
    <tableColumn id="9734" xr3:uid="{4CC021D3-DEAB-4403-BC74-F83C2FFEF743}" name="Colonne9716" dataDxfId="6650"/>
    <tableColumn id="9735" xr3:uid="{201ED6A3-D453-4529-BA7C-88CADD390992}" name="Colonne9717" dataDxfId="6649"/>
    <tableColumn id="9736" xr3:uid="{73604F34-6D90-48F0-9BA0-12C29FFE5CF3}" name="Colonne9718" dataDxfId="6648"/>
    <tableColumn id="9737" xr3:uid="{355E7ADA-D422-44F1-9625-FFFA90D353CE}" name="Colonne9719" dataDxfId="6647"/>
    <tableColumn id="9738" xr3:uid="{0E812433-0233-42B6-9238-7C17145E0CD1}" name="Colonne9720" dataDxfId="6646"/>
    <tableColumn id="9739" xr3:uid="{6B52BAF3-3B71-44EB-A305-701B3985D1AA}" name="Colonne9721" dataDxfId="6645"/>
    <tableColumn id="9740" xr3:uid="{931BF435-0406-4F54-A7B7-0406C9899C64}" name="Colonne9722" dataDxfId="6644"/>
    <tableColumn id="9741" xr3:uid="{D62029DF-AD3D-4FC6-A42D-E77E24937B4F}" name="Colonne9723" dataDxfId="6643"/>
    <tableColumn id="9742" xr3:uid="{24C77A64-DE4C-4066-922C-13B489D002B6}" name="Colonne9724" dataDxfId="6642"/>
    <tableColumn id="9743" xr3:uid="{599A235D-9C78-494E-BFC2-222C5FE7F418}" name="Colonne9725" dataDxfId="6641"/>
    <tableColumn id="9744" xr3:uid="{C403F508-0F86-4DB3-A1EE-3DD212984775}" name="Colonne9726" dataDxfId="6640"/>
    <tableColumn id="9745" xr3:uid="{191DBAB8-B363-46FF-BF06-0D99318B0552}" name="Colonne9727" dataDxfId="6639"/>
    <tableColumn id="9746" xr3:uid="{F4D8D578-10E1-4B62-92F5-BB8FA1E87B49}" name="Colonne9728" dataDxfId="6638"/>
    <tableColumn id="9747" xr3:uid="{C7E52C7E-1E98-4897-82B1-EF7346C5F837}" name="Colonne9729" dataDxfId="6637"/>
    <tableColumn id="9748" xr3:uid="{8A8D4E71-37CF-4C93-BEA4-83D21C7D47E8}" name="Colonne9730" dataDxfId="6636"/>
    <tableColumn id="9749" xr3:uid="{17C98FF9-C561-4A33-9286-378207CC4216}" name="Colonne9731" dataDxfId="6635"/>
    <tableColumn id="9750" xr3:uid="{877462BE-DADD-4D06-9A63-AB38AEB54A87}" name="Colonne9732" dataDxfId="6634"/>
    <tableColumn id="9751" xr3:uid="{7342DB12-6934-4779-9486-B46A7C13C287}" name="Colonne9733" dataDxfId="6633"/>
    <tableColumn id="9752" xr3:uid="{A6FEBB33-93AB-4602-8571-20A7E7B8DC2F}" name="Colonne9734" dataDxfId="6632"/>
    <tableColumn id="9753" xr3:uid="{68121F98-F34A-4BBA-9C6B-4B8B991DD1D9}" name="Colonne9735" dataDxfId="6631"/>
    <tableColumn id="9754" xr3:uid="{DCE2CD7B-7804-4417-803E-9C607365CDD5}" name="Colonne9736" dataDxfId="6630"/>
    <tableColumn id="9755" xr3:uid="{FA1AF10F-3F39-41C0-8AC9-8D7EB230A15C}" name="Colonne9737" dataDxfId="6629"/>
    <tableColumn id="9756" xr3:uid="{F6013621-36BC-4FF8-A39F-0866D5415BA6}" name="Colonne9738" dataDxfId="6628"/>
    <tableColumn id="9757" xr3:uid="{B63194A0-B7FB-4FF7-8A9F-C4B59792DE3F}" name="Colonne9739" dataDxfId="6627"/>
    <tableColumn id="9758" xr3:uid="{6CB61C89-1437-4B7A-BC17-77040F8BC946}" name="Colonne9740" dataDxfId="6626"/>
    <tableColumn id="9759" xr3:uid="{8A36806F-26A8-48EB-994D-0A51725AE432}" name="Colonne9741" dataDxfId="6625"/>
    <tableColumn id="9760" xr3:uid="{7FA49EE0-8926-4C04-B9DC-49916186417F}" name="Colonne9742" dataDxfId="6624"/>
    <tableColumn id="9761" xr3:uid="{11FB6141-BA83-4351-9426-1B4AE500BCA0}" name="Colonne9743" dataDxfId="6623"/>
    <tableColumn id="9762" xr3:uid="{2CB6EC35-6C0A-4D27-A388-7EB85FD8B27A}" name="Colonne9744" dataDxfId="6622"/>
    <tableColumn id="9763" xr3:uid="{E93BC3A4-EEBE-49A5-9B7F-0A359631ED8B}" name="Colonne9745" dataDxfId="6621"/>
    <tableColumn id="9764" xr3:uid="{71336914-2BF3-4939-8A76-16C3AB2B32EE}" name="Colonne9746" dataDxfId="6620"/>
    <tableColumn id="9765" xr3:uid="{6AAE8902-F68B-49F4-B334-3F1E56B22A51}" name="Colonne9747" dataDxfId="6619"/>
    <tableColumn id="9766" xr3:uid="{E5BFFF4D-1ABF-4C92-8C1B-6BC62553BB96}" name="Colonne9748" dataDxfId="6618"/>
    <tableColumn id="9767" xr3:uid="{7CFFC24C-8C91-4CFD-952E-976D183D8732}" name="Colonne9749" dataDxfId="6617"/>
    <tableColumn id="9768" xr3:uid="{36B4F4DC-4289-4AB9-ABCF-87EF0E9902C3}" name="Colonne9750" dataDxfId="6616"/>
    <tableColumn id="9769" xr3:uid="{C587D801-ADC1-4001-9D65-2DC478D0E8C2}" name="Colonne9751" dataDxfId="6615"/>
    <tableColumn id="9770" xr3:uid="{E5040297-3B1D-4BBD-AFAF-4E67ABB05C80}" name="Colonne9752" dataDxfId="6614"/>
    <tableColumn id="9771" xr3:uid="{00963227-13C5-4070-8418-5BAB571AD4CD}" name="Colonne9753" dataDxfId="6613"/>
    <tableColumn id="9772" xr3:uid="{84FC61F0-1DAB-408A-B686-58FDEC93674A}" name="Colonne9754" dataDxfId="6612"/>
    <tableColumn id="9773" xr3:uid="{5A1F84BB-7C2B-46B3-BB15-410B6B09FE66}" name="Colonne9755" dataDxfId="6611"/>
    <tableColumn id="9774" xr3:uid="{D9B00B2B-EADA-461A-BE1E-E66EEE3DE31F}" name="Colonne9756" dataDxfId="6610"/>
    <tableColumn id="9775" xr3:uid="{39397AF6-ADE3-4E52-BA1A-7E6EC1F159FD}" name="Colonne9757" dataDxfId="6609"/>
    <tableColumn id="9776" xr3:uid="{120F6213-8E40-41A6-A5BA-34C92B7E8C09}" name="Colonne9758" dataDxfId="6608"/>
    <tableColumn id="9777" xr3:uid="{25F2519E-CC64-4E97-9BF0-B805880B8AE0}" name="Colonne9759" dataDxfId="6607"/>
    <tableColumn id="9778" xr3:uid="{9BDCFA5C-F8DE-493F-B1BC-9C3E4EA1575F}" name="Colonne9760" dataDxfId="6606"/>
    <tableColumn id="9779" xr3:uid="{4F6D2ADF-AFED-48E2-B957-BEB74D24E1EE}" name="Colonne9761" dataDxfId="6605"/>
    <tableColumn id="9780" xr3:uid="{AD2EF300-9994-4496-A2F6-6D35C98B7A6E}" name="Colonne9762" dataDxfId="6604"/>
    <tableColumn id="9781" xr3:uid="{BA7C4B9F-C07F-4030-A6F9-2CA01C075B8F}" name="Colonne9763" dataDxfId="6603"/>
    <tableColumn id="9782" xr3:uid="{48270048-D60A-4099-8AB6-BBF68F525D70}" name="Colonne9764" dataDxfId="6602"/>
    <tableColumn id="9783" xr3:uid="{60DAFF34-54C1-417B-B969-9958A7931576}" name="Colonne9765" dataDxfId="6601"/>
    <tableColumn id="9784" xr3:uid="{57D092E6-8006-4708-ACF9-A37FDB9553DE}" name="Colonne9766" dataDxfId="6600"/>
    <tableColumn id="9785" xr3:uid="{6E7B75B4-F9C0-41B9-AE7B-DF0D605B4BA5}" name="Colonne9767" dataDxfId="6599"/>
    <tableColumn id="9786" xr3:uid="{192F0E8E-2089-4283-A3F1-72437D9C8CD7}" name="Colonne9768" dataDxfId="6598"/>
    <tableColumn id="9787" xr3:uid="{69136F0B-2A64-468E-80AC-53E0731B0BF5}" name="Colonne9769" dataDxfId="6597"/>
    <tableColumn id="9788" xr3:uid="{DF12CC5B-DE6C-4A24-9C10-ED5E12B8D838}" name="Colonne9770" dataDxfId="6596"/>
    <tableColumn id="9789" xr3:uid="{E51252CB-A8E6-4308-8FCA-83B5D8DF1A6A}" name="Colonne9771" dataDxfId="6595"/>
    <tableColumn id="9790" xr3:uid="{8F03F447-41CF-4528-9392-2B0C989DCE6F}" name="Colonne9772" dataDxfId="6594"/>
    <tableColumn id="9791" xr3:uid="{88BEBADB-EA3C-495D-A7A2-745C63EF208A}" name="Colonne9773" dataDxfId="6593"/>
    <tableColumn id="9792" xr3:uid="{98A542B1-4685-4406-A182-F0B79241679C}" name="Colonne9774" dataDxfId="6592"/>
    <tableColumn id="9793" xr3:uid="{628641BB-F828-4CD6-8501-DA2C3DAECEC8}" name="Colonne9775" dataDxfId="6591"/>
    <tableColumn id="9794" xr3:uid="{1952763F-2DBB-4193-9BE8-0DC08BBF0F38}" name="Colonne9776" dataDxfId="6590"/>
    <tableColumn id="9795" xr3:uid="{C4E155CD-3603-4411-83F9-EC1D33A12DA1}" name="Colonne9777" dataDxfId="6589"/>
    <tableColumn id="9796" xr3:uid="{BFAFA582-4F07-4512-92A5-2E4858C7B561}" name="Colonne9778" dataDxfId="6588"/>
    <tableColumn id="9797" xr3:uid="{0103A653-4F0F-4A87-A93B-B6A9CD96F01E}" name="Colonne9779" dataDxfId="6587"/>
    <tableColumn id="9798" xr3:uid="{2DD9735D-A32B-4674-9D88-87FCE813049F}" name="Colonne9780" dataDxfId="6586"/>
    <tableColumn id="9799" xr3:uid="{1185C6B7-E7EB-4746-B450-AFBF3F565E36}" name="Colonne9781" dataDxfId="6585"/>
    <tableColumn id="9800" xr3:uid="{308A2E5E-0B5D-463A-A544-3E9A86EDE039}" name="Colonne9782" dataDxfId="6584"/>
    <tableColumn id="9801" xr3:uid="{11FADF0E-D37C-4AE8-9BB8-11F9CA443E33}" name="Colonne9783" dataDxfId="6583"/>
    <tableColumn id="9802" xr3:uid="{73489BC7-3AC4-4AA5-8AEA-3901753023ED}" name="Colonne9784" dataDxfId="6582"/>
    <tableColumn id="9803" xr3:uid="{24037C0E-1593-4D0B-84A0-56451CA2F749}" name="Colonne9785" dataDxfId="6581"/>
    <tableColumn id="9804" xr3:uid="{5FCE43D6-30DE-441F-894B-B1B55080B4BB}" name="Colonne9786" dataDxfId="6580"/>
    <tableColumn id="9805" xr3:uid="{7B4D1DFF-58C9-495F-84E0-CEBC90B4AD4F}" name="Colonne9787" dataDxfId="6579"/>
    <tableColumn id="9806" xr3:uid="{36FC959E-3C70-4D72-864C-016F3F6470C9}" name="Colonne9788" dataDxfId="6578"/>
    <tableColumn id="9807" xr3:uid="{B2354674-A6AB-4880-A7E1-F1C86BB6155B}" name="Colonne9789" dataDxfId="6577"/>
    <tableColumn id="9808" xr3:uid="{1C75C2B6-2F76-4B70-9A3C-1EB6388F5F1F}" name="Colonne9790" dataDxfId="6576"/>
    <tableColumn id="9809" xr3:uid="{65E61478-EFCA-403B-BF17-EC211305FFC5}" name="Colonne9791" dataDxfId="6575"/>
    <tableColumn id="9810" xr3:uid="{693AD8E7-6514-4562-B01C-828E9513C9F1}" name="Colonne9792" dataDxfId="6574"/>
    <tableColumn id="9811" xr3:uid="{87837455-54B2-4D13-AAD5-550AB2CE904B}" name="Colonne9793" dataDxfId="6573"/>
    <tableColumn id="9812" xr3:uid="{50026765-0B1A-4B80-A7CA-AFD7D277011C}" name="Colonne9794" dataDxfId="6572"/>
    <tableColumn id="9813" xr3:uid="{572CFBF7-0AEF-4A39-B92B-3AD71871931A}" name="Colonne9795" dataDxfId="6571"/>
    <tableColumn id="9814" xr3:uid="{21882CBB-BB6C-41E2-A487-F98499D88CDF}" name="Colonne9796" dataDxfId="6570"/>
    <tableColumn id="9815" xr3:uid="{1519AF7B-F02D-43AA-A9FF-1BC3C3A228C0}" name="Colonne9797" dataDxfId="6569"/>
    <tableColumn id="9816" xr3:uid="{07D6AA25-6F4C-47BB-AD77-BC2DB0E7F5FE}" name="Colonne9798" dataDxfId="6568"/>
    <tableColumn id="9817" xr3:uid="{DDA5BC9E-9F37-45EA-91B5-2202970BD007}" name="Colonne9799" dataDxfId="6567"/>
    <tableColumn id="9818" xr3:uid="{AC06A893-1E4A-47FE-B0D5-0487575419A4}" name="Colonne9800" dataDxfId="6566"/>
    <tableColumn id="9819" xr3:uid="{2AF3CA36-1721-4B7C-A7E4-1BDE4265B19A}" name="Colonne9801" dataDxfId="6565"/>
    <tableColumn id="9820" xr3:uid="{D0FB78D9-ABEC-449B-8291-4AFBE5F980D9}" name="Colonne9802" dataDxfId="6564"/>
    <tableColumn id="9821" xr3:uid="{0236DEC3-397B-4FC0-900C-94D6BBF1A82A}" name="Colonne9803" dataDxfId="6563"/>
    <tableColumn id="9822" xr3:uid="{41DF52D7-1C0C-4061-9B77-E491AA68B7A6}" name="Colonne9804" dataDxfId="6562"/>
    <tableColumn id="9823" xr3:uid="{4A308606-3B63-4CDB-A57C-4FD2EAA95FCC}" name="Colonne9805" dataDxfId="6561"/>
    <tableColumn id="9824" xr3:uid="{52B17950-6463-48C8-84AB-85D44912BFA9}" name="Colonne9806" dataDxfId="6560"/>
    <tableColumn id="9825" xr3:uid="{269A46E5-0C04-4C12-85F8-B37321BFE034}" name="Colonne9807" dataDxfId="6559"/>
    <tableColumn id="9826" xr3:uid="{2C8A0A69-88F9-424E-A356-7FE332F5093D}" name="Colonne9808" dataDxfId="6558"/>
    <tableColumn id="9827" xr3:uid="{FA039EFF-0404-4840-90F3-331928205ACD}" name="Colonne9809" dataDxfId="6557"/>
    <tableColumn id="9828" xr3:uid="{789FC160-2BB5-4A9D-849F-E9C1A3F73169}" name="Colonne9810" dataDxfId="6556"/>
    <tableColumn id="9829" xr3:uid="{FB18D48A-C040-4E82-B98A-8CC4790611F6}" name="Colonne9811" dataDxfId="6555"/>
    <tableColumn id="9830" xr3:uid="{88D682A0-6601-4DAE-A24D-B50D848BF2DB}" name="Colonne9812" dataDxfId="6554"/>
    <tableColumn id="9831" xr3:uid="{32040320-1614-4558-B01F-9FD2B908E6A7}" name="Colonne9813" dataDxfId="6553"/>
    <tableColumn id="9832" xr3:uid="{2FACAC58-DCF5-4F43-AAFD-076F40282E35}" name="Colonne9814" dataDxfId="6552"/>
    <tableColumn id="9833" xr3:uid="{1443795D-17CE-40AD-B915-1D05C60266B3}" name="Colonne9815" dataDxfId="6551"/>
    <tableColumn id="9834" xr3:uid="{DEC28185-80A6-4CFF-9B01-8D3C9994FC42}" name="Colonne9816" dataDxfId="6550"/>
    <tableColumn id="9835" xr3:uid="{D5CCA5A0-92BA-4B68-B4BB-8451E67478A2}" name="Colonne9817" dataDxfId="6549"/>
    <tableColumn id="9836" xr3:uid="{8A22E068-5F9F-46FF-BE5F-BCFE7B1B6B38}" name="Colonne9818" dataDxfId="6548"/>
    <tableColumn id="9837" xr3:uid="{927604BA-AA29-452B-A92B-CBCF1228B264}" name="Colonne9819" dataDxfId="6547"/>
    <tableColumn id="9838" xr3:uid="{54DD062E-9213-49FC-993C-3B9383EC6C34}" name="Colonne9820" dataDxfId="6546"/>
    <tableColumn id="9839" xr3:uid="{29C246AC-A8D5-4C75-B7FF-BB8820082CBF}" name="Colonne9821" dataDxfId="6545"/>
    <tableColumn id="9840" xr3:uid="{14994235-D21B-4536-A88A-353EE5C78FF3}" name="Colonne9822" dataDxfId="6544"/>
    <tableColumn id="9841" xr3:uid="{19AF55C2-C8D1-4897-9461-C318C49F44FB}" name="Colonne9823" dataDxfId="6543"/>
    <tableColumn id="9842" xr3:uid="{49A70EED-0738-465D-8346-033BFADFD70C}" name="Colonne9824" dataDxfId="6542"/>
    <tableColumn id="9843" xr3:uid="{2C7FED94-3CF2-462F-AD4C-3513C82E7552}" name="Colonne9825" dataDxfId="6541"/>
    <tableColumn id="9844" xr3:uid="{BBEA52FB-1770-488B-95B9-303A391AF3EF}" name="Colonne9826" dataDxfId="6540"/>
    <tableColumn id="9845" xr3:uid="{3FAB8A4C-1F05-4647-8564-61F8BBFF29F5}" name="Colonne9827" dataDxfId="6539"/>
    <tableColumn id="9846" xr3:uid="{DC4356AE-108C-4D46-88B7-189DBEB78FC6}" name="Colonne9828" dataDxfId="6538"/>
    <tableColumn id="9847" xr3:uid="{90C2FD4A-A944-4AEB-A968-4DE9F2244626}" name="Colonne9829" dataDxfId="6537"/>
    <tableColumn id="9848" xr3:uid="{C57A7E50-9E34-4E43-AB37-536DABD7991A}" name="Colonne9830" dataDxfId="6536"/>
    <tableColumn id="9849" xr3:uid="{E1F3736B-00F1-45F5-B153-828F968F5215}" name="Colonne9831" dataDxfId="6535"/>
    <tableColumn id="9850" xr3:uid="{62B21887-05C0-47B2-816F-C1B0F79382A5}" name="Colonne9832" dataDxfId="6534"/>
    <tableColumn id="9851" xr3:uid="{3391A2BF-5532-43E2-AAA9-E0511D8AD749}" name="Colonne9833" dataDxfId="6533"/>
    <tableColumn id="9852" xr3:uid="{AE40B673-FFE0-4E07-BD01-6EDE787685E9}" name="Colonne9834" dataDxfId="6532"/>
    <tableColumn id="9853" xr3:uid="{AEFBE075-A7DD-4C57-8D8C-0EA809FCCF17}" name="Colonne9835" dataDxfId="6531"/>
    <tableColumn id="9854" xr3:uid="{62BB11BE-B3DA-4891-BCD3-1A201F787C91}" name="Colonne9836" dataDxfId="6530"/>
    <tableColumn id="9855" xr3:uid="{92A76239-A173-4CAA-B2FE-C8AF1C5E6799}" name="Colonne9837" dataDxfId="6529"/>
    <tableColumn id="9856" xr3:uid="{039EC64E-8959-40CC-9D23-068FADB0CF73}" name="Colonne9838" dataDxfId="6528"/>
    <tableColumn id="9857" xr3:uid="{5F6F92E1-D1E4-496E-AE00-FDFF8220B782}" name="Colonne9839" dataDxfId="6527"/>
    <tableColumn id="9858" xr3:uid="{4938540C-A2B0-4A77-AC19-34A56477B8D2}" name="Colonne9840" dataDxfId="6526"/>
    <tableColumn id="9859" xr3:uid="{CD58B065-7B03-4B51-ABA8-CC1D4AC46E53}" name="Colonne9841" dataDxfId="6525"/>
    <tableColumn id="9860" xr3:uid="{D3A9B7BC-DE33-4BAC-85C2-75FB17219605}" name="Colonne9842" dataDxfId="6524"/>
    <tableColumn id="9861" xr3:uid="{563E759D-AA8A-40C4-ABF3-49AE1C6E5F4B}" name="Colonne9843" dataDxfId="6523"/>
    <tableColumn id="9862" xr3:uid="{EE53FD64-B9B7-4FFC-800F-097CCF4A2942}" name="Colonne9844" dataDxfId="6522"/>
    <tableColumn id="9863" xr3:uid="{DABCF020-0A4E-4BCF-AF1C-BD76CC5C2E65}" name="Colonne9845" dataDxfId="6521"/>
    <tableColumn id="9864" xr3:uid="{3F6B7B8E-8D77-4873-A652-3F4990FA5A33}" name="Colonne9846" dataDxfId="6520"/>
    <tableColumn id="9865" xr3:uid="{1AC930C8-AD23-4178-A2ED-CC51AD9010C9}" name="Colonne9847" dataDxfId="6519"/>
    <tableColumn id="9866" xr3:uid="{472CCB21-7E2A-4149-BD60-6044B09A9771}" name="Colonne9848" dataDxfId="6518"/>
    <tableColumn id="9867" xr3:uid="{546DD61A-1DFE-46B8-BF53-FCC9AF9E5E81}" name="Colonne9849" dataDxfId="6517"/>
    <tableColumn id="9868" xr3:uid="{FF45E41D-0B7D-4A52-B4DB-69EE5DD244BC}" name="Colonne9850" dataDxfId="6516"/>
    <tableColumn id="9869" xr3:uid="{6795CF4D-21A3-4D5A-AED3-E4EB10CD7226}" name="Colonne9851" dataDxfId="6515"/>
    <tableColumn id="9870" xr3:uid="{DD8C2486-FC54-40EA-A60E-EF458FA150ED}" name="Colonne9852" dataDxfId="6514"/>
    <tableColumn id="9871" xr3:uid="{3C3A16F1-ECDA-4FE3-83ED-6412E5F0A443}" name="Colonne9853" dataDxfId="6513"/>
    <tableColumn id="9872" xr3:uid="{23C1B3DE-9206-4123-843D-5E1B27C02CAD}" name="Colonne9854" dataDxfId="6512"/>
    <tableColumn id="9873" xr3:uid="{74A4B161-C4B7-4FE4-927B-4D1115E1A3BF}" name="Colonne9855" dataDxfId="6511"/>
    <tableColumn id="9874" xr3:uid="{BC4D8E33-BF8F-484B-8096-37ABA7AA88BD}" name="Colonne9856" dataDxfId="6510"/>
    <tableColumn id="9875" xr3:uid="{C8CD4709-2D5D-4926-9F9A-7AC36DD68223}" name="Colonne9857" dataDxfId="6509"/>
    <tableColumn id="9876" xr3:uid="{DDC565AD-AA72-4A5A-8296-C45E66D9246F}" name="Colonne9858" dataDxfId="6508"/>
    <tableColumn id="9877" xr3:uid="{B044716E-9527-46AF-8AE2-C4A649B412E0}" name="Colonne9859" dataDxfId="6507"/>
    <tableColumn id="9878" xr3:uid="{A2210BFC-4D4A-423D-8BEB-D294C947F3DB}" name="Colonne9860" dataDxfId="6506"/>
    <tableColumn id="9879" xr3:uid="{421C17CA-4FB3-4097-8B37-1CAE7F7AE859}" name="Colonne9861" dataDxfId="6505"/>
    <tableColumn id="9880" xr3:uid="{833F4F46-3200-49AF-A08A-34369C6A20DA}" name="Colonne9862" dataDxfId="6504"/>
    <tableColumn id="9881" xr3:uid="{BE5EEA06-B312-4EBC-AC4A-357A0F5DAFAB}" name="Colonne9863" dataDxfId="6503"/>
    <tableColumn id="9882" xr3:uid="{B8A95C33-7C8E-48B8-8AC1-BA8D35906759}" name="Colonne9864" dataDxfId="6502"/>
    <tableColumn id="9883" xr3:uid="{978AB47B-B674-4059-B34C-B0A46CF08A6D}" name="Colonne9865" dataDxfId="6501"/>
    <tableColumn id="9884" xr3:uid="{88DBF52B-75ED-4F69-8BDC-107280FD1A2D}" name="Colonne9866" dataDxfId="6500"/>
    <tableColumn id="9885" xr3:uid="{20D09561-A51B-47CF-A084-3CF7DE902A13}" name="Colonne9867" dataDxfId="6499"/>
    <tableColumn id="9886" xr3:uid="{2AA8D33B-C487-4B9E-B980-77408C4BE9C3}" name="Colonne9868" dataDxfId="6498"/>
    <tableColumn id="9887" xr3:uid="{E23EB93D-EE35-45DA-B755-5FA31C92198F}" name="Colonne9869" dataDxfId="6497"/>
    <tableColumn id="9888" xr3:uid="{4D5F4353-CAD4-4B27-BD83-6E9948EEDCDD}" name="Colonne9870" dataDxfId="6496"/>
    <tableColumn id="9889" xr3:uid="{8ACD38FE-55D4-49C5-ACB5-B9A1D5493F86}" name="Colonne9871" dataDxfId="6495"/>
    <tableColumn id="9890" xr3:uid="{BD925634-36D9-43D6-BD7A-C44D50E3C8CA}" name="Colonne9872" dataDxfId="6494"/>
    <tableColumn id="9891" xr3:uid="{ACC9F033-9D0A-4422-ACDD-615C1855C9AD}" name="Colonne9873" dataDxfId="6493"/>
    <tableColumn id="9892" xr3:uid="{1184E8B8-532C-4AB2-9055-96D0347E809C}" name="Colonne9874" dataDxfId="6492"/>
    <tableColumn id="9893" xr3:uid="{C920D921-B773-49BD-9145-79D2BBB28FFC}" name="Colonne9875" dataDxfId="6491"/>
    <tableColumn id="9894" xr3:uid="{4DA163B9-FA9B-4A0C-8F7F-6CE943A6DE05}" name="Colonne9876" dataDxfId="6490"/>
    <tableColumn id="9895" xr3:uid="{688FAEBF-0118-4A63-AA82-47F7D451FCAE}" name="Colonne9877" dataDxfId="6489"/>
    <tableColumn id="9896" xr3:uid="{91FDA6B4-4699-4919-8124-6A7254686FCB}" name="Colonne9878" dataDxfId="6488"/>
    <tableColumn id="9897" xr3:uid="{1F35CFB8-6983-45BB-893E-B6B32FBA44FA}" name="Colonne9879" dataDxfId="6487"/>
    <tableColumn id="9898" xr3:uid="{196E8FF1-FCDA-487E-A62A-76D483FF8F5E}" name="Colonne9880" dataDxfId="6486"/>
    <tableColumn id="9899" xr3:uid="{F71E87C9-8AA7-4066-9689-FECD89948D2E}" name="Colonne9881" dataDxfId="6485"/>
    <tableColumn id="9900" xr3:uid="{B8B8BD5A-5A6A-472F-B0FB-3CC19162ADE8}" name="Colonne9882" dataDxfId="6484"/>
    <tableColumn id="9901" xr3:uid="{5D3CBE6B-5F58-4496-8D62-AE61B84ADB03}" name="Colonne9883" dataDxfId="6483"/>
    <tableColumn id="9902" xr3:uid="{6EA7A03A-A744-42F1-BA68-BE6C5986764E}" name="Colonne9884" dataDxfId="6482"/>
    <tableColumn id="9903" xr3:uid="{23F83F9D-706C-4A1C-AE6B-1EF24C0D0E62}" name="Colonne9885" dataDxfId="6481"/>
    <tableColumn id="9904" xr3:uid="{7330181B-1EED-4F93-AE8C-8B1BAF705EC3}" name="Colonne9886" dataDxfId="6480"/>
    <tableColumn id="9905" xr3:uid="{ABC41B5E-A1BB-465F-8B5D-199EE8335ED9}" name="Colonne9887" dataDxfId="6479"/>
    <tableColumn id="9906" xr3:uid="{B5B0B90A-E9F0-40E8-A374-3AB3A26828AA}" name="Colonne9888" dataDxfId="6478"/>
    <tableColumn id="9907" xr3:uid="{49F3CAAF-A702-4A92-B0D4-45C61EB5DDB5}" name="Colonne9889" dataDxfId="6477"/>
    <tableColumn id="9908" xr3:uid="{BA594BD1-8D3D-41F2-B1E8-FB66E41C0ABE}" name="Colonne9890" dataDxfId="6476"/>
    <tableColumn id="9909" xr3:uid="{815A1946-D64D-47AF-BDE2-9C265C682935}" name="Colonne9891" dataDxfId="6475"/>
    <tableColumn id="9910" xr3:uid="{DEB00095-A10A-48B3-8A36-5EAE18A4D53C}" name="Colonne9892" dataDxfId="6474"/>
    <tableColumn id="9911" xr3:uid="{01AB37B1-888A-432B-9883-F26638298DCE}" name="Colonne9893" dataDxfId="6473"/>
    <tableColumn id="9912" xr3:uid="{C99D3377-8424-4431-BEC8-60B0107389F4}" name="Colonne9894" dataDxfId="6472"/>
    <tableColumn id="9913" xr3:uid="{1CED30B8-82AD-4385-854F-B2BA821F3720}" name="Colonne9895" dataDxfId="6471"/>
    <tableColumn id="9914" xr3:uid="{2AB95B4F-7806-49DD-9AAA-8FE8B0BA751E}" name="Colonne9896" dataDxfId="6470"/>
    <tableColumn id="9915" xr3:uid="{B5CD1BEF-7C69-445E-9408-E5DB1A87B789}" name="Colonne9897" dataDxfId="6469"/>
    <tableColumn id="9916" xr3:uid="{DA9A0120-B5A3-4413-8E3A-009CD4C47F55}" name="Colonne9898" dataDxfId="6468"/>
    <tableColumn id="9917" xr3:uid="{BE545769-C9E5-491F-A229-EA3CE8BE6B17}" name="Colonne9899" dataDxfId="6467"/>
    <tableColumn id="9918" xr3:uid="{C1FE44CE-FEF3-4247-822D-1B23D231B878}" name="Colonne9900" dataDxfId="6466"/>
    <tableColumn id="9919" xr3:uid="{A8DC2937-BCEF-4C3C-B6AD-CBEA6727618C}" name="Colonne9901" dataDxfId="6465"/>
    <tableColumn id="9920" xr3:uid="{B1435C9B-328A-404A-8C38-46CC19E00E50}" name="Colonne9902" dataDxfId="6464"/>
    <tableColumn id="9921" xr3:uid="{1040AC23-8A3C-45CF-ACEB-833DCB34FD4A}" name="Colonne9903" dataDxfId="6463"/>
    <tableColumn id="9922" xr3:uid="{B28CA8FE-C979-42EF-A86C-94D00C691AC2}" name="Colonne9904" dataDxfId="6462"/>
    <tableColumn id="9923" xr3:uid="{EF385A8C-AA9A-4860-87E8-5E94699EEB67}" name="Colonne9905" dataDxfId="6461"/>
    <tableColumn id="9924" xr3:uid="{02924421-C12D-4239-80B7-7FA359D35896}" name="Colonne9906" dataDxfId="6460"/>
    <tableColumn id="9925" xr3:uid="{CA79408B-C0A3-41FA-9446-EBF00C4EFD6E}" name="Colonne9907" dataDxfId="6459"/>
    <tableColumn id="9926" xr3:uid="{9C29B153-3A92-4E8E-9E29-A6327E161A94}" name="Colonne9908" dataDxfId="6458"/>
    <tableColumn id="9927" xr3:uid="{7D8C1CD7-3FB6-43D7-83A4-1F8B5923C821}" name="Colonne9909" dataDxfId="6457"/>
    <tableColumn id="9928" xr3:uid="{13FA83F1-CD21-4C7F-905C-8B42F91FC2AD}" name="Colonne9910" dataDxfId="6456"/>
    <tableColumn id="9929" xr3:uid="{EDF00C0A-26D9-40B9-98F2-F1DBBA800F27}" name="Colonne9911" dataDxfId="6455"/>
    <tableColumn id="9930" xr3:uid="{00EA69C9-229D-4DCF-8666-269C1AA6156F}" name="Colonne9912" dataDxfId="6454"/>
    <tableColumn id="9931" xr3:uid="{421E999C-55AC-4F2D-A054-5F84A90762BE}" name="Colonne9913" dataDxfId="6453"/>
    <tableColumn id="9932" xr3:uid="{A0A71DAA-FD2C-4425-B144-AFBADB35CDF4}" name="Colonne9914" dataDxfId="6452"/>
    <tableColumn id="9933" xr3:uid="{95DA4AE0-654A-4100-AF1B-A864AF99D3CC}" name="Colonne9915" dataDxfId="6451"/>
    <tableColumn id="9934" xr3:uid="{433D5570-5664-4985-BB95-0041FBE6F5AB}" name="Colonne9916" dataDxfId="6450"/>
    <tableColumn id="9935" xr3:uid="{E11850AA-1FD8-4D4E-9464-6A3FC9F3D2FC}" name="Colonne9917" dataDxfId="6449"/>
    <tableColumn id="9936" xr3:uid="{E8BEB2F6-13F1-4E55-AC7E-16B8BE90F255}" name="Colonne9918" dataDxfId="6448"/>
    <tableColumn id="9937" xr3:uid="{A14E0DCA-E02C-42F6-A886-C0CE188938CD}" name="Colonne9919" dataDxfId="6447"/>
    <tableColumn id="9938" xr3:uid="{69A889BA-B42C-4EBE-821F-96306A07320A}" name="Colonne9920" dataDxfId="6446"/>
    <tableColumn id="9939" xr3:uid="{4E810BBC-4111-4ABC-A8FB-F274BB17D6B2}" name="Colonne9921" dataDxfId="6445"/>
    <tableColumn id="9940" xr3:uid="{2FF72365-64B7-41CF-B713-5D7165C49D54}" name="Colonne9922" dataDxfId="6444"/>
    <tableColumn id="9941" xr3:uid="{885CE0E7-E515-4A5B-A883-3CA2209DBC05}" name="Colonne9923" dataDxfId="6443"/>
    <tableColumn id="9942" xr3:uid="{C75BC68E-6A4E-486B-B5FD-C39DA7608293}" name="Colonne9924" dataDxfId="6442"/>
    <tableColumn id="9943" xr3:uid="{6C54DE11-FDC8-4AE9-B704-ABF6DAE64258}" name="Colonne9925" dataDxfId="6441"/>
    <tableColumn id="9944" xr3:uid="{5173DCE1-CB76-417D-81F1-CC5B8C66B900}" name="Colonne9926" dataDxfId="6440"/>
    <tableColumn id="9945" xr3:uid="{F6D6478C-6B96-43F6-BCA1-04FA14C1AD9F}" name="Colonne9927" dataDxfId="6439"/>
    <tableColumn id="9946" xr3:uid="{F1342880-986C-46B5-AF65-DAF141D98DE8}" name="Colonne9928" dataDxfId="6438"/>
    <tableColumn id="9947" xr3:uid="{A2FCFD65-355A-418C-A896-634213B1D08D}" name="Colonne9929" dataDxfId="6437"/>
    <tableColumn id="9948" xr3:uid="{17041514-649A-4CF2-A0D9-91E193B5E043}" name="Colonne9930" dataDxfId="6436"/>
    <tableColumn id="9949" xr3:uid="{FED8E2A5-2742-4BD5-9BA9-8D07C03B1F71}" name="Colonne9931" dataDxfId="6435"/>
    <tableColumn id="9950" xr3:uid="{A8F782F4-B187-4B44-A1E5-3615265E2C3C}" name="Colonne9932" dataDxfId="6434"/>
    <tableColumn id="9951" xr3:uid="{12F3C582-274C-4CE3-80D4-B66514D3770B}" name="Colonne9933" dataDxfId="6433"/>
    <tableColumn id="9952" xr3:uid="{7BC1EA73-8F0F-41F6-8313-441DDC7F5493}" name="Colonne9934" dataDxfId="6432"/>
    <tableColumn id="9953" xr3:uid="{00F7A3B8-2792-4BFC-ACAB-6BF3BBC9FAAB}" name="Colonne9935" dataDxfId="6431"/>
    <tableColumn id="9954" xr3:uid="{C912A4C4-B286-46D1-9514-5ED452D53461}" name="Colonne9936" dataDxfId="6430"/>
    <tableColumn id="9955" xr3:uid="{D11B1066-ED8E-4A64-AE68-359209DE389D}" name="Colonne9937" dataDxfId="6429"/>
    <tableColumn id="9956" xr3:uid="{5BB0F331-F26F-4047-A03D-841BF6DF504B}" name="Colonne9938" dataDxfId="6428"/>
    <tableColumn id="9957" xr3:uid="{2EEBF436-D224-4252-8D13-1834024659FF}" name="Colonne9939" dataDxfId="6427"/>
    <tableColumn id="9958" xr3:uid="{65F261D0-119D-4396-9E45-FD7B7F543761}" name="Colonne9940" dataDxfId="6426"/>
    <tableColumn id="9959" xr3:uid="{01C077A8-2D8E-4669-8A9C-B95DB200D90E}" name="Colonne9941" dataDxfId="6425"/>
    <tableColumn id="9960" xr3:uid="{3446F680-2BDC-4496-8C5E-050D0CEE1176}" name="Colonne9942" dataDxfId="6424"/>
    <tableColumn id="9961" xr3:uid="{D1C3C798-A855-414F-9482-7DBC32D5EB30}" name="Colonne9943" dataDxfId="6423"/>
    <tableColumn id="9962" xr3:uid="{5E0A19D7-24A6-485E-9C23-132618839F3C}" name="Colonne9944" dataDxfId="6422"/>
    <tableColumn id="9963" xr3:uid="{E725A608-31FC-4936-A010-AD28961372CB}" name="Colonne9945" dataDxfId="6421"/>
    <tableColumn id="9964" xr3:uid="{9727C0DC-DFCB-4886-99A1-C611D5CB0F34}" name="Colonne9946" dataDxfId="6420"/>
    <tableColumn id="9965" xr3:uid="{2AED4BE5-C887-42C3-A003-1EDF4585F467}" name="Colonne9947" dataDxfId="6419"/>
    <tableColumn id="9966" xr3:uid="{B69AAEDC-30D8-4FEB-947C-8C28F31F7005}" name="Colonne9948" dataDxfId="6418"/>
    <tableColumn id="9967" xr3:uid="{AC113585-9BAD-4F59-B5A9-CA47817A50DF}" name="Colonne9949" dataDxfId="6417"/>
    <tableColumn id="9968" xr3:uid="{638292AD-0CDF-499C-8827-72A7BD5EE6F4}" name="Colonne9950" dataDxfId="6416"/>
    <tableColumn id="9969" xr3:uid="{0B4DC6D6-2CF5-40FC-A4A1-691EB1A83F9B}" name="Colonne9951" dataDxfId="6415"/>
    <tableColumn id="9970" xr3:uid="{61D4BE23-EAB5-4F30-9E5C-11AF8CB1464A}" name="Colonne9952" dataDxfId="6414"/>
    <tableColumn id="9971" xr3:uid="{A96686B9-77A8-4CC2-9CCF-41C60FC1A265}" name="Colonne9953" dataDxfId="6413"/>
    <tableColumn id="9972" xr3:uid="{FFDDA7A5-9423-4174-871E-DFD7CA08D32C}" name="Colonne9954" dataDxfId="6412"/>
    <tableColumn id="9973" xr3:uid="{7C0BEEA0-876C-4E0D-9528-2F459DCF3F7F}" name="Colonne9955" dataDxfId="6411"/>
    <tableColumn id="9974" xr3:uid="{243A81D5-F4CE-40C9-9656-20C439E1B720}" name="Colonne9956" dataDxfId="6410"/>
    <tableColumn id="9975" xr3:uid="{C73B822D-2B48-45C0-AF3A-F2037F4B5B44}" name="Colonne9957" dataDxfId="6409"/>
    <tableColumn id="9976" xr3:uid="{119207F2-F194-42D7-B6CD-EAEDC5CFE37A}" name="Colonne9958" dataDxfId="6408"/>
    <tableColumn id="9977" xr3:uid="{86377C89-C3A1-4227-A236-EDAAB661E405}" name="Colonne9959" dataDxfId="6407"/>
    <tableColumn id="9978" xr3:uid="{FCA92E06-90CA-4A4A-8B81-1BAEEA852463}" name="Colonne9960" dataDxfId="6406"/>
    <tableColumn id="9979" xr3:uid="{51C0902F-2693-44EB-9823-8A44C0DC3B33}" name="Colonne9961" dataDxfId="6405"/>
    <tableColumn id="9980" xr3:uid="{8E06AEA3-F1E3-4D40-B6F4-C8C23BB457CA}" name="Colonne9962" dataDxfId="6404"/>
    <tableColumn id="9981" xr3:uid="{FEC362E1-D35E-4DAB-9972-78FAE156FE09}" name="Colonne9963" dataDxfId="6403"/>
    <tableColumn id="9982" xr3:uid="{26702D46-AE3A-4623-9D47-9D3743AE260E}" name="Colonne9964" dataDxfId="6402"/>
    <tableColumn id="9983" xr3:uid="{05892785-70E6-4F06-9B8B-727A96D60DED}" name="Colonne9965" dataDxfId="6401"/>
    <tableColumn id="9984" xr3:uid="{309804F1-B699-4DA2-997F-16A259DDFA56}" name="Colonne9966" dataDxfId="6400"/>
    <tableColumn id="9985" xr3:uid="{E486A6FE-8C63-4D8D-A456-4D91F7394FDB}" name="Colonne9967" dataDxfId="6399"/>
    <tableColumn id="9986" xr3:uid="{072784E1-9781-4A29-9F6E-4C5C4360B06F}" name="Colonne9968" dataDxfId="6398"/>
    <tableColumn id="9987" xr3:uid="{60EC4284-15B7-4654-AA66-4678DCB8BF81}" name="Colonne9969" dataDxfId="6397"/>
    <tableColumn id="9988" xr3:uid="{E9611C5B-9D6D-4838-A20E-AF04E4A37A6E}" name="Colonne9970" dataDxfId="6396"/>
    <tableColumn id="9989" xr3:uid="{3E2F895A-3DA1-44B6-BD9E-91108DA56658}" name="Colonne9971" dataDxfId="6395"/>
    <tableColumn id="9990" xr3:uid="{75B4D92B-978B-4E6C-973F-EE87942E0087}" name="Colonne9972" dataDxfId="6394"/>
    <tableColumn id="9991" xr3:uid="{F28A2D5A-1165-481E-A695-456592CC17B8}" name="Colonne9973" dataDxfId="6393"/>
    <tableColumn id="9992" xr3:uid="{E2F0DCB6-A8C3-48F7-9561-E8E5E6F14930}" name="Colonne9974" dataDxfId="6392"/>
    <tableColumn id="9993" xr3:uid="{80F175EC-14D5-4056-827E-23E58BF8FE4F}" name="Colonne9975" dataDxfId="6391"/>
    <tableColumn id="9994" xr3:uid="{BDEEAA43-C344-424E-81AD-2936C4D2FA16}" name="Colonne9976" dataDxfId="6390"/>
    <tableColumn id="9995" xr3:uid="{65805C48-75AB-43ED-AA52-22A690990C4D}" name="Colonne9977" dataDxfId="6389"/>
    <tableColumn id="9996" xr3:uid="{4F99D148-B785-4B76-B845-AAC3FD0CC0FC}" name="Colonne9978" dataDxfId="6388"/>
    <tableColumn id="9997" xr3:uid="{06F573D9-4970-49F1-A99D-98FEBDB30CFF}" name="Colonne9979" dataDxfId="6387"/>
    <tableColumn id="9998" xr3:uid="{BDD17BF9-3B56-4C27-92F3-A8B612D28E69}" name="Colonne9980" dataDxfId="6386"/>
    <tableColumn id="9999" xr3:uid="{266B00CE-EFCE-4ABC-BA76-0C5292022C86}" name="Colonne9981" dataDxfId="6385"/>
    <tableColumn id="10000" xr3:uid="{BC667CF6-8C54-46B9-A6A3-A7898FA5A523}" name="Colonne9982" dataDxfId="6384"/>
    <tableColumn id="10001" xr3:uid="{8305D717-0D25-41F4-A5BF-70FC8C0AB127}" name="Colonne9983" dataDxfId="6383"/>
    <tableColumn id="10002" xr3:uid="{7250643A-C8C2-4322-9B65-385243E1FA2E}" name="Colonne9984" dataDxfId="6382"/>
    <tableColumn id="10003" xr3:uid="{0AAF057E-FBDC-449D-9FAB-F2FAB7A84800}" name="Colonne9985" dataDxfId="6381"/>
    <tableColumn id="10004" xr3:uid="{960241FA-B2A6-4378-A2C1-0C5561FF8993}" name="Colonne9986" dataDxfId="6380"/>
    <tableColumn id="10005" xr3:uid="{E84EC68C-D85D-42AB-B709-B810AC97F592}" name="Colonne9987" dataDxfId="6379"/>
    <tableColumn id="10006" xr3:uid="{8E54BE9F-1FE6-4CF6-9321-261928ADEAE6}" name="Colonne9988" dataDxfId="6378"/>
    <tableColumn id="10007" xr3:uid="{197CC323-502A-4B8B-8267-AED77E48BC38}" name="Colonne9989" dataDxfId="6377"/>
    <tableColumn id="10008" xr3:uid="{470692FD-CE9D-47D7-8F1A-BC9DD4186754}" name="Colonne9990" dataDxfId="6376"/>
    <tableColumn id="10009" xr3:uid="{FC882159-5A8E-4F4C-B916-6D3A81FF8C6D}" name="Colonne9991" dataDxfId="6375"/>
    <tableColumn id="10010" xr3:uid="{B860B645-920A-4937-90EA-A2649C819B37}" name="Colonne9992" dataDxfId="6374"/>
    <tableColumn id="10011" xr3:uid="{90384CC2-3065-4609-A9AB-D14A94A2816B}" name="Colonne9993" dataDxfId="6373"/>
    <tableColumn id="10012" xr3:uid="{FA45CF00-DA99-4605-8F42-446F5DE21482}" name="Colonne9994" dataDxfId="6372"/>
    <tableColumn id="10013" xr3:uid="{18B9C63B-0F97-4512-9880-D2C44FDC5E1C}" name="Colonne9995" dataDxfId="6371"/>
    <tableColumn id="10014" xr3:uid="{E3C938F5-04FE-40C1-964F-0AC1526900F6}" name="Colonne9996" dataDxfId="6370"/>
    <tableColumn id="10015" xr3:uid="{2C26B257-FE44-43F6-82FC-B48F3B1490D6}" name="Colonne9997" dataDxfId="6369"/>
    <tableColumn id="10016" xr3:uid="{4E69AC08-7770-42E1-AD89-2C8CE5F6FB6B}" name="Colonne9998" dataDxfId="6368"/>
    <tableColumn id="10017" xr3:uid="{89036E41-B1B4-49A5-BF0E-21DD6CB96812}" name="Colonne9999" dataDxfId="6367"/>
    <tableColumn id="10018" xr3:uid="{A84D8C99-FEDF-4AF1-B5BF-673D5E8407B7}" name="Colonne10000" dataDxfId="6366"/>
    <tableColumn id="10019" xr3:uid="{6914AC64-96E7-4EA7-92CE-E360D31CA3E4}" name="Colonne10001" dataDxfId="6365"/>
    <tableColumn id="10020" xr3:uid="{25968524-92D2-4FEA-827F-ED847550786C}" name="Colonne10002" dataDxfId="6364"/>
    <tableColumn id="10021" xr3:uid="{264CE1C4-3AC9-4EA0-8EFF-2AAE6B2A031B}" name="Colonne10003" dataDxfId="6363"/>
    <tableColumn id="10022" xr3:uid="{187FFC0A-B277-44B7-9DD4-891E92E5BE26}" name="Colonne10004" dataDxfId="6362"/>
    <tableColumn id="10023" xr3:uid="{E2B31DC7-5AA7-4388-9707-4141586E2D70}" name="Colonne10005" dataDxfId="6361"/>
    <tableColumn id="10024" xr3:uid="{E402E870-CC2C-4E5C-8DC2-0B871FD7BE2E}" name="Colonne10006" dataDxfId="6360"/>
    <tableColumn id="10025" xr3:uid="{3B5D5DFE-4541-4EA0-B888-E84DC35DCA18}" name="Colonne10007" dataDxfId="6359"/>
    <tableColumn id="10026" xr3:uid="{171880EF-6D33-4499-A6D8-602B0421DB67}" name="Colonne10008" dataDxfId="6358"/>
    <tableColumn id="10027" xr3:uid="{6BB4E2D2-B691-4293-AB36-408B97C103B8}" name="Colonne10009" dataDxfId="6357"/>
    <tableColumn id="10028" xr3:uid="{64E7B2D3-F98F-4BBB-AFD5-04FB9D49ADBD}" name="Colonne10010" dataDxfId="6356"/>
    <tableColumn id="10029" xr3:uid="{8002229B-FE81-433A-A4AB-8222215B3F83}" name="Colonne10011" dataDxfId="6355"/>
    <tableColumn id="10030" xr3:uid="{BEC73D9D-8F52-4FB2-BEE2-167DA1DE8512}" name="Colonne10012" dataDxfId="6354"/>
    <tableColumn id="10031" xr3:uid="{08871D71-689B-4311-9C34-34FE5B932FE0}" name="Colonne10013" dataDxfId="6353"/>
    <tableColumn id="10032" xr3:uid="{7F7F5CF3-0356-4903-9417-44BF138968B5}" name="Colonne10014" dataDxfId="6352"/>
    <tableColumn id="10033" xr3:uid="{CBDE1EB3-125D-4827-A8B8-A03B6DFC796D}" name="Colonne10015" dataDxfId="6351"/>
    <tableColumn id="10034" xr3:uid="{6203B248-039D-4D7F-86BF-D61677E0E0EF}" name="Colonne10016" dataDxfId="6350"/>
    <tableColumn id="10035" xr3:uid="{AB6EBBC7-37AE-458A-ABF2-486F02B2A51F}" name="Colonne10017" dataDxfId="6349"/>
    <tableColumn id="10036" xr3:uid="{DA279817-F828-4082-8FB3-E3ED6D13C0D8}" name="Colonne10018" dataDxfId="6348"/>
    <tableColumn id="10037" xr3:uid="{9CAEA4A6-2E11-4E89-989A-2B07F043E922}" name="Colonne10019" dataDxfId="6347"/>
    <tableColumn id="10038" xr3:uid="{19A7936D-5F07-4F35-819D-17F8C9427D05}" name="Colonne10020" dataDxfId="6346"/>
    <tableColumn id="10039" xr3:uid="{922A92C0-9934-4E8B-8881-12D4135CECBF}" name="Colonne10021" dataDxfId="6345"/>
    <tableColumn id="10040" xr3:uid="{68B7ED06-FFBC-4AA0-AF1D-2F73737DB792}" name="Colonne10022" dataDxfId="6344"/>
    <tableColumn id="10041" xr3:uid="{BDD3549A-35A1-4B50-B28C-EA1A63735F94}" name="Colonne10023" dataDxfId="6343"/>
    <tableColumn id="10042" xr3:uid="{8B250740-73E5-4C00-ABE8-BE90030DD70B}" name="Colonne10024" dataDxfId="6342"/>
    <tableColumn id="10043" xr3:uid="{FEC3590B-DDEF-4114-978B-503FE7ACFE9D}" name="Colonne10025" dataDxfId="6341"/>
    <tableColumn id="10044" xr3:uid="{C88BBE05-89FC-47E7-A587-BD6F81264AD2}" name="Colonne10026" dataDxfId="6340"/>
    <tableColumn id="10045" xr3:uid="{577FFAE2-C528-401C-8E10-2F16EE7602C1}" name="Colonne10027" dataDxfId="6339"/>
    <tableColumn id="10046" xr3:uid="{A2083279-2126-4A82-A5BB-0EAA79648111}" name="Colonne10028" dataDxfId="6338"/>
    <tableColumn id="10047" xr3:uid="{EF683B7B-4B3F-41D8-8292-CD2EF34E534B}" name="Colonne10029" dataDxfId="6337"/>
    <tableColumn id="10048" xr3:uid="{0A4FC5E9-355B-4355-ACDB-9F4B6531B06B}" name="Colonne10030" dataDxfId="6336"/>
    <tableColumn id="10049" xr3:uid="{042F97DC-487E-44D2-B7FA-7BE9630DCB87}" name="Colonne10031" dataDxfId="6335"/>
    <tableColumn id="10050" xr3:uid="{6747BDAC-E207-43AB-8418-7B118A55D301}" name="Colonne10032" dataDxfId="6334"/>
    <tableColumn id="10051" xr3:uid="{F40F5663-7359-4C2A-A05F-54B03DDDAD80}" name="Colonne10033" dataDxfId="6333"/>
    <tableColumn id="10052" xr3:uid="{3D14B184-EF50-43BF-8727-34E66A9D95D9}" name="Colonne10034" dataDxfId="6332"/>
    <tableColumn id="10053" xr3:uid="{41B4F748-FD36-4848-84A1-ABD8E8A4846E}" name="Colonne10035" dataDxfId="6331"/>
    <tableColumn id="10054" xr3:uid="{3759B43B-C288-4A2C-B195-A364FE38D74C}" name="Colonne10036" dataDxfId="6330"/>
    <tableColumn id="10055" xr3:uid="{255444F1-088C-47C3-9DC0-B497AF802FE2}" name="Colonne10037" dataDxfId="6329"/>
    <tableColumn id="10056" xr3:uid="{89B066CD-34C6-4DE8-B4BD-FB9CD140B06B}" name="Colonne10038" dataDxfId="6328"/>
    <tableColumn id="10057" xr3:uid="{CCF6480B-4BAE-468D-8F57-DA5A5907BB13}" name="Colonne10039" dataDxfId="6327"/>
    <tableColumn id="10058" xr3:uid="{329BDD2B-E2C0-482C-8275-F69F01EC65F8}" name="Colonne10040" dataDxfId="6326"/>
    <tableColumn id="10059" xr3:uid="{DA85EB77-BD1F-4367-9753-53AB348B81EC}" name="Colonne10041" dataDxfId="6325"/>
    <tableColumn id="10060" xr3:uid="{8C571766-032A-4F45-AE4D-121CE450143A}" name="Colonne10042" dataDxfId="6324"/>
    <tableColumn id="10061" xr3:uid="{72FAD455-5884-4E89-876C-BBE1D1C445EF}" name="Colonne10043" dataDxfId="6323"/>
    <tableColumn id="10062" xr3:uid="{5BED25F9-3205-4E7C-841D-C73F10389A35}" name="Colonne10044" dataDxfId="6322"/>
    <tableColumn id="10063" xr3:uid="{BDA10AFE-2D15-429B-BB1F-BE77CD270D44}" name="Colonne10045" dataDxfId="6321"/>
    <tableColumn id="10064" xr3:uid="{D94A86B3-4EFF-488E-8D87-ACA0EE344F64}" name="Colonne10046" dataDxfId="6320"/>
    <tableColumn id="10065" xr3:uid="{35E3554C-C82F-42A7-9FCE-ECBD463FCC12}" name="Colonne10047" dataDxfId="6319"/>
    <tableColumn id="10066" xr3:uid="{2C6390CB-B554-41FD-BE92-B155A39A549B}" name="Colonne10048" dataDxfId="6318"/>
    <tableColumn id="10067" xr3:uid="{9FB6CAC9-6B51-4DEE-8A4F-B96C20F49B7E}" name="Colonne10049" dataDxfId="6317"/>
    <tableColumn id="10068" xr3:uid="{593CAD7C-F4D6-42B1-A434-E3190C9C650F}" name="Colonne10050" dataDxfId="6316"/>
    <tableColumn id="10069" xr3:uid="{C70BF9F2-AAFE-4748-966E-006D93911B56}" name="Colonne10051" dataDxfId="6315"/>
    <tableColumn id="10070" xr3:uid="{26B15E3F-7188-4186-BAB4-1740195EEC6A}" name="Colonne10052" dataDxfId="6314"/>
    <tableColumn id="10071" xr3:uid="{7D78D3BC-1D7F-43D1-B82F-179AF50DE17A}" name="Colonne10053" dataDxfId="6313"/>
    <tableColumn id="10072" xr3:uid="{F9DAD79D-7240-4BD2-89A7-CF7728A86F4D}" name="Colonne10054" dataDxfId="6312"/>
    <tableColumn id="10073" xr3:uid="{9C392734-1364-44A3-B4D6-FCCBAC865274}" name="Colonne10055" dataDxfId="6311"/>
    <tableColumn id="10074" xr3:uid="{31CEA847-8465-46B2-9C86-55838393947E}" name="Colonne10056" dataDxfId="6310"/>
    <tableColumn id="10075" xr3:uid="{C36DBABE-6AFD-42E6-A011-48906643207E}" name="Colonne10057" dataDxfId="6309"/>
    <tableColumn id="10076" xr3:uid="{E1654EE4-2624-4283-A364-5F72FDA506C3}" name="Colonne10058" dataDxfId="6308"/>
    <tableColumn id="10077" xr3:uid="{68BFD488-098E-4B7C-8AD5-89B3E6082EE6}" name="Colonne10059" dataDxfId="6307"/>
    <tableColumn id="10078" xr3:uid="{CA1306DC-6CB5-43AA-92B9-212C332A5B80}" name="Colonne10060" dataDxfId="6306"/>
    <tableColumn id="10079" xr3:uid="{6194CCF1-E753-4CB8-93CC-20D58C52A07A}" name="Colonne10061" dataDxfId="6305"/>
    <tableColumn id="10080" xr3:uid="{FC3CA3A2-290F-41D6-8124-2B46EEE2E4CD}" name="Colonne10062" dataDxfId="6304"/>
    <tableColumn id="10081" xr3:uid="{038F56E0-64F0-4670-A64B-743A78BC1612}" name="Colonne10063" dataDxfId="6303"/>
    <tableColumn id="10082" xr3:uid="{341EA5A0-72EF-4D39-98D7-835B242975D2}" name="Colonne10064" dataDxfId="6302"/>
    <tableColumn id="10083" xr3:uid="{8BC3B71A-A433-481D-93AD-96E933FEE00D}" name="Colonne10065" dataDxfId="6301"/>
    <tableColumn id="10084" xr3:uid="{D86B5B72-200A-4F91-8528-8E7A5E59DB12}" name="Colonne10066" dataDxfId="6300"/>
    <tableColumn id="10085" xr3:uid="{7524E5C4-6555-422F-85C6-E57C66E4CCB8}" name="Colonne10067" dataDxfId="6299"/>
    <tableColumn id="10086" xr3:uid="{0B80EB4B-DD09-4322-8B42-A190AB9CA2C9}" name="Colonne10068" dataDxfId="6298"/>
    <tableColumn id="10087" xr3:uid="{3E742AB7-CE22-4C35-B4C5-045F39E77439}" name="Colonne10069" dataDxfId="6297"/>
    <tableColumn id="10088" xr3:uid="{F9D78C03-8A6D-4EA3-B180-CDA04265E581}" name="Colonne10070" dataDxfId="6296"/>
    <tableColumn id="10089" xr3:uid="{0DC192D2-FDA4-406D-A2B0-0EEF6EDB4389}" name="Colonne10071" dataDxfId="6295"/>
    <tableColumn id="10090" xr3:uid="{CB06E5AE-1244-4387-8873-9371A759845D}" name="Colonne10072" dataDxfId="6294"/>
    <tableColumn id="10091" xr3:uid="{1761763E-11C5-4763-86A6-343BC900A9D3}" name="Colonne10073" dataDxfId="6293"/>
    <tableColumn id="10092" xr3:uid="{043C1827-4F94-42BE-8B11-ABF93F2CB0C6}" name="Colonne10074" dataDxfId="6292"/>
    <tableColumn id="10093" xr3:uid="{92C4760F-ABD9-446B-A57C-447219D6F130}" name="Colonne10075" dataDxfId="6291"/>
    <tableColumn id="10094" xr3:uid="{4600557B-C29F-4BEF-8E9E-1DC70245C317}" name="Colonne10076" dataDxfId="6290"/>
    <tableColumn id="10095" xr3:uid="{0C925F22-0335-45B5-A1BF-8A1997FF9E82}" name="Colonne10077" dataDxfId="6289"/>
    <tableColumn id="10096" xr3:uid="{F3823E53-8969-40FC-B172-86D62D734358}" name="Colonne10078" dataDxfId="6288"/>
    <tableColumn id="10097" xr3:uid="{038D31F8-48A1-4777-A2B1-1D3C7C686A0E}" name="Colonne10079" dataDxfId="6287"/>
    <tableColumn id="10098" xr3:uid="{C27DFB91-1016-44BB-8BCA-CB08348641A2}" name="Colonne10080" dataDxfId="6286"/>
    <tableColumn id="10099" xr3:uid="{57161EFA-22C6-4CD5-A601-8EE06102B477}" name="Colonne10081" dataDxfId="6285"/>
    <tableColumn id="10100" xr3:uid="{5933D3EA-8743-4732-9C73-AC1FC1949DD7}" name="Colonne10082" dataDxfId="6284"/>
    <tableColumn id="10101" xr3:uid="{A5CFD09E-FFD5-4369-AA50-9D39D5725B30}" name="Colonne10083" dataDxfId="6283"/>
    <tableColumn id="10102" xr3:uid="{3915B9D5-4906-4431-8BE6-EB93CF01B20C}" name="Colonne10084" dataDxfId="6282"/>
    <tableColumn id="10103" xr3:uid="{CA94D666-9F24-4506-940C-9ED157202F6D}" name="Colonne10085" dataDxfId="6281"/>
    <tableColumn id="10104" xr3:uid="{1849F1E8-F035-4A39-9430-A5DC5A9FB2DD}" name="Colonne10086" dataDxfId="6280"/>
    <tableColumn id="10105" xr3:uid="{9D21C971-8996-42D5-9B2B-EF518862B474}" name="Colonne10087" dataDxfId="6279"/>
    <tableColumn id="10106" xr3:uid="{37767D54-0360-49E3-AF18-8AEF6E883716}" name="Colonne10088" dataDxfId="6278"/>
    <tableColumn id="10107" xr3:uid="{1BCC8166-6681-41B2-A49A-60BD78FE9773}" name="Colonne10089" dataDxfId="6277"/>
    <tableColumn id="10108" xr3:uid="{F75F4591-890F-4B2D-AAE4-AF4C1BC55DB0}" name="Colonne10090" dataDxfId="6276"/>
    <tableColumn id="10109" xr3:uid="{77469DDE-1B2B-4506-887B-A248BF7AB92A}" name="Colonne10091" dataDxfId="6275"/>
    <tableColumn id="10110" xr3:uid="{31D615F6-F491-4E85-88AB-187B585304FF}" name="Colonne10092" dataDxfId="6274"/>
    <tableColumn id="10111" xr3:uid="{9E9BCD95-74E2-4F57-A4CB-902C94CCF76C}" name="Colonne10093" dataDxfId="6273"/>
    <tableColumn id="10112" xr3:uid="{550AF23B-114E-447E-80C9-7DAC1EC25307}" name="Colonne10094" dataDxfId="6272"/>
    <tableColumn id="10113" xr3:uid="{C9AB54CA-96DE-469D-AD58-B135F5CA626D}" name="Colonne10095" dataDxfId="6271"/>
    <tableColumn id="10114" xr3:uid="{B270CE66-B433-4805-B083-AAD38BF0DC1D}" name="Colonne10096" dataDxfId="6270"/>
    <tableColumn id="10115" xr3:uid="{8946FD33-D5CB-4A5A-9C1D-4958106A8DE5}" name="Colonne10097" dataDxfId="6269"/>
    <tableColumn id="10116" xr3:uid="{51F85229-BEED-4E27-A409-851FD922D83D}" name="Colonne10098" dataDxfId="6268"/>
    <tableColumn id="10117" xr3:uid="{89D75A63-4499-4071-9FF2-D0573126374B}" name="Colonne10099" dataDxfId="6267"/>
    <tableColumn id="10118" xr3:uid="{1A2712B0-6707-4142-A012-3C86CE90885E}" name="Colonne10100" dataDxfId="6266"/>
    <tableColumn id="10119" xr3:uid="{D8B60DE3-BF8C-4213-9BDB-C3ADA21187F6}" name="Colonne10101" dataDxfId="6265"/>
    <tableColumn id="10120" xr3:uid="{D98704D6-9F67-4B9A-92F8-3A9FD2D9E83B}" name="Colonne10102" dataDxfId="6264"/>
    <tableColumn id="10121" xr3:uid="{11BEF224-D986-4697-BA35-E2C8435F96C1}" name="Colonne10103" dataDxfId="6263"/>
    <tableColumn id="10122" xr3:uid="{2671D976-355A-4D5C-BE0B-F30295DBE170}" name="Colonne10104" dataDxfId="6262"/>
    <tableColumn id="10123" xr3:uid="{763294AB-D0CD-4C36-8CBA-736F55825911}" name="Colonne10105" dataDxfId="6261"/>
    <tableColumn id="10124" xr3:uid="{DF1231E8-AD06-4EB5-A721-5C58DD003BEB}" name="Colonne10106" dataDxfId="6260"/>
    <tableColumn id="10125" xr3:uid="{4E62FF9F-46AF-4EBF-A0C4-4C5A688C6AB1}" name="Colonne10107" dataDxfId="6259"/>
    <tableColumn id="10126" xr3:uid="{E849F77B-3847-4C37-AE2D-452F5BBCAD4E}" name="Colonne10108" dataDxfId="6258"/>
    <tableColumn id="10127" xr3:uid="{FDE28D0E-276A-4132-8D7A-4AEC39EFD60E}" name="Colonne10109" dataDxfId="6257"/>
    <tableColumn id="10128" xr3:uid="{4516C187-3FE6-43A5-9E91-A9F3BE89676F}" name="Colonne10110" dataDxfId="6256"/>
    <tableColumn id="10129" xr3:uid="{9CF7502C-E935-49BD-A11A-A0B3E03BB00C}" name="Colonne10111" dataDxfId="6255"/>
    <tableColumn id="10130" xr3:uid="{5116B036-E58B-4F62-B499-DFF4DBC79571}" name="Colonne10112" dataDxfId="6254"/>
    <tableColumn id="10131" xr3:uid="{568480CB-E782-4B72-9DEB-C6D52F16A25F}" name="Colonne10113" dataDxfId="6253"/>
    <tableColumn id="10132" xr3:uid="{8CFD2BA2-15D5-43D2-9CBE-B310DBCDA99B}" name="Colonne10114" dataDxfId="6252"/>
    <tableColumn id="10133" xr3:uid="{A152F7C4-0E73-457F-9760-A24AD3B57B6E}" name="Colonne10115" dataDxfId="6251"/>
    <tableColumn id="10134" xr3:uid="{FBF7A23B-337E-4265-9771-4A1A0F8AC5D5}" name="Colonne10116" dataDxfId="6250"/>
    <tableColumn id="10135" xr3:uid="{59E8588B-0672-40E7-A3C7-6BBC12C4049B}" name="Colonne10117" dataDxfId="6249"/>
    <tableColumn id="10136" xr3:uid="{C679D55B-B630-4F2B-B61D-CF18953CA96C}" name="Colonne10118" dataDxfId="6248"/>
    <tableColumn id="10137" xr3:uid="{54AD17AB-A166-4B69-9829-F69F2A5DBC73}" name="Colonne10119" dataDxfId="6247"/>
    <tableColumn id="10138" xr3:uid="{E8CBACCD-91AC-4BA1-8DB8-23D4A8A13FCD}" name="Colonne10120" dataDxfId="6246"/>
    <tableColumn id="10139" xr3:uid="{383BFF75-AD93-4839-861A-948B8541112B}" name="Colonne10121" dataDxfId="6245"/>
    <tableColumn id="10140" xr3:uid="{34821E5F-4E57-450D-AFFB-0014ACAF76EA}" name="Colonne10122" dataDxfId="6244"/>
    <tableColumn id="10141" xr3:uid="{5260F6E7-390F-4FBC-917E-010637D3D903}" name="Colonne10123" dataDxfId="6243"/>
    <tableColumn id="10142" xr3:uid="{D7C175C0-7591-486B-952B-99A7600788D2}" name="Colonne10124" dataDxfId="6242"/>
    <tableColumn id="10143" xr3:uid="{32CFF7AD-79CD-4EA2-96BF-99917D4549A8}" name="Colonne10125" dataDxfId="6241"/>
    <tableColumn id="10144" xr3:uid="{71B90638-2F7A-4C77-B3CD-1C9B642BFAA3}" name="Colonne10126" dataDxfId="6240"/>
    <tableColumn id="10145" xr3:uid="{7D14C45C-5C2D-4FAC-AF1E-0EBD6B18FF42}" name="Colonne10127" dataDxfId="6239"/>
    <tableColumn id="10146" xr3:uid="{A0B09039-367F-40D6-A009-EE3B0264AD3B}" name="Colonne10128" dataDxfId="6238"/>
    <tableColumn id="10147" xr3:uid="{9683193F-0A7C-4CF5-8C4A-E460F6CB8A35}" name="Colonne10129" dataDxfId="6237"/>
    <tableColumn id="10148" xr3:uid="{32AE9C2E-B4D5-4DE7-9434-8CF228741DCC}" name="Colonne10130" dataDxfId="6236"/>
    <tableColumn id="10149" xr3:uid="{BE4393C2-57B0-41B0-8B13-559F0BB92D90}" name="Colonne10131" dataDxfId="6235"/>
    <tableColumn id="10150" xr3:uid="{8B40C77C-A04C-4CA2-B7E9-76981187126C}" name="Colonne10132" dataDxfId="6234"/>
    <tableColumn id="10151" xr3:uid="{E565DD84-DBD5-41A0-B798-62E3AAAE0AB1}" name="Colonne10133" dataDxfId="6233"/>
    <tableColumn id="10152" xr3:uid="{C6E40893-CB18-4D26-AD34-75B61DF4D751}" name="Colonne10134" dataDxfId="6232"/>
    <tableColumn id="10153" xr3:uid="{8D4B447E-2B7D-4C33-B3D5-575EBA005EF1}" name="Colonne10135" dataDxfId="6231"/>
    <tableColumn id="10154" xr3:uid="{B63C3513-0C31-454C-9F14-76776F93F6CF}" name="Colonne10136" dataDxfId="6230"/>
    <tableColumn id="10155" xr3:uid="{D0EB70EC-E10D-412F-98F4-875E85E9D235}" name="Colonne10137" dataDxfId="6229"/>
    <tableColumn id="10156" xr3:uid="{FAAED66D-7A2B-44E4-B376-CD1BA6B1901B}" name="Colonne10138" dataDxfId="6228"/>
    <tableColumn id="10157" xr3:uid="{B72FBE17-E7C1-47A5-92B4-564338D5C1A6}" name="Colonne10139" dataDxfId="6227"/>
    <tableColumn id="10158" xr3:uid="{BC206680-1BF6-49A8-A644-D4071903AD29}" name="Colonne10140" dataDxfId="6226"/>
    <tableColumn id="10159" xr3:uid="{2E23FBD7-59F1-47C3-9562-0855BB2B4463}" name="Colonne10141" dataDxfId="6225"/>
    <tableColumn id="10160" xr3:uid="{338BFE8C-65E1-4C6E-9EF7-2C62A0191ACF}" name="Colonne10142" dataDxfId="6224"/>
    <tableColumn id="10161" xr3:uid="{4A176416-606B-445A-96AA-840222200CA3}" name="Colonne10143" dataDxfId="6223"/>
    <tableColumn id="10162" xr3:uid="{73E3E85F-03C3-4877-AF14-6ADC3D7A039E}" name="Colonne10144" dataDxfId="6222"/>
    <tableColumn id="10163" xr3:uid="{A03B6986-81D4-45C9-9FF5-6DD7E06A0E22}" name="Colonne10145" dataDxfId="6221"/>
    <tableColumn id="10164" xr3:uid="{C1266890-7D29-4AC2-A2EA-01D7D535342E}" name="Colonne10146" dataDxfId="6220"/>
    <tableColumn id="10165" xr3:uid="{E22E3D80-87F3-4C92-B393-64E87AC3F44F}" name="Colonne10147" dataDxfId="6219"/>
    <tableColumn id="10166" xr3:uid="{985B7CDC-4E11-4D04-9DF9-DBC7F3E98204}" name="Colonne10148" dataDxfId="6218"/>
    <tableColumn id="10167" xr3:uid="{70B1D417-114B-4E55-8091-4F9433CB748D}" name="Colonne10149" dataDxfId="6217"/>
    <tableColumn id="10168" xr3:uid="{A7B3CCE9-37EC-46E8-913F-D689E47F918E}" name="Colonne10150" dataDxfId="6216"/>
    <tableColumn id="10169" xr3:uid="{D20DE919-ABE6-4317-A1E9-2248D3860388}" name="Colonne10151" dataDxfId="6215"/>
    <tableColumn id="10170" xr3:uid="{2841F0CD-6A17-4FD5-A6C0-0B694F2E0021}" name="Colonne10152" dataDxfId="6214"/>
    <tableColumn id="10171" xr3:uid="{18F7BF14-9779-4339-9A31-DF27FADCD956}" name="Colonne10153" dataDxfId="6213"/>
    <tableColumn id="10172" xr3:uid="{E965A38C-B1BD-4EF4-984F-9F2F09234A60}" name="Colonne10154" dataDxfId="6212"/>
    <tableColumn id="10173" xr3:uid="{36A6A43F-69F2-4FA2-B9F4-E82C7C3DD94B}" name="Colonne10155" dataDxfId="6211"/>
    <tableColumn id="10174" xr3:uid="{90CDC081-BF2C-4A7E-B48A-CE51AABD5A5B}" name="Colonne10156" dataDxfId="6210"/>
    <tableColumn id="10175" xr3:uid="{38E99DFD-2EC8-469E-B5EB-F1CD5177711A}" name="Colonne10157" dataDxfId="6209"/>
    <tableColumn id="10176" xr3:uid="{FC787CE5-43C1-4DF1-AF65-FB65D261A195}" name="Colonne10158" dataDxfId="6208"/>
    <tableColumn id="10177" xr3:uid="{4CC8A307-87CD-4196-8C1D-F8889F20CED5}" name="Colonne10159" dataDxfId="6207"/>
    <tableColumn id="10178" xr3:uid="{E66FA86D-8D30-40E0-8D03-5DDCDFE0FB23}" name="Colonne10160" dataDxfId="6206"/>
    <tableColumn id="10179" xr3:uid="{0D785ABD-56FD-486A-870E-A509005210D0}" name="Colonne10161" dataDxfId="6205"/>
    <tableColumn id="10180" xr3:uid="{0DAEE817-DBE9-4248-B02F-038669AB9D43}" name="Colonne10162" dataDxfId="6204"/>
    <tableColumn id="10181" xr3:uid="{C2E7D94F-0E45-4C9F-960F-16AEAD723D2D}" name="Colonne10163" dataDxfId="6203"/>
    <tableColumn id="10182" xr3:uid="{3335FE94-AA3C-4CB8-B687-B62A5ACCC734}" name="Colonne10164" dataDxfId="6202"/>
    <tableColumn id="10183" xr3:uid="{18680C3C-CD61-477C-821E-345EBA31D387}" name="Colonne10165" dataDxfId="6201"/>
    <tableColumn id="10184" xr3:uid="{476D4083-0AFB-42F6-B2FE-D4AA1B738B24}" name="Colonne10166" dataDxfId="6200"/>
    <tableColumn id="10185" xr3:uid="{139D19C5-81C6-4001-A0E3-58FC34F91060}" name="Colonne10167" dataDxfId="6199"/>
    <tableColumn id="10186" xr3:uid="{DD43C434-688B-4A51-9C97-5C6D8589CF2E}" name="Colonne10168" dataDxfId="6198"/>
    <tableColumn id="10187" xr3:uid="{25137AD5-D512-4EB3-9FEF-9562CCCF2CBA}" name="Colonne10169" dataDxfId="6197"/>
    <tableColumn id="10188" xr3:uid="{2E4CF9F2-5FCE-46E2-AB2C-29EF8553B6B9}" name="Colonne10170" dataDxfId="6196"/>
    <tableColumn id="10189" xr3:uid="{502F246A-5637-4718-BB48-8A3E34EE4312}" name="Colonne10171" dataDxfId="6195"/>
    <tableColumn id="10190" xr3:uid="{34C9F9D0-A326-4C21-B272-CF74D8D8C435}" name="Colonne10172" dataDxfId="6194"/>
    <tableColumn id="10191" xr3:uid="{7371405B-1E9D-44A2-B06E-01708BE80F18}" name="Colonne10173" dataDxfId="6193"/>
    <tableColumn id="10192" xr3:uid="{D4502AB4-8B27-457D-939F-F8BD35F2AC83}" name="Colonne10174" dataDxfId="6192"/>
    <tableColumn id="10193" xr3:uid="{11E4F8BB-8824-4CDA-91CA-E0ECFB275225}" name="Colonne10175" dataDxfId="6191"/>
    <tableColumn id="10194" xr3:uid="{8E32591A-65F5-4B65-BA22-0FB44AA33107}" name="Colonne10176" dataDxfId="6190"/>
    <tableColumn id="10195" xr3:uid="{7CE7DD9D-BA6A-4EA9-9E40-A7B735560AAB}" name="Colonne10177" dataDxfId="6189"/>
    <tableColumn id="10196" xr3:uid="{B917F16C-D18C-4AA4-BB82-5B23AF219FC0}" name="Colonne10178" dataDxfId="6188"/>
    <tableColumn id="10197" xr3:uid="{300A7C2F-420C-4951-864D-FDD2A0BF63F5}" name="Colonne10179" dataDxfId="6187"/>
    <tableColumn id="10198" xr3:uid="{5C41FF4E-1235-4D6C-BC74-C994CA0BAA1D}" name="Colonne10180" dataDxfId="6186"/>
    <tableColumn id="10199" xr3:uid="{BBB15B90-2C14-46C2-8E9B-12ABFAD8C505}" name="Colonne10181" dataDxfId="6185"/>
    <tableColumn id="10200" xr3:uid="{F44A84A1-6EE5-42D0-89AA-2487ABF01BCC}" name="Colonne10182" dataDxfId="6184"/>
    <tableColumn id="10201" xr3:uid="{3B064534-AE16-47E1-9E65-C4097954C690}" name="Colonne10183" dataDxfId="6183"/>
    <tableColumn id="10202" xr3:uid="{5CD38D55-472A-48E7-B3C7-D0372566881A}" name="Colonne10184" dataDxfId="6182"/>
    <tableColumn id="10203" xr3:uid="{49972F6D-AAEA-4191-81E4-13CA7071B3F3}" name="Colonne10185" dataDxfId="6181"/>
    <tableColumn id="10204" xr3:uid="{2ADC02EA-F238-48F3-9546-1C3ECFB07B4F}" name="Colonne10186" dataDxfId="6180"/>
    <tableColumn id="10205" xr3:uid="{D5E5E3B3-594B-426F-91D3-B3E119D4D251}" name="Colonne10187" dataDxfId="6179"/>
    <tableColumn id="10206" xr3:uid="{D670A824-A9B9-42F1-A8BC-EA342872A4CD}" name="Colonne10188" dataDxfId="6178"/>
    <tableColumn id="10207" xr3:uid="{287C7792-7E93-4022-865C-0E24CDE903C0}" name="Colonne10189" dataDxfId="6177"/>
    <tableColumn id="10208" xr3:uid="{0B3EB91C-545D-48EA-AD66-1C11E64E2E5A}" name="Colonne10190" dataDxfId="6176"/>
    <tableColumn id="10209" xr3:uid="{0A67371B-4A5B-49FD-871E-5EE5B55D8058}" name="Colonne10191" dataDxfId="6175"/>
    <tableColumn id="10210" xr3:uid="{5CD12EA0-0DE4-45CA-B143-D682C242988B}" name="Colonne10192" dataDxfId="6174"/>
    <tableColumn id="10211" xr3:uid="{AD190DB1-2A91-4FB3-AA83-DDFAEC193794}" name="Colonne10193" dataDxfId="6173"/>
    <tableColumn id="10212" xr3:uid="{58408093-0604-433C-9165-CEEF64F0D657}" name="Colonne10194" dataDxfId="6172"/>
    <tableColumn id="10213" xr3:uid="{B381645F-CE5F-4E89-9C08-72085E23AE8F}" name="Colonne10195" dataDxfId="6171"/>
    <tableColumn id="10214" xr3:uid="{8ADD840D-867D-447E-A912-F5C5377E5A89}" name="Colonne10196" dataDxfId="6170"/>
    <tableColumn id="10215" xr3:uid="{696422A5-BCF7-4754-BE88-31B9779CC140}" name="Colonne10197" dataDxfId="6169"/>
    <tableColumn id="10216" xr3:uid="{67EB98C5-0A31-4F3B-A493-1EA94362ACA5}" name="Colonne10198" dataDxfId="6168"/>
    <tableColumn id="10217" xr3:uid="{B5012916-3272-4DCA-AAE2-4763985FC9BC}" name="Colonne10199" dataDxfId="6167"/>
    <tableColumn id="10218" xr3:uid="{92785467-A065-4BEC-9CA7-1C3FCD5E9E73}" name="Colonne10200" dataDxfId="6166"/>
    <tableColumn id="10219" xr3:uid="{610AB5C8-42F1-4197-A6BA-565EC337176F}" name="Colonne10201" dataDxfId="6165"/>
    <tableColumn id="10220" xr3:uid="{DD4524A3-6EE1-4689-B104-9DE643433436}" name="Colonne10202" dataDxfId="6164"/>
    <tableColumn id="10221" xr3:uid="{9ABAB131-D902-48EC-9904-7D54171F9251}" name="Colonne10203" dataDxfId="6163"/>
    <tableColumn id="10222" xr3:uid="{4A03C08A-6C6B-426C-A826-5776FB28F4FA}" name="Colonne10204" dataDxfId="6162"/>
    <tableColumn id="10223" xr3:uid="{83420961-F0FE-4F25-9225-590BE66E1F18}" name="Colonne10205" dataDxfId="6161"/>
    <tableColumn id="10224" xr3:uid="{95606A21-9F6B-4140-9C74-18DCF3AD1ABA}" name="Colonne10206" dataDxfId="6160"/>
    <tableColumn id="10225" xr3:uid="{27C9886F-0F93-4DE4-9C08-B6C5E96D23C3}" name="Colonne10207" dataDxfId="6159"/>
    <tableColumn id="10226" xr3:uid="{1F7751A3-5565-4895-9047-16D74D9FB9ED}" name="Colonne10208" dataDxfId="6158"/>
    <tableColumn id="10227" xr3:uid="{2B666CA0-287A-4B51-958E-D3A45632C3A7}" name="Colonne10209" dataDxfId="6157"/>
    <tableColumn id="10228" xr3:uid="{7233635B-64DB-4DA1-BC41-BD437C7FB4B2}" name="Colonne10210" dataDxfId="6156"/>
    <tableColumn id="10229" xr3:uid="{8491708A-2708-42CE-AE37-7FA4FCC88338}" name="Colonne10211" dataDxfId="6155"/>
    <tableColumn id="10230" xr3:uid="{C7FFF82C-843F-4B16-9063-1B0E5558CE46}" name="Colonne10212" dataDxfId="6154"/>
    <tableColumn id="10231" xr3:uid="{F65E345B-D725-4C66-AA19-5EAF5A7EF107}" name="Colonne10213" dataDxfId="6153"/>
    <tableColumn id="10232" xr3:uid="{7FB0E796-9602-4044-8E6F-2E812B97E114}" name="Colonne10214" dataDxfId="6152"/>
    <tableColumn id="10233" xr3:uid="{1A691986-5717-4F14-BD60-55EDB19228B4}" name="Colonne10215" dataDxfId="6151"/>
    <tableColumn id="10234" xr3:uid="{1A3722CE-2FD0-4AC2-8AF6-6D62C8036041}" name="Colonne10216" dataDxfId="6150"/>
    <tableColumn id="10235" xr3:uid="{B22C95C1-AE60-4C02-97B0-E47E4270EE0E}" name="Colonne10217" dataDxfId="6149"/>
    <tableColumn id="10236" xr3:uid="{E6F80B54-54AA-4FEA-8568-E2F4D56827E1}" name="Colonne10218" dataDxfId="6148"/>
    <tableColumn id="10237" xr3:uid="{D5767BF0-0EF6-497A-9DE7-CE6619BA3B98}" name="Colonne10219" dataDxfId="6147"/>
    <tableColumn id="10238" xr3:uid="{0493F661-F9F2-4B78-8E3A-BB25F121571B}" name="Colonne10220" dataDxfId="6146"/>
    <tableColumn id="10239" xr3:uid="{26562923-4A5A-4A5E-AD89-4D841033D1C1}" name="Colonne10221" dataDxfId="6145"/>
    <tableColumn id="10240" xr3:uid="{D3019734-0B60-47B4-AF62-C767300D6998}" name="Colonne10222" dataDxfId="6144"/>
    <tableColumn id="10241" xr3:uid="{16F7815E-CC39-4647-AE55-D4EBD5FBBBD3}" name="Colonne10223" dataDxfId="6143"/>
    <tableColumn id="10242" xr3:uid="{7CE1C4BB-AABA-4EAA-B724-7CD1EBD52FC0}" name="Colonne10224" dataDxfId="6142"/>
    <tableColumn id="10243" xr3:uid="{B775E861-1A90-4FA4-A24C-AE374D10E5B8}" name="Colonne10225" dataDxfId="6141"/>
    <tableColumn id="10244" xr3:uid="{BDC3EEEB-AAE0-4D1E-9D88-2A468FB19EF5}" name="Colonne10226" dataDxfId="6140"/>
    <tableColumn id="10245" xr3:uid="{8D397E29-6385-4371-A388-6147E86663F8}" name="Colonne10227" dataDxfId="6139"/>
    <tableColumn id="10246" xr3:uid="{A9B4B80F-F916-4FEA-BC9F-08380AAF35C1}" name="Colonne10228" dataDxfId="6138"/>
    <tableColumn id="10247" xr3:uid="{C964AA96-E79B-4770-B35A-29AC607D477F}" name="Colonne10229" dataDxfId="6137"/>
    <tableColumn id="10248" xr3:uid="{072912DD-AF2E-4CEF-A2A3-795C26A5055E}" name="Colonne10230" dataDxfId="6136"/>
    <tableColumn id="10249" xr3:uid="{3F611E82-ED64-491A-8EF2-81196F0A9637}" name="Colonne10231" dataDxfId="6135"/>
    <tableColumn id="10250" xr3:uid="{35C8C035-B797-4F7B-A5C8-1129342B14D5}" name="Colonne10232" dataDxfId="6134"/>
    <tableColumn id="10251" xr3:uid="{1965CC5E-F143-4982-B930-B3364C20361A}" name="Colonne10233" dataDxfId="6133"/>
    <tableColumn id="10252" xr3:uid="{556731FD-1060-45B5-9EEE-01329DAC65B1}" name="Colonne10234" dataDxfId="6132"/>
    <tableColumn id="10253" xr3:uid="{50CA1A2D-D61B-44A5-B3EE-A597428C2B09}" name="Colonne10235" dataDxfId="6131"/>
    <tableColumn id="10254" xr3:uid="{196B56DE-22B0-48B8-A2EF-7134880FEDE8}" name="Colonne10236" dataDxfId="6130"/>
    <tableColumn id="10255" xr3:uid="{924CFD6F-7B0F-462B-AF51-3D1B836EC85D}" name="Colonne10237" dataDxfId="6129"/>
    <tableColumn id="10256" xr3:uid="{A7819404-2196-4A71-90B9-732D868B1A09}" name="Colonne10238" dataDxfId="6128"/>
    <tableColumn id="10257" xr3:uid="{DAE0AB73-1F01-4EDC-8FD0-D326DFE732FA}" name="Colonne10239" dataDxfId="6127"/>
    <tableColumn id="10258" xr3:uid="{A6CEDA51-C598-448E-B538-2368434F3C8D}" name="Colonne10240" dataDxfId="6126"/>
    <tableColumn id="10259" xr3:uid="{DF517983-D65B-41A3-8F5D-7A624CD2C1E1}" name="Colonne10241" dataDxfId="6125"/>
    <tableColumn id="10260" xr3:uid="{A5E5CEED-16B5-49CB-BA81-A8558FB79DBA}" name="Colonne10242" dataDxfId="6124"/>
    <tableColumn id="10261" xr3:uid="{5498A40E-6EB6-472B-83FE-64AC3ABCB4B2}" name="Colonne10243" dataDxfId="6123"/>
    <tableColumn id="10262" xr3:uid="{E615E6DC-F2C3-443C-B895-6CE837FBA658}" name="Colonne10244" dataDxfId="6122"/>
    <tableColumn id="10263" xr3:uid="{C3771A2A-766C-4DA3-B195-A928C2BBF7F0}" name="Colonne10245" dataDxfId="6121"/>
    <tableColumn id="10264" xr3:uid="{FE695DF3-0A5C-4018-B555-3CB9C7E3BBE0}" name="Colonne10246" dataDxfId="6120"/>
    <tableColumn id="10265" xr3:uid="{36EC1353-4F9F-43A5-AF87-92E0B03A4814}" name="Colonne10247" dataDxfId="6119"/>
    <tableColumn id="10266" xr3:uid="{EBF3F1C5-A4A1-454E-BCF0-186AFAB97807}" name="Colonne10248" dataDxfId="6118"/>
    <tableColumn id="10267" xr3:uid="{E14B6D59-DFA6-4A08-A070-106A2DC706F0}" name="Colonne10249" dataDxfId="6117"/>
    <tableColumn id="10268" xr3:uid="{98139746-2849-4354-A493-EEA4BD95E3C3}" name="Colonne10250" dataDxfId="6116"/>
    <tableColumn id="10269" xr3:uid="{B8915341-C985-4A8C-A434-4B2B70AB22DD}" name="Colonne10251" dataDxfId="6115"/>
    <tableColumn id="10270" xr3:uid="{8F8334BA-B70F-4E5E-8119-4458ADC2CC63}" name="Colonne10252" dataDxfId="6114"/>
    <tableColumn id="10271" xr3:uid="{447C21AF-3B82-400E-AA2C-C066623D0B27}" name="Colonne10253" dataDxfId="6113"/>
    <tableColumn id="10272" xr3:uid="{0EEC85F6-C8EC-4C1F-8521-67A12989CC74}" name="Colonne10254" dataDxfId="6112"/>
    <tableColumn id="10273" xr3:uid="{1D0F81BA-6C12-41BC-8C36-92082AD9FC67}" name="Colonne10255" dataDxfId="6111"/>
    <tableColumn id="10274" xr3:uid="{437E3721-A2BB-4A97-80BA-14A7D655D862}" name="Colonne10256" dataDxfId="6110"/>
    <tableColumn id="10275" xr3:uid="{C0BA2D02-53DA-4A83-851F-BD1F16B18536}" name="Colonne10257" dataDxfId="6109"/>
    <tableColumn id="10276" xr3:uid="{FAD2CCBD-EF37-4F07-892B-AA9EA210C1E4}" name="Colonne10258" dataDxfId="6108"/>
    <tableColumn id="10277" xr3:uid="{2D8EABDA-A114-4EFF-93C9-0900ED6D0055}" name="Colonne10259" dataDxfId="6107"/>
    <tableColumn id="10278" xr3:uid="{AA0DD4D6-9922-4C57-957D-EC2DCE23F704}" name="Colonne10260" dataDxfId="6106"/>
    <tableColumn id="10279" xr3:uid="{C0222ECC-F776-482C-B03F-E8E3D2037840}" name="Colonne10261" dataDxfId="6105"/>
    <tableColumn id="10280" xr3:uid="{430F37FB-B145-410E-A412-38F8C5BC9C30}" name="Colonne10262" dataDxfId="6104"/>
    <tableColumn id="10281" xr3:uid="{872F6DFE-D967-4701-9AF6-53627279FEF3}" name="Colonne10263" dataDxfId="6103"/>
    <tableColumn id="10282" xr3:uid="{7F6922C2-BC0E-41FA-906E-161FEF66DB29}" name="Colonne10264" dataDxfId="6102"/>
    <tableColumn id="10283" xr3:uid="{5FFA7EC6-EB53-49D1-88AD-26B07AD3AC1B}" name="Colonne10265" dataDxfId="6101"/>
    <tableColumn id="10284" xr3:uid="{61062403-DF9F-459C-BFC0-3165019FD853}" name="Colonne10266" dataDxfId="6100"/>
    <tableColumn id="10285" xr3:uid="{B101D0C4-8F55-4C24-8B6D-4243A1614F24}" name="Colonne10267" dataDxfId="6099"/>
    <tableColumn id="10286" xr3:uid="{BE04B1C1-8A3D-4936-B671-0810BC9EB6E1}" name="Colonne10268" dataDxfId="6098"/>
    <tableColumn id="10287" xr3:uid="{EB54074E-816E-412C-809F-5F9715530AD7}" name="Colonne10269" dataDxfId="6097"/>
    <tableColumn id="10288" xr3:uid="{C3992F90-D13D-45DE-920B-242D46CFEDCC}" name="Colonne10270" dataDxfId="6096"/>
    <tableColumn id="10289" xr3:uid="{47C44E52-9E76-4B45-89F5-2A7859EE787E}" name="Colonne10271" dataDxfId="6095"/>
    <tableColumn id="10290" xr3:uid="{1D5A62B0-EEEB-4DCD-907F-8247C51F8850}" name="Colonne10272" dataDxfId="6094"/>
    <tableColumn id="10291" xr3:uid="{A5937F88-B59D-4F33-890D-2E6EF8D2441E}" name="Colonne10273" dataDxfId="6093"/>
    <tableColumn id="10292" xr3:uid="{650C41E2-77BE-474F-AB92-0257295D691C}" name="Colonne10274" dataDxfId="6092"/>
    <tableColumn id="10293" xr3:uid="{F0FDDA9A-38C5-4367-8EA0-D58C1AF222AC}" name="Colonne10275" dataDxfId="6091"/>
    <tableColumn id="10294" xr3:uid="{C63D6516-9777-4CC6-93C7-58F354559B17}" name="Colonne10276" dataDxfId="6090"/>
    <tableColumn id="10295" xr3:uid="{C75F6F15-B27C-4477-B56A-1B36A8E8AD7A}" name="Colonne10277" dataDxfId="6089"/>
    <tableColumn id="10296" xr3:uid="{6B4C34A2-CAEB-4F92-B73C-5FC2CFEC2F28}" name="Colonne10278" dataDxfId="6088"/>
    <tableColumn id="10297" xr3:uid="{C66B9C2C-0A7C-4423-A32D-2058043A845A}" name="Colonne10279" dataDxfId="6087"/>
    <tableColumn id="10298" xr3:uid="{8C2D5FC3-E426-465B-B37F-C86867B2F2B7}" name="Colonne10280" dataDxfId="6086"/>
    <tableColumn id="10299" xr3:uid="{0F27A0FB-BF03-40E8-8714-53C951E2D455}" name="Colonne10281" dataDxfId="6085"/>
    <tableColumn id="10300" xr3:uid="{4B3AB58E-CF8A-4305-931E-D937034D8871}" name="Colonne10282" dataDxfId="6084"/>
    <tableColumn id="10301" xr3:uid="{1B56BC12-BB98-4052-8A0A-7298AB55594F}" name="Colonne10283" dataDxfId="6083"/>
    <tableColumn id="10302" xr3:uid="{4BA2F5F2-5B07-471B-B8B7-597A3FE6B7AB}" name="Colonne10284" dataDxfId="6082"/>
    <tableColumn id="10303" xr3:uid="{7136AE7E-1F15-43E5-948C-1ADD020AFAFC}" name="Colonne10285" dataDxfId="6081"/>
    <tableColumn id="10304" xr3:uid="{6B2061C3-4066-474B-92BE-9A3AD97C6A51}" name="Colonne10286" dataDxfId="6080"/>
    <tableColumn id="10305" xr3:uid="{77B438BA-62FB-4C90-84D8-6A912025EA43}" name="Colonne10287" dataDxfId="6079"/>
    <tableColumn id="10306" xr3:uid="{C1A5C52D-CEA3-4122-A338-EEF9D41416C0}" name="Colonne10288" dataDxfId="6078"/>
    <tableColumn id="10307" xr3:uid="{9E85F68D-CEEC-40AD-9323-CDA377FA7BE7}" name="Colonne10289" dataDxfId="6077"/>
    <tableColumn id="10308" xr3:uid="{4DD306E3-4E8B-48C2-A300-56CA47B72FCC}" name="Colonne10290" dataDxfId="6076"/>
    <tableColumn id="10309" xr3:uid="{D771D7F0-95D5-4741-84A8-7377D4E63727}" name="Colonne10291" dataDxfId="6075"/>
    <tableColumn id="10310" xr3:uid="{CFF1A6FF-C611-4E35-9E05-6C4CD866862D}" name="Colonne10292" dataDxfId="6074"/>
    <tableColumn id="10311" xr3:uid="{D97A0D55-3455-4826-9E7F-B3E6EECA7357}" name="Colonne10293" dataDxfId="6073"/>
    <tableColumn id="10312" xr3:uid="{6B8CCE86-32A9-4896-9E6E-B69AB38A22A9}" name="Colonne10294" dataDxfId="6072"/>
    <tableColumn id="10313" xr3:uid="{69423B2E-0280-4B4C-8752-32B0F3D6325F}" name="Colonne10295" dataDxfId="6071"/>
    <tableColumn id="10314" xr3:uid="{31941D5D-A5E3-4E2A-B602-8DEC412F2086}" name="Colonne10296" dataDxfId="6070"/>
    <tableColumn id="10315" xr3:uid="{57B34D14-5DCF-427F-A939-5D58BD9DE2C5}" name="Colonne10297" dataDxfId="6069"/>
    <tableColumn id="10316" xr3:uid="{140CE1C5-521F-4190-9FFF-C32314C14E89}" name="Colonne10298" dataDxfId="6068"/>
    <tableColumn id="10317" xr3:uid="{6ABB9B85-7F28-40DC-A9D1-46D6BECDEED2}" name="Colonne10299" dataDxfId="6067"/>
    <tableColumn id="10318" xr3:uid="{4AE3BCAC-BA74-4EDD-A045-85B427410001}" name="Colonne10300" dataDxfId="6066"/>
    <tableColumn id="10319" xr3:uid="{2396C325-0469-4432-B777-BBB87983BB86}" name="Colonne10301" dataDxfId="6065"/>
    <tableColumn id="10320" xr3:uid="{127704F0-E16C-4A95-B4A3-8EA75F5EC96C}" name="Colonne10302" dataDxfId="6064"/>
    <tableColumn id="10321" xr3:uid="{9E496821-394D-4218-AD37-7FB17A768ADB}" name="Colonne10303" dataDxfId="6063"/>
    <tableColumn id="10322" xr3:uid="{61E0A02E-3712-4D73-BFB6-FDDC3C5CE11E}" name="Colonne10304" dataDxfId="6062"/>
    <tableColumn id="10323" xr3:uid="{5E1D8F94-1D3C-4AFA-A50F-4B0971C0BC41}" name="Colonne10305" dataDxfId="6061"/>
    <tableColumn id="10324" xr3:uid="{1C1084C5-DA0A-4778-BB0D-B05E20305710}" name="Colonne10306" dataDxfId="6060"/>
    <tableColumn id="10325" xr3:uid="{63FF0398-6F9F-4EB3-A89E-C3BEE7F13902}" name="Colonne10307" dataDxfId="6059"/>
    <tableColumn id="10326" xr3:uid="{67FB0BCD-9CA1-4BD7-965F-2A24B0C22D0B}" name="Colonne10308" dataDxfId="6058"/>
    <tableColumn id="10327" xr3:uid="{31EE19DD-4D54-4981-A3CF-654FA46C7F6B}" name="Colonne10309" dataDxfId="6057"/>
    <tableColumn id="10328" xr3:uid="{33DF3A11-8702-4223-BDEE-61918F9F7630}" name="Colonne10310" dataDxfId="6056"/>
    <tableColumn id="10329" xr3:uid="{B49D0BEE-CF89-449F-A829-C0799AC8047A}" name="Colonne10311" dataDxfId="6055"/>
    <tableColumn id="10330" xr3:uid="{080ED126-C36B-45D1-B2F0-8DF9166C4AB3}" name="Colonne10312" dataDxfId="6054"/>
    <tableColumn id="10331" xr3:uid="{5E3F4FF4-AB57-4615-A26B-62F69C325325}" name="Colonne10313" dataDxfId="6053"/>
    <tableColumn id="10332" xr3:uid="{B6105B03-357A-4799-962A-E7907A002C64}" name="Colonne10314" dataDxfId="6052"/>
    <tableColumn id="10333" xr3:uid="{89FEA86B-C1BF-442C-855D-1891CD97F4F0}" name="Colonne10315" dataDxfId="6051"/>
    <tableColumn id="10334" xr3:uid="{40059172-852A-49EC-B2C3-94383DE48285}" name="Colonne10316" dataDxfId="6050"/>
    <tableColumn id="10335" xr3:uid="{15F98264-5D3E-4447-A813-D9AB2B11711D}" name="Colonne10317" dataDxfId="6049"/>
    <tableColumn id="10336" xr3:uid="{77E3124F-5317-471B-8565-86A3B2AB18A6}" name="Colonne10318" dataDxfId="6048"/>
    <tableColumn id="10337" xr3:uid="{BC00AF69-06BD-4BB3-BDB7-DC5530C6BAFD}" name="Colonne10319" dataDxfId="6047"/>
    <tableColumn id="10338" xr3:uid="{9A7ED292-4022-4455-954B-A5686D9EF592}" name="Colonne10320" dataDxfId="6046"/>
    <tableColumn id="10339" xr3:uid="{387C9D95-DC5C-4065-BCCD-D7C9DB449522}" name="Colonne10321" dataDxfId="6045"/>
    <tableColumn id="10340" xr3:uid="{78E62D0A-A44A-4E2B-904A-8AF8162A34BB}" name="Colonne10322" dataDxfId="6044"/>
    <tableColumn id="10341" xr3:uid="{A0E86575-1C02-4BE3-A101-D8D080EC593F}" name="Colonne10323" dataDxfId="6043"/>
    <tableColumn id="10342" xr3:uid="{86DBE4A9-8F73-4932-8818-66C4591F6232}" name="Colonne10324" dataDxfId="6042"/>
    <tableColumn id="10343" xr3:uid="{B621ABB7-22E7-4666-AA09-74B4C49A48C8}" name="Colonne10325" dataDxfId="6041"/>
    <tableColumn id="10344" xr3:uid="{E663FEE3-10BC-4FF9-ABED-FBA455B3D0C7}" name="Colonne10326" dataDxfId="6040"/>
    <tableColumn id="10345" xr3:uid="{E7A8A9FC-28B0-4FF1-A19C-6112BE0DB65F}" name="Colonne10327" dataDxfId="6039"/>
    <tableColumn id="10346" xr3:uid="{479FE587-3217-4E02-9495-D8BFD9C90494}" name="Colonne10328" dataDxfId="6038"/>
    <tableColumn id="10347" xr3:uid="{702A16C6-9AB4-4344-868F-54D549473937}" name="Colonne10329" dataDxfId="6037"/>
    <tableColumn id="10348" xr3:uid="{6FE50D15-6271-47C0-AE74-285748569C81}" name="Colonne10330" dataDxfId="6036"/>
    <tableColumn id="10349" xr3:uid="{AD1EC038-743D-422D-B6C4-AAE517D1E2C7}" name="Colonne10331" dataDxfId="6035"/>
    <tableColumn id="10350" xr3:uid="{3BC99EB6-8541-45F6-8858-2A57C6AF911B}" name="Colonne10332" dataDxfId="6034"/>
    <tableColumn id="10351" xr3:uid="{3B75AEB9-5BC4-4450-AC0A-1583CB319752}" name="Colonne10333" dataDxfId="6033"/>
    <tableColumn id="10352" xr3:uid="{29EFE79A-C23B-44F0-833B-9B75AD6C17A6}" name="Colonne10334" dataDxfId="6032"/>
    <tableColumn id="10353" xr3:uid="{6C489ED6-BAC3-40A1-BDF0-9837C30AF2FE}" name="Colonne10335" dataDxfId="6031"/>
    <tableColumn id="10354" xr3:uid="{0083FBDB-98B4-4D4E-8FBE-5DC2AA4E93A4}" name="Colonne10336" dataDxfId="6030"/>
    <tableColumn id="10355" xr3:uid="{2BC7B887-5FBE-40CA-A89B-A3439C554E75}" name="Colonne10337" dataDxfId="6029"/>
    <tableColumn id="10356" xr3:uid="{98A1C0E7-91F2-4E92-9814-137BE1673D3E}" name="Colonne10338" dataDxfId="6028"/>
    <tableColumn id="10357" xr3:uid="{A53B2952-CA55-4C50-8FAF-7B231A8DAD8C}" name="Colonne10339" dataDxfId="6027"/>
    <tableColumn id="10358" xr3:uid="{A1D5079A-2CA1-4D9A-87FC-F80803A05E59}" name="Colonne10340" dataDxfId="6026"/>
    <tableColumn id="10359" xr3:uid="{9F44AD92-B029-438C-9747-7D7AEA6C6F16}" name="Colonne10341" dataDxfId="6025"/>
    <tableColumn id="10360" xr3:uid="{790C7D2C-170E-4263-975F-9C2F733C691C}" name="Colonne10342" dataDxfId="6024"/>
    <tableColumn id="10361" xr3:uid="{90F6209A-AD34-460B-A754-4506362A2FAC}" name="Colonne10343" dataDxfId="6023"/>
    <tableColumn id="10362" xr3:uid="{725773C2-8CD1-47A6-9D3D-C08FFC30A29A}" name="Colonne10344" dataDxfId="6022"/>
    <tableColumn id="10363" xr3:uid="{E1BAD2D0-48D1-4879-BF9C-C428C4B8423E}" name="Colonne10345" dataDxfId="6021"/>
    <tableColumn id="10364" xr3:uid="{9BC70914-4A10-494C-A707-F243410B672A}" name="Colonne10346" dataDxfId="6020"/>
    <tableColumn id="10365" xr3:uid="{3D5248E5-70F6-4C41-84E0-60D41B536F4E}" name="Colonne10347" dataDxfId="6019"/>
    <tableColumn id="10366" xr3:uid="{3749CB42-121D-4715-A4D8-B5ADDE63320D}" name="Colonne10348" dataDxfId="6018"/>
    <tableColumn id="10367" xr3:uid="{6D0D4D93-38AA-4AA2-82DE-C32A33B921E4}" name="Colonne10349" dataDxfId="6017"/>
    <tableColumn id="10368" xr3:uid="{51C636C0-AD33-4965-9BBD-12E3C118BF2F}" name="Colonne10350" dataDxfId="6016"/>
    <tableColumn id="10369" xr3:uid="{652C750F-3460-4A7B-B232-F41D3B1A0498}" name="Colonne10351" dataDxfId="6015"/>
    <tableColumn id="10370" xr3:uid="{CD321728-7DDC-4492-997C-6A6D813F707B}" name="Colonne10352" dataDxfId="6014"/>
    <tableColumn id="10371" xr3:uid="{27F6945F-0E47-4E91-B55F-D00A167A2217}" name="Colonne10353" dataDxfId="6013"/>
    <tableColumn id="10372" xr3:uid="{C3ED8547-D619-4C49-94E1-0F4E12ED765A}" name="Colonne10354" dataDxfId="6012"/>
    <tableColumn id="10373" xr3:uid="{9B3AA431-0836-4B4F-90CE-4B694A47B57E}" name="Colonne10355" dataDxfId="6011"/>
    <tableColumn id="10374" xr3:uid="{775BD9E4-87C4-40BC-9922-38DEA059556D}" name="Colonne10356" dataDxfId="6010"/>
    <tableColumn id="10375" xr3:uid="{5E5CFEBE-C597-48C8-8CA8-4658E80DE5F9}" name="Colonne10357" dataDxfId="6009"/>
    <tableColumn id="10376" xr3:uid="{41100815-A878-45BA-B8B7-73E6EBDDA65E}" name="Colonne10358" dataDxfId="6008"/>
    <tableColumn id="10377" xr3:uid="{E2A63BA1-A046-46DB-87FE-1AF8472B471A}" name="Colonne10359" dataDxfId="6007"/>
    <tableColumn id="10378" xr3:uid="{F5CBB9B8-0379-4F9B-9FFE-8CF6D3312FBB}" name="Colonne10360" dataDxfId="6006"/>
    <tableColumn id="10379" xr3:uid="{74B740F5-9BFA-4FEA-AF98-721C83107C69}" name="Colonne10361" dataDxfId="6005"/>
    <tableColumn id="10380" xr3:uid="{C4357AE0-F01F-41A0-B19D-F3F6F2F1D0F7}" name="Colonne10362" dataDxfId="6004"/>
    <tableColumn id="10381" xr3:uid="{0057168E-90BF-4AFF-AC73-A94379D7C0C4}" name="Colonne10363" dataDxfId="6003"/>
    <tableColumn id="10382" xr3:uid="{4F42C32F-D92B-4E12-ADEF-01FA4DCCD25E}" name="Colonne10364" dataDxfId="6002"/>
    <tableColumn id="10383" xr3:uid="{D1FA25E4-3DD7-4889-BCB5-150060C5B43D}" name="Colonne10365" dataDxfId="6001"/>
    <tableColumn id="10384" xr3:uid="{1BDAEA0E-2386-4080-A0F6-CE1DFBB1AD9F}" name="Colonne10366" dataDxfId="6000"/>
    <tableColumn id="10385" xr3:uid="{BEBA10B3-2DB7-4AA2-8A33-36D341C7D6BF}" name="Colonne10367" dataDxfId="5999"/>
    <tableColumn id="10386" xr3:uid="{23E35629-A714-48F5-BDD4-7069941C8D09}" name="Colonne10368" dataDxfId="5998"/>
    <tableColumn id="10387" xr3:uid="{112435DE-4817-40E0-B3EA-F9869A5670A2}" name="Colonne10369" dataDxfId="5997"/>
    <tableColumn id="10388" xr3:uid="{47DDF3D4-8737-44A9-AC37-2C560AE424FB}" name="Colonne10370" dataDxfId="5996"/>
    <tableColumn id="10389" xr3:uid="{99857365-C513-49F3-844D-66DC8F386842}" name="Colonne10371" dataDxfId="5995"/>
    <tableColumn id="10390" xr3:uid="{0B3A08BE-333E-4F72-83E3-E9123A4BE478}" name="Colonne10372" dataDxfId="5994"/>
    <tableColumn id="10391" xr3:uid="{A90FC88A-8209-4B23-9D09-E5F8A0A7C40E}" name="Colonne10373" dataDxfId="5993"/>
    <tableColumn id="10392" xr3:uid="{C6CC93B5-B5D6-47E5-87D5-0BBD01FAC2DD}" name="Colonne10374" dataDxfId="5992"/>
    <tableColumn id="10393" xr3:uid="{6753E00E-7609-4ADF-8E7B-E77C55697744}" name="Colonne10375" dataDxfId="5991"/>
    <tableColumn id="10394" xr3:uid="{2943CF7A-35D8-49C0-9660-AF29EFC896C5}" name="Colonne10376" dataDxfId="5990"/>
    <tableColumn id="10395" xr3:uid="{B63E5E91-F2C3-4B16-8251-EAC533A933FE}" name="Colonne10377" dataDxfId="5989"/>
    <tableColumn id="10396" xr3:uid="{57ADF70F-EFF2-4BDE-988E-425FF7D16C3B}" name="Colonne10378" dataDxfId="5988"/>
    <tableColumn id="10397" xr3:uid="{9BE10784-87CE-4C48-9575-E1F04C7A661B}" name="Colonne10379" dataDxfId="5987"/>
    <tableColumn id="10398" xr3:uid="{D0FED06F-88B6-4377-BE6E-D83774D64AF1}" name="Colonne10380" dataDxfId="5986"/>
    <tableColumn id="10399" xr3:uid="{88E77855-88DB-4919-BE74-70B2DC210189}" name="Colonne10381" dataDxfId="5985"/>
    <tableColumn id="10400" xr3:uid="{201C1EE9-0592-4381-AF87-CC32ACF94E6D}" name="Colonne10382" dataDxfId="5984"/>
    <tableColumn id="10401" xr3:uid="{D12D6977-E726-48B7-B475-F4E5D45742ED}" name="Colonne10383" dataDxfId="5983"/>
    <tableColumn id="10402" xr3:uid="{5DC0F3D9-A0B5-4656-8B38-0A7C1020491A}" name="Colonne10384" dataDxfId="5982"/>
    <tableColumn id="10403" xr3:uid="{40AF2B8E-0D6E-4D3D-BC40-E34548711044}" name="Colonne10385" dataDxfId="5981"/>
    <tableColumn id="10404" xr3:uid="{800B161E-C808-4EED-809E-8B7F55689C5A}" name="Colonne10386" dataDxfId="5980"/>
    <tableColumn id="10405" xr3:uid="{8CB52439-F7CC-4518-9E71-EBEC405A5653}" name="Colonne10387" dataDxfId="5979"/>
    <tableColumn id="10406" xr3:uid="{B245BAE3-A387-4FA0-B642-0983E8F010F2}" name="Colonne10388" dataDxfId="5978"/>
    <tableColumn id="10407" xr3:uid="{A0F2CBE7-53F8-40B5-9374-6B7EF312FA10}" name="Colonne10389" dataDxfId="5977"/>
    <tableColumn id="10408" xr3:uid="{D6AB11E7-0F43-4936-8A65-7409DFA1090C}" name="Colonne10390" dataDxfId="5976"/>
    <tableColumn id="10409" xr3:uid="{09E970B6-B983-4555-842A-1E015B947425}" name="Colonne10391" dataDxfId="5975"/>
    <tableColumn id="10410" xr3:uid="{4A77E3A0-1B97-4EB7-BB37-8CCB56686104}" name="Colonne10392" dataDxfId="5974"/>
    <tableColumn id="10411" xr3:uid="{8E0EC501-6944-44F6-87AF-EFF020E173A8}" name="Colonne10393" dataDxfId="5973"/>
    <tableColumn id="10412" xr3:uid="{2ADF587F-C5AF-48D4-9DE3-A3E817C1F852}" name="Colonne10394" dataDxfId="5972"/>
    <tableColumn id="10413" xr3:uid="{5AF0E778-7FB8-4A01-8208-2383FE3530CC}" name="Colonne10395" dataDxfId="5971"/>
    <tableColumn id="10414" xr3:uid="{A91B18A9-3ADD-4B4F-83EA-AED98340A502}" name="Colonne10396" dataDxfId="5970"/>
    <tableColumn id="10415" xr3:uid="{9F926720-B7CC-43F4-8FED-447B08CDF431}" name="Colonne10397" dataDxfId="5969"/>
    <tableColumn id="10416" xr3:uid="{B294AAF6-58D5-4F8F-AFAD-703464FC4007}" name="Colonne10398" dataDxfId="5968"/>
    <tableColumn id="10417" xr3:uid="{F67C98C0-9020-485F-96E2-57D21B5F1498}" name="Colonne10399" dataDxfId="5967"/>
    <tableColumn id="10418" xr3:uid="{8BA7E37A-7E94-4344-9D3D-726D4E9826E7}" name="Colonne10400" dataDxfId="5966"/>
    <tableColumn id="10419" xr3:uid="{6472C6FB-2D18-4BC1-B339-38201C3DFC7B}" name="Colonne10401" dataDxfId="5965"/>
    <tableColumn id="10420" xr3:uid="{47317388-38A0-4D1B-A82E-6CE06C416164}" name="Colonne10402" dataDxfId="5964"/>
    <tableColumn id="10421" xr3:uid="{C8886968-C4A7-4D71-9750-4BA0DC2821E3}" name="Colonne10403" dataDxfId="5963"/>
    <tableColumn id="10422" xr3:uid="{709C7DAC-6F99-4DC9-A9C2-82CFB541C1FC}" name="Colonne10404" dataDxfId="5962"/>
    <tableColumn id="10423" xr3:uid="{1947544C-81F8-411F-9E4B-4823D6F6D572}" name="Colonne10405" dataDxfId="5961"/>
    <tableColumn id="10424" xr3:uid="{90F3D8AB-0383-43A2-8C15-64B2B80DF484}" name="Colonne10406" dataDxfId="5960"/>
    <tableColumn id="10425" xr3:uid="{132A0993-F3D5-4166-9993-C4C18901A7E1}" name="Colonne10407" dataDxfId="5959"/>
    <tableColumn id="10426" xr3:uid="{6394597C-EF6C-4822-BF6F-9D5ABAECCE07}" name="Colonne10408" dataDxfId="5958"/>
    <tableColumn id="10427" xr3:uid="{18563359-CF49-45D6-80DB-79AFE8B611A1}" name="Colonne10409" dataDxfId="5957"/>
    <tableColumn id="10428" xr3:uid="{A214BCCE-283E-4F32-8298-3AE8DED4D5CE}" name="Colonne10410" dataDxfId="5956"/>
    <tableColumn id="10429" xr3:uid="{DB9F2203-61EC-4A6A-AC9B-3DAD7C5F5940}" name="Colonne10411" dataDxfId="5955"/>
    <tableColumn id="10430" xr3:uid="{F575D678-E196-4B3F-A0FD-F2A55167D672}" name="Colonne10412" dataDxfId="5954"/>
    <tableColumn id="10431" xr3:uid="{10112EB0-D76B-4D8F-A1D7-797F19590E9B}" name="Colonne10413" dataDxfId="5953"/>
    <tableColumn id="10432" xr3:uid="{E08DB683-4D7D-41F5-9B1F-43EC1954A254}" name="Colonne10414" dataDxfId="5952"/>
    <tableColumn id="10433" xr3:uid="{382755B5-036E-40DE-80C1-40EC0D330E06}" name="Colonne10415" dataDxfId="5951"/>
    <tableColumn id="10434" xr3:uid="{B5E5CE59-9690-49E1-B6DE-A496140ABC37}" name="Colonne10416" dataDxfId="5950"/>
    <tableColumn id="10435" xr3:uid="{95D78C18-15DD-4E32-9B8B-40898E741B41}" name="Colonne10417" dataDxfId="5949"/>
    <tableColumn id="10436" xr3:uid="{98AFD8BA-FF71-44AF-A756-4D41E037692F}" name="Colonne10418" dataDxfId="5948"/>
    <tableColumn id="10437" xr3:uid="{AF62FA8E-DF08-4961-8646-015D0672D69C}" name="Colonne10419" dataDxfId="5947"/>
    <tableColumn id="10438" xr3:uid="{F392E7F5-1B30-4F22-8886-FC7E787137E5}" name="Colonne10420" dataDxfId="5946"/>
    <tableColumn id="10439" xr3:uid="{B226304E-F629-443F-865B-9CBB45B0D361}" name="Colonne10421" dataDxfId="5945"/>
    <tableColumn id="10440" xr3:uid="{1B3E008C-9FCD-4077-BD06-10B746E84C0D}" name="Colonne10422" dataDxfId="5944"/>
    <tableColumn id="10441" xr3:uid="{C0ECD48B-06FE-4A9A-A30F-72A5AD254F5F}" name="Colonne10423" dataDxfId="5943"/>
    <tableColumn id="10442" xr3:uid="{B92E5582-78F1-43E7-98C2-52EC4F72E0BE}" name="Colonne10424" dataDxfId="5942"/>
    <tableColumn id="10443" xr3:uid="{317DAF00-AA0F-43B3-A8F5-3FBF8BB8B6FF}" name="Colonne10425" dataDxfId="5941"/>
    <tableColumn id="10444" xr3:uid="{93FBD721-284F-499F-9825-7E2688C48BF4}" name="Colonne10426" dataDxfId="5940"/>
    <tableColumn id="10445" xr3:uid="{D4E6FA76-9325-4242-808B-A0B16F938684}" name="Colonne10427" dataDxfId="5939"/>
    <tableColumn id="10446" xr3:uid="{3B3E85F4-6821-4697-A943-0E4A239417E7}" name="Colonne10428" dataDxfId="5938"/>
    <tableColumn id="10447" xr3:uid="{4F3789F0-9EF4-4ADE-8749-C5D166C680E0}" name="Colonne10429" dataDxfId="5937"/>
    <tableColumn id="10448" xr3:uid="{8C7DCB1D-3835-42CF-BFBB-7FF689D69A48}" name="Colonne10430" dataDxfId="5936"/>
    <tableColumn id="10449" xr3:uid="{25A5D508-9366-4BA1-8E0C-22DF7A4B74DB}" name="Colonne10431" dataDxfId="5935"/>
    <tableColumn id="10450" xr3:uid="{506EF82E-6282-45D8-9B95-4833DAA48824}" name="Colonne10432" dataDxfId="5934"/>
    <tableColumn id="10451" xr3:uid="{8083A028-C664-4917-854F-15922423E4B1}" name="Colonne10433" dataDxfId="5933"/>
    <tableColumn id="10452" xr3:uid="{F9414DFA-07F2-4A48-9028-295315A69669}" name="Colonne10434" dataDxfId="5932"/>
    <tableColumn id="10453" xr3:uid="{6728D6DF-9EB2-4D75-B521-1B9BC96C6F50}" name="Colonne10435" dataDxfId="5931"/>
    <tableColumn id="10454" xr3:uid="{FFC2C2D8-F6CE-4F09-807C-1C1CA63EC42C}" name="Colonne10436" dataDxfId="5930"/>
    <tableColumn id="10455" xr3:uid="{F9162DFD-A862-47E9-B78A-5A36281C75D0}" name="Colonne10437" dataDxfId="5929"/>
    <tableColumn id="10456" xr3:uid="{C7671904-5D11-4FF3-8287-7AE0F110ED92}" name="Colonne10438" dataDxfId="5928"/>
    <tableColumn id="10457" xr3:uid="{4424D298-0C20-404E-A8BC-D19B30AAFBB5}" name="Colonne10439" dataDxfId="5927"/>
    <tableColumn id="10458" xr3:uid="{9E30D68E-B1A9-4E39-9C23-BD9B6929EEF4}" name="Colonne10440" dataDxfId="5926"/>
    <tableColumn id="10459" xr3:uid="{30BA1E9C-55DB-43DD-B371-6866DE5A1414}" name="Colonne10441" dataDxfId="5925"/>
    <tableColumn id="10460" xr3:uid="{1C632708-E221-45C2-8511-542A1980C2D6}" name="Colonne10442" dataDxfId="5924"/>
    <tableColumn id="10461" xr3:uid="{5F6405FF-59E4-46B1-B7E5-4D9BB9BCE1F5}" name="Colonne10443" dataDxfId="5923"/>
    <tableColumn id="10462" xr3:uid="{B0DC51A2-C5EA-4888-B9E5-65289C6B6F70}" name="Colonne10444" dataDxfId="5922"/>
    <tableColumn id="10463" xr3:uid="{6B975E9B-DC40-4F43-B2D0-7C8F69579B17}" name="Colonne10445" dataDxfId="5921"/>
    <tableColumn id="10464" xr3:uid="{51DA8081-5EEF-4B85-929E-2A30B926DBE7}" name="Colonne10446" dataDxfId="5920"/>
    <tableColumn id="10465" xr3:uid="{B1F3FCB6-D964-4708-A5EE-916EB4FB3718}" name="Colonne10447" dataDxfId="5919"/>
    <tableColumn id="10466" xr3:uid="{72667164-8D63-4C1C-925F-D0E8A4A45211}" name="Colonne10448" dataDxfId="5918"/>
    <tableColumn id="10467" xr3:uid="{4E65EFE0-1DD2-46E7-9CF0-BD08B20A58AD}" name="Colonne10449" dataDxfId="5917"/>
    <tableColumn id="10468" xr3:uid="{A6352436-F3F1-442C-B287-8D2725EC434F}" name="Colonne10450" dataDxfId="5916"/>
    <tableColumn id="10469" xr3:uid="{8071B003-5DE2-4FE3-8DC3-4DE5CEFA0370}" name="Colonne10451" dataDxfId="5915"/>
    <tableColumn id="10470" xr3:uid="{2FE15723-5D52-4837-9274-43760F1D0DBC}" name="Colonne10452" dataDxfId="5914"/>
    <tableColumn id="10471" xr3:uid="{90EEC3DC-EA7E-4C57-9681-4692D98B97DB}" name="Colonne10453" dataDxfId="5913"/>
    <tableColumn id="10472" xr3:uid="{65B71AF2-42CA-47CD-9883-CB62456D0E7C}" name="Colonne10454" dataDxfId="5912"/>
    <tableColumn id="10473" xr3:uid="{7A5BE767-CAD4-473D-B4EE-4700C9F5E1DF}" name="Colonne10455" dataDxfId="5911"/>
    <tableColumn id="10474" xr3:uid="{DF2E7F00-7A41-4A6E-BE8D-2C608DDDDC2A}" name="Colonne10456" dataDxfId="5910"/>
    <tableColumn id="10475" xr3:uid="{F4475499-E808-4138-BE14-1C79EF60C829}" name="Colonne10457" dataDxfId="5909"/>
    <tableColumn id="10476" xr3:uid="{12B33B1C-000A-4555-910F-1224CDB3F5D7}" name="Colonne10458" dataDxfId="5908"/>
    <tableColumn id="10477" xr3:uid="{EBEAC5C5-E017-4FDB-916C-1243526B07F4}" name="Colonne10459" dataDxfId="5907"/>
    <tableColumn id="10478" xr3:uid="{5A04DD06-FBCC-459A-A2F0-B352A176676E}" name="Colonne10460" dataDxfId="5906"/>
    <tableColumn id="10479" xr3:uid="{63DCC70A-DD45-41F0-AF5C-29710C8E3223}" name="Colonne10461" dataDxfId="5905"/>
    <tableColumn id="10480" xr3:uid="{655C3CDB-A657-4506-8393-6C87B2E316FD}" name="Colonne10462" dataDxfId="5904"/>
    <tableColumn id="10481" xr3:uid="{86030F73-F9AF-4E1A-884E-77A75416272A}" name="Colonne10463" dataDxfId="5903"/>
    <tableColumn id="10482" xr3:uid="{695E6795-E01A-4826-A17F-ACEA829D564C}" name="Colonne10464" dataDxfId="5902"/>
    <tableColumn id="10483" xr3:uid="{3C3C21BD-C2FF-4D07-A9AF-486B6940EB20}" name="Colonne10465" dataDxfId="5901"/>
    <tableColumn id="10484" xr3:uid="{FC7CD57D-AE06-46F1-871E-F1B5F1EB70BA}" name="Colonne10466" dataDxfId="5900"/>
    <tableColumn id="10485" xr3:uid="{0BB0D5D7-4F64-4DEF-AA36-375AD185FFEE}" name="Colonne10467" dataDxfId="5899"/>
    <tableColumn id="10486" xr3:uid="{0F5642D2-72C3-4007-9C6B-67229EBD40A5}" name="Colonne10468" dataDxfId="5898"/>
    <tableColumn id="10487" xr3:uid="{C1344D04-0DEB-4E56-A63E-61F21E6A1355}" name="Colonne10469" dataDxfId="5897"/>
    <tableColumn id="10488" xr3:uid="{28305893-2287-44E8-A6B6-82AAA53D1A07}" name="Colonne10470" dataDxfId="5896"/>
    <tableColumn id="10489" xr3:uid="{53B40929-1213-4077-9444-72FA4D7B1204}" name="Colonne10471" dataDxfId="5895"/>
    <tableColumn id="10490" xr3:uid="{3D25AF5A-24AD-4BCB-AD56-E1A8C9E492F9}" name="Colonne10472" dataDxfId="5894"/>
    <tableColumn id="10491" xr3:uid="{6F2B84B3-94CE-44F5-A7AB-DFEC7CBEE1C6}" name="Colonne10473" dataDxfId="5893"/>
    <tableColumn id="10492" xr3:uid="{B5298C35-9492-4819-B1F4-43B5F6BE0E9D}" name="Colonne10474" dataDxfId="5892"/>
    <tableColumn id="10493" xr3:uid="{5281C57C-DF1A-4BDC-B18E-5930DD27A6E2}" name="Colonne10475" dataDxfId="5891"/>
    <tableColumn id="10494" xr3:uid="{065DB1E7-5C5A-4838-9C58-50B99F6376B8}" name="Colonne10476" dataDxfId="5890"/>
    <tableColumn id="10495" xr3:uid="{FAF6AD75-C152-4844-9F3E-FA4AC297B90C}" name="Colonne10477" dataDxfId="5889"/>
    <tableColumn id="10496" xr3:uid="{0CA25127-0BBB-4347-9BED-789A081608D5}" name="Colonne10478" dataDxfId="5888"/>
    <tableColumn id="10497" xr3:uid="{3DE32634-73A5-41E3-9558-1D8EC7BA0337}" name="Colonne10479" dataDxfId="5887"/>
    <tableColumn id="10498" xr3:uid="{EC4965F3-69A8-419F-97BD-9726855902D4}" name="Colonne10480" dataDxfId="5886"/>
    <tableColumn id="10499" xr3:uid="{8A71D3E7-1B6F-4FAF-AA06-F2BFE64A9370}" name="Colonne10481" dataDxfId="5885"/>
    <tableColumn id="10500" xr3:uid="{61C32EDF-9D71-458E-9D02-8ABC9CC694DB}" name="Colonne10482" dataDxfId="5884"/>
    <tableColumn id="10501" xr3:uid="{CA841F17-2BCC-47B8-8BE0-94C7D834FDBA}" name="Colonne10483" dataDxfId="5883"/>
    <tableColumn id="10502" xr3:uid="{3E4C6ACB-BB99-4507-A912-EF506EFCE1F6}" name="Colonne10484" dataDxfId="5882"/>
    <tableColumn id="10503" xr3:uid="{E35582D2-575F-49AE-89B9-0E6ED1C74AD6}" name="Colonne10485" dataDxfId="5881"/>
    <tableColumn id="10504" xr3:uid="{A440695E-0A98-4609-91F4-6644EDE0296D}" name="Colonne10486" dataDxfId="5880"/>
    <tableColumn id="10505" xr3:uid="{0BA3AE67-2279-4F98-92AD-082E3BF67B58}" name="Colonne10487" dataDxfId="5879"/>
    <tableColumn id="10506" xr3:uid="{81958748-E367-41CD-B82C-7C0B1B37BE14}" name="Colonne10488" dataDxfId="5878"/>
    <tableColumn id="10507" xr3:uid="{5A8240EA-3240-4FD9-842D-2730EE66E91B}" name="Colonne10489" dataDxfId="5877"/>
    <tableColumn id="10508" xr3:uid="{5B0BBA2F-3CBC-4852-AE4D-50B21EE3305B}" name="Colonne10490" dataDxfId="5876"/>
    <tableColumn id="10509" xr3:uid="{3F8BB06F-B097-4E48-A71E-D96B875D0854}" name="Colonne10491" dataDxfId="5875"/>
    <tableColumn id="10510" xr3:uid="{B77F72D2-C393-4797-B133-0263CC80C1B5}" name="Colonne10492" dataDxfId="5874"/>
    <tableColumn id="10511" xr3:uid="{829F880C-05E2-43B1-8822-F4A0741579B8}" name="Colonne10493" dataDxfId="5873"/>
    <tableColumn id="10512" xr3:uid="{1D05B14D-39DE-4E31-8D0E-7259CDC79BA0}" name="Colonne10494" dataDxfId="5872"/>
    <tableColumn id="10513" xr3:uid="{6C901DA2-6337-4F0A-93C6-6BA88FAE26C9}" name="Colonne10495" dataDxfId="5871"/>
    <tableColumn id="10514" xr3:uid="{910EA90E-B472-4D4F-9C57-76F9E3AA7E58}" name="Colonne10496" dataDxfId="5870"/>
    <tableColumn id="10515" xr3:uid="{44103360-1DF4-48B1-92A8-D5D70F651ABB}" name="Colonne10497" dataDxfId="5869"/>
    <tableColumn id="10516" xr3:uid="{1C5FC642-84A0-4F46-B5C8-F1714F2824AE}" name="Colonne10498" dataDxfId="5868"/>
    <tableColumn id="10517" xr3:uid="{17C7C28B-57FA-410A-B254-8B93BB7D1CB1}" name="Colonne10499" dataDxfId="5867"/>
    <tableColumn id="10518" xr3:uid="{46661B46-61F4-4352-B29D-66EEDEBBA7A1}" name="Colonne10500" dataDxfId="5866"/>
    <tableColumn id="10519" xr3:uid="{34EE4900-18A3-417B-9622-7AB967A8824B}" name="Colonne10501" dataDxfId="5865"/>
    <tableColumn id="10520" xr3:uid="{778EF184-9FFF-484C-B1BB-3CCB63E6C8A8}" name="Colonne10502" dataDxfId="5864"/>
    <tableColumn id="10521" xr3:uid="{926432A2-28CC-4627-9ED4-53B178B06B58}" name="Colonne10503" dataDxfId="5863"/>
    <tableColumn id="10522" xr3:uid="{8C6722C0-9513-4764-BAA6-5A0D36BD0A7F}" name="Colonne10504" dataDxfId="5862"/>
    <tableColumn id="10523" xr3:uid="{BC190AF0-92F3-4063-8586-B38C2B26755E}" name="Colonne10505" dataDxfId="5861"/>
    <tableColumn id="10524" xr3:uid="{86C947A7-1CDD-44D6-A916-1264A6D09D3C}" name="Colonne10506" dataDxfId="5860"/>
    <tableColumn id="10525" xr3:uid="{33C07569-9E4D-4874-A8D5-F7A5A2C2E075}" name="Colonne10507" dataDxfId="5859"/>
    <tableColumn id="10526" xr3:uid="{CE003F86-6BFD-462D-806D-C6D9975EB711}" name="Colonne10508" dataDxfId="5858"/>
    <tableColumn id="10527" xr3:uid="{74D95157-92F6-4911-9065-CF9AFCC28BAE}" name="Colonne10509" dataDxfId="5857"/>
    <tableColumn id="10528" xr3:uid="{E366C6B1-0990-4572-AE46-8BFE232A01E3}" name="Colonne10510" dataDxfId="5856"/>
    <tableColumn id="10529" xr3:uid="{1701A9F9-F5D0-4A46-8C60-5A6B165BD692}" name="Colonne10511" dataDxfId="5855"/>
    <tableColumn id="10530" xr3:uid="{93F161FD-0509-4783-BD7A-2A1B55AC8B43}" name="Colonne10512" dataDxfId="5854"/>
    <tableColumn id="10531" xr3:uid="{59F01E9F-1833-4DFD-B9E9-7A89BA4A7E75}" name="Colonne10513" dataDxfId="5853"/>
    <tableColumn id="10532" xr3:uid="{323F398C-47D1-46EE-A05E-CA2033FFCA36}" name="Colonne10514" dataDxfId="5852"/>
    <tableColumn id="10533" xr3:uid="{DF7A4A10-FCE0-4742-9B30-5779FC500F1C}" name="Colonne10515" dataDxfId="5851"/>
    <tableColumn id="10534" xr3:uid="{EFC81A1E-2955-47D4-A3F6-F9730308619E}" name="Colonne10516" dataDxfId="5850"/>
    <tableColumn id="10535" xr3:uid="{FD295888-1B20-45C5-9995-EA7C681784D9}" name="Colonne10517" dataDxfId="5849"/>
    <tableColumn id="10536" xr3:uid="{5AF7C0BC-A2C2-4E19-9628-5F33EFA1C187}" name="Colonne10518" dataDxfId="5848"/>
    <tableColumn id="10537" xr3:uid="{FAD033D2-C04B-49DA-9257-841954719C84}" name="Colonne10519" dataDxfId="5847"/>
    <tableColumn id="10538" xr3:uid="{362130F1-B4C3-4C2C-A873-3307869D6D8F}" name="Colonne10520" dataDxfId="5846"/>
    <tableColumn id="10539" xr3:uid="{49493164-02CE-4519-9B80-E9F152FC2296}" name="Colonne10521" dataDxfId="5845"/>
    <tableColumn id="10540" xr3:uid="{7B309089-CCB1-4B33-B11B-EDC7F180D6AA}" name="Colonne10522" dataDxfId="5844"/>
    <tableColumn id="10541" xr3:uid="{E18FC267-45CE-40D0-B51B-4A5E4A143307}" name="Colonne10523" dataDxfId="5843"/>
    <tableColumn id="10542" xr3:uid="{2326C420-0345-4A3D-966B-54757BB731FB}" name="Colonne10524" dataDxfId="5842"/>
    <tableColumn id="10543" xr3:uid="{D99EE779-9ABE-472A-A37A-CFADF6AF4916}" name="Colonne10525" dataDxfId="5841"/>
    <tableColumn id="10544" xr3:uid="{081A720B-3B6D-4392-800B-3235F1377109}" name="Colonne10526" dataDxfId="5840"/>
    <tableColumn id="10545" xr3:uid="{56A66AD8-C8C8-4CC2-8088-116D4A637C29}" name="Colonne10527" dataDxfId="5839"/>
    <tableColumn id="10546" xr3:uid="{75C7F96F-F007-4795-87DD-0940D8027868}" name="Colonne10528" dataDxfId="5838"/>
    <tableColumn id="10547" xr3:uid="{B1B16BE3-F3F0-4006-AD31-CB391205754B}" name="Colonne10529" dataDxfId="5837"/>
    <tableColumn id="10548" xr3:uid="{C3E17548-D34F-42BF-A346-A1E5321BDF09}" name="Colonne10530" dataDxfId="5836"/>
    <tableColumn id="10549" xr3:uid="{A738D044-3623-4277-AB35-334056C2736F}" name="Colonne10531" dataDxfId="5835"/>
    <tableColumn id="10550" xr3:uid="{FC946195-3F98-4EA5-B3E2-85FF32DBA5B1}" name="Colonne10532" dataDxfId="5834"/>
    <tableColumn id="10551" xr3:uid="{7F96E544-2EBE-4AC9-ABC6-F2CE5403C5D7}" name="Colonne10533" dataDxfId="5833"/>
    <tableColumn id="10552" xr3:uid="{E30EE084-6FFD-47FC-90F3-841B61B0A303}" name="Colonne10534" dataDxfId="5832"/>
    <tableColumn id="10553" xr3:uid="{BA189216-CDBE-4227-80C1-A74BC0BF4231}" name="Colonne10535" dataDxfId="5831"/>
    <tableColumn id="10554" xr3:uid="{2B0E3670-0E74-454D-A4B4-52DBF031C468}" name="Colonne10536" dataDxfId="5830"/>
    <tableColumn id="10555" xr3:uid="{2694E005-DBD7-41CE-AA64-8E1DBCD536FE}" name="Colonne10537" dataDxfId="5829"/>
    <tableColumn id="10556" xr3:uid="{29521EA4-0CB2-425A-9637-628659397BDA}" name="Colonne10538" dataDxfId="5828"/>
    <tableColumn id="10557" xr3:uid="{3CAB0DB9-AAE2-4B62-AFD7-EA05E84C8B65}" name="Colonne10539" dataDxfId="5827"/>
    <tableColumn id="10558" xr3:uid="{B5061111-C6F1-4925-8D8B-92DA8E97968B}" name="Colonne10540" dataDxfId="5826"/>
    <tableColumn id="10559" xr3:uid="{03D7EFCE-ACB0-4300-901D-B97EB5DF26CC}" name="Colonne10541" dataDxfId="5825"/>
    <tableColumn id="10560" xr3:uid="{5569B16E-77FC-422B-A59F-7889243C3E5C}" name="Colonne10542" dataDxfId="5824"/>
    <tableColumn id="10561" xr3:uid="{9D1C5E70-221C-4C10-B3F2-3FFE3269B147}" name="Colonne10543" dataDxfId="5823"/>
    <tableColumn id="10562" xr3:uid="{717A927D-2B78-4ADF-BB53-1A6CA99C1A1F}" name="Colonne10544" dataDxfId="5822"/>
    <tableColumn id="10563" xr3:uid="{C1A70E69-34C1-448F-85C8-632D23A408D9}" name="Colonne10545" dataDxfId="5821"/>
    <tableColumn id="10564" xr3:uid="{16B5875C-A75C-44C2-8BF1-D5C4FF09C448}" name="Colonne10546" dataDxfId="5820"/>
    <tableColumn id="10565" xr3:uid="{5D739114-189F-4E7D-8983-1BC0F7DF7496}" name="Colonne10547" dataDxfId="5819"/>
    <tableColumn id="10566" xr3:uid="{58A36457-CE42-4A01-A808-5071C5221381}" name="Colonne10548" dataDxfId="5818"/>
    <tableColumn id="10567" xr3:uid="{A1FC1059-E43B-4BC0-BBFD-D3F5073673AE}" name="Colonne10549" dataDxfId="5817"/>
    <tableColumn id="10568" xr3:uid="{A5E09DED-B0C6-433B-A558-859332E60F77}" name="Colonne10550" dataDxfId="5816"/>
    <tableColumn id="10569" xr3:uid="{23BD3FBD-1A36-46F5-BCBF-479095CD6FBC}" name="Colonne10551" dataDxfId="5815"/>
    <tableColumn id="10570" xr3:uid="{AA1B1488-6AFC-4891-A540-54E13FB50AF3}" name="Colonne10552" dataDxfId="5814"/>
    <tableColumn id="10571" xr3:uid="{7EAF965B-3846-4521-8AE3-775E355DF461}" name="Colonne10553" dataDxfId="5813"/>
    <tableColumn id="10572" xr3:uid="{4784E710-45DC-4677-A739-83D7C684C6DD}" name="Colonne10554" dataDxfId="5812"/>
    <tableColumn id="10573" xr3:uid="{2C33943B-A2D8-42A5-AE9B-636804E7B3E9}" name="Colonne10555" dataDxfId="5811"/>
    <tableColumn id="10574" xr3:uid="{1BC94F33-FB47-4714-855A-E632872C4457}" name="Colonne10556" dataDxfId="5810"/>
    <tableColumn id="10575" xr3:uid="{B67D58D1-586B-4396-B6DC-79296B0DFF05}" name="Colonne10557" dataDxfId="5809"/>
    <tableColumn id="10576" xr3:uid="{EBC4A1BE-D1D3-482E-9950-F55C58B45428}" name="Colonne10558" dataDxfId="5808"/>
    <tableColumn id="10577" xr3:uid="{54007AD7-971B-4D58-A30A-2934DC48ADAC}" name="Colonne10559" dataDxfId="5807"/>
    <tableColumn id="10578" xr3:uid="{B67B91C6-48DC-4591-A535-A2CFD7491DE8}" name="Colonne10560" dataDxfId="5806"/>
    <tableColumn id="10579" xr3:uid="{918F8AFD-57E8-4162-9D2B-DB8009D98BCF}" name="Colonne10561" dataDxfId="5805"/>
    <tableColumn id="10580" xr3:uid="{5B5E8AEA-B4AC-4FAF-B9D0-E02CEE25A57C}" name="Colonne10562" dataDxfId="5804"/>
    <tableColumn id="10581" xr3:uid="{77E1DEA4-E1EA-43C4-8186-492314951297}" name="Colonne10563" dataDxfId="5803"/>
    <tableColumn id="10582" xr3:uid="{F974170E-481D-4E86-B525-310D19E25D0A}" name="Colonne10564" dataDxfId="5802"/>
    <tableColumn id="10583" xr3:uid="{2DAA8435-53CB-4956-96E6-B0DBBD14D269}" name="Colonne10565" dataDxfId="5801"/>
    <tableColumn id="10584" xr3:uid="{B75DE6BE-C3BF-4480-8C9A-5D4CB7726D62}" name="Colonne10566" dataDxfId="5800"/>
    <tableColumn id="10585" xr3:uid="{49C8D365-455D-4AED-B1A0-29DB3AAC6E28}" name="Colonne10567" dataDxfId="5799"/>
    <tableColumn id="10586" xr3:uid="{56896750-6F4B-4E1B-868D-1A512077A0FC}" name="Colonne10568" dataDxfId="5798"/>
    <tableColumn id="10587" xr3:uid="{13561405-B034-4F1B-A7AE-290C1929140B}" name="Colonne10569" dataDxfId="5797"/>
    <tableColumn id="10588" xr3:uid="{AA2D5F77-232D-40B1-B794-597BF1F52621}" name="Colonne10570" dataDxfId="5796"/>
    <tableColumn id="10589" xr3:uid="{234F4FA2-6349-412F-A2AB-E20F7991390D}" name="Colonne10571" dataDxfId="5795"/>
    <tableColumn id="10590" xr3:uid="{2C8117D5-B469-461F-9CCD-CCFCEC5C1E0F}" name="Colonne10572" dataDxfId="5794"/>
    <tableColumn id="10591" xr3:uid="{B71069E8-D018-4350-8BC3-707BACD19C4D}" name="Colonne10573" dataDxfId="5793"/>
    <tableColumn id="10592" xr3:uid="{0FAF20AE-6195-46D7-A89D-5FE33F9F00FC}" name="Colonne10574" dataDxfId="5792"/>
    <tableColumn id="10593" xr3:uid="{081EE3B0-BD90-4A1F-BC64-229E535716F7}" name="Colonne10575" dataDxfId="5791"/>
    <tableColumn id="10594" xr3:uid="{BCBCB508-004F-4BBE-B460-EB66E992C6C4}" name="Colonne10576" dataDxfId="5790"/>
    <tableColumn id="10595" xr3:uid="{039B167B-73BA-4D38-AD7D-EC32E7C7BB36}" name="Colonne10577" dataDxfId="5789"/>
    <tableColumn id="10596" xr3:uid="{C47E6B2D-FB7F-480F-A156-ADC4358214FA}" name="Colonne10578" dataDxfId="5788"/>
    <tableColumn id="10597" xr3:uid="{41D72F7E-F580-463B-BB77-3BB1348A4A63}" name="Colonne10579" dataDxfId="5787"/>
    <tableColumn id="10598" xr3:uid="{91562A62-3164-48B6-9B26-BDC0E30DC0DF}" name="Colonne10580" dataDxfId="5786"/>
    <tableColumn id="10599" xr3:uid="{BB3B78C2-5B5A-4D62-8B49-2D83FDB7290D}" name="Colonne10581" dataDxfId="5785"/>
    <tableColumn id="10600" xr3:uid="{1845A3BC-05FF-4BDA-AD70-40BDAF898487}" name="Colonne10582" dataDxfId="5784"/>
    <tableColumn id="10601" xr3:uid="{309E6BD7-AAD3-43D3-8529-775F4A5ED97B}" name="Colonne10583" dataDxfId="5783"/>
    <tableColumn id="10602" xr3:uid="{C5BB35E3-F163-42C5-8B3F-EEC008A634BA}" name="Colonne10584" dataDxfId="5782"/>
    <tableColumn id="10603" xr3:uid="{6645A1B0-9231-47BE-8E8F-842800FBF92A}" name="Colonne10585" dataDxfId="5781"/>
    <tableColumn id="10604" xr3:uid="{721CD748-4A2F-4381-8031-DA1102FC2DA5}" name="Colonne10586" dataDxfId="5780"/>
    <tableColumn id="10605" xr3:uid="{008EDCAD-55A5-4CB9-A13C-06B25458CB78}" name="Colonne10587" dataDxfId="5779"/>
    <tableColumn id="10606" xr3:uid="{611F003A-E243-40FF-B1F7-70604583F529}" name="Colonne10588" dataDxfId="5778"/>
    <tableColumn id="10607" xr3:uid="{CFA42F07-B6CA-4D00-ADBE-6B3EC5CBEAAF}" name="Colonne10589" dataDxfId="5777"/>
    <tableColumn id="10608" xr3:uid="{74234ECD-EE36-4A78-9839-3DA6F8EB1602}" name="Colonne10590" dataDxfId="5776"/>
    <tableColumn id="10609" xr3:uid="{26191D2E-D3A2-40D3-B255-DE3623E5A076}" name="Colonne10591" dataDxfId="5775"/>
    <tableColumn id="10610" xr3:uid="{B528786D-0B44-4B64-9A33-F0D5DC759565}" name="Colonne10592" dataDxfId="5774"/>
    <tableColumn id="10611" xr3:uid="{A99FE1A2-103B-4033-B06C-7607D687363D}" name="Colonne10593" dataDxfId="5773"/>
    <tableColumn id="10612" xr3:uid="{B402658C-617E-4F2A-A153-AA60823C2143}" name="Colonne10594" dataDxfId="5772"/>
    <tableColumn id="10613" xr3:uid="{6EA132F0-E4CD-4C89-8803-AC73AE543815}" name="Colonne10595" dataDxfId="5771"/>
    <tableColumn id="10614" xr3:uid="{A2091BAB-CA92-4C1B-B9AB-F9B6472D1E06}" name="Colonne10596" dataDxfId="5770"/>
    <tableColumn id="10615" xr3:uid="{AC1377A0-0EDB-48CD-B6B3-3CBBD5B1A479}" name="Colonne10597" dataDxfId="5769"/>
    <tableColumn id="10616" xr3:uid="{E53AD0CB-73A7-4C5F-95C8-616709E7EE78}" name="Colonne10598" dataDxfId="5768"/>
    <tableColumn id="10617" xr3:uid="{AF81576F-6FFB-4250-A0FB-368870D11402}" name="Colonne10599" dataDxfId="5767"/>
    <tableColumn id="10618" xr3:uid="{DC05C3DF-E6BC-428B-98D0-4BC12B0F8981}" name="Colonne10600" dataDxfId="5766"/>
    <tableColumn id="10619" xr3:uid="{71E8A63D-71DC-498E-8496-D81A562AA7D4}" name="Colonne10601" dataDxfId="5765"/>
    <tableColumn id="10620" xr3:uid="{159A37AE-048F-4F66-BFC5-F386F69CD071}" name="Colonne10602" dataDxfId="5764"/>
    <tableColumn id="10621" xr3:uid="{978D24AA-E37F-40E4-B5F8-F68D64E3E880}" name="Colonne10603" dataDxfId="5763"/>
    <tableColumn id="10622" xr3:uid="{FE0A98CA-DE33-493C-A4E1-8456546004F6}" name="Colonne10604" dataDxfId="5762"/>
    <tableColumn id="10623" xr3:uid="{83C20CFF-AFC3-45CD-8C8B-34709603935D}" name="Colonne10605" dataDxfId="5761"/>
    <tableColumn id="10624" xr3:uid="{AD1DD785-CA55-4649-9A8A-7B4F628079CB}" name="Colonne10606" dataDxfId="5760"/>
    <tableColumn id="10625" xr3:uid="{FB773E8A-7784-4526-8001-53E55EFB858C}" name="Colonne10607" dataDxfId="5759"/>
    <tableColumn id="10626" xr3:uid="{6E72BFD2-05A9-41DA-9F7F-56AD32A7CD20}" name="Colonne10608" dataDxfId="5758"/>
    <tableColumn id="10627" xr3:uid="{46508FD8-29C2-4E71-8EB1-5B18DB406D4F}" name="Colonne10609" dataDxfId="5757"/>
    <tableColumn id="10628" xr3:uid="{94A4BF81-3EDF-4980-A27F-FFA888BCC1E0}" name="Colonne10610" dataDxfId="5756"/>
    <tableColumn id="10629" xr3:uid="{99AC06E1-FACE-434A-897C-1C2786715C5C}" name="Colonne10611" dataDxfId="5755"/>
    <tableColumn id="10630" xr3:uid="{88E7D962-69DE-40BD-A37B-939771C8F63C}" name="Colonne10612" dataDxfId="5754"/>
    <tableColumn id="10631" xr3:uid="{C1986785-DBF9-442A-86A3-C76038F99DC1}" name="Colonne10613" dataDxfId="5753"/>
    <tableColumn id="10632" xr3:uid="{6E1DBE88-734C-487E-A3EB-FD14654A3CA6}" name="Colonne10614" dataDxfId="5752"/>
    <tableColumn id="10633" xr3:uid="{A06890EF-340A-4206-9167-F0A1645508D4}" name="Colonne10615" dataDxfId="5751"/>
    <tableColumn id="10634" xr3:uid="{79BB90A3-5678-4AA8-9CA0-5B080472846A}" name="Colonne10616" dataDxfId="5750"/>
    <tableColumn id="10635" xr3:uid="{1E01DC63-0BE9-4E0D-BD46-15CBD066C4E9}" name="Colonne10617" dataDxfId="5749"/>
    <tableColumn id="10636" xr3:uid="{67493526-190F-4103-9911-5199964283A6}" name="Colonne10618" dataDxfId="5748"/>
    <tableColumn id="10637" xr3:uid="{B70F813A-6ED7-4C80-8298-B5A837652FCA}" name="Colonne10619" dataDxfId="5747"/>
    <tableColumn id="10638" xr3:uid="{989B8949-F9E6-42B2-81DB-EE88CD9B8E7C}" name="Colonne10620" dataDxfId="5746"/>
    <tableColumn id="10639" xr3:uid="{D5A4B09D-478E-4536-8B58-C4214EC523E0}" name="Colonne10621" dataDxfId="5745"/>
    <tableColumn id="10640" xr3:uid="{9ABC4089-EB28-40D3-9A4D-D89E34E1BC5E}" name="Colonne10622" dataDxfId="5744"/>
    <tableColumn id="10641" xr3:uid="{C71577E3-87C6-40D2-A84A-B9BDA31AD406}" name="Colonne10623" dataDxfId="5743"/>
    <tableColumn id="10642" xr3:uid="{D34BE9F9-EDF1-4153-94D0-70A33F745EAF}" name="Colonne10624" dataDxfId="5742"/>
    <tableColumn id="10643" xr3:uid="{10A22F3B-95B0-4C18-A74E-ED09873C8D09}" name="Colonne10625" dataDxfId="5741"/>
    <tableColumn id="10644" xr3:uid="{21304C28-2480-4935-8C59-079D7C631B0C}" name="Colonne10626" dataDxfId="5740"/>
    <tableColumn id="10645" xr3:uid="{4AAAA345-931A-43E2-8AA1-24CCAA4ACAAB}" name="Colonne10627" dataDxfId="5739"/>
    <tableColumn id="10646" xr3:uid="{5E9B3F6C-DDD8-45A3-B8C6-26714E27BFAC}" name="Colonne10628" dataDxfId="5738"/>
    <tableColumn id="10647" xr3:uid="{64CB03F6-5ABB-436A-B560-D6FAA178C5EF}" name="Colonne10629" dataDxfId="5737"/>
    <tableColumn id="10648" xr3:uid="{120F7147-F78C-4DA1-8680-92F552C79B00}" name="Colonne10630" dataDxfId="5736"/>
    <tableColumn id="10649" xr3:uid="{43B9CA06-E085-4A8D-8B3F-26DE360887C0}" name="Colonne10631" dataDxfId="5735"/>
    <tableColumn id="10650" xr3:uid="{4D44C35F-8EDF-41DC-B4B4-5CDA67865C9E}" name="Colonne10632" dataDxfId="5734"/>
    <tableColumn id="10651" xr3:uid="{AC289B34-478C-4841-A30C-F8AB691AE301}" name="Colonne10633" dataDxfId="5733"/>
    <tableColumn id="10652" xr3:uid="{30C60067-BEAB-450F-A839-950C028E9BA8}" name="Colonne10634" dataDxfId="5732"/>
    <tableColumn id="10653" xr3:uid="{F6B18830-76FE-4997-A286-77C49054DEDA}" name="Colonne10635" dataDxfId="5731"/>
    <tableColumn id="10654" xr3:uid="{B1884CA2-03C2-4A9A-AC90-CC283FBE5AF8}" name="Colonne10636" dataDxfId="5730"/>
    <tableColumn id="10655" xr3:uid="{0BC72D02-F156-466A-A77C-15E8F7F4A766}" name="Colonne10637" dataDxfId="5729"/>
    <tableColumn id="10656" xr3:uid="{B20A5A7B-2F8A-4B7C-A062-1B256FC349C1}" name="Colonne10638" dataDxfId="5728"/>
    <tableColumn id="10657" xr3:uid="{55130152-46BB-4341-97C5-21BCF5D3C8E6}" name="Colonne10639" dataDxfId="5727"/>
    <tableColumn id="10658" xr3:uid="{32F82985-311E-47AD-A615-2B0FA25CE5E9}" name="Colonne10640" dataDxfId="5726"/>
    <tableColumn id="10659" xr3:uid="{F1521F70-7BB8-4910-8B2A-9E844D1419F3}" name="Colonne10641" dataDxfId="5725"/>
    <tableColumn id="10660" xr3:uid="{DB270C9B-30B0-4F56-BAB8-82179DFA8961}" name="Colonne10642" dataDxfId="5724"/>
    <tableColumn id="10661" xr3:uid="{9D5C5E6D-3167-44BB-AB70-A9114EF1F29A}" name="Colonne10643" dataDxfId="5723"/>
    <tableColumn id="10662" xr3:uid="{7B8BA535-288E-4101-A189-AD092E448D82}" name="Colonne10644" dataDxfId="5722"/>
    <tableColumn id="10663" xr3:uid="{40A5B381-E256-482E-BFB7-AD528F426A40}" name="Colonne10645" dataDxfId="5721"/>
    <tableColumn id="10664" xr3:uid="{A9E6C3D0-7837-4575-8145-8B4E3FD7DD7C}" name="Colonne10646" dataDxfId="5720"/>
    <tableColumn id="10665" xr3:uid="{E445EBD5-2B3C-457B-A325-66F7C500B1E6}" name="Colonne10647" dataDxfId="5719"/>
    <tableColumn id="10666" xr3:uid="{182D54E4-8C5C-4485-B833-1EA26EB11907}" name="Colonne10648" dataDxfId="5718"/>
    <tableColumn id="10667" xr3:uid="{1B1276BA-F48F-4A04-920E-723046A58EE2}" name="Colonne10649" dataDxfId="5717"/>
    <tableColumn id="10668" xr3:uid="{92B88C0D-CCED-4BE3-9D28-4C9506F465B7}" name="Colonne10650" dataDxfId="5716"/>
    <tableColumn id="10669" xr3:uid="{92A4D6B3-5EFD-4F5A-9366-441634F61BB6}" name="Colonne10651" dataDxfId="5715"/>
    <tableColumn id="10670" xr3:uid="{E1EA96D1-9497-47A3-9AFD-82235073150E}" name="Colonne10652" dataDxfId="5714"/>
    <tableColumn id="10671" xr3:uid="{0B6BAD9E-9133-481C-A294-6807128ECDBF}" name="Colonne10653" dataDxfId="5713"/>
    <tableColumn id="10672" xr3:uid="{557C7ACA-FD5D-4550-B5AA-355BEC19E63C}" name="Colonne10654" dataDxfId="5712"/>
    <tableColumn id="10673" xr3:uid="{92DD06DD-4D69-48E2-9F7D-2B4EEDD9064D}" name="Colonne10655" dataDxfId="5711"/>
    <tableColumn id="10674" xr3:uid="{CEDF45CF-9875-4759-AA87-F0A31C9E6DB4}" name="Colonne10656" dataDxfId="5710"/>
    <tableColumn id="10675" xr3:uid="{B6E1917B-44C4-47B6-A6F1-E9693486FCB6}" name="Colonne10657" dataDxfId="5709"/>
    <tableColumn id="10676" xr3:uid="{CD69383A-3CC4-4618-B110-A4E156D28EF9}" name="Colonne10658" dataDxfId="5708"/>
    <tableColumn id="10677" xr3:uid="{BB3B0011-9D91-4414-976D-9DA4AFB0C977}" name="Colonne10659" dataDxfId="5707"/>
    <tableColumn id="10678" xr3:uid="{D0AEB48D-A271-44CF-ADF4-684996C8E8A4}" name="Colonne10660" dataDxfId="5706"/>
    <tableColumn id="10679" xr3:uid="{E000C1AF-01B3-46BE-9CDD-7979024294C8}" name="Colonne10661" dataDxfId="5705"/>
    <tableColumn id="10680" xr3:uid="{25E79ABD-A8D0-4FB3-A1D0-FB02B661645E}" name="Colonne10662" dataDxfId="5704"/>
    <tableColumn id="10681" xr3:uid="{83D672C2-F917-4ACB-97D1-93381E3AD127}" name="Colonne10663" dataDxfId="5703"/>
    <tableColumn id="10682" xr3:uid="{7F70F62B-AFAA-4CB7-AF56-5A39760C94CC}" name="Colonne10664" dataDxfId="5702"/>
    <tableColumn id="10683" xr3:uid="{9A96178D-F266-41A9-830E-4F697496355E}" name="Colonne10665" dataDxfId="5701"/>
    <tableColumn id="10684" xr3:uid="{2E30B23E-F2FC-4A62-A14C-5F3B3FCA52D2}" name="Colonne10666" dataDxfId="5700"/>
    <tableColumn id="10685" xr3:uid="{623AE441-FF08-4BE5-9E91-2E9F338F058B}" name="Colonne10667" dataDxfId="5699"/>
    <tableColumn id="10686" xr3:uid="{3AE97441-82AD-42E0-8532-CB5664445D49}" name="Colonne10668" dataDxfId="5698"/>
    <tableColumn id="10687" xr3:uid="{209C9FE3-4F81-4E55-B1ED-E73BA153FE35}" name="Colonne10669" dataDxfId="5697"/>
    <tableColumn id="10688" xr3:uid="{5A6F61F7-6801-461E-AE22-2727A4E126CE}" name="Colonne10670" dataDxfId="5696"/>
    <tableColumn id="10689" xr3:uid="{BF2AAB50-46E7-4A42-9B16-AAAD9EB8DC03}" name="Colonne10671" dataDxfId="5695"/>
    <tableColumn id="10690" xr3:uid="{42FD4506-8BF2-477A-BE1F-296B9A8C4A8A}" name="Colonne10672" dataDxfId="5694"/>
    <tableColumn id="10691" xr3:uid="{B4C634DD-7A05-4C28-B5A2-5FAB5C6F307B}" name="Colonne10673" dataDxfId="5693"/>
    <tableColumn id="10692" xr3:uid="{F692FD38-9527-4416-969D-F54743BECA60}" name="Colonne10674" dataDxfId="5692"/>
    <tableColumn id="10693" xr3:uid="{ECCA4CA2-0B4B-4116-B961-75FBA72B674A}" name="Colonne10675" dataDxfId="5691"/>
    <tableColumn id="10694" xr3:uid="{D969FDB7-A2A3-4D50-BFF8-93CC7CB5F26B}" name="Colonne10676" dataDxfId="5690"/>
    <tableColumn id="10695" xr3:uid="{208EEFD9-6EFD-4A89-83C8-EA96BB3A274B}" name="Colonne10677" dataDxfId="5689"/>
    <tableColumn id="10696" xr3:uid="{B2E4A9AA-0535-4F8A-A0C4-B5DCA6205087}" name="Colonne10678" dataDxfId="5688"/>
    <tableColumn id="10697" xr3:uid="{A36417D9-F46E-4D54-97D9-138FC3463357}" name="Colonne10679" dataDxfId="5687"/>
    <tableColumn id="10698" xr3:uid="{7B331D97-0424-4D51-84BA-BF8665AC4693}" name="Colonne10680" dataDxfId="5686"/>
    <tableColumn id="10699" xr3:uid="{B666622A-B541-4A1A-B374-22BA92D03A99}" name="Colonne10681" dataDxfId="5685"/>
    <tableColumn id="10700" xr3:uid="{4BF13BD3-CD9C-4C96-A1D7-44676E93F055}" name="Colonne10682" dataDxfId="5684"/>
    <tableColumn id="10701" xr3:uid="{4A93A01B-BB68-4A19-9951-3F1EF03ED55E}" name="Colonne10683" dataDxfId="5683"/>
    <tableColumn id="10702" xr3:uid="{0A286A14-4434-4D57-90F4-5BEA3524B87E}" name="Colonne10684" dataDxfId="5682"/>
    <tableColumn id="10703" xr3:uid="{7748762D-4FA1-44C7-8C74-9D23F29F7FCF}" name="Colonne10685" dataDxfId="5681"/>
    <tableColumn id="10704" xr3:uid="{990A6ED2-8BCD-4376-B93F-FC96444E92DE}" name="Colonne10686" dataDxfId="5680"/>
    <tableColumn id="10705" xr3:uid="{E17E026C-2C25-4969-86AC-1E2A2E723693}" name="Colonne10687" dataDxfId="5679"/>
    <tableColumn id="10706" xr3:uid="{57B8E3FC-0C87-41D7-95A4-955C4DBD3477}" name="Colonne10688" dataDxfId="5678"/>
    <tableColumn id="10707" xr3:uid="{642C0F60-1182-407E-930D-E5E43D3E4F21}" name="Colonne10689" dataDxfId="5677"/>
    <tableColumn id="10708" xr3:uid="{A646FAE9-6958-4102-B31D-A48B6540F233}" name="Colonne10690" dataDxfId="5676"/>
    <tableColumn id="10709" xr3:uid="{6501C51C-AB4F-4593-9FF6-300901F0E5EA}" name="Colonne10691" dataDxfId="5675"/>
    <tableColumn id="10710" xr3:uid="{5C0DC67A-C07F-4A3D-AB57-1CEDD66BFD53}" name="Colonne10692" dataDxfId="5674"/>
    <tableColumn id="10711" xr3:uid="{93026FAD-346F-4268-B9E6-0C11466C882F}" name="Colonne10693" dataDxfId="5673"/>
    <tableColumn id="10712" xr3:uid="{1F9EB65A-650A-46BD-944D-758E4F89C667}" name="Colonne10694" dataDxfId="5672"/>
    <tableColumn id="10713" xr3:uid="{FDEF10AB-0019-4744-BE44-573C08E36381}" name="Colonne10695" dataDxfId="5671"/>
    <tableColumn id="10714" xr3:uid="{B4FC69B3-FFA3-4956-AD0D-06E0FAC6DF4B}" name="Colonne10696" dataDxfId="5670"/>
    <tableColumn id="10715" xr3:uid="{915DBD5D-3B44-42B9-9461-10E794981847}" name="Colonne10697" dataDxfId="5669"/>
    <tableColumn id="10716" xr3:uid="{271A8918-7BC3-43F0-8F54-C461E4ECC441}" name="Colonne10698" dataDxfId="5668"/>
    <tableColumn id="10717" xr3:uid="{5D34E350-557C-46A8-A6FD-FE85D4A48825}" name="Colonne10699" dataDxfId="5667"/>
    <tableColumn id="10718" xr3:uid="{7E899E1B-A179-4E2C-892A-4DC66489181E}" name="Colonne10700" dataDxfId="5666"/>
    <tableColumn id="10719" xr3:uid="{9493897D-85E3-4FB5-A8A3-ECEE5F27639F}" name="Colonne10701" dataDxfId="5665"/>
    <tableColumn id="10720" xr3:uid="{22E885E7-5143-4F9A-B613-DB4253B48DCC}" name="Colonne10702" dataDxfId="5664"/>
    <tableColumn id="10721" xr3:uid="{789B5F34-710D-4AD4-885F-21B89E1FA59C}" name="Colonne10703" dataDxfId="5663"/>
    <tableColumn id="10722" xr3:uid="{BABCDE17-AD5D-4BE0-9EED-5710687E8DBF}" name="Colonne10704" dataDxfId="5662"/>
    <tableColumn id="10723" xr3:uid="{3C9CDE4A-EDDF-45D7-9708-6D871CCC2CE8}" name="Colonne10705" dataDxfId="5661"/>
    <tableColumn id="10724" xr3:uid="{4CEEB132-D551-4BE6-AF88-14EA979EFBDF}" name="Colonne10706" dataDxfId="5660"/>
    <tableColumn id="10725" xr3:uid="{35A302A3-6006-475A-A342-A33D06C4BA1C}" name="Colonne10707" dataDxfId="5659"/>
    <tableColumn id="10726" xr3:uid="{616D0977-1684-4B8C-8D9C-0E189DE29E53}" name="Colonne10708" dataDxfId="5658"/>
    <tableColumn id="10727" xr3:uid="{A3C5CD22-DA43-438E-A2D6-5536E7A55F94}" name="Colonne10709" dataDxfId="5657"/>
    <tableColumn id="10728" xr3:uid="{DC101A32-684F-433D-BD85-860623615C7F}" name="Colonne10710" dataDxfId="5656"/>
    <tableColumn id="10729" xr3:uid="{06872C53-74C4-4E08-B894-0C826FCB67D6}" name="Colonne10711" dataDxfId="5655"/>
    <tableColumn id="10730" xr3:uid="{9F280E47-7F86-4C2D-821E-7202193D09EE}" name="Colonne10712" dataDxfId="5654"/>
    <tableColumn id="10731" xr3:uid="{7D4809B4-6286-4644-83B4-3E0D1D907562}" name="Colonne10713" dataDxfId="5653"/>
    <tableColumn id="10732" xr3:uid="{49AF6D25-8F35-4EC2-955A-61B757556CF8}" name="Colonne10714" dataDxfId="5652"/>
    <tableColumn id="10733" xr3:uid="{11CA3558-F3E6-4871-ACB6-A672185D0308}" name="Colonne10715" dataDxfId="5651"/>
    <tableColumn id="10734" xr3:uid="{F05E3977-FA6E-471F-B2F4-33BD1D91FB20}" name="Colonne10716" dataDxfId="5650"/>
    <tableColumn id="10735" xr3:uid="{8CDBDF0F-74DC-42E2-8C8F-5C30AD5F763E}" name="Colonne10717" dataDxfId="5649"/>
    <tableColumn id="10736" xr3:uid="{18F265E5-E339-4C39-ADDD-3CFC380AD958}" name="Colonne10718" dataDxfId="5648"/>
    <tableColumn id="10737" xr3:uid="{A5AD319A-D39F-4AC5-8A35-0349B653645A}" name="Colonne10719" dataDxfId="5647"/>
    <tableColumn id="10738" xr3:uid="{B7B9F969-1BF4-4A9C-A239-D663371B85D6}" name="Colonne10720" dataDxfId="5646"/>
    <tableColumn id="10739" xr3:uid="{845C3DD2-31D5-4AB1-BBAF-76BB28A346EB}" name="Colonne10721" dataDxfId="5645"/>
    <tableColumn id="10740" xr3:uid="{7DF9B6A3-19A9-4AD3-A561-8C9ECE08190C}" name="Colonne10722" dataDxfId="5644"/>
    <tableColumn id="10741" xr3:uid="{1989DA66-6F69-4019-9805-D7E1AA14FBE0}" name="Colonne10723" dataDxfId="5643"/>
    <tableColumn id="10742" xr3:uid="{3A58D824-1B41-42C4-9595-7B8EDE4A4BCC}" name="Colonne10724" dataDxfId="5642"/>
    <tableColumn id="10743" xr3:uid="{12CB42AE-B272-44A9-8B59-00B3D91C426D}" name="Colonne10725" dataDxfId="5641"/>
    <tableColumn id="10744" xr3:uid="{8B2282C2-D678-4ED4-9269-E165A776CD57}" name="Colonne10726" dataDxfId="5640"/>
    <tableColumn id="10745" xr3:uid="{BFD7BEFF-9E86-4885-B7F2-946D94F1A375}" name="Colonne10727" dataDxfId="5639"/>
    <tableColumn id="10746" xr3:uid="{BFBB1D78-449A-4CC8-A5C4-84DD76E13331}" name="Colonne10728" dataDxfId="5638"/>
    <tableColumn id="10747" xr3:uid="{EDBC4944-91C8-4758-BC88-2AE5D608F1BC}" name="Colonne10729" dataDxfId="5637"/>
    <tableColumn id="10748" xr3:uid="{DAC4CEF2-ABC0-4FD0-877F-BE95F723A2F9}" name="Colonne10730" dataDxfId="5636"/>
    <tableColumn id="10749" xr3:uid="{449B9D7C-E841-4401-91ED-1817C99532D4}" name="Colonne10731" dataDxfId="5635"/>
    <tableColumn id="10750" xr3:uid="{17197869-778B-4DFD-8060-006503D5B3FC}" name="Colonne10732" dataDxfId="5634"/>
    <tableColumn id="10751" xr3:uid="{217E0A54-5E2C-482B-AAAB-57119CE09BF4}" name="Colonne10733" dataDxfId="5633"/>
    <tableColumn id="10752" xr3:uid="{4A3C712A-AEF3-40A5-8D63-269B96A9DB9E}" name="Colonne10734" dataDxfId="5632"/>
    <tableColumn id="10753" xr3:uid="{141E6C93-E634-4F30-B52E-8E9A26470F60}" name="Colonne10735" dataDxfId="5631"/>
    <tableColumn id="10754" xr3:uid="{3D4B049C-F5D1-415F-AF53-EC99D349544E}" name="Colonne10736" dataDxfId="5630"/>
    <tableColumn id="10755" xr3:uid="{08B40295-CB19-4DFD-BE20-712CB6D9F8D0}" name="Colonne10737" dataDxfId="5629"/>
    <tableColumn id="10756" xr3:uid="{8BDC0F50-D151-47D4-949D-0890479AEAC4}" name="Colonne10738" dataDxfId="5628"/>
    <tableColumn id="10757" xr3:uid="{5F9852B8-B92B-4FFC-860A-F5C8E075043F}" name="Colonne10739" dataDxfId="5627"/>
    <tableColumn id="10758" xr3:uid="{1B4CF399-F8C1-4F62-A18E-FCD92A7C00FB}" name="Colonne10740" dataDxfId="5626"/>
    <tableColumn id="10759" xr3:uid="{D6DF4CCE-CB07-49A8-9A58-0DE81CA6B87D}" name="Colonne10741" dataDxfId="5625"/>
    <tableColumn id="10760" xr3:uid="{F054CD5B-94EF-43F2-A5A3-6A2FF7584908}" name="Colonne10742" dataDxfId="5624"/>
    <tableColumn id="10761" xr3:uid="{F1934E16-6AC1-4026-AF60-29F24B4883EB}" name="Colonne10743" dataDxfId="5623"/>
    <tableColumn id="10762" xr3:uid="{55B655D3-BB4A-4D01-8620-53017C0585E5}" name="Colonne10744" dataDxfId="5622"/>
    <tableColumn id="10763" xr3:uid="{9EACEEFC-488E-427D-B60F-68FDA383743C}" name="Colonne10745" dataDxfId="5621"/>
    <tableColumn id="10764" xr3:uid="{627A6E35-2638-4EB1-9854-745649B2E0F8}" name="Colonne10746" dataDxfId="5620"/>
    <tableColumn id="10765" xr3:uid="{7957ABB9-8A33-4372-B93D-4FBBA7D33488}" name="Colonne10747" dataDxfId="5619"/>
    <tableColumn id="10766" xr3:uid="{E7C25C79-BA8B-4929-AA30-5D8957EA8F53}" name="Colonne10748" dataDxfId="5618"/>
    <tableColumn id="10767" xr3:uid="{F78C3432-9C00-4C94-A22E-798A43258FFD}" name="Colonne10749" dataDxfId="5617"/>
    <tableColumn id="10768" xr3:uid="{B5045B75-10FF-411F-ABA5-5F45E2A7AA3D}" name="Colonne10750" dataDxfId="5616"/>
    <tableColumn id="10769" xr3:uid="{5F023610-6F5B-43E5-A1E7-D7415446B5C9}" name="Colonne10751" dataDxfId="5615"/>
    <tableColumn id="10770" xr3:uid="{5BE85642-BD6C-48B6-A1A6-F3B82A5F025D}" name="Colonne10752" dataDxfId="5614"/>
    <tableColumn id="10771" xr3:uid="{52E5DBB7-D737-4A90-B3D9-33CB1F9B72AA}" name="Colonne10753" dataDxfId="5613"/>
    <tableColumn id="10772" xr3:uid="{5599D7D5-B99C-4EEE-A7F8-B96AA06F063D}" name="Colonne10754" dataDxfId="5612"/>
    <tableColumn id="10773" xr3:uid="{D8D19CCC-0B11-442A-8653-3B02A416543E}" name="Colonne10755" dataDxfId="5611"/>
    <tableColumn id="10774" xr3:uid="{F24329E4-E96C-48FF-82FE-88583D0A625D}" name="Colonne10756" dataDxfId="5610"/>
    <tableColumn id="10775" xr3:uid="{8C1C6284-3F7D-43C8-8035-1D38F7E6C3C8}" name="Colonne10757" dataDxfId="5609"/>
    <tableColumn id="10776" xr3:uid="{26F58E86-FB8B-45AB-B1A8-1F4281BDE5EF}" name="Colonne10758" dataDxfId="5608"/>
    <tableColumn id="10777" xr3:uid="{A45520A2-8E7A-43ED-9641-1BD825A25158}" name="Colonne10759" dataDxfId="5607"/>
    <tableColumn id="10778" xr3:uid="{4231F591-BFCF-49E1-944F-AA8B0CCB3E6D}" name="Colonne10760" dataDxfId="5606"/>
    <tableColumn id="10779" xr3:uid="{A36D6439-0275-4446-9B66-C2AD2C1E8AF8}" name="Colonne10761" dataDxfId="5605"/>
    <tableColumn id="10780" xr3:uid="{8D81234E-BD27-4253-A142-BDE3C10EC905}" name="Colonne10762" dataDxfId="5604"/>
    <tableColumn id="10781" xr3:uid="{4FCA9072-DB87-415B-9F20-9F3FC0EA065C}" name="Colonne10763" dataDxfId="5603"/>
    <tableColumn id="10782" xr3:uid="{6CE6F1CB-229A-466B-83F2-F21AF205D34D}" name="Colonne10764" dataDxfId="5602"/>
    <tableColumn id="10783" xr3:uid="{F3A5566A-86F6-401D-9691-939F2BD30EFD}" name="Colonne10765" dataDxfId="5601"/>
    <tableColumn id="10784" xr3:uid="{14365A22-A2D9-460B-8A63-E36F138CD461}" name="Colonne10766" dataDxfId="5600"/>
    <tableColumn id="10785" xr3:uid="{6AC793EC-F62A-419C-B3E9-4243BEEE5B12}" name="Colonne10767" dataDxfId="5599"/>
    <tableColumn id="10786" xr3:uid="{74CA940B-A0A5-412A-813A-88ECA883E46A}" name="Colonne10768" dataDxfId="5598"/>
    <tableColumn id="10787" xr3:uid="{A8E2BE4F-7F62-425A-9787-F87FCBEBBED5}" name="Colonne10769" dataDxfId="5597"/>
    <tableColumn id="10788" xr3:uid="{BC278814-1E7C-4328-8C4C-EB394B949D42}" name="Colonne10770" dataDxfId="5596"/>
    <tableColumn id="10789" xr3:uid="{E77D1AB3-9A33-4218-A533-BF60E0665B09}" name="Colonne10771" dataDxfId="5595"/>
    <tableColumn id="10790" xr3:uid="{C2FD1168-1B56-4EC3-B333-14EC245E4C3F}" name="Colonne10772" dataDxfId="5594"/>
    <tableColumn id="10791" xr3:uid="{76406DA7-159A-4989-8210-41BA3815DB6A}" name="Colonne10773" dataDxfId="5593"/>
    <tableColumn id="10792" xr3:uid="{4D726C1A-1CBF-4508-BAF4-3F663A467AD0}" name="Colonne10774" dataDxfId="5592"/>
    <tableColumn id="10793" xr3:uid="{E0B4C05D-757B-4545-9053-E104A4A27788}" name="Colonne10775" dataDxfId="5591"/>
    <tableColumn id="10794" xr3:uid="{9F335A2C-51D0-4CBF-A85F-44DCE5B92319}" name="Colonne10776" dataDxfId="5590"/>
    <tableColumn id="10795" xr3:uid="{4DFA62ED-F52D-45EA-BEC7-F12486F1EE62}" name="Colonne10777" dataDxfId="5589"/>
    <tableColumn id="10796" xr3:uid="{A47E2E19-F18C-46E6-83BA-786F9D68B819}" name="Colonne10778" dataDxfId="5588"/>
    <tableColumn id="10797" xr3:uid="{F27126E1-1770-48D4-B007-B717D4AE16FE}" name="Colonne10779" dataDxfId="5587"/>
    <tableColumn id="10798" xr3:uid="{7804B8CA-AE7E-4F9A-B290-3A2252D94C77}" name="Colonne10780" dataDxfId="5586"/>
    <tableColumn id="10799" xr3:uid="{291BB14F-3F8E-48B6-9121-F91E4EEBAD9A}" name="Colonne10781" dataDxfId="5585"/>
    <tableColumn id="10800" xr3:uid="{3C6A06AE-2DD0-4ABD-A7FB-94443A8A7C9A}" name="Colonne10782" dataDxfId="5584"/>
    <tableColumn id="10801" xr3:uid="{5CD53B2A-59F8-4F59-A21D-3BC23425A292}" name="Colonne10783" dataDxfId="5583"/>
    <tableColumn id="10802" xr3:uid="{9A9ADFF4-0E63-4E48-B80C-6151CFB5FCE4}" name="Colonne10784" dataDxfId="5582"/>
    <tableColumn id="10803" xr3:uid="{A89255B5-9E84-4547-870A-28D36F722DE2}" name="Colonne10785" dataDxfId="5581"/>
    <tableColumn id="10804" xr3:uid="{1CC7E2C0-AAA4-4E3F-8F38-37C6AB5A4C58}" name="Colonne10786" dataDxfId="5580"/>
    <tableColumn id="10805" xr3:uid="{E1A65135-BB91-49AF-891C-2E96B6A56BF6}" name="Colonne10787" dataDxfId="5579"/>
    <tableColumn id="10806" xr3:uid="{836AC745-25F7-4F69-B7F4-DD17BF452491}" name="Colonne10788" dataDxfId="5578"/>
    <tableColumn id="10807" xr3:uid="{2B582D72-EEC5-465D-B3D8-9A2F358E10DF}" name="Colonne10789" dataDxfId="5577"/>
    <tableColumn id="10808" xr3:uid="{E6C1EBA9-8CD2-47B4-87FC-6C6E7DDA9D5B}" name="Colonne10790" dataDxfId="5576"/>
    <tableColumn id="10809" xr3:uid="{C7ECBD72-55A9-493F-8F9F-C7DF337ABFD3}" name="Colonne10791" dataDxfId="5575"/>
    <tableColumn id="10810" xr3:uid="{3FDC293D-3500-43B9-9885-FE0D0FBE9A19}" name="Colonne10792" dataDxfId="5574"/>
    <tableColumn id="10811" xr3:uid="{B20A8FA1-32B8-42E9-BC8D-C6DDAF92133B}" name="Colonne10793" dataDxfId="5573"/>
    <tableColumn id="10812" xr3:uid="{66845A77-28E6-4CFF-A228-EEDDA6C0B536}" name="Colonne10794" dataDxfId="5572"/>
    <tableColumn id="10813" xr3:uid="{51449045-C304-4289-B8AC-5767EE54BB88}" name="Colonne10795" dataDxfId="5571"/>
    <tableColumn id="10814" xr3:uid="{9C7A58D2-C496-42D4-AF2C-C38A418E14F9}" name="Colonne10796" dataDxfId="5570"/>
    <tableColumn id="10815" xr3:uid="{06746B1D-4B8D-4F50-A095-37699DFC0EBD}" name="Colonne10797" dataDxfId="5569"/>
    <tableColumn id="10816" xr3:uid="{0428C7AE-B6C4-4110-AA67-1D597546EFD7}" name="Colonne10798" dataDxfId="5568"/>
    <tableColumn id="10817" xr3:uid="{EF804DD2-283A-4EBE-9E3E-0467EE0FB2B7}" name="Colonne10799" dataDxfId="5567"/>
    <tableColumn id="10818" xr3:uid="{7F350F44-45A3-46C3-9D54-428A83E54DD9}" name="Colonne10800" dataDxfId="5566"/>
    <tableColumn id="10819" xr3:uid="{577CED5D-AA31-4D17-9B6D-B422B5974997}" name="Colonne10801" dataDxfId="5565"/>
    <tableColumn id="10820" xr3:uid="{45C79101-E153-42D2-B6A3-A2102A6A9582}" name="Colonne10802" dataDxfId="5564"/>
    <tableColumn id="10821" xr3:uid="{F2A941E2-7DF0-416E-A0CB-356D2F06EF24}" name="Colonne10803" dataDxfId="5563"/>
    <tableColumn id="10822" xr3:uid="{3F1357A4-E4DA-4897-9DAF-B183B4E4E059}" name="Colonne10804" dataDxfId="5562"/>
    <tableColumn id="10823" xr3:uid="{79D2819A-1401-426D-874B-083A31911DA6}" name="Colonne10805" dataDxfId="5561"/>
    <tableColumn id="10824" xr3:uid="{A05B7B6F-AAE7-4081-A4CA-D6F2B02814DE}" name="Colonne10806" dataDxfId="5560"/>
    <tableColumn id="10825" xr3:uid="{5700F7EB-965A-41A4-BFDC-7E7B1F58C396}" name="Colonne10807" dataDxfId="5559"/>
    <tableColumn id="10826" xr3:uid="{FC6A0780-9AA2-40D8-AE46-CCC62131126B}" name="Colonne10808" dataDxfId="5558"/>
    <tableColumn id="10827" xr3:uid="{72AEBE46-8CD7-4D15-8CA3-281B779D882B}" name="Colonne10809" dataDxfId="5557"/>
    <tableColumn id="10828" xr3:uid="{27B4B817-0EE9-4788-A011-BBA8A6FC094C}" name="Colonne10810" dataDxfId="5556"/>
    <tableColumn id="10829" xr3:uid="{6E006DB4-4C3F-4AF3-B9D9-01442B65D194}" name="Colonne10811" dataDxfId="5555"/>
    <tableColumn id="10830" xr3:uid="{8734E4B5-4B97-4437-A71A-436D8C66BACA}" name="Colonne10812" dataDxfId="5554"/>
    <tableColumn id="10831" xr3:uid="{04472540-99E3-47DE-A2A2-7E2CADA860E4}" name="Colonne10813" dataDxfId="5553"/>
    <tableColumn id="10832" xr3:uid="{FC58CDB9-339D-4B3B-A8EA-10D6F344F5BE}" name="Colonne10814" dataDxfId="5552"/>
    <tableColumn id="10833" xr3:uid="{EC87928B-E7EC-4E25-BD43-2D586EFE5D42}" name="Colonne10815" dataDxfId="5551"/>
    <tableColumn id="10834" xr3:uid="{514220CA-4F7C-44FC-B1F3-CA8974BD76D1}" name="Colonne10816" dataDxfId="5550"/>
    <tableColumn id="10835" xr3:uid="{9E6BE7D1-99D3-411D-97F4-D290B94CB02A}" name="Colonne10817" dataDxfId="5549"/>
    <tableColumn id="10836" xr3:uid="{1B1E0D1D-D52C-412D-9129-6FF52007DE69}" name="Colonne10818" dataDxfId="5548"/>
    <tableColumn id="10837" xr3:uid="{6A0DCF25-DC51-47E1-8694-B014F1776DC5}" name="Colonne10819" dataDxfId="5547"/>
    <tableColumn id="10838" xr3:uid="{F4CE7740-F2FD-4EAE-BFEB-9B30AECFAF86}" name="Colonne10820" dataDxfId="5546"/>
    <tableColumn id="10839" xr3:uid="{07389512-F7C6-43AE-80DD-ADBB938DEDF5}" name="Colonne10821" dataDxfId="5545"/>
    <tableColumn id="10840" xr3:uid="{BE1FE073-DDA6-4F67-8119-8210E6E41EB9}" name="Colonne10822" dataDxfId="5544"/>
    <tableColumn id="10841" xr3:uid="{98052BE1-1E39-4EE2-89C2-FD80B921AC3B}" name="Colonne10823" dataDxfId="5543"/>
    <tableColumn id="10842" xr3:uid="{6131B7DA-023D-45D8-86D1-7549854C2DC3}" name="Colonne10824" dataDxfId="5542"/>
    <tableColumn id="10843" xr3:uid="{FCC72A93-610C-4EBF-AD2E-52088DCA9043}" name="Colonne10825" dataDxfId="5541"/>
    <tableColumn id="10844" xr3:uid="{8BA07982-3088-453D-8D7A-66066DDA7A9F}" name="Colonne10826" dataDxfId="5540"/>
    <tableColumn id="10845" xr3:uid="{3F9A22EB-4E73-40C9-817D-47320FC39304}" name="Colonne10827" dataDxfId="5539"/>
    <tableColumn id="10846" xr3:uid="{BA77A06D-BBC7-4CCB-8F66-CE352815D01C}" name="Colonne10828" dataDxfId="5538"/>
    <tableColumn id="10847" xr3:uid="{E42A667A-348D-4B7F-A49A-C77C58970BE1}" name="Colonne10829" dataDxfId="5537"/>
    <tableColumn id="10848" xr3:uid="{04118CA3-8FD6-4133-A5DE-A3A398C25661}" name="Colonne10830" dataDxfId="5536"/>
    <tableColumn id="10849" xr3:uid="{431392EE-1B4F-42EE-96AA-CD8744FC70CD}" name="Colonne10831" dataDxfId="5535"/>
    <tableColumn id="10850" xr3:uid="{A25D615B-E8F7-4613-9EB9-AA774E52CC15}" name="Colonne10832" dataDxfId="5534"/>
    <tableColumn id="10851" xr3:uid="{F5EBBEB5-FF4E-4303-8976-01A2CC60AC92}" name="Colonne10833" dataDxfId="5533"/>
    <tableColumn id="10852" xr3:uid="{FEBBC34C-1B76-43BB-88A3-FA426AEFF873}" name="Colonne10834" dataDxfId="5532"/>
    <tableColumn id="10853" xr3:uid="{F933857D-6716-4B32-B1EE-42B77276B7EF}" name="Colonne10835" dataDxfId="5531"/>
    <tableColumn id="10854" xr3:uid="{47E0793A-5DFC-498F-BCE2-09EB58AA3B67}" name="Colonne10836" dataDxfId="5530"/>
    <tableColumn id="10855" xr3:uid="{965F7B1A-D5D7-413F-A8BD-D1C1B475A832}" name="Colonne10837" dataDxfId="5529"/>
    <tableColumn id="10856" xr3:uid="{3E765BEA-B27D-4701-B446-5CF0C30C1B7C}" name="Colonne10838" dataDxfId="5528"/>
    <tableColumn id="10857" xr3:uid="{8CA2C9B0-A927-4F86-9566-A4E37D7E42EE}" name="Colonne10839" dataDxfId="5527"/>
    <tableColumn id="10858" xr3:uid="{56577A5D-048B-4703-B76C-AF97438A89F1}" name="Colonne10840" dataDxfId="5526"/>
    <tableColumn id="10859" xr3:uid="{04A35688-16FF-4FAE-9C73-43862D3EA1FD}" name="Colonne10841" dataDxfId="5525"/>
    <tableColumn id="10860" xr3:uid="{227D21BF-CD71-42B8-81CD-7E55E7A45AC5}" name="Colonne10842" dataDxfId="5524"/>
    <tableColumn id="10861" xr3:uid="{94872DC2-FB22-432C-824B-7EA6F4567389}" name="Colonne10843" dataDxfId="5523"/>
    <tableColumn id="10862" xr3:uid="{723993AD-D8C8-4BCB-B0FC-A1FE432DE3ED}" name="Colonne10844" dataDxfId="5522"/>
    <tableColumn id="10863" xr3:uid="{1D0D8DCC-3822-4CDB-8D29-0ACA8C195873}" name="Colonne10845" dataDxfId="5521"/>
    <tableColumn id="10864" xr3:uid="{BCD82435-1C85-4442-A142-267A9BBEBCA0}" name="Colonne10846" dataDxfId="5520"/>
    <tableColumn id="10865" xr3:uid="{E750BB96-0361-4420-B704-92525C1E430E}" name="Colonne10847" dataDxfId="5519"/>
    <tableColumn id="10866" xr3:uid="{F79F65F4-5B41-4A33-9BF3-AA2FBB50308E}" name="Colonne10848" dataDxfId="5518"/>
    <tableColumn id="10867" xr3:uid="{7AA1767D-F35D-41D4-87FE-96DA2BCB8620}" name="Colonne10849" dataDxfId="5517"/>
    <tableColumn id="10868" xr3:uid="{65EC14E2-DE6A-4B9D-8905-E2E88D2F5F94}" name="Colonne10850" dataDxfId="5516"/>
    <tableColumn id="10869" xr3:uid="{8B38CF79-72BC-44A5-85C6-E95345A0CC4C}" name="Colonne10851" dataDxfId="5515"/>
    <tableColumn id="10870" xr3:uid="{CC774636-0FA2-4C99-85FA-3455D63D11BD}" name="Colonne10852" dataDxfId="5514"/>
    <tableColumn id="10871" xr3:uid="{93E3A938-2D9D-4706-AE23-2CE3ECD553CA}" name="Colonne10853" dataDxfId="5513"/>
    <tableColumn id="10872" xr3:uid="{D83C1DCC-388A-4C3C-BEA6-EB02F6F16B0B}" name="Colonne10854" dataDxfId="5512"/>
    <tableColumn id="10873" xr3:uid="{A48D292E-9002-476B-B6E6-5140E556998B}" name="Colonne10855" dataDxfId="5511"/>
    <tableColumn id="10874" xr3:uid="{ED5A338D-F673-46F3-BEE3-AEEB60C24851}" name="Colonne10856" dataDxfId="5510"/>
    <tableColumn id="10875" xr3:uid="{7DB1EBD1-E3FC-405D-AD82-488EA5391355}" name="Colonne10857" dataDxfId="5509"/>
    <tableColumn id="10876" xr3:uid="{0449CEAD-3C64-4B0E-A9E4-2A213D8E0A52}" name="Colonne10858" dataDxfId="5508"/>
    <tableColumn id="10877" xr3:uid="{806A3B4E-88E3-43EF-975F-6CC30C296F5C}" name="Colonne10859" dataDxfId="5507"/>
    <tableColumn id="10878" xr3:uid="{A449966C-0CA7-4E35-871D-26376B0E0965}" name="Colonne10860" dataDxfId="5506"/>
    <tableColumn id="10879" xr3:uid="{B02B6D80-8C6E-411C-86BF-0B415DE5F5B0}" name="Colonne10861" dataDxfId="5505"/>
    <tableColumn id="10880" xr3:uid="{03C37019-B175-491C-A994-733039BBC09C}" name="Colonne10862" dataDxfId="5504"/>
    <tableColumn id="10881" xr3:uid="{9047E81C-B10C-4A2C-AD29-15878E446789}" name="Colonne10863" dataDxfId="5503"/>
    <tableColumn id="10882" xr3:uid="{1D45F321-0EB8-4A2E-92E7-C0EDEB5E3315}" name="Colonne10864" dataDxfId="5502"/>
    <tableColumn id="10883" xr3:uid="{F17DDD6E-72CC-4E52-9F05-269056893717}" name="Colonne10865" dataDxfId="5501"/>
    <tableColumn id="10884" xr3:uid="{62345329-FA06-4B46-AAF5-0EB4298A748C}" name="Colonne10866" dataDxfId="5500"/>
    <tableColumn id="10885" xr3:uid="{F4FECA0F-4B8F-4972-A808-061FD065314A}" name="Colonne10867" dataDxfId="5499"/>
    <tableColumn id="10886" xr3:uid="{EB461084-360C-43D2-948E-2674686DB902}" name="Colonne10868" dataDxfId="5498"/>
    <tableColumn id="10887" xr3:uid="{75742C70-CD94-4DCA-A36A-2C880D5FDF2A}" name="Colonne10869" dataDxfId="5497"/>
    <tableColumn id="10888" xr3:uid="{4F4A1120-BD03-44E9-878A-7A47C849D7F4}" name="Colonne10870" dataDxfId="5496"/>
    <tableColumn id="10889" xr3:uid="{C164D705-843F-49FC-9ADA-2A36F2D3EE2D}" name="Colonne10871" dataDxfId="5495"/>
    <tableColumn id="10890" xr3:uid="{A268DEAD-B041-4195-8054-41FE11C0320F}" name="Colonne10872" dataDxfId="5494"/>
    <tableColumn id="10891" xr3:uid="{AD8F4F7F-41EC-4336-A505-7ED8BAB6617B}" name="Colonne10873" dataDxfId="5493"/>
    <tableColumn id="10892" xr3:uid="{B4E7BE91-5EDD-40F2-9D0D-D9B11E622636}" name="Colonne10874" dataDxfId="5492"/>
    <tableColumn id="10893" xr3:uid="{9DDAE3B5-B591-4020-A7E5-5AF7FC3CE170}" name="Colonne10875" dataDxfId="5491"/>
    <tableColumn id="10894" xr3:uid="{43855D57-5E32-4B68-A155-F26798E9F3F8}" name="Colonne10876" dataDxfId="5490"/>
    <tableColumn id="10895" xr3:uid="{F061296B-342D-45F4-83C0-D406E5C346A6}" name="Colonne10877" dataDxfId="5489"/>
    <tableColumn id="10896" xr3:uid="{7723FE36-C7CF-4ECC-9B2C-9AD747C5CBC4}" name="Colonne10878" dataDxfId="5488"/>
    <tableColumn id="10897" xr3:uid="{AE2B12B7-2571-4A8A-B990-6A4A1B9117BF}" name="Colonne10879" dataDxfId="5487"/>
    <tableColumn id="10898" xr3:uid="{E9F6876D-092A-4CA8-BF4A-7F25B8175705}" name="Colonne10880" dataDxfId="5486"/>
    <tableColumn id="10899" xr3:uid="{8FB8BE14-17E2-4638-964E-AA4DDD82DEBA}" name="Colonne10881" dataDxfId="5485"/>
    <tableColumn id="10900" xr3:uid="{F38D9D08-BF4B-4367-B7D0-04A7995132D6}" name="Colonne10882" dataDxfId="5484"/>
    <tableColumn id="10901" xr3:uid="{81B2D1E0-DF15-4C99-9D94-5B8EC716529A}" name="Colonne10883" dataDxfId="5483"/>
    <tableColumn id="10902" xr3:uid="{713B17D1-8E7C-473F-8B0D-63248F5F8A59}" name="Colonne10884" dataDxfId="5482"/>
    <tableColumn id="10903" xr3:uid="{0469F585-63AB-4470-ABFA-26C4057EA804}" name="Colonne10885" dataDxfId="5481"/>
    <tableColumn id="10904" xr3:uid="{A079D68F-EA93-4299-AEDF-DB5345423C0C}" name="Colonne10886" dataDxfId="5480"/>
    <tableColumn id="10905" xr3:uid="{D5AAFB34-8E12-4C22-92CF-E288ED2212F1}" name="Colonne10887" dataDxfId="5479"/>
    <tableColumn id="10906" xr3:uid="{E0C8256C-3C8D-403C-83B5-DA219E12E0B7}" name="Colonne10888" dataDxfId="5478"/>
    <tableColumn id="10907" xr3:uid="{A5929A3C-3C39-4912-B4BF-72A2DEADB093}" name="Colonne10889" dataDxfId="5477"/>
    <tableColumn id="10908" xr3:uid="{7AB69C94-7502-47D6-AF2D-B948664A15BE}" name="Colonne10890" dataDxfId="5476"/>
    <tableColumn id="10909" xr3:uid="{A652AF96-CECA-4DCB-99D9-BC2CA9543951}" name="Colonne10891" dataDxfId="5475"/>
    <tableColumn id="10910" xr3:uid="{AE4E3453-9160-4216-8879-BA2A8B8A4F33}" name="Colonne10892" dataDxfId="5474"/>
    <tableColumn id="10911" xr3:uid="{5E853687-52F9-43FA-B7B7-61F60942E7AA}" name="Colonne10893" dataDxfId="5473"/>
    <tableColumn id="10912" xr3:uid="{46B46D11-43BB-43C4-A311-B605130D585E}" name="Colonne10894" dataDxfId="5472"/>
    <tableColumn id="10913" xr3:uid="{3477D774-6ABC-4608-9535-E367DA9CB29F}" name="Colonne10895" dataDxfId="5471"/>
    <tableColumn id="10914" xr3:uid="{7CEB2CDB-7BB8-43BD-BA44-176DD66653EE}" name="Colonne10896" dataDxfId="5470"/>
    <tableColumn id="10915" xr3:uid="{8A4FE9CB-45B8-4CCC-8D14-A81826BD1791}" name="Colonne10897" dataDxfId="5469"/>
    <tableColumn id="10916" xr3:uid="{84C73E5E-0C8A-4DFE-AF51-F0AE8FA7DECF}" name="Colonne10898" dataDxfId="5468"/>
    <tableColumn id="10917" xr3:uid="{1A196B2F-4AB0-46F5-A3EA-740F584F7F23}" name="Colonne10899" dataDxfId="5467"/>
    <tableColumn id="10918" xr3:uid="{86E4FD63-B4AF-444A-A63B-B34C3DD978FF}" name="Colonne10900" dataDxfId="5466"/>
    <tableColumn id="10919" xr3:uid="{FE591891-2ADF-48A3-9140-0B758BC8ACF0}" name="Colonne10901" dataDxfId="5465"/>
    <tableColumn id="10920" xr3:uid="{1C77092D-A35A-40F9-BD71-B38DBB9D142C}" name="Colonne10902" dataDxfId="5464"/>
    <tableColumn id="10921" xr3:uid="{F631C48C-D612-4DE4-B342-4DE21490B009}" name="Colonne10903" dataDxfId="5463"/>
    <tableColumn id="10922" xr3:uid="{901ACAF3-3E8B-43C2-A103-30F430DBF74C}" name="Colonne10904" dataDxfId="5462"/>
    <tableColumn id="10923" xr3:uid="{C47C31FA-2A51-452A-AA9A-D0D483AF0B85}" name="Colonne10905" dataDxfId="5461"/>
    <tableColumn id="10924" xr3:uid="{AD99B8CB-0B6E-4989-A6E5-FDBDE6119304}" name="Colonne10906" dataDxfId="5460"/>
    <tableColumn id="10925" xr3:uid="{FFFA8F38-CC4B-4D88-905A-6DAE4B84EF7E}" name="Colonne10907" dataDxfId="5459"/>
    <tableColumn id="10926" xr3:uid="{C58F0C52-08ED-4607-9B38-0127B40B660E}" name="Colonne10908" dataDxfId="5458"/>
    <tableColumn id="10927" xr3:uid="{3824F88F-DBA2-4083-851C-807866DAA4F8}" name="Colonne10909" dataDxfId="5457"/>
    <tableColumn id="10928" xr3:uid="{716C1171-0E70-4F94-B4C0-2C28F295E041}" name="Colonne10910" dataDxfId="5456"/>
    <tableColumn id="10929" xr3:uid="{7517B8B8-EE62-4F75-98EA-480548BBA813}" name="Colonne10911" dataDxfId="5455"/>
    <tableColumn id="10930" xr3:uid="{CBCB86B6-7C9E-4822-9DE1-C3C513B6A273}" name="Colonne10912" dataDxfId="5454"/>
    <tableColumn id="10931" xr3:uid="{4FBC006E-1D8E-4059-9A5A-4DB69F4FA2C9}" name="Colonne10913" dataDxfId="5453"/>
    <tableColumn id="10932" xr3:uid="{B6C2AA93-92F7-4873-A469-5FBFE3D789A6}" name="Colonne10914" dataDxfId="5452"/>
    <tableColumn id="10933" xr3:uid="{09C76A2B-5E8B-4099-9870-02FBDFF18E48}" name="Colonne10915" dataDxfId="5451"/>
    <tableColumn id="10934" xr3:uid="{7FB1B4D5-2A57-434C-9A97-E340547AD5BF}" name="Colonne10916" dataDxfId="5450"/>
    <tableColumn id="10935" xr3:uid="{B2E4BB59-ABB0-4CE9-9A5C-6866ECB57ED8}" name="Colonne10917" dataDxfId="5449"/>
    <tableColumn id="10936" xr3:uid="{A928A5BD-1985-460C-866D-5808AF8008F4}" name="Colonne10918" dataDxfId="5448"/>
    <tableColumn id="10937" xr3:uid="{22027CB8-8A78-4015-9539-292F44E53469}" name="Colonne10919" dataDxfId="5447"/>
    <tableColumn id="10938" xr3:uid="{FE5D3CCF-3F59-47AD-935F-685210BBBCAA}" name="Colonne10920" dataDxfId="5446"/>
    <tableColumn id="10939" xr3:uid="{AA4429F1-339A-4191-9CF7-B35BD375D9C7}" name="Colonne10921" dataDxfId="5445"/>
    <tableColumn id="10940" xr3:uid="{821566D9-6153-4FAB-AAAD-9C269944394D}" name="Colonne10922" dataDxfId="5444"/>
    <tableColumn id="10941" xr3:uid="{421070CD-7EB8-4126-9066-FFBE88A34CFE}" name="Colonne10923" dataDxfId="5443"/>
    <tableColumn id="10942" xr3:uid="{773B22B1-7283-45A8-9E20-6B3C5FA8641C}" name="Colonne10924" dataDxfId="5442"/>
    <tableColumn id="10943" xr3:uid="{C2631518-7B28-4027-9BFD-8982D8FB3665}" name="Colonne10925" dataDxfId="5441"/>
    <tableColumn id="10944" xr3:uid="{BC781510-AA3B-493D-B10B-B746186E1B64}" name="Colonne10926" dataDxfId="5440"/>
    <tableColumn id="10945" xr3:uid="{1BB0694D-713B-4700-B588-3FCB9D1459F4}" name="Colonne10927" dataDxfId="5439"/>
    <tableColumn id="10946" xr3:uid="{60165836-AD15-443F-B772-84FCFD942632}" name="Colonne10928" dataDxfId="5438"/>
    <tableColumn id="10947" xr3:uid="{781AD03D-5A89-4F00-BE20-559945FE0971}" name="Colonne10929" dataDxfId="5437"/>
    <tableColumn id="10948" xr3:uid="{919C2341-6811-43C5-B8EF-D56BEBD66A20}" name="Colonne10930" dataDxfId="5436"/>
    <tableColumn id="10949" xr3:uid="{052B826A-8072-4B62-9448-37E274465AF1}" name="Colonne10931" dataDxfId="5435"/>
    <tableColumn id="10950" xr3:uid="{BBBDF58C-36A7-4FD1-A945-381EB5FD1890}" name="Colonne10932" dataDxfId="5434"/>
    <tableColumn id="10951" xr3:uid="{08F77763-1FED-483D-8A65-A5E72187D045}" name="Colonne10933" dataDxfId="5433"/>
    <tableColumn id="10952" xr3:uid="{B6A21667-94E3-4471-9D70-6ABDFC7199A3}" name="Colonne10934" dataDxfId="5432"/>
    <tableColumn id="10953" xr3:uid="{2F65FD3A-1942-4F28-B335-803F2B31CE6F}" name="Colonne10935" dataDxfId="5431"/>
    <tableColumn id="10954" xr3:uid="{8A72ACD2-249E-4097-AC67-C3E49C9C43B8}" name="Colonne10936" dataDxfId="5430"/>
    <tableColumn id="10955" xr3:uid="{54FAF8E0-44A3-4525-80D2-F7019C1DD7BB}" name="Colonne10937" dataDxfId="5429"/>
    <tableColumn id="10956" xr3:uid="{BBE7C082-6494-4A4E-9F9E-FAA480CA191E}" name="Colonne10938" dataDxfId="5428"/>
    <tableColumn id="10957" xr3:uid="{41BCD3F8-7439-4C52-98D8-397F2FA1EA8A}" name="Colonne10939" dataDxfId="5427"/>
    <tableColumn id="10958" xr3:uid="{18305453-3362-492A-AA80-24C4385DD48B}" name="Colonne10940" dataDxfId="5426"/>
    <tableColumn id="10959" xr3:uid="{6DF3BA53-1866-460F-BF36-B33CE6D55E8B}" name="Colonne10941" dataDxfId="5425"/>
    <tableColumn id="10960" xr3:uid="{AD0D874A-32EF-42BE-A534-F653D24601F2}" name="Colonne10942" dataDxfId="5424"/>
    <tableColumn id="10961" xr3:uid="{2537D1C5-3300-4DDE-9437-127FB3ED04CA}" name="Colonne10943" dataDxfId="5423"/>
    <tableColumn id="10962" xr3:uid="{3F83662D-92A1-4515-A04F-8B43DC9BAE17}" name="Colonne10944" dataDxfId="5422"/>
    <tableColumn id="10963" xr3:uid="{A93D0002-8B0D-4DF0-AC09-DF61DD19FDAF}" name="Colonne10945" dataDxfId="5421"/>
    <tableColumn id="10964" xr3:uid="{F4462EC6-EAC0-451F-B562-4DB7A24551E4}" name="Colonne10946" dataDxfId="5420"/>
    <tableColumn id="10965" xr3:uid="{86064474-C574-4256-A11A-4A48AC95F54B}" name="Colonne10947" dataDxfId="5419"/>
    <tableColumn id="10966" xr3:uid="{A3F92467-4B71-47FA-9B1E-C966C7ACDD66}" name="Colonne10948" dataDxfId="5418"/>
    <tableColumn id="10967" xr3:uid="{604B997D-7AF5-4116-9DB8-B25B7A010E55}" name="Colonne10949" dataDxfId="5417"/>
    <tableColumn id="10968" xr3:uid="{DBFFA28C-194E-4A7C-9D13-624EACD82D52}" name="Colonne10950" dataDxfId="5416"/>
    <tableColumn id="10969" xr3:uid="{E6E39E3A-BF45-46B1-8810-CB0B0D5D9B4D}" name="Colonne10951" dataDxfId="5415"/>
    <tableColumn id="10970" xr3:uid="{73CB50F6-8640-4B13-B8D9-4C9272A0CF28}" name="Colonne10952" dataDxfId="5414"/>
    <tableColumn id="10971" xr3:uid="{4E242BED-83F0-4F65-90EC-CDEF9DF23585}" name="Colonne10953" dataDxfId="5413"/>
    <tableColumn id="10972" xr3:uid="{309C5F5C-1005-4CC0-B157-7FBEA5F5949C}" name="Colonne10954" dataDxfId="5412"/>
    <tableColumn id="10973" xr3:uid="{74003CCE-40B2-4AE9-9C76-C679A3EC8DBF}" name="Colonne10955" dataDxfId="5411"/>
    <tableColumn id="10974" xr3:uid="{1EABE080-83E5-4B64-8318-8CE4AF9463CD}" name="Colonne10956" dataDxfId="5410"/>
    <tableColumn id="10975" xr3:uid="{97783D20-B5AA-4C66-84EA-26ECB44E481A}" name="Colonne10957" dataDxfId="5409"/>
    <tableColumn id="10976" xr3:uid="{8C681BE7-29AB-4B64-8696-F98C821A0212}" name="Colonne10958" dataDxfId="5408"/>
    <tableColumn id="10977" xr3:uid="{433366B1-3F25-412F-B2B9-213DBAD942E5}" name="Colonne10959" dataDxfId="5407"/>
    <tableColumn id="10978" xr3:uid="{9D2D627A-BE06-436B-831A-AD5DDA9F6992}" name="Colonne10960" dataDxfId="5406"/>
    <tableColumn id="10979" xr3:uid="{90241DE9-1F58-427F-AB89-E755B71C8486}" name="Colonne10961" dataDxfId="5405"/>
    <tableColumn id="10980" xr3:uid="{AEAC9275-13E5-40DB-84D5-321CE61749CE}" name="Colonne10962" dataDxfId="5404"/>
    <tableColumn id="10981" xr3:uid="{9EA91A6F-9FF8-494D-BDBF-AB35BB751DE7}" name="Colonne10963" dataDxfId="5403"/>
    <tableColumn id="10982" xr3:uid="{AFB929B1-4ADE-45AB-B833-97F6DFF8D81C}" name="Colonne10964" dataDxfId="5402"/>
    <tableColumn id="10983" xr3:uid="{9C4A920A-B328-42FC-A9E0-97F4DD950C2A}" name="Colonne10965" dataDxfId="5401"/>
    <tableColumn id="10984" xr3:uid="{05A93037-CC26-422B-9B71-346E60CB5DCF}" name="Colonne10966" dataDxfId="5400"/>
    <tableColumn id="10985" xr3:uid="{E9D953D1-27E2-47D0-B21B-6D0CEEA809E5}" name="Colonne10967" dataDxfId="5399"/>
    <tableColumn id="10986" xr3:uid="{57569EB3-8DB5-44AC-84DA-6B26E7B87EED}" name="Colonne10968" dataDxfId="5398"/>
    <tableColumn id="10987" xr3:uid="{37B678A4-0CC8-4D87-9D00-F257501E14F3}" name="Colonne10969" dataDxfId="5397"/>
    <tableColumn id="10988" xr3:uid="{5E4F65BC-324F-454D-A88B-2EC8BD608995}" name="Colonne10970" dataDxfId="5396"/>
    <tableColumn id="10989" xr3:uid="{3A2D4666-0AEC-48D0-B393-FFFDEEE7133F}" name="Colonne10971" dataDxfId="5395"/>
    <tableColumn id="10990" xr3:uid="{79E5F83F-593E-4A88-85EF-A268876A2EA1}" name="Colonne10972" dataDxfId="5394"/>
    <tableColumn id="10991" xr3:uid="{37329825-02B0-4CCD-8E97-CC4593F30C5C}" name="Colonne10973" dataDxfId="5393"/>
    <tableColumn id="10992" xr3:uid="{13072E08-4365-467A-8632-C07765DCFF79}" name="Colonne10974" dataDxfId="5392"/>
    <tableColumn id="10993" xr3:uid="{877B334E-6D51-4863-8A7E-FA31D05309CC}" name="Colonne10975" dataDxfId="5391"/>
    <tableColumn id="10994" xr3:uid="{81962EEC-FEE2-400F-8E64-2F283884198C}" name="Colonne10976" dataDxfId="5390"/>
    <tableColumn id="10995" xr3:uid="{C67E4A62-9F94-4A8D-A992-45D661B530F5}" name="Colonne10977" dataDxfId="5389"/>
    <tableColumn id="10996" xr3:uid="{158C8F93-C354-4804-AE0C-3C3FF4C8420B}" name="Colonne10978" dataDxfId="5388"/>
    <tableColumn id="10997" xr3:uid="{F327E2F3-6AC3-43D2-A700-650D6F213223}" name="Colonne10979" dataDxfId="5387"/>
    <tableColumn id="10998" xr3:uid="{7E35553F-4D7F-445C-A498-0590272B5DC2}" name="Colonne10980" dataDxfId="5386"/>
    <tableColumn id="10999" xr3:uid="{810AB561-E23A-484F-932B-BFF81DCE94C4}" name="Colonne10981" dataDxfId="5385"/>
    <tableColumn id="11000" xr3:uid="{A2685837-21CF-4741-AF62-DC2982C9C9C9}" name="Colonne10982" dataDxfId="5384"/>
    <tableColumn id="11001" xr3:uid="{9453B83E-3518-4773-B016-A9692B402CA2}" name="Colonne10983" dataDxfId="5383"/>
    <tableColumn id="11002" xr3:uid="{A711AEDD-D2BE-46B4-9FFF-EF604D378409}" name="Colonne10984" dataDxfId="5382"/>
    <tableColumn id="11003" xr3:uid="{3EF360E5-6736-4F2B-8F84-875241CAF464}" name="Colonne10985" dataDxfId="5381"/>
    <tableColumn id="11004" xr3:uid="{CF8F6617-0DCF-4DDB-9C3C-955CC0FD0477}" name="Colonne10986" dataDxfId="5380"/>
    <tableColumn id="11005" xr3:uid="{01C010D3-189D-4FE8-84BB-5E15A6AC0081}" name="Colonne10987" dataDxfId="5379"/>
    <tableColumn id="11006" xr3:uid="{B5E85EEF-9AC3-4695-886C-4A9F4E1A3EE7}" name="Colonne10988" dataDxfId="5378"/>
    <tableColumn id="11007" xr3:uid="{2BA7EB9A-EE88-4B6D-918F-592B7EBB3D63}" name="Colonne10989" dataDxfId="5377"/>
    <tableColumn id="11008" xr3:uid="{4275F115-7EEE-4AE4-B251-57FDEE17583D}" name="Colonne10990" dataDxfId="5376"/>
    <tableColumn id="11009" xr3:uid="{2FDC3E65-0FEC-47EB-8FB2-29782B9EFBB7}" name="Colonne10991" dataDxfId="5375"/>
    <tableColumn id="11010" xr3:uid="{C465CD17-A9F6-4330-82E6-C9F10E0AB484}" name="Colonne10992" dataDxfId="5374"/>
    <tableColumn id="11011" xr3:uid="{9599B92A-8275-4918-A783-2BF141528DC6}" name="Colonne10993" dataDxfId="5373"/>
    <tableColumn id="11012" xr3:uid="{0A4593BB-69DB-4DF4-8E29-E89CFE3ACEDA}" name="Colonne10994" dataDxfId="5372"/>
    <tableColumn id="11013" xr3:uid="{E98D7FAF-0C0C-483E-BCE4-E1257535A54B}" name="Colonne10995" dataDxfId="5371"/>
    <tableColumn id="11014" xr3:uid="{B4D5C65E-5F6F-44EA-8B87-059D0A711B58}" name="Colonne10996" dataDxfId="5370"/>
    <tableColumn id="11015" xr3:uid="{4AF3C5B1-E21C-425B-81B5-37ED91C5D599}" name="Colonne10997" dataDxfId="5369"/>
    <tableColumn id="11016" xr3:uid="{9FA17A07-8E45-485C-AB6A-68EC27E6803E}" name="Colonne10998" dataDxfId="5368"/>
    <tableColumn id="11017" xr3:uid="{74383D64-6BF1-4F07-9A9D-F6622FFCAADC}" name="Colonne10999" dataDxfId="5367"/>
    <tableColumn id="11018" xr3:uid="{40620E9B-43F2-4AC2-8A89-616B24CCDC40}" name="Colonne11000" dataDxfId="5366"/>
    <tableColumn id="11019" xr3:uid="{5E5A1B55-FDBC-442E-B4F5-AE5A04A47FDD}" name="Colonne11001" dataDxfId="5365"/>
    <tableColumn id="11020" xr3:uid="{0B4399C6-6D78-4B26-9AB6-73CDF55566F4}" name="Colonne11002" dataDxfId="5364"/>
    <tableColumn id="11021" xr3:uid="{DE7E518F-A40C-46E0-AB45-EC64ACAAA6E0}" name="Colonne11003" dataDxfId="5363"/>
    <tableColumn id="11022" xr3:uid="{C947F4D3-346A-43BE-80AB-0CC0360F9578}" name="Colonne11004" dataDxfId="5362"/>
    <tableColumn id="11023" xr3:uid="{2B56E741-1247-4F54-A324-D19149AAF1EF}" name="Colonne11005" dataDxfId="5361"/>
    <tableColumn id="11024" xr3:uid="{31932070-E781-453C-B7BB-BCC12CF3ACF7}" name="Colonne11006" dataDxfId="5360"/>
    <tableColumn id="11025" xr3:uid="{A1A3C8FB-2F36-4585-940A-CB0E725EDF6E}" name="Colonne11007" dataDxfId="5359"/>
    <tableColumn id="11026" xr3:uid="{9F8C9A77-99B9-4A33-89BD-05C530650F79}" name="Colonne11008" dataDxfId="5358"/>
    <tableColumn id="11027" xr3:uid="{648262C4-BDC7-4D20-B3E2-42675B848C4A}" name="Colonne11009" dataDxfId="5357"/>
    <tableColumn id="11028" xr3:uid="{E3E342A1-ECB8-4317-862C-84D9FDFD8E4F}" name="Colonne11010" dataDxfId="5356"/>
    <tableColumn id="11029" xr3:uid="{9D9FDC17-8FCC-4750-8037-2067992D0F7E}" name="Colonne11011" dataDxfId="5355"/>
    <tableColumn id="11030" xr3:uid="{F4DC1B37-DF16-4DE1-BA84-90A97C9EB559}" name="Colonne11012" dataDxfId="5354"/>
    <tableColumn id="11031" xr3:uid="{F1E3497E-11DD-428E-B7F6-DA270E066892}" name="Colonne11013" dataDxfId="5353"/>
    <tableColumn id="11032" xr3:uid="{3CF6A15C-F316-4049-8351-93E6F4E96D02}" name="Colonne11014" dataDxfId="5352"/>
    <tableColumn id="11033" xr3:uid="{3E2BDBB9-5884-468F-A36C-301DDBB7073D}" name="Colonne11015" dataDxfId="5351"/>
    <tableColumn id="11034" xr3:uid="{B41CCC68-1A06-451A-9E74-3A6DA8263A68}" name="Colonne11016" dataDxfId="5350"/>
    <tableColumn id="11035" xr3:uid="{A5780898-BC0A-4EC7-B37A-32553A1F6E39}" name="Colonne11017" dataDxfId="5349"/>
    <tableColumn id="11036" xr3:uid="{02DE9CAF-F038-4497-A096-34AD1EFD210B}" name="Colonne11018" dataDxfId="5348"/>
    <tableColumn id="11037" xr3:uid="{FC56FC31-2F36-4AAC-B5A9-8DF97F50F7C1}" name="Colonne11019" dataDxfId="5347"/>
    <tableColumn id="11038" xr3:uid="{E8C425E6-7AA0-4A59-B449-3FF5D0E8C463}" name="Colonne11020" dataDxfId="5346"/>
    <tableColumn id="11039" xr3:uid="{BA1CD88B-9F57-48B0-B70D-C5048146635A}" name="Colonne11021" dataDxfId="5345"/>
    <tableColumn id="11040" xr3:uid="{7E2C48F7-D258-4765-9C97-19C25B930823}" name="Colonne11022" dataDxfId="5344"/>
    <tableColumn id="11041" xr3:uid="{8A81D975-E219-4815-A8C9-A815CCF2A299}" name="Colonne11023" dataDxfId="5343"/>
    <tableColumn id="11042" xr3:uid="{A3838893-289E-477D-8A1F-0C4B59C3DBDE}" name="Colonne11024" dataDxfId="5342"/>
    <tableColumn id="11043" xr3:uid="{9084F5F7-DF9D-4F44-B9C2-F9B4F33C8339}" name="Colonne11025" dataDxfId="5341"/>
    <tableColumn id="11044" xr3:uid="{EF4E3968-6CF8-4AE0-8FC9-2F669449E168}" name="Colonne11026" dataDxfId="5340"/>
    <tableColumn id="11045" xr3:uid="{C529BDB4-0DEE-4F74-AF63-3B8E088FC0AD}" name="Colonne11027" dataDxfId="5339"/>
    <tableColumn id="11046" xr3:uid="{2F75BF0B-A82C-433E-9660-B15690DC97AF}" name="Colonne11028" dataDxfId="5338"/>
    <tableColumn id="11047" xr3:uid="{8B24CE29-2BBE-40A5-9BFE-8455FC044A4A}" name="Colonne11029" dataDxfId="5337"/>
    <tableColumn id="11048" xr3:uid="{8F9FA8CE-A688-49DD-9B8D-E31B828E2F3B}" name="Colonne11030" dataDxfId="5336"/>
    <tableColumn id="11049" xr3:uid="{F3D742CC-32A9-462A-BB6C-79170ED1B807}" name="Colonne11031" dataDxfId="5335"/>
    <tableColumn id="11050" xr3:uid="{6DFE8966-670B-4097-B6B6-BD174AAFB181}" name="Colonne11032" dataDxfId="5334"/>
    <tableColumn id="11051" xr3:uid="{675A8DAD-4CA5-49EC-A4B0-0DC15A079CAC}" name="Colonne11033" dataDxfId="5333"/>
    <tableColumn id="11052" xr3:uid="{F46F5EFF-5D99-49B7-92F7-3B0BBF237236}" name="Colonne11034" dataDxfId="5332"/>
    <tableColumn id="11053" xr3:uid="{3632CFDD-1434-42D3-BE9F-2F34630B3F2C}" name="Colonne11035" dataDxfId="5331"/>
    <tableColumn id="11054" xr3:uid="{9454913A-BB67-4063-B619-9E2D593AD2A3}" name="Colonne11036" dataDxfId="5330"/>
    <tableColumn id="11055" xr3:uid="{A55E2BE8-B4BE-40A1-9997-B702C6A16696}" name="Colonne11037" dataDxfId="5329"/>
    <tableColumn id="11056" xr3:uid="{44841C82-808C-4339-8437-48CEF510F711}" name="Colonne11038" dataDxfId="5328"/>
    <tableColumn id="11057" xr3:uid="{62271181-6320-4F57-A430-B79364787485}" name="Colonne11039" dataDxfId="5327"/>
    <tableColumn id="11058" xr3:uid="{54820925-D911-4A2E-A830-37312EEEE648}" name="Colonne11040" dataDxfId="5326"/>
    <tableColumn id="11059" xr3:uid="{2FC41521-76E9-4E91-B247-2E3DA0D18E2F}" name="Colonne11041" dataDxfId="5325"/>
    <tableColumn id="11060" xr3:uid="{8FD867FB-E627-4719-BD86-E4C5B46CF1F0}" name="Colonne11042" dataDxfId="5324"/>
    <tableColumn id="11061" xr3:uid="{8F6683D4-F2E5-448A-88B9-E889E4B59F05}" name="Colonne11043" dataDxfId="5323"/>
    <tableColumn id="11062" xr3:uid="{EA73CA2A-1895-4554-BF83-2A4AAD6C9C88}" name="Colonne11044" dataDxfId="5322"/>
    <tableColumn id="11063" xr3:uid="{CBC32A93-2322-4029-B1D3-72C4F5ACB671}" name="Colonne11045" dataDxfId="5321"/>
    <tableColumn id="11064" xr3:uid="{D81AC3F1-AD20-49AF-9F5B-716C953F1DE9}" name="Colonne11046" dataDxfId="5320"/>
    <tableColumn id="11065" xr3:uid="{448AD6F7-F8A9-4D53-A8A4-19757C9E3B1F}" name="Colonne11047" dataDxfId="5319"/>
    <tableColumn id="11066" xr3:uid="{13CD68C6-9BE6-4DF0-9629-0582385B6B8D}" name="Colonne11048" dataDxfId="5318"/>
    <tableColumn id="11067" xr3:uid="{1CFCDF48-5143-434E-96AF-E4788D42CED8}" name="Colonne11049" dataDxfId="5317"/>
    <tableColumn id="11068" xr3:uid="{77DEF510-1D21-44EE-8764-4B543A694800}" name="Colonne11050" dataDxfId="5316"/>
    <tableColumn id="11069" xr3:uid="{FE7E2CF0-01B6-42F5-AEA3-E09284A1C0B7}" name="Colonne11051" dataDxfId="5315"/>
    <tableColumn id="11070" xr3:uid="{59018B7C-75C1-4933-B950-A69AD9C9747F}" name="Colonne11052" dataDxfId="5314"/>
    <tableColumn id="11071" xr3:uid="{459F14B2-6605-4A6E-9BBA-C46CDC98C5E9}" name="Colonne11053" dataDxfId="5313"/>
    <tableColumn id="11072" xr3:uid="{A32CD5F3-B135-47D7-8353-D89A3C249F05}" name="Colonne11054" dataDxfId="5312"/>
    <tableColumn id="11073" xr3:uid="{9E6EBBFA-D303-4F8B-AD5A-2EFF86E9DD1D}" name="Colonne11055" dataDxfId="5311"/>
    <tableColumn id="11074" xr3:uid="{1A3DB0AB-5413-4971-9EFD-ACE23DA0F4E9}" name="Colonne11056" dataDxfId="5310"/>
    <tableColumn id="11075" xr3:uid="{87F7C2C5-2A32-4E4A-BD31-08038180CFD2}" name="Colonne11057" dataDxfId="5309"/>
    <tableColumn id="11076" xr3:uid="{823C45F4-0FE1-438D-8336-790B435C456F}" name="Colonne11058" dataDxfId="5308"/>
    <tableColumn id="11077" xr3:uid="{B45A5DC7-A396-4694-A6D3-6097DDC21C64}" name="Colonne11059" dataDxfId="5307"/>
    <tableColumn id="11078" xr3:uid="{12C664AF-1C11-488C-853C-CBC0D358A01C}" name="Colonne11060" dataDxfId="5306"/>
    <tableColumn id="11079" xr3:uid="{60AA68E2-C7EF-49C7-8F63-65F32C554549}" name="Colonne11061" dataDxfId="5305"/>
    <tableColumn id="11080" xr3:uid="{15B30DAE-8F13-428B-A625-65D59574B23B}" name="Colonne11062" dataDxfId="5304"/>
    <tableColumn id="11081" xr3:uid="{DB06C53F-B52D-47E3-8512-47230D3BD636}" name="Colonne11063" dataDxfId="5303"/>
    <tableColumn id="11082" xr3:uid="{9BC777BC-1B5D-447B-A53A-437F8F1B950D}" name="Colonne11064" dataDxfId="5302"/>
    <tableColumn id="11083" xr3:uid="{BC5670F0-3002-4CD8-A95A-79AFEAED7375}" name="Colonne11065" dataDxfId="5301"/>
    <tableColumn id="11084" xr3:uid="{21DF2681-A262-4015-A105-1B5D03A8D930}" name="Colonne11066" dataDxfId="5300"/>
    <tableColumn id="11085" xr3:uid="{7ECE6403-D276-4A08-A0DE-65C8B9665757}" name="Colonne11067" dataDxfId="5299"/>
    <tableColumn id="11086" xr3:uid="{BDE22A48-6CF9-46D5-AA19-5CFCDBBE5728}" name="Colonne11068" dataDxfId="5298"/>
    <tableColumn id="11087" xr3:uid="{7A969668-0327-460D-A15C-A2B624B0B001}" name="Colonne11069" dataDxfId="5297"/>
    <tableColumn id="11088" xr3:uid="{DC89F019-25DC-41AA-A66A-A78329CD300A}" name="Colonne11070" dataDxfId="5296"/>
    <tableColumn id="11089" xr3:uid="{F0C1B861-F73A-448A-B822-F9E90072DDBA}" name="Colonne11071" dataDxfId="5295"/>
    <tableColumn id="11090" xr3:uid="{748D4464-7063-4D49-BE85-406F282C6F44}" name="Colonne11072" dataDxfId="5294"/>
    <tableColumn id="11091" xr3:uid="{48751B4C-0D2D-49EB-B6BF-F1320014AD68}" name="Colonne11073" dataDxfId="5293"/>
    <tableColumn id="11092" xr3:uid="{1C3DFAFA-2089-4766-B9F0-F2E920196601}" name="Colonne11074" dataDxfId="5292"/>
    <tableColumn id="11093" xr3:uid="{6CE780CC-20DC-447F-888E-874596B91B86}" name="Colonne11075" dataDxfId="5291"/>
    <tableColumn id="11094" xr3:uid="{422F9D92-347D-436E-9566-BA2894AB3369}" name="Colonne11076" dataDxfId="5290"/>
    <tableColumn id="11095" xr3:uid="{0349376B-E313-4A8D-A232-D74713725F44}" name="Colonne11077" dataDxfId="5289"/>
    <tableColumn id="11096" xr3:uid="{E3334DEF-8291-4528-9E43-CBD8FD20DDEF}" name="Colonne11078" dataDxfId="5288"/>
    <tableColumn id="11097" xr3:uid="{870CAC52-0841-4F2E-A035-D694A988875C}" name="Colonne11079" dataDxfId="5287"/>
    <tableColumn id="11098" xr3:uid="{827E69A2-7AA2-48D6-A151-2F0E6B3884E3}" name="Colonne11080" dataDxfId="5286"/>
    <tableColumn id="11099" xr3:uid="{32E1D4E0-73EB-425C-9CFE-DF055B15BA95}" name="Colonne11081" dataDxfId="5285"/>
    <tableColumn id="11100" xr3:uid="{E61E3A1C-7FE4-45B4-9B80-50408D1681F1}" name="Colonne11082" dataDxfId="5284"/>
    <tableColumn id="11101" xr3:uid="{2F525F47-7D8E-4CAF-A79C-2E04AD1335D0}" name="Colonne11083" dataDxfId="5283"/>
    <tableColumn id="11102" xr3:uid="{BEE7325E-C071-46FA-8BCF-8BD700A7B165}" name="Colonne11084" dataDxfId="5282"/>
    <tableColumn id="11103" xr3:uid="{C1CC1F7E-45E0-4C34-8C0C-8CC1DBE6AD8E}" name="Colonne11085" dataDxfId="5281"/>
    <tableColumn id="11104" xr3:uid="{77F3FFFE-BDF9-4435-B66D-17EB0EBAF656}" name="Colonne11086" dataDxfId="5280"/>
    <tableColumn id="11105" xr3:uid="{1E7A06D7-9D5C-4108-8200-4E728FFDB085}" name="Colonne11087" dataDxfId="5279"/>
    <tableColumn id="11106" xr3:uid="{41CB7A1F-AAE5-46B1-9C14-2D4398ED85C6}" name="Colonne11088" dataDxfId="5278"/>
    <tableColumn id="11107" xr3:uid="{8C27A8EA-ABBA-4D8D-B445-E110F00D3E2E}" name="Colonne11089" dataDxfId="5277"/>
    <tableColumn id="11108" xr3:uid="{07DB6C9F-D0C6-4D91-883B-CA57FC6FCCE4}" name="Colonne11090" dataDxfId="5276"/>
    <tableColumn id="11109" xr3:uid="{CC993AD9-7B96-4FD3-BEE6-41B586F78068}" name="Colonne11091" dataDxfId="5275"/>
    <tableColumn id="11110" xr3:uid="{19470D55-1B10-40A6-9355-A0F5F1D04344}" name="Colonne11092" dataDxfId="5274"/>
    <tableColumn id="11111" xr3:uid="{EBEC4B63-96B3-4A99-A3BD-1D31F7C5ED65}" name="Colonne11093" dataDxfId="5273"/>
    <tableColumn id="11112" xr3:uid="{43DCFB66-F7FF-4C13-9533-5912BB25768F}" name="Colonne11094" dataDxfId="5272"/>
    <tableColumn id="11113" xr3:uid="{2CA7642A-8433-4212-8F9A-4D54A742E0E2}" name="Colonne11095" dataDxfId="5271"/>
    <tableColumn id="11114" xr3:uid="{0BC8E0A1-C8B7-4436-889B-A82036E53ADB}" name="Colonne11096" dataDxfId="5270"/>
    <tableColumn id="11115" xr3:uid="{DFC29479-D8AE-402B-B528-FA4FC751E24E}" name="Colonne11097" dataDxfId="5269"/>
    <tableColumn id="11116" xr3:uid="{3FFD134C-D137-4013-B9E3-3890CB4E2244}" name="Colonne11098" dataDxfId="5268"/>
    <tableColumn id="11117" xr3:uid="{93807C68-7E4F-4F63-86F0-72F06FF7FC7D}" name="Colonne11099" dataDxfId="5267"/>
    <tableColumn id="11118" xr3:uid="{425298ED-2D91-4489-AD1F-1FDFB812F658}" name="Colonne11100" dataDxfId="5266"/>
    <tableColumn id="11119" xr3:uid="{04807E91-FBB2-4C21-9401-8934456EC618}" name="Colonne11101" dataDxfId="5265"/>
    <tableColumn id="11120" xr3:uid="{27902E14-EA6D-4637-8687-3B2F58A9099C}" name="Colonne11102" dataDxfId="5264"/>
    <tableColumn id="11121" xr3:uid="{4E4E95DA-6A34-4BD0-838A-EDC36B4A9521}" name="Colonne11103" dataDxfId="5263"/>
    <tableColumn id="11122" xr3:uid="{D64F8DBA-9C49-440A-9E21-C0B1B90A5C55}" name="Colonne11104" dataDxfId="5262"/>
    <tableColumn id="11123" xr3:uid="{EAACC4E0-CA5C-48BC-9FBA-C5418B54A9E4}" name="Colonne11105" dataDxfId="5261"/>
    <tableColumn id="11124" xr3:uid="{4AD20B32-0D44-46DB-9A47-0D42BF78B97C}" name="Colonne11106" dataDxfId="5260"/>
    <tableColumn id="11125" xr3:uid="{BB878EAB-B9B1-4982-84C1-A9F50921FA42}" name="Colonne11107" dataDxfId="5259"/>
    <tableColumn id="11126" xr3:uid="{8897071E-7539-4BF0-8CA7-9900CEEA3F51}" name="Colonne11108" dataDxfId="5258"/>
    <tableColumn id="11127" xr3:uid="{2C31D6B7-335D-4EE0-9DBE-68B1C46C44C9}" name="Colonne11109" dataDxfId="5257"/>
    <tableColumn id="11128" xr3:uid="{ACFD3323-8DAE-456B-B454-97C6B14EEE85}" name="Colonne11110" dataDxfId="5256"/>
    <tableColumn id="11129" xr3:uid="{133215B1-21BA-4E39-A956-F13433F6EF59}" name="Colonne11111" dataDxfId="5255"/>
    <tableColumn id="11130" xr3:uid="{167B82B6-28D6-4D76-B9F1-E2CC4FCB062A}" name="Colonne11112" dataDxfId="5254"/>
    <tableColumn id="11131" xr3:uid="{8DC7DD57-BFD6-48EB-AF02-B102669EA2B3}" name="Colonne11113" dataDxfId="5253"/>
    <tableColumn id="11132" xr3:uid="{38F49ABB-2356-40AA-9414-642385B81107}" name="Colonne11114" dataDxfId="5252"/>
    <tableColumn id="11133" xr3:uid="{B0B4E04F-CF06-4AAE-A3D9-F78132744E63}" name="Colonne11115" dataDxfId="5251"/>
    <tableColumn id="11134" xr3:uid="{C285B9CE-FBFF-4B39-A0AD-E96E45DB4B81}" name="Colonne11116" dataDxfId="5250"/>
    <tableColumn id="11135" xr3:uid="{89224707-6E49-4939-B829-6C4B2FEC4BD3}" name="Colonne11117" dataDxfId="5249"/>
    <tableColumn id="11136" xr3:uid="{0BEE6A90-027D-41A0-B697-9D47365961AC}" name="Colonne11118" dataDxfId="5248"/>
    <tableColumn id="11137" xr3:uid="{A6FCB531-59C5-48F5-9332-7DA800B7DB4D}" name="Colonne11119" dataDxfId="5247"/>
    <tableColumn id="11138" xr3:uid="{79C847C2-E000-42EA-845C-FC6B11D14BE1}" name="Colonne11120" dataDxfId="5246"/>
    <tableColumn id="11139" xr3:uid="{173E0379-6E39-4C1B-8A94-5068F28CA9CE}" name="Colonne11121" dataDxfId="5245"/>
    <tableColumn id="11140" xr3:uid="{B20AFB10-6C58-4C76-AF02-7104E05B7B2F}" name="Colonne11122" dataDxfId="5244"/>
    <tableColumn id="11141" xr3:uid="{7A25457A-5093-46D5-A0F4-268382D565D9}" name="Colonne11123" dataDxfId="5243"/>
    <tableColumn id="11142" xr3:uid="{884FE3B6-AEA2-4BDB-84CA-D9B9AFB7F067}" name="Colonne11124" dataDxfId="5242"/>
    <tableColumn id="11143" xr3:uid="{59F7E2DF-5FDE-4184-8BAE-8B99BB1E3E0D}" name="Colonne11125" dataDxfId="5241"/>
    <tableColumn id="11144" xr3:uid="{0F181B49-7A11-4312-AA46-72D82A33F170}" name="Colonne11126" dataDxfId="5240"/>
    <tableColumn id="11145" xr3:uid="{45DD5031-90D5-4F77-A5B9-F8A64F87E50E}" name="Colonne11127" dataDxfId="5239"/>
    <tableColumn id="11146" xr3:uid="{99E60CA3-86FA-493E-89A2-F5FF262D4ED7}" name="Colonne11128" dataDxfId="5238"/>
    <tableColumn id="11147" xr3:uid="{E5864693-731D-4FF5-A975-5404CB1A96DF}" name="Colonne11129" dataDxfId="5237"/>
    <tableColumn id="11148" xr3:uid="{E5080AD3-E2DB-479F-BC2E-42135BF17093}" name="Colonne11130" dataDxfId="5236"/>
    <tableColumn id="11149" xr3:uid="{92D41D81-FAEC-4654-A823-3833C6866452}" name="Colonne11131" dataDxfId="5235"/>
    <tableColumn id="11150" xr3:uid="{5A022819-2CC7-4604-803E-EDB0AA6E0CCA}" name="Colonne11132" dataDxfId="5234"/>
    <tableColumn id="11151" xr3:uid="{4C97F96E-D58A-4CBB-9D47-4E7CBABBA44F}" name="Colonne11133" dataDxfId="5233"/>
    <tableColumn id="11152" xr3:uid="{DA2B3E1A-564F-437E-927C-4F07EFABC93A}" name="Colonne11134" dataDxfId="5232"/>
    <tableColumn id="11153" xr3:uid="{360B0B48-796E-4DF2-98D2-CC72856FD61D}" name="Colonne11135" dataDxfId="5231"/>
    <tableColumn id="11154" xr3:uid="{C4348748-8752-4479-846B-B0DEF960C15A}" name="Colonne11136" dataDxfId="5230"/>
    <tableColumn id="11155" xr3:uid="{E78E0D67-D9A1-4D56-95B1-47D3B347AD1B}" name="Colonne11137" dataDxfId="5229"/>
    <tableColumn id="11156" xr3:uid="{89DEE637-2B92-4C93-8998-82C028022F9F}" name="Colonne11138" dataDxfId="5228"/>
    <tableColumn id="11157" xr3:uid="{D4D35B36-30D0-4254-8E6C-9C4EC7818F2D}" name="Colonne11139" dataDxfId="5227"/>
    <tableColumn id="11158" xr3:uid="{5DFBF338-6682-420C-99D6-ABFA675D0043}" name="Colonne11140" dataDxfId="5226"/>
    <tableColumn id="11159" xr3:uid="{96890026-3285-4179-85D6-5E3DAA3AEFA2}" name="Colonne11141" dataDxfId="5225"/>
    <tableColumn id="11160" xr3:uid="{0D67C21D-698E-498D-ACD9-17037EBA14A0}" name="Colonne11142" dataDxfId="5224"/>
    <tableColumn id="11161" xr3:uid="{60DADF21-999D-475B-B673-59F23484D34B}" name="Colonne11143" dataDxfId="5223"/>
    <tableColumn id="11162" xr3:uid="{6CE8AAE3-E253-4C7A-8E7F-185E27EBC8C1}" name="Colonne11144" dataDxfId="5222"/>
    <tableColumn id="11163" xr3:uid="{3D7FE3EA-4ECC-4662-9B3B-69DFC0D0ED18}" name="Colonne11145" dataDxfId="5221"/>
    <tableColumn id="11164" xr3:uid="{D7CCD659-5E32-4930-8D34-ABCBF3B3F751}" name="Colonne11146" dataDxfId="5220"/>
    <tableColumn id="11165" xr3:uid="{2971E7FB-8419-433F-902A-6DD200AA5095}" name="Colonne11147" dataDxfId="5219"/>
    <tableColumn id="11166" xr3:uid="{D8F12F8A-2716-4FC6-8018-BD70733170C2}" name="Colonne11148" dataDxfId="5218"/>
    <tableColumn id="11167" xr3:uid="{B397EB8B-8385-4D4C-B770-1D88A3656114}" name="Colonne11149" dataDxfId="5217"/>
    <tableColumn id="11168" xr3:uid="{23E841D5-2DD9-4613-80CD-19A2C18DDADA}" name="Colonne11150" dataDxfId="5216"/>
    <tableColumn id="11169" xr3:uid="{2298030E-C661-4F6E-B1DD-B32B9CBFE4E5}" name="Colonne11151" dataDxfId="5215"/>
    <tableColumn id="11170" xr3:uid="{55A085FD-F6CA-4D8D-8C1D-D012AD5BA3BF}" name="Colonne11152" dataDxfId="5214"/>
    <tableColumn id="11171" xr3:uid="{042A1D02-D6F5-4FC2-AF34-CAAA63FBD275}" name="Colonne11153" dataDxfId="5213"/>
    <tableColumn id="11172" xr3:uid="{00DBF113-2ACD-4C31-9559-0D32BB1A6345}" name="Colonne11154" dataDxfId="5212"/>
    <tableColumn id="11173" xr3:uid="{736BCC48-C4C5-4D77-949D-6F4462F76579}" name="Colonne11155" dataDxfId="5211"/>
    <tableColumn id="11174" xr3:uid="{DEC69923-D107-4FB6-80C0-24E67BB8793C}" name="Colonne11156" dataDxfId="5210"/>
    <tableColumn id="11175" xr3:uid="{28D036A2-9622-4AFB-8FF9-89C0A49A8B83}" name="Colonne11157" dataDxfId="5209"/>
    <tableColumn id="11176" xr3:uid="{79BCF3D6-3C37-4F54-82B9-663CB167F09B}" name="Colonne11158" dataDxfId="5208"/>
    <tableColumn id="11177" xr3:uid="{206B6C1A-4141-4DD2-A35E-E592FA4B526F}" name="Colonne11159" dataDxfId="5207"/>
    <tableColumn id="11178" xr3:uid="{DBF8857C-44CA-47F3-B65E-2521FF42201A}" name="Colonne11160" dataDxfId="5206"/>
    <tableColumn id="11179" xr3:uid="{C804961F-C8ED-459C-8C2A-B4777D5756D4}" name="Colonne11161" dataDxfId="5205"/>
    <tableColumn id="11180" xr3:uid="{1F7A9E76-06E5-4F47-A95A-0C535943F6AD}" name="Colonne11162" dataDxfId="5204"/>
    <tableColumn id="11181" xr3:uid="{6F1A52CE-F884-492F-BD9E-78E56EF54D77}" name="Colonne11163" dataDxfId="5203"/>
    <tableColumn id="11182" xr3:uid="{B525CE08-2E55-4E77-B9C6-3DD85DBD4209}" name="Colonne11164" dataDxfId="5202"/>
    <tableColumn id="11183" xr3:uid="{186FDE46-409C-492C-B020-AA7C51B0BB98}" name="Colonne11165" dataDxfId="5201"/>
    <tableColumn id="11184" xr3:uid="{12B3B049-13BE-46DE-82D2-B97B90ED37C6}" name="Colonne11166" dataDxfId="5200"/>
    <tableColumn id="11185" xr3:uid="{CCCEF072-8622-4CE1-BDB8-47971B459DE4}" name="Colonne11167" dataDxfId="5199"/>
    <tableColumn id="11186" xr3:uid="{D9B82F8D-8EC4-4CD3-A553-DF0CFB73FE7E}" name="Colonne11168" dataDxfId="5198"/>
    <tableColumn id="11187" xr3:uid="{C4E825EF-9FAA-498E-8F22-C5E6074AE135}" name="Colonne11169" dataDxfId="5197"/>
    <tableColumn id="11188" xr3:uid="{F8D1628B-279F-46F7-8CC5-6D5416FD837F}" name="Colonne11170" dataDxfId="5196"/>
    <tableColumn id="11189" xr3:uid="{91304401-7A4A-48B3-8D1B-A69ABE4EE0A8}" name="Colonne11171" dataDxfId="5195"/>
    <tableColumn id="11190" xr3:uid="{C5D67869-5C33-4722-BFD3-593E18CDA73E}" name="Colonne11172" dataDxfId="5194"/>
    <tableColumn id="11191" xr3:uid="{D3E08B17-8676-4552-BC36-721488F40167}" name="Colonne11173" dataDxfId="5193"/>
    <tableColumn id="11192" xr3:uid="{E07A176F-D0F3-43DE-8BDB-174C88137132}" name="Colonne11174" dataDxfId="5192"/>
    <tableColumn id="11193" xr3:uid="{810D0BDC-4C21-4BB0-95F1-C5DE7F5747FF}" name="Colonne11175" dataDxfId="5191"/>
    <tableColumn id="11194" xr3:uid="{41E6D53D-39C3-461A-82D8-88F5CFF58B7A}" name="Colonne11176" dataDxfId="5190"/>
    <tableColumn id="11195" xr3:uid="{A13A7FCD-9FCF-48E6-91D6-74BC01DCC2EE}" name="Colonne11177" dataDxfId="5189"/>
    <tableColumn id="11196" xr3:uid="{99332AC6-6294-448E-B232-3B9B25F13C02}" name="Colonne11178" dataDxfId="5188"/>
    <tableColumn id="11197" xr3:uid="{FE246412-FABA-48B4-84DF-71CAA01529F5}" name="Colonne11179" dataDxfId="5187"/>
    <tableColumn id="11198" xr3:uid="{8E317AED-B7C9-4D73-ABDF-C86A1019AA79}" name="Colonne11180" dataDxfId="5186"/>
    <tableColumn id="11199" xr3:uid="{4390AEB3-2AD8-4BA9-9A8D-5BEB8BBB3725}" name="Colonne11181" dataDxfId="5185"/>
    <tableColumn id="11200" xr3:uid="{1E23AF8B-C276-4B73-83F8-3E0A27096730}" name="Colonne11182" dataDxfId="5184"/>
    <tableColumn id="11201" xr3:uid="{5A8B1750-C45B-4301-9C7D-568D7921AAD7}" name="Colonne11183" dataDxfId="5183"/>
    <tableColumn id="11202" xr3:uid="{BD268360-A903-423D-A070-437533F334E9}" name="Colonne11184" dataDxfId="5182"/>
    <tableColumn id="11203" xr3:uid="{2A3195E7-A930-4CBC-95A4-1682CAC22650}" name="Colonne11185" dataDxfId="5181"/>
    <tableColumn id="11204" xr3:uid="{6CD2265D-7524-4DB4-AC52-E9EE66E57BA5}" name="Colonne11186" dataDxfId="5180"/>
    <tableColumn id="11205" xr3:uid="{F4834C86-289B-4C89-A5BC-353489D88CBD}" name="Colonne11187" dataDxfId="5179"/>
    <tableColumn id="11206" xr3:uid="{DCD4FA94-BBD1-4A4A-BA41-44E8F5AF681F}" name="Colonne11188" dataDxfId="5178"/>
    <tableColumn id="11207" xr3:uid="{0D76C955-0492-4136-91BB-15B64DBA9936}" name="Colonne11189" dataDxfId="5177"/>
    <tableColumn id="11208" xr3:uid="{B8A9EE18-7834-40EB-9AB1-679D9475EBF1}" name="Colonne11190" dataDxfId="5176"/>
    <tableColumn id="11209" xr3:uid="{E630E8EB-B40A-43F2-840F-433F8DAFC7F3}" name="Colonne11191" dataDxfId="5175"/>
    <tableColumn id="11210" xr3:uid="{0679CB38-143E-4CEA-BCD4-889DB30F4B2D}" name="Colonne11192" dataDxfId="5174"/>
    <tableColumn id="11211" xr3:uid="{741666B4-1E24-4E28-9E13-FE7B19F7D9F9}" name="Colonne11193" dataDxfId="5173"/>
    <tableColumn id="11212" xr3:uid="{640618B0-3C7E-4637-A7EA-DF85F8FEE9AE}" name="Colonne11194" dataDxfId="5172"/>
    <tableColumn id="11213" xr3:uid="{B9AE6502-4192-4E49-AE3F-82AF232126D1}" name="Colonne11195" dataDxfId="5171"/>
    <tableColumn id="11214" xr3:uid="{76162AE8-E6CF-455F-8201-45F96A191B80}" name="Colonne11196" dataDxfId="5170"/>
    <tableColumn id="11215" xr3:uid="{A7F04AF0-76F5-42FA-862B-08E2092D932E}" name="Colonne11197" dataDxfId="5169"/>
    <tableColumn id="11216" xr3:uid="{8997A201-8ED6-46A6-BAC9-041F9DC64517}" name="Colonne11198" dataDxfId="5168"/>
    <tableColumn id="11217" xr3:uid="{1EF4D3D0-0C9E-445D-9557-EF065B32A0B6}" name="Colonne11199" dataDxfId="5167"/>
    <tableColumn id="11218" xr3:uid="{6171F9F1-7462-4A89-9F64-6E78887D2524}" name="Colonne11200" dataDxfId="5166"/>
    <tableColumn id="11219" xr3:uid="{F32061ED-503C-49FC-8975-FE87E7892AC3}" name="Colonne11201" dataDxfId="5165"/>
    <tableColumn id="11220" xr3:uid="{E79BFCE2-AE11-4B0A-823B-83B4A24DBB68}" name="Colonne11202" dataDxfId="5164"/>
    <tableColumn id="11221" xr3:uid="{B26A7211-1EF8-488D-8923-CE08628653DC}" name="Colonne11203" dataDxfId="5163"/>
    <tableColumn id="11222" xr3:uid="{83847C8A-2DB2-405C-8EA5-74FDA46B7170}" name="Colonne11204" dataDxfId="5162"/>
    <tableColumn id="11223" xr3:uid="{8109D7C1-C433-465A-9C82-1F64D954CF70}" name="Colonne11205" dataDxfId="5161"/>
    <tableColumn id="11224" xr3:uid="{10A34014-AF3F-439E-849D-F8D5B9E9156F}" name="Colonne11206" dataDxfId="5160"/>
    <tableColumn id="11225" xr3:uid="{F9EAEB0F-BF89-4EDF-8117-8BFF9199420A}" name="Colonne11207" dataDxfId="5159"/>
    <tableColumn id="11226" xr3:uid="{F7BCCA1D-50CB-4351-A214-DEB12293CC11}" name="Colonne11208" dataDxfId="5158"/>
    <tableColumn id="11227" xr3:uid="{B6ABD706-CCA8-4843-BD99-93AA9ED893BC}" name="Colonne11209" dataDxfId="5157"/>
    <tableColumn id="11228" xr3:uid="{92271D15-C2C3-4E49-AE9F-34D4534D234E}" name="Colonne11210" dataDxfId="5156"/>
    <tableColumn id="11229" xr3:uid="{42609E80-9500-4D18-A62C-B220ACE17902}" name="Colonne11211" dataDxfId="5155"/>
    <tableColumn id="11230" xr3:uid="{D53E1969-E7F4-4CC6-9F63-C19EE5BD40F1}" name="Colonne11212" dataDxfId="5154"/>
    <tableColumn id="11231" xr3:uid="{0F2FC9F8-7998-40BF-9F61-7F290FBDD08E}" name="Colonne11213" dataDxfId="5153"/>
    <tableColumn id="11232" xr3:uid="{473FED70-5F0F-4B84-9671-A5729C6FDE35}" name="Colonne11214" dataDxfId="5152"/>
    <tableColumn id="11233" xr3:uid="{E6A9D023-F99D-43BC-996C-7DB5D8EDE349}" name="Colonne11215" dataDxfId="5151"/>
    <tableColumn id="11234" xr3:uid="{96F10887-A9C5-4BA4-B290-9314E762CA8C}" name="Colonne11216" dataDxfId="5150"/>
    <tableColumn id="11235" xr3:uid="{ED67E1E0-C7E9-437B-8CD6-D1339A991916}" name="Colonne11217" dataDxfId="5149"/>
    <tableColumn id="11236" xr3:uid="{80BE344D-208D-42C8-9358-EBDB2B53949B}" name="Colonne11218" dataDxfId="5148"/>
    <tableColumn id="11237" xr3:uid="{36A5D78E-58D4-4CAD-A190-8EB903520940}" name="Colonne11219" dataDxfId="5147"/>
    <tableColumn id="11238" xr3:uid="{C382B767-CB50-4DE3-86F1-3961C079B431}" name="Colonne11220" dataDxfId="5146"/>
    <tableColumn id="11239" xr3:uid="{C8F2DB37-9430-4565-8FDD-C4CBAA622ED4}" name="Colonne11221" dataDxfId="5145"/>
    <tableColumn id="11240" xr3:uid="{F433E660-9BBC-461F-A7E9-C75DF7833014}" name="Colonne11222" dataDxfId="5144"/>
    <tableColumn id="11241" xr3:uid="{143C4712-BC90-43DF-B30F-39EB9B3E85D7}" name="Colonne11223" dataDxfId="5143"/>
    <tableColumn id="11242" xr3:uid="{A29628FE-2988-491D-A325-009E01072311}" name="Colonne11224" dataDxfId="5142"/>
    <tableColumn id="11243" xr3:uid="{D20F1B4E-052C-4610-A1D4-D447640FB202}" name="Colonne11225" dataDxfId="5141"/>
    <tableColumn id="11244" xr3:uid="{0C7B5B9B-17B1-44CC-8A35-8B2D4888AC55}" name="Colonne11226" dataDxfId="5140"/>
    <tableColumn id="11245" xr3:uid="{22DA0269-653B-44A8-8AE3-921E5B4E6D35}" name="Colonne11227" dataDxfId="5139"/>
    <tableColumn id="11246" xr3:uid="{A83DA08F-2ECA-480D-910B-04C4AB8728E0}" name="Colonne11228" dataDxfId="5138"/>
    <tableColumn id="11247" xr3:uid="{F31B166B-CA34-4E10-B5E1-9B2F8582BDF5}" name="Colonne11229" dataDxfId="5137"/>
    <tableColumn id="11248" xr3:uid="{4FD7D7BF-00AE-4278-8EC5-47CEF6035DE2}" name="Colonne11230" dataDxfId="5136"/>
    <tableColumn id="11249" xr3:uid="{647771D9-1480-4884-B55E-760F62FB62A7}" name="Colonne11231" dataDxfId="5135"/>
    <tableColumn id="11250" xr3:uid="{F989AFF4-B15C-4A65-81CC-302CCA82B30D}" name="Colonne11232" dataDxfId="5134"/>
    <tableColumn id="11251" xr3:uid="{4B710747-F5FC-496D-AB43-0EADC9D5B7E4}" name="Colonne11233" dataDxfId="5133"/>
    <tableColumn id="11252" xr3:uid="{C4A97BDD-620A-43F9-8EDA-3C1883C7EAEF}" name="Colonne11234" dataDxfId="5132"/>
    <tableColumn id="11253" xr3:uid="{E54A310E-75F1-4A61-B280-7CDD2DAB0E4B}" name="Colonne11235" dataDxfId="5131"/>
    <tableColumn id="11254" xr3:uid="{9F4FE59A-F246-4627-84C4-B332AA2D6A24}" name="Colonne11236" dataDxfId="5130"/>
    <tableColumn id="11255" xr3:uid="{01F79FD8-305C-46F2-8E96-B296AB7B08B5}" name="Colonne11237" dataDxfId="5129"/>
    <tableColumn id="11256" xr3:uid="{CF93068B-79EF-4706-839A-D95E6D443C9E}" name="Colonne11238" dataDxfId="5128"/>
    <tableColumn id="11257" xr3:uid="{D41C07E5-23E9-444B-8811-F018719174D7}" name="Colonne11239" dataDxfId="5127"/>
    <tableColumn id="11258" xr3:uid="{78924EB3-AFF5-4429-AD4B-3101A9EA885D}" name="Colonne11240" dataDxfId="5126"/>
    <tableColumn id="11259" xr3:uid="{AF7009CC-57BD-44B8-A56B-691E28F98094}" name="Colonne11241" dataDxfId="5125"/>
    <tableColumn id="11260" xr3:uid="{0A7FFA02-06B0-4F8F-95BA-98F6DBDBB781}" name="Colonne11242" dataDxfId="5124"/>
    <tableColumn id="11261" xr3:uid="{06D24DFA-DC45-4BAA-B9BB-3B7F7076E137}" name="Colonne11243" dataDxfId="5123"/>
    <tableColumn id="11262" xr3:uid="{DF01E641-47F6-4BF6-B408-CD3BA174CF50}" name="Colonne11244" dataDxfId="5122"/>
    <tableColumn id="11263" xr3:uid="{6053352E-A65A-43BF-B133-FE0B737724BD}" name="Colonne11245" dataDxfId="5121"/>
    <tableColumn id="11264" xr3:uid="{C5D0FB62-2617-448C-95CB-A52A118E8A14}" name="Colonne11246" dataDxfId="5120"/>
    <tableColumn id="11265" xr3:uid="{809AAABE-209B-4DB3-9E8B-7A8665CB0302}" name="Colonne11247" dataDxfId="5119"/>
    <tableColumn id="11266" xr3:uid="{83EBF5B8-779F-44A4-9370-DE0672FF3394}" name="Colonne11248" dataDxfId="5118"/>
    <tableColumn id="11267" xr3:uid="{601EBE05-1F71-43E0-B0AA-CE614EF0CA72}" name="Colonne11249" dataDxfId="5117"/>
    <tableColumn id="11268" xr3:uid="{BA8EAD15-1116-4E75-9E62-AB34EF27009C}" name="Colonne11250" dataDxfId="5116"/>
    <tableColumn id="11269" xr3:uid="{E21344D3-C748-4057-99F0-01ECC2692EA3}" name="Colonne11251" dataDxfId="5115"/>
    <tableColumn id="11270" xr3:uid="{B3DAC6C0-A6A4-4DF2-96FA-42E88C6B0585}" name="Colonne11252" dataDxfId="5114"/>
    <tableColumn id="11271" xr3:uid="{2E91B5C9-EFB7-4CD3-B63C-E600F0CD3E30}" name="Colonne11253" dataDxfId="5113"/>
    <tableColumn id="11272" xr3:uid="{36E68F56-F531-4928-9330-F3BC5D407B84}" name="Colonne11254" dataDxfId="5112"/>
    <tableColumn id="11273" xr3:uid="{30EF8473-8653-464C-AA04-C9C034227704}" name="Colonne11255" dataDxfId="5111"/>
    <tableColumn id="11274" xr3:uid="{D77F832F-FE17-4799-A714-447268D366C8}" name="Colonne11256" dataDxfId="5110"/>
    <tableColumn id="11275" xr3:uid="{3551009E-92A3-4B5C-8E39-4EE64861DECF}" name="Colonne11257" dataDxfId="5109"/>
    <tableColumn id="11276" xr3:uid="{793D3847-D40B-4835-9C5D-53464D4C499D}" name="Colonne11258" dataDxfId="5108"/>
    <tableColumn id="11277" xr3:uid="{0D60F750-0565-41BF-A622-E0C6C57C560F}" name="Colonne11259" dataDxfId="5107"/>
    <tableColumn id="11278" xr3:uid="{6A63ABC4-E6E5-4DC0-93C6-C7581F993BD4}" name="Colonne11260" dataDxfId="5106"/>
    <tableColumn id="11279" xr3:uid="{EF21FC1F-8FD9-40DE-9196-00D15CE48267}" name="Colonne11261" dataDxfId="5105"/>
    <tableColumn id="11280" xr3:uid="{D1055E0F-C6DE-46E0-BE84-2E7E45045813}" name="Colonne11262" dataDxfId="5104"/>
    <tableColumn id="11281" xr3:uid="{2BD3F795-533C-4105-A4CF-ECE03F655037}" name="Colonne11263" dataDxfId="5103"/>
    <tableColumn id="11282" xr3:uid="{0176ABB6-2C02-4CBD-93C9-FE6B670B27D6}" name="Colonne11264" dataDxfId="5102"/>
    <tableColumn id="11283" xr3:uid="{845E8FFC-5DA0-4096-BEDD-216BAF7C4EE3}" name="Colonne11265" dataDxfId="5101"/>
    <tableColumn id="11284" xr3:uid="{D1366632-1CB9-4013-A7DF-AABA3F43AE4A}" name="Colonne11266" dataDxfId="5100"/>
    <tableColumn id="11285" xr3:uid="{C5C25BA5-9B03-45EA-8B6C-2F1DB7A87DEC}" name="Colonne11267" dataDxfId="5099"/>
    <tableColumn id="11286" xr3:uid="{A700318F-F9BC-4C3A-9B93-BB043A109CD7}" name="Colonne11268" dataDxfId="5098"/>
    <tableColumn id="11287" xr3:uid="{1E3AC64F-224F-4E74-A595-380F5A86D9C6}" name="Colonne11269" dataDxfId="5097"/>
    <tableColumn id="11288" xr3:uid="{6866859A-D890-4323-BA59-0D05026E305A}" name="Colonne11270" dataDxfId="5096"/>
    <tableColumn id="11289" xr3:uid="{67D43A3A-9DF8-434D-BD31-F62E411F131E}" name="Colonne11271" dataDxfId="5095"/>
    <tableColumn id="11290" xr3:uid="{A2D799FE-D5ED-49AA-83D4-B7DDA0E9CA94}" name="Colonne11272" dataDxfId="5094"/>
    <tableColumn id="11291" xr3:uid="{F8AD0D34-BFD7-405B-8247-2B7682CC686F}" name="Colonne11273" dataDxfId="5093"/>
    <tableColumn id="11292" xr3:uid="{83D980B4-04C9-4CB5-AAF2-87BCBB41545A}" name="Colonne11274" dataDxfId="5092"/>
    <tableColumn id="11293" xr3:uid="{27E54907-5121-459E-90C5-C24C11544220}" name="Colonne11275" dataDxfId="5091"/>
    <tableColumn id="11294" xr3:uid="{068B9DA2-E40B-42D7-B513-41CF316409D4}" name="Colonne11276" dataDxfId="5090"/>
    <tableColumn id="11295" xr3:uid="{DBDAD450-AA4E-4511-88D3-411C0DA5024F}" name="Colonne11277" dataDxfId="5089"/>
    <tableColumn id="11296" xr3:uid="{E213CFD4-E6A3-4A98-A34C-4DD9525E4060}" name="Colonne11278" dataDxfId="5088"/>
    <tableColumn id="11297" xr3:uid="{D66C7D64-CE05-4C5E-95FC-F680EBD96E5D}" name="Colonne11279" dataDxfId="5087"/>
    <tableColumn id="11298" xr3:uid="{8CE8D65B-31A5-4A1A-B7C6-F2E2AE7E1583}" name="Colonne11280" dataDxfId="5086"/>
    <tableColumn id="11299" xr3:uid="{67A38ABC-6D62-40C1-9032-FAC58E3E6B65}" name="Colonne11281" dataDxfId="5085"/>
    <tableColumn id="11300" xr3:uid="{C124B9DE-B561-445C-99D4-ECFCB674BF89}" name="Colonne11282" dataDxfId="5084"/>
    <tableColumn id="11301" xr3:uid="{74CE86CB-F4BC-4D08-8FCA-0BBF4BD4819E}" name="Colonne11283" dataDxfId="5083"/>
    <tableColumn id="11302" xr3:uid="{33B95363-1725-4E19-BF89-AA2FC5A3CAD0}" name="Colonne11284" dataDxfId="5082"/>
    <tableColumn id="11303" xr3:uid="{520A1A2F-60E6-4366-81F7-D4D75CBA0E73}" name="Colonne11285" dataDxfId="5081"/>
    <tableColumn id="11304" xr3:uid="{57C0C305-8070-424B-959D-444D65C633F4}" name="Colonne11286" dataDxfId="5080"/>
    <tableColumn id="11305" xr3:uid="{3BB1347A-3D6E-47D3-91AB-8A12A7A811AA}" name="Colonne11287" dataDxfId="5079"/>
    <tableColumn id="11306" xr3:uid="{60530652-B99E-40E0-8F8D-69603FDC85D1}" name="Colonne11288" dataDxfId="5078"/>
    <tableColumn id="11307" xr3:uid="{A32796EE-8991-457B-A200-1E05216E0715}" name="Colonne11289" dataDxfId="5077"/>
    <tableColumn id="11308" xr3:uid="{FE13247B-6C53-4EE9-BF73-E8C87CCB2344}" name="Colonne11290" dataDxfId="5076"/>
    <tableColumn id="11309" xr3:uid="{120B1E80-FFD9-4367-AF3C-37E4D803A8AE}" name="Colonne11291" dataDxfId="5075"/>
    <tableColumn id="11310" xr3:uid="{8F686677-ED00-4777-9482-8C14B2F15186}" name="Colonne11292" dataDxfId="5074"/>
    <tableColumn id="11311" xr3:uid="{75976E0C-C4BF-4425-9F8B-F63F08C13979}" name="Colonne11293" dataDxfId="5073"/>
    <tableColumn id="11312" xr3:uid="{5AE3CFE8-4C07-4447-9FAB-043C94E9B106}" name="Colonne11294" dataDxfId="5072"/>
    <tableColumn id="11313" xr3:uid="{91F6D06E-DC47-4D1B-B9F2-60912E64B0BA}" name="Colonne11295" dataDxfId="5071"/>
    <tableColumn id="11314" xr3:uid="{18E8541F-B8BF-4648-896E-52961693DB46}" name="Colonne11296" dataDxfId="5070"/>
    <tableColumn id="11315" xr3:uid="{63A2D1D6-D18F-4012-9AB8-8BF3399C4065}" name="Colonne11297" dataDxfId="5069"/>
    <tableColumn id="11316" xr3:uid="{45787F8A-E3FE-4A13-831D-AD718494BD45}" name="Colonne11298" dataDxfId="5068"/>
    <tableColumn id="11317" xr3:uid="{F06866FB-548D-4CFA-AE99-00BF8A7BE9FF}" name="Colonne11299" dataDxfId="5067"/>
    <tableColumn id="11318" xr3:uid="{D15173AD-03ED-4AC4-B0C5-1D80EC57FD38}" name="Colonne11300" dataDxfId="5066"/>
    <tableColumn id="11319" xr3:uid="{AE9808F2-E38A-477C-82A8-198805FE996D}" name="Colonne11301" dataDxfId="5065"/>
    <tableColumn id="11320" xr3:uid="{11F5C86D-149A-496C-AD77-D7ACE0EE30E3}" name="Colonne11302" dataDxfId="5064"/>
    <tableColumn id="11321" xr3:uid="{A57755AF-3F71-423B-8DD7-5918DCB0B314}" name="Colonne11303" dataDxfId="5063"/>
    <tableColumn id="11322" xr3:uid="{920832E4-A510-4204-A598-FEE44CB77367}" name="Colonne11304" dataDxfId="5062"/>
    <tableColumn id="11323" xr3:uid="{91B9EC48-9C24-484B-B7AA-FDFCB9936D11}" name="Colonne11305" dataDxfId="5061"/>
    <tableColumn id="11324" xr3:uid="{E3CDD012-F0A9-45E2-90AA-ADFD2FDBB6F2}" name="Colonne11306" dataDxfId="5060"/>
    <tableColumn id="11325" xr3:uid="{33E03ACB-C87A-459A-84C4-1D73BD953813}" name="Colonne11307" dataDxfId="5059"/>
    <tableColumn id="11326" xr3:uid="{14A18616-2F2C-46A3-A674-1CB51BE99515}" name="Colonne11308" dataDxfId="5058"/>
    <tableColumn id="11327" xr3:uid="{9B842FDD-DD41-4B05-8952-881A12B4081E}" name="Colonne11309" dataDxfId="5057"/>
    <tableColumn id="11328" xr3:uid="{EB6A846A-BE99-46AE-AD28-60234D459FAF}" name="Colonne11310" dataDxfId="5056"/>
    <tableColumn id="11329" xr3:uid="{3CE37648-9FAE-4E18-B857-B24B8850A6DB}" name="Colonne11311" dataDxfId="5055"/>
    <tableColumn id="11330" xr3:uid="{FE2DCA30-B494-4ECB-A4B0-3952B0C05987}" name="Colonne11312" dataDxfId="5054"/>
    <tableColumn id="11331" xr3:uid="{18EBD646-3ED1-489F-B696-A705E89A7B62}" name="Colonne11313" dataDxfId="5053"/>
    <tableColumn id="11332" xr3:uid="{89FA04B9-4643-479A-BC24-4DD474931D29}" name="Colonne11314" dataDxfId="5052"/>
    <tableColumn id="11333" xr3:uid="{83F08A6E-C4CE-4E2D-9D6E-6E97C4BB0E5D}" name="Colonne11315" dataDxfId="5051"/>
    <tableColumn id="11334" xr3:uid="{74077DC5-781A-4A60-B477-B516E3E53EFB}" name="Colonne11316" dataDxfId="5050"/>
    <tableColumn id="11335" xr3:uid="{EBFF7968-62AE-4751-BCEB-05186DD09CDE}" name="Colonne11317" dataDxfId="5049"/>
    <tableColumn id="11336" xr3:uid="{6FCB6257-C031-4691-90EC-A275B2A8EEE8}" name="Colonne11318" dataDxfId="5048"/>
    <tableColumn id="11337" xr3:uid="{70029669-FDA9-40D4-8DAE-D0968A63FCCD}" name="Colonne11319" dataDxfId="5047"/>
    <tableColumn id="11338" xr3:uid="{28F53798-1C74-4571-8A8B-051DBAACA8D5}" name="Colonne11320" dataDxfId="5046"/>
    <tableColumn id="11339" xr3:uid="{6A4939B7-621D-4551-966E-80A76491F403}" name="Colonne11321" dataDxfId="5045"/>
    <tableColumn id="11340" xr3:uid="{A463AB1B-8D10-4357-BFB9-9D0871FEE362}" name="Colonne11322" dataDxfId="5044"/>
    <tableColumn id="11341" xr3:uid="{8B314038-3144-4573-A235-8F3DF3617A28}" name="Colonne11323" dataDxfId="5043"/>
    <tableColumn id="11342" xr3:uid="{52257673-CFCA-452B-A7CB-00A5AC39FCE2}" name="Colonne11324" dataDxfId="5042"/>
    <tableColumn id="11343" xr3:uid="{C34AEE57-9323-4A9E-9358-658B148BD3EC}" name="Colonne11325" dataDxfId="5041"/>
    <tableColumn id="11344" xr3:uid="{C570AF50-F163-4380-B81D-3E6A45B6242B}" name="Colonne11326" dataDxfId="5040"/>
    <tableColumn id="11345" xr3:uid="{07A5D230-9AA5-4E14-B4BC-140A507AF7F4}" name="Colonne11327" dataDxfId="5039"/>
    <tableColumn id="11346" xr3:uid="{42DF41E1-D36B-41E4-8154-35D5301E086E}" name="Colonne11328" dataDxfId="5038"/>
    <tableColumn id="11347" xr3:uid="{30049092-674D-4F8E-887C-4203F76C2372}" name="Colonne11329" dataDxfId="5037"/>
    <tableColumn id="11348" xr3:uid="{907BF348-A987-4F55-A5FF-1C225F6B6E41}" name="Colonne11330" dataDxfId="5036"/>
    <tableColumn id="11349" xr3:uid="{1B64D18F-1746-45D7-B26F-F431B4D2E9FC}" name="Colonne11331" dataDxfId="5035"/>
    <tableColumn id="11350" xr3:uid="{37B34956-3595-44F3-AC9F-681D0382CD24}" name="Colonne11332" dataDxfId="5034"/>
    <tableColumn id="11351" xr3:uid="{6FCEA84F-C1C5-4867-BB06-187392FF925A}" name="Colonne11333" dataDxfId="5033"/>
    <tableColumn id="11352" xr3:uid="{5E03E1CA-0F07-4AC1-8A41-F0043194B6FF}" name="Colonne11334" dataDxfId="5032"/>
    <tableColumn id="11353" xr3:uid="{C81BA69D-251E-46E3-8EE3-4150DC462C6C}" name="Colonne11335" dataDxfId="5031"/>
    <tableColumn id="11354" xr3:uid="{E36C697E-475B-4CF5-A5B8-8015666765C8}" name="Colonne11336" dataDxfId="5030"/>
    <tableColumn id="11355" xr3:uid="{0F4B818F-82D0-444D-84AF-78B9508D99D1}" name="Colonne11337" dataDxfId="5029"/>
    <tableColumn id="11356" xr3:uid="{178E6505-83A8-44C0-BA23-B85BCAD5BC1F}" name="Colonne11338" dataDxfId="5028"/>
    <tableColumn id="11357" xr3:uid="{7F356CC1-6D0E-4769-9DC7-991B387E4927}" name="Colonne11339" dataDxfId="5027"/>
    <tableColumn id="11358" xr3:uid="{4B65E019-1EE9-4347-9134-4F7A126F71B2}" name="Colonne11340" dataDxfId="5026"/>
    <tableColumn id="11359" xr3:uid="{C706D779-E070-46C4-A23A-BF86563ED37F}" name="Colonne11341" dataDxfId="5025"/>
    <tableColumn id="11360" xr3:uid="{660403E4-B1C5-460A-8D42-6A8A327DD5C5}" name="Colonne11342" dataDxfId="5024"/>
    <tableColumn id="11361" xr3:uid="{B18D230A-8C1A-4489-8DD9-4D8C6AD1097D}" name="Colonne11343" dataDxfId="5023"/>
    <tableColumn id="11362" xr3:uid="{3113CD64-AF61-4937-ABE9-A28388AB01B3}" name="Colonne11344" dataDxfId="5022"/>
    <tableColumn id="11363" xr3:uid="{7C2C0962-278F-4489-AE28-AE2342B71D05}" name="Colonne11345" dataDxfId="5021"/>
    <tableColumn id="11364" xr3:uid="{2F8074BE-4C1E-456A-94CB-EE25045A48FE}" name="Colonne11346" dataDxfId="5020"/>
    <tableColumn id="11365" xr3:uid="{DF230162-A63B-401B-932E-4224C5C7E6FF}" name="Colonne11347" dataDxfId="5019"/>
    <tableColumn id="11366" xr3:uid="{7630057E-5649-4AD9-8CBB-B28B64EB76D0}" name="Colonne11348" dataDxfId="5018"/>
    <tableColumn id="11367" xr3:uid="{2B681FD6-15DD-40A7-B47F-247A32928DBF}" name="Colonne11349" dataDxfId="5017"/>
    <tableColumn id="11368" xr3:uid="{1E651112-6ECF-45F9-8FC9-7CA6DF3EA475}" name="Colonne11350" dataDxfId="5016"/>
    <tableColumn id="11369" xr3:uid="{62FEE11D-1D5C-48BC-9CF7-E164EDCF6C88}" name="Colonne11351" dataDxfId="5015"/>
    <tableColumn id="11370" xr3:uid="{40C2389D-0A7C-4924-A59A-282F114344F0}" name="Colonne11352" dataDxfId="5014"/>
    <tableColumn id="11371" xr3:uid="{3112B54C-B5DF-4F08-BDCC-6ABE93C2B363}" name="Colonne11353" dataDxfId="5013"/>
    <tableColumn id="11372" xr3:uid="{E78FEC00-E1EC-46AE-B241-03F7E317613C}" name="Colonne11354" dataDxfId="5012"/>
    <tableColumn id="11373" xr3:uid="{76BB0A6E-7F47-47B7-BE30-EDA42DA87C9F}" name="Colonne11355" dataDxfId="5011"/>
    <tableColumn id="11374" xr3:uid="{FA819851-0452-491C-804E-FAB2AEE74C57}" name="Colonne11356" dataDxfId="5010"/>
    <tableColumn id="11375" xr3:uid="{A3FCF242-33FD-4F70-8C89-05699C8116FB}" name="Colonne11357" dataDxfId="5009"/>
    <tableColumn id="11376" xr3:uid="{C1A744FB-7A54-426F-9321-01DC8C6F2013}" name="Colonne11358" dataDxfId="5008"/>
    <tableColumn id="11377" xr3:uid="{18B8E4BF-F3EB-46B8-8A2C-FB82EBCBD088}" name="Colonne11359" dataDxfId="5007"/>
    <tableColumn id="11378" xr3:uid="{95C608CF-4B24-44CD-A625-8D4215C5FBF3}" name="Colonne11360" dataDxfId="5006"/>
    <tableColumn id="11379" xr3:uid="{A550FEAD-AF85-4255-98F0-B4EB7F8D1A9E}" name="Colonne11361" dataDxfId="5005"/>
    <tableColumn id="11380" xr3:uid="{0D730A3E-D8B2-4F4A-888D-2329C5530794}" name="Colonne11362" dataDxfId="5004"/>
    <tableColumn id="11381" xr3:uid="{73CBB623-8F44-417F-8076-73C63E05CDF0}" name="Colonne11363" dataDxfId="5003"/>
    <tableColumn id="11382" xr3:uid="{0D9787C0-D9F2-44A2-B8D3-7D402DEE3434}" name="Colonne11364" dataDxfId="5002"/>
    <tableColumn id="11383" xr3:uid="{0F7D695F-9039-4D1C-9053-D488BCB0F312}" name="Colonne11365" dataDxfId="5001"/>
    <tableColumn id="11384" xr3:uid="{B4C9DADC-B071-44E0-9EEC-898E43803AAF}" name="Colonne11366" dataDxfId="5000"/>
    <tableColumn id="11385" xr3:uid="{B7997C72-E270-4EF3-88DB-BD2B61802EB6}" name="Colonne11367" dataDxfId="4999"/>
    <tableColumn id="11386" xr3:uid="{8E0E1804-E7D3-4D5B-8763-09E5202E3A5F}" name="Colonne11368" dataDxfId="4998"/>
    <tableColumn id="11387" xr3:uid="{A42A6B6E-534F-4D84-8722-390D19D1E6E1}" name="Colonne11369" dataDxfId="4997"/>
    <tableColumn id="11388" xr3:uid="{93DEAE0B-E118-473A-8D46-353E9A70D380}" name="Colonne11370" dataDxfId="4996"/>
    <tableColumn id="11389" xr3:uid="{5251E411-7608-4CC9-84B1-08A5275DA68E}" name="Colonne11371" dataDxfId="4995"/>
    <tableColumn id="11390" xr3:uid="{0EA866AE-0F1C-4B90-A3B5-F4BC7FF22A0F}" name="Colonne11372" dataDxfId="4994"/>
    <tableColumn id="11391" xr3:uid="{AC3B9FFF-72C9-4FDA-8DBA-085CF98DB888}" name="Colonne11373" dataDxfId="4993"/>
    <tableColumn id="11392" xr3:uid="{E2827EA6-DDB6-4D08-B905-5DEB7620C16A}" name="Colonne11374" dataDxfId="4992"/>
    <tableColumn id="11393" xr3:uid="{9EB90A70-1BC0-494C-8727-63D7C3A2D138}" name="Colonne11375" dataDxfId="4991"/>
    <tableColumn id="11394" xr3:uid="{3C124714-8EAE-4FD9-B45F-7A4856941495}" name="Colonne11376" dataDxfId="4990"/>
    <tableColumn id="11395" xr3:uid="{B5CF3ECD-FEBC-45C3-BAB4-0D87507DF61B}" name="Colonne11377" dataDxfId="4989"/>
    <tableColumn id="11396" xr3:uid="{AF3B3B73-6493-4DB9-B00A-46C88CE6BEE5}" name="Colonne11378" dataDxfId="4988"/>
    <tableColumn id="11397" xr3:uid="{D8CA9D74-F2BF-430A-865B-D9335D1FC3E0}" name="Colonne11379" dataDxfId="4987"/>
    <tableColumn id="11398" xr3:uid="{C9873EB6-4531-4D44-BFBE-FF4118EAD9B7}" name="Colonne11380" dataDxfId="4986"/>
    <tableColumn id="11399" xr3:uid="{2D736FDD-B0FC-474D-A7F1-A1B94B22B89E}" name="Colonne11381" dataDxfId="4985"/>
    <tableColumn id="11400" xr3:uid="{DF8B87DE-42E3-4C68-9697-EBB31DDCF51A}" name="Colonne11382" dataDxfId="4984"/>
    <tableColumn id="11401" xr3:uid="{034D1670-B917-44C2-95DA-531F45127739}" name="Colonne11383" dataDxfId="4983"/>
    <tableColumn id="11402" xr3:uid="{76A63A61-65C5-4584-9543-33BF25275CCD}" name="Colonne11384" dataDxfId="4982"/>
    <tableColumn id="11403" xr3:uid="{A4D8A6A0-E302-4DF4-87F9-E80437D32E96}" name="Colonne11385" dataDxfId="4981"/>
    <tableColumn id="11404" xr3:uid="{1A370A33-4E62-4DA2-B8DE-51DE5491C1B6}" name="Colonne11386" dataDxfId="4980"/>
    <tableColumn id="11405" xr3:uid="{539EE6DB-6C2B-458D-AD77-724467B112A2}" name="Colonne11387" dataDxfId="4979"/>
    <tableColumn id="11406" xr3:uid="{FE6C9994-8279-4C6F-81EF-B55BFE255824}" name="Colonne11388" dataDxfId="4978"/>
    <tableColumn id="11407" xr3:uid="{78D9C1C6-E79A-4D8E-A59F-8E8602884969}" name="Colonne11389" dataDxfId="4977"/>
    <tableColumn id="11408" xr3:uid="{C4B463B2-6020-4756-92EC-3BE82D631A36}" name="Colonne11390" dataDxfId="4976"/>
    <tableColumn id="11409" xr3:uid="{2BC40B6B-DBAB-45AA-8EED-B8CFA7438E69}" name="Colonne11391" dataDxfId="4975"/>
    <tableColumn id="11410" xr3:uid="{768D18F3-E0EF-4A97-AEF4-CA13DF581860}" name="Colonne11392" dataDxfId="4974"/>
    <tableColumn id="11411" xr3:uid="{8F0611B8-7B6D-4F79-8952-0438ADC7F6D2}" name="Colonne11393" dataDxfId="4973"/>
    <tableColumn id="11412" xr3:uid="{4403478E-90E7-4135-9B3B-ABC856B065FF}" name="Colonne11394" dataDxfId="4972"/>
    <tableColumn id="11413" xr3:uid="{79CFF2C8-A24A-40DA-9BC7-B5C5C9202AEC}" name="Colonne11395" dataDxfId="4971"/>
    <tableColumn id="11414" xr3:uid="{CD6512FA-5582-4FF5-8E32-E9F0DF0DD787}" name="Colonne11396" dataDxfId="4970"/>
    <tableColumn id="11415" xr3:uid="{DB9788AC-19EB-405A-A27C-D55518699B66}" name="Colonne11397" dataDxfId="4969"/>
    <tableColumn id="11416" xr3:uid="{947777BA-DFF5-4747-8193-56310046EE62}" name="Colonne11398" dataDxfId="4968"/>
    <tableColumn id="11417" xr3:uid="{BFA61DBF-C651-4B59-9A83-54209534014E}" name="Colonne11399" dataDxfId="4967"/>
    <tableColumn id="11418" xr3:uid="{E0B27454-1233-4FF1-B93D-437799030C80}" name="Colonne11400" dataDxfId="4966"/>
    <tableColumn id="11419" xr3:uid="{9FBD7B73-0DCD-4FDF-BD83-836840A60244}" name="Colonne11401" dataDxfId="4965"/>
    <tableColumn id="11420" xr3:uid="{B2D53BE6-6554-47AD-A590-262338DA420F}" name="Colonne11402" dataDxfId="4964"/>
    <tableColumn id="11421" xr3:uid="{093DA24F-E7A4-41A0-8843-17B355AB7A3D}" name="Colonne11403" dataDxfId="4963"/>
    <tableColumn id="11422" xr3:uid="{E09A7D30-96B1-4769-992E-D101CD445FCC}" name="Colonne11404" dataDxfId="4962"/>
    <tableColumn id="11423" xr3:uid="{E22F8BE7-EBA9-4DDC-9262-CE370D496980}" name="Colonne11405" dataDxfId="4961"/>
    <tableColumn id="11424" xr3:uid="{E99EC4FD-3202-4EC9-BFB5-87FB162D7971}" name="Colonne11406" dataDxfId="4960"/>
    <tableColumn id="11425" xr3:uid="{2319AB10-7ABF-434B-B78B-EB3102A2270A}" name="Colonne11407" dataDxfId="4959"/>
    <tableColumn id="11426" xr3:uid="{071AA927-557D-4461-9113-B6486EE31E0E}" name="Colonne11408" dataDxfId="4958"/>
    <tableColumn id="11427" xr3:uid="{7F2F9865-9D91-4F85-AAB8-74EE195441EF}" name="Colonne11409" dataDxfId="4957"/>
    <tableColumn id="11428" xr3:uid="{12B961E5-3E21-4FDE-8E83-ADD1889D38B0}" name="Colonne11410" dataDxfId="4956"/>
    <tableColumn id="11429" xr3:uid="{54C3DB78-D582-4EFA-8285-77D45D4AAA82}" name="Colonne11411" dataDxfId="4955"/>
    <tableColumn id="11430" xr3:uid="{4FB8ED04-C191-41C8-9C1F-84A9746BFD84}" name="Colonne11412" dataDxfId="4954"/>
    <tableColumn id="11431" xr3:uid="{230A0A27-1977-4ED7-A63E-2F44C5CB65B6}" name="Colonne11413" dataDxfId="4953"/>
    <tableColumn id="11432" xr3:uid="{184ABC66-4FC8-4E49-845B-81316BF0078A}" name="Colonne11414" dataDxfId="4952"/>
    <tableColumn id="11433" xr3:uid="{3DC3775A-5704-4B6C-88EA-396795B4F787}" name="Colonne11415" dataDxfId="4951"/>
    <tableColumn id="11434" xr3:uid="{71A33136-BCAB-4310-B6A5-8B20B2E0E3F8}" name="Colonne11416" dataDxfId="4950"/>
    <tableColumn id="11435" xr3:uid="{5122A81F-D46D-4FE2-928A-2776A71E3C6C}" name="Colonne11417" dataDxfId="4949"/>
    <tableColumn id="11436" xr3:uid="{D19BBD1C-1F46-44B2-B215-EF42291FE916}" name="Colonne11418" dataDxfId="4948"/>
    <tableColumn id="11437" xr3:uid="{BED62257-E48D-42F6-814B-76FE94550D14}" name="Colonne11419" dataDxfId="4947"/>
    <tableColumn id="11438" xr3:uid="{85916488-F193-4F79-8E9C-505BD979BF80}" name="Colonne11420" dataDxfId="4946"/>
    <tableColumn id="11439" xr3:uid="{6DE8036C-94FE-4756-A2FD-F2FE9972D692}" name="Colonne11421" dataDxfId="4945"/>
    <tableColumn id="11440" xr3:uid="{C6227BE4-44AB-48F4-90D3-11820A411728}" name="Colonne11422" dataDxfId="4944"/>
    <tableColumn id="11441" xr3:uid="{433D9423-3ABE-49FF-9E0A-88A993F41023}" name="Colonne11423" dataDxfId="4943"/>
    <tableColumn id="11442" xr3:uid="{C75E80AB-DC45-4F48-9007-1A8A98CCB617}" name="Colonne11424" dataDxfId="4942"/>
    <tableColumn id="11443" xr3:uid="{1EE6911A-0356-4823-B45C-7EA675C20507}" name="Colonne11425" dataDxfId="4941"/>
    <tableColumn id="11444" xr3:uid="{78C670CD-9271-47EA-BB3A-E390A6B50865}" name="Colonne11426" dataDxfId="4940"/>
    <tableColumn id="11445" xr3:uid="{240DD275-E573-45C6-8EBA-C896ED594974}" name="Colonne11427" dataDxfId="4939"/>
    <tableColumn id="11446" xr3:uid="{D4C9DC3C-E000-469E-A2BF-3FAE7890FB79}" name="Colonne11428" dataDxfId="4938"/>
    <tableColumn id="11447" xr3:uid="{A5A66553-FF76-40EB-8737-6CFB3380914A}" name="Colonne11429" dataDxfId="4937"/>
    <tableColumn id="11448" xr3:uid="{68DA9E94-1FDE-43FE-927E-CFF2BAD9F74F}" name="Colonne11430" dataDxfId="4936"/>
    <tableColumn id="11449" xr3:uid="{1A882048-68E1-46A9-A5FE-3C685C1D8C6B}" name="Colonne11431" dataDxfId="4935"/>
    <tableColumn id="11450" xr3:uid="{5AE3E482-0EC1-4264-AEAF-C7AA714450DD}" name="Colonne11432" dataDxfId="4934"/>
    <tableColumn id="11451" xr3:uid="{EF91BA92-6A12-4AEF-BB35-038E5CA6C73A}" name="Colonne11433" dataDxfId="4933"/>
    <tableColumn id="11452" xr3:uid="{6A9B0D5E-D242-4609-B0E7-7197BF0A5DA8}" name="Colonne11434" dataDxfId="4932"/>
    <tableColumn id="11453" xr3:uid="{0784A54E-10D3-4DBC-BC23-BEADA6601FB1}" name="Colonne11435" dataDxfId="4931"/>
    <tableColumn id="11454" xr3:uid="{1CC7B9A2-A28A-4074-B011-9D362CE8A0F4}" name="Colonne11436" dataDxfId="4930"/>
    <tableColumn id="11455" xr3:uid="{5E7FEFD9-4CB4-48DE-9718-DD80AE34B21A}" name="Colonne11437" dataDxfId="4929"/>
    <tableColumn id="11456" xr3:uid="{898C4F1E-C811-4B23-8E17-0B0035F52976}" name="Colonne11438" dataDxfId="4928"/>
    <tableColumn id="11457" xr3:uid="{02D3BF14-4A2A-4176-82B8-AFFC4EC3AD0B}" name="Colonne11439" dataDxfId="4927"/>
    <tableColumn id="11458" xr3:uid="{00E6D446-E0DD-4269-81C8-9769E3DCA45F}" name="Colonne11440" dataDxfId="4926"/>
    <tableColumn id="11459" xr3:uid="{FC7F7EE2-4D8B-45A9-9531-C3F0F1B36667}" name="Colonne11441" dataDxfId="4925"/>
    <tableColumn id="11460" xr3:uid="{BC4F0D94-F66D-4A8D-A368-373469A9E375}" name="Colonne11442" dataDxfId="4924"/>
    <tableColumn id="11461" xr3:uid="{564ED64D-C54A-4FF0-A962-792A99D99E41}" name="Colonne11443" dataDxfId="4923"/>
    <tableColumn id="11462" xr3:uid="{BBC90D1F-744C-4369-B2F6-CC16BEA7678E}" name="Colonne11444" dataDxfId="4922"/>
    <tableColumn id="11463" xr3:uid="{DCE88CF9-9744-4E21-96F4-9226CED05632}" name="Colonne11445" dataDxfId="4921"/>
    <tableColumn id="11464" xr3:uid="{C0B4D734-1A8B-4A59-88F1-EFCB2CE7C482}" name="Colonne11446" dataDxfId="4920"/>
    <tableColumn id="11465" xr3:uid="{4CB514C7-C855-4343-888E-98B8DA77ADDB}" name="Colonne11447" dataDxfId="4919"/>
    <tableColumn id="11466" xr3:uid="{1FA89743-A579-4006-8912-197338636DC6}" name="Colonne11448" dataDxfId="4918"/>
    <tableColumn id="11467" xr3:uid="{1FD50686-EA1D-4BCA-BB67-9A471506D9A8}" name="Colonne11449" dataDxfId="4917"/>
    <tableColumn id="11468" xr3:uid="{32514DED-0BE7-4A27-8916-5BDF8330E5D4}" name="Colonne11450" dataDxfId="4916"/>
    <tableColumn id="11469" xr3:uid="{21FA3A40-4269-4C72-BCA3-74CEBD6C1520}" name="Colonne11451" dataDxfId="4915"/>
    <tableColumn id="11470" xr3:uid="{9B457F93-8012-49F7-9A20-6E28E3A2BD8E}" name="Colonne11452" dataDxfId="4914"/>
    <tableColumn id="11471" xr3:uid="{8D5195E8-65E6-4C03-9E87-983219738D17}" name="Colonne11453" dataDxfId="4913"/>
    <tableColumn id="11472" xr3:uid="{BC9CC584-CF67-485B-9D98-D72ECFAAD6D7}" name="Colonne11454" dataDxfId="4912"/>
    <tableColumn id="11473" xr3:uid="{1D583069-646B-4C13-B966-B481894B821A}" name="Colonne11455" dataDxfId="4911"/>
    <tableColumn id="11474" xr3:uid="{57875FCB-14CC-48B5-836B-B6379AEC47BC}" name="Colonne11456" dataDxfId="4910"/>
    <tableColumn id="11475" xr3:uid="{F43A11CD-63D7-4102-8437-9DA202E1EE8B}" name="Colonne11457" dataDxfId="4909"/>
    <tableColumn id="11476" xr3:uid="{551E1025-BB19-4B5C-8063-35A334D7685C}" name="Colonne11458" dataDxfId="4908"/>
    <tableColumn id="11477" xr3:uid="{024D6BDE-E5CE-4DD0-95BC-A98FDA45BE6A}" name="Colonne11459" dataDxfId="4907"/>
    <tableColumn id="11478" xr3:uid="{C4367715-EB37-414B-A531-F7410DE22F55}" name="Colonne11460" dataDxfId="4906"/>
    <tableColumn id="11479" xr3:uid="{BE84B430-45E4-42C9-8DC3-88506977C208}" name="Colonne11461" dataDxfId="4905"/>
    <tableColumn id="11480" xr3:uid="{6D79239E-DA5C-49DA-B061-25D022B55749}" name="Colonne11462" dataDxfId="4904"/>
    <tableColumn id="11481" xr3:uid="{B72A5194-0D10-4B5A-BCB5-B0C299898F0B}" name="Colonne11463" dataDxfId="4903"/>
    <tableColumn id="11482" xr3:uid="{C0B1AAE2-05E7-426C-B19C-9F10532A1BEB}" name="Colonne11464" dataDxfId="4902"/>
    <tableColumn id="11483" xr3:uid="{5AC19FF3-112C-4063-B2C7-8D11CEC7F48D}" name="Colonne11465" dataDxfId="4901"/>
    <tableColumn id="11484" xr3:uid="{6CC65548-753E-4438-A5A4-42948D5369E8}" name="Colonne11466" dataDxfId="4900"/>
    <tableColumn id="11485" xr3:uid="{49080C17-9873-4D16-BF4B-9AA09366C9C0}" name="Colonne11467" dataDxfId="4899"/>
    <tableColumn id="11486" xr3:uid="{EC58954D-75D0-4C7F-8B93-D26661784BA5}" name="Colonne11468" dataDxfId="4898"/>
    <tableColumn id="11487" xr3:uid="{6A827BB5-F0A1-48B8-8907-C37AEEA6AA9D}" name="Colonne11469" dataDxfId="4897"/>
    <tableColumn id="11488" xr3:uid="{7CBF2CC4-99A8-405D-9E68-0CE6E7E7DF69}" name="Colonne11470" dataDxfId="4896"/>
    <tableColumn id="11489" xr3:uid="{6DD22CFF-9D8A-4F14-9FA2-9AF135BAF06E}" name="Colonne11471" dataDxfId="4895"/>
    <tableColumn id="11490" xr3:uid="{EF45165E-8399-4BA5-83FB-302101626B68}" name="Colonne11472" dataDxfId="4894"/>
    <tableColumn id="11491" xr3:uid="{E3F82DD7-D5A2-44D9-9D95-DD5499161C18}" name="Colonne11473" dataDxfId="4893"/>
    <tableColumn id="11492" xr3:uid="{BC522C02-5035-4EC2-9D89-4BDFFABACAE8}" name="Colonne11474" dataDxfId="4892"/>
    <tableColumn id="11493" xr3:uid="{0308C74C-645F-4B18-8E98-932AC1F6BFBC}" name="Colonne11475" dataDxfId="4891"/>
    <tableColumn id="11494" xr3:uid="{EA01E5BD-1286-4E29-B4A1-B67B78EF16CE}" name="Colonne11476" dataDxfId="4890"/>
    <tableColumn id="11495" xr3:uid="{C79B1BA5-64C2-4BB1-9345-94BF50071B58}" name="Colonne11477" dataDxfId="4889"/>
    <tableColumn id="11496" xr3:uid="{A5C090BA-B3C9-4861-8C2E-6CEBBA72FB6F}" name="Colonne11478" dataDxfId="4888"/>
    <tableColumn id="11497" xr3:uid="{717DEE9A-E23F-47AE-892D-4704837AE377}" name="Colonne11479" dataDxfId="4887"/>
    <tableColumn id="11498" xr3:uid="{0F7044F7-E178-456D-81D5-28D2E2EE88D6}" name="Colonne11480" dataDxfId="4886"/>
    <tableColumn id="11499" xr3:uid="{1F6A1A14-1DD3-48BB-A3E2-B7F43CF97AB8}" name="Colonne11481" dataDxfId="4885"/>
    <tableColumn id="11500" xr3:uid="{10BE4701-7592-4C69-9537-AE23604E2FD1}" name="Colonne11482" dataDxfId="4884"/>
    <tableColumn id="11501" xr3:uid="{24F982AF-064A-4F2D-B95D-31D3CDF708AB}" name="Colonne11483" dataDxfId="4883"/>
    <tableColumn id="11502" xr3:uid="{A67FD788-EE7F-465E-BD2A-9C9A2A3FC6BE}" name="Colonne11484" dataDxfId="4882"/>
    <tableColumn id="11503" xr3:uid="{F74AD577-D6C0-44AC-B104-B5AF22C1EB72}" name="Colonne11485" dataDxfId="4881"/>
    <tableColumn id="11504" xr3:uid="{AFA0132C-3623-461D-A693-F22BCEA96897}" name="Colonne11486" dataDxfId="4880"/>
    <tableColumn id="11505" xr3:uid="{62A2908B-6B6F-40D9-BED9-8BC2B28ABE1F}" name="Colonne11487" dataDxfId="4879"/>
    <tableColumn id="11506" xr3:uid="{1CABA1C6-2206-4B3B-A77F-84D1A94D7C80}" name="Colonne11488" dataDxfId="4878"/>
    <tableColumn id="11507" xr3:uid="{CB95394C-180A-4E84-9310-121E63AC8B01}" name="Colonne11489" dataDxfId="4877"/>
    <tableColumn id="11508" xr3:uid="{E04E048E-948F-428A-9B4E-C447FDD9E4BB}" name="Colonne11490" dataDxfId="4876"/>
    <tableColumn id="11509" xr3:uid="{FCFBE9FE-04B6-4BE7-A4F1-C6C34D5ADA33}" name="Colonne11491" dataDxfId="4875"/>
    <tableColumn id="11510" xr3:uid="{24985BF3-4148-44D5-9C81-38648B0861B9}" name="Colonne11492" dataDxfId="4874"/>
    <tableColumn id="11511" xr3:uid="{E1E7AEF2-C709-453D-87E4-40D2675DDE92}" name="Colonne11493" dataDxfId="4873"/>
    <tableColumn id="11512" xr3:uid="{F08B4922-E05D-4191-9872-869FA27AD583}" name="Colonne11494" dataDxfId="4872"/>
    <tableColumn id="11513" xr3:uid="{07969B30-F0B2-413A-8C2A-D9D6DBADBD16}" name="Colonne11495" dataDxfId="4871"/>
    <tableColumn id="11514" xr3:uid="{DB71969E-C86D-4A94-8525-D2713940A523}" name="Colonne11496" dataDxfId="4870"/>
    <tableColumn id="11515" xr3:uid="{ABF49341-372B-4F97-8F44-963EBA168BA0}" name="Colonne11497" dataDxfId="4869"/>
    <tableColumn id="11516" xr3:uid="{955DC79E-CC68-4EED-86E6-D4029E02718B}" name="Colonne11498" dataDxfId="4868"/>
    <tableColumn id="11517" xr3:uid="{D35EBFE2-6637-4414-BCC2-907F071C7C10}" name="Colonne11499" dataDxfId="4867"/>
    <tableColumn id="11518" xr3:uid="{F934127D-F6CC-4F0B-91F4-AA2E06C53935}" name="Colonne11500" dataDxfId="4866"/>
    <tableColumn id="11519" xr3:uid="{572E9F8A-C171-40A8-8548-751BB95276FE}" name="Colonne11501" dataDxfId="4865"/>
    <tableColumn id="11520" xr3:uid="{6DE47C61-608D-4A42-B0C6-6BAA6AF88CF0}" name="Colonne11502" dataDxfId="4864"/>
    <tableColumn id="11521" xr3:uid="{BFCA3CA6-CCCA-4EFA-B4C6-CFFD96EE86D8}" name="Colonne11503" dataDxfId="4863"/>
    <tableColumn id="11522" xr3:uid="{66FFA360-AFB9-4ECD-A084-D85D63C868BA}" name="Colonne11504" dataDxfId="4862"/>
    <tableColumn id="11523" xr3:uid="{552B7B21-0BFF-4966-AA6C-D95933FC1773}" name="Colonne11505" dataDxfId="4861"/>
    <tableColumn id="11524" xr3:uid="{09AAF71D-4B8C-4C4B-B302-D4F896BF3560}" name="Colonne11506" dataDxfId="4860"/>
    <tableColumn id="11525" xr3:uid="{2BAAB70B-B2FE-4216-AFB3-6873577B3124}" name="Colonne11507" dataDxfId="4859"/>
    <tableColumn id="11526" xr3:uid="{0397FF03-6F53-4D5E-A061-C99C48B7A8C2}" name="Colonne11508" dataDxfId="4858"/>
    <tableColumn id="11527" xr3:uid="{F609DFB4-A443-49C1-89CD-1D07566C8736}" name="Colonne11509" dataDxfId="4857"/>
    <tableColumn id="11528" xr3:uid="{11A0C4BA-5402-4EA1-946F-0E3ED16A1465}" name="Colonne11510" dataDxfId="4856"/>
    <tableColumn id="11529" xr3:uid="{102A38A4-1969-4BD6-A200-CEEEF2A9EFED}" name="Colonne11511" dataDxfId="4855"/>
    <tableColumn id="11530" xr3:uid="{F5123F13-7400-4ED4-95F8-F2E753394BBF}" name="Colonne11512" dataDxfId="4854"/>
    <tableColumn id="11531" xr3:uid="{6433F88F-EB93-4086-80FB-B69E3722C2BE}" name="Colonne11513" dataDxfId="4853"/>
    <tableColumn id="11532" xr3:uid="{8D6166C6-2733-46FC-9002-630D72E8E0CE}" name="Colonne11514" dataDxfId="4852"/>
    <tableColumn id="11533" xr3:uid="{1A6449D3-9458-49D7-B1C4-FA82973AED38}" name="Colonne11515" dataDxfId="4851"/>
    <tableColumn id="11534" xr3:uid="{BA807AF7-B2DC-46F3-8333-CFAF977A81F6}" name="Colonne11516" dataDxfId="4850"/>
    <tableColumn id="11535" xr3:uid="{DB0413E7-32E2-4615-AA7C-F89E53F41C42}" name="Colonne11517" dataDxfId="4849"/>
    <tableColumn id="11536" xr3:uid="{C08AA5E0-D8F2-49A6-885C-63EE0AA56588}" name="Colonne11518" dataDxfId="4848"/>
    <tableColumn id="11537" xr3:uid="{E987E023-3640-438D-9067-72126CF8A519}" name="Colonne11519" dataDxfId="4847"/>
    <tableColumn id="11538" xr3:uid="{B660795B-790E-4EAA-9048-E464E67C08B3}" name="Colonne11520" dataDxfId="4846"/>
    <tableColumn id="11539" xr3:uid="{EDBB74A8-2B70-4A3F-B2F8-C3999ECBCE62}" name="Colonne11521" dataDxfId="4845"/>
    <tableColumn id="11540" xr3:uid="{82B79E32-C6A9-4CC6-9EAE-810B7358A53E}" name="Colonne11522" dataDxfId="4844"/>
    <tableColumn id="11541" xr3:uid="{2648445F-5F68-4B13-B2E7-086DD33FBB14}" name="Colonne11523" dataDxfId="4843"/>
    <tableColumn id="11542" xr3:uid="{75D2B398-4E6B-400F-9B7A-8A9ED39F999D}" name="Colonne11524" dataDxfId="4842"/>
    <tableColumn id="11543" xr3:uid="{9B346B94-DE3D-4FA1-82E2-0C4302354C68}" name="Colonne11525" dataDxfId="4841"/>
    <tableColumn id="11544" xr3:uid="{45880FC8-DB24-4E0B-891F-CC6BD8D0FC41}" name="Colonne11526" dataDxfId="4840"/>
    <tableColumn id="11545" xr3:uid="{D94B9EEC-B5D1-4A53-B475-11B0B76259BC}" name="Colonne11527" dataDxfId="4839"/>
    <tableColumn id="11546" xr3:uid="{1F90A6F9-7FEC-430E-B761-90465BDB694B}" name="Colonne11528" dataDxfId="4838"/>
    <tableColumn id="11547" xr3:uid="{4D21020F-867D-4EC2-B9EA-A1956BD50E22}" name="Colonne11529" dataDxfId="4837"/>
    <tableColumn id="11548" xr3:uid="{A0C0CFB6-CFF6-4E73-AFD8-2955E66D323C}" name="Colonne11530" dataDxfId="4836"/>
    <tableColumn id="11549" xr3:uid="{F58766BE-455D-44C8-A4B4-FE3271C356CA}" name="Colonne11531" dataDxfId="4835"/>
    <tableColumn id="11550" xr3:uid="{40B4457C-C50D-48C0-A1E0-75AF41810179}" name="Colonne11532" dataDxfId="4834"/>
    <tableColumn id="11551" xr3:uid="{E95C5464-8C27-4A5E-B197-6609EB3300EC}" name="Colonne11533" dataDxfId="4833"/>
    <tableColumn id="11552" xr3:uid="{EB94BE17-4E5C-4B6F-B7E5-7F455221131A}" name="Colonne11534" dataDxfId="4832"/>
    <tableColumn id="11553" xr3:uid="{F847B7E0-7FB9-4F3D-ACD2-B30F9A6BC778}" name="Colonne11535" dataDxfId="4831"/>
    <tableColumn id="11554" xr3:uid="{9B48DA80-515E-4097-9CD8-C5B331A804CE}" name="Colonne11536" dataDxfId="4830"/>
    <tableColumn id="11555" xr3:uid="{91B8DB73-A9ED-4B2E-92F6-C59103DCDFE8}" name="Colonne11537" dataDxfId="4829"/>
    <tableColumn id="11556" xr3:uid="{DC588212-0C05-4820-850F-80D1102712EB}" name="Colonne11538" dataDxfId="4828"/>
    <tableColumn id="11557" xr3:uid="{91EA5CFB-5FA8-4D27-A8BA-E8F88D3EB007}" name="Colonne11539" dataDxfId="4827"/>
    <tableColumn id="11558" xr3:uid="{9008D512-118E-4E80-A80F-6BA2C3077A03}" name="Colonne11540" dataDxfId="4826"/>
    <tableColumn id="11559" xr3:uid="{E9F27FC3-92C6-4CF2-9D06-7ACA06DDA857}" name="Colonne11541" dataDxfId="4825"/>
    <tableColumn id="11560" xr3:uid="{89DB6845-E837-4577-8344-B730F0033B9B}" name="Colonne11542" dataDxfId="4824"/>
    <tableColumn id="11561" xr3:uid="{51B84026-CC31-495F-B50D-C5EEE6A2F3D2}" name="Colonne11543" dataDxfId="4823"/>
    <tableColumn id="11562" xr3:uid="{3E73270E-A877-4D76-9DA4-13B10F7D154A}" name="Colonne11544" dataDxfId="4822"/>
    <tableColumn id="11563" xr3:uid="{79D38735-567E-4EAA-A51D-903D0B30EA8F}" name="Colonne11545" dataDxfId="4821"/>
    <tableColumn id="11564" xr3:uid="{DFCC9781-D586-461E-9C64-F2DFC70AE2F0}" name="Colonne11546" dataDxfId="4820"/>
    <tableColumn id="11565" xr3:uid="{F509D692-6B7E-47F7-826B-D0367708589B}" name="Colonne11547" dataDxfId="4819"/>
    <tableColumn id="11566" xr3:uid="{07A3BCC9-C8D2-4B0E-86B4-F6FFFD5A5091}" name="Colonne11548" dataDxfId="4818"/>
    <tableColumn id="11567" xr3:uid="{19EE708A-AC3F-427E-859B-68671B0C92CC}" name="Colonne11549" dataDxfId="4817"/>
    <tableColumn id="11568" xr3:uid="{273F2C7E-F739-455A-B943-250CD4D50FCF}" name="Colonne11550" dataDxfId="4816"/>
    <tableColumn id="11569" xr3:uid="{F5F6694B-3A23-4B10-BECA-F13DA9B069E5}" name="Colonne11551" dataDxfId="4815"/>
    <tableColumn id="11570" xr3:uid="{72945F20-94D6-41FB-A722-38A551977CAE}" name="Colonne11552" dataDxfId="4814"/>
    <tableColumn id="11571" xr3:uid="{E9AD8B65-F79E-42EE-9AEF-9A79CD10C222}" name="Colonne11553" dataDxfId="4813"/>
    <tableColumn id="11572" xr3:uid="{15537C23-0A0D-4F21-A547-2525EE763CEA}" name="Colonne11554" dataDxfId="4812"/>
    <tableColumn id="11573" xr3:uid="{7C92FAAF-ED4C-4796-A6E3-F3A9847672C0}" name="Colonne11555" dataDxfId="4811"/>
    <tableColumn id="11574" xr3:uid="{806115A1-F69F-4EA8-B408-BB713E967D3F}" name="Colonne11556" dataDxfId="4810"/>
    <tableColumn id="11575" xr3:uid="{4E321C2B-4C45-40C1-A1EE-541A2794E1E4}" name="Colonne11557" dataDxfId="4809"/>
    <tableColumn id="11576" xr3:uid="{1FBAF0C6-3469-4BC2-B204-F20D293F7D51}" name="Colonne11558" dataDxfId="4808"/>
    <tableColumn id="11577" xr3:uid="{D90B8B4E-9CF9-4143-A071-796DF84032DC}" name="Colonne11559" dataDxfId="4807"/>
    <tableColumn id="11578" xr3:uid="{F0CE8106-8B90-497C-82ED-C97993CAE052}" name="Colonne11560" dataDxfId="4806"/>
    <tableColumn id="11579" xr3:uid="{2DB2A7FD-B7D8-4EED-8E07-6AAD2474F34A}" name="Colonne11561" dataDxfId="4805"/>
    <tableColumn id="11580" xr3:uid="{82C72A43-5BDE-46B0-997D-9F7310361339}" name="Colonne11562" dataDxfId="4804"/>
    <tableColumn id="11581" xr3:uid="{79B069BE-72A2-42B3-A213-B5F6218E6BC6}" name="Colonne11563" dataDxfId="4803"/>
    <tableColumn id="11582" xr3:uid="{FA819D34-53BB-4971-BFE7-0D162BCDA641}" name="Colonne11564" dataDxfId="4802"/>
    <tableColumn id="11583" xr3:uid="{9DB6D801-F6FD-4F83-B51F-F5AB83722D32}" name="Colonne11565" dataDxfId="4801"/>
    <tableColumn id="11584" xr3:uid="{157EAAFB-64F8-4648-A5B5-10E44C36767D}" name="Colonne11566" dataDxfId="4800"/>
    <tableColumn id="11585" xr3:uid="{17C3367F-C52C-4599-B180-56EC00551C04}" name="Colonne11567" dataDxfId="4799"/>
    <tableColumn id="11586" xr3:uid="{F100564F-3749-430F-A764-5AB77EB2F501}" name="Colonne11568" dataDxfId="4798"/>
    <tableColumn id="11587" xr3:uid="{4977F932-F967-40E9-B381-4B8252C18924}" name="Colonne11569" dataDxfId="4797"/>
    <tableColumn id="11588" xr3:uid="{5FFF17F0-CA2C-4129-AD09-4F1E7D5F7311}" name="Colonne11570" dataDxfId="4796"/>
    <tableColumn id="11589" xr3:uid="{9BF8C372-75DF-490A-93EF-7A8E5196A920}" name="Colonne11571" dataDxfId="4795"/>
    <tableColumn id="11590" xr3:uid="{6B11E75E-7B4F-4BCB-99F6-CB086FBB5806}" name="Colonne11572" dataDxfId="4794"/>
    <tableColumn id="11591" xr3:uid="{F7C3D773-8A51-4C56-A757-2C6701D63AE7}" name="Colonne11573" dataDxfId="4793"/>
    <tableColumn id="11592" xr3:uid="{5DF37CBF-F51E-41C6-A722-4AF96FD87082}" name="Colonne11574" dataDxfId="4792"/>
    <tableColumn id="11593" xr3:uid="{CCAC7848-70BA-4500-BD30-F9D2DE1AE293}" name="Colonne11575" dataDxfId="4791"/>
    <tableColumn id="11594" xr3:uid="{95A4E723-62B4-40DC-960D-6AC7BC093C1C}" name="Colonne11576" dataDxfId="4790"/>
    <tableColumn id="11595" xr3:uid="{5719FB2A-4ECF-4DE4-A16D-56819A3BFDE0}" name="Colonne11577" dataDxfId="4789"/>
    <tableColumn id="11596" xr3:uid="{DA1F1728-71C0-41D7-9D5C-CA1845FFC1B3}" name="Colonne11578" dataDxfId="4788"/>
    <tableColumn id="11597" xr3:uid="{0E4519F7-27CE-4922-9864-82F4DCDC4828}" name="Colonne11579" dataDxfId="4787"/>
    <tableColumn id="11598" xr3:uid="{6616ED99-602D-499A-924D-E93DED70E5A9}" name="Colonne11580" dataDxfId="4786"/>
    <tableColumn id="11599" xr3:uid="{BC178A77-EB7A-4F5C-9285-D6B043235B77}" name="Colonne11581" dataDxfId="4785"/>
    <tableColumn id="11600" xr3:uid="{36406068-2116-4DF1-9F02-9948BF741B21}" name="Colonne11582" dataDxfId="4784"/>
    <tableColumn id="11601" xr3:uid="{EFD60570-3772-4A74-A50E-631F179EFB30}" name="Colonne11583" dataDxfId="4783"/>
    <tableColumn id="11602" xr3:uid="{AD5A0DC6-51E6-4CC8-A417-FF9D06E74363}" name="Colonne11584" dataDxfId="4782"/>
    <tableColumn id="11603" xr3:uid="{1339506D-1E4E-4A9D-8E0D-970C136D1091}" name="Colonne11585" dataDxfId="4781"/>
    <tableColumn id="11604" xr3:uid="{02552AED-D533-423F-9A3F-CF89E0678488}" name="Colonne11586" dataDxfId="4780"/>
    <tableColumn id="11605" xr3:uid="{2A1B2C2A-0F53-45EF-9165-63967CB78D48}" name="Colonne11587" dataDxfId="4779"/>
    <tableColumn id="11606" xr3:uid="{C6CE1B1B-1A43-4D45-B1C5-BD71D629FEEB}" name="Colonne11588" dataDxfId="4778"/>
    <tableColumn id="11607" xr3:uid="{6E522113-CC10-4738-BF40-A17412ABA19A}" name="Colonne11589" dataDxfId="4777"/>
    <tableColumn id="11608" xr3:uid="{005618D0-F3B5-4CFE-9895-D2B63DE77B5C}" name="Colonne11590" dataDxfId="4776"/>
    <tableColumn id="11609" xr3:uid="{7AE17964-4F81-41D1-B1DC-51103C3026BE}" name="Colonne11591" dataDxfId="4775"/>
    <tableColumn id="11610" xr3:uid="{59CC0389-30D2-4748-8136-349AF8793DC6}" name="Colonne11592" dataDxfId="4774"/>
    <tableColumn id="11611" xr3:uid="{BD2DE05D-CE84-403D-B101-6ED4CF4A5C96}" name="Colonne11593" dataDxfId="4773"/>
    <tableColumn id="11612" xr3:uid="{68FA682B-8664-43C0-8593-E1934499082D}" name="Colonne11594" dataDxfId="4772"/>
    <tableColumn id="11613" xr3:uid="{0CF266D5-4D38-48AE-9C46-3EAFB3C5B031}" name="Colonne11595" dataDxfId="4771"/>
    <tableColumn id="11614" xr3:uid="{ED68F867-79BE-4702-B993-B473033C5E24}" name="Colonne11596" dataDxfId="4770"/>
    <tableColumn id="11615" xr3:uid="{621BA38A-75B7-49EE-836A-EB7653A7DD04}" name="Colonne11597" dataDxfId="4769"/>
    <tableColumn id="11616" xr3:uid="{ABD8A6AF-3E09-43A9-A4AC-D7DA44A3D817}" name="Colonne11598" dataDxfId="4768"/>
    <tableColumn id="11617" xr3:uid="{E5C9FB53-AEE1-44AF-BE9E-E76D419C5906}" name="Colonne11599" dataDxfId="4767"/>
    <tableColumn id="11618" xr3:uid="{9A5E7913-6E31-4742-A71C-E8AA5D8A100E}" name="Colonne11600" dataDxfId="4766"/>
    <tableColumn id="11619" xr3:uid="{0AB131BD-8EDC-4A1B-8A5E-DE83DD2D1E89}" name="Colonne11601" dataDxfId="4765"/>
    <tableColumn id="11620" xr3:uid="{6D7BF7B4-6CBE-474B-B2A2-5D44DCC50487}" name="Colonne11602" dataDxfId="4764"/>
    <tableColumn id="11621" xr3:uid="{C5EBB3B4-EEB3-4FEA-9161-34CBBDAFE245}" name="Colonne11603" dataDxfId="4763"/>
    <tableColumn id="11622" xr3:uid="{632D3534-F750-48A6-A723-5B26F8056D76}" name="Colonne11604" dataDxfId="4762"/>
    <tableColumn id="11623" xr3:uid="{3918D9ED-AAAD-49B8-BA42-36F53920134E}" name="Colonne11605" dataDxfId="4761"/>
    <tableColumn id="11624" xr3:uid="{C061C8F9-FFD3-4C54-909A-707EF155A845}" name="Colonne11606" dataDxfId="4760"/>
    <tableColumn id="11625" xr3:uid="{E89ED900-8DA8-409C-831A-4A27F7A7D46B}" name="Colonne11607" dataDxfId="4759"/>
    <tableColumn id="11626" xr3:uid="{C1A3B369-0A3A-4428-9DEE-57EDA9B80CD1}" name="Colonne11608" dataDxfId="4758"/>
    <tableColumn id="11627" xr3:uid="{CF2AC601-E7C8-443F-8E65-BC7A7A0C6C80}" name="Colonne11609" dataDxfId="4757"/>
    <tableColumn id="11628" xr3:uid="{54B08A1F-123D-458C-B00C-12087FEB239E}" name="Colonne11610" dataDxfId="4756"/>
    <tableColumn id="11629" xr3:uid="{04A5CEB6-9D8C-4532-9F2E-63A35F47E733}" name="Colonne11611" dataDxfId="4755"/>
    <tableColumn id="11630" xr3:uid="{66F724E9-FA72-4726-B72A-0FFC7FFDBB12}" name="Colonne11612" dataDxfId="4754"/>
    <tableColumn id="11631" xr3:uid="{0FDC1244-C0B6-4EC5-AF28-DAB680FE56F9}" name="Colonne11613" dataDxfId="4753"/>
    <tableColumn id="11632" xr3:uid="{C26C6635-7842-4AA5-8827-320DDBC02EC1}" name="Colonne11614" dataDxfId="4752"/>
    <tableColumn id="11633" xr3:uid="{1C51933E-0421-42F0-BD2F-E6346FF734E6}" name="Colonne11615" dataDxfId="4751"/>
    <tableColumn id="11634" xr3:uid="{46C9FC9D-EDB7-4B31-9210-133CC13EED1B}" name="Colonne11616" dataDxfId="4750"/>
    <tableColumn id="11635" xr3:uid="{85D26BC8-F023-426E-9661-FB2892034CC7}" name="Colonne11617" dataDxfId="4749"/>
    <tableColumn id="11636" xr3:uid="{19F0FB7B-2676-428D-A7B0-75BAE28341EF}" name="Colonne11618" dataDxfId="4748"/>
    <tableColumn id="11637" xr3:uid="{F354621A-2C46-4040-BC13-9265DE1926CD}" name="Colonne11619" dataDxfId="4747"/>
    <tableColumn id="11638" xr3:uid="{B7B8DB46-2FB1-4644-BA86-DC4438C326A5}" name="Colonne11620" dataDxfId="4746"/>
    <tableColumn id="11639" xr3:uid="{32B32967-5F6E-48B8-8C28-ACA8F012E85A}" name="Colonne11621" dataDxfId="4745"/>
    <tableColumn id="11640" xr3:uid="{626AE86F-D429-4F15-97EE-F7D4153BA6A7}" name="Colonne11622" dataDxfId="4744"/>
    <tableColumn id="11641" xr3:uid="{40F2950D-7AA6-41E1-82B7-45D7F6826A29}" name="Colonne11623" dataDxfId="4743"/>
    <tableColumn id="11642" xr3:uid="{948FF224-56F4-4029-8D5A-4DFE9B51D834}" name="Colonne11624" dataDxfId="4742"/>
    <tableColumn id="11643" xr3:uid="{A9B2E5C3-4E2C-4028-9B30-BFC071E66C71}" name="Colonne11625" dataDxfId="4741"/>
    <tableColumn id="11644" xr3:uid="{05107BF6-6F35-4C7D-A10A-28D1F8C99095}" name="Colonne11626" dataDxfId="4740"/>
    <tableColumn id="11645" xr3:uid="{D84DAA4B-5321-4E0E-9A58-C9B87A8ACE5F}" name="Colonne11627" dataDxfId="4739"/>
    <tableColumn id="11646" xr3:uid="{4B704DE8-FD6F-44AE-8D3E-110C6837BCA9}" name="Colonne11628" dataDxfId="4738"/>
    <tableColumn id="11647" xr3:uid="{A680A48E-48A3-49E6-BF3C-CD942ABAE4B2}" name="Colonne11629" dataDxfId="4737"/>
    <tableColumn id="11648" xr3:uid="{E0C937F6-3FEC-497C-A1BB-05431076DA8F}" name="Colonne11630" dataDxfId="4736"/>
    <tableColumn id="11649" xr3:uid="{E61ED237-804F-464D-BADC-C417D4C00D38}" name="Colonne11631" dataDxfId="4735"/>
    <tableColumn id="11650" xr3:uid="{7261E98A-497C-484E-A0D4-25594712086A}" name="Colonne11632" dataDxfId="4734"/>
    <tableColumn id="11651" xr3:uid="{8BE94671-E76E-4952-B138-8368A494153B}" name="Colonne11633" dataDxfId="4733"/>
    <tableColumn id="11652" xr3:uid="{073FE21B-5D8B-4C47-A74A-39FA197FA56B}" name="Colonne11634" dataDxfId="4732"/>
    <tableColumn id="11653" xr3:uid="{FD7BFF8F-0EF0-4E76-A809-276A3DD7F46C}" name="Colonne11635" dataDxfId="4731"/>
    <tableColumn id="11654" xr3:uid="{E178559C-EBD6-4364-A349-B2FB633580EA}" name="Colonne11636" dataDxfId="4730"/>
    <tableColumn id="11655" xr3:uid="{AB049EE3-9F1E-42E2-B41F-BD238E2B9612}" name="Colonne11637" dataDxfId="4729"/>
    <tableColumn id="11656" xr3:uid="{EAF55104-33D4-4BFC-8229-87AC780B79B2}" name="Colonne11638" dataDxfId="4728"/>
    <tableColumn id="11657" xr3:uid="{CABD977D-AC49-4235-BEEC-DD2999410456}" name="Colonne11639" dataDxfId="4727"/>
    <tableColumn id="11658" xr3:uid="{0C8E457A-CCF9-4C38-ABD6-A544848086E0}" name="Colonne11640" dataDxfId="4726"/>
    <tableColumn id="11659" xr3:uid="{B726FDF1-7111-4D7B-A0B2-2B3D0EBFC78D}" name="Colonne11641" dataDxfId="4725"/>
    <tableColumn id="11660" xr3:uid="{A170A865-D19A-41FB-B3F8-FFC4099AB50F}" name="Colonne11642" dataDxfId="4724"/>
    <tableColumn id="11661" xr3:uid="{5A3A4F83-BF60-428E-A041-F80DAB918FC1}" name="Colonne11643" dataDxfId="4723"/>
    <tableColumn id="11662" xr3:uid="{3C64840C-7B46-4698-8E19-B8D98C00256C}" name="Colonne11644" dataDxfId="4722"/>
    <tableColumn id="11663" xr3:uid="{E0EBA40F-A7C3-48D7-9319-54408131134E}" name="Colonne11645" dataDxfId="4721"/>
    <tableColumn id="11664" xr3:uid="{B6D9FAF5-8782-4469-A112-2CE98AA630B9}" name="Colonne11646" dataDxfId="4720"/>
    <tableColumn id="11665" xr3:uid="{B8C5D9A5-25E1-45C8-821D-ECBE309EE98B}" name="Colonne11647" dataDxfId="4719"/>
    <tableColumn id="11666" xr3:uid="{FEEDEF3A-9437-44DF-884B-F8CE64D75C72}" name="Colonne11648" dataDxfId="4718"/>
    <tableColumn id="11667" xr3:uid="{85D42E18-CEC9-4A72-A667-F802C362C7A2}" name="Colonne11649" dataDxfId="4717"/>
    <tableColumn id="11668" xr3:uid="{0D289C3F-39F1-427B-9532-9FB041FDB42D}" name="Colonne11650" dataDxfId="4716"/>
    <tableColumn id="11669" xr3:uid="{1CAE2726-8A56-478F-A5DA-05D8A2C9230D}" name="Colonne11651" dataDxfId="4715"/>
    <tableColumn id="11670" xr3:uid="{B4E6A394-CF7F-4095-ABB0-486CE0E92881}" name="Colonne11652" dataDxfId="4714"/>
    <tableColumn id="11671" xr3:uid="{C0D787ED-6D86-4DD5-AFAF-3F6723DF9F0B}" name="Colonne11653" dataDxfId="4713"/>
    <tableColumn id="11672" xr3:uid="{0C1DF18E-BF4D-4198-8A64-DB0DE55CD69C}" name="Colonne11654" dataDxfId="4712"/>
    <tableColumn id="11673" xr3:uid="{6D5A66FF-A38A-4C76-9D22-0E6548E58CE8}" name="Colonne11655" dataDxfId="4711"/>
    <tableColumn id="11674" xr3:uid="{280A49B4-DDD9-4B90-A12F-CE0FBC869F5A}" name="Colonne11656" dataDxfId="4710"/>
    <tableColumn id="11675" xr3:uid="{81A707A6-0584-4460-8171-E9AB5B5AF2D6}" name="Colonne11657" dataDxfId="4709"/>
    <tableColumn id="11676" xr3:uid="{04EE17AD-FEE8-48E1-A20D-D30DC1129F4A}" name="Colonne11658" dataDxfId="4708"/>
    <tableColumn id="11677" xr3:uid="{3EB396F0-4152-45C3-B226-7653AC9DAF20}" name="Colonne11659" dataDxfId="4707"/>
    <tableColumn id="11678" xr3:uid="{6EE6DCF0-4195-4196-8CCA-07E98310907E}" name="Colonne11660" dataDxfId="4706"/>
    <tableColumn id="11679" xr3:uid="{EF6717E8-EE90-429F-825D-834C25B204F8}" name="Colonne11661" dataDxfId="4705"/>
    <tableColumn id="11680" xr3:uid="{214D2119-7D23-459F-98BD-16F66A0BFC69}" name="Colonne11662" dataDxfId="4704"/>
    <tableColumn id="11681" xr3:uid="{828C6120-CE4F-422D-A420-6955098F1378}" name="Colonne11663" dataDxfId="4703"/>
    <tableColumn id="11682" xr3:uid="{F372DD16-D897-41BB-AAC9-58F1CA2C0941}" name="Colonne11664" dataDxfId="4702"/>
    <tableColumn id="11683" xr3:uid="{2FF84595-F03B-436C-86D0-790246E76F29}" name="Colonne11665" dataDxfId="4701"/>
    <tableColumn id="11684" xr3:uid="{DACF921B-02FE-4FBC-B67F-B827BE05CC38}" name="Colonne11666" dataDxfId="4700"/>
    <tableColumn id="11685" xr3:uid="{0BB83A18-5FBF-4221-ADE7-27C6B4ED18E5}" name="Colonne11667" dataDxfId="4699"/>
    <tableColumn id="11686" xr3:uid="{CEE73A4A-406A-41D6-8C53-B3A25738B217}" name="Colonne11668" dataDxfId="4698"/>
    <tableColumn id="11687" xr3:uid="{31F8FE0C-71AE-4504-A917-F5C09F642D89}" name="Colonne11669" dataDxfId="4697"/>
    <tableColumn id="11688" xr3:uid="{B1F70BCD-A265-4179-893F-83AF499AC244}" name="Colonne11670" dataDxfId="4696"/>
    <tableColumn id="11689" xr3:uid="{3939F97D-90F9-4AD1-8B61-1BD81FC585FB}" name="Colonne11671" dataDxfId="4695"/>
    <tableColumn id="11690" xr3:uid="{61FDE055-8D9E-4D87-9F94-7B0B6920E042}" name="Colonne11672" dataDxfId="4694"/>
    <tableColumn id="11691" xr3:uid="{05354AB0-E434-425C-BD74-8802AEB42B26}" name="Colonne11673" dataDxfId="4693"/>
    <tableColumn id="11692" xr3:uid="{5287B8F5-DC33-4060-9342-2547992F7F65}" name="Colonne11674" dataDxfId="4692"/>
    <tableColumn id="11693" xr3:uid="{5FB618FF-6B1D-4EEA-8C5D-7CECBCD2EACC}" name="Colonne11675" dataDxfId="4691"/>
    <tableColumn id="11694" xr3:uid="{72126DDB-409A-4864-A088-3990EE493CA5}" name="Colonne11676" dataDxfId="4690"/>
    <tableColumn id="11695" xr3:uid="{DBF89E69-CEAA-4E33-8CFB-8834B27574C0}" name="Colonne11677" dataDxfId="4689"/>
    <tableColumn id="11696" xr3:uid="{E21F7D7B-7588-47F5-8041-EBA680CBB737}" name="Colonne11678" dataDxfId="4688"/>
    <tableColumn id="11697" xr3:uid="{E49B2785-8DAE-4DBF-A87B-92279B241D66}" name="Colonne11679" dataDxfId="4687"/>
    <tableColumn id="11698" xr3:uid="{3D6D47F1-AE35-4874-BF59-59BA7FCD184E}" name="Colonne11680" dataDxfId="4686"/>
    <tableColumn id="11699" xr3:uid="{E48904CD-DECB-4DA8-9771-EFECC52F0127}" name="Colonne11681" dataDxfId="4685"/>
    <tableColumn id="11700" xr3:uid="{1B1734AB-BC05-472F-8A1C-DE24ED45C9C9}" name="Colonne11682" dataDxfId="4684"/>
    <tableColumn id="11701" xr3:uid="{BD785AAB-D6FF-49FD-84EA-C5496D125DCE}" name="Colonne11683" dataDxfId="4683"/>
    <tableColumn id="11702" xr3:uid="{9E8F58C7-B540-4C10-81B9-78E9EB0D5AEB}" name="Colonne11684" dataDxfId="4682"/>
    <tableColumn id="11703" xr3:uid="{A9BA0CC3-4A6D-44D9-9937-B8FC411B5A35}" name="Colonne11685" dataDxfId="4681"/>
    <tableColumn id="11704" xr3:uid="{CE3E2F66-F1F6-49B5-8F68-07E3A016DF94}" name="Colonne11686" dataDxfId="4680"/>
    <tableColumn id="11705" xr3:uid="{C2FDB6E2-E1CB-4D6C-A4EC-2B41431C5536}" name="Colonne11687" dataDxfId="4679"/>
    <tableColumn id="11706" xr3:uid="{2EA28D32-D76C-4995-8E37-2B18A08EC4E0}" name="Colonne11688" dataDxfId="4678"/>
    <tableColumn id="11707" xr3:uid="{56ABD554-6429-45CB-BE98-E923E005CD2F}" name="Colonne11689" dataDxfId="4677"/>
    <tableColumn id="11708" xr3:uid="{23898EE4-4EF8-4D27-BD6C-C64BF8E886B5}" name="Colonne11690" dataDxfId="4676"/>
    <tableColumn id="11709" xr3:uid="{E34F3822-D411-4D11-93E9-FB5EA3BAC39C}" name="Colonne11691" dataDxfId="4675"/>
    <tableColumn id="11710" xr3:uid="{57259729-41FE-45A5-8077-D26F0FC9A685}" name="Colonne11692" dataDxfId="4674"/>
    <tableColumn id="11711" xr3:uid="{165B34AF-A9D1-452B-AE2F-E072B69F6E57}" name="Colonne11693" dataDxfId="4673"/>
    <tableColumn id="11712" xr3:uid="{CF8F8E9C-1988-4DFB-8739-0B8A4E93FD4E}" name="Colonne11694" dataDxfId="4672"/>
    <tableColumn id="11713" xr3:uid="{98D318E8-BB65-42D2-944D-41D617E4EAE3}" name="Colonne11695" dataDxfId="4671"/>
    <tableColumn id="11714" xr3:uid="{AB9A22AC-52E9-49EE-8FFF-7495A4948CDA}" name="Colonne11696" dataDxfId="4670"/>
    <tableColumn id="11715" xr3:uid="{D0D80334-08CC-4DDF-A8BB-C8F7496AFD6A}" name="Colonne11697" dataDxfId="4669"/>
    <tableColumn id="11716" xr3:uid="{0AF2D11B-7145-407D-8901-2154BCC9FEE0}" name="Colonne11698" dataDxfId="4668"/>
    <tableColumn id="11717" xr3:uid="{8FA9F2D4-D172-4F4B-AE3D-66E5DACAD351}" name="Colonne11699" dataDxfId="4667"/>
    <tableColumn id="11718" xr3:uid="{1B97F856-D273-4AAE-9A67-454CC002BE37}" name="Colonne11700" dataDxfId="4666"/>
    <tableColumn id="11719" xr3:uid="{B1650F34-70C3-4E3E-B5A9-D551F5FB75C2}" name="Colonne11701" dataDxfId="4665"/>
    <tableColumn id="11720" xr3:uid="{9417FEF9-8FEA-4F40-B1A0-EDF64813FECA}" name="Colonne11702" dataDxfId="4664"/>
    <tableColumn id="11721" xr3:uid="{F9B4782A-8CDD-48E4-A6D2-1C39CB0E639B}" name="Colonne11703" dataDxfId="4663"/>
    <tableColumn id="11722" xr3:uid="{984B693A-49DE-47DA-B5CC-450BB35DA698}" name="Colonne11704" dataDxfId="4662"/>
    <tableColumn id="11723" xr3:uid="{F10BE53A-3DAC-445A-A26C-BF845C149003}" name="Colonne11705" dataDxfId="4661"/>
    <tableColumn id="11724" xr3:uid="{5CA06B4B-73AB-4C69-91DB-F814973307DE}" name="Colonne11706" dataDxfId="4660"/>
    <tableColumn id="11725" xr3:uid="{54020ED6-967B-4DC8-9D36-CB3612F66E0C}" name="Colonne11707" dataDxfId="4659"/>
    <tableColumn id="11726" xr3:uid="{FC7194AD-BF26-48AA-9309-89A09F5A5BD4}" name="Colonne11708" dataDxfId="4658"/>
    <tableColumn id="11727" xr3:uid="{84A914FB-7D63-43AA-94AB-4C0FF539C735}" name="Colonne11709" dataDxfId="4657"/>
    <tableColumn id="11728" xr3:uid="{90A39F81-82F8-4CFB-B88A-EFD18B216F12}" name="Colonne11710" dataDxfId="4656"/>
    <tableColumn id="11729" xr3:uid="{B550A424-D445-4C5B-8145-C76556B172B9}" name="Colonne11711" dataDxfId="4655"/>
    <tableColumn id="11730" xr3:uid="{081D5DC6-A542-42CC-92B4-47ACDF39C9AC}" name="Colonne11712" dataDxfId="4654"/>
    <tableColumn id="11731" xr3:uid="{B9AD3417-7C41-470E-A721-8EBB38C72549}" name="Colonne11713" dataDxfId="4653"/>
    <tableColumn id="11732" xr3:uid="{575B0487-4749-4B40-96FA-952B3334F60F}" name="Colonne11714" dataDxfId="4652"/>
    <tableColumn id="11733" xr3:uid="{56237ECB-7E7A-44A5-BB56-FB2804638A90}" name="Colonne11715" dataDxfId="4651"/>
    <tableColumn id="11734" xr3:uid="{AF6CA73F-2166-48BB-80F5-B98294FFC243}" name="Colonne11716" dataDxfId="4650"/>
    <tableColumn id="11735" xr3:uid="{CF410C20-3E57-4E60-8488-0415AB1D1EC4}" name="Colonne11717" dataDxfId="4649"/>
    <tableColumn id="11736" xr3:uid="{804F9ED2-4619-4E70-8D12-3D6ED52884C7}" name="Colonne11718" dataDxfId="4648"/>
    <tableColumn id="11737" xr3:uid="{F1823811-1CE0-4F6A-BA0F-8D22E215B640}" name="Colonne11719" dataDxfId="4647"/>
    <tableColumn id="11738" xr3:uid="{B036F4C3-9AA8-457D-903D-63C043D391DC}" name="Colonne11720" dataDxfId="4646"/>
    <tableColumn id="11739" xr3:uid="{F1A36D4E-526A-4F4B-9D47-90E9F9E80D8C}" name="Colonne11721" dataDxfId="4645"/>
    <tableColumn id="11740" xr3:uid="{90750B52-FD14-47B3-BCE7-1874A59ED04C}" name="Colonne11722" dataDxfId="4644"/>
    <tableColumn id="11741" xr3:uid="{13908845-0E04-4B7F-8570-7303991F38C6}" name="Colonne11723" dataDxfId="4643"/>
    <tableColumn id="11742" xr3:uid="{287B2F3C-F651-4D96-BF9C-27EB3B9BD122}" name="Colonne11724" dataDxfId="4642"/>
    <tableColumn id="11743" xr3:uid="{3DB60866-6895-48E3-9577-5716591455AA}" name="Colonne11725" dataDxfId="4641"/>
    <tableColumn id="11744" xr3:uid="{15C7F236-A881-4EF4-9794-B3F6968AB5A3}" name="Colonne11726" dataDxfId="4640"/>
    <tableColumn id="11745" xr3:uid="{FC014CC7-E081-4BB0-A930-544362AE2B2A}" name="Colonne11727" dataDxfId="4639"/>
    <tableColumn id="11746" xr3:uid="{17D786D3-566E-4900-9BE2-3F1ACD78A8E5}" name="Colonne11728" dataDxfId="4638"/>
    <tableColumn id="11747" xr3:uid="{720734A1-22AA-4612-8E63-20CAD18CAED5}" name="Colonne11729" dataDxfId="4637"/>
    <tableColumn id="11748" xr3:uid="{843F3E0D-A822-400A-987B-E17FEB02E131}" name="Colonne11730" dataDxfId="4636"/>
    <tableColumn id="11749" xr3:uid="{BFE3EC2F-400F-4B9D-B602-4C825F82AAB8}" name="Colonne11731" dataDxfId="4635"/>
    <tableColumn id="11750" xr3:uid="{66DDC091-3B87-4334-A2F4-15BCB1EB5005}" name="Colonne11732" dataDxfId="4634"/>
    <tableColumn id="11751" xr3:uid="{AD72F61D-9C10-44EE-9745-3E89B656C3F6}" name="Colonne11733" dataDxfId="4633"/>
    <tableColumn id="11752" xr3:uid="{EFD10AC0-95E3-4348-87DA-3CA9294C900B}" name="Colonne11734" dataDxfId="4632"/>
    <tableColumn id="11753" xr3:uid="{74CC539F-C9F1-4118-AC64-C81CC20F8504}" name="Colonne11735" dataDxfId="4631"/>
    <tableColumn id="11754" xr3:uid="{F28613C0-5D40-473E-81BF-8F54B29D3571}" name="Colonne11736" dataDxfId="4630"/>
    <tableColumn id="11755" xr3:uid="{C50DD0B7-1C56-4B74-89AF-4A9BC02F405D}" name="Colonne11737" dataDxfId="4629"/>
    <tableColumn id="11756" xr3:uid="{AC0D18CF-6540-48F8-8298-7D48E4A4FC46}" name="Colonne11738" dataDxfId="4628"/>
    <tableColumn id="11757" xr3:uid="{17697C3E-21AD-4037-8666-168D68152612}" name="Colonne11739" dataDxfId="4627"/>
    <tableColumn id="11758" xr3:uid="{D11D4577-1D72-4A30-B4D5-E6B54277C1AA}" name="Colonne11740" dataDxfId="4626"/>
    <tableColumn id="11759" xr3:uid="{AAB9E0A2-ED95-4D6C-B6D0-5FE2F2FFE7A6}" name="Colonne11741" dataDxfId="4625"/>
    <tableColumn id="11760" xr3:uid="{BC9E020A-D75E-4CDD-92B0-E9A45D79D55D}" name="Colonne11742" dataDxfId="4624"/>
    <tableColumn id="11761" xr3:uid="{B6503A1D-FB19-4E3D-9A95-089DB01DE003}" name="Colonne11743" dataDxfId="4623"/>
    <tableColumn id="11762" xr3:uid="{3B129A1F-DD30-4C50-9058-BA1DFCDCAB5B}" name="Colonne11744" dataDxfId="4622"/>
    <tableColumn id="11763" xr3:uid="{28DF2CD2-4602-4D7A-88AF-21AC4FD41566}" name="Colonne11745" dataDxfId="4621"/>
    <tableColumn id="11764" xr3:uid="{0D381242-9042-44E6-86ED-BB3A20E9AF12}" name="Colonne11746" dataDxfId="4620"/>
    <tableColumn id="11765" xr3:uid="{067BCE25-2F08-4287-9DBD-D3D045B5C948}" name="Colonne11747" dataDxfId="4619"/>
    <tableColumn id="11766" xr3:uid="{1C0642E1-276C-4842-84D8-C90FB8C3DE55}" name="Colonne11748" dataDxfId="4618"/>
    <tableColumn id="11767" xr3:uid="{49F0F5AF-359F-4C0F-892F-8D1D13611A46}" name="Colonne11749" dataDxfId="4617"/>
    <tableColumn id="11768" xr3:uid="{539E6D5C-2877-4D6D-B508-D4696705C1E8}" name="Colonne11750" dataDxfId="4616"/>
    <tableColumn id="11769" xr3:uid="{97D8F4DC-B934-49A1-A548-95C5B182C18E}" name="Colonne11751" dataDxfId="4615"/>
    <tableColumn id="11770" xr3:uid="{3103C792-157C-40BC-9B2E-B3D00234936C}" name="Colonne11752" dataDxfId="4614"/>
    <tableColumn id="11771" xr3:uid="{FD44D9B4-C752-4B6A-8D5D-C29F8BB07919}" name="Colonne11753" dataDxfId="4613"/>
    <tableColumn id="11772" xr3:uid="{E92ACC72-A79F-42B8-BFE8-1C3429A96EB7}" name="Colonne11754" dataDxfId="4612"/>
    <tableColumn id="11773" xr3:uid="{D947D3EC-E872-44FF-B57E-D50B644FF7F5}" name="Colonne11755" dataDxfId="4611"/>
    <tableColumn id="11774" xr3:uid="{6A8E2CF3-9EBC-4959-BA61-5399A9631D6D}" name="Colonne11756" dataDxfId="4610"/>
    <tableColumn id="11775" xr3:uid="{D22154C2-7C11-4AE5-9D41-840F1F6AA204}" name="Colonne11757" dataDxfId="4609"/>
    <tableColumn id="11776" xr3:uid="{2E3634DD-B30A-4FD7-A893-C0577264C077}" name="Colonne11758" dataDxfId="4608"/>
    <tableColumn id="11777" xr3:uid="{EEE40931-13A4-4CDF-9AA2-6D031E58BA70}" name="Colonne11759" dataDxfId="4607"/>
    <tableColumn id="11778" xr3:uid="{0B455769-1F1D-47AA-A126-812E76089B6E}" name="Colonne11760" dataDxfId="4606"/>
    <tableColumn id="11779" xr3:uid="{41B100CD-D594-47DB-BDBF-B0B34AA425B6}" name="Colonne11761" dataDxfId="4605"/>
    <tableColumn id="11780" xr3:uid="{C2109639-1344-4ACC-99F9-7D87CB4262BB}" name="Colonne11762" dataDxfId="4604"/>
    <tableColumn id="11781" xr3:uid="{F7D6CD25-2950-4219-BBE2-49BA94F97EA2}" name="Colonne11763" dataDxfId="4603"/>
    <tableColumn id="11782" xr3:uid="{BE3B60BA-4A17-467A-A3FF-B46B60668BFF}" name="Colonne11764" dataDxfId="4602"/>
    <tableColumn id="11783" xr3:uid="{655FA108-7893-4741-9425-1EBAD13D0E86}" name="Colonne11765" dataDxfId="4601"/>
    <tableColumn id="11784" xr3:uid="{565632BB-E337-4F1B-A8A2-401BCE2122D3}" name="Colonne11766" dataDxfId="4600"/>
    <tableColumn id="11785" xr3:uid="{68C5BA56-2804-4F8C-91EE-E2E14B6BD30D}" name="Colonne11767" dataDxfId="4599"/>
    <tableColumn id="11786" xr3:uid="{481A3B45-86DF-499C-80EA-BC7D27A7C1CC}" name="Colonne11768" dataDxfId="4598"/>
    <tableColumn id="11787" xr3:uid="{0566A52C-1CCE-42B1-B673-F3ACFE285525}" name="Colonne11769" dataDxfId="4597"/>
    <tableColumn id="11788" xr3:uid="{1575EA2F-F79C-4C6C-B5B4-992F633E6159}" name="Colonne11770" dataDxfId="4596"/>
    <tableColumn id="11789" xr3:uid="{36E142C8-3383-4A29-9595-BD4E43619E32}" name="Colonne11771" dataDxfId="4595"/>
    <tableColumn id="11790" xr3:uid="{118D8C6D-DC4D-4306-84AD-F2497E44BD89}" name="Colonne11772" dataDxfId="4594"/>
    <tableColumn id="11791" xr3:uid="{B0654A3B-5B89-4CDA-A9FC-0352D434E566}" name="Colonne11773" dataDxfId="4593"/>
    <tableColumn id="11792" xr3:uid="{A34DF9CB-5637-44D4-B515-BC101B816C01}" name="Colonne11774" dataDxfId="4592"/>
    <tableColumn id="11793" xr3:uid="{140B95B3-86F6-4198-83A8-1D02C637DF72}" name="Colonne11775" dataDxfId="4591"/>
    <tableColumn id="11794" xr3:uid="{68B57943-0EB9-4E43-B2F9-AC030B128AF1}" name="Colonne11776" dataDxfId="4590"/>
    <tableColumn id="11795" xr3:uid="{1E5883CA-D32D-44B3-AD0F-D84B2FB91843}" name="Colonne11777" dataDxfId="4589"/>
    <tableColumn id="11796" xr3:uid="{F108237A-5B9F-4660-BD34-96C2F62B4A93}" name="Colonne11778" dataDxfId="4588"/>
    <tableColumn id="11797" xr3:uid="{B7D2E767-908F-4045-932E-878A9179C8D2}" name="Colonne11779" dataDxfId="4587"/>
    <tableColumn id="11798" xr3:uid="{1E93E1F2-6691-4912-8CE7-A1B17051E26F}" name="Colonne11780" dataDxfId="4586"/>
    <tableColumn id="11799" xr3:uid="{93232E17-EEAF-402D-88AB-62FDD559A9A3}" name="Colonne11781" dataDxfId="4585"/>
    <tableColumn id="11800" xr3:uid="{F6CE64DA-BE13-4D56-9C18-6D4BFB60A88D}" name="Colonne11782" dataDxfId="4584"/>
    <tableColumn id="11801" xr3:uid="{3F8233EA-8D4F-48DA-BD67-D766FA6D5771}" name="Colonne11783" dataDxfId="4583"/>
    <tableColumn id="11802" xr3:uid="{6F819687-4018-4784-BD21-0A9F7272CAD3}" name="Colonne11784" dataDxfId="4582"/>
    <tableColumn id="11803" xr3:uid="{C0F97614-C770-4E1D-9F6A-9D89C79A1EC0}" name="Colonne11785" dataDxfId="4581"/>
    <tableColumn id="11804" xr3:uid="{8AB57C12-73F0-4074-A025-516E96BA4D01}" name="Colonne11786" dataDxfId="4580"/>
    <tableColumn id="11805" xr3:uid="{5FB62572-E490-4CDA-A868-81CB546A9300}" name="Colonne11787" dataDxfId="4579"/>
    <tableColumn id="11806" xr3:uid="{060211D8-6A56-4395-B132-8F3B7C8A3A0A}" name="Colonne11788" dataDxfId="4578"/>
    <tableColumn id="11807" xr3:uid="{BE5676A0-E6A8-4562-B054-6C0562AEA0B0}" name="Colonne11789" dataDxfId="4577"/>
    <tableColumn id="11808" xr3:uid="{1B60285E-37EF-4E8D-959E-C83B4D7D44C7}" name="Colonne11790" dataDxfId="4576"/>
    <tableColumn id="11809" xr3:uid="{C25FC629-D5EE-4DEA-B850-DE28D0BA272F}" name="Colonne11791" dataDxfId="4575"/>
    <tableColumn id="11810" xr3:uid="{4662F5BB-C594-4153-8175-776E0FF3DDC1}" name="Colonne11792" dataDxfId="4574"/>
    <tableColumn id="11811" xr3:uid="{9623A3A9-95F5-4615-A521-96DC3EA4FEC4}" name="Colonne11793" dataDxfId="4573"/>
    <tableColumn id="11812" xr3:uid="{400BC828-27F4-4DFB-9F85-2CA15DBEA8E7}" name="Colonne11794" dataDxfId="4572"/>
    <tableColumn id="11813" xr3:uid="{20CFC43F-CD05-4621-9721-757DF25AF06C}" name="Colonne11795" dataDxfId="4571"/>
    <tableColumn id="11814" xr3:uid="{B2730086-F0A2-4C91-8BF2-8B31A76AC4AD}" name="Colonne11796" dataDxfId="4570"/>
    <tableColumn id="11815" xr3:uid="{DF36DF5E-184D-4089-AE6D-A8224F2D3EF8}" name="Colonne11797" dataDxfId="4569"/>
    <tableColumn id="11816" xr3:uid="{D194942A-714B-49CC-BB64-7A32066932AC}" name="Colonne11798" dataDxfId="4568"/>
    <tableColumn id="11817" xr3:uid="{5289EFFF-12D9-4BEC-92FD-A2C1F421DB4F}" name="Colonne11799" dataDxfId="4567"/>
    <tableColumn id="11818" xr3:uid="{17D50C10-AC7F-4ECC-BF95-09E3D2C428F8}" name="Colonne11800" dataDxfId="4566"/>
    <tableColumn id="11819" xr3:uid="{A488614B-2E29-4C36-A1D6-3205077D187A}" name="Colonne11801" dataDxfId="4565"/>
    <tableColumn id="11820" xr3:uid="{9945C3B9-52EA-4501-8C98-62EF6BB47B95}" name="Colonne11802" dataDxfId="4564"/>
    <tableColumn id="11821" xr3:uid="{591BFA09-8E05-4BA2-9E35-3A2C33643560}" name="Colonne11803" dataDxfId="4563"/>
    <tableColumn id="11822" xr3:uid="{376DF398-BF14-4BF6-BE75-3A588E8FBFC4}" name="Colonne11804" dataDxfId="4562"/>
    <tableColumn id="11823" xr3:uid="{BAE01853-8D25-4213-A5AE-9D179C033A3E}" name="Colonne11805" dataDxfId="4561"/>
    <tableColumn id="11824" xr3:uid="{B0432C8D-7F36-461C-8999-519C16341010}" name="Colonne11806" dataDxfId="4560"/>
    <tableColumn id="11825" xr3:uid="{8BF089CA-66E7-4631-8355-005C9835BABD}" name="Colonne11807" dataDxfId="4559"/>
    <tableColumn id="11826" xr3:uid="{D51EA902-10D4-4CB8-8903-68CEB8CF87D0}" name="Colonne11808" dataDxfId="4558"/>
    <tableColumn id="11827" xr3:uid="{83E23F07-0B88-4EF6-B974-8FDF09A26A81}" name="Colonne11809" dataDxfId="4557"/>
    <tableColumn id="11828" xr3:uid="{524573AB-3DA2-4D2A-A7E2-851DD531E71B}" name="Colonne11810" dataDxfId="4556"/>
    <tableColumn id="11829" xr3:uid="{7370996E-BF8D-4281-BA82-6E10FD9BF43F}" name="Colonne11811" dataDxfId="4555"/>
    <tableColumn id="11830" xr3:uid="{B18E2254-CA11-4593-B0BD-CCC81319CD9C}" name="Colonne11812" dataDxfId="4554"/>
    <tableColumn id="11831" xr3:uid="{7C876ED6-038D-4AFC-B68E-55755D093DFC}" name="Colonne11813" dataDxfId="4553"/>
    <tableColumn id="11832" xr3:uid="{6AEAAC7F-E251-4AC8-AFEA-24093435DE64}" name="Colonne11814" dataDxfId="4552"/>
    <tableColumn id="11833" xr3:uid="{BC6F870F-1D6B-4775-A057-3D83BECB2FBA}" name="Colonne11815" dataDxfId="4551"/>
    <tableColumn id="11834" xr3:uid="{95603A48-825A-4219-889A-D6D0B7D59C0E}" name="Colonne11816" dataDxfId="4550"/>
    <tableColumn id="11835" xr3:uid="{ED4801F3-E661-4EA4-AE41-00F53E93998F}" name="Colonne11817" dataDxfId="4549"/>
    <tableColumn id="11836" xr3:uid="{17B76103-127E-4DBE-8CF7-5542D5F2975A}" name="Colonne11818" dataDxfId="4548"/>
    <tableColumn id="11837" xr3:uid="{6F2EA411-D011-4D21-B2F8-2E05A339E96D}" name="Colonne11819" dataDxfId="4547"/>
    <tableColumn id="11838" xr3:uid="{5A214B27-9635-49D7-AD81-FE9BA78F50D3}" name="Colonne11820" dataDxfId="4546"/>
    <tableColumn id="11839" xr3:uid="{6A31EC1C-366A-4C96-B51A-A7AA44C72DB4}" name="Colonne11821" dataDxfId="4545"/>
    <tableColumn id="11840" xr3:uid="{E6C20A00-A4EC-4997-993A-49E639E359C8}" name="Colonne11822" dataDxfId="4544"/>
    <tableColumn id="11841" xr3:uid="{77C45E64-D183-4FCF-844E-03E9AF9DA015}" name="Colonne11823" dataDxfId="4543"/>
    <tableColumn id="11842" xr3:uid="{8D9AF803-23CA-4BD3-845A-075BCA89C890}" name="Colonne11824" dataDxfId="4542"/>
    <tableColumn id="11843" xr3:uid="{F8493AC6-52FD-4B45-A279-8ED1843C6456}" name="Colonne11825" dataDxfId="4541"/>
    <tableColumn id="11844" xr3:uid="{3C49DF88-465D-4ED0-952C-E0CF00F42376}" name="Colonne11826" dataDxfId="4540"/>
    <tableColumn id="11845" xr3:uid="{BC703D65-8627-46B5-9118-7FDD100AE09D}" name="Colonne11827" dataDxfId="4539"/>
    <tableColumn id="11846" xr3:uid="{84F86C9E-0DFC-478F-AAF9-A2DC4F373F8D}" name="Colonne11828" dataDxfId="4538"/>
    <tableColumn id="11847" xr3:uid="{9F620F48-BF66-4F3F-B611-2BD4AD272755}" name="Colonne11829" dataDxfId="4537"/>
    <tableColumn id="11848" xr3:uid="{CDB0A97D-887A-4534-97F7-75B4D2B0BA67}" name="Colonne11830" dataDxfId="4536"/>
    <tableColumn id="11849" xr3:uid="{7542B69F-D134-449F-8693-B908CB0B7871}" name="Colonne11831" dataDxfId="4535"/>
    <tableColumn id="11850" xr3:uid="{9A9BBB0E-FE74-493E-AEEC-F8B8892F1A38}" name="Colonne11832" dataDxfId="4534"/>
    <tableColumn id="11851" xr3:uid="{911DF355-44FE-4286-B07F-B28222F88A83}" name="Colonne11833" dataDxfId="4533"/>
    <tableColumn id="11852" xr3:uid="{4F440E74-D742-47E4-8342-342720065419}" name="Colonne11834" dataDxfId="4532"/>
    <tableColumn id="11853" xr3:uid="{63D570A1-1E8C-422F-BCB3-BB91EE07F027}" name="Colonne11835" dataDxfId="4531"/>
    <tableColumn id="11854" xr3:uid="{92FBCD83-2A58-46B8-B824-D4904EF326BC}" name="Colonne11836" dataDxfId="4530"/>
    <tableColumn id="11855" xr3:uid="{B007A97B-6027-4CB7-A86C-62A9EEDC05F0}" name="Colonne11837" dataDxfId="4529"/>
    <tableColumn id="11856" xr3:uid="{D8D28DFB-C259-475B-A349-88DB62080FBB}" name="Colonne11838" dataDxfId="4528"/>
    <tableColumn id="11857" xr3:uid="{D3DF7626-F5D7-447B-9E5E-231EFCC83A44}" name="Colonne11839" dataDxfId="4527"/>
    <tableColumn id="11858" xr3:uid="{FE8CB622-A790-4036-905E-A451AAD9C6C5}" name="Colonne11840" dataDxfId="4526"/>
    <tableColumn id="11859" xr3:uid="{32F36CDA-D1B1-4A6A-A698-13526E233895}" name="Colonne11841" dataDxfId="4525"/>
    <tableColumn id="11860" xr3:uid="{C29541A0-D14F-4AB5-B15E-7083BF23CDFF}" name="Colonne11842" dataDxfId="4524"/>
    <tableColumn id="11861" xr3:uid="{16E83E9E-EC14-4E35-9259-6179354E75B0}" name="Colonne11843" dataDxfId="4523"/>
    <tableColumn id="11862" xr3:uid="{DF6AEED1-C398-426B-9938-DF93E0F9E0A8}" name="Colonne11844" dataDxfId="4522"/>
    <tableColumn id="11863" xr3:uid="{E69D0938-21E1-4150-9D51-4CEA6443CFB3}" name="Colonne11845" dataDxfId="4521"/>
    <tableColumn id="11864" xr3:uid="{8FF285DB-83A9-46AE-83C5-AE139D6D8EFF}" name="Colonne11846" dataDxfId="4520"/>
    <tableColumn id="11865" xr3:uid="{AC73904D-598B-4B36-BEB2-6AFCA42B2027}" name="Colonne11847" dataDxfId="4519"/>
    <tableColumn id="11866" xr3:uid="{09936E86-E135-4C62-93E2-153581F53981}" name="Colonne11848" dataDxfId="4518"/>
    <tableColumn id="11867" xr3:uid="{3451ADB1-FF98-4C86-9822-C7ADD99E9C09}" name="Colonne11849" dataDxfId="4517"/>
    <tableColumn id="11868" xr3:uid="{FC80F3E1-B0A5-4BFB-9059-BE9CB7A5394F}" name="Colonne11850" dataDxfId="4516"/>
    <tableColumn id="11869" xr3:uid="{1E1519E9-2FF3-4891-A554-56A1FF032A36}" name="Colonne11851" dataDxfId="4515"/>
    <tableColumn id="11870" xr3:uid="{066941B8-4FF9-4B49-AD6A-0C0E7532F6FA}" name="Colonne11852" dataDxfId="4514"/>
    <tableColumn id="11871" xr3:uid="{0C629E69-F73B-4178-BC17-47548BC3641C}" name="Colonne11853" dataDxfId="4513"/>
    <tableColumn id="11872" xr3:uid="{86152702-F134-42FD-8923-238F1D720AD2}" name="Colonne11854" dataDxfId="4512"/>
    <tableColumn id="11873" xr3:uid="{5FC1B8E5-22E7-410F-A3FC-EFBAD0F1C010}" name="Colonne11855" dataDxfId="4511"/>
    <tableColumn id="11874" xr3:uid="{C9C32A2C-9142-43D7-A749-0CE0411A8BB7}" name="Colonne11856" dataDxfId="4510"/>
    <tableColumn id="11875" xr3:uid="{47DF50F3-9148-4782-AC67-824EE5811EC7}" name="Colonne11857" dataDxfId="4509"/>
    <tableColumn id="11876" xr3:uid="{9EBF29C2-BAAF-4D4B-B904-DCDD2B900579}" name="Colonne11858" dataDxfId="4508"/>
    <tableColumn id="11877" xr3:uid="{2797D929-1A29-4AF8-BF7A-AE47C0201587}" name="Colonne11859" dataDxfId="4507"/>
    <tableColumn id="11878" xr3:uid="{9A4EAAC1-1064-468A-8478-511D9B875FD9}" name="Colonne11860" dataDxfId="4506"/>
    <tableColumn id="11879" xr3:uid="{AC22B6F4-2B38-4F5F-9035-FF881090B4B4}" name="Colonne11861" dataDxfId="4505"/>
    <tableColumn id="11880" xr3:uid="{1166029C-2E94-4FFB-820A-39BD2309DB5D}" name="Colonne11862" dataDxfId="4504"/>
    <tableColumn id="11881" xr3:uid="{8CC76348-EFAB-4D87-B590-120B2F04E74F}" name="Colonne11863" dataDxfId="4503"/>
    <tableColumn id="11882" xr3:uid="{AED3283F-D936-4B28-B975-1F635DF507A5}" name="Colonne11864" dataDxfId="4502"/>
    <tableColumn id="11883" xr3:uid="{D2EA974B-0168-473A-89DF-E8DC29F9BE2F}" name="Colonne11865" dataDxfId="4501"/>
    <tableColumn id="11884" xr3:uid="{B8E84C24-A485-46DD-9822-09D907F13EAF}" name="Colonne11866" dataDxfId="4500"/>
    <tableColumn id="11885" xr3:uid="{7FEEDC14-1152-4C86-AE1F-1C6A7DEC888B}" name="Colonne11867" dataDxfId="4499"/>
    <tableColumn id="11886" xr3:uid="{BEA793E2-20A4-4AAD-A94F-826390CB8F99}" name="Colonne11868" dataDxfId="4498"/>
    <tableColumn id="11887" xr3:uid="{521F5507-5A1B-4645-8CD7-5D1D81CB1070}" name="Colonne11869" dataDxfId="4497"/>
    <tableColumn id="11888" xr3:uid="{D6D8C3FB-9A5B-4308-8C26-DF42F0094D8A}" name="Colonne11870" dataDxfId="4496"/>
    <tableColumn id="11889" xr3:uid="{FCF633A0-7F67-4CF0-BF47-ACD4380A6840}" name="Colonne11871" dataDxfId="4495"/>
    <tableColumn id="11890" xr3:uid="{E81A1D2F-50A9-4B99-BC69-1FE22586D6D6}" name="Colonne11872" dataDxfId="4494"/>
    <tableColumn id="11891" xr3:uid="{E67596D9-56EF-44AA-BCFD-DCE25C56D505}" name="Colonne11873" dataDxfId="4493"/>
    <tableColumn id="11892" xr3:uid="{BF64F486-7A9A-4060-B222-060B15D6BE5B}" name="Colonne11874" dataDxfId="4492"/>
    <tableColumn id="11893" xr3:uid="{8110BED5-68C9-4BAE-8256-9FA2728BD008}" name="Colonne11875" dataDxfId="4491"/>
    <tableColumn id="11894" xr3:uid="{E35B3959-9D54-40D7-9415-21EFF73F1A5C}" name="Colonne11876" dataDxfId="4490"/>
    <tableColumn id="11895" xr3:uid="{5615F508-CB9C-4845-A43A-B4749BAB9E39}" name="Colonne11877" dataDxfId="4489"/>
    <tableColumn id="11896" xr3:uid="{6D9BDDC8-D3B1-4CA5-A3C7-EFE2D522F924}" name="Colonne11878" dataDxfId="4488"/>
    <tableColumn id="11897" xr3:uid="{7AD1AA6F-C0DE-493B-A32B-5ABA0C869916}" name="Colonne11879" dataDxfId="4487"/>
    <tableColumn id="11898" xr3:uid="{D8704916-9958-4662-9065-F8AFF3210F63}" name="Colonne11880" dataDxfId="4486"/>
    <tableColumn id="11899" xr3:uid="{BAE6F6DA-67ED-4DED-84F2-D94D6F11815A}" name="Colonne11881" dataDxfId="4485"/>
    <tableColumn id="11900" xr3:uid="{5DDFB488-E8E7-4967-9FA4-420C8AF95555}" name="Colonne11882" dataDxfId="4484"/>
    <tableColumn id="11901" xr3:uid="{C90BF8D0-33E1-4444-9C25-B61F1109EE96}" name="Colonne11883" dataDxfId="4483"/>
    <tableColumn id="11902" xr3:uid="{0B0624D1-A77C-4298-A0B6-D3F011AFE609}" name="Colonne11884" dataDxfId="4482"/>
    <tableColumn id="11903" xr3:uid="{C50ABA98-D6CA-4C6D-852B-C06B7ECA1EC7}" name="Colonne11885" dataDxfId="4481"/>
    <tableColumn id="11904" xr3:uid="{DD1BE44F-3E10-4063-ABE5-101763742A82}" name="Colonne11886" dataDxfId="4480"/>
    <tableColumn id="11905" xr3:uid="{DBB5661E-28CE-4046-8224-6CA39C9F211C}" name="Colonne11887" dataDxfId="4479"/>
    <tableColumn id="11906" xr3:uid="{E288B3AB-EB93-4395-B1B9-71BF25948E1E}" name="Colonne11888" dataDxfId="4478"/>
    <tableColumn id="11907" xr3:uid="{F8020D93-AE84-432A-89F3-668C923BB613}" name="Colonne11889" dataDxfId="4477"/>
    <tableColumn id="11908" xr3:uid="{51ED5193-B856-4F64-8A3B-30DF5917402F}" name="Colonne11890" dataDxfId="4476"/>
    <tableColumn id="11909" xr3:uid="{7ACD1496-372E-418B-AAA1-7612CE0C772B}" name="Colonne11891" dataDxfId="4475"/>
    <tableColumn id="11910" xr3:uid="{56FF3E5E-3CD4-49AD-8034-45E189881E5A}" name="Colonne11892" dataDxfId="4474"/>
    <tableColumn id="11911" xr3:uid="{AF599E0A-AAD5-488B-B5C4-BB45D3F49185}" name="Colonne11893" dataDxfId="4473"/>
    <tableColumn id="11912" xr3:uid="{2ACABA38-1D2C-4168-9867-442AFF3A17B8}" name="Colonne11894" dataDxfId="4472"/>
    <tableColumn id="11913" xr3:uid="{F0859940-4A2C-469F-879F-5B6D28382241}" name="Colonne11895" dataDxfId="4471"/>
    <tableColumn id="11914" xr3:uid="{C93D2C31-08A8-41C8-B752-E2C94276D692}" name="Colonne11896" dataDxfId="4470"/>
    <tableColumn id="11915" xr3:uid="{2E97E83A-675C-4B0E-A8B8-A3672440B4E7}" name="Colonne11897" dataDxfId="4469"/>
    <tableColumn id="11916" xr3:uid="{0582E053-729E-4179-BF43-586664919C07}" name="Colonne11898" dataDxfId="4468"/>
    <tableColumn id="11917" xr3:uid="{AC099084-3641-4A78-BF18-9DF60EDA21F7}" name="Colonne11899" dataDxfId="4467"/>
    <tableColumn id="11918" xr3:uid="{3EAC8867-2C87-4CCF-B27E-1D3E7D9D6417}" name="Colonne11900" dataDxfId="4466"/>
    <tableColumn id="11919" xr3:uid="{57F6189A-8E18-4296-AC76-CCA6B50BAE5B}" name="Colonne11901" dataDxfId="4465"/>
    <tableColumn id="11920" xr3:uid="{68F12F18-43AB-4534-9FD1-3B1DEBC3781F}" name="Colonne11902" dataDxfId="4464"/>
    <tableColumn id="11921" xr3:uid="{B9284442-B106-4A1C-BBED-2B5363DF02C4}" name="Colonne11903" dataDxfId="4463"/>
    <tableColumn id="11922" xr3:uid="{700408F2-3A81-4A9A-9DC6-8641C798168E}" name="Colonne11904" dataDxfId="4462"/>
    <tableColumn id="11923" xr3:uid="{74B4185E-BE56-4377-B388-11C36A2045C8}" name="Colonne11905" dataDxfId="4461"/>
    <tableColumn id="11924" xr3:uid="{41A034EA-B00E-4556-94F0-F0544C29CEAA}" name="Colonne11906" dataDxfId="4460"/>
    <tableColumn id="11925" xr3:uid="{AF673A89-7330-409E-9EF4-530E345E6FBC}" name="Colonne11907" dataDxfId="4459"/>
    <tableColumn id="11926" xr3:uid="{E0AC863B-728B-408C-B5B5-782ACCA2FD66}" name="Colonne11908" dataDxfId="4458"/>
    <tableColumn id="11927" xr3:uid="{A6BAB661-85A9-4430-AF54-02C83A4032A4}" name="Colonne11909" dataDxfId="4457"/>
    <tableColumn id="11928" xr3:uid="{76B0C251-9214-4FA9-913F-5680ACA2B1E8}" name="Colonne11910" dataDxfId="4456"/>
    <tableColumn id="11929" xr3:uid="{A4F6F0C6-B2A7-4D1C-B9F1-4E57D5180699}" name="Colonne11911" dataDxfId="4455"/>
    <tableColumn id="11930" xr3:uid="{10059C32-CA22-489B-B7B7-08AE3B483B8C}" name="Colonne11912" dataDxfId="4454"/>
    <tableColumn id="11931" xr3:uid="{AA7796E1-C9CA-4C50-9A0F-9286C7ABD35B}" name="Colonne11913" dataDxfId="4453"/>
    <tableColumn id="11932" xr3:uid="{BF9E405A-6C85-4A6B-A7BA-6B4FAE1AB599}" name="Colonne11914" dataDxfId="4452"/>
    <tableColumn id="11933" xr3:uid="{2D150218-18C0-49F3-90A5-41E496CFB39A}" name="Colonne11915" dataDxfId="4451"/>
    <tableColumn id="11934" xr3:uid="{3842679D-CF09-41D9-8646-58DD6452D51A}" name="Colonne11916" dataDxfId="4450"/>
    <tableColumn id="11935" xr3:uid="{BD26CC5B-1F31-40D6-BBF2-D7D0A875BC2B}" name="Colonne11917" dataDxfId="4449"/>
    <tableColumn id="11936" xr3:uid="{69C8834A-82DB-45AC-8C60-005D32D82E87}" name="Colonne11918" dataDxfId="4448"/>
    <tableColumn id="11937" xr3:uid="{7D918CBA-B370-470A-B530-8F96B91708A0}" name="Colonne11919" dataDxfId="4447"/>
    <tableColumn id="11938" xr3:uid="{CA1E5392-F9E7-4C1C-9F1A-A780CDF0552A}" name="Colonne11920" dataDxfId="4446"/>
    <tableColumn id="11939" xr3:uid="{C8525803-A35A-4BAB-B510-817E0A08A1F9}" name="Colonne11921" dataDxfId="4445"/>
    <tableColumn id="11940" xr3:uid="{923572F7-0AC4-4187-B118-5ABAE6860459}" name="Colonne11922" dataDxfId="4444"/>
    <tableColumn id="11941" xr3:uid="{64AA188A-C6A1-467E-AFDD-C3889DEACBD2}" name="Colonne11923" dataDxfId="4443"/>
    <tableColumn id="11942" xr3:uid="{5642869B-44BE-40DF-8573-D6C5C10A6DE5}" name="Colonne11924" dataDxfId="4442"/>
    <tableColumn id="11943" xr3:uid="{60B8DFE1-7EAC-4244-8EBF-BE407A9B9069}" name="Colonne11925" dataDxfId="4441"/>
    <tableColumn id="11944" xr3:uid="{7DC6303A-282E-450D-B47A-A3108B40D503}" name="Colonne11926" dataDxfId="4440"/>
    <tableColumn id="11945" xr3:uid="{E5881AA5-E02E-4C2C-8CAD-161D942F2774}" name="Colonne11927" dataDxfId="4439"/>
    <tableColumn id="11946" xr3:uid="{AF9D1843-E377-4B03-80EA-DFAA52177294}" name="Colonne11928" dataDxfId="4438"/>
    <tableColumn id="11947" xr3:uid="{41B38F98-9187-4439-BB26-2C041A334A25}" name="Colonne11929" dataDxfId="4437"/>
    <tableColumn id="11948" xr3:uid="{D398360A-FA89-43AE-8E3D-E9DD6BA59651}" name="Colonne11930" dataDxfId="4436"/>
    <tableColumn id="11949" xr3:uid="{C9B296C5-0955-45A9-820D-876C1E919689}" name="Colonne11931" dataDxfId="4435"/>
    <tableColumn id="11950" xr3:uid="{9633C580-D597-4094-BBB0-11E85EE1556F}" name="Colonne11932" dataDxfId="4434"/>
    <tableColumn id="11951" xr3:uid="{D32379E5-C0C0-4C44-A747-38C242DF74C3}" name="Colonne11933" dataDxfId="4433"/>
    <tableColumn id="11952" xr3:uid="{6273A79F-68DF-4B71-B852-ED8D4803D430}" name="Colonne11934" dataDxfId="4432"/>
    <tableColumn id="11953" xr3:uid="{FC02EABD-A5B8-4E28-99C0-DF0A9067D518}" name="Colonne11935" dataDxfId="4431"/>
    <tableColumn id="11954" xr3:uid="{355E1E01-7478-4800-952C-F5F4D7DF571C}" name="Colonne11936" dataDxfId="4430"/>
    <tableColumn id="11955" xr3:uid="{8A250401-A639-4BCA-BB06-1EE2775CD408}" name="Colonne11937" dataDxfId="4429"/>
    <tableColumn id="11956" xr3:uid="{1018D2BB-DBCE-494F-A098-EAE673E669E5}" name="Colonne11938" dataDxfId="4428"/>
    <tableColumn id="11957" xr3:uid="{15C603F9-CE4D-42DE-9E44-CD107D2BF784}" name="Colonne11939" dataDxfId="4427"/>
    <tableColumn id="11958" xr3:uid="{B8F4BE7F-418D-4F55-8713-A89ACDFE2A41}" name="Colonne11940" dataDxfId="4426"/>
    <tableColumn id="11959" xr3:uid="{14F5406C-4F4C-4EB6-92E6-057493DD7F7B}" name="Colonne11941" dataDxfId="4425"/>
    <tableColumn id="11960" xr3:uid="{AC2C4760-2430-40C4-8194-0DDBC035512C}" name="Colonne11942" dataDxfId="4424"/>
    <tableColumn id="11961" xr3:uid="{274DAE04-057A-40FD-816B-85BEAFA4365A}" name="Colonne11943" dataDxfId="4423"/>
    <tableColumn id="11962" xr3:uid="{484D8CE6-D50A-4B03-9EB3-7BB3518837AC}" name="Colonne11944" dataDxfId="4422"/>
    <tableColumn id="11963" xr3:uid="{A8C36112-69ED-4A81-AB23-9E25D6EE296F}" name="Colonne11945" dataDxfId="4421"/>
    <tableColumn id="11964" xr3:uid="{FC4BB0CB-AD85-4445-847A-DC1EBA85FC54}" name="Colonne11946" dataDxfId="4420"/>
    <tableColumn id="11965" xr3:uid="{65E28EFE-4DB8-4166-966B-769071C77208}" name="Colonne11947" dataDxfId="4419"/>
    <tableColumn id="11966" xr3:uid="{6590686A-B08C-4888-A1B6-750BDD93910C}" name="Colonne11948" dataDxfId="4418"/>
    <tableColumn id="11967" xr3:uid="{23C95900-7EA6-4422-B60B-BFA340024A75}" name="Colonne11949" dataDxfId="4417"/>
    <tableColumn id="11968" xr3:uid="{6E3E453A-7F81-4A4F-8BFB-0E8C71E52387}" name="Colonne11950" dataDxfId="4416"/>
    <tableColumn id="11969" xr3:uid="{69FEFEAC-66B4-4FD0-BAC4-BCC7E5BA2DC7}" name="Colonne11951" dataDxfId="4415"/>
    <tableColumn id="11970" xr3:uid="{1D4A38D4-E3A5-4528-8A21-2A80D08939F8}" name="Colonne11952" dataDxfId="4414"/>
    <tableColumn id="11971" xr3:uid="{ADC32695-1A0D-4DDE-9042-352332228C0D}" name="Colonne11953" dataDxfId="4413"/>
    <tableColumn id="11972" xr3:uid="{68250573-B857-4C35-8BD0-26AC650F0F69}" name="Colonne11954" dataDxfId="4412"/>
    <tableColumn id="11973" xr3:uid="{1E59E8C1-E9A4-439B-B27D-31CA557CA17E}" name="Colonne11955" dataDxfId="4411"/>
    <tableColumn id="11974" xr3:uid="{04EAAD71-A56D-4D49-A0EC-4559BED4DCB6}" name="Colonne11956" dataDxfId="4410"/>
    <tableColumn id="11975" xr3:uid="{6C82E0DD-5E77-45FC-9E5A-9DED606B643E}" name="Colonne11957" dataDxfId="4409"/>
    <tableColumn id="11976" xr3:uid="{63ABD59A-FDBC-47B7-BD09-248E701C3764}" name="Colonne11958" dataDxfId="4408"/>
    <tableColumn id="11977" xr3:uid="{E940AD36-E0EF-4D9F-B32D-021FA6E8CAF5}" name="Colonne11959" dataDxfId="4407"/>
    <tableColumn id="11978" xr3:uid="{16D063B0-B64B-44E6-84E0-B1FAD0F84F40}" name="Colonne11960" dataDxfId="4406"/>
    <tableColumn id="11979" xr3:uid="{3A8CBC89-992F-41E6-AB4F-8C313CBE5C09}" name="Colonne11961" dataDxfId="4405"/>
    <tableColumn id="11980" xr3:uid="{0124DC66-7E94-46C6-8270-EA74B489B05E}" name="Colonne11962" dataDxfId="4404"/>
    <tableColumn id="11981" xr3:uid="{EFD8ED26-6BC3-4B3E-A625-417DAC01D246}" name="Colonne11963" dataDxfId="4403"/>
    <tableColumn id="11982" xr3:uid="{818361B1-9D52-4870-AA6D-54B9F762D22E}" name="Colonne11964" dataDxfId="4402"/>
    <tableColumn id="11983" xr3:uid="{E66988CA-5277-49BC-80B1-3B990893F799}" name="Colonne11965" dataDxfId="4401"/>
    <tableColumn id="11984" xr3:uid="{111F023F-605A-431F-8EE6-D7BD2DF297DC}" name="Colonne11966" dataDxfId="4400"/>
    <tableColumn id="11985" xr3:uid="{2EC83657-F8EC-4D1B-BCC6-49C1117F24FC}" name="Colonne11967" dataDxfId="4399"/>
    <tableColumn id="11986" xr3:uid="{60E6AF0D-EE5B-499C-9C7C-068CFA570299}" name="Colonne11968" dataDxfId="4398"/>
    <tableColumn id="11987" xr3:uid="{2B3B0298-9573-463B-97BE-D74C82CFC39E}" name="Colonne11969" dataDxfId="4397"/>
    <tableColumn id="11988" xr3:uid="{168650C5-21B7-4618-828D-5C0E0013CE01}" name="Colonne11970" dataDxfId="4396"/>
    <tableColumn id="11989" xr3:uid="{9956D14B-7FF2-4DB2-ABF6-BA038E47C8E8}" name="Colonne11971" dataDxfId="4395"/>
    <tableColumn id="11990" xr3:uid="{21C4F96F-5C38-4900-9C2A-93AD3688B8F7}" name="Colonne11972" dataDxfId="4394"/>
    <tableColumn id="11991" xr3:uid="{9D1DE721-BA6B-49B2-A2CB-3EE5BF058E4B}" name="Colonne11973" dataDxfId="4393"/>
    <tableColumn id="11992" xr3:uid="{E5F3857D-8061-48B1-9476-E85861908F26}" name="Colonne11974" dataDxfId="4392"/>
    <tableColumn id="11993" xr3:uid="{6EABCEBA-4CCB-4D0C-A842-B713E65EB033}" name="Colonne11975" dataDxfId="4391"/>
    <tableColumn id="11994" xr3:uid="{81635A7B-5B81-416F-9CBB-2DA759151C02}" name="Colonne11976" dataDxfId="4390"/>
    <tableColumn id="11995" xr3:uid="{944689E5-BBC5-4CC0-8F8C-FF5BCC64B504}" name="Colonne11977" dataDxfId="4389"/>
    <tableColumn id="11996" xr3:uid="{33EC964B-5908-459D-BCD0-8C1B1930CA99}" name="Colonne11978" dataDxfId="4388"/>
    <tableColumn id="11997" xr3:uid="{D1199D8E-85E4-4515-9838-83E96BC6E9FE}" name="Colonne11979" dataDxfId="4387"/>
    <tableColumn id="11998" xr3:uid="{764B28F6-C599-482C-9160-DAFCDD36F606}" name="Colonne11980" dataDxfId="4386"/>
    <tableColumn id="11999" xr3:uid="{2874A144-C5BD-4909-BC42-73534732E551}" name="Colonne11981" dataDxfId="4385"/>
    <tableColumn id="12000" xr3:uid="{95D907D8-A39A-4B3C-9CAB-E19326E1D23B}" name="Colonne11982" dataDxfId="4384"/>
    <tableColumn id="12001" xr3:uid="{37502517-FA3A-4F5D-9502-F7C72EE6305D}" name="Colonne11983" dataDxfId="4383"/>
    <tableColumn id="12002" xr3:uid="{5CBB6402-43DE-4E3A-9B8E-2E0C307D6881}" name="Colonne11984" dataDxfId="4382"/>
    <tableColumn id="12003" xr3:uid="{4AD4A1F5-ACAA-4467-9BE7-5E6A98147516}" name="Colonne11985" dataDxfId="4381"/>
    <tableColumn id="12004" xr3:uid="{E7F6B510-E91A-4647-B657-A39337D2BE34}" name="Colonne11986" dataDxfId="4380"/>
    <tableColumn id="12005" xr3:uid="{69092704-8489-4A65-9490-B3C8057C8AD4}" name="Colonne11987" dataDxfId="4379"/>
    <tableColumn id="12006" xr3:uid="{C65699A7-E26E-4C3C-BF3D-07E0F66F315E}" name="Colonne11988" dataDxfId="4378"/>
    <tableColumn id="12007" xr3:uid="{570A66EF-0DA6-43C6-8391-69AB401D1B38}" name="Colonne11989" dataDxfId="4377"/>
    <tableColumn id="12008" xr3:uid="{F2512B01-AC39-40C5-A2C7-75D5C2EA0CE9}" name="Colonne11990" dataDxfId="4376"/>
    <tableColumn id="12009" xr3:uid="{5E750682-94BE-499C-8427-A8C3D6A9FEA4}" name="Colonne11991" dataDxfId="4375"/>
    <tableColumn id="12010" xr3:uid="{1E14D9A3-9D4F-4651-84AF-BA5A645082FD}" name="Colonne11992" dataDxfId="4374"/>
    <tableColumn id="12011" xr3:uid="{053152B2-4BA4-4848-802C-98B6F8895D8E}" name="Colonne11993" dataDxfId="4373"/>
    <tableColumn id="12012" xr3:uid="{D42410C1-362B-458B-801B-4EF69638FDAE}" name="Colonne11994" dataDxfId="4372"/>
    <tableColumn id="12013" xr3:uid="{B29AC55C-94F8-4E54-9261-BA2CDD4C6FC4}" name="Colonne11995" dataDxfId="4371"/>
    <tableColumn id="12014" xr3:uid="{0EEEF07F-830C-49E2-B831-7007A53541BD}" name="Colonne11996" dataDxfId="4370"/>
    <tableColumn id="12015" xr3:uid="{8E59948E-8E53-4623-A8A6-88E710E7A6CF}" name="Colonne11997" dataDxfId="4369"/>
    <tableColumn id="12016" xr3:uid="{4926EA0D-0F45-4CF9-B753-0FB75573FE94}" name="Colonne11998" dataDxfId="4368"/>
    <tableColumn id="12017" xr3:uid="{7A335995-5016-4A2B-AEFD-01503E96A0FA}" name="Colonne11999" dataDxfId="4367"/>
    <tableColumn id="12018" xr3:uid="{FB53BC5C-EC4A-458D-AD2F-1CA96EA8CAB2}" name="Colonne12000" dataDxfId="4366"/>
    <tableColumn id="12019" xr3:uid="{C3354E16-D94F-4412-9A77-B697822519C9}" name="Colonne12001" dataDxfId="4365"/>
    <tableColumn id="12020" xr3:uid="{C81ED12C-EF3A-4083-A105-08A864CEB827}" name="Colonne12002" dataDxfId="4364"/>
    <tableColumn id="12021" xr3:uid="{08A85FCA-E124-4FE4-9669-3E1923B8E476}" name="Colonne12003" dataDxfId="4363"/>
    <tableColumn id="12022" xr3:uid="{0B883F07-858A-4247-A032-43D2FF4D2730}" name="Colonne12004" dataDxfId="4362"/>
    <tableColumn id="12023" xr3:uid="{159AAEE1-9102-4313-BB78-619875504026}" name="Colonne12005" dataDxfId="4361"/>
    <tableColumn id="12024" xr3:uid="{DADB3516-5841-4DD4-A1B6-F3453EEB8CC8}" name="Colonne12006" dataDxfId="4360"/>
    <tableColumn id="12025" xr3:uid="{746DCE61-F977-4607-B9B6-BA72BB4792A9}" name="Colonne12007" dataDxfId="4359"/>
    <tableColumn id="12026" xr3:uid="{52A1B5FD-54F0-40E5-95EA-803699C3DA12}" name="Colonne12008" dataDxfId="4358"/>
    <tableColumn id="12027" xr3:uid="{77A1B59C-AC1A-4920-9884-44AB6F64A072}" name="Colonne12009" dataDxfId="4357"/>
    <tableColumn id="12028" xr3:uid="{0E9D4104-2427-48A1-BA90-25AF4721FC67}" name="Colonne12010" dataDxfId="4356"/>
    <tableColumn id="12029" xr3:uid="{08BFC5DB-18F2-42BA-93AA-86A7D340CCC5}" name="Colonne12011" dataDxfId="4355"/>
    <tableColumn id="12030" xr3:uid="{551715CD-11DF-4BD3-B3EA-54CC96C8D0E1}" name="Colonne12012" dataDxfId="4354"/>
    <tableColumn id="12031" xr3:uid="{6144CCAA-ACF1-41B6-9FD4-0225470ABF87}" name="Colonne12013" dataDxfId="4353"/>
    <tableColumn id="12032" xr3:uid="{42C6E7F1-DF85-45D6-998F-BE5F71043CAA}" name="Colonne12014" dataDxfId="4352"/>
    <tableColumn id="12033" xr3:uid="{42352677-C80B-4EE8-9D72-8731B8784596}" name="Colonne12015" dataDxfId="4351"/>
    <tableColumn id="12034" xr3:uid="{B3A57015-1D4D-4E86-B49E-0D3D3FBFCE22}" name="Colonne12016" dataDxfId="4350"/>
    <tableColumn id="12035" xr3:uid="{6DCB0BFF-7C57-4930-A04D-35821052C679}" name="Colonne12017" dataDxfId="4349"/>
    <tableColumn id="12036" xr3:uid="{F9F26102-C96D-48C7-B696-1BA7DFE50F40}" name="Colonne12018" dataDxfId="4348"/>
    <tableColumn id="12037" xr3:uid="{7467BC3C-26E8-452E-BFEB-837012C9B329}" name="Colonne12019" dataDxfId="4347"/>
    <tableColumn id="12038" xr3:uid="{618D3F9C-CC40-4D4F-A175-66ACA162E011}" name="Colonne12020" dataDxfId="4346"/>
    <tableColumn id="12039" xr3:uid="{4A272FCC-4D13-496D-A4E0-CBA39F706D2D}" name="Colonne12021" dataDxfId="4345"/>
    <tableColumn id="12040" xr3:uid="{E3A37DB8-CDA2-41A4-89FD-4FC9DE31A1AE}" name="Colonne12022" dataDxfId="4344"/>
    <tableColumn id="12041" xr3:uid="{70310E0F-F22E-46B6-8EFE-4EFBC240AF22}" name="Colonne12023" dataDxfId="4343"/>
    <tableColumn id="12042" xr3:uid="{1EEB69DA-5B6D-4606-B7EE-71300FA711B6}" name="Colonne12024" dataDxfId="4342"/>
    <tableColumn id="12043" xr3:uid="{58AE6D9E-12F2-4DDD-AC26-536DE458C94B}" name="Colonne12025" dataDxfId="4341"/>
    <tableColumn id="12044" xr3:uid="{1A21F2C7-B219-49D0-88D7-301CD4AAE793}" name="Colonne12026" dataDxfId="4340"/>
    <tableColumn id="12045" xr3:uid="{6CA76DB0-7E53-4D60-A17D-E75A9AE526E3}" name="Colonne12027" dataDxfId="4339"/>
    <tableColumn id="12046" xr3:uid="{A05A95A5-7CE6-44AC-BA94-AEB2952269D9}" name="Colonne12028" dataDxfId="4338"/>
    <tableColumn id="12047" xr3:uid="{8DE06CDB-8D6C-4E6F-874B-072872F7CD5D}" name="Colonne12029" dataDxfId="4337"/>
    <tableColumn id="12048" xr3:uid="{EC9D5EBC-6D9D-4CDC-9C29-6A555CADE5B5}" name="Colonne12030" dataDxfId="4336"/>
    <tableColumn id="12049" xr3:uid="{00DE6D34-A509-49D3-9A18-04E0C4B0E211}" name="Colonne12031" dataDxfId="4335"/>
    <tableColumn id="12050" xr3:uid="{29768871-E86C-4416-B04B-FCCABEFB6514}" name="Colonne12032" dataDxfId="4334"/>
    <tableColumn id="12051" xr3:uid="{7E023E29-0BBA-4E1A-A0D0-91D46A63DAD2}" name="Colonne12033" dataDxfId="4333"/>
    <tableColumn id="12052" xr3:uid="{EDD4D37D-B81A-4AE2-8CDB-EABEABB77840}" name="Colonne12034" dataDxfId="4332"/>
    <tableColumn id="12053" xr3:uid="{668A0D1D-25A7-43B1-AF3D-377452A77A27}" name="Colonne12035" dataDxfId="4331"/>
    <tableColumn id="12054" xr3:uid="{85D96478-F1FE-4780-8009-98F47A786CAC}" name="Colonne12036" dataDxfId="4330"/>
    <tableColumn id="12055" xr3:uid="{27C53B64-67FF-443F-95FE-EF0C85807479}" name="Colonne12037" dataDxfId="4329"/>
    <tableColumn id="12056" xr3:uid="{B8A97C84-89B5-4955-8B0A-978C141A5669}" name="Colonne12038" dataDxfId="4328"/>
    <tableColumn id="12057" xr3:uid="{53C284F4-D243-48F8-82B4-10533BD46EB2}" name="Colonne12039" dataDxfId="4327"/>
    <tableColumn id="12058" xr3:uid="{33B9D72E-7F81-47C0-97BC-0FDC12C459CA}" name="Colonne12040" dataDxfId="4326"/>
    <tableColumn id="12059" xr3:uid="{D9CF1ED5-72B3-4A3D-9E19-C04BB94DFD2A}" name="Colonne12041" dataDxfId="4325"/>
    <tableColumn id="12060" xr3:uid="{9C2D2197-3DA6-423A-A290-2D81D47AC88D}" name="Colonne12042" dataDxfId="4324"/>
    <tableColumn id="12061" xr3:uid="{8273B814-67D4-43AD-9C9A-F8E6BB7F52AE}" name="Colonne12043" dataDxfId="4323"/>
    <tableColumn id="12062" xr3:uid="{FB2D4AFF-31E2-4E9E-8702-4ADB0EF74312}" name="Colonne12044" dataDxfId="4322"/>
    <tableColumn id="12063" xr3:uid="{C9B5D3AD-2514-4180-8CB4-550746B58734}" name="Colonne12045" dataDxfId="4321"/>
    <tableColumn id="12064" xr3:uid="{CF8F27F3-EA3D-47EC-8B66-0A799FCC3DE8}" name="Colonne12046" dataDxfId="4320"/>
    <tableColumn id="12065" xr3:uid="{42ACADA5-B8CF-49DF-B395-67D4A8A8B680}" name="Colonne12047" dataDxfId="4319"/>
    <tableColumn id="12066" xr3:uid="{04468C6E-E41C-48BB-A3CE-E9F3B090A616}" name="Colonne12048" dataDxfId="4318"/>
    <tableColumn id="12067" xr3:uid="{B7AB36D2-B3A0-4D85-9AC7-481FC902B692}" name="Colonne12049" dataDxfId="4317"/>
    <tableColumn id="12068" xr3:uid="{6C98FBB1-563F-4B41-8305-F37F5B3504A4}" name="Colonne12050" dataDxfId="4316"/>
    <tableColumn id="12069" xr3:uid="{1DF1EF63-3B88-40B0-A573-B6603616033F}" name="Colonne12051" dataDxfId="4315"/>
    <tableColumn id="12070" xr3:uid="{2FF0CF25-B58F-4AD9-B976-FD08D82579A8}" name="Colonne12052" dataDxfId="4314"/>
    <tableColumn id="12071" xr3:uid="{450DBF00-67D6-4C99-A554-C9BA29421C20}" name="Colonne12053" dataDxfId="4313"/>
    <tableColumn id="12072" xr3:uid="{0896B3A2-BD78-42A2-97EF-92CEDCAF0838}" name="Colonne12054" dataDxfId="4312"/>
    <tableColumn id="12073" xr3:uid="{15B74421-B94F-4C60-988A-36908D6903B0}" name="Colonne12055" dataDxfId="4311"/>
    <tableColumn id="12074" xr3:uid="{D8795C6C-D4A2-4BF7-AEC2-9369A2468F51}" name="Colonne12056" dataDxfId="4310"/>
    <tableColumn id="12075" xr3:uid="{A335201B-D732-423F-836F-D483109134C7}" name="Colonne12057" dataDxfId="4309"/>
    <tableColumn id="12076" xr3:uid="{31A88552-5F5A-4020-A73E-B8D1881177FD}" name="Colonne12058" dataDxfId="4308"/>
    <tableColumn id="12077" xr3:uid="{136F15EF-C91A-466B-A229-F3793CD9882A}" name="Colonne12059" dataDxfId="4307"/>
    <tableColumn id="12078" xr3:uid="{72946959-A098-4EAB-BBB7-65CEA56A87BA}" name="Colonne12060" dataDxfId="4306"/>
    <tableColumn id="12079" xr3:uid="{254DF6CA-62D8-4B70-867B-F93A33FA1B04}" name="Colonne12061" dataDxfId="4305"/>
    <tableColumn id="12080" xr3:uid="{B278363B-D452-4C36-A171-2CD185B978E9}" name="Colonne12062" dataDxfId="4304"/>
    <tableColumn id="12081" xr3:uid="{AAFDC6E6-C26B-4643-AA16-D8CC232F3170}" name="Colonne12063" dataDxfId="4303"/>
    <tableColumn id="12082" xr3:uid="{AD4592A6-61B0-4AFF-8133-795EC9A0B5C0}" name="Colonne12064" dataDxfId="4302"/>
    <tableColumn id="12083" xr3:uid="{59B3362A-D656-432C-B9BF-4C5F77D8EE77}" name="Colonne12065" dataDxfId="4301"/>
    <tableColumn id="12084" xr3:uid="{F03B606B-7BD0-4D87-B104-D4DD6E19B3DA}" name="Colonne12066" dataDxfId="4300"/>
    <tableColumn id="12085" xr3:uid="{4D6B9863-C800-47D6-B696-5E5EA190AB37}" name="Colonne12067" dataDxfId="4299"/>
    <tableColumn id="12086" xr3:uid="{8B3003F3-B226-4240-9598-4469E6F92579}" name="Colonne12068" dataDxfId="4298"/>
    <tableColumn id="12087" xr3:uid="{9F9EE132-B507-4536-A406-A6DB877D51BE}" name="Colonne12069" dataDxfId="4297"/>
    <tableColumn id="12088" xr3:uid="{7BBF9276-F618-4335-98AD-0D8C854497DC}" name="Colonne12070" dataDxfId="4296"/>
    <tableColumn id="12089" xr3:uid="{3EA06E38-5324-48DD-ACBF-D82F28AA0F82}" name="Colonne12071" dataDxfId="4295"/>
    <tableColumn id="12090" xr3:uid="{1D6102DB-F3BE-4186-949B-873655BC9B11}" name="Colonne12072" dataDxfId="4294"/>
    <tableColumn id="12091" xr3:uid="{1B206035-F802-4C2C-AD16-0938ECE0B469}" name="Colonne12073" dataDxfId="4293"/>
    <tableColumn id="12092" xr3:uid="{C495EFE4-1F67-4A82-BADD-432821788C39}" name="Colonne12074" dataDxfId="4292"/>
    <tableColumn id="12093" xr3:uid="{042BFC17-95CB-4707-B0F1-4DF43FE00207}" name="Colonne12075" dataDxfId="4291"/>
    <tableColumn id="12094" xr3:uid="{52CB0292-75C8-47FD-9D02-B56C8CAAA25D}" name="Colonne12076" dataDxfId="4290"/>
    <tableColumn id="12095" xr3:uid="{1E896671-7159-4D1E-B242-E54D5F462128}" name="Colonne12077" dataDxfId="4289"/>
    <tableColumn id="12096" xr3:uid="{A6D32F98-89E6-428F-AA95-60EFA625F77B}" name="Colonne12078" dataDxfId="4288"/>
    <tableColumn id="12097" xr3:uid="{1D224093-CA31-478C-AA97-537BD3CF48D7}" name="Colonne12079" dataDxfId="4287"/>
    <tableColumn id="12098" xr3:uid="{C543D276-DECB-4F5E-80EE-0813DDAF171A}" name="Colonne12080" dataDxfId="4286"/>
    <tableColumn id="12099" xr3:uid="{C06FF77A-6E4E-4F2D-BE08-0B8563C2D84E}" name="Colonne12081" dataDxfId="4285"/>
    <tableColumn id="12100" xr3:uid="{37626932-40D6-43FA-85D2-585CF98C0494}" name="Colonne12082" dataDxfId="4284"/>
    <tableColumn id="12101" xr3:uid="{46681D88-2A60-49A6-99F9-E20E823BC4D9}" name="Colonne12083" dataDxfId="4283"/>
    <tableColumn id="12102" xr3:uid="{80F0E1F1-46D7-4A80-AA5D-6977CF00F6E9}" name="Colonne12084" dataDxfId="4282"/>
    <tableColumn id="12103" xr3:uid="{B80162E9-44AB-403C-AF5D-E2D4A13B7794}" name="Colonne12085" dataDxfId="4281"/>
    <tableColumn id="12104" xr3:uid="{0FBE7E69-4C40-4E04-BC9A-9464EE86437D}" name="Colonne12086" dataDxfId="4280"/>
    <tableColumn id="12105" xr3:uid="{844563E7-18E1-44AF-AA9E-85CF93CAD33F}" name="Colonne12087" dataDxfId="4279"/>
    <tableColumn id="12106" xr3:uid="{81D64943-D2EC-4C3B-8A42-C4E2DEDDEEDF}" name="Colonne12088" dataDxfId="4278"/>
    <tableColumn id="12107" xr3:uid="{83C2BDC3-DF22-426D-A1E3-542A32966E69}" name="Colonne12089" dataDxfId="4277"/>
    <tableColumn id="12108" xr3:uid="{2F238414-EB60-4380-A391-2E105CCD1343}" name="Colonne12090" dataDxfId="4276"/>
    <tableColumn id="12109" xr3:uid="{CB85C2FA-0B8D-422A-91F1-49E9BB8566E2}" name="Colonne12091" dataDxfId="4275"/>
    <tableColumn id="12110" xr3:uid="{459450E6-9ADE-41AA-A572-89C93B6F7519}" name="Colonne12092" dataDxfId="4274"/>
    <tableColumn id="12111" xr3:uid="{156D382C-AE00-4580-9468-97D0E7F42682}" name="Colonne12093" dataDxfId="4273"/>
    <tableColumn id="12112" xr3:uid="{44C28941-5E90-406C-B15C-039638F77C5A}" name="Colonne12094" dataDxfId="4272"/>
    <tableColumn id="12113" xr3:uid="{A05940DB-4D2F-43B3-B4DF-6BE3276DE6E4}" name="Colonne12095" dataDxfId="4271"/>
    <tableColumn id="12114" xr3:uid="{3788D9BA-4653-491E-A685-BF2A6A1DA951}" name="Colonne12096" dataDxfId="4270"/>
    <tableColumn id="12115" xr3:uid="{53A67022-C171-465F-9E69-D32A65CCBED8}" name="Colonne12097" dataDxfId="4269"/>
    <tableColumn id="12116" xr3:uid="{13BCB1F6-9E09-4885-A96E-9E998BB142B6}" name="Colonne12098" dataDxfId="4268"/>
    <tableColumn id="12117" xr3:uid="{AE49C0A7-B398-4BA7-8EB3-F5A3EE929169}" name="Colonne12099" dataDxfId="4267"/>
    <tableColumn id="12118" xr3:uid="{C2CFCA47-0C51-4A57-BB51-148ED65F0EB4}" name="Colonne12100" dataDxfId="4266"/>
    <tableColumn id="12119" xr3:uid="{08874E99-CF07-4759-9439-0AA2EA30BAF9}" name="Colonne12101" dataDxfId="4265"/>
    <tableColumn id="12120" xr3:uid="{5F6356E1-AAA3-4AC4-8938-CE50DBBC1BE4}" name="Colonne12102" dataDxfId="4264"/>
    <tableColumn id="12121" xr3:uid="{6987C2C0-5695-4284-9D7E-F0A0DF2107C9}" name="Colonne12103" dataDxfId="4263"/>
    <tableColumn id="12122" xr3:uid="{91EE93BB-AC91-48DB-8E4A-9EE01D4A0A85}" name="Colonne12104" dataDxfId="4262"/>
    <tableColumn id="12123" xr3:uid="{D0360381-91F1-4F1E-8B25-FC66E491D651}" name="Colonne12105" dataDxfId="4261"/>
    <tableColumn id="12124" xr3:uid="{DD05DE78-2EAD-4233-AA46-20BF945B4214}" name="Colonne12106" dataDxfId="4260"/>
    <tableColumn id="12125" xr3:uid="{FAA1C5D9-F898-4240-9A37-C1FDAC5B78F0}" name="Colonne12107" dataDxfId="4259"/>
    <tableColumn id="12126" xr3:uid="{565BB0AF-CD53-461C-8AC0-AA4D506885B2}" name="Colonne12108" dataDxfId="4258"/>
    <tableColumn id="12127" xr3:uid="{C19ED624-1691-4E20-A37F-AC7B586F02B0}" name="Colonne12109" dataDxfId="4257"/>
    <tableColumn id="12128" xr3:uid="{F2AAC65B-CA22-49BC-BD13-6BB9009C7789}" name="Colonne12110" dataDxfId="4256"/>
    <tableColumn id="12129" xr3:uid="{0AF6099B-4357-440D-BE85-A3819B5CA87A}" name="Colonne12111" dataDxfId="4255"/>
    <tableColumn id="12130" xr3:uid="{F43878C8-34A0-4334-BF8F-02B343F5A636}" name="Colonne12112" dataDxfId="4254"/>
    <tableColumn id="12131" xr3:uid="{B079D712-0AAF-489B-9BDE-372C363DF8BB}" name="Colonne12113" dataDxfId="4253"/>
    <tableColumn id="12132" xr3:uid="{A36A7831-5483-4F00-8D33-6F56F1198A86}" name="Colonne12114" dataDxfId="4252"/>
    <tableColumn id="12133" xr3:uid="{09458F7C-8AB1-45EE-9C42-E1AB6A7D8CF6}" name="Colonne12115" dataDxfId="4251"/>
    <tableColumn id="12134" xr3:uid="{F550A08D-E429-494A-84AF-A3A3B409B6EE}" name="Colonne12116" dataDxfId="4250"/>
    <tableColumn id="12135" xr3:uid="{960C7557-ADFD-4E14-967D-51456B6145AA}" name="Colonne12117" dataDxfId="4249"/>
    <tableColumn id="12136" xr3:uid="{CFEC173F-ACA0-47C9-946D-15705B5BA5B1}" name="Colonne12118" dataDxfId="4248"/>
    <tableColumn id="12137" xr3:uid="{85687DC2-5417-4AA1-AA28-37358B3C68F7}" name="Colonne12119" dataDxfId="4247"/>
    <tableColumn id="12138" xr3:uid="{4F831F8A-2B51-485B-8D1E-1396DEF3546E}" name="Colonne12120" dataDxfId="4246"/>
    <tableColumn id="12139" xr3:uid="{C3E1CC0C-B922-4ED3-A44E-0AC2EF96DBD5}" name="Colonne12121" dataDxfId="4245"/>
    <tableColumn id="12140" xr3:uid="{406F1162-57C7-4F95-80F3-C39988F86340}" name="Colonne12122" dataDxfId="4244"/>
    <tableColumn id="12141" xr3:uid="{E4EE260C-DB34-4C4C-9FBC-98F62C30CC33}" name="Colonne12123" dataDxfId="4243"/>
    <tableColumn id="12142" xr3:uid="{1CD13B91-847C-4AE3-BAFF-3956017971F4}" name="Colonne12124" dataDxfId="4242"/>
    <tableColumn id="12143" xr3:uid="{F61506ED-266B-4308-9273-025ED3B113A6}" name="Colonne12125" dataDxfId="4241"/>
    <tableColumn id="12144" xr3:uid="{3669BC5B-A400-4703-8231-7F55BF5A512C}" name="Colonne12126" dataDxfId="4240"/>
    <tableColumn id="12145" xr3:uid="{E8836B58-1C4C-4FD0-B73B-5C09A6C2C77D}" name="Colonne12127" dataDxfId="4239"/>
    <tableColumn id="12146" xr3:uid="{FDFA231D-EC9E-4D31-87C4-167C27DF7CDF}" name="Colonne12128" dataDxfId="4238"/>
    <tableColumn id="12147" xr3:uid="{338C1A43-06EC-4E63-B362-FB5ADA45D600}" name="Colonne12129" dataDxfId="4237"/>
    <tableColumn id="12148" xr3:uid="{4342A826-E321-49D4-94EB-57233A82C74A}" name="Colonne12130" dataDxfId="4236"/>
    <tableColumn id="12149" xr3:uid="{480076CC-3A3B-4081-8854-42686587F778}" name="Colonne12131" dataDxfId="4235"/>
    <tableColumn id="12150" xr3:uid="{70B16373-66F3-488C-877F-65BBC46F09BE}" name="Colonne12132" dataDxfId="4234"/>
    <tableColumn id="12151" xr3:uid="{FE8692E1-79A6-4981-8326-1F4E205C0F03}" name="Colonne12133" dataDxfId="4233"/>
    <tableColumn id="12152" xr3:uid="{101DAEF2-B30F-4BCF-ABB6-4FB7D4CFB9A2}" name="Colonne12134" dataDxfId="4232"/>
    <tableColumn id="12153" xr3:uid="{3A751D9D-08C8-46A4-BF23-EBAEC06F99BC}" name="Colonne12135" dataDxfId="4231"/>
    <tableColumn id="12154" xr3:uid="{E70FC795-0D67-4810-9F2C-8EC60C48FE5C}" name="Colonne12136" dataDxfId="4230"/>
    <tableColumn id="12155" xr3:uid="{F392054F-FD33-4E02-A95E-DFB78FD45B62}" name="Colonne12137" dataDxfId="4229"/>
    <tableColumn id="12156" xr3:uid="{22B689AF-565D-4FEC-88D5-286FD8AC8813}" name="Colonne12138" dataDxfId="4228"/>
    <tableColumn id="12157" xr3:uid="{E8039106-9EB1-4A64-8697-0C40DD94E8D0}" name="Colonne12139" dataDxfId="4227"/>
    <tableColumn id="12158" xr3:uid="{0F5F1082-E6E6-4372-93DE-B4CD7A5FDAA5}" name="Colonne12140" dataDxfId="4226"/>
    <tableColumn id="12159" xr3:uid="{1F590B47-7401-4A98-A9B3-2879948D0D4A}" name="Colonne12141" dataDxfId="4225"/>
    <tableColumn id="12160" xr3:uid="{76FABFF1-31BC-463C-92F7-486B307410F6}" name="Colonne12142" dataDxfId="4224"/>
    <tableColumn id="12161" xr3:uid="{313E5671-F491-403E-AA4F-7C83826FB05F}" name="Colonne12143" dataDxfId="4223"/>
    <tableColumn id="12162" xr3:uid="{54D554D5-08C4-4155-AB57-5FFE0CC4C61A}" name="Colonne12144" dataDxfId="4222"/>
    <tableColumn id="12163" xr3:uid="{BB032333-C93C-44A8-B5F6-E1A365187361}" name="Colonne12145" dataDxfId="4221"/>
    <tableColumn id="12164" xr3:uid="{2CCC829E-137F-4031-A24E-EAD86B4BBEB6}" name="Colonne12146" dataDxfId="4220"/>
    <tableColumn id="12165" xr3:uid="{4421442F-AFE2-45EF-B495-F8B026C204D0}" name="Colonne12147" dataDxfId="4219"/>
    <tableColumn id="12166" xr3:uid="{4DAB9791-312D-4773-B722-38B9AD5BFC4E}" name="Colonne12148" dataDxfId="4218"/>
    <tableColumn id="12167" xr3:uid="{27BA862C-5866-4B0D-A988-54144FEF862A}" name="Colonne12149" dataDxfId="4217"/>
    <tableColumn id="12168" xr3:uid="{18BFAC2A-B33F-4A3D-B6CE-5DBF9E15FF8D}" name="Colonne12150" dataDxfId="4216"/>
    <tableColumn id="12169" xr3:uid="{846BDC91-394A-4EEA-AE06-DF8BD23F3979}" name="Colonne12151" dataDxfId="4215"/>
    <tableColumn id="12170" xr3:uid="{5FC167BB-E593-4502-960E-EDE729FC4872}" name="Colonne12152" dataDxfId="4214"/>
    <tableColumn id="12171" xr3:uid="{DAD72E75-125C-452B-BFF2-AC264E7A45A1}" name="Colonne12153" dataDxfId="4213"/>
    <tableColumn id="12172" xr3:uid="{4AB8F46B-864C-4C61-A76D-62E76AB42A0E}" name="Colonne12154" dataDxfId="4212"/>
    <tableColumn id="12173" xr3:uid="{5D75EF79-AD55-4D79-91C3-F38651FB4CD0}" name="Colonne12155" dataDxfId="4211"/>
    <tableColumn id="12174" xr3:uid="{44E7452A-1E0D-4932-AA90-40C87A37D6D0}" name="Colonne12156" dataDxfId="4210"/>
    <tableColumn id="12175" xr3:uid="{6A72BA71-D1AE-466D-978B-944E4AFD22A8}" name="Colonne12157" dataDxfId="4209"/>
    <tableColumn id="12176" xr3:uid="{9BB43D78-33B3-4C55-93B2-CB93860AAE6B}" name="Colonne12158" dataDxfId="4208"/>
    <tableColumn id="12177" xr3:uid="{05E38F79-C7A8-442F-897C-1187A12D0443}" name="Colonne12159" dataDxfId="4207"/>
    <tableColumn id="12178" xr3:uid="{9668F227-BA02-448A-8B2E-CE957A15B3C3}" name="Colonne12160" dataDxfId="4206"/>
    <tableColumn id="12179" xr3:uid="{D887F6C7-139A-425C-BFE7-E1BF26137BD5}" name="Colonne12161" dataDxfId="4205"/>
    <tableColumn id="12180" xr3:uid="{F741A827-0AF6-4D86-BCCC-551C4F175F5D}" name="Colonne12162" dataDxfId="4204"/>
    <tableColumn id="12181" xr3:uid="{84F6E257-6CBA-47D0-A6BB-D7EB33166BF1}" name="Colonne12163" dataDxfId="4203"/>
    <tableColumn id="12182" xr3:uid="{E1C234D9-3E5B-4EB3-8A7A-02D0E567F56A}" name="Colonne12164" dataDxfId="4202"/>
    <tableColumn id="12183" xr3:uid="{2D3272BC-638A-4427-997F-13C8B7164532}" name="Colonne12165" dataDxfId="4201"/>
    <tableColumn id="12184" xr3:uid="{3B1E22F2-11AF-4AE9-9686-E46C9737BC09}" name="Colonne12166" dataDxfId="4200"/>
    <tableColumn id="12185" xr3:uid="{BD5B1408-5A99-4CFA-AE94-6133A437578C}" name="Colonne12167" dataDxfId="4199"/>
    <tableColumn id="12186" xr3:uid="{57CA11A6-D4CE-42BE-9FB8-73FE50F03529}" name="Colonne12168" dataDxfId="4198"/>
    <tableColumn id="12187" xr3:uid="{0023E7ED-A6FB-45F4-9980-A7851A2D98ED}" name="Colonne12169" dataDxfId="4197"/>
    <tableColumn id="12188" xr3:uid="{29188D12-356F-4ADB-8528-F0A703F503D7}" name="Colonne12170" dataDxfId="4196"/>
    <tableColumn id="12189" xr3:uid="{FE630511-6444-44B7-8B69-15B086A52111}" name="Colonne12171" dataDxfId="4195"/>
    <tableColumn id="12190" xr3:uid="{30B392B9-44BF-421B-9DAC-09D380DD8353}" name="Colonne12172" dataDxfId="4194"/>
    <tableColumn id="12191" xr3:uid="{E4ECFD1C-9E78-44EC-9BC0-0372AC9618CF}" name="Colonne12173" dataDxfId="4193"/>
    <tableColumn id="12192" xr3:uid="{E0F00953-CCD5-40D1-8C04-06DF81D8F4C2}" name="Colonne12174" dataDxfId="4192"/>
    <tableColumn id="12193" xr3:uid="{D440382B-F4FC-41F5-8E8C-9DC8655BE40D}" name="Colonne12175" dataDxfId="4191"/>
    <tableColumn id="12194" xr3:uid="{BEA0A73A-9F6E-4868-ABE3-A783EB750103}" name="Colonne12176" dataDxfId="4190"/>
    <tableColumn id="12195" xr3:uid="{B98E1C9F-BE79-4E4B-8EE8-0A8DB8C94C95}" name="Colonne12177" dataDxfId="4189"/>
    <tableColumn id="12196" xr3:uid="{2004C733-0655-4495-8784-B7855F435AA1}" name="Colonne12178" dataDxfId="4188"/>
    <tableColumn id="12197" xr3:uid="{17914DFB-023A-42FC-9D5F-FDEBE0816342}" name="Colonne12179" dataDxfId="4187"/>
    <tableColumn id="12198" xr3:uid="{CDF1515C-1329-4D7A-84BF-165C96CC99B7}" name="Colonne12180" dataDxfId="4186"/>
    <tableColumn id="12199" xr3:uid="{061432B4-3046-481D-A588-9D5D9CAF5D93}" name="Colonne12181" dataDxfId="4185"/>
    <tableColumn id="12200" xr3:uid="{4966384E-A395-4FDA-936B-0FC842D344E9}" name="Colonne12182" dataDxfId="4184"/>
    <tableColumn id="12201" xr3:uid="{87C8119F-C564-471B-B0F3-71FE0FC718D0}" name="Colonne12183" dataDxfId="4183"/>
    <tableColumn id="12202" xr3:uid="{863F54DA-2C6D-4687-B6F3-F031C0362E14}" name="Colonne12184" dataDxfId="4182"/>
    <tableColumn id="12203" xr3:uid="{570828CA-167A-46F0-A36A-3F1639AB1A5F}" name="Colonne12185" dataDxfId="4181"/>
    <tableColumn id="12204" xr3:uid="{A057832C-FE3B-4BBD-92B5-5DE3EAA50293}" name="Colonne12186" dataDxfId="4180"/>
    <tableColumn id="12205" xr3:uid="{98096884-DF67-46B6-919D-6FFCBD186E21}" name="Colonne12187" dataDxfId="4179"/>
    <tableColumn id="12206" xr3:uid="{B8E823B8-3A47-4B68-B368-2FA341CDA66B}" name="Colonne12188" dataDxfId="4178"/>
    <tableColumn id="12207" xr3:uid="{B2F1D7A3-4E8A-410C-911D-B83775AA7C1E}" name="Colonne12189" dataDxfId="4177"/>
    <tableColumn id="12208" xr3:uid="{463CE282-DA91-4222-936C-B1D11CFBE6F7}" name="Colonne12190" dataDxfId="4176"/>
    <tableColumn id="12209" xr3:uid="{034AAC56-1978-41FE-B151-61CAB9196DFB}" name="Colonne12191" dataDxfId="4175"/>
    <tableColumn id="12210" xr3:uid="{5BF101E0-3960-4D22-9325-3AACAE5265F9}" name="Colonne12192" dataDxfId="4174"/>
    <tableColumn id="12211" xr3:uid="{77AA0ED6-1E52-48F4-BF45-B502EBB738E6}" name="Colonne12193" dataDxfId="4173"/>
    <tableColumn id="12212" xr3:uid="{38CD92B5-D342-4414-868B-2C6E22DFA6CA}" name="Colonne12194" dataDxfId="4172"/>
    <tableColumn id="12213" xr3:uid="{3A39C213-2D26-4681-B9FC-B962D2FA3CD0}" name="Colonne12195" dataDxfId="4171"/>
    <tableColumn id="12214" xr3:uid="{1D9B91D8-1D20-470C-9E10-064B413FA9F4}" name="Colonne12196" dataDxfId="4170"/>
    <tableColumn id="12215" xr3:uid="{F6F45D42-313C-4EE6-A1A3-9A4E7E54D42F}" name="Colonne12197" dataDxfId="4169"/>
    <tableColumn id="12216" xr3:uid="{347B6EE1-85E9-4889-A7DE-BCDF338A99B0}" name="Colonne12198" dataDxfId="4168"/>
    <tableColumn id="12217" xr3:uid="{F2A5367E-EC57-4425-AE5B-0E0A0DA81E8C}" name="Colonne12199" dataDxfId="4167"/>
    <tableColumn id="12218" xr3:uid="{588FBA2B-F4D1-4D7A-A935-83D226DE5FA0}" name="Colonne12200" dataDxfId="4166"/>
    <tableColumn id="12219" xr3:uid="{1A7F69AB-8EAC-4DA4-8977-96F9505A5873}" name="Colonne12201" dataDxfId="4165"/>
    <tableColumn id="12220" xr3:uid="{ABFCFB01-4D0B-4FA6-8B40-A64E567F3146}" name="Colonne12202" dataDxfId="4164"/>
    <tableColumn id="12221" xr3:uid="{12B984ED-9192-498B-BC2A-BE23FD8B793F}" name="Colonne12203" dataDxfId="4163"/>
    <tableColumn id="12222" xr3:uid="{9224FB96-F70E-4F17-8D6B-F77F167997EB}" name="Colonne12204" dataDxfId="4162"/>
    <tableColumn id="12223" xr3:uid="{926182E3-A5D4-4DB6-A951-021CD856C24C}" name="Colonne12205" dataDxfId="4161"/>
    <tableColumn id="12224" xr3:uid="{039222EC-9BFA-4CA1-A187-E3CF3690A4EA}" name="Colonne12206" dataDxfId="4160"/>
    <tableColumn id="12225" xr3:uid="{BABA5067-7E43-497D-B8B0-A7C335443673}" name="Colonne12207" dataDxfId="4159"/>
    <tableColumn id="12226" xr3:uid="{22507AEC-9FD9-4208-A937-A287D9F2F660}" name="Colonne12208" dataDxfId="4158"/>
    <tableColumn id="12227" xr3:uid="{0D9A9C51-E28C-4D58-B2B0-053EE13C59A8}" name="Colonne12209" dataDxfId="4157"/>
    <tableColumn id="12228" xr3:uid="{C6A9F649-7265-426D-B532-569335AF67FD}" name="Colonne12210" dataDxfId="4156"/>
    <tableColumn id="12229" xr3:uid="{BB9D92B4-2BB3-4954-914D-E3000468568B}" name="Colonne12211" dataDxfId="4155"/>
    <tableColumn id="12230" xr3:uid="{1AC17CD6-8871-49CD-9F9F-3593DF9AD2E7}" name="Colonne12212" dataDxfId="4154"/>
    <tableColumn id="12231" xr3:uid="{08D33004-372A-4DEE-813D-EB2682F1879F}" name="Colonne12213" dataDxfId="4153"/>
    <tableColumn id="12232" xr3:uid="{4AB369D7-9D37-4569-A888-477E3E682808}" name="Colonne12214" dataDxfId="4152"/>
    <tableColumn id="12233" xr3:uid="{78DD4ED7-6F2D-4DE4-90EE-6048EB2D675A}" name="Colonne12215" dataDxfId="4151"/>
    <tableColumn id="12234" xr3:uid="{3A93F635-937C-4B66-8E44-F612368E4302}" name="Colonne12216" dataDxfId="4150"/>
    <tableColumn id="12235" xr3:uid="{DB29793F-A25E-4882-9063-226677345078}" name="Colonne12217" dataDxfId="4149"/>
    <tableColumn id="12236" xr3:uid="{4052EECB-BEB0-43E8-9DC0-43FE9C18F665}" name="Colonne12218" dataDxfId="4148"/>
    <tableColumn id="12237" xr3:uid="{9D794579-316F-4449-9633-32A96EE4FB4E}" name="Colonne12219" dataDxfId="4147"/>
    <tableColumn id="12238" xr3:uid="{09786B11-4FA2-499A-A478-838A88246840}" name="Colonne12220" dataDxfId="4146"/>
    <tableColumn id="12239" xr3:uid="{709261AE-26AC-4F51-ACF3-E7981E7C0AAE}" name="Colonne12221" dataDxfId="4145"/>
    <tableColumn id="12240" xr3:uid="{9C502157-773A-49FD-8DEC-37E63B2D2B11}" name="Colonne12222" dataDxfId="4144"/>
    <tableColumn id="12241" xr3:uid="{55CE4BF2-1CE5-4AE2-9B88-E03BEB372581}" name="Colonne12223" dataDxfId="4143"/>
    <tableColumn id="12242" xr3:uid="{494E7792-0302-488A-97E0-C4E480ECA603}" name="Colonne12224" dataDxfId="4142"/>
    <tableColumn id="12243" xr3:uid="{B7AA9FF7-231F-47FE-893D-BA7ED52B2E01}" name="Colonne12225" dataDxfId="4141"/>
    <tableColumn id="12244" xr3:uid="{81A6630A-0568-41DB-8CCB-6044E5566B8D}" name="Colonne12226" dataDxfId="4140"/>
    <tableColumn id="12245" xr3:uid="{811059CF-07EF-4B25-A934-C75A1878E77C}" name="Colonne12227" dataDxfId="4139"/>
    <tableColumn id="12246" xr3:uid="{7A9BB4C7-3671-4ECB-B544-305EE70A571E}" name="Colonne12228" dataDxfId="4138"/>
    <tableColumn id="12247" xr3:uid="{50BD2F36-09B7-4E3D-9AC7-F56D83F3940E}" name="Colonne12229" dataDxfId="4137"/>
    <tableColumn id="12248" xr3:uid="{E743321B-F108-4D6D-817D-F40456596BFA}" name="Colonne12230" dataDxfId="4136"/>
    <tableColumn id="12249" xr3:uid="{95A8F80D-0875-4816-B0AC-AADDECA398F5}" name="Colonne12231" dataDxfId="4135"/>
    <tableColumn id="12250" xr3:uid="{0DF5FFBB-AD7C-4FF4-BEDA-483057B7BCFC}" name="Colonne12232" dataDxfId="4134"/>
    <tableColumn id="12251" xr3:uid="{FE040B0A-FEB6-48C1-8220-B0B40AE3F19A}" name="Colonne12233" dataDxfId="4133"/>
    <tableColumn id="12252" xr3:uid="{80DCCCF7-5143-434A-80A1-14033DABA039}" name="Colonne12234" dataDxfId="4132"/>
    <tableColumn id="12253" xr3:uid="{7A1BA98A-1598-429C-B730-C8C65D816106}" name="Colonne12235" dataDxfId="4131"/>
    <tableColumn id="12254" xr3:uid="{AEF3B927-3473-4E9B-8652-C3A687472EC2}" name="Colonne12236" dataDxfId="4130"/>
    <tableColumn id="12255" xr3:uid="{BF162C18-6527-4028-8995-98A25B59417B}" name="Colonne12237" dataDxfId="4129"/>
    <tableColumn id="12256" xr3:uid="{244DFF4A-134E-4B43-AA5A-B35823DE437F}" name="Colonne12238" dataDxfId="4128"/>
    <tableColumn id="12257" xr3:uid="{B0466E8F-75DB-49BD-BD6C-2F3C15DD4340}" name="Colonne12239" dataDxfId="4127"/>
    <tableColumn id="12258" xr3:uid="{EEC3097E-023F-47AE-BB60-B767D0F347C7}" name="Colonne12240" dataDxfId="4126"/>
    <tableColumn id="12259" xr3:uid="{271B0A85-E6ED-4F31-AB7D-D19298EC77B9}" name="Colonne12241" dataDxfId="4125"/>
    <tableColumn id="12260" xr3:uid="{6AB0ABDA-08AF-48DA-94C6-7F8A65662252}" name="Colonne12242" dataDxfId="4124"/>
    <tableColumn id="12261" xr3:uid="{A72684CC-A265-4448-A6F1-711EAE13F976}" name="Colonne12243" dataDxfId="4123"/>
    <tableColumn id="12262" xr3:uid="{8D6F9DC3-DFAC-4563-B872-F315E113D57B}" name="Colonne12244" dataDxfId="4122"/>
    <tableColumn id="12263" xr3:uid="{65DDED55-A0CF-47F2-8B2C-DEFE0DA1E4D5}" name="Colonne12245" dataDxfId="4121"/>
    <tableColumn id="12264" xr3:uid="{A08D6715-7E83-4A96-976B-FBDAA1C82413}" name="Colonne12246" dataDxfId="4120"/>
    <tableColumn id="12265" xr3:uid="{F986CA67-5FBB-4064-BDAA-81FE6C947593}" name="Colonne12247" dataDxfId="4119"/>
    <tableColumn id="12266" xr3:uid="{8591FBCF-06DC-4170-BCBD-0674E1CEAFDB}" name="Colonne12248" dataDxfId="4118"/>
    <tableColumn id="12267" xr3:uid="{A8CC090E-2693-4555-B87A-ACE24EAF09FB}" name="Colonne12249" dataDxfId="4117"/>
    <tableColumn id="12268" xr3:uid="{25CC0F6C-9B51-449C-B08B-70B11808B3B6}" name="Colonne12250" dataDxfId="4116"/>
    <tableColumn id="12269" xr3:uid="{018B2E5A-06F7-49D7-ADF9-83C32E11A236}" name="Colonne12251" dataDxfId="4115"/>
    <tableColumn id="12270" xr3:uid="{F940A31F-0B85-4822-8EAD-ACD3D1755449}" name="Colonne12252" dataDxfId="4114"/>
    <tableColumn id="12271" xr3:uid="{5F7700E5-F52D-47FF-971A-949F64DD0A38}" name="Colonne12253" dataDxfId="4113"/>
    <tableColumn id="12272" xr3:uid="{A5E96C07-C08E-430D-85A6-2C82E160D925}" name="Colonne12254" dataDxfId="4112"/>
    <tableColumn id="12273" xr3:uid="{CFD0DE02-78A2-4299-889B-8A38F670DA8A}" name="Colonne12255" dataDxfId="4111"/>
    <tableColumn id="12274" xr3:uid="{715A2C09-EE1E-4B2F-8D78-4783C9707ABB}" name="Colonne12256" dataDxfId="4110"/>
    <tableColumn id="12275" xr3:uid="{C9672F5E-7B95-4103-A13C-7D528F77FA9D}" name="Colonne12257" dataDxfId="4109"/>
    <tableColumn id="12276" xr3:uid="{0E927980-4A10-4720-AE06-8D7D7DDA6441}" name="Colonne12258" dataDxfId="4108"/>
    <tableColumn id="12277" xr3:uid="{8580BDE0-4285-46F0-B254-E87C298E8768}" name="Colonne12259" dataDxfId="4107"/>
    <tableColumn id="12278" xr3:uid="{CA8258D4-544C-497F-90C5-67C3D098FD9A}" name="Colonne12260" dataDxfId="4106"/>
    <tableColumn id="12279" xr3:uid="{9FBE61E6-716A-42F7-9CD2-B2DD2FB27CE0}" name="Colonne12261" dataDxfId="4105"/>
    <tableColumn id="12280" xr3:uid="{963B333D-3A4D-45F9-A6C2-CF3AFE2F626C}" name="Colonne12262" dataDxfId="4104"/>
    <tableColumn id="12281" xr3:uid="{951384E0-FA08-4C3A-87CE-B972E8C7DECD}" name="Colonne12263" dataDxfId="4103"/>
    <tableColumn id="12282" xr3:uid="{05C2C82F-B2EF-4A1D-890B-45447EFB40A1}" name="Colonne12264" dataDxfId="4102"/>
    <tableColumn id="12283" xr3:uid="{B74763F5-FB77-4F8D-815A-325E2CE26FC5}" name="Colonne12265" dataDxfId="4101"/>
    <tableColumn id="12284" xr3:uid="{9D8A5933-36CC-4F39-9F73-61FF66CBEEA5}" name="Colonne12266" dataDxfId="4100"/>
    <tableColumn id="12285" xr3:uid="{AC31253F-D684-4C87-933B-75B04255F3D7}" name="Colonne12267" dataDxfId="4099"/>
    <tableColumn id="12286" xr3:uid="{70718704-1449-4AEF-9194-75F148A511CC}" name="Colonne12268" dataDxfId="4098"/>
    <tableColumn id="12287" xr3:uid="{D50AC54E-C6A4-4D4F-ACA6-2E6962FD2ED7}" name="Colonne12269" dataDxfId="4097"/>
    <tableColumn id="12288" xr3:uid="{FC862248-4F2A-45FB-BC4B-CABFBC2C06F2}" name="Colonne12270" dataDxfId="4096"/>
    <tableColumn id="12289" xr3:uid="{0BA89C0E-926A-4439-8DED-55287E409525}" name="Colonne12271" dataDxfId="4095"/>
    <tableColumn id="12290" xr3:uid="{7E05E2B5-BF80-4FCD-8AD5-AA29B4DC114E}" name="Colonne12272" dataDxfId="4094"/>
    <tableColumn id="12291" xr3:uid="{90F485E4-05E8-4FC1-B550-C178E3984E2C}" name="Colonne12273" dataDxfId="4093"/>
    <tableColumn id="12292" xr3:uid="{06B041B4-F7A8-45D1-B091-BB9B1AEC69AD}" name="Colonne12274" dataDxfId="4092"/>
    <tableColumn id="12293" xr3:uid="{65C3AE49-A245-4C4C-A81E-70D40C9DB756}" name="Colonne12275" dataDxfId="4091"/>
    <tableColumn id="12294" xr3:uid="{181EDD1B-5DB9-4BA5-9B65-2F02B1A7F4BD}" name="Colonne12276" dataDxfId="4090"/>
    <tableColumn id="12295" xr3:uid="{8DA58E1B-ABB1-4559-B864-D916151AC761}" name="Colonne12277" dataDxfId="4089"/>
    <tableColumn id="12296" xr3:uid="{72B6E3E8-33B9-4C13-A229-7D01EFC204A7}" name="Colonne12278" dataDxfId="4088"/>
    <tableColumn id="12297" xr3:uid="{608B6F4D-FA9F-4DC7-8CD5-5B322DFBFB6F}" name="Colonne12279" dataDxfId="4087"/>
    <tableColumn id="12298" xr3:uid="{39ACF2FF-1B38-4686-9EA2-EAD404815B65}" name="Colonne12280" dataDxfId="4086"/>
    <tableColumn id="12299" xr3:uid="{C3788A81-76B9-4651-BA4B-DDBBB81CBC4B}" name="Colonne12281" dataDxfId="4085"/>
    <tableColumn id="12300" xr3:uid="{8CB2270C-9FB7-4FC5-93B5-1AB43A699CA5}" name="Colonne12282" dataDxfId="4084"/>
    <tableColumn id="12301" xr3:uid="{A34A3D07-E8D4-4F9B-95C3-10FDF00BACD1}" name="Colonne12283" dataDxfId="4083"/>
    <tableColumn id="12302" xr3:uid="{CB30977A-A88F-4A76-B9C3-1E421FE00376}" name="Colonne12284" dataDxfId="4082"/>
    <tableColumn id="12303" xr3:uid="{FB23017C-4434-4CF5-A9B9-BF6723F8BC92}" name="Colonne12285" dataDxfId="4081"/>
    <tableColumn id="12304" xr3:uid="{9397ED2D-AC31-4352-8F9A-2509A531E0B5}" name="Colonne12286" dataDxfId="4080"/>
    <tableColumn id="12305" xr3:uid="{B07CE1E2-5E84-4F67-933E-34F845AB286A}" name="Colonne12287" dataDxfId="4079"/>
    <tableColumn id="12306" xr3:uid="{8CA108B6-B4F2-44F1-8FC8-DF2ACD75C864}" name="Colonne12288" dataDxfId="4078"/>
    <tableColumn id="12307" xr3:uid="{21F4CB80-B137-4357-A92D-83A5F4ABF332}" name="Colonne12289" dataDxfId="4077"/>
    <tableColumn id="12308" xr3:uid="{2D917975-E26D-4177-970C-79AE65FB1F63}" name="Colonne12290" dataDxfId="4076"/>
    <tableColumn id="12309" xr3:uid="{3674499D-411C-4370-9552-CC99A7F513B0}" name="Colonne12291" dataDxfId="4075"/>
    <tableColumn id="12310" xr3:uid="{E9616C5A-1A84-4D5F-BB3B-3EB2E89F4908}" name="Colonne12292" dataDxfId="4074"/>
    <tableColumn id="12311" xr3:uid="{5414607D-5DD1-44B5-A20A-59EB5BC7D878}" name="Colonne12293" dataDxfId="4073"/>
    <tableColumn id="12312" xr3:uid="{9659319C-F90D-47BD-B019-43B24A41F1AA}" name="Colonne12294" dataDxfId="4072"/>
    <tableColumn id="12313" xr3:uid="{A06357AF-AFC3-468E-845C-2B97BB98FB1E}" name="Colonne12295" dataDxfId="4071"/>
    <tableColumn id="12314" xr3:uid="{93C05320-04D4-4A3B-B42C-C8880B4C2682}" name="Colonne12296" dataDxfId="4070"/>
    <tableColumn id="12315" xr3:uid="{C413E97D-1B02-495D-80C5-FC0684F6A5C1}" name="Colonne12297" dataDxfId="4069"/>
    <tableColumn id="12316" xr3:uid="{9D133CB5-7583-4958-B705-2B1482FA4A78}" name="Colonne12298" dataDxfId="4068"/>
    <tableColumn id="12317" xr3:uid="{9D9447D9-BDE7-43C6-BD7D-4E26BDA8E1AB}" name="Colonne12299" dataDxfId="4067"/>
    <tableColumn id="12318" xr3:uid="{4DA5E37E-9973-4C92-A7F0-C3A7517B7524}" name="Colonne12300" dataDxfId="4066"/>
    <tableColumn id="12319" xr3:uid="{8FECCDAC-BA5A-44E0-9D42-9881FBFEE81F}" name="Colonne12301" dataDxfId="4065"/>
    <tableColumn id="12320" xr3:uid="{8B3BD130-2919-49CE-82D7-4BBEF80E3055}" name="Colonne12302" dataDxfId="4064"/>
    <tableColumn id="12321" xr3:uid="{BFB11567-9EDC-4455-9A8C-64A55D50D80C}" name="Colonne12303" dataDxfId="4063"/>
    <tableColumn id="12322" xr3:uid="{7F3D7BE9-95A2-4FB0-957C-957638E84E8F}" name="Colonne12304" dataDxfId="4062"/>
    <tableColumn id="12323" xr3:uid="{83CE1B7D-6BF7-44EF-80CC-A2A7BF2E8D6C}" name="Colonne12305" dataDxfId="4061"/>
    <tableColumn id="12324" xr3:uid="{E2E590C7-3239-4726-9F40-9874CD073399}" name="Colonne12306" dataDxfId="4060"/>
    <tableColumn id="12325" xr3:uid="{71A87553-CE15-456E-A443-C6395519166F}" name="Colonne12307" dataDxfId="4059"/>
    <tableColumn id="12326" xr3:uid="{2754ADC9-B4CC-44F6-896D-11B7E69A6473}" name="Colonne12308" dataDxfId="4058"/>
    <tableColumn id="12327" xr3:uid="{9E88B5C8-ED3F-417B-9E91-C56A03489FBB}" name="Colonne12309" dataDxfId="4057"/>
    <tableColumn id="12328" xr3:uid="{ADE05827-873D-499B-9649-FB26F513E3FB}" name="Colonne12310" dataDxfId="4056"/>
    <tableColumn id="12329" xr3:uid="{C0DD135E-01C0-4367-828D-2708FE186C39}" name="Colonne12311" dataDxfId="4055"/>
    <tableColumn id="12330" xr3:uid="{FD1EB74E-D61E-4974-863D-D642A9E69ED1}" name="Colonne12312" dataDxfId="4054"/>
    <tableColumn id="12331" xr3:uid="{12EE43F2-FB15-4CBC-8E6B-A7B81A0DD53E}" name="Colonne12313" dataDxfId="4053"/>
    <tableColumn id="12332" xr3:uid="{3023E187-800A-4298-BD50-AE691628256B}" name="Colonne12314" dataDxfId="4052"/>
    <tableColumn id="12333" xr3:uid="{7BCD8EFC-EE48-468C-BB91-78AA36123F35}" name="Colonne12315" dataDxfId="4051"/>
    <tableColumn id="12334" xr3:uid="{9130AC5D-76CE-47FB-8A4D-E23ABB687181}" name="Colonne12316" dataDxfId="4050"/>
    <tableColumn id="12335" xr3:uid="{54277D0C-A320-49E0-9026-8FDEB205C65C}" name="Colonne12317" dataDxfId="4049"/>
    <tableColumn id="12336" xr3:uid="{9C150DE9-DB2D-4E52-B5D0-AF77842C6F4E}" name="Colonne12318" dataDxfId="4048"/>
    <tableColumn id="12337" xr3:uid="{661F530F-D999-4E28-959B-BBE60CD87412}" name="Colonne12319" dataDxfId="4047"/>
    <tableColumn id="12338" xr3:uid="{4F9247D4-DD5F-45A9-A0FB-A7AA383BFE07}" name="Colonne12320" dataDxfId="4046"/>
    <tableColumn id="12339" xr3:uid="{62D3AD35-384D-4A11-9D40-E469810E083B}" name="Colonne12321" dataDxfId="4045"/>
    <tableColumn id="12340" xr3:uid="{82F6D16E-F4AD-45B1-8D90-8312EF743EE5}" name="Colonne12322" dataDxfId="4044"/>
    <tableColumn id="12341" xr3:uid="{F73134BE-E9C3-4ADD-A5CC-D00F911E888E}" name="Colonne12323" dataDxfId="4043"/>
    <tableColumn id="12342" xr3:uid="{2ADE95C1-58FB-4D08-825F-B39403E8F251}" name="Colonne12324" dataDxfId="4042"/>
    <tableColumn id="12343" xr3:uid="{1E534A80-6809-4397-9F2F-33053F13365E}" name="Colonne12325" dataDxfId="4041"/>
    <tableColumn id="12344" xr3:uid="{FC636192-5970-443C-BD96-E382D7E76253}" name="Colonne12326" dataDxfId="4040"/>
    <tableColumn id="12345" xr3:uid="{2D578D43-1813-48B6-9B9F-35DE148E4A72}" name="Colonne12327" dataDxfId="4039"/>
    <tableColumn id="12346" xr3:uid="{63E5BE87-C609-425A-93DD-043734B8670A}" name="Colonne12328" dataDxfId="4038"/>
    <tableColumn id="12347" xr3:uid="{8ADCA9BE-B123-44DF-AEE0-2980A02DD393}" name="Colonne12329" dataDxfId="4037"/>
    <tableColumn id="12348" xr3:uid="{E200CEC3-4220-4637-9E24-0D89AC86C605}" name="Colonne12330" dataDxfId="4036"/>
    <tableColumn id="12349" xr3:uid="{887069DC-013A-4577-9BB8-4C7650F2ACFF}" name="Colonne12331" dataDxfId="4035"/>
    <tableColumn id="12350" xr3:uid="{5B8F8403-4196-4149-96A7-E9B9D2066C11}" name="Colonne12332" dataDxfId="4034"/>
    <tableColumn id="12351" xr3:uid="{B561A1BE-F042-4E46-B5EC-4D658494F942}" name="Colonne12333" dataDxfId="4033"/>
    <tableColumn id="12352" xr3:uid="{5B3C4EA5-8A3C-4635-9E96-BA9E17A67D48}" name="Colonne12334" dataDxfId="4032"/>
    <tableColumn id="12353" xr3:uid="{7472735D-9FC8-438F-B0FB-547E41C89D36}" name="Colonne12335" dataDxfId="4031"/>
    <tableColumn id="12354" xr3:uid="{EB890AAE-8CCE-4CE6-B2E6-0A9D5D0A7A55}" name="Colonne12336" dataDxfId="4030"/>
    <tableColumn id="12355" xr3:uid="{7EAF0259-C25F-4C1C-B663-1289499D41B6}" name="Colonne12337" dataDxfId="4029"/>
    <tableColumn id="12356" xr3:uid="{B3D20D5C-D76B-4F63-98A6-E38697BF9954}" name="Colonne12338" dataDxfId="4028"/>
    <tableColumn id="12357" xr3:uid="{03259C84-5BAA-4652-BCC9-76598B1D602A}" name="Colonne12339" dataDxfId="4027"/>
    <tableColumn id="12358" xr3:uid="{FCB56D7A-E2FE-4722-949F-72F951260B84}" name="Colonne12340" dataDxfId="4026"/>
    <tableColumn id="12359" xr3:uid="{400A01A8-0839-4FF2-88A7-A598A835C72C}" name="Colonne12341" dataDxfId="4025"/>
    <tableColumn id="12360" xr3:uid="{D277BD33-836B-42B1-A45A-EA947DEEC400}" name="Colonne12342" dataDxfId="4024"/>
    <tableColumn id="12361" xr3:uid="{629AB7BD-5B4E-4D05-8916-11B3920C39EF}" name="Colonne12343" dataDxfId="4023"/>
    <tableColumn id="12362" xr3:uid="{07A62AF8-D471-49C9-910A-3F02CB81F64F}" name="Colonne12344" dataDxfId="4022"/>
    <tableColumn id="12363" xr3:uid="{20C878CD-0E9A-4C06-AF1D-4BDEB6019731}" name="Colonne12345" dataDxfId="4021"/>
    <tableColumn id="12364" xr3:uid="{5A6D1B43-A863-4434-8111-EB69A2E1B2FE}" name="Colonne12346" dataDxfId="4020"/>
    <tableColumn id="12365" xr3:uid="{C7AA58CA-D494-4337-B82E-82A0C1E87D50}" name="Colonne12347" dataDxfId="4019"/>
    <tableColumn id="12366" xr3:uid="{37398C9E-BC3D-4632-A08A-478D59F2C4CE}" name="Colonne12348" dataDxfId="4018"/>
    <tableColumn id="12367" xr3:uid="{940A15F8-F7A5-436E-9D56-F3FE915CFFF7}" name="Colonne12349" dataDxfId="4017"/>
    <tableColumn id="12368" xr3:uid="{E90C6AD8-1BA4-4765-8E1A-30047CBC242E}" name="Colonne12350" dataDxfId="4016"/>
    <tableColumn id="12369" xr3:uid="{E9FBA725-3EE0-4EE9-85AA-D86299D4F3D5}" name="Colonne12351" dataDxfId="4015"/>
    <tableColumn id="12370" xr3:uid="{4C912EA9-A4C1-4526-BCDD-3D98E819F8F6}" name="Colonne12352" dataDxfId="4014"/>
    <tableColumn id="12371" xr3:uid="{4B148B48-3227-49D9-9C8C-27DF8ED1FFFD}" name="Colonne12353" dataDxfId="4013"/>
    <tableColumn id="12372" xr3:uid="{B157409F-0EC1-41CE-A795-9D2BF5980DF1}" name="Colonne12354" dataDxfId="4012"/>
    <tableColumn id="12373" xr3:uid="{9E0D87E7-8D6E-4229-BE2F-7264C76085A4}" name="Colonne12355" dataDxfId="4011"/>
    <tableColumn id="12374" xr3:uid="{3090DB10-F9B8-454E-8716-3DCFE0D6A247}" name="Colonne12356" dataDxfId="4010"/>
    <tableColumn id="12375" xr3:uid="{0C1BFA61-7268-44C3-B46C-9B90ED3344CE}" name="Colonne12357" dataDxfId="4009"/>
    <tableColumn id="12376" xr3:uid="{E1159C58-5845-4772-963C-9F3105A08409}" name="Colonne12358" dataDxfId="4008"/>
    <tableColumn id="12377" xr3:uid="{0BB81FBB-772B-42B5-A17D-65AFE488F058}" name="Colonne12359" dataDxfId="4007"/>
    <tableColumn id="12378" xr3:uid="{0AA0D609-F819-49C3-AE8B-C6C99D56C829}" name="Colonne12360" dataDxfId="4006"/>
    <tableColumn id="12379" xr3:uid="{3E11597F-5133-4C4B-9967-F755205CFEC8}" name="Colonne12361" dataDxfId="4005"/>
    <tableColumn id="12380" xr3:uid="{7B601100-FCEB-4DC9-AA25-B7F0245A8F1D}" name="Colonne12362" dataDxfId="4004"/>
    <tableColumn id="12381" xr3:uid="{A450C341-09B7-46D1-9292-024141C05CE5}" name="Colonne12363" dataDxfId="4003"/>
    <tableColumn id="12382" xr3:uid="{0BF24DC9-4CD4-45F7-8AFE-418F6E410298}" name="Colonne12364" dataDxfId="4002"/>
    <tableColumn id="12383" xr3:uid="{75BC922B-A92D-43BF-9D15-55F4AAE4D0E3}" name="Colonne12365" dataDxfId="4001"/>
    <tableColumn id="12384" xr3:uid="{F1C11B8C-ADBD-4C5F-A4C0-1477FCC36C35}" name="Colonne12366" dataDxfId="4000"/>
    <tableColumn id="12385" xr3:uid="{87EF0F10-F80C-41F3-B9F2-9EE015CC1E9C}" name="Colonne12367" dataDxfId="3999"/>
    <tableColumn id="12386" xr3:uid="{B54A2D7E-C128-4ED3-A712-FD86EF1120CF}" name="Colonne12368" dataDxfId="3998"/>
    <tableColumn id="12387" xr3:uid="{94E9981A-EE44-454A-9CCC-8546045F2926}" name="Colonne12369" dataDxfId="3997"/>
    <tableColumn id="12388" xr3:uid="{C208DB49-FD26-40F7-BBFC-1315164DB843}" name="Colonne12370" dataDxfId="3996"/>
    <tableColumn id="12389" xr3:uid="{234B27B0-D529-4FFE-ACF5-A5EE2ADE1141}" name="Colonne12371" dataDxfId="3995"/>
    <tableColumn id="12390" xr3:uid="{D5C91B03-D8E2-4C93-AF3A-9542D8D4F2AE}" name="Colonne12372" dataDxfId="3994"/>
    <tableColumn id="12391" xr3:uid="{C7C79C57-88E6-42B1-851A-2E38B5111057}" name="Colonne12373" dataDxfId="3993"/>
    <tableColumn id="12392" xr3:uid="{EE16B0A8-3522-4CEC-9671-017382F8641F}" name="Colonne12374" dataDxfId="3992"/>
    <tableColumn id="12393" xr3:uid="{832F98F9-F969-4112-882E-4CB6AE4E5321}" name="Colonne12375" dataDxfId="3991"/>
    <tableColumn id="12394" xr3:uid="{B77B074A-531B-4DB1-85FD-CB1FB6E9064A}" name="Colonne12376" dataDxfId="3990"/>
    <tableColumn id="12395" xr3:uid="{0F60D2DE-0AE5-4287-BF3E-BB59FDC0A149}" name="Colonne12377" dataDxfId="3989"/>
    <tableColumn id="12396" xr3:uid="{94A5E75D-F340-4AA3-BFFE-839B651A7520}" name="Colonne12378" dataDxfId="3988"/>
    <tableColumn id="12397" xr3:uid="{9ED49B52-64F9-4B96-A689-40424EBA0F0D}" name="Colonne12379" dataDxfId="3987"/>
    <tableColumn id="12398" xr3:uid="{E9DBE451-6A8A-483F-9135-F484A63684A6}" name="Colonne12380" dataDxfId="3986"/>
    <tableColumn id="12399" xr3:uid="{DEF022DD-CC25-408C-95A9-73465B9BBB88}" name="Colonne12381" dataDxfId="3985"/>
    <tableColumn id="12400" xr3:uid="{BAE151EA-3FA5-47CB-BAD5-F9E835405A6A}" name="Colonne12382" dataDxfId="3984"/>
    <tableColumn id="12401" xr3:uid="{B1AD483D-B055-404F-9883-E066664AE435}" name="Colonne12383" dataDxfId="3983"/>
    <tableColumn id="12402" xr3:uid="{1AB85033-482A-49FE-B515-1299D21075F0}" name="Colonne12384" dataDxfId="3982"/>
    <tableColumn id="12403" xr3:uid="{60841344-2724-41EC-9FF5-96F2AB27DC73}" name="Colonne12385" dataDxfId="3981"/>
    <tableColumn id="12404" xr3:uid="{0A12F882-E5F5-443F-BB6F-D3F0287E85B9}" name="Colonne12386" dataDxfId="3980"/>
    <tableColumn id="12405" xr3:uid="{E65FA130-1C22-447E-A5C7-9AFA7062B6B3}" name="Colonne12387" dataDxfId="3979"/>
    <tableColumn id="12406" xr3:uid="{01CD79F1-011E-4AAC-A5CD-4733704E0E19}" name="Colonne12388" dataDxfId="3978"/>
    <tableColumn id="12407" xr3:uid="{857F9C8A-E0F6-4006-9D9D-CE92E72D2C0B}" name="Colonne12389" dataDxfId="3977"/>
    <tableColumn id="12408" xr3:uid="{394450FE-8527-4EBE-8DBA-81227B553C86}" name="Colonne12390" dataDxfId="3976"/>
    <tableColumn id="12409" xr3:uid="{06752AA7-CEB7-43F9-9AEE-90BAC7AEE42A}" name="Colonne12391" dataDxfId="3975"/>
    <tableColumn id="12410" xr3:uid="{21897CC0-4264-448A-A976-FA0706BB3693}" name="Colonne12392" dataDxfId="3974"/>
    <tableColumn id="12411" xr3:uid="{2BF3DB2C-A7BD-41B5-8586-C1A77689C1BA}" name="Colonne12393" dataDxfId="3973"/>
    <tableColumn id="12412" xr3:uid="{4A318EEC-3AED-4DA9-BD77-E152EC287638}" name="Colonne12394" dataDxfId="3972"/>
    <tableColumn id="12413" xr3:uid="{2331D3D6-2F80-4A14-9F82-262A35286992}" name="Colonne12395" dataDxfId="3971"/>
    <tableColumn id="12414" xr3:uid="{3372B457-C5C6-488F-AD55-5E317A547D2C}" name="Colonne12396" dataDxfId="3970"/>
    <tableColumn id="12415" xr3:uid="{3AD72E96-2929-4A54-AD1E-1F82A081E247}" name="Colonne12397" dataDxfId="3969"/>
    <tableColumn id="12416" xr3:uid="{4E0FBB90-5DD5-416E-86C8-DD122CC035A2}" name="Colonne12398" dataDxfId="3968"/>
    <tableColumn id="12417" xr3:uid="{900DEFB3-28B1-44CA-8451-FFC21A133A14}" name="Colonne12399" dataDxfId="3967"/>
    <tableColumn id="12418" xr3:uid="{8EBB7CAF-9DB7-4793-8C77-7773EC467DEC}" name="Colonne12400" dataDxfId="3966"/>
    <tableColumn id="12419" xr3:uid="{FF17D863-CD8C-404D-90AC-558C98BB138C}" name="Colonne12401" dataDxfId="3965"/>
    <tableColumn id="12420" xr3:uid="{F89C14DD-58FB-44F0-B4D7-877F822DA0C2}" name="Colonne12402" dataDxfId="3964"/>
    <tableColumn id="12421" xr3:uid="{7327EF85-5AC6-4708-A1C4-E7BE78A9A204}" name="Colonne12403" dataDxfId="3963"/>
    <tableColumn id="12422" xr3:uid="{E27C99C1-9A29-46DB-A2EC-1E9EEC266F98}" name="Colonne12404" dataDxfId="3962"/>
    <tableColumn id="12423" xr3:uid="{796A7B62-28B7-440C-B5EE-85DB8D9B4D3F}" name="Colonne12405" dataDxfId="3961"/>
    <tableColumn id="12424" xr3:uid="{C904088F-E028-4575-B39C-F9EB50694604}" name="Colonne12406" dataDxfId="3960"/>
    <tableColumn id="12425" xr3:uid="{43750B44-87A8-4AD7-99DC-8B083BC86D41}" name="Colonne12407" dataDxfId="3959"/>
    <tableColumn id="12426" xr3:uid="{865DF675-EB20-415B-A678-A7BF57F6E73F}" name="Colonne12408" dataDxfId="3958"/>
    <tableColumn id="12427" xr3:uid="{DAC7CAFE-C40A-4930-AD94-99BB8E72A446}" name="Colonne12409" dataDxfId="3957"/>
    <tableColumn id="12428" xr3:uid="{7EBEBCC1-4EEC-45FF-BA1B-BD357E0A00E8}" name="Colonne12410" dataDxfId="3956"/>
    <tableColumn id="12429" xr3:uid="{5AEDA2FB-C21B-48BC-9259-051684E34456}" name="Colonne12411" dataDxfId="3955"/>
    <tableColumn id="12430" xr3:uid="{D0597E24-6F83-43F0-8D1E-BA4D00B6B1D2}" name="Colonne12412" dataDxfId="3954"/>
    <tableColumn id="12431" xr3:uid="{B98D56BA-8230-4710-9B66-36FEF566F406}" name="Colonne12413" dataDxfId="3953"/>
    <tableColumn id="12432" xr3:uid="{48A9526A-A433-4021-9D07-5D15DCF2A7B4}" name="Colonne12414" dataDxfId="3952"/>
    <tableColumn id="12433" xr3:uid="{08676304-1447-4248-A789-0642587C1A6A}" name="Colonne12415" dataDxfId="3951"/>
    <tableColumn id="12434" xr3:uid="{0A4E9B95-4FA0-48F5-9D28-43ECBC3891BB}" name="Colonne12416" dataDxfId="3950"/>
    <tableColumn id="12435" xr3:uid="{E617ED52-6EB1-4096-BA3C-4D18FCC1A114}" name="Colonne12417" dataDxfId="3949"/>
    <tableColumn id="12436" xr3:uid="{F311BB30-8BB7-49B9-91CD-8040ED0F5DBD}" name="Colonne12418" dataDxfId="3948"/>
    <tableColumn id="12437" xr3:uid="{8EF09B45-F541-4DAE-AE83-F38F53ADFE27}" name="Colonne12419" dataDxfId="3947"/>
    <tableColumn id="12438" xr3:uid="{5C51D8C9-9E26-4F71-AC78-CBB8E6BF71D7}" name="Colonne12420" dataDxfId="3946"/>
    <tableColumn id="12439" xr3:uid="{52A2A08D-9856-4733-9990-244B4B4F63AA}" name="Colonne12421" dataDxfId="3945"/>
    <tableColumn id="12440" xr3:uid="{6C78B406-8817-49A2-A597-0AFCAABFFE41}" name="Colonne12422" dataDxfId="3944"/>
    <tableColumn id="12441" xr3:uid="{865A991F-0E06-412E-9AFB-222CDAFE4B9D}" name="Colonne12423" dataDxfId="3943"/>
    <tableColumn id="12442" xr3:uid="{308D9FAF-A6C8-4125-803F-029268E33079}" name="Colonne12424" dataDxfId="3942"/>
    <tableColumn id="12443" xr3:uid="{30AD08F2-11E8-47C0-8E06-78FB7BFE9E87}" name="Colonne12425" dataDxfId="3941"/>
    <tableColumn id="12444" xr3:uid="{0EE95744-8B82-47D2-936A-8F5929628074}" name="Colonne12426" dataDxfId="3940"/>
    <tableColumn id="12445" xr3:uid="{33EAB97A-68E8-456F-86BA-57C8B55BCFF6}" name="Colonne12427" dataDxfId="3939"/>
    <tableColumn id="12446" xr3:uid="{7EC2BA1F-CEAB-4830-9F16-E26A037CBB67}" name="Colonne12428" dataDxfId="3938"/>
    <tableColumn id="12447" xr3:uid="{51B304C6-F6ED-4432-B174-F73956A5655C}" name="Colonne12429" dataDxfId="3937"/>
    <tableColumn id="12448" xr3:uid="{AEFF2778-8E5A-4B83-80EA-BB46EB44D8BA}" name="Colonne12430" dataDxfId="3936"/>
    <tableColumn id="12449" xr3:uid="{FCE0E768-22C9-490D-B591-D5C9551AD217}" name="Colonne12431" dataDxfId="3935"/>
    <tableColumn id="12450" xr3:uid="{68657CCA-401C-4B05-AD6C-018F63F70C7D}" name="Colonne12432" dataDxfId="3934"/>
    <tableColumn id="12451" xr3:uid="{D79B0F7C-4C58-4ADA-ACEA-D89D39E2D4B2}" name="Colonne12433" dataDxfId="3933"/>
    <tableColumn id="12452" xr3:uid="{E6FBAD1C-02FE-4CE0-B5DD-3FA70AD74B49}" name="Colonne12434" dataDxfId="3932"/>
    <tableColumn id="12453" xr3:uid="{CF8E69B1-F751-4255-9D33-1BBB6B526732}" name="Colonne12435" dataDxfId="3931"/>
    <tableColumn id="12454" xr3:uid="{2CCCEA36-E594-448A-BBC8-91C55E72C446}" name="Colonne12436" dataDxfId="3930"/>
    <tableColumn id="12455" xr3:uid="{11DFFD40-0683-4076-BE8E-EA1C3D118A50}" name="Colonne12437" dataDxfId="3929"/>
    <tableColumn id="12456" xr3:uid="{546652A1-E07B-4E2C-8EA6-4459BB77A14F}" name="Colonne12438" dataDxfId="3928"/>
    <tableColumn id="12457" xr3:uid="{BE8717C8-D223-4C43-BA11-231C75E8429C}" name="Colonne12439" dataDxfId="3927"/>
    <tableColumn id="12458" xr3:uid="{C5F07710-40E0-4E89-8011-8807459A2AE9}" name="Colonne12440" dataDxfId="3926"/>
    <tableColumn id="12459" xr3:uid="{2AE83C4C-BAC3-4DB9-BFAA-DD32FBE1577C}" name="Colonne12441" dataDxfId="3925"/>
    <tableColumn id="12460" xr3:uid="{74A040B3-BC5D-4711-BDC4-FC83F6B2EE9A}" name="Colonne12442" dataDxfId="3924"/>
    <tableColumn id="12461" xr3:uid="{ABAF39BA-893A-4B61-8B03-E67C92E5F2A0}" name="Colonne12443" dataDxfId="3923"/>
    <tableColumn id="12462" xr3:uid="{1B2AD3E7-6E45-433D-99DE-0816E516AB53}" name="Colonne12444" dataDxfId="3922"/>
    <tableColumn id="12463" xr3:uid="{F6236AF0-B01C-410E-BC11-AF42391CA88E}" name="Colonne12445" dataDxfId="3921"/>
    <tableColumn id="12464" xr3:uid="{A5B545AC-1FB1-46DA-9695-26D354EBB5A0}" name="Colonne12446" dataDxfId="3920"/>
    <tableColumn id="12465" xr3:uid="{CEBEDB68-C809-493E-A8B0-09D5663C1128}" name="Colonne12447" dataDxfId="3919"/>
    <tableColumn id="12466" xr3:uid="{F5E12837-DBA8-4E96-BA0C-0FFEB7931E69}" name="Colonne12448" dataDxfId="3918"/>
    <tableColumn id="12467" xr3:uid="{B241C3BE-40F4-4602-A83D-E2AE319EA77F}" name="Colonne12449" dataDxfId="3917"/>
    <tableColumn id="12468" xr3:uid="{B4BC0918-7F9B-4854-8241-9EB6F955894E}" name="Colonne12450" dataDxfId="3916"/>
    <tableColumn id="12469" xr3:uid="{335E174D-4861-44DE-BCA4-624C544AD595}" name="Colonne12451" dataDxfId="3915"/>
    <tableColumn id="12470" xr3:uid="{BBABDE2A-2F0D-4DCF-9098-4CDFADC3AA01}" name="Colonne12452" dataDxfId="3914"/>
    <tableColumn id="12471" xr3:uid="{54B10804-F0E7-4EF8-9807-B4A05AD8DA4F}" name="Colonne12453" dataDxfId="3913"/>
    <tableColumn id="12472" xr3:uid="{555A0F5A-1409-42A1-91A2-5A4A7D3EA702}" name="Colonne12454" dataDxfId="3912"/>
    <tableColumn id="12473" xr3:uid="{E1324C2E-93CD-47B4-8A43-6F11C18DFF1D}" name="Colonne12455" dataDxfId="3911"/>
    <tableColumn id="12474" xr3:uid="{7842F3AB-FCA7-4623-A46B-D9552FDC1E86}" name="Colonne12456" dataDxfId="3910"/>
    <tableColumn id="12475" xr3:uid="{B56D24D0-1A9F-462F-AF90-0087960030ED}" name="Colonne12457" dataDxfId="3909"/>
    <tableColumn id="12476" xr3:uid="{3091C4AC-3304-434F-B55F-DAD8504BCADC}" name="Colonne12458" dataDxfId="3908"/>
    <tableColumn id="12477" xr3:uid="{07FD76AF-9979-4374-88A7-7B5E58503388}" name="Colonne12459" dataDxfId="3907"/>
    <tableColumn id="12478" xr3:uid="{835D352A-DBD8-40BA-90FB-F11F11731365}" name="Colonne12460" dataDxfId="3906"/>
    <tableColumn id="12479" xr3:uid="{86E6A7D7-1839-4B24-9404-725E689B1C75}" name="Colonne12461" dataDxfId="3905"/>
    <tableColumn id="12480" xr3:uid="{7A7BFC38-C938-46FA-9457-7AA063FD90E7}" name="Colonne12462" dataDxfId="3904"/>
    <tableColumn id="12481" xr3:uid="{2047B1E8-1033-40E5-8C47-093F9424D67B}" name="Colonne12463" dataDxfId="3903"/>
    <tableColumn id="12482" xr3:uid="{64E19D5C-34C9-44C5-94FF-17688DF747F7}" name="Colonne12464" dataDxfId="3902"/>
    <tableColumn id="12483" xr3:uid="{1B8FD0C0-8BDC-4CD2-9CD7-CEF216D5C3BD}" name="Colonne12465" dataDxfId="3901"/>
    <tableColumn id="12484" xr3:uid="{4F26C76B-AB9B-483A-A665-543CC9C942B9}" name="Colonne12466" dataDxfId="3900"/>
    <tableColumn id="12485" xr3:uid="{18C482C2-E2FB-49C4-BA05-5B44DE751000}" name="Colonne12467" dataDxfId="3899"/>
    <tableColumn id="12486" xr3:uid="{71F89588-5406-42FF-9B7B-70B65A4C36F5}" name="Colonne12468" dataDxfId="3898"/>
    <tableColumn id="12487" xr3:uid="{BC96D7C4-7975-4B70-8A42-969B92F1C347}" name="Colonne12469" dataDxfId="3897"/>
    <tableColumn id="12488" xr3:uid="{5EBBC823-F057-4D6B-AEF2-10D0B3BE2918}" name="Colonne12470" dataDxfId="3896"/>
    <tableColumn id="12489" xr3:uid="{4A7C81DD-179C-4100-9157-6FEC81EA922C}" name="Colonne12471" dataDxfId="3895"/>
    <tableColumn id="12490" xr3:uid="{4D2141F4-43D2-4928-A0D4-ED9A32B4C3CF}" name="Colonne12472" dataDxfId="3894"/>
    <tableColumn id="12491" xr3:uid="{6602CF7F-A205-4A82-89D7-8B1467256D84}" name="Colonne12473" dataDxfId="3893"/>
    <tableColumn id="12492" xr3:uid="{7DEB6885-4A40-4CB4-AF1A-FDF38C68CD79}" name="Colonne12474" dataDxfId="3892"/>
    <tableColumn id="12493" xr3:uid="{D5306157-ED29-408A-9C36-A221EC4DEAB5}" name="Colonne12475" dataDxfId="3891"/>
    <tableColumn id="12494" xr3:uid="{950CD1E2-164B-4FB0-8EC2-00B1FAE17674}" name="Colonne12476" dataDxfId="3890"/>
    <tableColumn id="12495" xr3:uid="{130B9569-7CE5-4858-BD92-E1EA111A9070}" name="Colonne12477" dataDxfId="3889"/>
    <tableColumn id="12496" xr3:uid="{3DC6DCAA-827B-4E9C-8E2F-2EA93F16E6EC}" name="Colonne12478" dataDxfId="3888"/>
    <tableColumn id="12497" xr3:uid="{0C910829-6D23-4B96-8B0C-D64FED588452}" name="Colonne12479" dataDxfId="3887"/>
    <tableColumn id="12498" xr3:uid="{2AAADB20-FAFD-4F8C-91BC-CB2124A8F064}" name="Colonne12480" dataDxfId="3886"/>
    <tableColumn id="12499" xr3:uid="{6994CBA8-ECE1-4DED-88A8-E4A8CF024048}" name="Colonne12481" dataDxfId="3885"/>
    <tableColumn id="12500" xr3:uid="{CF19FD27-5579-4AFA-9534-B3DDE20B8E35}" name="Colonne12482" dataDxfId="3884"/>
    <tableColumn id="12501" xr3:uid="{4C4BF357-312A-41C0-A0E9-C235D395A453}" name="Colonne12483" dataDxfId="3883"/>
    <tableColumn id="12502" xr3:uid="{8F02A027-E807-4BB3-B7CB-6B778949E7D4}" name="Colonne12484" dataDxfId="3882"/>
    <tableColumn id="12503" xr3:uid="{A924CB8F-BD18-4E54-BC3D-A4C19909A141}" name="Colonne12485" dataDxfId="3881"/>
    <tableColumn id="12504" xr3:uid="{04A55638-F2D0-41A5-8048-606D8D47B702}" name="Colonne12486" dataDxfId="3880"/>
    <tableColumn id="12505" xr3:uid="{442F4880-2B02-42DB-8711-E84529F6FBD0}" name="Colonne12487" dataDxfId="3879"/>
    <tableColumn id="12506" xr3:uid="{665146DC-D8C5-40CE-A597-2D69705887C9}" name="Colonne12488" dataDxfId="3878"/>
    <tableColumn id="12507" xr3:uid="{3F7DA94E-FE47-492A-A13C-ED74131E2DB8}" name="Colonne12489" dataDxfId="3877"/>
    <tableColumn id="12508" xr3:uid="{3EA300A1-8431-495F-A5E6-05E0E79DC70C}" name="Colonne12490" dataDxfId="3876"/>
    <tableColumn id="12509" xr3:uid="{48E6A16F-D654-4A54-889C-D7F866498F6F}" name="Colonne12491" dataDxfId="3875"/>
    <tableColumn id="12510" xr3:uid="{8DB1C813-668D-432B-8709-108546F284DB}" name="Colonne12492" dataDxfId="3874"/>
    <tableColumn id="12511" xr3:uid="{C95F3A69-0F3A-48A2-BCEE-55D550F96B3F}" name="Colonne12493" dataDxfId="3873"/>
    <tableColumn id="12512" xr3:uid="{0BE53BED-4C8D-4649-992C-C3E79EB6931A}" name="Colonne12494" dataDxfId="3872"/>
    <tableColumn id="12513" xr3:uid="{BECBEBAA-3318-44D1-B9A4-035E55BB9125}" name="Colonne12495" dataDxfId="3871"/>
    <tableColumn id="12514" xr3:uid="{9CB13D28-9058-4ACA-BB15-CC40483D913C}" name="Colonne12496" dataDxfId="3870"/>
    <tableColumn id="12515" xr3:uid="{AB75305F-4D32-41DC-9B68-E14903753906}" name="Colonne12497" dataDxfId="3869"/>
    <tableColumn id="12516" xr3:uid="{213451DB-EE3C-400F-A7D8-2228B58707E6}" name="Colonne12498" dataDxfId="3868"/>
    <tableColumn id="12517" xr3:uid="{C6D830A2-57D4-44A8-9DEB-24CBB37E19B2}" name="Colonne12499" dataDxfId="3867"/>
    <tableColumn id="12518" xr3:uid="{2630D377-770C-4371-A493-D35F0EF16FEB}" name="Colonne12500" dataDxfId="3866"/>
    <tableColumn id="12519" xr3:uid="{B3FE2635-9104-438F-8851-E49894416BCD}" name="Colonne12501" dataDxfId="3865"/>
    <tableColumn id="12520" xr3:uid="{91147300-BEFF-494D-AA78-1B41F69018E7}" name="Colonne12502" dataDxfId="3864"/>
    <tableColumn id="12521" xr3:uid="{AB2F0897-E218-4550-A93D-89751B90536C}" name="Colonne12503" dataDxfId="3863"/>
    <tableColumn id="12522" xr3:uid="{B55A42D1-CAFC-4F9B-AE5B-EAE8EAB770BC}" name="Colonne12504" dataDxfId="3862"/>
    <tableColumn id="12523" xr3:uid="{ECD0BDFD-5D28-49A7-B921-C3DFA55944FA}" name="Colonne12505" dataDxfId="3861"/>
    <tableColumn id="12524" xr3:uid="{155E152D-1B10-4B9C-B857-36C68ABC5AF0}" name="Colonne12506" dataDxfId="3860"/>
    <tableColumn id="12525" xr3:uid="{4FC8507F-0ACF-4305-A82E-A896339D2404}" name="Colonne12507" dataDxfId="3859"/>
    <tableColumn id="12526" xr3:uid="{25BFAECC-FEDF-4772-87EE-9E91CCE557FB}" name="Colonne12508" dataDxfId="3858"/>
    <tableColumn id="12527" xr3:uid="{C0FC23BA-B2EC-4818-AA87-90367E52A9D2}" name="Colonne12509" dataDxfId="3857"/>
    <tableColumn id="12528" xr3:uid="{677C8384-0EEC-4927-86CF-8C61C945B948}" name="Colonne12510" dataDxfId="3856"/>
    <tableColumn id="12529" xr3:uid="{27A1CCD3-2B2A-485A-95B1-24ACF7031432}" name="Colonne12511" dataDxfId="3855"/>
    <tableColumn id="12530" xr3:uid="{3B4AA06D-809A-4BD5-AC03-F087D1350919}" name="Colonne12512" dataDxfId="3854"/>
    <tableColumn id="12531" xr3:uid="{6DD6FFBA-50E0-4D0B-8F66-B5CD48E9DD64}" name="Colonne12513" dataDxfId="3853"/>
    <tableColumn id="12532" xr3:uid="{090391B2-DE8C-41B4-A580-E5961BB5856C}" name="Colonne12514" dataDxfId="3852"/>
    <tableColumn id="12533" xr3:uid="{910CD0E6-5DA2-44A1-B40C-5A00FD006187}" name="Colonne12515" dataDxfId="3851"/>
    <tableColumn id="12534" xr3:uid="{C1B014C8-4A56-43E6-9203-DD6E4B43A4AB}" name="Colonne12516" dataDxfId="3850"/>
    <tableColumn id="12535" xr3:uid="{7243B1E4-ED15-4AC9-8083-A4E6C7CD09B9}" name="Colonne12517" dataDxfId="3849"/>
    <tableColumn id="12536" xr3:uid="{3C7D16E6-B0C9-4F8E-AC44-3EA31EC06F5C}" name="Colonne12518" dataDxfId="3848"/>
    <tableColumn id="12537" xr3:uid="{B35D0EF1-64C8-43AD-BCF4-B2D041AD9B94}" name="Colonne12519" dataDxfId="3847"/>
    <tableColumn id="12538" xr3:uid="{E1FD5367-4925-43F4-8661-C74018FFC02E}" name="Colonne12520" dataDxfId="3846"/>
    <tableColumn id="12539" xr3:uid="{B8151692-6B68-4644-A00A-399B32221E80}" name="Colonne12521" dataDxfId="3845"/>
    <tableColumn id="12540" xr3:uid="{4CA0BDF2-558A-40EF-A145-1504E657D23E}" name="Colonne12522" dataDxfId="3844"/>
    <tableColumn id="12541" xr3:uid="{F124369B-E060-4243-8289-6A8C798D2A05}" name="Colonne12523" dataDxfId="3843"/>
    <tableColumn id="12542" xr3:uid="{ED20C287-77F7-4ECE-B54C-0FE23A1588B3}" name="Colonne12524" dataDxfId="3842"/>
    <tableColumn id="12543" xr3:uid="{AC228990-AB19-417A-AF3A-39885258059A}" name="Colonne12525" dataDxfId="3841"/>
    <tableColumn id="12544" xr3:uid="{7868DA8A-A752-40C0-BFBC-76645193AC8F}" name="Colonne12526" dataDxfId="3840"/>
    <tableColumn id="12545" xr3:uid="{7E07F1CA-5033-4B55-98DF-6A54C2FD56C2}" name="Colonne12527" dataDxfId="3839"/>
    <tableColumn id="12546" xr3:uid="{CFB8917C-784F-4028-A134-B51CFC19C628}" name="Colonne12528" dataDxfId="3838"/>
    <tableColumn id="12547" xr3:uid="{6C986B3C-ED90-42FE-939C-18AFE2FBC2E7}" name="Colonne12529" dataDxfId="3837"/>
    <tableColumn id="12548" xr3:uid="{493C6654-8CE9-463B-8071-1C85E9C94C00}" name="Colonne12530" dataDxfId="3836"/>
    <tableColumn id="12549" xr3:uid="{6406879A-B137-4019-9EC0-E089E514F00B}" name="Colonne12531" dataDxfId="3835"/>
    <tableColumn id="12550" xr3:uid="{52D7ABB4-24A6-4FCE-A755-4213086DBE6E}" name="Colonne12532" dataDxfId="3834"/>
    <tableColumn id="12551" xr3:uid="{48A0EBD0-7A08-4CD1-9B0E-B90FBD618023}" name="Colonne12533" dataDxfId="3833"/>
    <tableColumn id="12552" xr3:uid="{7364D67D-E9C3-4D65-AB6D-6E7B523BA6EC}" name="Colonne12534" dataDxfId="3832"/>
    <tableColumn id="12553" xr3:uid="{6D140C48-A9A6-4FF5-983D-391BD335F22C}" name="Colonne12535" dataDxfId="3831"/>
    <tableColumn id="12554" xr3:uid="{6DB3ECDD-1D34-4173-A89A-BB6D45719927}" name="Colonne12536" dataDxfId="3830"/>
    <tableColumn id="12555" xr3:uid="{7A801AF6-47BE-4F7F-BB08-11E9A97EA2AF}" name="Colonne12537" dataDxfId="3829"/>
    <tableColumn id="12556" xr3:uid="{73F95431-1517-4DE9-8428-DE08A9C32B23}" name="Colonne12538" dataDxfId="3828"/>
    <tableColumn id="12557" xr3:uid="{2C6E5A7C-6446-4993-BA1C-337C20553CD6}" name="Colonne12539" dataDxfId="3827"/>
    <tableColumn id="12558" xr3:uid="{DBDBCBDB-D051-4195-B3A8-9A1133E9FE1A}" name="Colonne12540" dataDxfId="3826"/>
    <tableColumn id="12559" xr3:uid="{D93A3FBF-CECC-487D-BB6E-04DFD6B32531}" name="Colonne12541" dataDxfId="3825"/>
    <tableColumn id="12560" xr3:uid="{677E9EC4-F9FB-4AFD-8FC9-E32155250DB3}" name="Colonne12542" dataDxfId="3824"/>
    <tableColumn id="12561" xr3:uid="{AB041056-0497-4FF7-A19F-43682E0B35F2}" name="Colonne12543" dataDxfId="3823"/>
    <tableColumn id="12562" xr3:uid="{5AC58775-71D4-441A-A178-5C233CF0DC9A}" name="Colonne12544" dataDxfId="3822"/>
    <tableColumn id="12563" xr3:uid="{F0C867D0-BD6C-47B8-9B81-D6F27757E4FE}" name="Colonne12545" dataDxfId="3821"/>
    <tableColumn id="12564" xr3:uid="{20459EF6-CBC1-4655-A3ED-0D1A0EB2642D}" name="Colonne12546" dataDxfId="3820"/>
    <tableColumn id="12565" xr3:uid="{77F3F8B2-326A-48BE-9F5E-D9EF7A081F23}" name="Colonne12547" dataDxfId="3819"/>
    <tableColumn id="12566" xr3:uid="{E2D47380-2447-4DDC-A926-B5CAECE2CAC7}" name="Colonne12548" dataDxfId="3818"/>
    <tableColumn id="12567" xr3:uid="{AF50A1B5-036F-4331-8DF3-1254C02F46FB}" name="Colonne12549" dataDxfId="3817"/>
    <tableColumn id="12568" xr3:uid="{7C4A783B-8F92-4D54-B540-A2FC9C3CC3B3}" name="Colonne12550" dataDxfId="3816"/>
    <tableColumn id="12569" xr3:uid="{F8A9DB40-45F4-446C-995E-59001FDBC9CE}" name="Colonne12551" dataDxfId="3815"/>
    <tableColumn id="12570" xr3:uid="{DEBDB6D2-6141-41A4-8B6B-36DD61CD6367}" name="Colonne12552" dataDxfId="3814"/>
    <tableColumn id="12571" xr3:uid="{E5A31F53-4D18-47B0-AAB1-F85ABA59D0A1}" name="Colonne12553" dataDxfId="3813"/>
    <tableColumn id="12572" xr3:uid="{A4724D7A-F465-432A-8746-F428504C9055}" name="Colonne12554" dataDxfId="3812"/>
    <tableColumn id="12573" xr3:uid="{94912A83-3A4A-43CE-A10D-9E5C3808B661}" name="Colonne12555" dataDxfId="3811"/>
    <tableColumn id="12574" xr3:uid="{46A80CB2-8FB2-41D4-8C8E-FC45C1E2FFCC}" name="Colonne12556" dataDxfId="3810"/>
    <tableColumn id="12575" xr3:uid="{CE88984B-E452-46D4-B105-6BE27B861DB4}" name="Colonne12557" dataDxfId="3809"/>
    <tableColumn id="12576" xr3:uid="{2BDF41BF-CD4D-4A1C-B02C-1099CEE19F67}" name="Colonne12558" dataDxfId="3808"/>
    <tableColumn id="12577" xr3:uid="{DE11258A-E7F3-40DA-9EAA-5DE16877D0A1}" name="Colonne12559" dataDxfId="3807"/>
    <tableColumn id="12578" xr3:uid="{7F0C7603-C850-4822-B2DC-96B230C6CD99}" name="Colonne12560" dataDxfId="3806"/>
    <tableColumn id="12579" xr3:uid="{FF1F6641-3C96-44F4-AB29-D09334549D54}" name="Colonne12561" dataDxfId="3805"/>
    <tableColumn id="12580" xr3:uid="{D1E1C8DE-E129-47FF-ABFC-F80587CDC0DD}" name="Colonne12562" dataDxfId="3804"/>
    <tableColumn id="12581" xr3:uid="{3856B665-FE33-4A2D-8D68-5B2DA9CB2A45}" name="Colonne12563" dataDxfId="3803"/>
    <tableColumn id="12582" xr3:uid="{0914DDE8-E6FC-4514-A209-D58CA062C5F2}" name="Colonne12564" dataDxfId="3802"/>
    <tableColumn id="12583" xr3:uid="{7A3D7BAF-F453-4E67-B366-C92B1697DB44}" name="Colonne12565" dataDxfId="3801"/>
    <tableColumn id="12584" xr3:uid="{94BABDC1-20C3-42AD-8558-AAF0A05824FF}" name="Colonne12566" dataDxfId="3800"/>
    <tableColumn id="12585" xr3:uid="{9868D17B-B423-4F5B-BBD8-F79B18B4FC0B}" name="Colonne12567" dataDxfId="3799"/>
    <tableColumn id="12586" xr3:uid="{E42C4B5A-6E6A-46BD-A34A-6F4DDF185AC0}" name="Colonne12568" dataDxfId="3798"/>
    <tableColumn id="12587" xr3:uid="{871678DC-4264-4BE3-8D0C-AE987C261BD2}" name="Colonne12569" dataDxfId="3797"/>
    <tableColumn id="12588" xr3:uid="{94A1279E-258E-490E-8934-1F197E3C4393}" name="Colonne12570" dataDxfId="3796"/>
    <tableColumn id="12589" xr3:uid="{D8194CF3-3B00-48C1-842A-62558C0DF9DF}" name="Colonne12571" dataDxfId="3795"/>
    <tableColumn id="12590" xr3:uid="{45B6361A-6221-478E-A375-E7612710A2DD}" name="Colonne12572" dataDxfId="3794"/>
    <tableColumn id="12591" xr3:uid="{6C838B5F-7DC0-4CA4-BB59-96CC86C93628}" name="Colonne12573" dataDxfId="3793"/>
    <tableColumn id="12592" xr3:uid="{31EFDB40-6E70-487B-95C3-B61B024CA66B}" name="Colonne12574" dataDxfId="3792"/>
    <tableColumn id="12593" xr3:uid="{B64FAFFC-02FC-4131-B18B-8ACB80912B48}" name="Colonne12575" dataDxfId="3791"/>
    <tableColumn id="12594" xr3:uid="{B4381FF4-C333-496B-81C1-20BC7071F65D}" name="Colonne12576" dataDxfId="3790"/>
    <tableColumn id="12595" xr3:uid="{99D25B62-384C-4660-BEFA-2D8FA80374FC}" name="Colonne12577" dataDxfId="3789"/>
    <tableColumn id="12596" xr3:uid="{A5422892-2847-4DC3-BF5C-B6281D7EC64B}" name="Colonne12578" dataDxfId="3788"/>
    <tableColumn id="12597" xr3:uid="{74C52FD5-F054-41A6-85BB-405D74F36E12}" name="Colonne12579" dataDxfId="3787"/>
    <tableColumn id="12598" xr3:uid="{EA50F81A-35B1-47EF-A13D-501C051C0E69}" name="Colonne12580" dataDxfId="3786"/>
    <tableColumn id="12599" xr3:uid="{BB1AF347-4C4E-4871-962D-94553D926CDA}" name="Colonne12581" dataDxfId="3785"/>
    <tableColumn id="12600" xr3:uid="{6DCB8D06-73CF-4AD6-8D74-3BA3EEB71531}" name="Colonne12582" dataDxfId="3784"/>
    <tableColumn id="12601" xr3:uid="{F9F0F204-9E10-4E3B-B44B-AA0DEE7FCABE}" name="Colonne12583" dataDxfId="3783"/>
    <tableColumn id="12602" xr3:uid="{2D9F8B84-09CF-4A48-9271-EC3B0209E97E}" name="Colonne12584" dataDxfId="3782"/>
    <tableColumn id="12603" xr3:uid="{3521D385-F02C-40C0-B8EA-C1FD421D885F}" name="Colonne12585" dataDxfId="3781"/>
    <tableColumn id="12604" xr3:uid="{10E24A54-155E-4814-8859-4539E94145B6}" name="Colonne12586" dataDxfId="3780"/>
    <tableColumn id="12605" xr3:uid="{B62B0FBF-DBD9-4910-ADFD-56E2F367DB4C}" name="Colonne12587" dataDxfId="3779"/>
    <tableColumn id="12606" xr3:uid="{375951A8-B9B8-4AE4-9D4D-F86E0D431CE8}" name="Colonne12588" dataDxfId="3778"/>
    <tableColumn id="12607" xr3:uid="{5DFC645B-796C-4A0B-98C4-5EEC1D5414EB}" name="Colonne12589" dataDxfId="3777"/>
    <tableColumn id="12608" xr3:uid="{1E505A39-547B-45BE-91DD-879F272AEC10}" name="Colonne12590" dataDxfId="3776"/>
    <tableColumn id="12609" xr3:uid="{596BC9FF-83C1-4604-B4FB-B21EC0D38667}" name="Colonne12591" dataDxfId="3775"/>
    <tableColumn id="12610" xr3:uid="{28F73E70-4EE3-4016-A7E3-A74069EB8B57}" name="Colonne12592" dataDxfId="3774"/>
    <tableColumn id="12611" xr3:uid="{63CF9107-B923-4330-B280-5783E03E67B8}" name="Colonne12593" dataDxfId="3773"/>
    <tableColumn id="12612" xr3:uid="{811C894B-4A74-4E01-9705-83AAE4EE5FE5}" name="Colonne12594" dataDxfId="3772"/>
    <tableColumn id="12613" xr3:uid="{B1414860-B60D-482C-9096-19F2314489E9}" name="Colonne12595" dataDxfId="3771"/>
    <tableColumn id="12614" xr3:uid="{9056A855-C40F-4C33-8E95-B710226941F7}" name="Colonne12596" dataDxfId="3770"/>
    <tableColumn id="12615" xr3:uid="{BC989BD3-156A-40C3-B532-AA777E262E30}" name="Colonne12597" dataDxfId="3769"/>
    <tableColumn id="12616" xr3:uid="{D16AE10D-1621-46E6-A416-5CFAA300D210}" name="Colonne12598" dataDxfId="3768"/>
    <tableColumn id="12617" xr3:uid="{34B49388-0DCD-4FE5-B330-C9086D7D9410}" name="Colonne12599" dataDxfId="3767"/>
    <tableColumn id="12618" xr3:uid="{8DD397AA-8FB8-4512-908B-464B735F6079}" name="Colonne12600" dataDxfId="3766"/>
    <tableColumn id="12619" xr3:uid="{C93458CE-D238-49ED-B3D3-B8DB6C10BB12}" name="Colonne12601" dataDxfId="3765"/>
    <tableColumn id="12620" xr3:uid="{F30C6E6D-E7E9-4851-90CA-E95B0205091D}" name="Colonne12602" dataDxfId="3764"/>
    <tableColumn id="12621" xr3:uid="{97AA7B87-67BA-4419-B946-C2184947B64F}" name="Colonne12603" dataDxfId="3763"/>
    <tableColumn id="12622" xr3:uid="{2B8A66B1-7EE3-40C2-A0BF-2CA7F8C491E6}" name="Colonne12604" dataDxfId="3762"/>
    <tableColumn id="12623" xr3:uid="{3E9B8D88-848C-4CAF-AD77-C39A48B4E6AE}" name="Colonne12605" dataDxfId="3761"/>
    <tableColumn id="12624" xr3:uid="{8DA030B7-EE9B-442B-8F1F-F4B340D50F0C}" name="Colonne12606" dataDxfId="3760"/>
    <tableColumn id="12625" xr3:uid="{25DE57E2-5052-432A-B738-7186C5E14046}" name="Colonne12607" dataDxfId="3759"/>
    <tableColumn id="12626" xr3:uid="{6A14A94C-0F50-4C30-9106-1AF9C1FA388D}" name="Colonne12608" dataDxfId="3758"/>
    <tableColumn id="12627" xr3:uid="{9DF40AB6-5973-424E-8E1A-A08F85B0D482}" name="Colonne12609" dataDxfId="3757"/>
    <tableColumn id="12628" xr3:uid="{89141B72-BAED-46EA-859C-7BA70C9CD032}" name="Colonne12610" dataDxfId="3756"/>
    <tableColumn id="12629" xr3:uid="{2EFDAFD0-A734-48D3-912F-C29BEFEB2879}" name="Colonne12611" dataDxfId="3755"/>
    <tableColumn id="12630" xr3:uid="{755A302B-D440-40C8-BE83-FE41EE809E74}" name="Colonne12612" dataDxfId="3754"/>
    <tableColumn id="12631" xr3:uid="{6AB9D97C-2A6C-4DF6-994C-6B16D4821EC7}" name="Colonne12613" dataDxfId="3753"/>
    <tableColumn id="12632" xr3:uid="{7C267938-189C-4E35-ACFC-5EFE57566A9B}" name="Colonne12614" dataDxfId="3752"/>
    <tableColumn id="12633" xr3:uid="{DF5E3E68-FBC7-4193-834E-6ACB62095ED3}" name="Colonne12615" dataDxfId="3751"/>
    <tableColumn id="12634" xr3:uid="{7A1D955C-9507-4F34-905D-3F5620CAC2F8}" name="Colonne12616" dataDxfId="3750"/>
    <tableColumn id="12635" xr3:uid="{FE2AF4F9-7659-48AD-A4A6-5FBBA46F1F17}" name="Colonne12617" dataDxfId="3749"/>
    <tableColumn id="12636" xr3:uid="{51811F4C-C570-4C27-B2AE-F4D3837CAA55}" name="Colonne12618" dataDxfId="3748"/>
    <tableColumn id="12637" xr3:uid="{3636FFA9-E5B9-40CB-8DCA-4BF77BD794A8}" name="Colonne12619" dataDxfId="3747"/>
    <tableColumn id="12638" xr3:uid="{DB8F4E46-7BA2-47FA-AAF4-CFF722B3051A}" name="Colonne12620" dataDxfId="3746"/>
    <tableColumn id="12639" xr3:uid="{4A894A17-2E64-428B-9976-5349B6E68B7E}" name="Colonne12621" dataDxfId="3745"/>
    <tableColumn id="12640" xr3:uid="{4FA2A497-F911-4F8F-9940-EC8195D66150}" name="Colonne12622" dataDxfId="3744"/>
    <tableColumn id="12641" xr3:uid="{6D2558B2-B208-4E3B-8D11-E040F5B1E1CB}" name="Colonne12623" dataDxfId="3743"/>
    <tableColumn id="12642" xr3:uid="{830533FC-629E-4A2C-BA7E-7FB9CEAED4CD}" name="Colonne12624" dataDxfId="3742"/>
    <tableColumn id="12643" xr3:uid="{DD84FF70-CF3D-463B-94DF-971100602F94}" name="Colonne12625" dataDxfId="3741"/>
    <tableColumn id="12644" xr3:uid="{C3DFA7AF-A1CF-4638-94AB-32AF034777DB}" name="Colonne12626" dataDxfId="3740"/>
    <tableColumn id="12645" xr3:uid="{5DE67D69-E974-4C39-8A41-D22139774BDC}" name="Colonne12627" dataDxfId="3739"/>
    <tableColumn id="12646" xr3:uid="{7D28A014-34A7-4BC1-9C9F-FFDBDC9EA148}" name="Colonne12628" dataDxfId="3738"/>
    <tableColumn id="12647" xr3:uid="{1F4D3C80-7ED4-40DC-99F0-58B4F6E16B1C}" name="Colonne12629" dataDxfId="3737"/>
    <tableColumn id="12648" xr3:uid="{BACE97B6-19AB-4944-A5C1-5DF44402C310}" name="Colonne12630" dataDxfId="3736"/>
    <tableColumn id="12649" xr3:uid="{F6FD2AE1-F4D8-409F-A146-CC635EE3803F}" name="Colonne12631" dataDxfId="3735"/>
    <tableColumn id="12650" xr3:uid="{15152C3D-5208-4891-878B-236BD62DCDD2}" name="Colonne12632" dataDxfId="3734"/>
    <tableColumn id="12651" xr3:uid="{5AC62331-87AE-48B9-9E8A-115ED62CC208}" name="Colonne12633" dataDxfId="3733"/>
    <tableColumn id="12652" xr3:uid="{554D7C6D-7A43-47B0-B4C0-FB91ECD2A552}" name="Colonne12634" dataDxfId="3732"/>
    <tableColumn id="12653" xr3:uid="{46E64355-72C2-4BF4-B2F5-F573F354D028}" name="Colonne12635" dataDxfId="3731"/>
    <tableColumn id="12654" xr3:uid="{0975A26A-C6E5-4B4D-A572-3F78D7B578D0}" name="Colonne12636" dataDxfId="3730"/>
    <tableColumn id="12655" xr3:uid="{2B21BEE4-6BFC-4A67-80EE-DE9DF2304320}" name="Colonne12637" dataDxfId="3729"/>
    <tableColumn id="12656" xr3:uid="{C56089E0-7C0E-4604-9A88-64D4FD0B51E7}" name="Colonne12638" dataDxfId="3728"/>
    <tableColumn id="12657" xr3:uid="{09B68CAE-3616-4A48-AB7D-F1DE341A5C0B}" name="Colonne12639" dataDxfId="3727"/>
    <tableColumn id="12658" xr3:uid="{510AA33D-84EA-47FE-85B9-9ACC2D6689A2}" name="Colonne12640" dataDxfId="3726"/>
    <tableColumn id="12659" xr3:uid="{F6DBCDA1-F8CD-42C9-8169-F2E67B3ACCF8}" name="Colonne12641" dataDxfId="3725"/>
    <tableColumn id="12660" xr3:uid="{C8FD33E6-5128-472F-82D9-A0265D29FC9A}" name="Colonne12642" dataDxfId="3724"/>
    <tableColumn id="12661" xr3:uid="{9A077D3B-DBED-44A8-AD87-9C52AD5D66B4}" name="Colonne12643" dataDxfId="3723"/>
    <tableColumn id="12662" xr3:uid="{D7C4FF33-8136-4732-BEA4-5BBB7641981B}" name="Colonne12644" dataDxfId="3722"/>
    <tableColumn id="12663" xr3:uid="{E87F3B74-4EAB-47D4-8985-FAD6484F3CD6}" name="Colonne12645" dataDxfId="3721"/>
    <tableColumn id="12664" xr3:uid="{EE268287-3D3E-46D0-8171-7AFCB859916C}" name="Colonne12646" dataDxfId="3720"/>
    <tableColumn id="12665" xr3:uid="{247B0CE8-5CE9-4C98-BA6A-35B17A9322AB}" name="Colonne12647" dataDxfId="3719"/>
    <tableColumn id="12666" xr3:uid="{3FFF5B66-A094-4404-B368-78DFC4DA033F}" name="Colonne12648" dataDxfId="3718"/>
    <tableColumn id="12667" xr3:uid="{3E5A9C44-D190-4554-8916-98A809BB02E1}" name="Colonne12649" dataDxfId="3717"/>
    <tableColumn id="12668" xr3:uid="{ED8FDF85-6B27-4965-ACAE-64BA974612F7}" name="Colonne12650" dataDxfId="3716"/>
    <tableColumn id="12669" xr3:uid="{B17B152E-FFF7-47FC-AA87-837701079511}" name="Colonne12651" dataDxfId="3715"/>
    <tableColumn id="12670" xr3:uid="{57DA6D79-46FF-4FCF-A726-CB5811174D9F}" name="Colonne12652" dataDxfId="3714"/>
    <tableColumn id="12671" xr3:uid="{98026629-0EB6-4CD9-A76B-C28ED71E2778}" name="Colonne12653" dataDxfId="3713"/>
    <tableColumn id="12672" xr3:uid="{629A853D-2515-41F0-99BE-F5311BBEF080}" name="Colonne12654" dataDxfId="3712"/>
    <tableColumn id="12673" xr3:uid="{7DD74754-C371-47F3-9FEA-542C3F2CB026}" name="Colonne12655" dataDxfId="3711"/>
    <tableColumn id="12674" xr3:uid="{BB2705E1-D59C-4061-BBDD-CA0EE70ED099}" name="Colonne12656" dataDxfId="3710"/>
    <tableColumn id="12675" xr3:uid="{B0549A67-FD90-47FE-92F4-3490E14D2609}" name="Colonne12657" dataDxfId="3709"/>
    <tableColumn id="12676" xr3:uid="{2E2A7A6A-CF45-4452-A993-E3C5C76019DF}" name="Colonne12658" dataDxfId="3708"/>
    <tableColumn id="12677" xr3:uid="{12A023FB-72CF-44B0-90DA-78D53740E028}" name="Colonne12659" dataDxfId="3707"/>
    <tableColumn id="12678" xr3:uid="{3B05D347-CB16-49E2-93C7-B1427430253B}" name="Colonne12660" dataDxfId="3706"/>
    <tableColumn id="12679" xr3:uid="{6D3043EA-D83C-4565-8DC3-4EA39ADE0BB6}" name="Colonne12661" dataDxfId="3705"/>
    <tableColumn id="12680" xr3:uid="{162C62FB-B5C1-436C-9C59-02AE68284C06}" name="Colonne12662" dataDxfId="3704"/>
    <tableColumn id="12681" xr3:uid="{F85DC100-BE26-4DB7-A832-123277183716}" name="Colonne12663" dataDxfId="3703"/>
    <tableColumn id="12682" xr3:uid="{BD107BCE-C2B8-402D-9D96-56DD4A627AB6}" name="Colonne12664" dataDxfId="3702"/>
    <tableColumn id="12683" xr3:uid="{D6D25C5F-77B5-48AB-A5D2-5E665EF968C4}" name="Colonne12665" dataDxfId="3701"/>
    <tableColumn id="12684" xr3:uid="{6F810C10-A4B6-463D-85AC-D558A87A241B}" name="Colonne12666" dataDxfId="3700"/>
    <tableColumn id="12685" xr3:uid="{94C3B724-A1CE-473E-B1EA-C72B7157C2BE}" name="Colonne12667" dataDxfId="3699"/>
    <tableColumn id="12686" xr3:uid="{859EFEE5-4D29-4978-833F-B2222825D7F5}" name="Colonne12668" dataDxfId="3698"/>
    <tableColumn id="12687" xr3:uid="{197B5D83-989C-4552-AE6B-89BF3F092336}" name="Colonne12669" dataDxfId="3697"/>
    <tableColumn id="12688" xr3:uid="{843563F8-257F-49DF-86B1-E617D937592F}" name="Colonne12670" dataDxfId="3696"/>
    <tableColumn id="12689" xr3:uid="{F24A315F-DC11-4050-B197-2024A5953CAE}" name="Colonne12671" dataDxfId="3695"/>
    <tableColumn id="12690" xr3:uid="{DE73E4F0-7E3D-4B67-B47F-CDF61C897EB8}" name="Colonne12672" dataDxfId="3694"/>
    <tableColumn id="12691" xr3:uid="{96B62428-9DBE-4D03-B839-55FEB54ABF44}" name="Colonne12673" dataDxfId="3693"/>
    <tableColumn id="12692" xr3:uid="{20EC3699-B3D9-4418-9B2F-97B2370AC7EF}" name="Colonne12674" dataDxfId="3692"/>
    <tableColumn id="12693" xr3:uid="{07340495-6769-46B0-A75C-48FD3853D1BB}" name="Colonne12675" dataDxfId="3691"/>
    <tableColumn id="12694" xr3:uid="{4C6B15B6-D58A-4E09-8A4F-3FAAD1A86ED7}" name="Colonne12676" dataDxfId="3690"/>
    <tableColumn id="12695" xr3:uid="{AAE5789E-793C-4676-8364-01A4F91C4601}" name="Colonne12677" dataDxfId="3689"/>
    <tableColumn id="12696" xr3:uid="{06323DD0-0180-434B-ABDB-B11455B76BB9}" name="Colonne12678" dataDxfId="3688"/>
    <tableColumn id="12697" xr3:uid="{1E7FD4D2-8673-4C35-884B-D9FA9383F1C8}" name="Colonne12679" dataDxfId="3687"/>
    <tableColumn id="12698" xr3:uid="{7F70B198-EACA-4833-B81C-10725A2D407F}" name="Colonne12680" dataDxfId="3686"/>
    <tableColumn id="12699" xr3:uid="{79B138A9-5B76-4C1C-BB09-B98FCB44651A}" name="Colonne12681" dataDxfId="3685"/>
    <tableColumn id="12700" xr3:uid="{388DFA7D-C998-4306-98C8-1D5F36731C51}" name="Colonne12682" dataDxfId="3684"/>
    <tableColumn id="12701" xr3:uid="{41BE99E0-823E-49E2-AAA2-D1DBF54FC717}" name="Colonne12683" dataDxfId="3683"/>
    <tableColumn id="12702" xr3:uid="{2A9B0058-3833-4FC1-A3A3-9FF440613318}" name="Colonne12684" dataDxfId="3682"/>
    <tableColumn id="12703" xr3:uid="{B4A951A2-F697-4C74-A0BA-76EEB2618353}" name="Colonne12685" dataDxfId="3681"/>
    <tableColumn id="12704" xr3:uid="{1C6E66A9-665C-4A35-8A28-B3E19A5F6961}" name="Colonne12686" dataDxfId="3680"/>
    <tableColumn id="12705" xr3:uid="{BCBC7753-F040-4578-ABF2-9CAC5B7A3E3F}" name="Colonne12687" dataDxfId="3679"/>
    <tableColumn id="12706" xr3:uid="{9F92633E-C75F-43D7-A1BC-CD528BD34CB9}" name="Colonne12688" dataDxfId="3678"/>
    <tableColumn id="12707" xr3:uid="{61B49AF4-3831-4B62-B1E2-BFEB3DFEBEED}" name="Colonne12689" dataDxfId="3677"/>
    <tableColumn id="12708" xr3:uid="{744F007D-85C8-4206-9926-457ED5612679}" name="Colonne12690" dataDxfId="3676"/>
    <tableColumn id="12709" xr3:uid="{0D992833-5EE7-4D71-B656-89A914341EF7}" name="Colonne12691" dataDxfId="3675"/>
    <tableColumn id="12710" xr3:uid="{6F5F82ED-990C-4CB1-BC84-C649B9C13AA2}" name="Colonne12692" dataDxfId="3674"/>
    <tableColumn id="12711" xr3:uid="{2C5E45DA-B70A-499D-AFBF-5279DDD8FA49}" name="Colonne12693" dataDxfId="3673"/>
    <tableColumn id="12712" xr3:uid="{81DA20CF-14A0-4C49-867E-3D8A8698E0BC}" name="Colonne12694" dataDxfId="3672"/>
    <tableColumn id="12713" xr3:uid="{2715C312-66E0-4A1E-9F3F-6A52875F53F4}" name="Colonne12695" dataDxfId="3671"/>
    <tableColumn id="12714" xr3:uid="{3CBAA4CA-2D36-4250-B620-1219AF946E87}" name="Colonne12696" dataDxfId="3670"/>
    <tableColumn id="12715" xr3:uid="{252F8DFF-2EC4-4F7C-ADA5-5E7B38F6C49E}" name="Colonne12697" dataDxfId="3669"/>
    <tableColumn id="12716" xr3:uid="{A7308646-A58D-4808-8435-245168B67E1E}" name="Colonne12698" dataDxfId="3668"/>
    <tableColumn id="12717" xr3:uid="{7C9059AF-E19E-4BAE-977F-953E05AB0FFB}" name="Colonne12699" dataDxfId="3667"/>
    <tableColumn id="12718" xr3:uid="{2A04FCE3-03BC-49EE-92D6-F08C9BBBFF87}" name="Colonne12700" dataDxfId="3666"/>
    <tableColumn id="12719" xr3:uid="{EF955E71-3533-4A77-AAD1-8E6182491DBB}" name="Colonne12701" dataDxfId="3665"/>
    <tableColumn id="12720" xr3:uid="{D5DDEC52-2E94-462D-8429-173D8776132B}" name="Colonne12702" dataDxfId="3664"/>
    <tableColumn id="12721" xr3:uid="{3BA41462-6DB5-4306-9F43-99C1BA3DB7C8}" name="Colonne12703" dataDxfId="3663"/>
    <tableColumn id="12722" xr3:uid="{9C28EB0B-5BFA-4848-B410-170D84922F3C}" name="Colonne12704" dataDxfId="3662"/>
    <tableColumn id="12723" xr3:uid="{7E6199A1-C026-4819-9696-CF86D3826234}" name="Colonne12705" dataDxfId="3661"/>
    <tableColumn id="12724" xr3:uid="{51EAFAD2-93F6-4CCD-90FC-EBFAFDD771D2}" name="Colonne12706" dataDxfId="3660"/>
    <tableColumn id="12725" xr3:uid="{B7D3470A-CA87-4F09-B015-66865253C739}" name="Colonne12707" dataDxfId="3659"/>
    <tableColumn id="12726" xr3:uid="{F40E4DF0-DFB1-43EB-8F09-B0BABA5DB553}" name="Colonne12708" dataDxfId="3658"/>
    <tableColumn id="12727" xr3:uid="{D49F4DF5-587D-446B-9D8B-DD867ED64B1D}" name="Colonne12709" dataDxfId="3657"/>
    <tableColumn id="12728" xr3:uid="{97D6F2B0-5E32-49E9-BCAE-05C77AF26A04}" name="Colonne12710" dataDxfId="3656"/>
    <tableColumn id="12729" xr3:uid="{B05A066A-C1D0-4651-8823-919178D6D27B}" name="Colonne12711" dataDxfId="3655"/>
    <tableColumn id="12730" xr3:uid="{67DB8C53-1A8D-4830-AE32-A20444F0BD88}" name="Colonne12712" dataDxfId="3654"/>
    <tableColumn id="12731" xr3:uid="{EAD31304-C4CA-4477-8B27-31728B3F2C87}" name="Colonne12713" dataDxfId="3653"/>
    <tableColumn id="12732" xr3:uid="{4511A20E-25BC-46DB-BEBD-D7847FDEF0AB}" name="Colonne12714" dataDxfId="3652"/>
    <tableColumn id="12733" xr3:uid="{461A2290-40A7-41CA-B63F-47954BCC7F66}" name="Colonne12715" dataDxfId="3651"/>
    <tableColumn id="12734" xr3:uid="{B8E9BD47-1343-4709-B29B-8FB19EF821DE}" name="Colonne12716" dataDxfId="3650"/>
    <tableColumn id="12735" xr3:uid="{A5C795A7-B9AF-4C4C-B94A-D4C5E1B1DC9D}" name="Colonne12717" dataDxfId="3649"/>
    <tableColumn id="12736" xr3:uid="{F5C1F7AD-94BB-4F71-8E23-70743D35A6B5}" name="Colonne12718" dataDxfId="3648"/>
    <tableColumn id="12737" xr3:uid="{C8206F68-4CAF-4A58-83CA-B9B8C60FEA45}" name="Colonne12719" dataDxfId="3647"/>
    <tableColumn id="12738" xr3:uid="{8BFE4F7E-7664-4A72-BC14-4E1AA48A0660}" name="Colonne12720" dataDxfId="3646"/>
    <tableColumn id="12739" xr3:uid="{189C9060-2876-4E87-A073-25643B30B7F8}" name="Colonne12721" dataDxfId="3645"/>
    <tableColumn id="12740" xr3:uid="{A93E43E5-5C2F-4B33-AC73-5A93A6888DA4}" name="Colonne12722" dataDxfId="3644"/>
    <tableColumn id="12741" xr3:uid="{3B014313-61C0-4FE2-9CF5-4B8E514CE17D}" name="Colonne12723" dataDxfId="3643"/>
    <tableColumn id="12742" xr3:uid="{AA74E592-29B8-44CA-8374-1B7666D9A666}" name="Colonne12724" dataDxfId="3642"/>
    <tableColumn id="12743" xr3:uid="{29CFBF52-DD50-45BD-ABC1-B21B25D25035}" name="Colonne12725" dataDxfId="3641"/>
    <tableColumn id="12744" xr3:uid="{930D4945-9C69-4C4F-80C2-31A81999DCD0}" name="Colonne12726" dataDxfId="3640"/>
    <tableColumn id="12745" xr3:uid="{696B0BAA-C4C3-455E-9B8F-9DA1C8BF2E7D}" name="Colonne12727" dataDxfId="3639"/>
    <tableColumn id="12746" xr3:uid="{9749EF1F-F4DD-4C48-801A-663BD972B67C}" name="Colonne12728" dataDxfId="3638"/>
    <tableColumn id="12747" xr3:uid="{463C7768-6E11-4CDA-8F0F-167FE0CDDF61}" name="Colonne12729" dataDxfId="3637"/>
    <tableColumn id="12748" xr3:uid="{46A64DA3-D4AE-4674-AC2C-CC8B9F67A475}" name="Colonne12730" dataDxfId="3636"/>
    <tableColumn id="12749" xr3:uid="{E5F8255A-5110-4976-B330-CE13379EE103}" name="Colonne12731" dataDxfId="3635"/>
    <tableColumn id="12750" xr3:uid="{C855EFCD-A6C3-4262-BA13-A63DCBE58828}" name="Colonne12732" dataDxfId="3634"/>
    <tableColumn id="12751" xr3:uid="{685B5446-1A3A-4141-95C3-3AD0E6FC30BA}" name="Colonne12733" dataDxfId="3633"/>
    <tableColumn id="12752" xr3:uid="{35789E1B-34F9-46AD-96A8-8004AA762AA7}" name="Colonne12734" dataDxfId="3632"/>
    <tableColumn id="12753" xr3:uid="{B88FB777-CDED-430E-A361-294D0232FC35}" name="Colonne12735" dataDxfId="3631"/>
    <tableColumn id="12754" xr3:uid="{6E3F7942-1871-4424-8DFE-E30A92AF3198}" name="Colonne12736" dataDxfId="3630"/>
    <tableColumn id="12755" xr3:uid="{B4998B98-F206-48DC-A6F6-698FD35AACEF}" name="Colonne12737" dataDxfId="3629"/>
    <tableColumn id="12756" xr3:uid="{9B93522D-A56F-4E61-9CB5-2A6F6958A619}" name="Colonne12738" dataDxfId="3628"/>
    <tableColumn id="12757" xr3:uid="{E1E41D6B-337D-497A-87F5-CD8124B2EFDE}" name="Colonne12739" dataDxfId="3627"/>
    <tableColumn id="12758" xr3:uid="{5EDC8680-F882-4B2B-B660-E1ACBBB0505E}" name="Colonne12740" dataDxfId="3626"/>
    <tableColumn id="12759" xr3:uid="{DEC82D84-231C-4F64-B7C4-B5A3FA76A5B1}" name="Colonne12741" dataDxfId="3625"/>
    <tableColumn id="12760" xr3:uid="{F6226641-ADB9-422A-A57E-3FF187CF1D2E}" name="Colonne12742" dataDxfId="3624"/>
    <tableColumn id="12761" xr3:uid="{0A66A65E-C27D-4BCA-831A-D61EA60304CD}" name="Colonne12743" dataDxfId="3623"/>
    <tableColumn id="12762" xr3:uid="{EE1558D8-0C25-43DE-88CE-D7ABB339EADC}" name="Colonne12744" dataDxfId="3622"/>
    <tableColumn id="12763" xr3:uid="{D77158B3-2C06-4FD3-A9F9-AD2BF2AA9657}" name="Colonne12745" dataDxfId="3621"/>
    <tableColumn id="12764" xr3:uid="{795EC44C-502C-4A86-BBAE-5DD543E3C3FA}" name="Colonne12746" dataDxfId="3620"/>
    <tableColumn id="12765" xr3:uid="{1D354AE2-895C-499D-8CF1-6BBFA32320F2}" name="Colonne12747" dataDxfId="3619"/>
    <tableColumn id="12766" xr3:uid="{ED992730-A83D-465A-B6A9-C570AB989D14}" name="Colonne12748" dataDxfId="3618"/>
    <tableColumn id="12767" xr3:uid="{E9C898AE-4676-4454-802B-C04359F954FB}" name="Colonne12749" dataDxfId="3617"/>
    <tableColumn id="12768" xr3:uid="{EA1C25B4-6262-421B-90DE-21FE5DFE3261}" name="Colonne12750" dataDxfId="3616"/>
    <tableColumn id="12769" xr3:uid="{EF29AF8D-3565-493F-95B3-4CD552537D73}" name="Colonne12751" dataDxfId="3615"/>
    <tableColumn id="12770" xr3:uid="{A76C7ED0-5D84-4FBA-8175-AF25650FA631}" name="Colonne12752" dataDxfId="3614"/>
    <tableColumn id="12771" xr3:uid="{EBEA9B88-298F-4E05-B3DD-172705F4B048}" name="Colonne12753" dataDxfId="3613"/>
    <tableColumn id="12772" xr3:uid="{B4185A4B-6424-472F-A488-A682EF62CFB3}" name="Colonne12754" dataDxfId="3612"/>
    <tableColumn id="12773" xr3:uid="{11BE0CD7-128F-4B8E-A684-3D231803F8FF}" name="Colonne12755" dataDxfId="3611"/>
    <tableColumn id="12774" xr3:uid="{497946B2-049D-4D08-924D-601F710287D6}" name="Colonne12756" dataDxfId="3610"/>
    <tableColumn id="12775" xr3:uid="{C6BFA0A4-D4AC-4525-BB66-3DCCD560FFF6}" name="Colonne12757" dataDxfId="3609"/>
    <tableColumn id="12776" xr3:uid="{B15EE5A4-6D4C-46AB-8325-E4DC9DAB3215}" name="Colonne12758" dataDxfId="3608"/>
    <tableColumn id="12777" xr3:uid="{8D68917A-1923-4C20-B88A-A67519460C5C}" name="Colonne12759" dataDxfId="3607"/>
    <tableColumn id="12778" xr3:uid="{182518E2-F660-4D53-8610-C34AD2345794}" name="Colonne12760" dataDxfId="3606"/>
    <tableColumn id="12779" xr3:uid="{2C6EF811-DF31-41C9-888D-A50E34D794AA}" name="Colonne12761" dataDxfId="3605"/>
    <tableColumn id="12780" xr3:uid="{55F60E0B-939F-4B29-8A44-879C9EA06FCB}" name="Colonne12762" dataDxfId="3604"/>
    <tableColumn id="12781" xr3:uid="{3C7055E1-DB7B-48CD-86E4-A94E0E976EEC}" name="Colonne12763" dataDxfId="3603"/>
    <tableColumn id="12782" xr3:uid="{122F1741-BDAA-4232-A050-4A83821585DB}" name="Colonne12764" dataDxfId="3602"/>
    <tableColumn id="12783" xr3:uid="{DC83CAAB-B3D0-419F-9116-FCBA4EFC1B4C}" name="Colonne12765" dataDxfId="3601"/>
    <tableColumn id="12784" xr3:uid="{597BCE34-1209-4778-B4AB-50C505F0223B}" name="Colonne12766" dataDxfId="3600"/>
    <tableColumn id="12785" xr3:uid="{940FD3E0-9D82-4EF7-B215-00CAEECC35BD}" name="Colonne12767" dataDxfId="3599"/>
    <tableColumn id="12786" xr3:uid="{50F67D5E-AD90-420E-83F7-378DEE97DAB2}" name="Colonne12768" dataDxfId="3598"/>
    <tableColumn id="12787" xr3:uid="{FF33C54E-EF1F-4E10-88FA-56130DD1C794}" name="Colonne12769" dataDxfId="3597"/>
    <tableColumn id="12788" xr3:uid="{703B721B-50A5-4F15-91DB-14120102AD90}" name="Colonne12770" dataDxfId="3596"/>
    <tableColumn id="12789" xr3:uid="{1AF758F2-A2C0-4CCB-B1DE-E824AA85D1A5}" name="Colonne12771" dataDxfId="3595"/>
    <tableColumn id="12790" xr3:uid="{22F16326-AA7C-4869-892A-B849B9B7DD42}" name="Colonne12772" dataDxfId="3594"/>
    <tableColumn id="12791" xr3:uid="{7F830BB3-2763-4E26-AAA4-8CDA078D0498}" name="Colonne12773" dataDxfId="3593"/>
    <tableColumn id="12792" xr3:uid="{3D8FF40D-8179-49A9-A465-78A0F59552DB}" name="Colonne12774" dataDxfId="3592"/>
    <tableColumn id="12793" xr3:uid="{854601B4-7E65-48AB-BFF3-FF09366C22B1}" name="Colonne12775" dataDxfId="3591"/>
    <tableColumn id="12794" xr3:uid="{AD52A2ED-5AC0-4E58-A6F6-88DF5EF0F860}" name="Colonne12776" dataDxfId="3590"/>
    <tableColumn id="12795" xr3:uid="{0EE16099-C41D-4CEB-A800-9891FB32634D}" name="Colonne12777" dataDxfId="3589"/>
    <tableColumn id="12796" xr3:uid="{017BCC20-69D9-4BF9-A1DC-17DCC7C255D8}" name="Colonne12778" dataDxfId="3588"/>
    <tableColumn id="12797" xr3:uid="{9946567C-E7E9-43FE-8B01-96FBCEE91AC9}" name="Colonne12779" dataDxfId="3587"/>
    <tableColumn id="12798" xr3:uid="{3CCC04AF-5AB2-496F-83C2-D63DA6463258}" name="Colonne12780" dataDxfId="3586"/>
    <tableColumn id="12799" xr3:uid="{F807A200-F55F-401A-87B5-054B529F5C2E}" name="Colonne12781" dataDxfId="3585"/>
    <tableColumn id="12800" xr3:uid="{EFCC9138-1EC4-465E-A606-505298871942}" name="Colonne12782" dataDxfId="3584"/>
    <tableColumn id="12801" xr3:uid="{D8A0F754-7B45-43D9-A254-F6E4FAE18ED4}" name="Colonne12783" dataDxfId="3583"/>
    <tableColumn id="12802" xr3:uid="{E7F3C085-07D1-464E-97B7-EC26F415569E}" name="Colonne12784" dataDxfId="3582"/>
    <tableColumn id="12803" xr3:uid="{08402F17-A66C-4217-9FD4-A9F7781051B7}" name="Colonne12785" dataDxfId="3581"/>
    <tableColumn id="12804" xr3:uid="{3050A8C0-54A8-49F0-A733-BD4D37F8F473}" name="Colonne12786" dataDxfId="3580"/>
    <tableColumn id="12805" xr3:uid="{C77E9080-9499-48F8-B98E-1F2B5B0751C9}" name="Colonne12787" dataDxfId="3579"/>
    <tableColumn id="12806" xr3:uid="{0F3FB1A7-F63F-446D-9FC6-B886D2412225}" name="Colonne12788" dataDxfId="3578"/>
    <tableColumn id="12807" xr3:uid="{75C6F1DB-802D-44E5-AB7E-39F07BA1CD5F}" name="Colonne12789" dataDxfId="3577"/>
    <tableColumn id="12808" xr3:uid="{24823D39-B530-496D-9885-4CA1D11E044C}" name="Colonne12790" dataDxfId="3576"/>
    <tableColumn id="12809" xr3:uid="{E0D59EBB-929A-4247-8CA4-21EFDC45FB89}" name="Colonne12791" dataDxfId="3575"/>
    <tableColumn id="12810" xr3:uid="{E31FFEA7-0736-49AB-AA9C-B6D44FAC8363}" name="Colonne12792" dataDxfId="3574"/>
    <tableColumn id="12811" xr3:uid="{DDEB8143-24F1-4600-B595-1EFFA5C61326}" name="Colonne12793" dataDxfId="3573"/>
    <tableColumn id="12812" xr3:uid="{56F2C922-7F74-470A-A294-3845DB94A6B8}" name="Colonne12794" dataDxfId="3572"/>
    <tableColumn id="12813" xr3:uid="{5600D6B4-A71A-414F-AC75-7118E1653C0D}" name="Colonne12795" dataDxfId="3571"/>
    <tableColumn id="12814" xr3:uid="{4366264F-6123-4A57-AA9F-05537152881C}" name="Colonne12796" dataDxfId="3570"/>
    <tableColumn id="12815" xr3:uid="{7A5410B2-696D-4E80-9276-21E08D1AB80E}" name="Colonne12797" dataDxfId="3569"/>
    <tableColumn id="12816" xr3:uid="{68B97A45-9C48-4E79-B3C8-9453BDEF95A3}" name="Colonne12798" dataDxfId="3568"/>
    <tableColumn id="12817" xr3:uid="{8D2C91E7-EBD7-49F6-9DB9-287E7EE9FB64}" name="Colonne12799" dataDxfId="3567"/>
    <tableColumn id="12818" xr3:uid="{90047261-3828-484E-BECD-B99CBC9CD136}" name="Colonne12800" dataDxfId="3566"/>
    <tableColumn id="12819" xr3:uid="{C0E6BCDF-05AD-4390-91AF-7698C3B70013}" name="Colonne12801" dataDxfId="3565"/>
    <tableColumn id="12820" xr3:uid="{9401D871-98FC-4E0B-BDD0-577DD51C876D}" name="Colonne12802" dataDxfId="3564"/>
    <tableColumn id="12821" xr3:uid="{B6F99A47-966B-4F2A-9E26-95CD12255BF7}" name="Colonne12803" dataDxfId="3563"/>
    <tableColumn id="12822" xr3:uid="{719F552E-6396-4FD6-BB78-CC8D73FF45E8}" name="Colonne12804" dataDxfId="3562"/>
    <tableColumn id="12823" xr3:uid="{7815D528-AD09-410A-AAC4-5273F917FBAA}" name="Colonne12805" dataDxfId="3561"/>
    <tableColumn id="12824" xr3:uid="{241BB24D-F70D-4C3D-AE47-F4A29411B0EB}" name="Colonne12806" dataDxfId="3560"/>
    <tableColumn id="12825" xr3:uid="{1B6FD5D8-343B-4857-8523-29F2F257DF81}" name="Colonne12807" dataDxfId="3559"/>
    <tableColumn id="12826" xr3:uid="{172D9D3F-BF05-480A-8C59-720123CBD3DC}" name="Colonne12808" dataDxfId="3558"/>
    <tableColumn id="12827" xr3:uid="{91F5C2C7-31E0-4911-B6E9-EF349EB59A10}" name="Colonne12809" dataDxfId="3557"/>
    <tableColumn id="12828" xr3:uid="{99DE2D16-29E1-4794-96AD-F2D7B8447047}" name="Colonne12810" dataDxfId="3556"/>
    <tableColumn id="12829" xr3:uid="{48D72749-ED84-4BCE-8509-3F2E5D719F8E}" name="Colonne12811" dataDxfId="3555"/>
    <tableColumn id="12830" xr3:uid="{B1A18B6D-222A-4F79-BE30-7EB2BA5693FD}" name="Colonne12812" dataDxfId="3554"/>
    <tableColumn id="12831" xr3:uid="{F8C62CEC-759B-4438-B221-3D9A8D8E9D16}" name="Colonne12813" dataDxfId="3553"/>
    <tableColumn id="12832" xr3:uid="{7E6171EB-BEB0-4694-860A-85F91DC8AFBA}" name="Colonne12814" dataDxfId="3552"/>
    <tableColumn id="12833" xr3:uid="{1631DA24-9A21-4C6F-9A41-F11E696EADE7}" name="Colonne12815" dataDxfId="3551"/>
    <tableColumn id="12834" xr3:uid="{F3F163ED-64DA-44AC-A492-AB4312BDABF9}" name="Colonne12816" dataDxfId="3550"/>
    <tableColumn id="12835" xr3:uid="{41BF5EDF-5982-4EE4-936C-1BC29DE92350}" name="Colonne12817" dataDxfId="3549"/>
    <tableColumn id="12836" xr3:uid="{F46E865A-5D75-4C06-BDF9-EC7DB4223814}" name="Colonne12818" dataDxfId="3548"/>
    <tableColumn id="12837" xr3:uid="{342B66CF-C734-44C9-9A39-21D0F884CD36}" name="Colonne12819" dataDxfId="3547"/>
    <tableColumn id="12838" xr3:uid="{3E1D4C3B-8C33-404B-A14C-260BD204BE36}" name="Colonne12820" dataDxfId="3546"/>
    <tableColumn id="12839" xr3:uid="{D453B92F-CF39-4136-83EF-D7304A94474D}" name="Colonne12821" dataDxfId="3545"/>
    <tableColumn id="12840" xr3:uid="{22AC1EAB-47D9-4468-8B2E-F78A145F7859}" name="Colonne12822" dataDxfId="3544"/>
    <tableColumn id="12841" xr3:uid="{348BFED5-058C-4068-8BA4-9B7F168206F6}" name="Colonne12823" dataDxfId="3543"/>
    <tableColumn id="12842" xr3:uid="{848846D4-4A87-4734-8137-06ABA7F1FD69}" name="Colonne12824" dataDxfId="3542"/>
    <tableColumn id="12843" xr3:uid="{5D7AD445-BF43-4503-8327-FBEAD79DE086}" name="Colonne12825" dataDxfId="3541"/>
    <tableColumn id="12844" xr3:uid="{9264340F-FC75-47B8-AA2A-A3F03537306E}" name="Colonne12826" dataDxfId="3540"/>
    <tableColumn id="12845" xr3:uid="{4F1858EF-0669-4BC5-95DF-31A53E7F1937}" name="Colonne12827" dataDxfId="3539"/>
    <tableColumn id="12846" xr3:uid="{810EC934-529D-40F7-94D7-35AF1EAB5A18}" name="Colonne12828" dataDxfId="3538"/>
    <tableColumn id="12847" xr3:uid="{1AB4A5E3-267D-4E6F-B650-1E2B08C1A593}" name="Colonne12829" dataDxfId="3537"/>
    <tableColumn id="12848" xr3:uid="{EF996377-811E-49AB-970C-AF4D25C56A05}" name="Colonne12830" dataDxfId="3536"/>
    <tableColumn id="12849" xr3:uid="{480E1E8E-B234-4222-A3B2-00D9696FE54B}" name="Colonne12831" dataDxfId="3535"/>
    <tableColumn id="12850" xr3:uid="{D2C01848-540C-4202-9754-C714F15B1F74}" name="Colonne12832" dataDxfId="3534"/>
    <tableColumn id="12851" xr3:uid="{A1039FBE-1EF0-4181-B5F9-2E72B4E5D1EB}" name="Colonne12833" dataDxfId="3533"/>
    <tableColumn id="12852" xr3:uid="{5B88BCFF-BF0E-4E25-A51D-7D2AC64480D3}" name="Colonne12834" dataDxfId="3532"/>
    <tableColumn id="12853" xr3:uid="{EAB32E02-3721-4301-AADE-01D7DC119E4E}" name="Colonne12835" dataDxfId="3531"/>
    <tableColumn id="12854" xr3:uid="{F2836D4E-3D57-48BA-8DA2-F30104B33B32}" name="Colonne12836" dataDxfId="3530"/>
    <tableColumn id="12855" xr3:uid="{AF5EB225-13B4-4559-8D0F-B3AD18BF8C6F}" name="Colonne12837" dataDxfId="3529"/>
    <tableColumn id="12856" xr3:uid="{04CAE74A-0C1E-4D2B-9698-5A6748468383}" name="Colonne12838" dataDxfId="3528"/>
    <tableColumn id="12857" xr3:uid="{A977939B-C752-4E3E-B67B-BC361476253A}" name="Colonne12839" dataDxfId="3527"/>
    <tableColumn id="12858" xr3:uid="{E7A49F7A-EA9E-4859-A436-E1798923B11E}" name="Colonne12840" dataDxfId="3526"/>
    <tableColumn id="12859" xr3:uid="{ED778327-7D35-4DFA-B317-7EB20EF9EE89}" name="Colonne12841" dataDxfId="3525"/>
    <tableColumn id="12860" xr3:uid="{224C0A9B-0D32-4656-BA96-EEECE9ABEE78}" name="Colonne12842" dataDxfId="3524"/>
    <tableColumn id="12861" xr3:uid="{404A4598-5391-4016-B3E6-0B48EFAE9E02}" name="Colonne12843" dataDxfId="3523"/>
    <tableColumn id="12862" xr3:uid="{A988CF94-939B-4895-BD77-98DC6254BEA4}" name="Colonne12844" dataDxfId="3522"/>
    <tableColumn id="12863" xr3:uid="{66CB3214-2170-4080-9CBB-2D862ADFD657}" name="Colonne12845" dataDxfId="3521"/>
    <tableColumn id="12864" xr3:uid="{53C47760-2D83-4CBF-8DA8-8752DA76D5A0}" name="Colonne12846" dataDxfId="3520"/>
    <tableColumn id="12865" xr3:uid="{EFE21936-5C1F-4722-A306-CB1624790BBB}" name="Colonne12847" dataDxfId="3519"/>
    <tableColumn id="12866" xr3:uid="{ABC75233-7705-4086-932F-7D4FAC06B7D4}" name="Colonne12848" dataDxfId="3518"/>
    <tableColumn id="12867" xr3:uid="{D27D6BCE-D396-4C4C-874B-A90BB64E0086}" name="Colonne12849" dataDxfId="3517"/>
    <tableColumn id="12868" xr3:uid="{AC3B5FE1-C7EA-419E-9688-1D44E2BA24AF}" name="Colonne12850" dataDxfId="3516"/>
    <tableColumn id="12869" xr3:uid="{1E8AD327-4D5E-45EC-945B-F6219478E904}" name="Colonne12851" dataDxfId="3515"/>
    <tableColumn id="12870" xr3:uid="{C8D3D41B-F426-4331-A48A-93DBFFCF0FD1}" name="Colonne12852" dataDxfId="3514"/>
    <tableColumn id="12871" xr3:uid="{44ACAA37-FA2F-4CCC-988D-B0BB7D1C3F48}" name="Colonne12853" dataDxfId="3513"/>
    <tableColumn id="12872" xr3:uid="{2C3D4DF3-2906-41ED-BAAC-D4E5C83FD338}" name="Colonne12854" dataDxfId="3512"/>
    <tableColumn id="12873" xr3:uid="{41607810-F80A-4E76-85B8-22EF11643E5C}" name="Colonne12855" dataDxfId="3511"/>
    <tableColumn id="12874" xr3:uid="{DA0616C5-5BCB-408A-A119-67385FF24530}" name="Colonne12856" dataDxfId="3510"/>
    <tableColumn id="12875" xr3:uid="{34EEE7B1-280D-4107-B99E-7FC936A2C27C}" name="Colonne12857" dataDxfId="3509"/>
    <tableColumn id="12876" xr3:uid="{9BDB64BB-2E9E-4025-AA3F-7E51A6856713}" name="Colonne12858" dataDxfId="3508"/>
    <tableColumn id="12877" xr3:uid="{821DC718-C41D-468E-B787-94D9181D6371}" name="Colonne12859" dataDxfId="3507"/>
    <tableColumn id="12878" xr3:uid="{1AD47654-88F9-4923-B69C-ECF7DF1EFA6F}" name="Colonne12860" dataDxfId="3506"/>
    <tableColumn id="12879" xr3:uid="{05AEF4CE-4174-42B4-BB8D-499D12BA9634}" name="Colonne12861" dataDxfId="3505"/>
    <tableColumn id="12880" xr3:uid="{0F5DB878-9357-43A1-B464-C682F1D0F18C}" name="Colonne12862" dataDxfId="3504"/>
    <tableColumn id="12881" xr3:uid="{3560F89F-4814-44B2-BBAF-39961E23D678}" name="Colonne12863" dataDxfId="3503"/>
    <tableColumn id="12882" xr3:uid="{2E211F6B-BFDB-4074-AE60-C7326D740910}" name="Colonne12864" dataDxfId="3502"/>
    <tableColumn id="12883" xr3:uid="{551B74DE-648C-4279-B6C0-B629204BB5E5}" name="Colonne12865" dataDxfId="3501"/>
    <tableColumn id="12884" xr3:uid="{7734CF50-FC48-4C1A-8EA7-7F9A2D7E80D0}" name="Colonne12866" dataDxfId="3500"/>
    <tableColumn id="12885" xr3:uid="{BD0D0CF3-6DA2-42E2-8EB0-A2758F3A1713}" name="Colonne12867" dataDxfId="3499"/>
    <tableColumn id="12886" xr3:uid="{B9805F0C-0992-46F4-8C78-DE9DE17D9BA8}" name="Colonne12868" dataDxfId="3498"/>
    <tableColumn id="12887" xr3:uid="{A02DE7E7-E968-4E27-BAFF-1C6259D6ABFE}" name="Colonne12869" dataDxfId="3497"/>
    <tableColumn id="12888" xr3:uid="{183CA9D6-8EA9-4AAC-BA7D-49498BC39AD4}" name="Colonne12870" dataDxfId="3496"/>
    <tableColumn id="12889" xr3:uid="{7FE3DAA9-F0D7-4160-B51B-597604598C75}" name="Colonne12871" dataDxfId="3495"/>
    <tableColumn id="12890" xr3:uid="{0F91CCE8-1FE7-430C-B1FA-16CCEA634D0C}" name="Colonne12872" dataDxfId="3494"/>
    <tableColumn id="12891" xr3:uid="{3631B5B2-0413-49B5-8A63-EE48508E2E06}" name="Colonne12873" dataDxfId="3493"/>
    <tableColumn id="12892" xr3:uid="{9422784E-700A-4CB5-9C8C-B008A2E70683}" name="Colonne12874" dataDxfId="3492"/>
    <tableColumn id="12893" xr3:uid="{1693237C-AD9C-495C-BFAD-4C8659E7214D}" name="Colonne12875" dataDxfId="3491"/>
    <tableColumn id="12894" xr3:uid="{8F744A8F-9E8A-4F94-BFA3-BB38DC911749}" name="Colonne12876" dataDxfId="3490"/>
    <tableColumn id="12895" xr3:uid="{0078566F-1C40-449D-A616-7E0F98BE0C6F}" name="Colonne12877" dataDxfId="3489"/>
    <tableColumn id="12896" xr3:uid="{28BBBE55-9806-49ED-8228-52FEFB73466D}" name="Colonne12878" dataDxfId="3488"/>
    <tableColumn id="12897" xr3:uid="{B034F290-84F9-4ECE-9740-2CE4C86EDA86}" name="Colonne12879" dataDxfId="3487"/>
    <tableColumn id="12898" xr3:uid="{5C206CD7-5D01-4422-B206-F8887A7AAE94}" name="Colonne12880" dataDxfId="3486"/>
    <tableColumn id="12899" xr3:uid="{76FF2FDB-C675-4C24-8EDB-F21918B520BE}" name="Colonne12881" dataDxfId="3485"/>
    <tableColumn id="12900" xr3:uid="{66218DD7-E607-4A3D-AF9D-D5AFB59DFA5B}" name="Colonne12882" dataDxfId="3484"/>
    <tableColumn id="12901" xr3:uid="{B54F2E46-B5D6-411B-A224-9659B97DF7DA}" name="Colonne12883" dataDxfId="3483"/>
    <tableColumn id="12902" xr3:uid="{ED3B17B6-5735-49EA-852D-80A11BF6B852}" name="Colonne12884" dataDxfId="3482"/>
    <tableColumn id="12903" xr3:uid="{AE5C1ABC-0EF1-494D-ACD9-A21545F12CE2}" name="Colonne12885" dataDxfId="3481"/>
    <tableColumn id="12904" xr3:uid="{5947B304-0BCE-44E4-A2A4-851FE278F717}" name="Colonne12886" dataDxfId="3480"/>
    <tableColumn id="12905" xr3:uid="{0AA08DED-9576-45F3-88FC-E33B1A3944C7}" name="Colonne12887" dataDxfId="3479"/>
    <tableColumn id="12906" xr3:uid="{593A55D9-C3C4-467D-BC66-6FB6F3436004}" name="Colonne12888" dataDxfId="3478"/>
    <tableColumn id="12907" xr3:uid="{5DF33193-C8B5-43E0-A467-DE496E56C326}" name="Colonne12889" dataDxfId="3477"/>
    <tableColumn id="12908" xr3:uid="{19735FF8-2FC8-425E-8C3A-B11BF5049551}" name="Colonne12890" dataDxfId="3476"/>
    <tableColumn id="12909" xr3:uid="{381B2D58-8225-41E6-AE6C-85527884707B}" name="Colonne12891" dataDxfId="3475"/>
    <tableColumn id="12910" xr3:uid="{ADB864E6-3D61-466F-AA8D-B6E8114C8952}" name="Colonne12892" dataDxfId="3474"/>
    <tableColumn id="12911" xr3:uid="{87B4EF82-383E-442A-91BB-EDFA21A24E25}" name="Colonne12893" dataDxfId="3473"/>
    <tableColumn id="12912" xr3:uid="{31DF8A5F-BEE4-407A-AD55-16220F532506}" name="Colonne12894" dataDxfId="3472"/>
    <tableColumn id="12913" xr3:uid="{9DFD7FAF-2F91-47EF-A7A3-29C1457B28DE}" name="Colonne12895" dataDxfId="3471"/>
    <tableColumn id="12914" xr3:uid="{84799260-D9B6-4962-B8D2-35C07DE9E81C}" name="Colonne12896" dataDxfId="3470"/>
    <tableColumn id="12915" xr3:uid="{FB508C38-BCA9-4E19-8DEC-19F16F9CBB15}" name="Colonne12897" dataDxfId="3469"/>
    <tableColumn id="12916" xr3:uid="{CDC2608B-A3FD-437B-9762-9D0381EBD2EE}" name="Colonne12898" dataDxfId="3468"/>
    <tableColumn id="12917" xr3:uid="{C2AEE22C-B34F-4FB1-B406-5C27FC03025B}" name="Colonne12899" dataDxfId="3467"/>
    <tableColumn id="12918" xr3:uid="{B03D7D17-9B45-4EBA-8C02-32BF8CD72548}" name="Colonne12900" dataDxfId="3466"/>
    <tableColumn id="12919" xr3:uid="{9B45616D-B407-4A63-9B79-6DDF76AF814B}" name="Colonne12901" dataDxfId="3465"/>
    <tableColumn id="12920" xr3:uid="{D5D0CDCE-AF5D-4E95-B9FF-9A5E2BB60CC7}" name="Colonne12902" dataDxfId="3464"/>
    <tableColumn id="12921" xr3:uid="{AAC66D52-E062-4F44-BB19-70B03A4CBB53}" name="Colonne12903" dataDxfId="3463"/>
    <tableColumn id="12922" xr3:uid="{CBA2C1C3-CB82-493D-AA9A-5EEFB49F404B}" name="Colonne12904" dataDxfId="3462"/>
    <tableColumn id="12923" xr3:uid="{6725A81C-0B17-4CA4-ABAF-B6F6657AAB58}" name="Colonne12905" dataDxfId="3461"/>
    <tableColumn id="12924" xr3:uid="{AB9E4E6D-1516-492F-AED1-31529F731E4A}" name="Colonne12906" dataDxfId="3460"/>
    <tableColumn id="12925" xr3:uid="{BBCC54A9-8387-4731-B449-E429B6A64C5C}" name="Colonne12907" dataDxfId="3459"/>
    <tableColumn id="12926" xr3:uid="{CF570ADB-B2DB-45EC-843C-51E9AD484D97}" name="Colonne12908" dataDxfId="3458"/>
    <tableColumn id="12927" xr3:uid="{B8A02838-627A-4EA7-874B-842B02584A8B}" name="Colonne12909" dataDxfId="3457"/>
    <tableColumn id="12928" xr3:uid="{EDA04B95-F602-4B83-AE80-5ADE45BFACF0}" name="Colonne12910" dataDxfId="3456"/>
    <tableColumn id="12929" xr3:uid="{A1505F20-6445-4E8F-BE43-297CEE96FE12}" name="Colonne12911" dataDxfId="3455"/>
    <tableColumn id="12930" xr3:uid="{54258FEE-E053-412B-A04D-BBBBED86A00D}" name="Colonne12912" dataDxfId="3454"/>
    <tableColumn id="12931" xr3:uid="{3AD47ABE-5DA0-4E31-A69A-5FB5223EAD11}" name="Colonne12913" dataDxfId="3453"/>
    <tableColumn id="12932" xr3:uid="{FB38DF95-8BC4-4265-9820-B5FEE0D2219E}" name="Colonne12914" dataDxfId="3452"/>
    <tableColumn id="12933" xr3:uid="{236DA8AC-3622-4BB4-854D-36A2D65B17EB}" name="Colonne12915" dataDxfId="3451"/>
    <tableColumn id="12934" xr3:uid="{31166779-9DB2-45B0-90EA-606A3E129D53}" name="Colonne12916" dataDxfId="3450"/>
    <tableColumn id="12935" xr3:uid="{550CF60D-DDDE-420D-AD75-637800E02BE2}" name="Colonne12917" dataDxfId="3449"/>
    <tableColumn id="12936" xr3:uid="{20A049DC-E97F-4226-98F3-D1325A6871E3}" name="Colonne12918" dataDxfId="3448"/>
    <tableColumn id="12937" xr3:uid="{FF50EBCD-C725-4593-AEE7-661B3473A8FD}" name="Colonne12919" dataDxfId="3447"/>
    <tableColumn id="12938" xr3:uid="{81BC99AD-D892-40FB-B247-615DB33684FD}" name="Colonne12920" dataDxfId="3446"/>
    <tableColumn id="12939" xr3:uid="{7860A579-489B-49A8-B924-506D7DC1471D}" name="Colonne12921" dataDxfId="3445"/>
    <tableColumn id="12940" xr3:uid="{729AB22C-DBE2-4B33-AC37-5DAFF9D67BF1}" name="Colonne12922" dataDxfId="3444"/>
    <tableColumn id="12941" xr3:uid="{2482052F-ED8A-425A-A35E-C1C55C5A3FB9}" name="Colonne12923" dataDxfId="3443"/>
    <tableColumn id="12942" xr3:uid="{FDE11DC5-C74A-40DB-AD7F-312120726F05}" name="Colonne12924" dataDxfId="3442"/>
    <tableColumn id="12943" xr3:uid="{54F36CBC-E84A-4F7F-8314-E6B05D440360}" name="Colonne12925" dataDxfId="3441"/>
    <tableColumn id="12944" xr3:uid="{99F4097D-8950-4625-8F2D-C592767B55B6}" name="Colonne12926" dataDxfId="3440"/>
    <tableColumn id="12945" xr3:uid="{AD935990-3E08-4A43-A672-03BD04BE7AA7}" name="Colonne12927" dataDxfId="3439"/>
    <tableColumn id="12946" xr3:uid="{ADB033FC-00CC-458C-A6BA-6299581BA672}" name="Colonne12928" dataDxfId="3438"/>
    <tableColumn id="12947" xr3:uid="{A6C3E3A7-6ABD-4FAF-BB2C-97A00E856CC7}" name="Colonne12929" dataDxfId="3437"/>
    <tableColumn id="12948" xr3:uid="{83541D83-DE86-4294-A90C-BE544C5A83B8}" name="Colonne12930" dataDxfId="3436"/>
    <tableColumn id="12949" xr3:uid="{8DEFD891-4008-4084-8205-0943804610F5}" name="Colonne12931" dataDxfId="3435"/>
    <tableColumn id="12950" xr3:uid="{987FB7EA-3C3A-4CD8-8227-6C6B7D78879C}" name="Colonne12932" dataDxfId="3434"/>
    <tableColumn id="12951" xr3:uid="{55AC13DB-3D7A-42F6-9F21-8056969BA2CD}" name="Colonne12933" dataDxfId="3433"/>
    <tableColumn id="12952" xr3:uid="{2DB4F0ED-8EA7-49A8-B8FC-3C839F6B3FD7}" name="Colonne12934" dataDxfId="3432"/>
    <tableColumn id="12953" xr3:uid="{40EA5FEF-4A1E-4869-B834-9AB66499ABFC}" name="Colonne12935" dataDxfId="3431"/>
    <tableColumn id="12954" xr3:uid="{7A0CCB8D-BB50-42DA-B74B-7B2111606ACB}" name="Colonne12936" dataDxfId="3430"/>
    <tableColumn id="12955" xr3:uid="{25F3D8A4-9422-4F1A-ACD3-63DF2E5DBF14}" name="Colonne12937" dataDxfId="3429"/>
    <tableColumn id="12956" xr3:uid="{F1F80FD8-3DDE-49D4-9CD4-119A6CA9C1D5}" name="Colonne12938" dataDxfId="3428"/>
    <tableColumn id="12957" xr3:uid="{C2F7A067-F453-4A37-8BDC-11F3417FF461}" name="Colonne12939" dataDxfId="3427"/>
    <tableColumn id="12958" xr3:uid="{B398EAB9-9CA6-4A95-A2EA-2EF503832B35}" name="Colonne12940" dataDxfId="3426"/>
    <tableColumn id="12959" xr3:uid="{D8BCD2A0-593F-45DB-B800-1D8182E51A9A}" name="Colonne12941" dataDxfId="3425"/>
    <tableColumn id="12960" xr3:uid="{6D09757F-AE01-4DB0-8CD5-F428287F4FBF}" name="Colonne12942" dataDxfId="3424"/>
    <tableColumn id="12961" xr3:uid="{79117374-BDDA-4D4A-A1A1-884B120A42B8}" name="Colonne12943" dataDxfId="3423"/>
    <tableColumn id="12962" xr3:uid="{94F080E5-8796-41F0-9D1B-2CAE8FF7D529}" name="Colonne12944" dataDxfId="3422"/>
    <tableColumn id="12963" xr3:uid="{13F8AF2F-E276-44F5-86C2-8FA84993B6A5}" name="Colonne12945" dataDxfId="3421"/>
    <tableColumn id="12964" xr3:uid="{8A7E9287-70D6-47AE-9CE1-C1B415B28F10}" name="Colonne12946" dataDxfId="3420"/>
    <tableColumn id="12965" xr3:uid="{6EB5733B-015B-4F8A-91DA-334DC6990C41}" name="Colonne12947" dataDxfId="3419"/>
    <tableColumn id="12966" xr3:uid="{2ECB8606-3F75-4E78-858B-5B6B822870E4}" name="Colonne12948" dataDxfId="3418"/>
    <tableColumn id="12967" xr3:uid="{BE214A55-CF61-493F-9EEA-D24469AC4EB8}" name="Colonne12949" dataDxfId="3417"/>
    <tableColumn id="12968" xr3:uid="{2A251D44-C98F-408B-A0C4-2D373DAB22DC}" name="Colonne12950" dataDxfId="3416"/>
    <tableColumn id="12969" xr3:uid="{93C5444E-16A3-45D1-8C6A-A170D9DE5117}" name="Colonne12951" dataDxfId="3415"/>
    <tableColumn id="12970" xr3:uid="{9DA1D3AD-2A52-40B0-AA4F-E37574E11469}" name="Colonne12952" dataDxfId="3414"/>
    <tableColumn id="12971" xr3:uid="{D2847743-D5E0-4551-95D1-820F0AD8E48F}" name="Colonne12953" dataDxfId="3413"/>
    <tableColumn id="12972" xr3:uid="{22B7DE61-601B-4E51-AF05-A47FD27B9741}" name="Colonne12954" dataDxfId="3412"/>
    <tableColumn id="12973" xr3:uid="{FB8D201B-874A-4974-8135-A28301615076}" name="Colonne12955" dataDxfId="3411"/>
    <tableColumn id="12974" xr3:uid="{4D9FDCD7-5055-42D2-9FF7-C2583992235A}" name="Colonne12956" dataDxfId="3410"/>
    <tableColumn id="12975" xr3:uid="{285BAD7D-9E14-447C-BD21-C4148D6E2D60}" name="Colonne12957" dataDxfId="3409"/>
    <tableColumn id="12976" xr3:uid="{1088145E-9C4D-404B-969A-0259137CD542}" name="Colonne12958" dataDxfId="3408"/>
    <tableColumn id="12977" xr3:uid="{667D9BCE-5F5F-4FD9-9892-08CC776A41CC}" name="Colonne12959" dataDxfId="3407"/>
    <tableColumn id="12978" xr3:uid="{9C9A99FD-9242-495A-B610-28521A0EFB68}" name="Colonne12960" dataDxfId="3406"/>
    <tableColumn id="12979" xr3:uid="{E9F04412-B3D8-4824-B5C1-E42FA51E7894}" name="Colonne12961" dataDxfId="3405"/>
    <tableColumn id="12980" xr3:uid="{F87AAFE2-A4D0-4374-B47A-69AAE537CD48}" name="Colonne12962" dataDxfId="3404"/>
    <tableColumn id="12981" xr3:uid="{F6DB315E-920C-4AB2-85C3-74C618092D9C}" name="Colonne12963" dataDxfId="3403"/>
    <tableColumn id="12982" xr3:uid="{3DA6165D-4597-43B1-A980-0B7A15392539}" name="Colonne12964" dataDxfId="3402"/>
    <tableColumn id="12983" xr3:uid="{ACF2126F-6D65-45ED-B38E-DF5D22CE26D6}" name="Colonne12965" dataDxfId="3401"/>
    <tableColumn id="12984" xr3:uid="{5C1ADD7E-D45C-4E69-83A3-6B7EC0962388}" name="Colonne12966" dataDxfId="3400"/>
    <tableColumn id="12985" xr3:uid="{00395D89-F9AE-444F-B6F7-87B5CF21820B}" name="Colonne12967" dataDxfId="3399"/>
    <tableColumn id="12986" xr3:uid="{51D6845F-03F1-4FAA-AC40-4639707BC858}" name="Colonne12968" dataDxfId="3398"/>
    <tableColumn id="12987" xr3:uid="{4EE297E3-079F-48C8-8472-A0036828EFC8}" name="Colonne12969" dataDxfId="3397"/>
    <tableColumn id="12988" xr3:uid="{47C14B8E-7F39-4618-9D63-F433CE8D1F13}" name="Colonne12970" dataDxfId="3396"/>
    <tableColumn id="12989" xr3:uid="{71C4E12C-074C-4659-87B3-DE682D097D3E}" name="Colonne12971" dataDxfId="3395"/>
    <tableColumn id="12990" xr3:uid="{CF19926E-1DE1-42FC-8C76-329CE268F115}" name="Colonne12972" dataDxfId="3394"/>
    <tableColumn id="12991" xr3:uid="{1FFF4691-D4EE-4ECF-BB21-0099336AC5EF}" name="Colonne12973" dataDxfId="3393"/>
    <tableColumn id="12992" xr3:uid="{D12444B0-67F4-4B39-97A0-4749DBA46A6D}" name="Colonne12974" dataDxfId="3392"/>
    <tableColumn id="12993" xr3:uid="{0646342F-9F89-4251-B3AC-CD7C107D6C29}" name="Colonne12975" dataDxfId="3391"/>
    <tableColumn id="12994" xr3:uid="{9E47EB36-529B-4234-8DCA-CB23EF406A47}" name="Colonne12976" dataDxfId="3390"/>
    <tableColumn id="12995" xr3:uid="{AF9820D5-2E07-4981-9E8D-C8935F9C7A9B}" name="Colonne12977" dataDxfId="3389"/>
    <tableColumn id="12996" xr3:uid="{448BA6EB-AF91-44B3-BEEB-A9C4AC7EF945}" name="Colonne12978" dataDxfId="3388"/>
    <tableColumn id="12997" xr3:uid="{C1989C4E-B90B-40EB-9740-AE439CD11F03}" name="Colonne12979" dataDxfId="3387"/>
    <tableColumn id="12998" xr3:uid="{0FF96C5D-F021-403D-8A09-FFD32AE3EDF6}" name="Colonne12980" dataDxfId="3386"/>
    <tableColumn id="12999" xr3:uid="{C87DA6BC-E1B6-46A2-928A-206E18C87DAE}" name="Colonne12981" dataDxfId="3385"/>
    <tableColumn id="13000" xr3:uid="{379F2CA6-9ADA-49F0-8DE4-50F7CD52FFCE}" name="Colonne12982" dataDxfId="3384"/>
    <tableColumn id="13001" xr3:uid="{77CDD833-7304-45A8-AD16-34BD1521FA9E}" name="Colonne12983" dataDxfId="3383"/>
    <tableColumn id="13002" xr3:uid="{1CE9413F-F272-4DFA-82A1-5F517EC75BFD}" name="Colonne12984" dataDxfId="3382"/>
    <tableColumn id="13003" xr3:uid="{DB71AB11-6889-4CAF-80A7-4EC3731CED7E}" name="Colonne12985" dataDxfId="3381"/>
    <tableColumn id="13004" xr3:uid="{FA124F6C-FA29-4360-9278-02399DAD0D83}" name="Colonne12986" dataDxfId="3380"/>
    <tableColumn id="13005" xr3:uid="{848A9B4E-A9D0-442C-AF07-A913F7D1D78C}" name="Colonne12987" dataDxfId="3379"/>
    <tableColumn id="13006" xr3:uid="{7F6368D3-523E-45EA-90EC-A5B10F691F3E}" name="Colonne12988" dataDxfId="3378"/>
    <tableColumn id="13007" xr3:uid="{82191778-5024-41C9-9362-E4939716FB35}" name="Colonne12989" dataDxfId="3377"/>
    <tableColumn id="13008" xr3:uid="{4DE46219-0300-42A1-BE36-829BE9CA8C23}" name="Colonne12990" dataDxfId="3376"/>
    <tableColumn id="13009" xr3:uid="{4CCB3A3C-A0F5-4055-9D0A-C7DF2F1943F1}" name="Colonne12991" dataDxfId="3375"/>
    <tableColumn id="13010" xr3:uid="{0468E9A2-14FA-417C-B578-ECA50FD934ED}" name="Colonne12992" dataDxfId="3374"/>
    <tableColumn id="13011" xr3:uid="{58C4DF01-0818-400A-A45F-2D81F29CBA02}" name="Colonne12993" dataDxfId="3373"/>
    <tableColumn id="13012" xr3:uid="{AF9DE15C-790B-4F4D-ABAD-13A6B9906730}" name="Colonne12994" dataDxfId="3372"/>
    <tableColumn id="13013" xr3:uid="{9A2BE335-3C2E-4B05-B177-F9E93D905F50}" name="Colonne12995" dataDxfId="3371"/>
    <tableColumn id="13014" xr3:uid="{8A08EE3C-A4DA-4589-A09F-4E851970B8FF}" name="Colonne12996" dataDxfId="3370"/>
    <tableColumn id="13015" xr3:uid="{188A41CC-B557-4317-8569-5AF44E62DE6A}" name="Colonne12997" dataDxfId="3369"/>
    <tableColumn id="13016" xr3:uid="{004F8BA3-0715-4BDB-B982-74E45B5C7FA2}" name="Colonne12998" dataDxfId="3368"/>
    <tableColumn id="13017" xr3:uid="{63DD46EE-CD1C-45E8-AD33-792BD865D23F}" name="Colonne12999" dataDxfId="3367"/>
    <tableColumn id="13018" xr3:uid="{CAD7232C-4B2E-4DD9-ADDE-758355CCB2EA}" name="Colonne13000" dataDxfId="3366"/>
    <tableColumn id="13019" xr3:uid="{87C3E03C-E472-49BB-9771-ABC2DED84F74}" name="Colonne13001" dataDxfId="3365"/>
    <tableColumn id="13020" xr3:uid="{8C4504D7-950B-4B77-95F5-FC595A4C8527}" name="Colonne13002" dataDxfId="3364"/>
    <tableColumn id="13021" xr3:uid="{7F6AC162-3435-40E6-A32B-791E6B7AB99A}" name="Colonne13003" dataDxfId="3363"/>
    <tableColumn id="13022" xr3:uid="{F045DC9B-7D0B-4022-B3A2-3390F3DF10F9}" name="Colonne13004" dataDxfId="3362"/>
    <tableColumn id="13023" xr3:uid="{0899DB92-E3D4-4200-8853-16562887B049}" name="Colonne13005" dataDxfId="3361"/>
    <tableColumn id="13024" xr3:uid="{0B0886F1-0029-45EE-863C-50F88F663386}" name="Colonne13006" dataDxfId="3360"/>
    <tableColumn id="13025" xr3:uid="{75E77BC3-BFD9-4DF0-BBE8-C4199F446668}" name="Colonne13007" dataDxfId="3359"/>
    <tableColumn id="13026" xr3:uid="{84C9B4E6-5E6C-4BF7-A674-01B6C15D42EE}" name="Colonne13008" dataDxfId="3358"/>
    <tableColumn id="13027" xr3:uid="{93DFABF2-BD3F-41A9-8D3E-999A7938A4FA}" name="Colonne13009" dataDxfId="3357"/>
    <tableColumn id="13028" xr3:uid="{22A00B44-1C00-4E2E-8D9F-79C4B9ED43E6}" name="Colonne13010" dataDxfId="3356"/>
    <tableColumn id="13029" xr3:uid="{82C86E49-24C1-4C99-B2C6-43C52857B909}" name="Colonne13011" dataDxfId="3355"/>
    <tableColumn id="13030" xr3:uid="{C6515525-980F-48A0-9F8E-DA0FAF1258FB}" name="Colonne13012" dataDxfId="3354"/>
    <tableColumn id="13031" xr3:uid="{BEF1A334-ED63-4556-89F4-FE4C278D33C2}" name="Colonne13013" dataDxfId="3353"/>
    <tableColumn id="13032" xr3:uid="{A4CB2199-011B-45C8-A013-B4C79141CF89}" name="Colonne13014" dataDxfId="3352"/>
    <tableColumn id="13033" xr3:uid="{2DE316F3-D8F3-43E3-9D17-AC9E59C6769E}" name="Colonne13015" dataDxfId="3351"/>
    <tableColumn id="13034" xr3:uid="{B7F3DCA7-1242-44F8-82E9-4F437DEA3966}" name="Colonne13016" dataDxfId="3350"/>
    <tableColumn id="13035" xr3:uid="{2405903D-88E9-4E92-94EF-BFF0F8BA6A05}" name="Colonne13017" dataDxfId="3349"/>
    <tableColumn id="13036" xr3:uid="{ABEAE7BE-0F5E-4DA5-A52C-0DA252FEA3B2}" name="Colonne13018" dataDxfId="3348"/>
    <tableColumn id="13037" xr3:uid="{7454EC6F-1BBF-4AED-89CC-496CAF3B5EDF}" name="Colonne13019" dataDxfId="3347"/>
    <tableColumn id="13038" xr3:uid="{728E075E-8170-44E3-8ECA-96A8699BAA5E}" name="Colonne13020" dataDxfId="3346"/>
    <tableColumn id="13039" xr3:uid="{8D606C4A-769A-43A0-962F-1016CEDBF2E4}" name="Colonne13021" dataDxfId="3345"/>
    <tableColumn id="13040" xr3:uid="{2BA26249-7615-46FD-A104-0006D03415F1}" name="Colonne13022" dataDxfId="3344"/>
    <tableColumn id="13041" xr3:uid="{8CBACDFC-75E8-41BE-8EF8-156B567B79B0}" name="Colonne13023" dataDxfId="3343"/>
    <tableColumn id="13042" xr3:uid="{68AC7B54-B165-4EF7-B6C5-BF9F36FA06C4}" name="Colonne13024" dataDxfId="3342"/>
    <tableColumn id="13043" xr3:uid="{4FB133EA-D5A7-4CED-A120-28B501D7030D}" name="Colonne13025" dataDxfId="3341"/>
    <tableColumn id="13044" xr3:uid="{CCD1B074-C4F9-4551-874F-08B64C4FAEA9}" name="Colonne13026" dataDxfId="3340"/>
    <tableColumn id="13045" xr3:uid="{3344655C-2257-43EE-BCC8-8C7F1EBA5396}" name="Colonne13027" dataDxfId="3339"/>
    <tableColumn id="13046" xr3:uid="{44C8E2EC-7B32-4303-8C2F-49E6766B9531}" name="Colonne13028" dataDxfId="3338"/>
    <tableColumn id="13047" xr3:uid="{ED058F43-FA5A-4880-A0FC-5B0DB8684663}" name="Colonne13029" dataDxfId="3337"/>
    <tableColumn id="13048" xr3:uid="{3BA577C7-9560-489F-8C7B-D562ECD58176}" name="Colonne13030" dataDxfId="3336"/>
    <tableColumn id="13049" xr3:uid="{FBC9149A-5A3C-478D-A9EA-17830BE2227F}" name="Colonne13031" dataDxfId="3335"/>
    <tableColumn id="13050" xr3:uid="{C1D10753-76B5-4B96-8681-CF05A26E52F3}" name="Colonne13032" dataDxfId="3334"/>
    <tableColumn id="13051" xr3:uid="{FCD71564-A3B7-4209-B386-DF20A84A86C6}" name="Colonne13033" dataDxfId="3333"/>
    <tableColumn id="13052" xr3:uid="{1748BF6D-5762-4790-9506-09AA192D7377}" name="Colonne13034" dataDxfId="3332"/>
    <tableColumn id="13053" xr3:uid="{34A6CE63-1301-4750-8100-421948F1BE34}" name="Colonne13035" dataDxfId="3331"/>
    <tableColumn id="13054" xr3:uid="{BD58BBDD-1362-49F3-817E-152FFC12E4B9}" name="Colonne13036" dataDxfId="3330"/>
    <tableColumn id="13055" xr3:uid="{1DDCA087-5C74-41E2-B026-4C3B6E349B0F}" name="Colonne13037" dataDxfId="3329"/>
    <tableColumn id="13056" xr3:uid="{E92ACBCE-3A58-4D8F-8C44-6F46CE9CDA95}" name="Colonne13038" dataDxfId="3328"/>
    <tableColumn id="13057" xr3:uid="{DC6099CE-D650-4A53-BD4E-F035D97C7618}" name="Colonne13039" dataDxfId="3327"/>
    <tableColumn id="13058" xr3:uid="{16F5E91C-220D-490F-A241-AEE1313856FF}" name="Colonne13040" dataDxfId="3326"/>
    <tableColumn id="13059" xr3:uid="{10263988-0D98-40D6-8E31-0E4B96A20B81}" name="Colonne13041" dataDxfId="3325"/>
    <tableColumn id="13060" xr3:uid="{928EDDBC-0BCD-4147-8A46-41C2DB0F4CDE}" name="Colonne13042" dataDxfId="3324"/>
    <tableColumn id="13061" xr3:uid="{03613188-868A-4565-8512-6E820FD63AAA}" name="Colonne13043" dataDxfId="3323"/>
    <tableColumn id="13062" xr3:uid="{96563743-9012-4DCF-BC65-8F21234FC6A6}" name="Colonne13044" dataDxfId="3322"/>
    <tableColumn id="13063" xr3:uid="{DB410A94-9DA4-459B-B554-C20214B6ED29}" name="Colonne13045" dataDxfId="3321"/>
    <tableColumn id="13064" xr3:uid="{1950C2D7-2C11-442D-9DAB-A550B438E9FE}" name="Colonne13046" dataDxfId="3320"/>
    <tableColumn id="13065" xr3:uid="{BE9122F0-D4EA-4F27-9D32-B46F455DCB14}" name="Colonne13047" dataDxfId="3319"/>
    <tableColumn id="13066" xr3:uid="{35B6A156-6283-45AA-864B-7826CA34CB1D}" name="Colonne13048" dataDxfId="3318"/>
    <tableColumn id="13067" xr3:uid="{8157EF77-96CA-441E-9DBE-70AEB010D5DB}" name="Colonne13049" dataDxfId="3317"/>
    <tableColumn id="13068" xr3:uid="{537CFF5C-AC01-4F4E-9C69-27C40AD09F61}" name="Colonne13050" dataDxfId="3316"/>
    <tableColumn id="13069" xr3:uid="{3FC88EB4-AB28-436C-A16D-D47AEF22128D}" name="Colonne13051" dataDxfId="3315"/>
    <tableColumn id="13070" xr3:uid="{F48D2C39-612E-43D4-8A9A-5977BF66C0DD}" name="Colonne13052" dataDxfId="3314"/>
    <tableColumn id="13071" xr3:uid="{6B57A1B7-C76E-4D98-9C87-3FC031F7437A}" name="Colonne13053" dataDxfId="3313"/>
    <tableColumn id="13072" xr3:uid="{73426E49-AF8F-4501-9F5B-ADB0BDDFBAA7}" name="Colonne13054" dataDxfId="3312"/>
    <tableColumn id="13073" xr3:uid="{F88A896B-644F-4D8A-B996-C8132ACBD912}" name="Colonne13055" dataDxfId="3311"/>
    <tableColumn id="13074" xr3:uid="{9693E2D0-12FB-4940-88BF-1CA8C28A50A1}" name="Colonne13056" dataDxfId="3310"/>
    <tableColumn id="13075" xr3:uid="{60B578EC-4AD0-4919-A8AD-B62903A9B886}" name="Colonne13057" dataDxfId="3309"/>
    <tableColumn id="13076" xr3:uid="{1093F240-5184-488D-A898-28C4BCEA2240}" name="Colonne13058" dataDxfId="3308"/>
    <tableColumn id="13077" xr3:uid="{A9831C61-A258-48FB-90A4-B7B003597B95}" name="Colonne13059" dataDxfId="3307"/>
    <tableColumn id="13078" xr3:uid="{A92B90AF-E195-4B17-B30E-2E47CBCAF041}" name="Colonne13060" dataDxfId="3306"/>
    <tableColumn id="13079" xr3:uid="{5771FE84-FD54-4D2C-BDFE-1C06EF6F9FC0}" name="Colonne13061" dataDxfId="3305"/>
    <tableColumn id="13080" xr3:uid="{FC397EB4-9B57-4D30-B813-5213F7A6243D}" name="Colonne13062" dataDxfId="3304"/>
    <tableColumn id="13081" xr3:uid="{2790F2F5-B75E-434E-A622-296F1078A66E}" name="Colonne13063" dataDxfId="3303"/>
    <tableColumn id="13082" xr3:uid="{225EAA7C-E49C-4910-8BC7-1ACCAE42C52A}" name="Colonne13064" dataDxfId="3302"/>
    <tableColumn id="13083" xr3:uid="{469F740A-5A4C-4353-A474-8B70457DDD58}" name="Colonne13065" dataDxfId="3301"/>
    <tableColumn id="13084" xr3:uid="{CC850879-A59C-477C-8E9F-37701020EAB8}" name="Colonne13066" dataDxfId="3300"/>
    <tableColumn id="13085" xr3:uid="{B86FF317-F196-4B8D-B08C-47519624A829}" name="Colonne13067" dataDxfId="3299"/>
    <tableColumn id="13086" xr3:uid="{48675AC2-1F2C-409E-8EEE-DBD5D3940F97}" name="Colonne13068" dataDxfId="3298"/>
    <tableColumn id="13087" xr3:uid="{1FE149AD-D3DC-4DE6-83F4-CF9962A6C046}" name="Colonne13069" dataDxfId="3297"/>
    <tableColumn id="13088" xr3:uid="{F2247B2A-4833-4458-8D4C-21BE913D9DF6}" name="Colonne13070" dataDxfId="3296"/>
    <tableColumn id="13089" xr3:uid="{3274B3CA-3FC1-41F5-86DC-B59554CE60ED}" name="Colonne13071" dataDxfId="3295"/>
    <tableColumn id="13090" xr3:uid="{3B5A5566-7E78-434D-B4A2-0E5A9C4B1C14}" name="Colonne13072" dataDxfId="3294"/>
    <tableColumn id="13091" xr3:uid="{2E41FEBA-C6B9-4009-8589-686D441EB893}" name="Colonne13073" dataDxfId="3293"/>
    <tableColumn id="13092" xr3:uid="{DD831223-F274-4E5C-B0FC-3DD24267BE23}" name="Colonne13074" dataDxfId="3292"/>
    <tableColumn id="13093" xr3:uid="{7494F349-6D94-453E-AD51-8277D1DB40B0}" name="Colonne13075" dataDxfId="3291"/>
    <tableColumn id="13094" xr3:uid="{77020434-E719-49E6-A91F-8647CC955D01}" name="Colonne13076" dataDxfId="3290"/>
    <tableColumn id="13095" xr3:uid="{1AD5C1EB-4516-4D97-AE38-C5A7BB965466}" name="Colonne13077" dataDxfId="3289"/>
    <tableColumn id="13096" xr3:uid="{DCACFDD0-6ACE-46E1-B143-C78048681DBF}" name="Colonne13078" dataDxfId="3288"/>
    <tableColumn id="13097" xr3:uid="{F60AE88E-5025-4F2E-8781-7B3150AE48E6}" name="Colonne13079" dataDxfId="3287"/>
    <tableColumn id="13098" xr3:uid="{D106E70F-1936-4CAE-8305-6B828D78132C}" name="Colonne13080" dataDxfId="3286"/>
    <tableColumn id="13099" xr3:uid="{7E4663D2-E643-4292-9A42-4A0A0534256B}" name="Colonne13081" dataDxfId="3285"/>
    <tableColumn id="13100" xr3:uid="{D9B8E89F-15C4-48DF-B0BC-D34C8F48730E}" name="Colonne13082" dataDxfId="3284"/>
    <tableColumn id="13101" xr3:uid="{98393A50-452F-4303-BDC9-E5C306631B5A}" name="Colonne13083" dataDxfId="3283"/>
    <tableColumn id="13102" xr3:uid="{B573F479-A7F1-4EFC-A0A7-16E8F9DCADAD}" name="Colonne13084" dataDxfId="3282"/>
    <tableColumn id="13103" xr3:uid="{E66EA4E1-2447-42AC-A3B5-26FCD854DBB6}" name="Colonne13085" dataDxfId="3281"/>
    <tableColumn id="13104" xr3:uid="{8BC63D12-0648-4F48-A1A9-6118E0F7B557}" name="Colonne13086" dataDxfId="3280"/>
    <tableColumn id="13105" xr3:uid="{FB181C23-A674-4F38-8351-F96A9C1C08DF}" name="Colonne13087" dataDxfId="3279"/>
    <tableColumn id="13106" xr3:uid="{EA8C27FF-589D-4C81-B773-C151E854A60D}" name="Colonne13088" dataDxfId="3278"/>
    <tableColumn id="13107" xr3:uid="{1B514F92-404C-4D6D-AAA1-B8A5C4673F27}" name="Colonne13089" dataDxfId="3277"/>
    <tableColumn id="13108" xr3:uid="{4DCD2BE5-77D7-4B98-8268-A29CF30E374F}" name="Colonne13090" dataDxfId="3276"/>
    <tableColumn id="13109" xr3:uid="{47F30C6C-6D3F-43D7-A90B-14479861722B}" name="Colonne13091" dataDxfId="3275"/>
    <tableColumn id="13110" xr3:uid="{3834C63F-9806-46A8-BA1C-29E1506BFF02}" name="Colonne13092" dataDxfId="3274"/>
    <tableColumn id="13111" xr3:uid="{74B9F46E-6E95-4322-9771-1B6C7B25D494}" name="Colonne13093" dataDxfId="3273"/>
    <tableColumn id="13112" xr3:uid="{25BBB713-E446-4BED-9BD3-B8B6FF33FC26}" name="Colonne13094" dataDxfId="3272"/>
    <tableColumn id="13113" xr3:uid="{958819DB-0A60-4FF8-AC03-DD60A365CA18}" name="Colonne13095" dataDxfId="3271"/>
    <tableColumn id="13114" xr3:uid="{77A66842-6E57-43EE-9719-85285A6355CA}" name="Colonne13096" dataDxfId="3270"/>
    <tableColumn id="13115" xr3:uid="{D7D2B782-6495-4E90-A7AC-35F401969A15}" name="Colonne13097" dataDxfId="3269"/>
    <tableColumn id="13116" xr3:uid="{32CD8A73-36E5-4F34-ABAC-EAD9F52FEAFB}" name="Colonne13098" dataDxfId="3268"/>
    <tableColumn id="13117" xr3:uid="{62984078-89AB-4C88-90E8-DD8A2F728174}" name="Colonne13099" dataDxfId="3267"/>
    <tableColumn id="13118" xr3:uid="{3353BAF2-C344-4617-A183-123D2A85875E}" name="Colonne13100" dataDxfId="3266"/>
    <tableColumn id="13119" xr3:uid="{A7A69412-C0D9-4EC8-92AE-3CD5B79B2D3D}" name="Colonne13101" dataDxfId="3265"/>
    <tableColumn id="13120" xr3:uid="{69073217-2FFA-411C-8717-4578E08E0C58}" name="Colonne13102" dataDxfId="3264"/>
    <tableColumn id="13121" xr3:uid="{75A3C834-EEAC-4391-992E-278FDD037856}" name="Colonne13103" dataDxfId="3263"/>
    <tableColumn id="13122" xr3:uid="{2748402B-9499-4FD2-B88C-C3CA70980AB4}" name="Colonne13104" dataDxfId="3262"/>
    <tableColumn id="13123" xr3:uid="{CB2F5E47-8AAB-4558-89A4-35EA5CE7671C}" name="Colonne13105" dataDxfId="3261"/>
    <tableColumn id="13124" xr3:uid="{48D70029-22C9-4507-8E45-47F0329FF784}" name="Colonne13106" dataDxfId="3260"/>
    <tableColumn id="13125" xr3:uid="{5BC1B7AA-A370-4AC7-9B32-59CA5D27D0A7}" name="Colonne13107" dataDxfId="3259"/>
    <tableColumn id="13126" xr3:uid="{64FA3007-E8CB-4A4A-94CB-0F2F92133031}" name="Colonne13108" dataDxfId="3258"/>
    <tableColumn id="13127" xr3:uid="{F54F5D86-01BD-42C1-B1C9-ECC67A4D5D78}" name="Colonne13109" dataDxfId="3257"/>
    <tableColumn id="13128" xr3:uid="{E484B0C1-93E1-4121-8AAD-DF38185BA7DD}" name="Colonne13110" dataDxfId="3256"/>
    <tableColumn id="13129" xr3:uid="{33729FF4-EC70-4881-BB45-DFF47D718AF4}" name="Colonne13111" dataDxfId="3255"/>
    <tableColumn id="13130" xr3:uid="{ADCCA448-B891-415C-9454-7461AFBC095D}" name="Colonne13112" dataDxfId="3254"/>
    <tableColumn id="13131" xr3:uid="{3B6A9ACF-DB96-4B0F-8972-5CBBD680D5E6}" name="Colonne13113" dataDxfId="3253"/>
    <tableColumn id="13132" xr3:uid="{10730517-55F8-46EA-9A75-944FA77E2E2F}" name="Colonne13114" dataDxfId="3252"/>
    <tableColumn id="13133" xr3:uid="{79EFC309-CF41-4494-9EEE-6400A325AF8C}" name="Colonne13115" dataDxfId="3251"/>
    <tableColumn id="13134" xr3:uid="{878E26AE-A76E-485B-AEB2-50A050CCC519}" name="Colonne13116" dataDxfId="3250"/>
    <tableColumn id="13135" xr3:uid="{E6CD88AE-8EB1-48D7-A22A-B0668CEE989E}" name="Colonne13117" dataDxfId="3249"/>
    <tableColumn id="13136" xr3:uid="{B4E21F1B-5B5D-4EF8-AF8D-88734B425E6C}" name="Colonne13118" dataDxfId="3248"/>
    <tableColumn id="13137" xr3:uid="{2BA01CE3-94DE-49D4-95A4-07523F14F67B}" name="Colonne13119" dataDxfId="3247"/>
    <tableColumn id="13138" xr3:uid="{9970BEB3-3A47-49E4-92AF-FB0ADDCBEF2A}" name="Colonne13120" dataDxfId="3246"/>
    <tableColumn id="13139" xr3:uid="{971C6B6E-B3E7-4264-9078-BD11DA6B56AA}" name="Colonne13121" dataDxfId="3245"/>
    <tableColumn id="13140" xr3:uid="{4959C955-A2A4-47B9-8D3D-C639FF485A62}" name="Colonne13122" dataDxfId="3244"/>
    <tableColumn id="13141" xr3:uid="{FE9B3FC1-9534-4287-A5CA-AE5A3FDF494B}" name="Colonne13123" dataDxfId="3243"/>
    <tableColumn id="13142" xr3:uid="{06C7C2CD-05C4-498D-B30D-F0E71225BBD4}" name="Colonne13124" dataDxfId="3242"/>
    <tableColumn id="13143" xr3:uid="{37006BCB-DE99-4906-B0A6-EB7E777D9E91}" name="Colonne13125" dataDxfId="3241"/>
    <tableColumn id="13144" xr3:uid="{BB409DC1-95DF-4FC4-8EB3-F4C8D0E81226}" name="Colonne13126" dataDxfId="3240"/>
    <tableColumn id="13145" xr3:uid="{A98EDB70-3280-4236-AF44-5309A9B7B0FA}" name="Colonne13127" dataDxfId="3239"/>
    <tableColumn id="13146" xr3:uid="{BD892BD4-1B9C-4CAF-819B-2379013D78E2}" name="Colonne13128" dataDxfId="3238"/>
    <tableColumn id="13147" xr3:uid="{578E728D-8B51-4016-A482-6E1F206EDD16}" name="Colonne13129" dataDxfId="3237"/>
    <tableColumn id="13148" xr3:uid="{F0D352BC-A1F4-47B0-9A08-2A8FC26C80F1}" name="Colonne13130" dataDxfId="3236"/>
    <tableColumn id="13149" xr3:uid="{23055B33-0DF2-4419-9061-394D7723C16D}" name="Colonne13131" dataDxfId="3235"/>
    <tableColumn id="13150" xr3:uid="{38015BC1-324C-43F1-867D-40CA7F6B7D4C}" name="Colonne13132" dataDxfId="3234"/>
    <tableColumn id="13151" xr3:uid="{2F4D6345-AB2B-4205-BB63-6AC8518F27AA}" name="Colonne13133" dataDxfId="3233"/>
    <tableColumn id="13152" xr3:uid="{A732454B-C8AC-4164-A881-AC9AD457B670}" name="Colonne13134" dataDxfId="3232"/>
    <tableColumn id="13153" xr3:uid="{FC2EC1E6-2F2D-4E65-9B17-CC54571978A0}" name="Colonne13135" dataDxfId="3231"/>
    <tableColumn id="13154" xr3:uid="{CF70BB02-ECBE-405F-BEA1-BDAA0EC21925}" name="Colonne13136" dataDxfId="3230"/>
    <tableColumn id="13155" xr3:uid="{E06FB3FF-8C42-4479-92BE-9370CC2CFC41}" name="Colonne13137" dataDxfId="3229"/>
    <tableColumn id="13156" xr3:uid="{6D47453D-9C75-46D7-9985-96877101EB4B}" name="Colonne13138" dataDxfId="3228"/>
    <tableColumn id="13157" xr3:uid="{F7CD973B-6231-4AEA-8EF7-96392CAFDDAE}" name="Colonne13139" dataDxfId="3227"/>
    <tableColumn id="13158" xr3:uid="{8F55C143-B157-4317-B992-6079A62EFAD7}" name="Colonne13140" dataDxfId="3226"/>
    <tableColumn id="13159" xr3:uid="{88869D1E-B9A3-4B34-ACF9-12EA490EFCBE}" name="Colonne13141" dataDxfId="3225"/>
    <tableColumn id="13160" xr3:uid="{1BD97AFF-63DB-4DBB-9FA9-B4D7539C196F}" name="Colonne13142" dataDxfId="3224"/>
    <tableColumn id="13161" xr3:uid="{DD5937B3-7D8F-4B6C-860E-B9C857F37AAE}" name="Colonne13143" dataDxfId="3223"/>
    <tableColumn id="13162" xr3:uid="{CDCC22A2-976E-48EE-A102-2998A5EF8492}" name="Colonne13144" dataDxfId="3222"/>
    <tableColumn id="13163" xr3:uid="{12507FFA-9C4F-4D74-B313-C3CEC0288177}" name="Colonne13145" dataDxfId="3221"/>
    <tableColumn id="13164" xr3:uid="{71961758-1EB2-4D5F-95EC-4EC09B65FE89}" name="Colonne13146" dataDxfId="3220"/>
    <tableColumn id="13165" xr3:uid="{71859A1C-5602-4121-A719-40EE1D2C5C0F}" name="Colonne13147" dataDxfId="3219"/>
    <tableColumn id="13166" xr3:uid="{C49CF97B-198F-4563-BB80-2198ADE6A54C}" name="Colonne13148" dataDxfId="3218"/>
    <tableColumn id="13167" xr3:uid="{6371B724-8AEB-41A2-817A-6E824EC8C18D}" name="Colonne13149" dataDxfId="3217"/>
    <tableColumn id="13168" xr3:uid="{43D85A3D-E219-4A36-AD78-2130952C13C6}" name="Colonne13150" dataDxfId="3216"/>
    <tableColumn id="13169" xr3:uid="{C5E87F77-F413-41B6-BF57-081725E51869}" name="Colonne13151" dataDxfId="3215"/>
    <tableColumn id="13170" xr3:uid="{CDEF45A0-E7F1-4F3C-B156-EB5B112C0701}" name="Colonne13152" dataDxfId="3214"/>
    <tableColumn id="13171" xr3:uid="{937EA4DB-C351-4833-A479-0D96E8A5A8B0}" name="Colonne13153" dataDxfId="3213"/>
    <tableColumn id="13172" xr3:uid="{8E486FCE-4AB9-4D93-9AF4-74F030BC7FA3}" name="Colonne13154" dataDxfId="3212"/>
    <tableColumn id="13173" xr3:uid="{5C08F63A-FB48-421A-8CAB-FF3B5A1EC50B}" name="Colonne13155" dataDxfId="3211"/>
    <tableColumn id="13174" xr3:uid="{EE68BB26-9DA5-48B2-9EB8-8653FBC99284}" name="Colonne13156" dataDxfId="3210"/>
    <tableColumn id="13175" xr3:uid="{4FD3508C-00BC-45FF-8BC5-C771843A1E72}" name="Colonne13157" dataDxfId="3209"/>
    <tableColumn id="13176" xr3:uid="{998A7F81-3AE8-45F4-93B0-08C5E5EC8EB1}" name="Colonne13158" dataDxfId="3208"/>
    <tableColumn id="13177" xr3:uid="{763F6986-6758-4513-9FEF-CCCEAE7633EF}" name="Colonne13159" dataDxfId="3207"/>
    <tableColumn id="13178" xr3:uid="{B858F905-F4B4-4E1C-87FD-0CA7567A6A63}" name="Colonne13160" dataDxfId="3206"/>
    <tableColumn id="13179" xr3:uid="{9C6A6E66-21B1-4D90-BC6E-424DF5296549}" name="Colonne13161" dataDxfId="3205"/>
    <tableColumn id="13180" xr3:uid="{734B9180-1F98-4B10-B276-58E758CDB6F1}" name="Colonne13162" dataDxfId="3204"/>
    <tableColumn id="13181" xr3:uid="{9CF6ACD5-1E69-40E5-B838-4C843BC03764}" name="Colonne13163" dataDxfId="3203"/>
    <tableColumn id="13182" xr3:uid="{10D2EB3A-8B58-4E7D-B3B1-9346B9916599}" name="Colonne13164" dataDxfId="3202"/>
    <tableColumn id="13183" xr3:uid="{92CED5EF-5C04-48DD-A597-519D0AEA5434}" name="Colonne13165" dataDxfId="3201"/>
    <tableColumn id="13184" xr3:uid="{42F665D0-3633-4068-B315-ECB4BC6EAA50}" name="Colonne13166" dataDxfId="3200"/>
    <tableColumn id="13185" xr3:uid="{93CB2D99-FFE7-4A55-BA93-74343C4F7BA5}" name="Colonne13167" dataDxfId="3199"/>
    <tableColumn id="13186" xr3:uid="{4F25E185-B3BF-42D1-A574-BFC65C2C26E0}" name="Colonne13168" dataDxfId="3198"/>
    <tableColumn id="13187" xr3:uid="{14845341-4D01-4648-A926-329AADCCFF4B}" name="Colonne13169" dataDxfId="3197"/>
    <tableColumn id="13188" xr3:uid="{22C748AF-77DF-46D1-AFEB-A61CF3A3F94E}" name="Colonne13170" dataDxfId="3196"/>
    <tableColumn id="13189" xr3:uid="{3C097B2F-99A7-4EC9-8C26-8F42EBECA66F}" name="Colonne13171" dataDxfId="3195"/>
    <tableColumn id="13190" xr3:uid="{7F4C6433-9D00-4FB5-912F-07340A7ACC0C}" name="Colonne13172" dataDxfId="3194"/>
    <tableColumn id="13191" xr3:uid="{4A194744-0984-4B5E-BA8D-70C38C7F426A}" name="Colonne13173" dataDxfId="3193"/>
    <tableColumn id="13192" xr3:uid="{968438C6-A4A4-40EB-BFEB-74642E2B37E5}" name="Colonne13174" dataDxfId="3192"/>
    <tableColumn id="13193" xr3:uid="{3C1B15A8-79CE-4455-B3DE-80F30F239469}" name="Colonne13175" dataDxfId="3191"/>
    <tableColumn id="13194" xr3:uid="{75B16027-EBFD-41D5-937D-0CCB549EA435}" name="Colonne13176" dataDxfId="3190"/>
    <tableColumn id="13195" xr3:uid="{D6A05C30-035F-4CC1-9A62-420E2E190AEC}" name="Colonne13177" dataDxfId="3189"/>
    <tableColumn id="13196" xr3:uid="{C3B8E64E-A770-442B-AFFE-95BD1525E7F3}" name="Colonne13178" dataDxfId="3188"/>
    <tableColumn id="13197" xr3:uid="{97715015-BC9D-4B9C-A8DF-D67CB0777878}" name="Colonne13179" dataDxfId="3187"/>
    <tableColumn id="13198" xr3:uid="{063DFC92-511E-4E87-B08F-47E66EE4B949}" name="Colonne13180" dataDxfId="3186"/>
    <tableColumn id="13199" xr3:uid="{38365BF1-700B-4A03-A05E-AF8D850EF7B9}" name="Colonne13181" dataDxfId="3185"/>
    <tableColumn id="13200" xr3:uid="{1F21EC65-E0F2-45D3-AC1A-D8D51C2BEAA2}" name="Colonne13182" dataDxfId="3184"/>
    <tableColumn id="13201" xr3:uid="{A084FE98-6C8A-4BC9-B78B-FF87E59AAC94}" name="Colonne13183" dataDxfId="3183"/>
    <tableColumn id="13202" xr3:uid="{E9609282-AFAC-406E-B9C4-9F8D0009DE47}" name="Colonne13184" dataDxfId="3182"/>
    <tableColumn id="13203" xr3:uid="{1ADA3184-02EA-4246-9546-54C277140414}" name="Colonne13185" dataDxfId="3181"/>
    <tableColumn id="13204" xr3:uid="{96EB3FC3-107E-48AB-870F-C8F08E890003}" name="Colonne13186" dataDxfId="3180"/>
    <tableColumn id="13205" xr3:uid="{7E7D166F-9EA1-4993-B7A5-60C287553434}" name="Colonne13187" dataDxfId="3179"/>
    <tableColumn id="13206" xr3:uid="{D6828152-04F3-4DC5-8272-1DBE2DC5530A}" name="Colonne13188" dataDxfId="3178"/>
    <tableColumn id="13207" xr3:uid="{DF31982E-6842-4DF0-B151-3965F8991742}" name="Colonne13189" dataDxfId="3177"/>
    <tableColumn id="13208" xr3:uid="{B391DF50-1048-4AA4-89F5-5E521E36C666}" name="Colonne13190" dataDxfId="3176"/>
    <tableColumn id="13209" xr3:uid="{F0B33DAB-B9DE-4B8F-BC04-A0E064A2A9F7}" name="Colonne13191" dataDxfId="3175"/>
    <tableColumn id="13210" xr3:uid="{026A6B6B-A725-4179-BE0D-FE4B4743EEE2}" name="Colonne13192" dataDxfId="3174"/>
    <tableColumn id="13211" xr3:uid="{FF3CC0A2-C042-4E87-879B-3ACE40F2F8D4}" name="Colonne13193" dataDxfId="3173"/>
    <tableColumn id="13212" xr3:uid="{2F4FBDF3-99A1-4B66-88C2-7084EE9D6D85}" name="Colonne13194" dataDxfId="3172"/>
    <tableColumn id="13213" xr3:uid="{46A95E9B-3362-4FBC-B342-3523679E04FF}" name="Colonne13195" dataDxfId="3171"/>
    <tableColumn id="13214" xr3:uid="{313DF6D6-15C7-4FBC-BCC1-6756CC8A6048}" name="Colonne13196" dataDxfId="3170"/>
    <tableColumn id="13215" xr3:uid="{222A30AA-C9C2-48BB-85C1-36ADE660A911}" name="Colonne13197" dataDxfId="3169"/>
    <tableColumn id="13216" xr3:uid="{780FC430-F63B-4344-9DE9-7006D67E0CAE}" name="Colonne13198" dataDxfId="3168"/>
    <tableColumn id="13217" xr3:uid="{616B69CF-8625-4E95-9B79-922BD85BAEAA}" name="Colonne13199" dataDxfId="3167"/>
    <tableColumn id="13218" xr3:uid="{47E7EE6C-2DCF-4B5A-9A89-E2DA8CC0E838}" name="Colonne13200" dataDxfId="3166"/>
    <tableColumn id="13219" xr3:uid="{6F8CDD02-D264-4DC5-9A4F-745C36E03BA7}" name="Colonne13201" dataDxfId="3165"/>
    <tableColumn id="13220" xr3:uid="{33ECDE03-6064-4F4F-B656-9E86ABC5F284}" name="Colonne13202" dataDxfId="3164"/>
    <tableColumn id="13221" xr3:uid="{C95FC608-F468-4627-BD1C-CA7C59D03E6F}" name="Colonne13203" dataDxfId="3163"/>
    <tableColumn id="13222" xr3:uid="{2398DFB7-A428-4EEC-9613-32717EE509DF}" name="Colonne13204" dataDxfId="3162"/>
    <tableColumn id="13223" xr3:uid="{5B7E825D-545E-4D3A-B482-FEE6372DBAC9}" name="Colonne13205" dataDxfId="3161"/>
    <tableColumn id="13224" xr3:uid="{6818F59E-A15F-4CCA-B63B-3649CE8D3DD0}" name="Colonne13206" dataDxfId="3160"/>
    <tableColumn id="13225" xr3:uid="{99827CD0-3030-4A81-9393-0BAC3542C817}" name="Colonne13207" dataDxfId="3159"/>
    <tableColumn id="13226" xr3:uid="{CAABE3B6-1066-494F-ADD6-C6C0872C94FC}" name="Colonne13208" dataDxfId="3158"/>
    <tableColumn id="13227" xr3:uid="{E7084CD7-9B48-46EF-BF98-939FF74346BC}" name="Colonne13209" dataDxfId="3157"/>
    <tableColumn id="13228" xr3:uid="{43A1FD4D-06C7-48F7-843E-4F88B9D7E686}" name="Colonne13210" dataDxfId="3156"/>
    <tableColumn id="13229" xr3:uid="{062262CB-5850-4FC3-A32D-5B9674EA762B}" name="Colonne13211" dataDxfId="3155"/>
    <tableColumn id="13230" xr3:uid="{22B76BE6-512A-4C5C-8716-6BC0E054AAA6}" name="Colonne13212" dataDxfId="3154"/>
    <tableColumn id="13231" xr3:uid="{3B818F50-B6F0-45DC-9507-E277D4D52614}" name="Colonne13213" dataDxfId="3153"/>
    <tableColumn id="13232" xr3:uid="{78688C30-E475-4D90-AFF2-6D0F4FD10A6C}" name="Colonne13214" dataDxfId="3152"/>
    <tableColumn id="13233" xr3:uid="{64B67618-3462-49F0-880A-3CD4BF52FDB6}" name="Colonne13215" dataDxfId="3151"/>
    <tableColumn id="13234" xr3:uid="{3A4AD1E4-5FAA-4696-9EAF-786FBAA7B3DF}" name="Colonne13216" dataDxfId="3150"/>
    <tableColumn id="13235" xr3:uid="{9A2B612E-2912-4517-B018-CEB9D21A9FFE}" name="Colonne13217" dataDxfId="3149"/>
    <tableColumn id="13236" xr3:uid="{95B0D84E-FA49-4882-A268-03ACA03A810D}" name="Colonne13218" dataDxfId="3148"/>
    <tableColumn id="13237" xr3:uid="{B9805101-D733-45B0-A145-85101D74E421}" name="Colonne13219" dataDxfId="3147"/>
    <tableColumn id="13238" xr3:uid="{374C5C75-AB8C-4A0E-AD03-AC52845ABC50}" name="Colonne13220" dataDxfId="3146"/>
    <tableColumn id="13239" xr3:uid="{FAEEA95B-B744-481C-9D2B-6D40E814BCCB}" name="Colonne13221" dataDxfId="3145"/>
    <tableColumn id="13240" xr3:uid="{1D552084-4766-478F-8223-77C39515317E}" name="Colonne13222" dataDxfId="3144"/>
    <tableColumn id="13241" xr3:uid="{E2632D62-F464-4BA9-817B-4F9B782DE7ED}" name="Colonne13223" dataDxfId="3143"/>
    <tableColumn id="13242" xr3:uid="{E1DDB04E-4A7B-413F-9A47-B081FB40F436}" name="Colonne13224" dataDxfId="3142"/>
    <tableColumn id="13243" xr3:uid="{C9844D76-620B-42EC-8B75-FFD2DDB460CA}" name="Colonne13225" dataDxfId="3141"/>
    <tableColumn id="13244" xr3:uid="{F611E135-E790-4B91-8EC0-260C282DA0C4}" name="Colonne13226" dataDxfId="3140"/>
    <tableColumn id="13245" xr3:uid="{45CADDE1-0CB1-429E-9FEC-0B7B6F5586C0}" name="Colonne13227" dataDxfId="3139"/>
    <tableColumn id="13246" xr3:uid="{00ED5FF8-CB33-422D-A9BB-6050244FF113}" name="Colonne13228" dataDxfId="3138"/>
    <tableColumn id="13247" xr3:uid="{36967FFA-7054-4471-ABAB-89FD5C2F507A}" name="Colonne13229" dataDxfId="3137"/>
    <tableColumn id="13248" xr3:uid="{5C6D38C2-4654-40D7-AFBB-59AF442CEABC}" name="Colonne13230" dataDxfId="3136"/>
    <tableColumn id="13249" xr3:uid="{817048F1-AAB9-463D-BD9B-63B26D14810F}" name="Colonne13231" dataDxfId="3135"/>
    <tableColumn id="13250" xr3:uid="{DEB5C268-9EB1-4147-AAA8-4D185A69B4FC}" name="Colonne13232" dataDxfId="3134"/>
    <tableColumn id="13251" xr3:uid="{B5F8CF08-2DA8-492B-B87D-29EA3F252A91}" name="Colonne13233" dataDxfId="3133"/>
    <tableColumn id="13252" xr3:uid="{D038F949-7905-4861-8B18-0E3C899FBB8C}" name="Colonne13234" dataDxfId="3132"/>
    <tableColumn id="13253" xr3:uid="{CCFF411D-61D0-43B6-BD58-101858D2B2D4}" name="Colonne13235" dataDxfId="3131"/>
    <tableColumn id="13254" xr3:uid="{607E29A1-D1A7-4CD8-8EAC-EF585C2504C4}" name="Colonne13236" dataDxfId="3130"/>
    <tableColumn id="13255" xr3:uid="{F96115E8-29AB-473D-A115-681FCDE8DF1F}" name="Colonne13237" dataDxfId="3129"/>
    <tableColumn id="13256" xr3:uid="{D1630218-E193-432C-9237-8336AF2EBBE5}" name="Colonne13238" dataDxfId="3128"/>
    <tableColumn id="13257" xr3:uid="{EDCF6EC8-198C-4736-B9F2-497CB72AC85A}" name="Colonne13239" dataDxfId="3127"/>
    <tableColumn id="13258" xr3:uid="{30610E0A-4EFF-4EA3-959C-59B9AD4605A2}" name="Colonne13240" dataDxfId="3126"/>
    <tableColumn id="13259" xr3:uid="{5EB040FA-D429-491A-A4D1-21D286F00D4B}" name="Colonne13241" dataDxfId="3125"/>
    <tableColumn id="13260" xr3:uid="{22AB9284-B97E-45F2-8BC5-B3AB7615A581}" name="Colonne13242" dataDxfId="3124"/>
    <tableColumn id="13261" xr3:uid="{350CBCF5-72E8-4A58-9FD7-B53BE6FC94CD}" name="Colonne13243" dataDxfId="3123"/>
    <tableColumn id="13262" xr3:uid="{3AB5766C-AE6E-4899-B108-F638925C923B}" name="Colonne13244" dataDxfId="3122"/>
    <tableColumn id="13263" xr3:uid="{E2BC0735-1EB6-49AF-9021-20F094CE403A}" name="Colonne13245" dataDxfId="3121"/>
    <tableColumn id="13264" xr3:uid="{A2FF4D04-7B44-4FAE-A0B3-A94C901E3D7D}" name="Colonne13246" dataDxfId="3120"/>
    <tableColumn id="13265" xr3:uid="{7588750A-2E75-4E5E-B837-1540818CB2A8}" name="Colonne13247" dataDxfId="3119"/>
    <tableColumn id="13266" xr3:uid="{20F90456-A217-4A18-8AB4-B4AAC4598599}" name="Colonne13248" dataDxfId="3118"/>
    <tableColumn id="13267" xr3:uid="{473AD999-F8DB-46F2-85C1-9600A0A015D2}" name="Colonne13249" dataDxfId="3117"/>
    <tableColumn id="13268" xr3:uid="{31CC78AD-1200-4947-8097-B1A6835DDD3C}" name="Colonne13250" dataDxfId="3116"/>
    <tableColumn id="13269" xr3:uid="{97507CCA-62C3-4943-92BC-E4338A2D101F}" name="Colonne13251" dataDxfId="3115"/>
    <tableColumn id="13270" xr3:uid="{9A54A99A-1930-4527-B1C7-9307EC1521A4}" name="Colonne13252" dataDxfId="3114"/>
    <tableColumn id="13271" xr3:uid="{7DF7DC56-112A-4E3A-88E9-A73D6C267E78}" name="Colonne13253" dataDxfId="3113"/>
    <tableColumn id="13272" xr3:uid="{8E39A878-9941-4AC7-B060-4868B3336C3C}" name="Colonne13254" dataDxfId="3112"/>
    <tableColumn id="13273" xr3:uid="{C459AA4F-0270-4522-AA5E-F7599DCA12FE}" name="Colonne13255" dataDxfId="3111"/>
    <tableColumn id="13274" xr3:uid="{8823AD52-2322-4C8C-B67F-B75FC96B349F}" name="Colonne13256" dataDxfId="3110"/>
    <tableColumn id="13275" xr3:uid="{E56D9083-6EFD-4493-B5E0-C6EA73D75281}" name="Colonne13257" dataDxfId="3109"/>
    <tableColumn id="13276" xr3:uid="{C5E3DFAF-E4C1-40DD-B748-F5776A8B060F}" name="Colonne13258" dataDxfId="3108"/>
    <tableColumn id="13277" xr3:uid="{20664F63-09A6-47C6-91A8-FD19CC931B75}" name="Colonne13259" dataDxfId="3107"/>
    <tableColumn id="13278" xr3:uid="{DAB378A1-60F4-440F-ABC0-7AD747CF85F0}" name="Colonne13260" dataDxfId="3106"/>
    <tableColumn id="13279" xr3:uid="{E758B5E7-3FC6-430F-BEAA-BDF51D656376}" name="Colonne13261" dataDxfId="3105"/>
    <tableColumn id="13280" xr3:uid="{6E1DE166-07B9-4446-87AA-8983B891B76F}" name="Colonne13262" dataDxfId="3104"/>
    <tableColumn id="13281" xr3:uid="{91011B4C-6179-47A1-8B57-3D636D78FA3D}" name="Colonne13263" dataDxfId="3103"/>
    <tableColumn id="13282" xr3:uid="{46BDDC75-46C4-4997-99AC-C492CC2AB73C}" name="Colonne13264" dataDxfId="3102"/>
    <tableColumn id="13283" xr3:uid="{C4FE244D-7867-4F6E-AC48-4AB15EB0FF82}" name="Colonne13265" dataDxfId="3101"/>
    <tableColumn id="13284" xr3:uid="{1ABC5BE4-449A-4F44-926A-9E1DA47B26E9}" name="Colonne13266" dataDxfId="3100"/>
    <tableColumn id="13285" xr3:uid="{A7AC9E5A-17DF-4F8E-8E22-93C43568CC43}" name="Colonne13267" dataDxfId="3099"/>
    <tableColumn id="13286" xr3:uid="{E82682E3-9E5C-41EA-A9A8-E4967ADF3A3B}" name="Colonne13268" dataDxfId="3098"/>
    <tableColumn id="13287" xr3:uid="{83BCFFF6-3ED6-4B48-A85E-E9E2AEB57AB4}" name="Colonne13269" dataDxfId="3097"/>
    <tableColumn id="13288" xr3:uid="{CBFF145B-B35F-4612-B236-3601CD6DE746}" name="Colonne13270" dataDxfId="3096"/>
    <tableColumn id="13289" xr3:uid="{582BE409-0940-4DF2-B650-637535CE2978}" name="Colonne13271" dataDxfId="3095"/>
    <tableColumn id="13290" xr3:uid="{DFEB0048-48EE-49DF-A283-C0E1EC9F2D27}" name="Colonne13272" dataDxfId="3094"/>
    <tableColumn id="13291" xr3:uid="{D1104A31-9CBF-49C7-A699-B41C9FC3F9CC}" name="Colonne13273" dataDxfId="3093"/>
    <tableColumn id="13292" xr3:uid="{961C52CF-064D-41BE-A5A8-A7F1270CEE10}" name="Colonne13274" dataDxfId="3092"/>
    <tableColumn id="13293" xr3:uid="{5F21ADE7-0A80-40E9-A9AD-BDCA07B3F4EA}" name="Colonne13275" dataDxfId="3091"/>
    <tableColumn id="13294" xr3:uid="{123710AD-1A62-4958-AE3F-222F8205D842}" name="Colonne13276" dataDxfId="3090"/>
    <tableColumn id="13295" xr3:uid="{69D983DC-C8C5-44EB-93C6-2BB739932061}" name="Colonne13277" dataDxfId="3089"/>
    <tableColumn id="13296" xr3:uid="{73DDFAAF-B241-4F21-B213-44A76BC23107}" name="Colonne13278" dataDxfId="3088"/>
    <tableColumn id="13297" xr3:uid="{2BDED1DB-979E-4E17-B7C5-26A6949D56ED}" name="Colonne13279" dataDxfId="3087"/>
    <tableColumn id="13298" xr3:uid="{E1F5BC65-B687-4BAF-9020-697975BACC86}" name="Colonne13280" dataDxfId="3086"/>
    <tableColumn id="13299" xr3:uid="{422E19A9-BABA-4B86-9C10-53BCD489F5A1}" name="Colonne13281" dataDxfId="3085"/>
    <tableColumn id="13300" xr3:uid="{ABFFB887-B3B4-4411-8155-596DBFC6ABC8}" name="Colonne13282" dataDxfId="3084"/>
    <tableColumn id="13301" xr3:uid="{76E6482E-BE3F-471E-9B62-479CFBFAC6FD}" name="Colonne13283" dataDxfId="3083"/>
    <tableColumn id="13302" xr3:uid="{38179356-5E23-449D-963E-97D9A30B7515}" name="Colonne13284" dataDxfId="3082"/>
    <tableColumn id="13303" xr3:uid="{BE31DED1-4AA8-4D91-8080-79C75E38915E}" name="Colonne13285" dataDxfId="3081"/>
    <tableColumn id="13304" xr3:uid="{27D048C4-9FC8-40A1-B486-EE5D5B2EB720}" name="Colonne13286" dataDxfId="3080"/>
    <tableColumn id="13305" xr3:uid="{D4D05F8E-648A-4C61-918A-F7612FD93FD8}" name="Colonne13287" dataDxfId="3079"/>
    <tableColumn id="13306" xr3:uid="{D30A4621-063A-4A0A-AC13-51EAA553478B}" name="Colonne13288" dataDxfId="3078"/>
    <tableColumn id="13307" xr3:uid="{FE563EC7-BD64-4897-8B2B-471ECC335495}" name="Colonne13289" dataDxfId="3077"/>
    <tableColumn id="13308" xr3:uid="{FEFB1E1D-4BEA-4F14-A876-BB9FA1DA73C0}" name="Colonne13290" dataDxfId="3076"/>
    <tableColumn id="13309" xr3:uid="{8FA0D77F-E0A7-4C27-8862-DEBB1B56DE06}" name="Colonne13291" dataDxfId="3075"/>
    <tableColumn id="13310" xr3:uid="{0C2D651F-6ACC-48E6-BDD0-8EE60698B798}" name="Colonne13292" dataDxfId="3074"/>
    <tableColumn id="13311" xr3:uid="{278E9C54-95FA-4E91-AAD2-DE1A8DAEB6D3}" name="Colonne13293" dataDxfId="3073"/>
    <tableColumn id="13312" xr3:uid="{985A58F2-94A3-4570-85C1-D491B2AA34F9}" name="Colonne13294" dataDxfId="3072"/>
    <tableColumn id="13313" xr3:uid="{D967D9EE-0056-4E95-92BE-1F71A46687F9}" name="Colonne13295" dataDxfId="3071"/>
    <tableColumn id="13314" xr3:uid="{B6393D90-478B-4D31-865E-826CFFBB7301}" name="Colonne13296" dataDxfId="3070"/>
    <tableColumn id="13315" xr3:uid="{2BAE6FEE-8EEE-44FB-90CB-9829D58C214E}" name="Colonne13297" dataDxfId="3069"/>
    <tableColumn id="13316" xr3:uid="{6FA4CB66-01B5-4375-B9BA-2F5931AD3C88}" name="Colonne13298" dataDxfId="3068"/>
    <tableColumn id="13317" xr3:uid="{64E54261-445F-4BC2-9573-848D3728595C}" name="Colonne13299" dataDxfId="3067"/>
    <tableColumn id="13318" xr3:uid="{890BF6A7-5277-4084-BC53-9206E51571B3}" name="Colonne13300" dataDxfId="3066"/>
    <tableColumn id="13319" xr3:uid="{7228B155-6144-4D9D-890F-F6DD821C7739}" name="Colonne13301" dataDxfId="3065"/>
    <tableColumn id="13320" xr3:uid="{396612A0-E35C-49F6-8A28-995861B899BB}" name="Colonne13302" dataDxfId="3064"/>
    <tableColumn id="13321" xr3:uid="{8A55B1D3-6B34-4193-9F59-B91C9C1C995A}" name="Colonne13303" dataDxfId="3063"/>
    <tableColumn id="13322" xr3:uid="{FFC5146B-3675-457F-818E-05D7CA1D7A4D}" name="Colonne13304" dataDxfId="3062"/>
    <tableColumn id="13323" xr3:uid="{BB2A361F-CE05-455A-8B4E-EAE48571B09E}" name="Colonne13305" dataDxfId="3061"/>
    <tableColumn id="13324" xr3:uid="{FA39F9DA-A2D7-472C-B69D-BD4EA1A754A1}" name="Colonne13306" dataDxfId="3060"/>
    <tableColumn id="13325" xr3:uid="{3AB14B2E-CBE1-482A-9018-7A7C160B07FF}" name="Colonne13307" dataDxfId="3059"/>
    <tableColumn id="13326" xr3:uid="{CBC36AFB-D44A-4EBB-95B7-91067BAB03AD}" name="Colonne13308" dataDxfId="3058"/>
    <tableColumn id="13327" xr3:uid="{05EB5BA2-32C1-48DC-BE5E-F770DC5E70D7}" name="Colonne13309" dataDxfId="3057"/>
    <tableColumn id="13328" xr3:uid="{1435C251-FC57-44E9-85BB-79835CB76F82}" name="Colonne13310" dataDxfId="3056"/>
    <tableColumn id="13329" xr3:uid="{959F1D6D-37F5-43D8-AB9B-44A18CEFDE89}" name="Colonne13311" dataDxfId="3055"/>
    <tableColumn id="13330" xr3:uid="{621F2195-7850-4762-898E-F1073E5E53C7}" name="Colonne13312" dataDxfId="3054"/>
    <tableColumn id="13331" xr3:uid="{4B80C949-97AD-4ABA-918C-E386194BE09A}" name="Colonne13313" dataDxfId="3053"/>
    <tableColumn id="13332" xr3:uid="{D0FE72B2-ACCD-4B20-9CB1-09AA546BEAA6}" name="Colonne13314" dataDxfId="3052"/>
    <tableColumn id="13333" xr3:uid="{3C9F96D1-8F54-450B-A17F-5D37B23AB470}" name="Colonne13315" dataDxfId="3051"/>
    <tableColumn id="13334" xr3:uid="{3AFC6E24-F477-4CBF-9D24-71DB79E8D2BC}" name="Colonne13316" dataDxfId="3050"/>
    <tableColumn id="13335" xr3:uid="{19D2B9C4-05BF-4164-AFE7-C00BDCD183AE}" name="Colonne13317" dataDxfId="3049"/>
    <tableColumn id="13336" xr3:uid="{8FA1EE8B-5AFF-4F9D-85AE-DBD6C587FCD8}" name="Colonne13318" dataDxfId="3048"/>
    <tableColumn id="13337" xr3:uid="{2EEC5418-1E70-4A08-8D16-A6534CD2632C}" name="Colonne13319" dataDxfId="3047"/>
    <tableColumn id="13338" xr3:uid="{C6937B0F-A70C-4421-BCD5-F6F65753FAAC}" name="Colonne13320" dataDxfId="3046"/>
    <tableColumn id="13339" xr3:uid="{65039581-8D0B-48B6-AEAA-735C0E86834E}" name="Colonne13321" dataDxfId="3045"/>
    <tableColumn id="13340" xr3:uid="{D40EBADA-CFFE-4A3E-AC4C-7C8A66C361C6}" name="Colonne13322" dataDxfId="3044"/>
    <tableColumn id="13341" xr3:uid="{143E00A4-6797-4274-B1BF-972BD2CABE47}" name="Colonne13323" dataDxfId="3043"/>
    <tableColumn id="13342" xr3:uid="{6DE0B709-79E9-4456-AFAA-642660A0DF1D}" name="Colonne13324" dataDxfId="3042"/>
    <tableColumn id="13343" xr3:uid="{383C22DA-D341-4EE4-BC0A-54C79FE8EABA}" name="Colonne13325" dataDxfId="3041"/>
    <tableColumn id="13344" xr3:uid="{8CE58094-5F9F-4E5D-8A11-60CE180B5EED}" name="Colonne13326" dataDxfId="3040"/>
    <tableColumn id="13345" xr3:uid="{893A238C-DCDF-4B82-8169-5641F20A9CEA}" name="Colonne13327" dataDxfId="3039"/>
    <tableColumn id="13346" xr3:uid="{2193A212-ACD4-4DA8-9DF3-825F3E5C5946}" name="Colonne13328" dataDxfId="3038"/>
    <tableColumn id="13347" xr3:uid="{7CC66799-983D-4674-9D51-BCA38875C000}" name="Colonne13329" dataDxfId="3037"/>
    <tableColumn id="13348" xr3:uid="{445E4560-3677-4305-A447-371945B6563D}" name="Colonne13330" dataDxfId="3036"/>
    <tableColumn id="13349" xr3:uid="{82829718-01C9-4241-A00C-18F05D086E40}" name="Colonne13331" dataDxfId="3035"/>
    <tableColumn id="13350" xr3:uid="{832DB645-7C0C-4FA1-A29A-F140A988D5E0}" name="Colonne13332" dataDxfId="3034"/>
    <tableColumn id="13351" xr3:uid="{26C93827-9BAA-4A61-AFF1-1A67B77EE1FC}" name="Colonne13333" dataDxfId="3033"/>
    <tableColumn id="13352" xr3:uid="{D0B8C2C1-FD28-4328-81FC-D0728054D7E2}" name="Colonne13334" dataDxfId="3032"/>
    <tableColumn id="13353" xr3:uid="{053706E6-7CD9-417D-A348-6962DB7AFF44}" name="Colonne13335" dataDxfId="3031"/>
    <tableColumn id="13354" xr3:uid="{AB10A4EC-1998-45D0-8420-CFEFE666BC71}" name="Colonne13336" dataDxfId="3030"/>
    <tableColumn id="13355" xr3:uid="{9948B442-B067-4181-9010-65293255144D}" name="Colonne13337" dataDxfId="3029"/>
    <tableColumn id="13356" xr3:uid="{685BCC7D-ADFB-4AC2-AF99-3D02379FEC18}" name="Colonne13338" dataDxfId="3028"/>
    <tableColumn id="13357" xr3:uid="{95AD724A-289E-4AE1-8CDF-275EF68B087E}" name="Colonne13339" dataDxfId="3027"/>
    <tableColumn id="13358" xr3:uid="{5D2BB9B5-8C59-4112-AB74-CF1F4CC580CF}" name="Colonne13340" dataDxfId="3026"/>
    <tableColumn id="13359" xr3:uid="{FC9AF242-0C5E-4336-A7B6-E11BF4D245B5}" name="Colonne13341" dataDxfId="3025"/>
    <tableColumn id="13360" xr3:uid="{4294D822-CC5F-42A0-A2E5-0CDD66869C73}" name="Colonne13342" dataDxfId="3024"/>
    <tableColumn id="13361" xr3:uid="{9F976EAC-FBCF-42B0-8E28-0DBEEE04416D}" name="Colonne13343" dataDxfId="3023"/>
    <tableColumn id="13362" xr3:uid="{A03885A3-E514-4B07-9A67-F2797B646947}" name="Colonne13344" dataDxfId="3022"/>
    <tableColumn id="13363" xr3:uid="{705DBE68-1B51-462F-B527-E44D86630E15}" name="Colonne13345" dataDxfId="3021"/>
    <tableColumn id="13364" xr3:uid="{602437B1-FEB9-4A73-AC85-21A816FA687F}" name="Colonne13346" dataDxfId="3020"/>
    <tableColumn id="13365" xr3:uid="{59D1BEB4-FB4F-47D0-B6D9-E3F03FE06F9F}" name="Colonne13347" dataDxfId="3019"/>
    <tableColumn id="13366" xr3:uid="{86F22F9E-49AC-44A2-88CF-6EA0750E1049}" name="Colonne13348" dataDxfId="3018"/>
    <tableColumn id="13367" xr3:uid="{5C72BEBA-B861-46CC-9D3C-57A4A57251A5}" name="Colonne13349" dataDxfId="3017"/>
    <tableColumn id="13368" xr3:uid="{A828345E-1014-4979-95D7-385FA42A8073}" name="Colonne13350" dataDxfId="3016"/>
    <tableColumn id="13369" xr3:uid="{0494B1B0-0BB1-48A4-BFD9-D04CB5D134E7}" name="Colonne13351" dataDxfId="3015"/>
    <tableColumn id="13370" xr3:uid="{D565BD37-C640-471A-BA5E-E99436393E3D}" name="Colonne13352" dataDxfId="3014"/>
    <tableColumn id="13371" xr3:uid="{30D59636-E3A8-496A-8D2E-C4F73A187B00}" name="Colonne13353" dataDxfId="3013"/>
    <tableColumn id="13372" xr3:uid="{37BDA66E-BB2E-426F-BD69-4A845006718F}" name="Colonne13354" dataDxfId="3012"/>
    <tableColumn id="13373" xr3:uid="{9D026D90-0047-4025-8C07-A4735668A227}" name="Colonne13355" dataDxfId="3011"/>
    <tableColumn id="13374" xr3:uid="{087D2F3B-CB4F-4E0C-9099-6B3E52EFC243}" name="Colonne13356" dataDxfId="3010"/>
    <tableColumn id="13375" xr3:uid="{767592D7-4F34-4CD5-8096-3E633DD865D5}" name="Colonne13357" dataDxfId="3009"/>
    <tableColumn id="13376" xr3:uid="{E629C204-02BF-4666-B038-A8EA9D76277B}" name="Colonne13358" dataDxfId="3008"/>
    <tableColumn id="13377" xr3:uid="{2E6D5727-9053-4E3C-96B7-1A95FF74E9D7}" name="Colonne13359" dataDxfId="3007"/>
    <tableColumn id="13378" xr3:uid="{5F6D06F7-5AB6-4B20-B6D9-ECDA09BC5416}" name="Colonne13360" dataDxfId="3006"/>
    <tableColumn id="13379" xr3:uid="{D0B23744-0326-4B5D-9119-DDD85221CEFB}" name="Colonne13361" dataDxfId="3005"/>
    <tableColumn id="13380" xr3:uid="{F47F5D74-D1B9-4DF2-8DD8-D84115D9F2B7}" name="Colonne13362" dataDxfId="3004"/>
    <tableColumn id="13381" xr3:uid="{64E21889-1E6E-4EE6-AAD2-C5DEE4FE6E68}" name="Colonne13363" dataDxfId="3003"/>
    <tableColumn id="13382" xr3:uid="{1CEA70B3-6AD9-4B5E-8AAA-572302C1710D}" name="Colonne13364" dataDxfId="3002"/>
    <tableColumn id="13383" xr3:uid="{F81963B1-B712-432D-9EDD-5398DB1249E0}" name="Colonne13365" dataDxfId="3001"/>
    <tableColumn id="13384" xr3:uid="{0F9DBE08-AE51-46AA-9221-85ABF14871B6}" name="Colonne13366" dataDxfId="3000"/>
    <tableColumn id="13385" xr3:uid="{BA06EDEC-9942-4DB9-AAE4-CADD5E8A47B6}" name="Colonne13367" dataDxfId="2999"/>
    <tableColumn id="13386" xr3:uid="{960287E1-8B67-4BFB-91AC-6A9E9830426D}" name="Colonne13368" dataDxfId="2998"/>
    <tableColumn id="13387" xr3:uid="{08250B24-6956-4961-9C7E-1E99BF7246C8}" name="Colonne13369" dataDxfId="2997"/>
    <tableColumn id="13388" xr3:uid="{3038CE24-77A1-47E1-81FA-585BABC3E794}" name="Colonne13370" dataDxfId="2996"/>
    <tableColumn id="13389" xr3:uid="{F3A43353-0087-4BC0-87DC-6E2770B90138}" name="Colonne13371" dataDxfId="2995"/>
    <tableColumn id="13390" xr3:uid="{B2381C9B-2F4E-4703-BA17-B897EE30974A}" name="Colonne13372" dataDxfId="2994"/>
    <tableColumn id="13391" xr3:uid="{CA939326-D96C-442C-AE20-5338E31619C5}" name="Colonne13373" dataDxfId="2993"/>
    <tableColumn id="13392" xr3:uid="{195D00F6-52FB-49C1-925B-10D231113E52}" name="Colonne13374" dataDxfId="2992"/>
    <tableColumn id="13393" xr3:uid="{E7DC390F-306F-4EAA-955B-61FD5A3E811D}" name="Colonne13375" dataDxfId="2991"/>
    <tableColumn id="13394" xr3:uid="{F39D39E6-0B1B-460B-9FC3-E047D21B2AE1}" name="Colonne13376" dataDxfId="2990"/>
    <tableColumn id="13395" xr3:uid="{9303C5EC-9798-4B79-AB9E-95F39122853E}" name="Colonne13377" dataDxfId="2989"/>
    <tableColumn id="13396" xr3:uid="{91C2486F-6238-4498-B905-AB695CD836F5}" name="Colonne13378" dataDxfId="2988"/>
    <tableColumn id="13397" xr3:uid="{45819E1C-2DFA-42D6-A7F0-9F6F368E448B}" name="Colonne13379" dataDxfId="2987"/>
    <tableColumn id="13398" xr3:uid="{E686E891-FCD5-439E-A4E6-9D084654182B}" name="Colonne13380" dataDxfId="2986"/>
    <tableColumn id="13399" xr3:uid="{B00354A5-EEF5-41EF-AD53-2124590FE417}" name="Colonne13381" dataDxfId="2985"/>
    <tableColumn id="13400" xr3:uid="{516AB288-1657-40C3-8B73-20F643D2AABB}" name="Colonne13382" dataDxfId="2984"/>
    <tableColumn id="13401" xr3:uid="{9AFECFE5-4764-479F-9A7A-E947CF235BCD}" name="Colonne13383" dataDxfId="2983"/>
    <tableColumn id="13402" xr3:uid="{3361D2DC-DE1B-448C-9E79-A8CC1B53304B}" name="Colonne13384" dataDxfId="2982"/>
    <tableColumn id="13403" xr3:uid="{9F00E143-63D4-467F-AEC6-BDF4424C548C}" name="Colonne13385" dataDxfId="2981"/>
    <tableColumn id="13404" xr3:uid="{9FE3C77D-396A-45F8-9136-DCA61916D4F0}" name="Colonne13386" dataDxfId="2980"/>
    <tableColumn id="13405" xr3:uid="{370BB110-C9DF-4E71-80DD-6485E94B207F}" name="Colonne13387" dataDxfId="2979"/>
    <tableColumn id="13406" xr3:uid="{43AB7185-BD05-4BD5-BEC9-55BEC7B2DA0D}" name="Colonne13388" dataDxfId="2978"/>
    <tableColumn id="13407" xr3:uid="{E9CE81A2-A544-48AD-91AE-29DE308060C4}" name="Colonne13389" dataDxfId="2977"/>
    <tableColumn id="13408" xr3:uid="{7929A4C8-F0E8-4B2B-BCA9-3C79B4AB8845}" name="Colonne13390" dataDxfId="2976"/>
    <tableColumn id="13409" xr3:uid="{F1A47B1D-40DE-4919-A19A-27BA2CACA265}" name="Colonne13391" dataDxfId="2975"/>
    <tableColumn id="13410" xr3:uid="{2D1019C1-C627-4842-86BE-2C1C49129A01}" name="Colonne13392" dataDxfId="2974"/>
    <tableColumn id="13411" xr3:uid="{8075A708-09E1-4C77-8D0F-93FD24DED996}" name="Colonne13393" dataDxfId="2973"/>
    <tableColumn id="13412" xr3:uid="{E492FFFF-011E-43E1-8C85-76943033CCC0}" name="Colonne13394" dataDxfId="2972"/>
    <tableColumn id="13413" xr3:uid="{59633CA4-150A-4704-9728-497523793D4B}" name="Colonne13395" dataDxfId="2971"/>
    <tableColumn id="13414" xr3:uid="{12E4DF29-0DB5-43EA-B746-A35EE0E739DF}" name="Colonne13396" dataDxfId="2970"/>
    <tableColumn id="13415" xr3:uid="{FB825B10-3A33-43DB-8A53-81F2EF621C0F}" name="Colonne13397" dataDxfId="2969"/>
    <tableColumn id="13416" xr3:uid="{EA427884-9237-409C-911F-1FDC7CCF9F82}" name="Colonne13398" dataDxfId="2968"/>
    <tableColumn id="13417" xr3:uid="{E34476EF-F3F4-4DC9-8EEE-64A1AA5608FD}" name="Colonne13399" dataDxfId="2967"/>
    <tableColumn id="13418" xr3:uid="{BB05051E-F1CD-4048-8B64-E8F408226D69}" name="Colonne13400" dataDxfId="2966"/>
    <tableColumn id="13419" xr3:uid="{52D626F3-79F2-4213-B3AC-56550F26794C}" name="Colonne13401" dataDxfId="2965"/>
    <tableColumn id="13420" xr3:uid="{04DDE527-F526-48EC-90CB-425F1332AF78}" name="Colonne13402" dataDxfId="2964"/>
    <tableColumn id="13421" xr3:uid="{23A4C266-A7FA-498F-ADCE-25EDD949F482}" name="Colonne13403" dataDxfId="2963"/>
    <tableColumn id="13422" xr3:uid="{2FB0EBD2-4942-46DD-9A39-20581EF1FA23}" name="Colonne13404" dataDxfId="2962"/>
    <tableColumn id="13423" xr3:uid="{3FCE6EC8-A5E6-4712-B157-5CAD6C8CCC34}" name="Colonne13405" dataDxfId="2961"/>
    <tableColumn id="13424" xr3:uid="{67066358-E8FA-47E7-9880-D91D0B99C780}" name="Colonne13406" dataDxfId="2960"/>
    <tableColumn id="13425" xr3:uid="{2F7C12AD-E6F0-4321-BBEF-2FCD01CD234B}" name="Colonne13407" dataDxfId="2959"/>
    <tableColumn id="13426" xr3:uid="{5783DCB2-1A8E-4724-BB8B-60FA6C9D180C}" name="Colonne13408" dataDxfId="2958"/>
    <tableColumn id="13427" xr3:uid="{0A0C544E-53BE-477B-87A5-2E4343551C98}" name="Colonne13409" dataDxfId="2957"/>
    <tableColumn id="13428" xr3:uid="{8B18C81A-6658-4CAF-AE1E-ECB6CED6E854}" name="Colonne13410" dataDxfId="2956"/>
    <tableColumn id="13429" xr3:uid="{A0FAF6DD-3A79-424B-8907-88C69C072B7C}" name="Colonne13411" dataDxfId="2955"/>
    <tableColumn id="13430" xr3:uid="{49F43193-0226-41F1-B059-1C87A4D74ECB}" name="Colonne13412" dataDxfId="2954"/>
    <tableColumn id="13431" xr3:uid="{8D9537CB-7B88-4E5A-903C-6F0F75913F8C}" name="Colonne13413" dataDxfId="2953"/>
    <tableColumn id="13432" xr3:uid="{3B064713-3C39-464A-B6FA-95D2F5CB15A7}" name="Colonne13414" dataDxfId="2952"/>
    <tableColumn id="13433" xr3:uid="{038CEFA0-BB2A-4AC2-8F27-DA49ACAE67D6}" name="Colonne13415" dataDxfId="2951"/>
    <tableColumn id="13434" xr3:uid="{3826AF1B-36DC-4A7A-93B1-14564657CB12}" name="Colonne13416" dataDxfId="2950"/>
    <tableColumn id="13435" xr3:uid="{0C4F1746-C5E0-4E9E-9C4C-558438441FCC}" name="Colonne13417" dataDxfId="2949"/>
    <tableColumn id="13436" xr3:uid="{D76DE611-C3A6-4924-BF11-BD8FE3900E1B}" name="Colonne13418" dataDxfId="2948"/>
    <tableColumn id="13437" xr3:uid="{4E204DAC-182E-4720-A998-A467B18F042D}" name="Colonne13419" dataDxfId="2947"/>
    <tableColumn id="13438" xr3:uid="{17265587-D565-4230-9F78-339F4B1E3EE3}" name="Colonne13420" dataDxfId="2946"/>
    <tableColumn id="13439" xr3:uid="{640CA3F3-1B0A-43D7-A515-226FCA54E4B8}" name="Colonne13421" dataDxfId="2945"/>
    <tableColumn id="13440" xr3:uid="{6D270FE8-B9F5-4B23-B7E1-290E5CF14A77}" name="Colonne13422" dataDxfId="2944"/>
    <tableColumn id="13441" xr3:uid="{44C1385C-1023-4705-A0C0-D1D64BA780F7}" name="Colonne13423" dataDxfId="2943"/>
    <tableColumn id="13442" xr3:uid="{BF7A0ACF-4CDB-4201-93A4-65EB7181F6E0}" name="Colonne13424" dataDxfId="2942"/>
    <tableColumn id="13443" xr3:uid="{6AAFF76E-CC20-4A65-977F-0A511866170A}" name="Colonne13425" dataDxfId="2941"/>
    <tableColumn id="13444" xr3:uid="{8451B003-09DB-466C-AC4E-7A9900AE2CCB}" name="Colonne13426" dataDxfId="2940"/>
    <tableColumn id="13445" xr3:uid="{A9CAD9A0-D265-4483-AE2B-30E79B9ED475}" name="Colonne13427" dataDxfId="2939"/>
    <tableColumn id="13446" xr3:uid="{78E2A69A-D793-4897-84EB-331750B3E359}" name="Colonne13428" dataDxfId="2938"/>
    <tableColumn id="13447" xr3:uid="{EF077D5C-2A7F-4125-B3BA-DC799C97451C}" name="Colonne13429" dataDxfId="2937"/>
    <tableColumn id="13448" xr3:uid="{A01B62F0-D1D0-4D03-A933-20318610C64C}" name="Colonne13430" dataDxfId="2936"/>
    <tableColumn id="13449" xr3:uid="{5AD18295-3877-4F2B-A281-4CED70086530}" name="Colonne13431" dataDxfId="2935"/>
    <tableColumn id="13450" xr3:uid="{C439E8CD-CAA9-4FE8-81C2-697A078E1B08}" name="Colonne13432" dataDxfId="2934"/>
    <tableColumn id="13451" xr3:uid="{724395FE-6BC3-4DE4-AE79-AF7D59621CA9}" name="Colonne13433" dataDxfId="2933"/>
    <tableColumn id="13452" xr3:uid="{454CC9B3-DDA9-465E-874C-08E410861D6C}" name="Colonne13434" dataDxfId="2932"/>
    <tableColumn id="13453" xr3:uid="{6E413899-0DE2-4DA4-BD32-7BEAB3412415}" name="Colonne13435" dataDxfId="2931"/>
    <tableColumn id="13454" xr3:uid="{8FD66407-DFE3-441E-A216-AE8E4781085D}" name="Colonne13436" dataDxfId="2930"/>
    <tableColumn id="13455" xr3:uid="{0722DA38-8AF7-4CDE-BCF9-382F3FB312B1}" name="Colonne13437" dataDxfId="2929"/>
    <tableColumn id="13456" xr3:uid="{F6203BEE-AB0F-47C6-9378-B25E849DCD40}" name="Colonne13438" dataDxfId="2928"/>
    <tableColumn id="13457" xr3:uid="{78DD97A8-F5AC-4D45-8025-250C2B8A1666}" name="Colonne13439" dataDxfId="2927"/>
    <tableColumn id="13458" xr3:uid="{AD7876EA-E181-41D8-8E02-486819CAF2B9}" name="Colonne13440" dataDxfId="2926"/>
    <tableColumn id="13459" xr3:uid="{44976AC3-23C1-402F-B76C-EAF13A3CA289}" name="Colonne13441" dataDxfId="2925"/>
    <tableColumn id="13460" xr3:uid="{E187D76B-E15E-4938-8154-21C7D4A664AB}" name="Colonne13442" dataDxfId="2924"/>
    <tableColumn id="13461" xr3:uid="{55FE038B-3976-429D-A9CE-213D4420DD5B}" name="Colonne13443" dataDxfId="2923"/>
    <tableColumn id="13462" xr3:uid="{4C521EBD-03E4-4074-A2F8-E1DA381A6B07}" name="Colonne13444" dataDxfId="2922"/>
    <tableColumn id="13463" xr3:uid="{7B333FEB-C7A0-4875-9BE4-D18ED8FC943B}" name="Colonne13445" dataDxfId="2921"/>
    <tableColumn id="13464" xr3:uid="{62AF5C42-5D55-4998-813F-C0F58A3D39A6}" name="Colonne13446" dataDxfId="2920"/>
    <tableColumn id="13465" xr3:uid="{33467A8F-6DE5-41BD-A44D-8F349E8E7565}" name="Colonne13447" dataDxfId="2919"/>
    <tableColumn id="13466" xr3:uid="{320E836E-52CB-4312-AAB9-7AB10A680182}" name="Colonne13448" dataDxfId="2918"/>
    <tableColumn id="13467" xr3:uid="{2C74F2A0-B0D2-477E-A0AB-BECE8004F1FD}" name="Colonne13449" dataDxfId="2917"/>
    <tableColumn id="13468" xr3:uid="{A5BAF101-67DF-426F-A9A5-5DA2DE8BA346}" name="Colonne13450" dataDxfId="2916"/>
    <tableColumn id="13469" xr3:uid="{4119F2C7-2045-4815-84EB-E11084B49702}" name="Colonne13451" dataDxfId="2915"/>
    <tableColumn id="13470" xr3:uid="{BE877DE6-CDDD-430F-9D72-56855406C74A}" name="Colonne13452" dataDxfId="2914"/>
    <tableColumn id="13471" xr3:uid="{77DC03FD-A115-4F34-BB56-BCDA2F680335}" name="Colonne13453" dataDxfId="2913"/>
    <tableColumn id="13472" xr3:uid="{E03E185F-C02A-4D52-818F-A82AC7D39BB4}" name="Colonne13454" dataDxfId="2912"/>
    <tableColumn id="13473" xr3:uid="{59BBBE30-D81D-48D8-89E3-F5E1B41C998C}" name="Colonne13455" dataDxfId="2911"/>
    <tableColumn id="13474" xr3:uid="{F81A2B8F-8251-4462-BF00-C4B8A9BE2037}" name="Colonne13456" dataDxfId="2910"/>
    <tableColumn id="13475" xr3:uid="{EBD4ECEE-0D2A-40A5-A0F5-DC8663E8F08D}" name="Colonne13457" dataDxfId="2909"/>
    <tableColumn id="13476" xr3:uid="{0E401D51-1AED-402D-9D9D-128A5F5C714E}" name="Colonne13458" dataDxfId="2908"/>
    <tableColumn id="13477" xr3:uid="{386E52B8-3BC3-4B1F-B532-3FF250DFF1F4}" name="Colonne13459" dataDxfId="2907"/>
    <tableColumn id="13478" xr3:uid="{94CCEA7D-DC94-4EE6-95E4-2FACD028A49A}" name="Colonne13460" dataDxfId="2906"/>
    <tableColumn id="13479" xr3:uid="{82046449-8363-46F7-A399-9BF0A13A6BCB}" name="Colonne13461" dataDxfId="2905"/>
    <tableColumn id="13480" xr3:uid="{D4C265DA-D930-4CD2-A214-DB58260D543C}" name="Colonne13462" dataDxfId="2904"/>
    <tableColumn id="13481" xr3:uid="{A30B4239-77AA-4DAE-BF0E-D26AA1E14034}" name="Colonne13463" dataDxfId="2903"/>
    <tableColumn id="13482" xr3:uid="{F41981E1-8845-4FD5-944A-8F4629EF51E0}" name="Colonne13464" dataDxfId="2902"/>
    <tableColumn id="13483" xr3:uid="{D0B152A5-80D4-4399-BDAD-E7155763BCF5}" name="Colonne13465" dataDxfId="2901"/>
    <tableColumn id="13484" xr3:uid="{213FA4F6-A11D-4519-BC61-EB30FC591A4D}" name="Colonne13466" dataDxfId="2900"/>
    <tableColumn id="13485" xr3:uid="{34F6E448-5E67-437A-9975-86AEE5D689C2}" name="Colonne13467" dataDxfId="2899"/>
    <tableColumn id="13486" xr3:uid="{2BDBB5DB-473E-464B-98CD-BA0013CA8B7A}" name="Colonne13468" dataDxfId="2898"/>
    <tableColumn id="13487" xr3:uid="{D9CB623C-4017-4B12-8B5D-A8DB94B4F4AB}" name="Colonne13469" dataDxfId="2897"/>
    <tableColumn id="13488" xr3:uid="{DCE1D7D6-F6A0-4677-A15C-5EC4733104EF}" name="Colonne13470" dataDxfId="2896"/>
    <tableColumn id="13489" xr3:uid="{79B56460-AE2E-4E6E-BD5A-28ED0E3195DA}" name="Colonne13471" dataDxfId="2895"/>
    <tableColumn id="13490" xr3:uid="{5C164D13-FB00-4D69-BF63-27EEFA07C7C0}" name="Colonne13472" dataDxfId="2894"/>
    <tableColumn id="13491" xr3:uid="{CBF8CADA-E014-4287-9DD4-97E3F371BBC0}" name="Colonne13473" dataDxfId="2893"/>
    <tableColumn id="13492" xr3:uid="{97E210AC-5368-4FCB-BF61-080FFA2D6652}" name="Colonne13474" dataDxfId="2892"/>
    <tableColumn id="13493" xr3:uid="{F6FBCA91-8151-4673-88C6-D13A564EED19}" name="Colonne13475" dataDxfId="2891"/>
    <tableColumn id="13494" xr3:uid="{9BB3EF9C-DCCA-4299-A5F7-EF24440236F1}" name="Colonne13476" dataDxfId="2890"/>
    <tableColumn id="13495" xr3:uid="{45BC5975-75A0-4FCE-AC5B-59112C0CD0D5}" name="Colonne13477" dataDxfId="2889"/>
    <tableColumn id="13496" xr3:uid="{5E0AFE9C-D627-417B-BFAC-7C86B383853E}" name="Colonne13478" dataDxfId="2888"/>
    <tableColumn id="13497" xr3:uid="{C96CB7C7-43F1-44E9-8392-18303B2718C2}" name="Colonne13479" dataDxfId="2887"/>
    <tableColumn id="13498" xr3:uid="{16653935-0244-4D61-ACF4-7169525CCEC0}" name="Colonne13480" dataDxfId="2886"/>
    <tableColumn id="13499" xr3:uid="{59C1BC36-AAE8-4261-8490-37A6A9FCCBC2}" name="Colonne13481" dataDxfId="2885"/>
    <tableColumn id="13500" xr3:uid="{63010036-B8DB-4F6B-A12E-543FF1DD4F96}" name="Colonne13482" dataDxfId="2884"/>
    <tableColumn id="13501" xr3:uid="{643DA534-A0E5-46E3-BDB6-253D64BDCB19}" name="Colonne13483" dataDxfId="2883"/>
    <tableColumn id="13502" xr3:uid="{A1F609EB-8F67-4B39-9FDF-71289F7F8C34}" name="Colonne13484" dataDxfId="2882"/>
    <tableColumn id="13503" xr3:uid="{1BD8DDE9-F399-40AA-A7B8-8DD3F2BC2C9F}" name="Colonne13485" dataDxfId="2881"/>
    <tableColumn id="13504" xr3:uid="{191C07B1-C3CA-46D0-8615-5CF80640493B}" name="Colonne13486" dataDxfId="2880"/>
    <tableColumn id="13505" xr3:uid="{41B9B54B-24AB-41FB-80A5-D0EF9824A4EC}" name="Colonne13487" dataDxfId="2879"/>
    <tableColumn id="13506" xr3:uid="{A77B94FE-0F87-4A1D-800F-3E5B9C80D8D6}" name="Colonne13488" dataDxfId="2878"/>
    <tableColumn id="13507" xr3:uid="{1D6A146B-8FBD-4698-994D-BA0FA8F5F47D}" name="Colonne13489" dataDxfId="2877"/>
    <tableColumn id="13508" xr3:uid="{4F96EDC2-279D-4ED5-BDAB-621083FD7465}" name="Colonne13490" dataDxfId="2876"/>
    <tableColumn id="13509" xr3:uid="{16E4FAB0-91A2-4DF6-9C50-182A76FE7AA2}" name="Colonne13491" dataDxfId="2875"/>
    <tableColumn id="13510" xr3:uid="{654498D9-CBBC-4F51-AF7B-1EEF909667D3}" name="Colonne13492" dataDxfId="2874"/>
    <tableColumn id="13511" xr3:uid="{BDF2A31D-DD1B-40D2-BFC2-89A8DF57DC04}" name="Colonne13493" dataDxfId="2873"/>
    <tableColumn id="13512" xr3:uid="{51ABDDB3-6FD4-4611-8145-45DAD69F3AA4}" name="Colonne13494" dataDxfId="2872"/>
    <tableColumn id="13513" xr3:uid="{483E02B4-FD77-4449-AAEE-DB96290DCB9F}" name="Colonne13495" dataDxfId="2871"/>
    <tableColumn id="13514" xr3:uid="{63976CE6-9FFD-4108-A4AA-A7FDE2DB78D9}" name="Colonne13496" dataDxfId="2870"/>
    <tableColumn id="13515" xr3:uid="{61075EF3-033F-4ED6-B7D7-6AA8E22CA552}" name="Colonne13497" dataDxfId="2869"/>
    <tableColumn id="13516" xr3:uid="{4222C1F2-BED2-4E06-AEE7-E73C26736FC1}" name="Colonne13498" dataDxfId="2868"/>
    <tableColumn id="13517" xr3:uid="{8BB248A2-454E-4F40-A403-273D29F461ED}" name="Colonne13499" dataDxfId="2867"/>
    <tableColumn id="13518" xr3:uid="{0EAF1746-BFCD-4B06-904F-78148EF867F7}" name="Colonne13500" dataDxfId="2866"/>
    <tableColumn id="13519" xr3:uid="{700BA440-FF3A-4E27-A56E-20C3F46AE802}" name="Colonne13501" dataDxfId="2865"/>
    <tableColumn id="13520" xr3:uid="{28C0CE38-1BDB-4628-BD7B-3B4BBBF9453C}" name="Colonne13502" dataDxfId="2864"/>
    <tableColumn id="13521" xr3:uid="{BB4B0BBA-7118-4C88-9CA2-D081D950F637}" name="Colonne13503" dataDxfId="2863"/>
    <tableColumn id="13522" xr3:uid="{51C26739-64D1-482E-80F4-F9CBBE9D1780}" name="Colonne13504" dataDxfId="2862"/>
    <tableColumn id="13523" xr3:uid="{2D0FA377-ABF9-40DC-8C5E-8801D63E04CB}" name="Colonne13505" dataDxfId="2861"/>
    <tableColumn id="13524" xr3:uid="{09983D35-777A-4B67-A28C-A111AA30CB83}" name="Colonne13506" dataDxfId="2860"/>
    <tableColumn id="13525" xr3:uid="{A4CF98DC-0060-46AF-A1D9-624AF7B752F7}" name="Colonne13507" dataDxfId="2859"/>
    <tableColumn id="13526" xr3:uid="{747F2658-86D1-43EB-BE63-31877165DB5D}" name="Colonne13508" dataDxfId="2858"/>
    <tableColumn id="13527" xr3:uid="{1D3A3822-B8BD-4F78-8EF5-D893D406A902}" name="Colonne13509" dataDxfId="2857"/>
    <tableColumn id="13528" xr3:uid="{C94AA59D-52BF-4C58-817A-6238F0F6B8B9}" name="Colonne13510" dataDxfId="2856"/>
    <tableColumn id="13529" xr3:uid="{FBB376FB-8CF9-4FEC-9F98-E83287D20655}" name="Colonne13511" dataDxfId="2855"/>
    <tableColumn id="13530" xr3:uid="{A7336711-650B-4399-9360-B14AE344521B}" name="Colonne13512" dataDxfId="2854"/>
    <tableColumn id="13531" xr3:uid="{66B59BD6-8696-43CA-A556-3A82915C7AB1}" name="Colonne13513" dataDxfId="2853"/>
    <tableColumn id="13532" xr3:uid="{C807A32B-321D-49C5-AB62-25EB61EFEA69}" name="Colonne13514" dataDxfId="2852"/>
    <tableColumn id="13533" xr3:uid="{1C464442-6976-40E2-B3B2-75422686A4ED}" name="Colonne13515" dataDxfId="2851"/>
    <tableColumn id="13534" xr3:uid="{FA2F2946-E1C6-45B3-98BD-36977473CF77}" name="Colonne13516" dataDxfId="2850"/>
    <tableColumn id="13535" xr3:uid="{91D03392-9A3D-41A8-A1EB-82E531A650B4}" name="Colonne13517" dataDxfId="2849"/>
    <tableColumn id="13536" xr3:uid="{8E59724A-991B-4FFC-83BF-A0542DE8B8DE}" name="Colonne13518" dataDxfId="2848"/>
    <tableColumn id="13537" xr3:uid="{0D6E356A-A0D6-4564-A36A-6B1BFADD03E1}" name="Colonne13519" dataDxfId="2847"/>
    <tableColumn id="13538" xr3:uid="{7738EC46-E91B-4DC5-8CF2-3D65A9959719}" name="Colonne13520" dataDxfId="2846"/>
    <tableColumn id="13539" xr3:uid="{C68ED43A-2BF0-4BC1-8FDB-7D4351B3A94A}" name="Colonne13521" dataDxfId="2845"/>
    <tableColumn id="13540" xr3:uid="{A4262136-0772-4B32-B9E9-BA7375E29873}" name="Colonne13522" dataDxfId="2844"/>
    <tableColumn id="13541" xr3:uid="{52F33D16-C1A2-4966-B04B-11B44BBC3584}" name="Colonne13523" dataDxfId="2843"/>
    <tableColumn id="13542" xr3:uid="{84D40DF5-49E1-4CD2-935E-629D9C982C22}" name="Colonne13524" dataDxfId="2842"/>
    <tableColumn id="13543" xr3:uid="{551D391D-B265-43C6-A0CF-970CCE638534}" name="Colonne13525" dataDxfId="2841"/>
    <tableColumn id="13544" xr3:uid="{DED297EA-11A7-4B32-83C3-D0E707FE9276}" name="Colonne13526" dataDxfId="2840"/>
    <tableColumn id="13545" xr3:uid="{1039F24C-9ACF-4A45-A27F-0475E731B180}" name="Colonne13527" dataDxfId="2839"/>
    <tableColumn id="13546" xr3:uid="{10B9EF55-88F6-4008-90C4-286C0145C70E}" name="Colonne13528" dataDxfId="2838"/>
    <tableColumn id="13547" xr3:uid="{779C5A58-C6DF-4EFD-8219-1CABC96C0EC2}" name="Colonne13529" dataDxfId="2837"/>
    <tableColumn id="13548" xr3:uid="{D1812316-359E-43BE-841D-9639EF424863}" name="Colonne13530" dataDxfId="2836"/>
    <tableColumn id="13549" xr3:uid="{B57F8ED0-AA8A-4CA8-97E4-5B17D997A47C}" name="Colonne13531" dataDxfId="2835"/>
    <tableColumn id="13550" xr3:uid="{307D8E1F-BEED-4549-8C1F-6CFAB6199A40}" name="Colonne13532" dataDxfId="2834"/>
    <tableColumn id="13551" xr3:uid="{CA1FE247-74B0-4CC0-ACA0-9B5F66C70A1E}" name="Colonne13533" dataDxfId="2833"/>
    <tableColumn id="13552" xr3:uid="{5F952775-D352-4C32-8B23-C2A5D1E46CA7}" name="Colonne13534" dataDxfId="2832"/>
    <tableColumn id="13553" xr3:uid="{F8619A4B-F700-4B04-AD73-D167052D9C32}" name="Colonne13535" dataDxfId="2831"/>
    <tableColumn id="13554" xr3:uid="{B91645C3-8552-4EB2-9C99-F5F51CFF9842}" name="Colonne13536" dataDxfId="2830"/>
    <tableColumn id="13555" xr3:uid="{B0E678CA-57A6-4CFC-989C-649E300E22BC}" name="Colonne13537" dataDxfId="2829"/>
    <tableColumn id="13556" xr3:uid="{C9EF3AD6-F327-4194-80B4-CFC4E1AB7527}" name="Colonne13538" dataDxfId="2828"/>
    <tableColumn id="13557" xr3:uid="{8359C62B-F25E-4909-99D7-E8DFA67748E8}" name="Colonne13539" dataDxfId="2827"/>
    <tableColumn id="13558" xr3:uid="{BE587BD5-E533-447C-9DA0-FE9632BAB423}" name="Colonne13540" dataDxfId="2826"/>
    <tableColumn id="13559" xr3:uid="{F6C700DB-7C5B-4E93-A554-CAC22635D402}" name="Colonne13541" dataDxfId="2825"/>
    <tableColumn id="13560" xr3:uid="{25ECA7AE-28A6-4479-BA53-DAC2CBD84FEE}" name="Colonne13542" dataDxfId="2824"/>
    <tableColumn id="13561" xr3:uid="{354D29E2-2EF9-46E9-923C-77A33296B66D}" name="Colonne13543" dataDxfId="2823"/>
    <tableColumn id="13562" xr3:uid="{935B55E0-59F8-4D18-93AA-DAF96E970CFC}" name="Colonne13544" dataDxfId="2822"/>
    <tableColumn id="13563" xr3:uid="{9B14DC19-D033-47B5-A70D-1FC22C41FDF6}" name="Colonne13545" dataDxfId="2821"/>
    <tableColumn id="13564" xr3:uid="{06CCFFF9-A362-4E23-8C8E-3AE0879D28AD}" name="Colonne13546" dataDxfId="2820"/>
    <tableColumn id="13565" xr3:uid="{DB0B4B1D-54BA-4D0A-8C6C-BC557B9DC246}" name="Colonne13547" dataDxfId="2819"/>
    <tableColumn id="13566" xr3:uid="{24CAF30B-0D2F-4AE7-98A9-D7652A3101E4}" name="Colonne13548" dataDxfId="2818"/>
    <tableColumn id="13567" xr3:uid="{F9E08442-4EA1-4F64-A347-BEF17772F6F3}" name="Colonne13549" dataDxfId="2817"/>
    <tableColumn id="13568" xr3:uid="{B94BE249-9D2B-42B6-A11E-C0B85DFD5DAC}" name="Colonne13550" dataDxfId="2816"/>
    <tableColumn id="13569" xr3:uid="{A580590E-CA84-44CA-A223-9AD2F1112AFD}" name="Colonne13551" dataDxfId="2815"/>
    <tableColumn id="13570" xr3:uid="{E41C8703-8890-4C7D-9A8D-657D614101FD}" name="Colonne13552" dataDxfId="2814"/>
    <tableColumn id="13571" xr3:uid="{8FC3FC20-BF79-4345-9429-590054883DCB}" name="Colonne13553" dataDxfId="2813"/>
    <tableColumn id="13572" xr3:uid="{62B8E4FD-8D30-433F-A59E-A1051FDF1C48}" name="Colonne13554" dataDxfId="2812"/>
    <tableColumn id="13573" xr3:uid="{43364756-5894-4F8C-B4FB-A6ABBD0CEFCE}" name="Colonne13555" dataDxfId="2811"/>
    <tableColumn id="13574" xr3:uid="{4E4C77D7-0841-4BBD-A134-3A146892AF3A}" name="Colonne13556" dataDxfId="2810"/>
    <tableColumn id="13575" xr3:uid="{130B4632-12AF-4E04-89AF-E3A7FE065155}" name="Colonne13557" dataDxfId="2809"/>
    <tableColumn id="13576" xr3:uid="{4DD0B6E6-64AC-42E0-927D-3DDFA718D42D}" name="Colonne13558" dataDxfId="2808"/>
    <tableColumn id="13577" xr3:uid="{F4FB9D28-67F7-4DC6-90E7-8AA4F8965F90}" name="Colonne13559" dataDxfId="2807"/>
    <tableColumn id="13578" xr3:uid="{86223AB7-7E03-4723-96D9-04DD3C43B20B}" name="Colonne13560" dataDxfId="2806"/>
    <tableColumn id="13579" xr3:uid="{4831C50A-85AD-4CDE-B190-6016AAABF9CF}" name="Colonne13561" dataDxfId="2805"/>
    <tableColumn id="13580" xr3:uid="{386C04A7-6E20-4340-A899-AE9E6D9C3CB5}" name="Colonne13562" dataDxfId="2804"/>
    <tableColumn id="13581" xr3:uid="{7BB1C80D-BE88-4F7E-A5F5-D1C22689F2D2}" name="Colonne13563" dataDxfId="2803"/>
    <tableColumn id="13582" xr3:uid="{67043588-985A-405A-A763-C03CEBA3D67A}" name="Colonne13564" dataDxfId="2802"/>
    <tableColumn id="13583" xr3:uid="{28BC956F-C383-418C-97BA-CF407F074B7C}" name="Colonne13565" dataDxfId="2801"/>
    <tableColumn id="13584" xr3:uid="{16841228-5500-483A-B973-3D955CA9EF1D}" name="Colonne13566" dataDxfId="2800"/>
    <tableColumn id="13585" xr3:uid="{A579E7AF-CE9F-4394-8B35-29AF7029ED94}" name="Colonne13567" dataDxfId="2799"/>
    <tableColumn id="13586" xr3:uid="{BCCBD33B-A98A-4701-8859-8DA08AE41B1A}" name="Colonne13568" dataDxfId="2798"/>
    <tableColumn id="13587" xr3:uid="{63D35FE3-83A3-4450-AC8D-C7F56AAE7C37}" name="Colonne13569" dataDxfId="2797"/>
    <tableColumn id="13588" xr3:uid="{74A40A0F-5B9E-4B7F-9740-4C6B18E25397}" name="Colonne13570" dataDxfId="2796"/>
    <tableColumn id="13589" xr3:uid="{6B3AD82E-5880-4965-8BB1-D3E386205217}" name="Colonne13571" dataDxfId="2795"/>
    <tableColumn id="13590" xr3:uid="{BB97F7F6-2E16-431F-92C0-86A8D00B3354}" name="Colonne13572" dataDxfId="2794"/>
    <tableColumn id="13591" xr3:uid="{450690CB-681A-42DD-8454-C51AAE060C45}" name="Colonne13573" dataDxfId="2793"/>
    <tableColumn id="13592" xr3:uid="{8B5B19DF-045C-4704-B2C4-970D838FB4AC}" name="Colonne13574" dataDxfId="2792"/>
    <tableColumn id="13593" xr3:uid="{5EA4F19B-C69A-4E41-AD2E-4E2BF264DF8A}" name="Colonne13575" dataDxfId="2791"/>
    <tableColumn id="13594" xr3:uid="{ADDC35F6-A6AF-4992-B3BD-4518BE5D3C07}" name="Colonne13576" dataDxfId="2790"/>
    <tableColumn id="13595" xr3:uid="{0F11C37D-D7EB-46F7-A483-25386847EE64}" name="Colonne13577" dataDxfId="2789"/>
    <tableColumn id="13596" xr3:uid="{C446F3DE-7F5D-4FC3-AC9C-C41A100143FF}" name="Colonne13578" dataDxfId="2788"/>
    <tableColumn id="13597" xr3:uid="{6819C5E3-C72B-4DF8-9AFF-D5E99284F640}" name="Colonne13579" dataDxfId="2787"/>
    <tableColumn id="13598" xr3:uid="{84639D43-2B66-4B14-A784-2D0D68A6ED93}" name="Colonne13580" dataDxfId="2786"/>
    <tableColumn id="13599" xr3:uid="{2A0F785F-AC51-4A5B-B33B-E2EB6A1CCE21}" name="Colonne13581" dataDxfId="2785"/>
    <tableColumn id="13600" xr3:uid="{A3F377B0-4653-4ECD-BBDC-7B385C7FF137}" name="Colonne13582" dataDxfId="2784"/>
    <tableColumn id="13601" xr3:uid="{DB28030C-0FF4-476F-8ACB-BD3993D8F969}" name="Colonne13583" dataDxfId="2783"/>
    <tableColumn id="13602" xr3:uid="{08062222-E0D6-41EA-BA20-8740FB0F6134}" name="Colonne13584" dataDxfId="2782"/>
    <tableColumn id="13603" xr3:uid="{510118D0-98D0-4FF7-B3A1-D28EC92C886A}" name="Colonne13585" dataDxfId="2781"/>
    <tableColumn id="13604" xr3:uid="{E4F3F32B-B049-46DA-96F8-47DEAEC481BB}" name="Colonne13586" dataDxfId="2780"/>
    <tableColumn id="13605" xr3:uid="{7C011657-953C-4AAD-AE56-1B55CAF0B9C0}" name="Colonne13587" dataDxfId="2779"/>
    <tableColumn id="13606" xr3:uid="{1094CD5D-F5D4-411E-87FF-C58A03F6624A}" name="Colonne13588" dataDxfId="2778"/>
    <tableColumn id="13607" xr3:uid="{F12DFE7A-6A60-4B14-A176-D5BD2C72AA6C}" name="Colonne13589" dataDxfId="2777"/>
    <tableColumn id="13608" xr3:uid="{D42D4912-8A8C-4D4F-AF29-366A4917FCE6}" name="Colonne13590" dataDxfId="2776"/>
    <tableColumn id="13609" xr3:uid="{D76A078F-E74E-40F7-9316-B95E9E31882A}" name="Colonne13591" dataDxfId="2775"/>
    <tableColumn id="13610" xr3:uid="{2D1ED5DA-EA50-4B80-80CA-7D2A1A52E3F1}" name="Colonne13592" dataDxfId="2774"/>
    <tableColumn id="13611" xr3:uid="{C096E4F3-685C-4D79-AB8A-C9C4EE888BD9}" name="Colonne13593" dataDxfId="2773"/>
    <tableColumn id="13612" xr3:uid="{AF6B147D-8E34-4EA0-9F61-60A833C4D3EA}" name="Colonne13594" dataDxfId="2772"/>
    <tableColumn id="13613" xr3:uid="{A88B0E40-94D1-4EF2-AD09-783C67C5BE81}" name="Colonne13595" dataDxfId="2771"/>
    <tableColumn id="13614" xr3:uid="{5E39451F-BE0E-41E5-9574-F497D144B34C}" name="Colonne13596" dataDxfId="2770"/>
    <tableColumn id="13615" xr3:uid="{889DBF0D-8E0A-4230-B376-33503926E994}" name="Colonne13597" dataDxfId="2769"/>
    <tableColumn id="13616" xr3:uid="{4B92CF72-6AA7-44E1-A522-8A290072310F}" name="Colonne13598" dataDxfId="2768"/>
    <tableColumn id="13617" xr3:uid="{F7B5CE53-3F22-407A-BE23-54A8190BC7C5}" name="Colonne13599" dataDxfId="2767"/>
    <tableColumn id="13618" xr3:uid="{7F8B6FA0-05A9-4574-A7A1-837B4E354D37}" name="Colonne13600" dataDxfId="2766"/>
    <tableColumn id="13619" xr3:uid="{B4DD5B02-D849-492F-8B78-C9E97889004B}" name="Colonne13601" dataDxfId="2765"/>
    <tableColumn id="13620" xr3:uid="{4704BF6D-5C74-46DF-AD0A-9215C65AC65C}" name="Colonne13602" dataDxfId="2764"/>
    <tableColumn id="13621" xr3:uid="{E99FFCF8-5CBD-4D69-8875-3F4F8283AF55}" name="Colonne13603" dataDxfId="2763"/>
    <tableColumn id="13622" xr3:uid="{9B0DF163-FA47-4C9C-8BAA-7207CC4A1982}" name="Colonne13604" dataDxfId="2762"/>
    <tableColumn id="13623" xr3:uid="{DE7C9B1F-D4C7-405E-9347-76D4B958A70B}" name="Colonne13605" dataDxfId="2761"/>
    <tableColumn id="13624" xr3:uid="{233EDBFB-FA26-454B-B878-126A0E366321}" name="Colonne13606" dataDxfId="2760"/>
    <tableColumn id="13625" xr3:uid="{892DE96C-6462-474E-A657-E1811D86EA90}" name="Colonne13607" dataDxfId="2759"/>
    <tableColumn id="13626" xr3:uid="{A5E86DEE-A6D6-4711-8265-E591075C95CE}" name="Colonne13608" dataDxfId="2758"/>
    <tableColumn id="13627" xr3:uid="{E99A4815-B382-443A-B92C-1B770F5D85F2}" name="Colonne13609" dataDxfId="2757"/>
    <tableColumn id="13628" xr3:uid="{A1A83D20-A045-45AA-954D-E2B093FBAB7C}" name="Colonne13610" dataDxfId="2756"/>
    <tableColumn id="13629" xr3:uid="{29F05AE2-31C1-4D47-8035-74AECE3C30BA}" name="Colonne13611" dataDxfId="2755"/>
    <tableColumn id="13630" xr3:uid="{D4E50053-987A-4AB3-98AB-93215F82C871}" name="Colonne13612" dataDxfId="2754"/>
    <tableColumn id="13631" xr3:uid="{AF5E6690-8077-40FE-90E0-CEC2A594C382}" name="Colonne13613" dataDxfId="2753"/>
    <tableColumn id="13632" xr3:uid="{90C2724F-A0F3-43D2-A525-22B4148C3628}" name="Colonne13614" dataDxfId="2752"/>
    <tableColumn id="13633" xr3:uid="{D81EF482-45AB-4DE7-9716-83A0CF2A9962}" name="Colonne13615" dataDxfId="2751"/>
    <tableColumn id="13634" xr3:uid="{6F3DBD0D-3D02-4301-A041-087B2D553178}" name="Colonne13616" dataDxfId="2750"/>
    <tableColumn id="13635" xr3:uid="{4D19912D-831B-4375-83CF-6950BDF1FCCF}" name="Colonne13617" dataDxfId="2749"/>
    <tableColumn id="13636" xr3:uid="{3BA446DB-A270-4614-BECA-87E35D8DAE29}" name="Colonne13618" dataDxfId="2748"/>
    <tableColumn id="13637" xr3:uid="{96FB2F1A-818D-4D1C-A92A-49B66D7E1E74}" name="Colonne13619" dataDxfId="2747"/>
    <tableColumn id="13638" xr3:uid="{33743D5A-DF6C-4444-A9FC-A43371698311}" name="Colonne13620" dataDxfId="2746"/>
    <tableColumn id="13639" xr3:uid="{C35B948E-700D-481B-ABD0-E51D824686E1}" name="Colonne13621" dataDxfId="2745"/>
    <tableColumn id="13640" xr3:uid="{F8BC0DAB-5E45-46D5-9A89-E7C5E0B7B0AF}" name="Colonne13622" dataDxfId="2744"/>
    <tableColumn id="13641" xr3:uid="{5C4F0DA8-07BE-4275-BF6A-FCD49D355DC6}" name="Colonne13623" dataDxfId="2743"/>
    <tableColumn id="13642" xr3:uid="{1E0062B7-B3CD-4169-A8ED-A6F801470F27}" name="Colonne13624" dataDxfId="2742"/>
    <tableColumn id="13643" xr3:uid="{26854FBE-D86E-41C7-BF92-44D38252E9FA}" name="Colonne13625" dataDxfId="2741"/>
    <tableColumn id="13644" xr3:uid="{CE86278F-9E03-4462-AFDA-AF60597C1317}" name="Colonne13626" dataDxfId="2740"/>
    <tableColumn id="13645" xr3:uid="{7C5E9F60-7B3C-4EDF-A230-42F42E34F92C}" name="Colonne13627" dataDxfId="2739"/>
    <tableColumn id="13646" xr3:uid="{3524405B-5AAF-494C-A2A0-5AD8FEA6A5DD}" name="Colonne13628" dataDxfId="2738"/>
    <tableColumn id="13647" xr3:uid="{66473E86-2734-462E-BE01-33BB26EA9CF0}" name="Colonne13629" dataDxfId="2737"/>
    <tableColumn id="13648" xr3:uid="{1497E349-C556-4BD3-9779-025D94820296}" name="Colonne13630" dataDxfId="2736"/>
    <tableColumn id="13649" xr3:uid="{48B9E179-EBE8-4F6F-B177-F41FBD930405}" name="Colonne13631" dataDxfId="2735"/>
    <tableColumn id="13650" xr3:uid="{47CCE2E8-A8C6-492F-A529-BAED9762FA7D}" name="Colonne13632" dataDxfId="2734"/>
    <tableColumn id="13651" xr3:uid="{A84A0987-19D2-4547-B7EB-015F543E1FD6}" name="Colonne13633" dataDxfId="2733"/>
    <tableColumn id="13652" xr3:uid="{A6F62B0E-77B2-4678-AD77-2D74DE483735}" name="Colonne13634" dataDxfId="2732"/>
    <tableColumn id="13653" xr3:uid="{ED127AA3-AD1E-4637-B299-45A78BD28AA0}" name="Colonne13635" dataDxfId="2731"/>
    <tableColumn id="13654" xr3:uid="{17F62753-9D10-4474-8762-857FDD75DBFF}" name="Colonne13636" dataDxfId="2730"/>
    <tableColumn id="13655" xr3:uid="{2E595E0F-BF9A-420E-AC43-45FBBF5CCB4E}" name="Colonne13637" dataDxfId="2729"/>
    <tableColumn id="13656" xr3:uid="{346D0041-9CFF-4E94-AB03-EE04C9869F7F}" name="Colonne13638" dataDxfId="2728"/>
    <tableColumn id="13657" xr3:uid="{4D83BB8A-3375-475B-869B-D78CE852039C}" name="Colonne13639" dataDxfId="2727"/>
    <tableColumn id="13658" xr3:uid="{677207C7-941E-40B0-9F7B-45A27B627321}" name="Colonne13640" dataDxfId="2726"/>
    <tableColumn id="13659" xr3:uid="{A8DBE7F2-C8BA-4D78-88C1-9832CA7A01F2}" name="Colonne13641" dataDxfId="2725"/>
    <tableColumn id="13660" xr3:uid="{B8BFE064-B6F3-4F0A-8015-3DCEC1C9D28F}" name="Colonne13642" dataDxfId="2724"/>
    <tableColumn id="13661" xr3:uid="{8DEDDF58-554E-4352-B3EA-07F3556768D0}" name="Colonne13643" dataDxfId="2723"/>
    <tableColumn id="13662" xr3:uid="{2D9E972E-4F33-41DF-AAAC-3DF075F8ED00}" name="Colonne13644" dataDxfId="2722"/>
    <tableColumn id="13663" xr3:uid="{E5AB15C8-A57F-4647-BCB8-D06F7A160DDF}" name="Colonne13645" dataDxfId="2721"/>
    <tableColumn id="13664" xr3:uid="{132DF477-4F5A-42CC-895B-58B4C6B64E61}" name="Colonne13646" dataDxfId="2720"/>
    <tableColumn id="13665" xr3:uid="{EBD0D230-B871-448A-94E2-B50BE390E456}" name="Colonne13647" dataDxfId="2719"/>
    <tableColumn id="13666" xr3:uid="{67678E1B-38B3-4C4D-AE94-DE5F78DD6C40}" name="Colonne13648" dataDxfId="2718"/>
    <tableColumn id="13667" xr3:uid="{2457B2E7-0E1A-4C52-9AEE-1B18BC62C557}" name="Colonne13649" dataDxfId="2717"/>
    <tableColumn id="13668" xr3:uid="{CD54542B-3EC7-4C00-BA07-BC26169C1001}" name="Colonne13650" dataDxfId="2716"/>
    <tableColumn id="13669" xr3:uid="{F7DEAA13-D1A6-4774-AB32-DA1169E36035}" name="Colonne13651" dataDxfId="2715"/>
    <tableColumn id="13670" xr3:uid="{93B5E82D-C10B-47AF-9F60-A1197D9270C3}" name="Colonne13652" dataDxfId="2714"/>
    <tableColumn id="13671" xr3:uid="{E5069FD9-94C3-4CCC-8F24-60973281A3EB}" name="Colonne13653" dataDxfId="2713"/>
    <tableColumn id="13672" xr3:uid="{1E5F3469-47AA-4B55-AFE4-0653BC7DFB1F}" name="Colonne13654" dataDxfId="2712"/>
    <tableColumn id="13673" xr3:uid="{8FF631FF-FB58-40C6-8773-6C69519E3412}" name="Colonne13655" dataDxfId="2711"/>
    <tableColumn id="13674" xr3:uid="{0CB9EB19-4E28-45EA-9029-BC4A1EACC12F}" name="Colonne13656" dataDxfId="2710"/>
    <tableColumn id="13675" xr3:uid="{53223F7F-87E2-4F69-AA26-EC6AE43C5194}" name="Colonne13657" dataDxfId="2709"/>
    <tableColumn id="13676" xr3:uid="{B71A9EC5-B6FF-4604-8A20-1A19295F0A49}" name="Colonne13658" dataDxfId="2708"/>
    <tableColumn id="13677" xr3:uid="{FCBE0412-A525-42E5-AD86-B65DAA57F226}" name="Colonne13659" dataDxfId="2707"/>
    <tableColumn id="13678" xr3:uid="{088BF52C-5569-44FB-A378-878FDAEB2477}" name="Colonne13660" dataDxfId="2706"/>
    <tableColumn id="13679" xr3:uid="{2B353B69-66D4-43DE-940C-EB51CC790563}" name="Colonne13661" dataDxfId="2705"/>
    <tableColumn id="13680" xr3:uid="{706C6469-F684-4668-B5E0-207263FFDDC6}" name="Colonne13662" dataDxfId="2704"/>
    <tableColumn id="13681" xr3:uid="{63637271-3D0E-4C4D-885B-4736BDD39709}" name="Colonne13663" dataDxfId="2703"/>
    <tableColumn id="13682" xr3:uid="{CFB65159-ED79-4AF3-9CFC-E2839712D8FF}" name="Colonne13664" dataDxfId="2702"/>
    <tableColumn id="13683" xr3:uid="{42B54B64-F7BD-4685-8ADC-D9BC3FB31BF1}" name="Colonne13665" dataDxfId="2701"/>
    <tableColumn id="13684" xr3:uid="{E36DBCD3-6DC7-4DF5-AFD6-1166F061A1EC}" name="Colonne13666" dataDxfId="2700"/>
    <tableColumn id="13685" xr3:uid="{5E24457E-354A-46CC-B9F2-4926DB78B610}" name="Colonne13667" dataDxfId="2699"/>
    <tableColumn id="13686" xr3:uid="{19933A93-D48E-49C8-A119-28CF7CF8C786}" name="Colonne13668" dataDxfId="2698"/>
    <tableColumn id="13687" xr3:uid="{84C2BAB2-98B4-44BB-949E-E0F050191F49}" name="Colonne13669" dataDxfId="2697"/>
    <tableColumn id="13688" xr3:uid="{CF762CE8-BAAB-4904-B81C-CE63B5F0BA8D}" name="Colonne13670" dataDxfId="2696"/>
    <tableColumn id="13689" xr3:uid="{0958DECE-59A7-40BB-9277-4D1AF773B192}" name="Colonne13671" dataDxfId="2695"/>
    <tableColumn id="13690" xr3:uid="{31B6FF41-5C9B-4A2D-AEA7-0D980E6F559F}" name="Colonne13672" dataDxfId="2694"/>
    <tableColumn id="13691" xr3:uid="{09A866CA-03EC-4135-9301-354DB3E961AA}" name="Colonne13673" dataDxfId="2693"/>
    <tableColumn id="13692" xr3:uid="{E577DA04-B80D-472F-8110-3E1C9C21319A}" name="Colonne13674" dataDxfId="2692"/>
    <tableColumn id="13693" xr3:uid="{4705A587-3D8E-48DF-9A84-2D4994B78FA3}" name="Colonne13675" dataDxfId="2691"/>
    <tableColumn id="13694" xr3:uid="{546DD75B-9B1F-4077-AACA-1FBB79151236}" name="Colonne13676" dataDxfId="2690"/>
    <tableColumn id="13695" xr3:uid="{69A59654-640D-4915-A51C-88BCBC354F07}" name="Colonne13677" dataDxfId="2689"/>
    <tableColumn id="13696" xr3:uid="{5108459A-1D24-41FA-A1CB-B8EDA89CD716}" name="Colonne13678" dataDxfId="2688"/>
    <tableColumn id="13697" xr3:uid="{908BE318-91EB-425A-B8A3-AA18A52180E2}" name="Colonne13679" dataDxfId="2687"/>
    <tableColumn id="13698" xr3:uid="{C434CD57-0CB9-406F-9341-3392CFB2FE70}" name="Colonne13680" dataDxfId="2686"/>
    <tableColumn id="13699" xr3:uid="{AB106D47-2BBD-49F7-A569-C90C82DEBD5B}" name="Colonne13681" dataDxfId="2685"/>
    <tableColumn id="13700" xr3:uid="{E4531110-86EE-4CBF-A545-E6F9B0571C26}" name="Colonne13682" dataDxfId="2684"/>
    <tableColumn id="13701" xr3:uid="{5BBAEDDD-73CF-4C5E-AE5C-6CCD7C122452}" name="Colonne13683" dataDxfId="2683"/>
    <tableColumn id="13702" xr3:uid="{B7F7EDD9-0723-418D-B2ED-866164E193C0}" name="Colonne13684" dataDxfId="2682"/>
    <tableColumn id="13703" xr3:uid="{C2D18B2F-E8AD-4518-830D-81D88617ED88}" name="Colonne13685" dataDxfId="2681"/>
    <tableColumn id="13704" xr3:uid="{281E73D9-385F-47D9-A9DE-0FA5F6F11900}" name="Colonne13686" dataDxfId="2680"/>
    <tableColumn id="13705" xr3:uid="{7B9B8D97-8336-4A54-AF2B-6C974728FEDE}" name="Colonne13687" dataDxfId="2679"/>
    <tableColumn id="13706" xr3:uid="{78912FBE-B059-4320-AD27-F3B783C15B7C}" name="Colonne13688" dataDxfId="2678"/>
    <tableColumn id="13707" xr3:uid="{4936EE08-3043-46B0-A571-C0906A4112A4}" name="Colonne13689" dataDxfId="2677"/>
    <tableColumn id="13708" xr3:uid="{38500BA0-84CA-4491-B3E1-274294F074FA}" name="Colonne13690" dataDxfId="2676"/>
    <tableColumn id="13709" xr3:uid="{3BA5DBE7-632E-43EB-BBAC-7F59FA68D4C1}" name="Colonne13691" dataDxfId="2675"/>
    <tableColumn id="13710" xr3:uid="{CFE51095-C2F8-47B8-90FA-644EF5496809}" name="Colonne13692" dataDxfId="2674"/>
    <tableColumn id="13711" xr3:uid="{9EE422F6-FEDF-4B00-B018-806C969AB561}" name="Colonne13693" dataDxfId="2673"/>
    <tableColumn id="13712" xr3:uid="{F1100BBE-FDF8-4192-86F4-CE67B271CFB5}" name="Colonne13694" dataDxfId="2672"/>
    <tableColumn id="13713" xr3:uid="{6405107B-56CF-4517-BE2F-2908AA4D2DF3}" name="Colonne13695" dataDxfId="2671"/>
    <tableColumn id="13714" xr3:uid="{BD5A3AEE-847A-48D8-ADFF-39484BB4C8CD}" name="Colonne13696" dataDxfId="2670"/>
    <tableColumn id="13715" xr3:uid="{33DF012B-7743-4FDD-9029-1993024EEB97}" name="Colonne13697" dataDxfId="2669"/>
    <tableColumn id="13716" xr3:uid="{046B100F-5F5A-418C-BD28-CA31927888E3}" name="Colonne13698" dataDxfId="2668"/>
    <tableColumn id="13717" xr3:uid="{0ED12C56-416A-457D-8D74-C03D2DD2B31D}" name="Colonne13699" dataDxfId="2667"/>
    <tableColumn id="13718" xr3:uid="{7745027E-EE8E-494E-BA92-FCBAD40DC7CA}" name="Colonne13700" dataDxfId="2666"/>
    <tableColumn id="13719" xr3:uid="{8C5FE7AD-C37D-49EB-8F0F-4AFF025234DE}" name="Colonne13701" dataDxfId="2665"/>
    <tableColumn id="13720" xr3:uid="{D4341EA8-BB6C-4451-80CE-BFAFDA9018B8}" name="Colonne13702" dataDxfId="2664"/>
    <tableColumn id="13721" xr3:uid="{2F4B6823-7263-42AE-BB27-F0ADF2661BDF}" name="Colonne13703" dataDxfId="2663"/>
    <tableColumn id="13722" xr3:uid="{842A6634-B16E-4F1C-852C-7F31004EB866}" name="Colonne13704" dataDxfId="2662"/>
    <tableColumn id="13723" xr3:uid="{FF808813-379E-497F-959A-B61752571650}" name="Colonne13705" dataDxfId="2661"/>
    <tableColumn id="13724" xr3:uid="{94FF9170-7EAC-45F2-BDCA-02E58906B990}" name="Colonne13706" dataDxfId="2660"/>
    <tableColumn id="13725" xr3:uid="{E09B91BD-2309-448D-AC72-1516927F52C5}" name="Colonne13707" dataDxfId="2659"/>
    <tableColumn id="13726" xr3:uid="{7A545D3F-1A5D-4D79-8941-E431B372F2B9}" name="Colonne13708" dataDxfId="2658"/>
    <tableColumn id="13727" xr3:uid="{B09EC706-1E47-4DC6-9BE4-116006FBF1EC}" name="Colonne13709" dataDxfId="2657"/>
    <tableColumn id="13728" xr3:uid="{14D4D471-7C3F-4250-B746-51EB7EAFA172}" name="Colonne13710" dataDxfId="2656"/>
    <tableColumn id="13729" xr3:uid="{5D615500-A4F6-4556-BC37-F43C70240B3B}" name="Colonne13711" dataDxfId="2655"/>
    <tableColumn id="13730" xr3:uid="{B15FC2D2-62C2-4520-8FAC-1812AD6AC2F3}" name="Colonne13712" dataDxfId="2654"/>
    <tableColumn id="13731" xr3:uid="{ED900443-200D-4C38-AD9B-54E49FDD56DB}" name="Colonne13713" dataDxfId="2653"/>
    <tableColumn id="13732" xr3:uid="{36776E54-5377-4261-B928-BAA92FCC07F2}" name="Colonne13714" dataDxfId="2652"/>
    <tableColumn id="13733" xr3:uid="{228DE413-8811-4FE7-84A8-82E3F108088E}" name="Colonne13715" dataDxfId="2651"/>
    <tableColumn id="13734" xr3:uid="{F57331E3-51C4-45BE-A7DC-681F05DC0DA3}" name="Colonne13716" dataDxfId="2650"/>
    <tableColumn id="13735" xr3:uid="{1BE8B674-24F1-4EE1-9528-12DC33196C09}" name="Colonne13717" dataDxfId="2649"/>
    <tableColumn id="13736" xr3:uid="{2F228472-82EB-47D0-929A-5E6FCAE12B79}" name="Colonne13718" dataDxfId="2648"/>
    <tableColumn id="13737" xr3:uid="{B46BD8A2-6379-4C33-BAF1-D6FBBA04B654}" name="Colonne13719" dataDxfId="2647"/>
    <tableColumn id="13738" xr3:uid="{6F7B454D-605B-4BE8-BC95-F8FC8528A9D4}" name="Colonne13720" dataDxfId="2646"/>
    <tableColumn id="13739" xr3:uid="{3BE53B39-CEE3-4DD4-9FD1-7887F61DAF97}" name="Colonne13721" dataDxfId="2645"/>
    <tableColumn id="13740" xr3:uid="{ACA78071-B4FB-4299-AB3D-C567FEFCEBA7}" name="Colonne13722" dataDxfId="2644"/>
    <tableColumn id="13741" xr3:uid="{459EF4BF-0034-424C-8BB0-7EEAC16B42DD}" name="Colonne13723" dataDxfId="2643"/>
    <tableColumn id="13742" xr3:uid="{3A443092-AD93-4D51-9873-4FFEFBC8D23A}" name="Colonne13724" dataDxfId="2642"/>
    <tableColumn id="13743" xr3:uid="{3714C24E-1185-41D3-A78D-F6D35BA447A8}" name="Colonne13725" dataDxfId="2641"/>
    <tableColumn id="13744" xr3:uid="{FEC5F218-1341-4E75-8DB7-8AFB91322509}" name="Colonne13726" dataDxfId="2640"/>
    <tableColumn id="13745" xr3:uid="{43249932-E445-437B-8C31-84FA36B1D289}" name="Colonne13727" dataDxfId="2639"/>
    <tableColumn id="13746" xr3:uid="{D966160F-CF52-4EF9-8B32-A16DCC8D2B25}" name="Colonne13728" dataDxfId="2638"/>
    <tableColumn id="13747" xr3:uid="{042848F2-56D5-408E-B376-E5B2BFA45F18}" name="Colonne13729" dataDxfId="2637"/>
    <tableColumn id="13748" xr3:uid="{E53AC120-9223-40DF-99B6-9101E04B7379}" name="Colonne13730" dataDxfId="2636"/>
    <tableColumn id="13749" xr3:uid="{C30CA09F-5655-4626-9484-FBA36670C446}" name="Colonne13731" dataDxfId="2635"/>
    <tableColumn id="13750" xr3:uid="{92B4209D-3855-47BF-8283-D6E821ABAA7E}" name="Colonne13732" dataDxfId="2634"/>
    <tableColumn id="13751" xr3:uid="{9F34AE37-09E4-4505-B9F8-31CC3D6B0C1D}" name="Colonne13733" dataDxfId="2633"/>
    <tableColumn id="13752" xr3:uid="{2CEC5EAA-55E8-4E97-95AE-4CC9F2AD1564}" name="Colonne13734" dataDxfId="2632"/>
    <tableColumn id="13753" xr3:uid="{F5DECBCE-763F-4E22-B086-2C3289C7A7EF}" name="Colonne13735" dataDxfId="2631"/>
    <tableColumn id="13754" xr3:uid="{6667DC95-7E4D-4494-8194-E85053E8D917}" name="Colonne13736" dataDxfId="2630"/>
    <tableColumn id="13755" xr3:uid="{7A6B0544-1000-46DB-BFEA-23E67EBE9FA3}" name="Colonne13737" dataDxfId="2629"/>
    <tableColumn id="13756" xr3:uid="{8DA67209-F8DB-47DA-B4C7-74041FAFCE44}" name="Colonne13738" dataDxfId="2628"/>
    <tableColumn id="13757" xr3:uid="{745046E8-A039-4130-8A35-046450795CA5}" name="Colonne13739" dataDxfId="2627"/>
    <tableColumn id="13758" xr3:uid="{E69F26FD-2F6E-4F06-AFF8-CB38F5A7188A}" name="Colonne13740" dataDxfId="2626"/>
    <tableColumn id="13759" xr3:uid="{6BA2F815-F372-4A2E-82FA-8BEC999B5116}" name="Colonne13741" dataDxfId="2625"/>
    <tableColumn id="13760" xr3:uid="{D46F834D-9CD9-429E-8DB7-220EE5B9F58B}" name="Colonne13742" dataDxfId="2624"/>
    <tableColumn id="13761" xr3:uid="{DAFD85F0-A9E8-45D1-AF2E-19FCAC7605A5}" name="Colonne13743" dataDxfId="2623"/>
    <tableColumn id="13762" xr3:uid="{5169F8DD-601C-4730-9729-1C55EC62B35F}" name="Colonne13744" dataDxfId="2622"/>
    <tableColumn id="13763" xr3:uid="{28B381CD-ACEE-489A-B0C9-1BC35EF8A0D8}" name="Colonne13745" dataDxfId="2621"/>
    <tableColumn id="13764" xr3:uid="{7B8A6B0B-8AF0-477A-9FAB-0EA0B603E3B8}" name="Colonne13746" dataDxfId="2620"/>
    <tableColumn id="13765" xr3:uid="{32283819-BF43-43CF-9376-61877EE81388}" name="Colonne13747" dataDxfId="2619"/>
    <tableColumn id="13766" xr3:uid="{36E20368-F002-44CF-AD62-87BEFFCBE5BC}" name="Colonne13748" dataDxfId="2618"/>
    <tableColumn id="13767" xr3:uid="{C0BFED87-A6BA-4A50-8ECC-480D9E4D2BDA}" name="Colonne13749" dataDxfId="2617"/>
    <tableColumn id="13768" xr3:uid="{04CF11C4-B469-47C0-A066-670AE1898A0D}" name="Colonne13750" dataDxfId="2616"/>
    <tableColumn id="13769" xr3:uid="{20765986-1F87-4181-B080-FB16A6FBD668}" name="Colonne13751" dataDxfId="2615"/>
    <tableColumn id="13770" xr3:uid="{F7D02114-970E-4BC7-AA30-81DB7D92FE7D}" name="Colonne13752" dataDxfId="2614"/>
    <tableColumn id="13771" xr3:uid="{6403F7F0-670E-4894-B4B4-2A4AD26FD975}" name="Colonne13753" dataDxfId="2613"/>
    <tableColumn id="13772" xr3:uid="{92F851A6-BF15-4A5E-8511-E4BBE713AE29}" name="Colonne13754" dataDxfId="2612"/>
    <tableColumn id="13773" xr3:uid="{BA9A8370-2DD6-4349-8D5A-4CA0F65B5922}" name="Colonne13755" dataDxfId="2611"/>
    <tableColumn id="13774" xr3:uid="{E0787246-07E3-48F3-8178-DEE1F8248E1C}" name="Colonne13756" dataDxfId="2610"/>
    <tableColumn id="13775" xr3:uid="{1A0F5E4B-5FCA-4D66-BF80-5F9BB9777EBA}" name="Colonne13757" dataDxfId="2609"/>
    <tableColumn id="13776" xr3:uid="{9B06AF31-5926-48F8-AD79-1054E7E02587}" name="Colonne13758" dataDxfId="2608"/>
    <tableColumn id="13777" xr3:uid="{CF49D5D8-91D5-4F30-B961-E9AB746E489A}" name="Colonne13759" dataDxfId="2607"/>
    <tableColumn id="13778" xr3:uid="{4D406B3E-306A-4C6C-B7C6-308CAE301A63}" name="Colonne13760" dataDxfId="2606"/>
    <tableColumn id="13779" xr3:uid="{5F1C47D5-BAF2-4A9D-B50C-4A2DCD006934}" name="Colonne13761" dataDxfId="2605"/>
    <tableColumn id="13780" xr3:uid="{96D6A7FB-45C3-4DF9-AE7A-B78E245EFF21}" name="Colonne13762" dataDxfId="2604"/>
    <tableColumn id="13781" xr3:uid="{4BC84A60-1BA7-416F-AC98-B8EFEB865CB3}" name="Colonne13763" dataDxfId="2603"/>
    <tableColumn id="13782" xr3:uid="{B26EDEC8-E166-4001-88D3-6EBA6D765B60}" name="Colonne13764" dataDxfId="2602"/>
    <tableColumn id="13783" xr3:uid="{6E0FE678-B5E4-4458-9B55-7386114C2BA0}" name="Colonne13765" dataDxfId="2601"/>
    <tableColumn id="13784" xr3:uid="{BB13F2F1-637B-4F10-B086-18FF93CF487D}" name="Colonne13766" dataDxfId="2600"/>
    <tableColumn id="13785" xr3:uid="{F319CAEE-226B-4CB0-96F5-1C5E0EBF1081}" name="Colonne13767" dataDxfId="2599"/>
    <tableColumn id="13786" xr3:uid="{BDF1FB15-D2EE-4537-AD36-2B4C296BA2FD}" name="Colonne13768" dataDxfId="2598"/>
    <tableColumn id="13787" xr3:uid="{5C4D67D1-E2A8-4F8A-8BE8-CF1A357063EF}" name="Colonne13769" dataDxfId="2597"/>
    <tableColumn id="13788" xr3:uid="{084558C8-4B8D-4B00-B9DE-469954EADCDE}" name="Colonne13770" dataDxfId="2596"/>
    <tableColumn id="13789" xr3:uid="{44F537F2-FB2E-490C-9ADC-E42708A3B8B5}" name="Colonne13771" dataDxfId="2595"/>
    <tableColumn id="13790" xr3:uid="{A836E337-47B1-4454-A60F-0538D76F6C89}" name="Colonne13772" dataDxfId="2594"/>
    <tableColumn id="13791" xr3:uid="{08ED0780-780C-43EA-8736-DD6A7EB7B494}" name="Colonne13773" dataDxfId="2593"/>
    <tableColumn id="13792" xr3:uid="{ACDE7D20-4BB1-428F-A0E8-A9EB54255706}" name="Colonne13774" dataDxfId="2592"/>
    <tableColumn id="13793" xr3:uid="{D15E869D-0B0A-49C7-B39C-E102BD2BA3FB}" name="Colonne13775" dataDxfId="2591"/>
    <tableColumn id="13794" xr3:uid="{32D338A5-9631-4EEE-94D1-59DA999EDD13}" name="Colonne13776" dataDxfId="2590"/>
    <tableColumn id="13795" xr3:uid="{E1D890E8-6D19-4780-891C-DA176957372D}" name="Colonne13777" dataDxfId="2589"/>
    <tableColumn id="13796" xr3:uid="{75F68A91-DC67-449A-B197-3B9287E388EF}" name="Colonne13778" dataDxfId="2588"/>
    <tableColumn id="13797" xr3:uid="{225BD359-3A6E-47A1-BA36-2709BF8F853E}" name="Colonne13779" dataDxfId="2587"/>
    <tableColumn id="13798" xr3:uid="{AAAF26B6-9DD9-4280-BB8A-300B34513AF6}" name="Colonne13780" dataDxfId="2586"/>
    <tableColumn id="13799" xr3:uid="{2C2FED84-FA14-4109-BC92-16C32D0E39F5}" name="Colonne13781" dataDxfId="2585"/>
    <tableColumn id="13800" xr3:uid="{7F3504A3-DFCD-4AFE-8130-DC843179518A}" name="Colonne13782" dataDxfId="2584"/>
    <tableColumn id="13801" xr3:uid="{AF14DD08-0B61-439E-B963-8D250926636F}" name="Colonne13783" dataDxfId="2583"/>
    <tableColumn id="13802" xr3:uid="{F38F058E-23A7-48FD-A2E1-B57463641E0E}" name="Colonne13784" dataDxfId="2582"/>
    <tableColumn id="13803" xr3:uid="{7C3F555A-3F4D-4898-889F-40CB31A1CE56}" name="Colonne13785" dataDxfId="2581"/>
    <tableColumn id="13804" xr3:uid="{CDE2D26F-527A-4E02-8B71-A1E34D432126}" name="Colonne13786" dataDxfId="2580"/>
    <tableColumn id="13805" xr3:uid="{0208B8EC-51D7-40C0-A0E4-283276094BF1}" name="Colonne13787" dataDxfId="2579"/>
    <tableColumn id="13806" xr3:uid="{42A82065-F944-4E21-B373-A6DCCC704275}" name="Colonne13788" dataDxfId="2578"/>
    <tableColumn id="13807" xr3:uid="{CCDF36A9-17B4-4332-A34C-FE05BF1071F7}" name="Colonne13789" dataDxfId="2577"/>
    <tableColumn id="13808" xr3:uid="{740F8430-718D-44D3-A875-6AF9305AC4CF}" name="Colonne13790" dataDxfId="2576"/>
    <tableColumn id="13809" xr3:uid="{50FF71D6-0DE0-4EF2-ABA4-EDAE0BC52A7B}" name="Colonne13791" dataDxfId="2575"/>
    <tableColumn id="13810" xr3:uid="{E5B4D3BB-DEC4-4204-9BDF-21EA95BBA325}" name="Colonne13792" dataDxfId="2574"/>
    <tableColumn id="13811" xr3:uid="{8D9311C6-03EC-4F9B-94B5-CAB33A9B8EC7}" name="Colonne13793" dataDxfId="2573"/>
    <tableColumn id="13812" xr3:uid="{4360C41E-7525-4062-9472-986D76435759}" name="Colonne13794" dataDxfId="2572"/>
    <tableColumn id="13813" xr3:uid="{D1DDAC5A-C6ED-4107-A037-D7AEF81188EB}" name="Colonne13795" dataDxfId="2571"/>
    <tableColumn id="13814" xr3:uid="{A585579F-1D36-4CE2-AA53-0A60D29357C8}" name="Colonne13796" dataDxfId="2570"/>
    <tableColumn id="13815" xr3:uid="{3D57C788-1DAD-4B09-8D35-5280FCB19C32}" name="Colonne13797" dataDxfId="2569"/>
    <tableColumn id="13816" xr3:uid="{39CE11B4-8B4B-4496-9684-B349A845F037}" name="Colonne13798" dataDxfId="2568"/>
    <tableColumn id="13817" xr3:uid="{A67105AB-7209-491E-A25A-B6B6CA45B08B}" name="Colonne13799" dataDxfId="2567"/>
    <tableColumn id="13818" xr3:uid="{BD7B3221-E5BE-4708-9CA8-B8E9692D7420}" name="Colonne13800" dataDxfId="2566"/>
    <tableColumn id="13819" xr3:uid="{7EBE29C4-7AEE-4CDA-BCBE-518F0FB95ABA}" name="Colonne13801" dataDxfId="2565"/>
    <tableColumn id="13820" xr3:uid="{39C983B2-B32B-4EF5-8C40-32392901AB59}" name="Colonne13802" dataDxfId="2564"/>
    <tableColumn id="13821" xr3:uid="{C63EB370-96B8-4358-AFB0-69274570FCBF}" name="Colonne13803" dataDxfId="2563"/>
    <tableColumn id="13822" xr3:uid="{ECEC4AE5-395A-44DD-AB2E-0C4BA6573E1C}" name="Colonne13804" dataDxfId="2562"/>
    <tableColumn id="13823" xr3:uid="{2295E1FC-690E-4C15-B29E-16589520DC97}" name="Colonne13805" dataDxfId="2561"/>
    <tableColumn id="13824" xr3:uid="{243DF8C8-F88E-4A42-81D6-42F2BC8B3408}" name="Colonne13806" dataDxfId="2560"/>
    <tableColumn id="13825" xr3:uid="{C44035D4-5120-4C25-9FF7-8F29F7BAE688}" name="Colonne13807" dataDxfId="2559"/>
    <tableColumn id="13826" xr3:uid="{DFAB54EC-123B-40CE-9599-62115373C6CF}" name="Colonne13808" dataDxfId="2558"/>
    <tableColumn id="13827" xr3:uid="{AB88C36F-E6B3-4F22-B60B-ABE3FB3E620A}" name="Colonne13809" dataDxfId="2557"/>
    <tableColumn id="13828" xr3:uid="{31BCBB9E-5FE8-423C-8B73-6FEC4CCCD4EC}" name="Colonne13810" dataDxfId="2556"/>
    <tableColumn id="13829" xr3:uid="{B7B73E13-611C-46FC-831D-60212F4BD887}" name="Colonne13811" dataDxfId="2555"/>
    <tableColumn id="13830" xr3:uid="{981D3F49-D265-463B-9650-F441A92B8715}" name="Colonne13812" dataDxfId="2554"/>
    <tableColumn id="13831" xr3:uid="{415D8F67-E876-4D18-91E4-A63C97383B01}" name="Colonne13813" dataDxfId="2553"/>
    <tableColumn id="13832" xr3:uid="{63F914E8-9969-4B05-B15C-6171A7EABA05}" name="Colonne13814" dataDxfId="2552"/>
    <tableColumn id="13833" xr3:uid="{1CE72764-A76A-478D-B2F5-369C275C371D}" name="Colonne13815" dataDxfId="2551"/>
    <tableColumn id="13834" xr3:uid="{3910FF14-B585-46DF-B339-C98A12D22582}" name="Colonne13816" dataDxfId="2550"/>
    <tableColumn id="13835" xr3:uid="{529EF1F8-3AD2-45BD-92FD-4A0EDD7006DC}" name="Colonne13817" dataDxfId="2549"/>
    <tableColumn id="13836" xr3:uid="{746DBE82-568B-4441-8648-79DC6438DC6F}" name="Colonne13818" dataDxfId="2548"/>
    <tableColumn id="13837" xr3:uid="{7F705A5D-48F4-4B37-810C-6ACA1FD5E687}" name="Colonne13819" dataDxfId="2547"/>
    <tableColumn id="13838" xr3:uid="{500F50AB-1F60-4F50-9F71-D9347EE49AA1}" name="Colonne13820" dataDxfId="2546"/>
    <tableColumn id="13839" xr3:uid="{8176725A-E960-4C1D-8A3C-EB690D404C8B}" name="Colonne13821" dataDxfId="2545"/>
    <tableColumn id="13840" xr3:uid="{19ECBA2C-9E7E-460A-BA08-F541DE3DC65B}" name="Colonne13822" dataDxfId="2544"/>
    <tableColumn id="13841" xr3:uid="{07F69C39-BA77-42DD-8A94-75E8982C8C0E}" name="Colonne13823" dataDxfId="2543"/>
    <tableColumn id="13842" xr3:uid="{AF46F96E-190C-454B-95DD-DEDD11F93FA7}" name="Colonne13824" dataDxfId="2542"/>
    <tableColumn id="13843" xr3:uid="{F97E1806-F36E-41C9-85FE-AFA4EF45F4E8}" name="Colonne13825" dataDxfId="2541"/>
    <tableColumn id="13844" xr3:uid="{8FA6BDE1-2DBD-47D9-ADA0-3784AC22A6FA}" name="Colonne13826" dataDxfId="2540"/>
    <tableColumn id="13845" xr3:uid="{52316D1D-A1F1-4807-A98C-B6EBFDA7C84F}" name="Colonne13827" dataDxfId="2539"/>
    <tableColumn id="13846" xr3:uid="{A9930ED0-932E-4A7F-9E41-640D30CC8FC1}" name="Colonne13828" dataDxfId="2538"/>
    <tableColumn id="13847" xr3:uid="{DD6E0ACF-0B37-47C9-B6A9-519C1ADB2ED0}" name="Colonne13829" dataDxfId="2537"/>
    <tableColumn id="13848" xr3:uid="{F4371557-4DCD-4BA4-8770-E38E79C6C964}" name="Colonne13830" dataDxfId="2536"/>
    <tableColumn id="13849" xr3:uid="{0AD5892D-E3FB-49FC-9985-530A86AF66C8}" name="Colonne13831" dataDxfId="2535"/>
    <tableColumn id="13850" xr3:uid="{6F26E94E-711D-4055-BB66-ED6743803470}" name="Colonne13832" dataDxfId="2534"/>
    <tableColumn id="13851" xr3:uid="{2DEC91A8-8EA3-4B6D-9C62-21F2FB69DA53}" name="Colonne13833" dataDxfId="2533"/>
    <tableColumn id="13852" xr3:uid="{F527F082-9CD1-4BAF-B59B-363B58A936F8}" name="Colonne13834" dataDxfId="2532"/>
    <tableColumn id="13853" xr3:uid="{387D4AD7-8B67-4E09-8CB7-AAF32A5DC296}" name="Colonne13835" dataDxfId="2531"/>
    <tableColumn id="13854" xr3:uid="{86F5BB61-E1E0-4EB7-BADC-9FEBB50A8DC8}" name="Colonne13836" dataDxfId="2530"/>
    <tableColumn id="13855" xr3:uid="{9E2BA8E7-E6DB-479F-B9A0-CDF54C2407B8}" name="Colonne13837" dataDxfId="2529"/>
    <tableColumn id="13856" xr3:uid="{58E14E72-C5D1-45D6-9B44-5F6BF29D3E43}" name="Colonne13838" dataDxfId="2528"/>
    <tableColumn id="13857" xr3:uid="{13EC0441-2D0B-4C3B-B036-3F3AE8A96275}" name="Colonne13839" dataDxfId="2527"/>
    <tableColumn id="13858" xr3:uid="{A2C5700F-8310-48F4-940E-0CB8841269C0}" name="Colonne13840" dataDxfId="2526"/>
    <tableColumn id="13859" xr3:uid="{DE774827-689A-442F-BFCF-C67EE0DFC5B4}" name="Colonne13841" dataDxfId="2525"/>
    <tableColumn id="13860" xr3:uid="{57BFEB8D-DC40-4D83-8D81-43B371937B76}" name="Colonne13842" dataDxfId="2524"/>
    <tableColumn id="13861" xr3:uid="{B771D2D6-35B5-454F-B59C-B59C069270DC}" name="Colonne13843" dataDxfId="2523"/>
    <tableColumn id="13862" xr3:uid="{B8560E3E-9460-4274-90CA-8A77328B1018}" name="Colonne13844" dataDxfId="2522"/>
    <tableColumn id="13863" xr3:uid="{23B45B15-0A29-4B25-81D6-5F3BCFB6E6ED}" name="Colonne13845" dataDxfId="2521"/>
    <tableColumn id="13864" xr3:uid="{BB1465A9-4CF2-49EE-A2D4-4385B793C51E}" name="Colonne13846" dataDxfId="2520"/>
    <tableColumn id="13865" xr3:uid="{F3B269C6-A66E-4CAE-A054-9631C09E8103}" name="Colonne13847" dataDxfId="2519"/>
    <tableColumn id="13866" xr3:uid="{25667BE2-3AF2-4943-B354-190D18C7EA61}" name="Colonne13848" dataDxfId="2518"/>
    <tableColumn id="13867" xr3:uid="{0E6F413D-03A6-4B35-A0F9-0CE6CC49A66E}" name="Colonne13849" dataDxfId="2517"/>
    <tableColumn id="13868" xr3:uid="{2E19AE9A-B5DE-416D-9349-DEEB01729BAB}" name="Colonne13850" dataDxfId="2516"/>
    <tableColumn id="13869" xr3:uid="{33DF7291-E08E-41A5-8FD6-CD16A2BD1C0E}" name="Colonne13851" dataDxfId="2515"/>
    <tableColumn id="13870" xr3:uid="{E253CDE0-29F4-42F0-8DAA-D1089698BC76}" name="Colonne13852" dataDxfId="2514"/>
    <tableColumn id="13871" xr3:uid="{7955ED33-C20F-4FB2-9B11-74E04C92FC26}" name="Colonne13853" dataDxfId="2513"/>
    <tableColumn id="13872" xr3:uid="{2331AD92-6F38-49E3-8FDD-6D0CD227DB99}" name="Colonne13854" dataDxfId="2512"/>
    <tableColumn id="13873" xr3:uid="{A9744915-C5AD-481E-B23A-9D4CD2FF3FC2}" name="Colonne13855" dataDxfId="2511"/>
    <tableColumn id="13874" xr3:uid="{E931CBF6-F956-4C85-8C1B-ED430816451B}" name="Colonne13856" dataDxfId="2510"/>
    <tableColumn id="13875" xr3:uid="{73B108CB-5906-4CCA-81ED-8724A6A2FABE}" name="Colonne13857" dataDxfId="2509"/>
    <tableColumn id="13876" xr3:uid="{55674A1C-C003-4356-A24F-343C31AF7ECA}" name="Colonne13858" dataDxfId="2508"/>
    <tableColumn id="13877" xr3:uid="{C9512790-D26D-47F3-892D-92F96F6B84F2}" name="Colonne13859" dataDxfId="2507"/>
    <tableColumn id="13878" xr3:uid="{0EDC8045-FC08-42BD-B7AC-4AB0667386F5}" name="Colonne13860" dataDxfId="2506"/>
    <tableColumn id="13879" xr3:uid="{40D521C5-0645-425D-A167-51AD98D29A72}" name="Colonne13861" dataDxfId="2505"/>
    <tableColumn id="13880" xr3:uid="{4B8E73FB-59A0-491C-859F-748ED91DCE7B}" name="Colonne13862" dataDxfId="2504"/>
    <tableColumn id="13881" xr3:uid="{D1EC3A60-8ED2-4082-8670-BB6C9685EED8}" name="Colonne13863" dataDxfId="2503"/>
    <tableColumn id="13882" xr3:uid="{40E211B1-6D6C-4BA6-9CEC-17A1CA618B5C}" name="Colonne13864" dataDxfId="2502"/>
    <tableColumn id="13883" xr3:uid="{67753213-B475-4091-917E-221E2DAF4C3E}" name="Colonne13865" dataDxfId="2501"/>
    <tableColumn id="13884" xr3:uid="{9F02C991-C98A-4A7C-A9BE-8564BC4D7CAB}" name="Colonne13866" dataDxfId="2500"/>
    <tableColumn id="13885" xr3:uid="{E44E72F7-142B-42BA-A3C9-34FACF353BF6}" name="Colonne13867" dataDxfId="2499"/>
    <tableColumn id="13886" xr3:uid="{0189D09D-5A61-4901-8C18-1CDF7BA6FACE}" name="Colonne13868" dataDxfId="2498"/>
    <tableColumn id="13887" xr3:uid="{061B2425-BDB9-40C8-9071-25F7CA562CA5}" name="Colonne13869" dataDxfId="2497"/>
    <tableColumn id="13888" xr3:uid="{9C955285-2F43-4F3B-BD9C-A0CA5DFBF371}" name="Colonne13870" dataDxfId="2496"/>
    <tableColumn id="13889" xr3:uid="{9D8EFB8F-074F-4132-BE8B-1A258D58278A}" name="Colonne13871" dataDxfId="2495"/>
    <tableColumn id="13890" xr3:uid="{0F9513B0-46F4-4EDE-A923-4E09C9607B93}" name="Colonne13872" dataDxfId="2494"/>
    <tableColumn id="13891" xr3:uid="{00C72213-83DA-4185-9428-D8307B175825}" name="Colonne13873" dataDxfId="2493"/>
    <tableColumn id="13892" xr3:uid="{D30FAF83-D72E-4D09-8FD0-64CE28545400}" name="Colonne13874" dataDxfId="2492"/>
    <tableColumn id="13893" xr3:uid="{E0F44136-BA03-4603-A103-327AD79315C7}" name="Colonne13875" dataDxfId="2491"/>
    <tableColumn id="13894" xr3:uid="{6D513007-A857-4007-B028-C2918BFDA919}" name="Colonne13876" dataDxfId="2490"/>
    <tableColumn id="13895" xr3:uid="{8E86E48A-69E7-445D-9015-DE5D697C850E}" name="Colonne13877" dataDxfId="2489"/>
    <tableColumn id="13896" xr3:uid="{181800E6-A137-4FD8-8016-5C9F8B84E2B6}" name="Colonne13878" dataDxfId="2488"/>
    <tableColumn id="13897" xr3:uid="{ED9A377D-1291-4060-83B3-E918A6975D43}" name="Colonne13879" dataDxfId="2487"/>
    <tableColumn id="13898" xr3:uid="{9A062C7C-3899-44F0-B4D0-04AF67C52503}" name="Colonne13880" dataDxfId="2486"/>
    <tableColumn id="13899" xr3:uid="{85337CDE-F89B-4630-96B2-099E5A2F343C}" name="Colonne13881" dataDxfId="2485"/>
    <tableColumn id="13900" xr3:uid="{FAEB4A09-B2E4-4D6D-80C2-4E9A36391C60}" name="Colonne13882" dataDxfId="2484"/>
    <tableColumn id="13901" xr3:uid="{F210597A-5418-4BBD-820F-49E0A50C5F1F}" name="Colonne13883" dataDxfId="2483"/>
    <tableColumn id="13902" xr3:uid="{235DE319-3905-4EAC-915A-524C388AE379}" name="Colonne13884" dataDxfId="2482"/>
    <tableColumn id="13903" xr3:uid="{94BC92D6-1893-45BC-8B1A-E403A6FCDC37}" name="Colonne13885" dataDxfId="2481"/>
    <tableColumn id="13904" xr3:uid="{46A77982-42AD-403B-A20D-A7DC74EE0990}" name="Colonne13886" dataDxfId="2480"/>
    <tableColumn id="13905" xr3:uid="{F43F1983-B8E5-48B5-949F-825A736D2B5E}" name="Colonne13887" dataDxfId="2479"/>
    <tableColumn id="13906" xr3:uid="{5496DBE8-EB90-4ED0-AFB1-8D5625434A5B}" name="Colonne13888" dataDxfId="2478"/>
    <tableColumn id="13907" xr3:uid="{4DF6448B-0FE4-4AFE-B84A-EB30F1A1309F}" name="Colonne13889" dataDxfId="2477"/>
    <tableColumn id="13908" xr3:uid="{911085B1-2D67-460E-96DB-CBB2144FBFEF}" name="Colonne13890" dataDxfId="2476"/>
    <tableColumn id="13909" xr3:uid="{69DC6D0B-C5BD-48A7-A483-C2286267DC9C}" name="Colonne13891" dataDxfId="2475"/>
    <tableColumn id="13910" xr3:uid="{CE065B51-736C-40A0-9385-1FADCF7105A5}" name="Colonne13892" dataDxfId="2474"/>
    <tableColumn id="13911" xr3:uid="{F261E20D-967A-4716-AC8E-52D8AAE30D2B}" name="Colonne13893" dataDxfId="2473"/>
    <tableColumn id="13912" xr3:uid="{CD699710-C1A6-4A67-8E14-55A0D5540220}" name="Colonne13894" dataDxfId="2472"/>
    <tableColumn id="13913" xr3:uid="{0F544B29-049E-4355-A626-7BB07FCB7DF8}" name="Colonne13895" dataDxfId="2471"/>
    <tableColumn id="13914" xr3:uid="{136ABD4A-8829-4448-8EC3-D084F0E1F804}" name="Colonne13896" dataDxfId="2470"/>
    <tableColumn id="13915" xr3:uid="{7B1F84DE-1169-45AE-895F-E2E6EE326346}" name="Colonne13897" dataDxfId="2469"/>
    <tableColumn id="13916" xr3:uid="{AB2B6B0A-0763-491E-8749-4784652DA4BE}" name="Colonne13898" dataDxfId="2468"/>
    <tableColumn id="13917" xr3:uid="{07B24BFB-8ADE-4356-A1B7-E3320E01AB8C}" name="Colonne13899" dataDxfId="2467"/>
    <tableColumn id="13918" xr3:uid="{73AD0525-4072-4DEB-A0F0-BD5ECA0C5999}" name="Colonne13900" dataDxfId="2466"/>
    <tableColumn id="13919" xr3:uid="{6F471C04-32CC-49E2-99BA-0D25BF48F051}" name="Colonne13901" dataDxfId="2465"/>
    <tableColumn id="13920" xr3:uid="{278EFD1B-E92B-47FD-A939-AAEEED3FB2EB}" name="Colonne13902" dataDxfId="2464"/>
    <tableColumn id="13921" xr3:uid="{872AB671-FE5F-4B9F-B8E6-290B82D645B4}" name="Colonne13903" dataDxfId="2463"/>
    <tableColumn id="13922" xr3:uid="{C997835E-7D41-4FB4-A8BB-27E768915D2B}" name="Colonne13904" dataDxfId="2462"/>
    <tableColumn id="13923" xr3:uid="{A94F4615-8B0A-4F25-A7C0-45D1905B3987}" name="Colonne13905" dataDxfId="2461"/>
    <tableColumn id="13924" xr3:uid="{23D0F649-C9AD-4717-88AB-A4FC6376C475}" name="Colonne13906" dataDxfId="2460"/>
    <tableColumn id="13925" xr3:uid="{5A919D12-CDB3-47EF-9FA1-FB6FAF91D25B}" name="Colonne13907" dataDxfId="2459"/>
    <tableColumn id="13926" xr3:uid="{AFEB5B45-2299-4EAF-A638-AE95DF1C45C5}" name="Colonne13908" dataDxfId="2458"/>
    <tableColumn id="13927" xr3:uid="{5D18435D-DCC3-4E51-9372-9CBAE1688AC7}" name="Colonne13909" dataDxfId="2457"/>
    <tableColumn id="13928" xr3:uid="{5ED9648A-0F9B-4A2D-803C-62E9312A3AAA}" name="Colonne13910" dataDxfId="2456"/>
    <tableColumn id="13929" xr3:uid="{CDCCB9B8-0268-4FD5-876E-DB5EEB89D885}" name="Colonne13911" dataDxfId="2455"/>
    <tableColumn id="13930" xr3:uid="{DD4BDA31-802E-4DB3-9054-7F54A8637537}" name="Colonne13912" dataDxfId="2454"/>
    <tableColumn id="13931" xr3:uid="{B9EA3307-1E3B-4715-87DB-E0D0D3DD8139}" name="Colonne13913" dataDxfId="2453"/>
    <tableColumn id="13932" xr3:uid="{DAB22CAF-5649-4F37-8F2D-E70E5FECE5EA}" name="Colonne13914" dataDxfId="2452"/>
    <tableColumn id="13933" xr3:uid="{C3DD499F-7E27-4FA8-BA99-E3B2FFD3BCF3}" name="Colonne13915" dataDxfId="2451"/>
    <tableColumn id="13934" xr3:uid="{BE758D7A-80EE-4574-9892-8E5A3F7942D5}" name="Colonne13916" dataDxfId="2450"/>
    <tableColumn id="13935" xr3:uid="{6B65D71F-7AEF-497B-B281-6F3FFC8B53E0}" name="Colonne13917" dataDxfId="2449"/>
    <tableColumn id="13936" xr3:uid="{1303ABA4-3770-4EF4-91AC-7F96DD3565B2}" name="Colonne13918" dataDxfId="2448"/>
    <tableColumn id="13937" xr3:uid="{A5E42EE7-BC01-4B84-90C2-A5534DC09CF5}" name="Colonne13919" dataDxfId="2447"/>
    <tableColumn id="13938" xr3:uid="{CFB5B9EE-E20A-4969-B280-1B2DE7731966}" name="Colonne13920" dataDxfId="2446"/>
    <tableColumn id="13939" xr3:uid="{C44FE749-4659-4260-9C22-7EFBEC048829}" name="Colonne13921" dataDxfId="2445"/>
    <tableColumn id="13940" xr3:uid="{23AADF92-DB0C-487D-BCD2-49DD5DFD529C}" name="Colonne13922" dataDxfId="2444"/>
    <tableColumn id="13941" xr3:uid="{0FD0ACA3-D254-4C56-9ADF-BD9414AB5AA3}" name="Colonne13923" dataDxfId="2443"/>
    <tableColumn id="13942" xr3:uid="{C1EE9665-AF57-4B5E-8963-BC7B7CB0E254}" name="Colonne13924" dataDxfId="2442"/>
    <tableColumn id="13943" xr3:uid="{5E5D5A5D-593B-4E7E-AF89-1880B15D8A70}" name="Colonne13925" dataDxfId="2441"/>
    <tableColumn id="13944" xr3:uid="{6A02143B-A2B1-4CA2-89AA-B917A28FCDA3}" name="Colonne13926" dataDxfId="2440"/>
    <tableColumn id="13945" xr3:uid="{E355C4AA-B7C2-4D47-BAD3-93B0BCA85A45}" name="Colonne13927" dataDxfId="2439"/>
    <tableColumn id="13946" xr3:uid="{1C9D2D5B-FF00-4AEB-95B8-D098FE558E63}" name="Colonne13928" dataDxfId="2438"/>
    <tableColumn id="13947" xr3:uid="{ADC2E5EB-F12D-456E-A0F5-B52B778C035D}" name="Colonne13929" dataDxfId="2437"/>
    <tableColumn id="13948" xr3:uid="{4B602547-0E52-4CA2-B71C-7ADBC398B46D}" name="Colonne13930" dataDxfId="2436"/>
    <tableColumn id="13949" xr3:uid="{65FADBD6-C6C6-4887-9755-39C9709C6B6B}" name="Colonne13931" dataDxfId="2435"/>
    <tableColumn id="13950" xr3:uid="{E3E49996-819A-4198-94F7-6C57D493AB90}" name="Colonne13932" dataDxfId="2434"/>
    <tableColumn id="13951" xr3:uid="{6D8AFE0A-DBD5-4EC5-B471-718CC1F25310}" name="Colonne13933" dataDxfId="2433"/>
    <tableColumn id="13952" xr3:uid="{FDFEF6E9-02E5-4D9B-8486-25AE384301CF}" name="Colonne13934" dataDxfId="2432"/>
    <tableColumn id="13953" xr3:uid="{BB836210-6369-4FB0-B688-4BF2037D0D72}" name="Colonne13935" dataDxfId="2431"/>
    <tableColumn id="13954" xr3:uid="{78EA1C92-CB0B-433F-BB83-783966A76190}" name="Colonne13936" dataDxfId="2430"/>
    <tableColumn id="13955" xr3:uid="{7425A952-D38D-4014-B7DD-46C9CD6FC44A}" name="Colonne13937" dataDxfId="2429"/>
    <tableColumn id="13956" xr3:uid="{722F69DB-8B12-434C-B413-AEDCC442C737}" name="Colonne13938" dataDxfId="2428"/>
    <tableColumn id="13957" xr3:uid="{96E150E1-DAB7-45B8-A59B-13BCCFD6AD22}" name="Colonne13939" dataDxfId="2427"/>
    <tableColumn id="13958" xr3:uid="{8EF14124-600F-46CF-A847-E08A3B6C91E1}" name="Colonne13940" dataDxfId="2426"/>
    <tableColumn id="13959" xr3:uid="{9949D2E7-40A1-4D0C-8902-FA2A5131F5CA}" name="Colonne13941" dataDxfId="2425"/>
    <tableColumn id="13960" xr3:uid="{6CA2FA02-CD40-4276-98E2-3E4FDDFC57DA}" name="Colonne13942" dataDxfId="2424"/>
    <tableColumn id="13961" xr3:uid="{4C811D8C-5E23-4452-9EEE-1BFF5C73CB03}" name="Colonne13943" dataDxfId="2423"/>
    <tableColumn id="13962" xr3:uid="{6B78B591-24F5-44F7-BFBD-1760E48AA0A8}" name="Colonne13944" dataDxfId="2422"/>
    <tableColumn id="13963" xr3:uid="{E1B24400-C506-482A-9D8E-102E8FE4214A}" name="Colonne13945" dataDxfId="2421"/>
    <tableColumn id="13964" xr3:uid="{3359AFCD-B91F-42CA-B4B0-8C6FBF1718C0}" name="Colonne13946" dataDxfId="2420"/>
    <tableColumn id="13965" xr3:uid="{6195C6A3-237E-4D19-86C5-893A816B5FF3}" name="Colonne13947" dataDxfId="2419"/>
    <tableColumn id="13966" xr3:uid="{1A485953-B11A-499C-8FD3-EBEB633472CE}" name="Colonne13948" dataDxfId="2418"/>
    <tableColumn id="13967" xr3:uid="{A12B8600-9BBB-4154-B37B-497E7B2E93A9}" name="Colonne13949" dataDxfId="2417"/>
    <tableColumn id="13968" xr3:uid="{ECAA10DC-B95C-4F2E-84AC-FC454708BF69}" name="Colonne13950" dataDxfId="2416"/>
    <tableColumn id="13969" xr3:uid="{B2C93D3F-DC51-49BE-AB1C-88C124D9C3A5}" name="Colonne13951" dataDxfId="2415"/>
    <tableColumn id="13970" xr3:uid="{CCFD7A79-50AA-4169-9D27-9F12305B3C19}" name="Colonne13952" dataDxfId="2414"/>
    <tableColumn id="13971" xr3:uid="{A70116C3-E3CF-40D2-B4F4-A2F1CAAE72AC}" name="Colonne13953" dataDxfId="2413"/>
    <tableColumn id="13972" xr3:uid="{A9DF8AB2-DC91-44A8-9371-1D87C28FE5CB}" name="Colonne13954" dataDxfId="2412"/>
    <tableColumn id="13973" xr3:uid="{AE9CA899-5718-42ED-91E5-66CA61452EFF}" name="Colonne13955" dataDxfId="2411"/>
    <tableColumn id="13974" xr3:uid="{B22A4F49-75B4-401F-845C-12B1CE6B2EB4}" name="Colonne13956" dataDxfId="2410"/>
    <tableColumn id="13975" xr3:uid="{BB2FDADE-F0E7-4C40-A3F4-CB3BB8E03D6C}" name="Colonne13957" dataDxfId="2409"/>
    <tableColumn id="13976" xr3:uid="{8858CE87-B6F9-41EB-92C0-77E549DA73F7}" name="Colonne13958" dataDxfId="2408"/>
    <tableColumn id="13977" xr3:uid="{E26AEF8F-504E-4E24-8C71-4476407C2720}" name="Colonne13959" dataDxfId="2407"/>
    <tableColumn id="13978" xr3:uid="{3CA2AB74-B839-4C20-AC8C-8EF376654AC5}" name="Colonne13960" dataDxfId="2406"/>
    <tableColumn id="13979" xr3:uid="{BBD367BD-235E-439F-A755-0F5F5B569CDD}" name="Colonne13961" dataDxfId="2405"/>
    <tableColumn id="13980" xr3:uid="{FD60EB84-3670-43BF-AC7B-2159A5E51398}" name="Colonne13962" dataDxfId="2404"/>
    <tableColumn id="13981" xr3:uid="{A0F83CF9-64C9-48ED-8190-D6AE58E50352}" name="Colonne13963" dataDxfId="2403"/>
    <tableColumn id="13982" xr3:uid="{64C6BD97-C283-402A-BC4B-28A3E72DFBC7}" name="Colonne13964" dataDxfId="2402"/>
    <tableColumn id="13983" xr3:uid="{3447B698-61D6-4D72-9D31-AAF1290A9B0F}" name="Colonne13965" dataDxfId="2401"/>
    <tableColumn id="13984" xr3:uid="{EBE36B03-917D-4471-B673-EFBB8A7F833A}" name="Colonne13966" dataDxfId="2400"/>
    <tableColumn id="13985" xr3:uid="{75987406-18F5-4398-9E62-C1539DF0168B}" name="Colonne13967" dataDxfId="2399"/>
    <tableColumn id="13986" xr3:uid="{D8B78DC8-A96D-4492-A741-0AEE0CC7FC91}" name="Colonne13968" dataDxfId="2398"/>
    <tableColumn id="13987" xr3:uid="{9BE80273-E11B-4D69-9C73-EEDFCD25CFDD}" name="Colonne13969" dataDxfId="2397"/>
    <tableColumn id="13988" xr3:uid="{6939618A-D0A0-4538-AA50-E889DB6E678C}" name="Colonne13970" dataDxfId="2396"/>
    <tableColumn id="13989" xr3:uid="{A01DA4D7-77A5-4E33-8160-425C8001FC52}" name="Colonne13971" dataDxfId="2395"/>
    <tableColumn id="13990" xr3:uid="{F9BC6A26-988C-4F40-91E0-4D4DBB648EDF}" name="Colonne13972" dataDxfId="2394"/>
    <tableColumn id="13991" xr3:uid="{673CCBC4-1345-4E3D-9A90-26C890E1697F}" name="Colonne13973" dataDxfId="2393"/>
    <tableColumn id="13992" xr3:uid="{18A2F047-90D6-4F25-816A-48CCEB6125EA}" name="Colonne13974" dataDxfId="2392"/>
    <tableColumn id="13993" xr3:uid="{3979687F-50C1-488E-B999-0FC8F9B3A790}" name="Colonne13975" dataDxfId="2391"/>
    <tableColumn id="13994" xr3:uid="{113680FB-69B4-4F03-9034-C067C3AF56A6}" name="Colonne13976" dataDxfId="2390"/>
    <tableColumn id="13995" xr3:uid="{15DD1F9D-1972-4013-9E15-8C1BF8930357}" name="Colonne13977" dataDxfId="2389"/>
    <tableColumn id="13996" xr3:uid="{9A0DA625-7078-478D-8557-932CEB8D17CF}" name="Colonne13978" dataDxfId="2388"/>
    <tableColumn id="13997" xr3:uid="{6909450E-0500-4CB7-AB75-D48C47B3EF80}" name="Colonne13979" dataDxfId="2387"/>
    <tableColumn id="13998" xr3:uid="{27E22256-71A4-4919-B16D-EC1480A4A473}" name="Colonne13980" dataDxfId="2386"/>
    <tableColumn id="13999" xr3:uid="{EE093C2D-D6E8-4CCD-A343-C84A1CB723D8}" name="Colonne13981" dataDxfId="2385"/>
    <tableColumn id="14000" xr3:uid="{3CD40178-44A9-41FA-9145-F09BB59D6C95}" name="Colonne13982" dataDxfId="2384"/>
    <tableColumn id="14001" xr3:uid="{1E5EC7B4-B897-4390-8DDF-5217BA01FA34}" name="Colonne13983" dataDxfId="2383"/>
    <tableColumn id="14002" xr3:uid="{76F5BBA1-56C1-47F9-ACEF-11533C1CEAFD}" name="Colonne13984" dataDxfId="2382"/>
    <tableColumn id="14003" xr3:uid="{7C205C3D-49F8-48D5-AD43-FBCA781C84CE}" name="Colonne13985" dataDxfId="2381"/>
    <tableColumn id="14004" xr3:uid="{D1CE7731-4411-47FF-9443-A1FECFD2DF90}" name="Colonne13986" dataDxfId="2380"/>
    <tableColumn id="14005" xr3:uid="{55CDDC12-0DE5-4D79-A0AD-7C9C9694D472}" name="Colonne13987" dataDxfId="2379"/>
    <tableColumn id="14006" xr3:uid="{88448DD3-6D45-46AE-8401-179FDE9411D0}" name="Colonne13988" dataDxfId="2378"/>
    <tableColumn id="14007" xr3:uid="{02AA91EC-51EF-4340-9E82-1903D84C811D}" name="Colonne13989" dataDxfId="2377"/>
    <tableColumn id="14008" xr3:uid="{42F9C071-366E-4B42-90ED-97A0F0EF918B}" name="Colonne13990" dataDxfId="2376"/>
    <tableColumn id="14009" xr3:uid="{04789E53-C907-4277-86BB-5819D7575CCE}" name="Colonne13991" dataDxfId="2375"/>
    <tableColumn id="14010" xr3:uid="{9496BAB7-37B1-4EDF-9132-0BCB87BC9E85}" name="Colonne13992" dataDxfId="2374"/>
    <tableColumn id="14011" xr3:uid="{5CCFFB68-14E6-406C-9EA9-622CBEB9E93F}" name="Colonne13993" dataDxfId="2373"/>
    <tableColumn id="14012" xr3:uid="{11BB7244-DF1A-47FA-B9BF-98AF80D7078E}" name="Colonne13994" dataDxfId="2372"/>
    <tableColumn id="14013" xr3:uid="{C13A5C43-69E7-4CC7-B4D8-062A538C35C1}" name="Colonne13995" dataDxfId="2371"/>
    <tableColumn id="14014" xr3:uid="{2DFEFD19-79B4-4A6B-B466-B09D8F10E79C}" name="Colonne13996" dataDxfId="2370"/>
    <tableColumn id="14015" xr3:uid="{46372555-96C6-4270-9ED2-8B080EACD18B}" name="Colonne13997" dataDxfId="2369"/>
    <tableColumn id="14016" xr3:uid="{2B9965CE-C2F6-4CA8-9086-7A0BEE4C5B37}" name="Colonne13998" dataDxfId="2368"/>
    <tableColumn id="14017" xr3:uid="{ED6164C7-F521-4688-93DA-26DBCA030FA2}" name="Colonne13999" dataDxfId="2367"/>
    <tableColumn id="14018" xr3:uid="{97255588-F2E3-4F1B-A73D-A3E5E76EFDC4}" name="Colonne14000" dataDxfId="2366"/>
    <tableColumn id="14019" xr3:uid="{8EFF7B01-D867-4CDC-96A7-9341DD43E17F}" name="Colonne14001" dataDxfId="2365"/>
    <tableColumn id="14020" xr3:uid="{593A269F-B4DE-4744-8DCE-725D22F58243}" name="Colonne14002" dataDxfId="2364"/>
    <tableColumn id="14021" xr3:uid="{2AA06FEA-BD88-4BE2-98B2-EF654D9F3C74}" name="Colonne14003" dataDxfId="2363"/>
    <tableColumn id="14022" xr3:uid="{4870EFB8-0DC2-4D1B-BCBB-AD6AAF27A451}" name="Colonne14004" dataDxfId="2362"/>
    <tableColumn id="14023" xr3:uid="{295B65C7-A117-41E4-A4DE-F7C828ECD3B5}" name="Colonne14005" dataDxfId="2361"/>
    <tableColumn id="14024" xr3:uid="{355BDB02-9BE1-4BFA-8953-12DB7AE15073}" name="Colonne14006" dataDxfId="2360"/>
    <tableColumn id="14025" xr3:uid="{8432495D-B853-427E-908C-2E7788EC70A2}" name="Colonne14007" dataDxfId="2359"/>
    <tableColumn id="14026" xr3:uid="{C94090A9-1021-454E-B4CF-F6AEF790625C}" name="Colonne14008" dataDxfId="2358"/>
    <tableColumn id="14027" xr3:uid="{9D1AE46B-AD4C-4623-AB3A-F61DB7921399}" name="Colonne14009" dataDxfId="2357"/>
    <tableColumn id="14028" xr3:uid="{E6DBF3B3-A0CE-4AC9-A87D-357F54C8084B}" name="Colonne14010" dataDxfId="2356"/>
    <tableColumn id="14029" xr3:uid="{984A7FFE-1DF7-4B18-B23C-6157A37A6768}" name="Colonne14011" dataDxfId="2355"/>
    <tableColumn id="14030" xr3:uid="{84045FEA-D1A5-4CD3-8468-6008C8128CF7}" name="Colonne14012" dataDxfId="2354"/>
    <tableColumn id="14031" xr3:uid="{E1B4115F-9B4D-4CE1-AD52-F244BE7866EB}" name="Colonne14013" dataDxfId="2353"/>
    <tableColumn id="14032" xr3:uid="{CC945FE2-B200-43EA-B281-2CCA1A9BA54B}" name="Colonne14014" dataDxfId="2352"/>
    <tableColumn id="14033" xr3:uid="{F51CAC1F-313A-4F6A-9834-CD716773A7CD}" name="Colonne14015" dataDxfId="2351"/>
    <tableColumn id="14034" xr3:uid="{46070B27-03B8-4763-88F8-4562787D5866}" name="Colonne14016" dataDxfId="2350"/>
    <tableColumn id="14035" xr3:uid="{AA282F5E-0020-4356-A106-5BC9B1249F0A}" name="Colonne14017" dataDxfId="2349"/>
    <tableColumn id="14036" xr3:uid="{AB40542F-4C9A-43AB-8ADC-0D36EFF847FB}" name="Colonne14018" dataDxfId="2348"/>
    <tableColumn id="14037" xr3:uid="{D5F02ED3-333A-4DBB-BD2D-B2212D807E60}" name="Colonne14019" dataDxfId="2347"/>
    <tableColumn id="14038" xr3:uid="{3720B5EF-6597-4CCE-99C1-B701EE105E0E}" name="Colonne14020" dataDxfId="2346"/>
    <tableColumn id="14039" xr3:uid="{8F523C6F-C6DB-4DD6-B6D1-21EF05190316}" name="Colonne14021" dataDxfId="2345"/>
    <tableColumn id="14040" xr3:uid="{FED605DD-2DD2-43D0-A246-A425E7EBA58F}" name="Colonne14022" dataDxfId="2344"/>
    <tableColumn id="14041" xr3:uid="{2E9EDF99-FFB2-4E8E-94F2-147366795137}" name="Colonne14023" dataDxfId="2343"/>
    <tableColumn id="14042" xr3:uid="{5A0AE3AA-8289-45DF-9B9D-70CE786C5889}" name="Colonne14024" dataDxfId="2342"/>
    <tableColumn id="14043" xr3:uid="{3B37B01E-7D5D-41B2-B013-D852E4F891EC}" name="Colonne14025" dataDxfId="2341"/>
    <tableColumn id="14044" xr3:uid="{C8F46CE1-D479-465F-A5CC-00E08FF20840}" name="Colonne14026" dataDxfId="2340"/>
    <tableColumn id="14045" xr3:uid="{BB10CB6F-0BD6-4093-8639-BEAB10BB1357}" name="Colonne14027" dataDxfId="2339"/>
    <tableColumn id="14046" xr3:uid="{BB56608B-5ED6-41D7-9708-DE96248AA7AB}" name="Colonne14028" dataDxfId="2338"/>
    <tableColumn id="14047" xr3:uid="{AC83851F-070E-4127-B321-B8326CD18AB9}" name="Colonne14029" dataDxfId="2337"/>
    <tableColumn id="14048" xr3:uid="{242E12AC-8A76-46C8-926F-82659EA77781}" name="Colonne14030" dataDxfId="2336"/>
    <tableColumn id="14049" xr3:uid="{8B1B25A5-01FD-48ED-8A17-47C4D1B010EC}" name="Colonne14031" dataDxfId="2335"/>
    <tableColumn id="14050" xr3:uid="{5DAF6A74-2A2E-40B8-BAF2-3C80A34BD39C}" name="Colonne14032" dataDxfId="2334"/>
    <tableColumn id="14051" xr3:uid="{487647FB-94B0-451D-9B4E-C1CE5B9202D2}" name="Colonne14033" dataDxfId="2333"/>
    <tableColumn id="14052" xr3:uid="{28008C90-0AB1-4187-B43F-80E437031304}" name="Colonne14034" dataDxfId="2332"/>
    <tableColumn id="14053" xr3:uid="{F7BE84FC-4D5A-4C84-907A-3D540A3BA747}" name="Colonne14035" dataDxfId="2331"/>
    <tableColumn id="14054" xr3:uid="{A4F2B643-AE56-4BF6-8896-22982AB86526}" name="Colonne14036" dataDxfId="2330"/>
    <tableColumn id="14055" xr3:uid="{D77CFB16-3782-4837-8E25-7D7D5C80A9F5}" name="Colonne14037" dataDxfId="2329"/>
    <tableColumn id="14056" xr3:uid="{685B0616-9BF5-489A-85BC-923021920F83}" name="Colonne14038" dataDxfId="2328"/>
    <tableColumn id="14057" xr3:uid="{90C75B7A-24BD-46C4-9507-01C15F9510D9}" name="Colonne14039" dataDxfId="2327"/>
    <tableColumn id="14058" xr3:uid="{3304E535-0D44-47F4-869B-6D72F3185A4E}" name="Colonne14040" dataDxfId="2326"/>
    <tableColumn id="14059" xr3:uid="{A03C8F00-95C9-4A5A-A175-757F6FEB3233}" name="Colonne14041" dataDxfId="2325"/>
    <tableColumn id="14060" xr3:uid="{46141684-2105-4D6B-8718-6C7A43F8ECD1}" name="Colonne14042" dataDxfId="2324"/>
    <tableColumn id="14061" xr3:uid="{E1CCF50E-84C3-4EE7-BC06-30C78B7244E9}" name="Colonne14043" dataDxfId="2323"/>
    <tableColumn id="14062" xr3:uid="{4E1DCC9B-8682-4AF1-BAFA-2FBD2B7A250A}" name="Colonne14044" dataDxfId="2322"/>
    <tableColumn id="14063" xr3:uid="{8F31D93C-B0DE-4186-ADD5-549EB6D349D6}" name="Colonne14045" dataDxfId="2321"/>
    <tableColumn id="14064" xr3:uid="{BB32699F-2D80-4341-837F-5C241ADC18A5}" name="Colonne14046" dataDxfId="2320"/>
    <tableColumn id="14065" xr3:uid="{55A0BBFE-0C70-4DD7-B997-6286BC90C0A9}" name="Colonne14047" dataDxfId="2319"/>
    <tableColumn id="14066" xr3:uid="{A67C18A2-1581-4627-9EF5-2795C48C48D9}" name="Colonne14048" dataDxfId="2318"/>
    <tableColumn id="14067" xr3:uid="{D224E64B-946E-4D4A-BFD2-41275833F6CB}" name="Colonne14049" dataDxfId="2317"/>
    <tableColumn id="14068" xr3:uid="{51AC061D-E2E8-4C62-9654-595DF8DD367E}" name="Colonne14050" dataDxfId="2316"/>
    <tableColumn id="14069" xr3:uid="{F3620DF2-6C0F-4709-8759-DE1B3B2868F3}" name="Colonne14051" dataDxfId="2315"/>
    <tableColumn id="14070" xr3:uid="{55E8136E-7AFE-4312-B459-D336694C1F95}" name="Colonne14052" dataDxfId="2314"/>
    <tableColumn id="14071" xr3:uid="{045A7A76-4A1A-4075-8A1C-0B35F8EB488C}" name="Colonne14053" dataDxfId="2313"/>
    <tableColumn id="14072" xr3:uid="{891E4042-D27E-4B29-9C13-34B92A7E1DC3}" name="Colonne14054" dataDxfId="2312"/>
    <tableColumn id="14073" xr3:uid="{3F881378-080D-432E-A193-F0406D52B634}" name="Colonne14055" dataDxfId="2311"/>
    <tableColumn id="14074" xr3:uid="{AF81AEE0-B1D1-4FC3-92AB-3AA5E890D6DC}" name="Colonne14056" dataDxfId="2310"/>
    <tableColumn id="14075" xr3:uid="{48B65207-105F-42AC-A167-74BF9224B407}" name="Colonne14057" dataDxfId="2309"/>
    <tableColumn id="14076" xr3:uid="{EEE464F0-F790-4829-B122-87CC016E4E68}" name="Colonne14058" dataDxfId="2308"/>
    <tableColumn id="14077" xr3:uid="{62BA2328-BEED-4129-AA96-808896B22114}" name="Colonne14059" dataDxfId="2307"/>
    <tableColumn id="14078" xr3:uid="{CF12709C-0E8C-485F-99C2-C06D01E5958E}" name="Colonne14060" dataDxfId="2306"/>
    <tableColumn id="14079" xr3:uid="{10BEAE38-9999-4DA0-AA8B-D7BC349F9891}" name="Colonne14061" dataDxfId="2305"/>
    <tableColumn id="14080" xr3:uid="{CCFF6D9F-70FC-4BCE-B9B9-F2A6AF2562DE}" name="Colonne14062" dataDxfId="2304"/>
    <tableColumn id="14081" xr3:uid="{82CB0D7A-0809-42E4-B73A-D51F50F204E9}" name="Colonne14063" dataDxfId="2303"/>
    <tableColumn id="14082" xr3:uid="{66EF9EED-A26F-4DB5-BCB6-0DA51B8C739B}" name="Colonne14064" dataDxfId="2302"/>
    <tableColumn id="14083" xr3:uid="{54E36C79-B1A2-4756-9EB0-058B9FAA2943}" name="Colonne14065" dataDxfId="2301"/>
    <tableColumn id="14084" xr3:uid="{87C58680-4E5E-48B5-A2C5-C2CA7B0F38EA}" name="Colonne14066" dataDxfId="2300"/>
    <tableColumn id="14085" xr3:uid="{399250C1-56C8-4048-81DE-310BFD6BC17F}" name="Colonne14067" dataDxfId="2299"/>
    <tableColumn id="14086" xr3:uid="{40F3C4A9-E09C-4AC3-905C-3ED76E03C3D5}" name="Colonne14068" dataDxfId="2298"/>
    <tableColumn id="14087" xr3:uid="{FF41CE24-E663-46EF-A841-39D9D77CE0B3}" name="Colonne14069" dataDxfId="2297"/>
    <tableColumn id="14088" xr3:uid="{86C75E16-AE60-4F84-B04A-772E29DD3E9A}" name="Colonne14070" dataDxfId="2296"/>
    <tableColumn id="14089" xr3:uid="{2D1E1FB2-0F2F-4333-AAF1-9EE9CF7678B2}" name="Colonne14071" dataDxfId="2295"/>
    <tableColumn id="14090" xr3:uid="{BD492092-C00A-4B00-8779-DE9E77E4171C}" name="Colonne14072" dataDxfId="2294"/>
    <tableColumn id="14091" xr3:uid="{F6053B17-BCF2-4962-8772-1C1089FA0DB0}" name="Colonne14073" dataDxfId="2293"/>
    <tableColumn id="14092" xr3:uid="{9635A885-6915-4449-9CD9-267F09A2CA9C}" name="Colonne14074" dataDxfId="2292"/>
    <tableColumn id="14093" xr3:uid="{99D1075A-0CA0-4A06-BAD4-C738FF8655D7}" name="Colonne14075" dataDxfId="2291"/>
    <tableColumn id="14094" xr3:uid="{06423B3C-3DA4-40A6-B3B3-C5E7A1DE0769}" name="Colonne14076" dataDxfId="2290"/>
    <tableColumn id="14095" xr3:uid="{5C93350A-4C18-4056-A2D6-2F79DDF3711A}" name="Colonne14077" dataDxfId="2289"/>
    <tableColumn id="14096" xr3:uid="{6112960E-A64C-4506-B442-73E61010356C}" name="Colonne14078" dataDxfId="2288"/>
    <tableColumn id="14097" xr3:uid="{3123F500-7372-4C25-A7E1-8EF8910B6EB1}" name="Colonne14079" dataDxfId="2287"/>
    <tableColumn id="14098" xr3:uid="{C0CAB91B-DC9D-40CB-BCA2-984BE021A6A2}" name="Colonne14080" dataDxfId="2286"/>
    <tableColumn id="14099" xr3:uid="{3F471268-CE03-497F-B4FF-C106362C639D}" name="Colonne14081" dataDxfId="2285"/>
    <tableColumn id="14100" xr3:uid="{A6C66E41-7818-4649-A09F-CB7D1BB0ECC0}" name="Colonne14082" dataDxfId="2284"/>
    <tableColumn id="14101" xr3:uid="{FF4B882E-DD68-40D4-8293-1E91233F1ADA}" name="Colonne14083" dataDxfId="2283"/>
    <tableColumn id="14102" xr3:uid="{C57C25C2-8DCD-4E7A-94FA-B12BF7925DBC}" name="Colonne14084" dataDxfId="2282"/>
    <tableColumn id="14103" xr3:uid="{921733D1-24DC-4FA4-8D27-14C70CEC7C43}" name="Colonne14085" dataDxfId="2281"/>
    <tableColumn id="14104" xr3:uid="{CD8AAA79-23EB-433F-9654-0ECEF1CF8015}" name="Colonne14086" dataDxfId="2280"/>
    <tableColumn id="14105" xr3:uid="{1C778718-48AC-4011-B197-4E4265F1AC5E}" name="Colonne14087" dataDxfId="2279"/>
    <tableColumn id="14106" xr3:uid="{70C3C0E3-B7C5-46F2-B30A-A1A521FC6DE9}" name="Colonne14088" dataDxfId="2278"/>
    <tableColumn id="14107" xr3:uid="{3A4E009B-CB7A-4F2D-B220-D739EF3AFF6F}" name="Colonne14089" dataDxfId="2277"/>
    <tableColumn id="14108" xr3:uid="{6160292C-3C5B-4852-BB47-6FE91EA447C4}" name="Colonne14090" dataDxfId="2276"/>
    <tableColumn id="14109" xr3:uid="{C49BFCD3-7352-40F8-833B-F15243C2EA65}" name="Colonne14091" dataDxfId="2275"/>
    <tableColumn id="14110" xr3:uid="{F8401C21-AEBD-4422-8B24-AE9A212E936A}" name="Colonne14092" dataDxfId="2274"/>
    <tableColumn id="14111" xr3:uid="{DF52929F-CD59-4B07-A0EA-E2E0090B36EC}" name="Colonne14093" dataDxfId="2273"/>
    <tableColumn id="14112" xr3:uid="{A8EF4C58-CBFE-4364-86E3-43936EDF1B7A}" name="Colonne14094" dataDxfId="2272"/>
    <tableColumn id="14113" xr3:uid="{FC94B588-15A5-48D8-B5A3-5C802D0F4178}" name="Colonne14095" dataDxfId="2271"/>
    <tableColumn id="14114" xr3:uid="{856A8C91-C9FD-4C96-9AE3-714480BB7D61}" name="Colonne14096" dataDxfId="2270"/>
    <tableColumn id="14115" xr3:uid="{A2E97C0F-BFEB-43CD-BAAB-82B06C76410E}" name="Colonne14097" dataDxfId="2269"/>
    <tableColumn id="14116" xr3:uid="{F63224AD-74D1-4138-BBB5-B1BB32856D4C}" name="Colonne14098" dataDxfId="2268"/>
    <tableColumn id="14117" xr3:uid="{6D91BF20-3D42-47B1-994C-A55C76C0BAD0}" name="Colonne14099" dataDxfId="2267"/>
    <tableColumn id="14118" xr3:uid="{7CD7CFE9-B8F8-477C-A06C-DBD3CF8522BA}" name="Colonne14100" dataDxfId="2266"/>
    <tableColumn id="14119" xr3:uid="{86CD4BA1-F336-44CC-877A-4A9EA7231209}" name="Colonne14101" dataDxfId="2265"/>
    <tableColumn id="14120" xr3:uid="{397F6E67-C6CA-41EA-844C-06B631C3DB69}" name="Colonne14102" dataDxfId="2264"/>
    <tableColumn id="14121" xr3:uid="{A600B8DF-F056-4676-97D3-D1D4CD917592}" name="Colonne14103" dataDxfId="2263"/>
    <tableColumn id="14122" xr3:uid="{8EDC0137-B472-41C3-A2E6-81B4C209408F}" name="Colonne14104" dataDxfId="2262"/>
    <tableColumn id="14123" xr3:uid="{FB1E130A-E863-488F-B698-63C54FFE74BF}" name="Colonne14105" dataDxfId="2261"/>
    <tableColumn id="14124" xr3:uid="{E477E0B8-58DA-4E03-B7EC-C74354E98484}" name="Colonne14106" dataDxfId="2260"/>
    <tableColumn id="14125" xr3:uid="{417EBDD8-F6A2-4BAF-A022-CBD34A09D96B}" name="Colonne14107" dataDxfId="2259"/>
    <tableColumn id="14126" xr3:uid="{A3613E7F-F722-440D-A7E2-D767C01FA3FA}" name="Colonne14108" dataDxfId="2258"/>
    <tableColumn id="14127" xr3:uid="{77378C04-53B6-404A-8329-4721BA6BB3C9}" name="Colonne14109" dataDxfId="2257"/>
    <tableColumn id="14128" xr3:uid="{31B3DC13-1871-42B6-9138-2109D6A51D4A}" name="Colonne14110" dataDxfId="2256"/>
    <tableColumn id="14129" xr3:uid="{C83E223F-6C8F-4B11-B607-DAA1C25EE681}" name="Colonne14111" dataDxfId="2255"/>
    <tableColumn id="14130" xr3:uid="{59A1F317-3233-46C0-BD75-B7014A6F8921}" name="Colonne14112" dataDxfId="2254"/>
    <tableColumn id="14131" xr3:uid="{0391ACCD-FC15-47D7-B59D-CDB40502EE32}" name="Colonne14113" dataDxfId="2253"/>
    <tableColumn id="14132" xr3:uid="{38E4EC27-A280-4E6F-BC8B-0A1981B47870}" name="Colonne14114" dataDxfId="2252"/>
    <tableColumn id="14133" xr3:uid="{CEFA1ADE-35D2-4A27-99A2-9E1951E4B2E4}" name="Colonne14115" dataDxfId="2251"/>
    <tableColumn id="14134" xr3:uid="{4B859EF9-5340-483F-89FF-F0B08E7F1B36}" name="Colonne14116" dataDxfId="2250"/>
    <tableColumn id="14135" xr3:uid="{CC997A87-3184-47E2-BE78-82D521D1FD2E}" name="Colonne14117" dataDxfId="2249"/>
    <tableColumn id="14136" xr3:uid="{B4823F68-707A-4CF4-A9B9-99D57137D8D0}" name="Colonne14118" dataDxfId="2248"/>
    <tableColumn id="14137" xr3:uid="{769C774F-0865-4F0E-9C32-053AF7EF0583}" name="Colonne14119" dataDxfId="2247"/>
    <tableColumn id="14138" xr3:uid="{4D657F1E-F5F9-4D68-AAD4-099D9B8E8B45}" name="Colonne14120" dataDxfId="2246"/>
    <tableColumn id="14139" xr3:uid="{9F3C4683-34FE-449E-A698-4259FC82EF8C}" name="Colonne14121" dataDxfId="2245"/>
    <tableColumn id="14140" xr3:uid="{72B4E2E8-26F9-4EB6-BAA5-568CCA5F912E}" name="Colonne14122" dataDxfId="2244"/>
    <tableColumn id="14141" xr3:uid="{748D2523-8CFA-498A-BD37-0D45647144AD}" name="Colonne14123" dataDxfId="2243"/>
    <tableColumn id="14142" xr3:uid="{16AFFBD7-3701-45AF-A498-0B410128A683}" name="Colonne14124" dataDxfId="2242"/>
    <tableColumn id="14143" xr3:uid="{D61D76BF-776E-494C-8029-C9B528797387}" name="Colonne14125" dataDxfId="2241"/>
    <tableColumn id="14144" xr3:uid="{52FC33DF-36A3-488E-8904-7740869C313D}" name="Colonne14126" dataDxfId="2240"/>
    <tableColumn id="14145" xr3:uid="{C3CF28B0-5EA5-4B71-ADD7-FFE2B6705974}" name="Colonne14127" dataDxfId="2239"/>
    <tableColumn id="14146" xr3:uid="{7B507E87-2E2D-4660-A401-CB89AA7DEDE8}" name="Colonne14128" dataDxfId="2238"/>
    <tableColumn id="14147" xr3:uid="{74A16076-3A80-4720-85E2-B089F3D97E30}" name="Colonne14129" dataDxfId="2237"/>
    <tableColumn id="14148" xr3:uid="{DC2DAC70-D69F-4612-8BB9-F059B89C9140}" name="Colonne14130" dataDxfId="2236"/>
    <tableColumn id="14149" xr3:uid="{19B263A4-510F-4399-90CA-C82DE278354B}" name="Colonne14131" dataDxfId="2235"/>
    <tableColumn id="14150" xr3:uid="{38422732-DD27-4A23-B1AC-9656C3351444}" name="Colonne14132" dataDxfId="2234"/>
    <tableColumn id="14151" xr3:uid="{543A8EC0-5D02-4454-86F0-B3D7C7F28F19}" name="Colonne14133" dataDxfId="2233"/>
    <tableColumn id="14152" xr3:uid="{6FDA975D-52EF-4773-8D09-8625D177A526}" name="Colonne14134" dataDxfId="2232"/>
    <tableColumn id="14153" xr3:uid="{3FD5CA46-8875-446F-9402-81AB15742DC5}" name="Colonne14135" dataDxfId="2231"/>
    <tableColumn id="14154" xr3:uid="{1047A073-3BE8-4E89-BD77-6EB2956401D8}" name="Colonne14136" dataDxfId="2230"/>
    <tableColumn id="14155" xr3:uid="{B2A5B827-9D9B-4474-916C-75BA488AEBAF}" name="Colonne14137" dataDxfId="2229"/>
    <tableColumn id="14156" xr3:uid="{FF267F8A-8E85-4AE3-AEEC-06E39CC0723F}" name="Colonne14138" dataDxfId="2228"/>
    <tableColumn id="14157" xr3:uid="{7995733C-D1E7-4D99-A5BC-0BED2689D92F}" name="Colonne14139" dataDxfId="2227"/>
    <tableColumn id="14158" xr3:uid="{0CF39DD6-80F9-4DED-9428-CBD705056F5E}" name="Colonne14140" dataDxfId="2226"/>
    <tableColumn id="14159" xr3:uid="{A2695C35-9FCB-45E7-B50F-5BBA15F34264}" name="Colonne14141" dataDxfId="2225"/>
    <tableColumn id="14160" xr3:uid="{66180071-763A-44F7-9213-DCF0D4F152F9}" name="Colonne14142" dataDxfId="2224"/>
    <tableColumn id="14161" xr3:uid="{4C9983B2-2252-4369-BEF1-0D50DA30C077}" name="Colonne14143" dataDxfId="2223"/>
    <tableColumn id="14162" xr3:uid="{1B6732E0-3797-4219-83A4-B1ED01CEBE95}" name="Colonne14144" dataDxfId="2222"/>
    <tableColumn id="14163" xr3:uid="{28427E53-8278-43E8-BC10-755B7818B2A9}" name="Colonne14145" dataDxfId="2221"/>
    <tableColumn id="14164" xr3:uid="{24CD00C4-6757-41B3-92B2-AC2535D345BB}" name="Colonne14146" dataDxfId="2220"/>
    <tableColumn id="14165" xr3:uid="{5C8417DE-1847-4DD0-9436-E521608D24D8}" name="Colonne14147" dataDxfId="2219"/>
    <tableColumn id="14166" xr3:uid="{8B804AA3-5128-473B-B07C-2AAEC54D1331}" name="Colonne14148" dataDxfId="2218"/>
    <tableColumn id="14167" xr3:uid="{3C6AACC3-9E7E-45E7-A87F-E9B48A42CFA0}" name="Colonne14149" dataDxfId="2217"/>
    <tableColumn id="14168" xr3:uid="{87EB87C5-3460-431E-BA46-AEA449899A56}" name="Colonne14150" dataDxfId="2216"/>
    <tableColumn id="14169" xr3:uid="{F7AEF8D5-0ADC-490B-AC44-C7487D92EAE3}" name="Colonne14151" dataDxfId="2215"/>
    <tableColumn id="14170" xr3:uid="{5A676AEB-AE0A-4182-A45E-FCEC3517B1AB}" name="Colonne14152" dataDxfId="2214"/>
    <tableColumn id="14171" xr3:uid="{A179CE25-F429-437A-AB50-D83D0C5FE504}" name="Colonne14153" dataDxfId="2213"/>
    <tableColumn id="14172" xr3:uid="{809C25FC-7935-420A-B245-7D248FE2E72E}" name="Colonne14154" dataDxfId="2212"/>
    <tableColumn id="14173" xr3:uid="{6DA730C1-C9F1-4A86-9571-F69F40CAF969}" name="Colonne14155" dataDxfId="2211"/>
    <tableColumn id="14174" xr3:uid="{AF44EFFA-3569-4AC8-BF28-02126811C17A}" name="Colonne14156" dataDxfId="2210"/>
    <tableColumn id="14175" xr3:uid="{EDA75571-1578-4752-9597-F33105B349F6}" name="Colonne14157" dataDxfId="2209"/>
    <tableColumn id="14176" xr3:uid="{BEA2C3AD-1B95-401E-A6D4-04529455D9C3}" name="Colonne14158" dataDxfId="2208"/>
    <tableColumn id="14177" xr3:uid="{FCF24D49-7B4C-43AB-A8CF-6B1025FEB4A7}" name="Colonne14159" dataDxfId="2207"/>
    <tableColumn id="14178" xr3:uid="{4A94EB3F-A5A1-405E-8233-C3B0D282884C}" name="Colonne14160" dataDxfId="2206"/>
    <tableColumn id="14179" xr3:uid="{938FBE7A-5BEC-4D68-9C23-366781797475}" name="Colonne14161" dataDxfId="2205"/>
    <tableColumn id="14180" xr3:uid="{961F6482-33EB-473B-A6B2-1EB34ECA4709}" name="Colonne14162" dataDxfId="2204"/>
    <tableColumn id="14181" xr3:uid="{2B5CAD65-ED95-4373-97BD-BC02E7B4E133}" name="Colonne14163" dataDxfId="2203"/>
    <tableColumn id="14182" xr3:uid="{AF52D484-6B5C-45C3-9660-0D7A1F2B9F79}" name="Colonne14164" dataDxfId="2202"/>
    <tableColumn id="14183" xr3:uid="{172F0381-2CE1-486B-9A2A-9B7A0AA12795}" name="Colonne14165" dataDxfId="2201"/>
    <tableColumn id="14184" xr3:uid="{268072BC-B194-4F46-BCAF-88104BF9BAA2}" name="Colonne14166" dataDxfId="2200"/>
    <tableColumn id="14185" xr3:uid="{1AFDEBD9-7252-4185-8110-1A877661913D}" name="Colonne14167" dataDxfId="2199"/>
    <tableColumn id="14186" xr3:uid="{B656F27C-A4FD-456D-9DA7-3AA6C2BC7534}" name="Colonne14168" dataDxfId="2198"/>
    <tableColumn id="14187" xr3:uid="{934D77F3-2606-4C0F-B829-818FB55A0866}" name="Colonne14169" dataDxfId="2197"/>
    <tableColumn id="14188" xr3:uid="{70E3FBEB-1940-48FF-BC41-DE9D030C421C}" name="Colonne14170" dataDxfId="2196"/>
    <tableColumn id="14189" xr3:uid="{D8DAE080-C9A1-4199-B709-1E8D0B3455A9}" name="Colonne14171" dataDxfId="2195"/>
    <tableColumn id="14190" xr3:uid="{902B9CFC-71CA-4A93-B38F-6EBD4E9CFDC4}" name="Colonne14172" dataDxfId="2194"/>
    <tableColumn id="14191" xr3:uid="{0294E2B9-BA91-4DC8-9F84-33D217CDA780}" name="Colonne14173" dataDxfId="2193"/>
    <tableColumn id="14192" xr3:uid="{49C47BF2-B7EE-4EB4-9218-CF5722ABBC43}" name="Colonne14174" dataDxfId="2192"/>
    <tableColumn id="14193" xr3:uid="{F850F67F-C627-4816-BC05-409E906BF85F}" name="Colonne14175" dataDxfId="2191"/>
    <tableColumn id="14194" xr3:uid="{D53D3C0E-720E-4BFA-838E-711A6D0F6495}" name="Colonne14176" dataDxfId="2190"/>
    <tableColumn id="14195" xr3:uid="{99DEBA6E-C778-4173-9A2A-DCDBD45F702C}" name="Colonne14177" dataDxfId="2189"/>
    <tableColumn id="14196" xr3:uid="{39B94AC0-5F82-451A-A0F1-A7FA6DF8C25F}" name="Colonne14178" dataDxfId="2188"/>
    <tableColumn id="14197" xr3:uid="{A2C91907-D5B9-4490-893D-2A8530B92DBF}" name="Colonne14179" dataDxfId="2187"/>
    <tableColumn id="14198" xr3:uid="{9D1C3760-410A-4B26-AA67-65BFE2ADF8F8}" name="Colonne14180" dataDxfId="2186"/>
    <tableColumn id="14199" xr3:uid="{73546DC9-DFF4-449E-AB9B-1ED801E127F4}" name="Colonne14181" dataDxfId="2185"/>
    <tableColumn id="14200" xr3:uid="{0FF6330F-2CBE-4BA8-A828-AB6EC7FAC355}" name="Colonne14182" dataDxfId="2184"/>
    <tableColumn id="14201" xr3:uid="{B624AC1C-EFB1-4CC2-9BD9-CB1DF0E6AE5F}" name="Colonne14183" dataDxfId="2183"/>
    <tableColumn id="14202" xr3:uid="{A7113A2A-9495-4D47-A0B0-8A612521D81C}" name="Colonne14184" dataDxfId="2182"/>
    <tableColumn id="14203" xr3:uid="{B274819F-51E1-491A-93A3-480EBEC3EC08}" name="Colonne14185" dataDxfId="2181"/>
    <tableColumn id="14204" xr3:uid="{6A94BA43-69ED-4FEE-B43D-C0A0EFE679C4}" name="Colonne14186" dataDxfId="2180"/>
    <tableColumn id="14205" xr3:uid="{24AECFD5-3D5D-4ED7-AB57-6D894798AE18}" name="Colonne14187" dataDxfId="2179"/>
    <tableColumn id="14206" xr3:uid="{D2318F9B-B7A0-46FA-9B90-BFE7DED35030}" name="Colonne14188" dataDxfId="2178"/>
    <tableColumn id="14207" xr3:uid="{7F502033-B246-4B3E-B806-6CD5F32D8E8C}" name="Colonne14189" dataDxfId="2177"/>
    <tableColumn id="14208" xr3:uid="{51C12163-8BBC-4418-82A1-0C56918C3955}" name="Colonne14190" dataDxfId="2176"/>
    <tableColumn id="14209" xr3:uid="{6A759123-5DB9-4AAD-A8E4-3F5434C60E83}" name="Colonne14191" dataDxfId="2175"/>
    <tableColumn id="14210" xr3:uid="{145C41D2-6915-4DFD-A160-E0F6354B86AA}" name="Colonne14192" dataDxfId="2174"/>
    <tableColumn id="14211" xr3:uid="{9D602505-D5D3-4071-898C-615EA25C5A48}" name="Colonne14193" dataDxfId="2173"/>
    <tableColumn id="14212" xr3:uid="{0E833415-02D1-40DB-AEA0-893A84967ECB}" name="Colonne14194" dataDxfId="2172"/>
    <tableColumn id="14213" xr3:uid="{4CB8B0C9-03A0-4CDB-B9F4-A2FD7BB4A022}" name="Colonne14195" dataDxfId="2171"/>
    <tableColumn id="14214" xr3:uid="{35535D05-F681-4DE3-BD9C-D00AE7937DD3}" name="Colonne14196" dataDxfId="2170"/>
    <tableColumn id="14215" xr3:uid="{A5C6A623-6CB3-4B19-9E8D-B9B258CA2D65}" name="Colonne14197" dataDxfId="2169"/>
    <tableColumn id="14216" xr3:uid="{471CC383-0CD6-41A0-B520-DA8E54579168}" name="Colonne14198" dataDxfId="2168"/>
    <tableColumn id="14217" xr3:uid="{AB42B9F7-9E22-4816-9865-52781DFC561E}" name="Colonne14199" dataDxfId="2167"/>
    <tableColumn id="14218" xr3:uid="{52B98C52-98F6-409C-B135-BFC4E63249EA}" name="Colonne14200" dataDxfId="2166"/>
    <tableColumn id="14219" xr3:uid="{F7997F22-4519-4722-9A20-21B121F05B3C}" name="Colonne14201" dataDxfId="2165"/>
    <tableColumn id="14220" xr3:uid="{1DA41307-B632-413D-80C3-9DFE389C85EE}" name="Colonne14202" dataDxfId="2164"/>
    <tableColumn id="14221" xr3:uid="{FCF8FA85-24C3-4C6D-B531-83ABC27B370D}" name="Colonne14203" dataDxfId="2163"/>
    <tableColumn id="14222" xr3:uid="{D2C965A7-C61E-4CB4-82D3-3B96E7EF5144}" name="Colonne14204" dataDxfId="2162"/>
    <tableColumn id="14223" xr3:uid="{C97466DA-943D-44ED-BC6D-4E9E1BF4B30B}" name="Colonne14205" dataDxfId="2161"/>
    <tableColumn id="14224" xr3:uid="{E16118D0-3D26-49AA-9B1C-DA1C7443DCA0}" name="Colonne14206" dataDxfId="2160"/>
    <tableColumn id="14225" xr3:uid="{DAD7CE34-FE2F-4B33-9490-78B6EF639586}" name="Colonne14207" dataDxfId="2159"/>
    <tableColumn id="14226" xr3:uid="{43AC83CA-A0EF-47F3-B09B-F1A1BADA04DD}" name="Colonne14208" dataDxfId="2158"/>
    <tableColumn id="14227" xr3:uid="{94BAC0F6-D3BC-4B5C-AB14-50CFF9032F1D}" name="Colonne14209" dataDxfId="2157"/>
    <tableColumn id="14228" xr3:uid="{053FEADA-D665-4C0C-A898-19559FDB2E33}" name="Colonne14210" dataDxfId="2156"/>
    <tableColumn id="14229" xr3:uid="{FCA43DCF-0403-419B-9904-70D0AA344C33}" name="Colonne14211" dataDxfId="2155"/>
    <tableColumn id="14230" xr3:uid="{C84092B3-F15A-4A9D-81C7-03ED1AC4C7BD}" name="Colonne14212" dataDxfId="2154"/>
    <tableColumn id="14231" xr3:uid="{AF91EB8B-5315-496F-845F-8DEE7A131180}" name="Colonne14213" dataDxfId="2153"/>
    <tableColumn id="14232" xr3:uid="{D5D441B1-56FB-4621-A17B-2E08F69FDD18}" name="Colonne14214" dataDxfId="2152"/>
    <tableColumn id="14233" xr3:uid="{1EC2BC12-6627-490A-BE18-D8B4A2FC5E67}" name="Colonne14215" dataDxfId="2151"/>
    <tableColumn id="14234" xr3:uid="{833FDB7B-A71F-468D-AE9A-31A80A7E95DA}" name="Colonne14216" dataDxfId="2150"/>
    <tableColumn id="14235" xr3:uid="{20C5CD53-5293-4BA0-A96B-6498BDA5DB27}" name="Colonne14217" dataDxfId="2149"/>
    <tableColumn id="14236" xr3:uid="{43A02CDB-E172-4EAA-9402-0BDEEAFB0CB0}" name="Colonne14218" dataDxfId="2148"/>
    <tableColumn id="14237" xr3:uid="{3FC809E5-D12A-4F5A-A4C4-B39AB756EC13}" name="Colonne14219" dataDxfId="2147"/>
    <tableColumn id="14238" xr3:uid="{35EFC546-3235-45F7-A0DD-B28E0AB79F8C}" name="Colonne14220" dataDxfId="2146"/>
    <tableColumn id="14239" xr3:uid="{899591EA-8D5B-4AAC-8112-D9697273C3FC}" name="Colonne14221" dataDxfId="2145"/>
    <tableColumn id="14240" xr3:uid="{6E53587E-9C99-4088-B77C-C43F906A8807}" name="Colonne14222" dataDxfId="2144"/>
    <tableColumn id="14241" xr3:uid="{8F692274-0E02-440C-B71A-2BC91EA866D2}" name="Colonne14223" dataDxfId="2143"/>
    <tableColumn id="14242" xr3:uid="{D00FB5A5-4CAF-4995-A411-72D6138AE966}" name="Colonne14224" dataDxfId="2142"/>
    <tableColumn id="14243" xr3:uid="{7ACDD8E9-C636-41DD-A293-EC332A137B17}" name="Colonne14225" dataDxfId="2141"/>
    <tableColumn id="14244" xr3:uid="{1A363633-9FD3-4ED0-8D4B-1252062066A6}" name="Colonne14226" dataDxfId="2140"/>
    <tableColumn id="14245" xr3:uid="{07F2894D-FB79-4754-BF74-BF783A4CE8DD}" name="Colonne14227" dataDxfId="2139"/>
    <tableColumn id="14246" xr3:uid="{3835A851-EB34-4A3D-9F76-3E6D6892A8FD}" name="Colonne14228" dataDxfId="2138"/>
    <tableColumn id="14247" xr3:uid="{762DD070-C133-418A-B5DD-1E060FDE35E1}" name="Colonne14229" dataDxfId="2137"/>
    <tableColumn id="14248" xr3:uid="{65D150CA-3C9E-40DC-A46C-3F4F4E5D0454}" name="Colonne14230" dataDxfId="2136"/>
    <tableColumn id="14249" xr3:uid="{A5ECDA0C-E506-4E2E-A62B-684F18A0689D}" name="Colonne14231" dataDxfId="2135"/>
    <tableColumn id="14250" xr3:uid="{E25A7C9C-519F-4C4B-B602-6FD2180B5DB5}" name="Colonne14232" dataDxfId="2134"/>
    <tableColumn id="14251" xr3:uid="{8939FCC8-9EE2-4A65-84DB-86C478787587}" name="Colonne14233" dataDxfId="2133"/>
    <tableColumn id="14252" xr3:uid="{0BEB4800-C96C-4093-AB1E-135EE6A75EED}" name="Colonne14234" dataDxfId="2132"/>
    <tableColumn id="14253" xr3:uid="{C6FD66D3-2779-4E7B-B6F7-9B1A337D4E07}" name="Colonne14235" dataDxfId="2131"/>
    <tableColumn id="14254" xr3:uid="{BFDB14E2-1A63-41C1-8E36-4EAF81B0159A}" name="Colonne14236" dataDxfId="2130"/>
    <tableColumn id="14255" xr3:uid="{E1CF54C4-A7E3-441E-BBDF-BB8B1BA32B23}" name="Colonne14237" dataDxfId="2129"/>
    <tableColumn id="14256" xr3:uid="{81C676C8-8F34-4075-B5F0-5CBDDF482E35}" name="Colonne14238" dataDxfId="2128"/>
    <tableColumn id="14257" xr3:uid="{DC1D0E6E-990A-4A31-A6DE-DF43EA03A1DD}" name="Colonne14239" dataDxfId="2127"/>
    <tableColumn id="14258" xr3:uid="{017BD94F-231A-4A9D-B976-43D24C8B10B6}" name="Colonne14240" dataDxfId="2126"/>
    <tableColumn id="14259" xr3:uid="{4F3D5ED5-654F-4272-932F-BE2BB24F248B}" name="Colonne14241" dataDxfId="2125"/>
    <tableColumn id="14260" xr3:uid="{B4559482-FC30-45ED-85CE-8E26DCB4A179}" name="Colonne14242" dataDxfId="2124"/>
    <tableColumn id="14261" xr3:uid="{F4F2CDFC-B6D4-4419-ABAA-D887E1A5DD0C}" name="Colonne14243" dataDxfId="2123"/>
    <tableColumn id="14262" xr3:uid="{A5A61C9F-70F8-4303-A515-F6E11C181E14}" name="Colonne14244" dataDxfId="2122"/>
    <tableColumn id="14263" xr3:uid="{B12BB62F-6C93-40B6-9057-2AA7FFF63F0E}" name="Colonne14245" dataDxfId="2121"/>
    <tableColumn id="14264" xr3:uid="{E35964CC-A905-4013-AAEB-29A1E083901D}" name="Colonne14246" dataDxfId="2120"/>
    <tableColumn id="14265" xr3:uid="{24C9C351-5A87-4037-941F-13C3725F5E4E}" name="Colonne14247" dataDxfId="2119"/>
    <tableColumn id="14266" xr3:uid="{3A63B4DB-E346-4553-A9B3-F5848945670E}" name="Colonne14248" dataDxfId="2118"/>
    <tableColumn id="14267" xr3:uid="{E61141FA-2A82-4215-90B1-DA6CA9517F76}" name="Colonne14249" dataDxfId="2117"/>
    <tableColumn id="14268" xr3:uid="{A5D22F0B-B105-46B5-8B4E-15A204607CB3}" name="Colonne14250" dataDxfId="2116"/>
    <tableColumn id="14269" xr3:uid="{BFB85E93-7563-4DCC-9E79-373848EDFFED}" name="Colonne14251" dataDxfId="2115"/>
    <tableColumn id="14270" xr3:uid="{FAA83FCF-EEDC-4F23-A7D8-E8123D9C7544}" name="Colonne14252" dataDxfId="2114"/>
    <tableColumn id="14271" xr3:uid="{18E839CF-98CC-459E-B894-4EF7443873E5}" name="Colonne14253" dataDxfId="2113"/>
    <tableColumn id="14272" xr3:uid="{C78678AB-1226-48AF-9905-AD5396487290}" name="Colonne14254" dataDxfId="2112"/>
    <tableColumn id="14273" xr3:uid="{2ED1BE4F-1952-4ECA-BF8B-FA352CF5F713}" name="Colonne14255" dataDxfId="2111"/>
    <tableColumn id="14274" xr3:uid="{234AD153-6856-410F-85CA-D64EFF74A953}" name="Colonne14256" dataDxfId="2110"/>
    <tableColumn id="14275" xr3:uid="{0317CA21-5BE5-46A1-84C1-79201C48094C}" name="Colonne14257" dataDxfId="2109"/>
    <tableColumn id="14276" xr3:uid="{8385ECC5-2AF8-46CA-A0B6-F069CD928088}" name="Colonne14258" dataDxfId="2108"/>
    <tableColumn id="14277" xr3:uid="{A6CB3990-745E-43EC-9D92-2BDFCE24C3C4}" name="Colonne14259" dataDxfId="2107"/>
    <tableColumn id="14278" xr3:uid="{2E9CD19A-E91F-4F77-AFD1-8343E8B3AB3C}" name="Colonne14260" dataDxfId="2106"/>
    <tableColumn id="14279" xr3:uid="{A1C223AE-A9CD-4BCC-98C5-3066D83A5BE7}" name="Colonne14261" dataDxfId="2105"/>
    <tableColumn id="14280" xr3:uid="{1E98B11A-6BD5-4C10-A04E-648378E0E626}" name="Colonne14262" dataDxfId="2104"/>
    <tableColumn id="14281" xr3:uid="{EE1021B8-1E11-4D19-A453-01E890CB9533}" name="Colonne14263" dataDxfId="2103"/>
    <tableColumn id="14282" xr3:uid="{B4EE0BE2-1479-4BBA-B21C-991E0A7890B5}" name="Colonne14264" dataDxfId="2102"/>
    <tableColumn id="14283" xr3:uid="{E4D632BD-6A49-4E3B-AD02-809059A48484}" name="Colonne14265" dataDxfId="2101"/>
    <tableColumn id="14284" xr3:uid="{CE7BA4F3-8D20-443D-B975-FC1465D45124}" name="Colonne14266" dataDxfId="2100"/>
    <tableColumn id="14285" xr3:uid="{AD986379-9647-4520-857B-739FE48E807D}" name="Colonne14267" dataDxfId="2099"/>
    <tableColumn id="14286" xr3:uid="{66B8C1D1-6427-4714-8F37-7340ACD97EB7}" name="Colonne14268" dataDxfId="2098"/>
    <tableColumn id="14287" xr3:uid="{033467DF-BBC7-4A13-9402-021DE328AF08}" name="Colonne14269" dataDxfId="2097"/>
    <tableColumn id="14288" xr3:uid="{D667F723-1DF2-4233-9885-E55F2C6628E9}" name="Colonne14270" dataDxfId="2096"/>
    <tableColumn id="14289" xr3:uid="{7769FDBD-ED69-42E5-9B10-1747B00E634A}" name="Colonne14271" dataDxfId="2095"/>
    <tableColumn id="14290" xr3:uid="{C99A5ACC-8707-43A5-BA57-276F1ED5F3D7}" name="Colonne14272" dataDxfId="2094"/>
    <tableColumn id="14291" xr3:uid="{23DA292F-27B2-4428-B9BB-E838B1EF3C45}" name="Colonne14273" dataDxfId="2093"/>
    <tableColumn id="14292" xr3:uid="{2F12A604-8CDC-4B90-8A4D-68C6BD94B218}" name="Colonne14274" dataDxfId="2092"/>
    <tableColumn id="14293" xr3:uid="{B9E84BAD-98CA-4D83-81A9-E06499B0D042}" name="Colonne14275" dataDxfId="2091"/>
    <tableColumn id="14294" xr3:uid="{208595F8-2CDE-451B-9B5D-825B8091FFF7}" name="Colonne14276" dataDxfId="2090"/>
    <tableColumn id="14295" xr3:uid="{462754B5-5225-436C-BE77-0D26029A52C5}" name="Colonne14277" dataDxfId="2089"/>
    <tableColumn id="14296" xr3:uid="{6D8A4218-AD5B-463B-8F18-B5A3547343A6}" name="Colonne14278" dataDxfId="2088"/>
    <tableColumn id="14297" xr3:uid="{E0DB011E-0056-483A-BCF2-BF783F9346CF}" name="Colonne14279" dataDxfId="2087"/>
    <tableColumn id="14298" xr3:uid="{2873916E-7F8A-49FB-A82B-66432F4339E6}" name="Colonne14280" dataDxfId="2086"/>
    <tableColumn id="14299" xr3:uid="{FD0803F1-6A51-4ECD-A644-C122A9D79070}" name="Colonne14281" dataDxfId="2085"/>
    <tableColumn id="14300" xr3:uid="{EC0DCF4D-620B-43B0-8A46-F63870F3AE01}" name="Colonne14282" dataDxfId="2084"/>
    <tableColumn id="14301" xr3:uid="{54272AD3-2FC8-4010-AB09-6E1B2A0FC959}" name="Colonne14283" dataDxfId="2083"/>
    <tableColumn id="14302" xr3:uid="{854B19EF-28EC-49A5-BEAC-67F5303003AF}" name="Colonne14284" dataDxfId="2082"/>
    <tableColumn id="14303" xr3:uid="{EBC76C6B-B4FC-4C52-A502-79677D5C8EB0}" name="Colonne14285" dataDxfId="2081"/>
    <tableColumn id="14304" xr3:uid="{E6DDE4F4-EDBD-4C28-9167-75BB37961950}" name="Colonne14286" dataDxfId="2080"/>
    <tableColumn id="14305" xr3:uid="{A2833468-0896-4BD5-8C5C-B756CD958877}" name="Colonne14287" dataDxfId="2079"/>
    <tableColumn id="14306" xr3:uid="{4E9E78F6-948C-4713-A160-1BC5AEC08DBA}" name="Colonne14288" dataDxfId="2078"/>
    <tableColumn id="14307" xr3:uid="{BAE4AEBF-6359-4471-8D51-F0400EAF3051}" name="Colonne14289" dataDxfId="2077"/>
    <tableColumn id="14308" xr3:uid="{0F7EB797-1418-4B2D-A184-698985497887}" name="Colonne14290" dataDxfId="2076"/>
    <tableColumn id="14309" xr3:uid="{48DC32F4-32BF-432A-BE6A-1CA0A45478B8}" name="Colonne14291" dataDxfId="2075"/>
    <tableColumn id="14310" xr3:uid="{B43B7406-F287-40DD-875B-1CADC2264408}" name="Colonne14292" dataDxfId="2074"/>
    <tableColumn id="14311" xr3:uid="{02C3E7B7-9FF7-4BA7-8B2D-EE5051586BD6}" name="Colonne14293" dataDxfId="2073"/>
    <tableColumn id="14312" xr3:uid="{A8348A94-C739-4322-8BBD-397F2DFB4CE8}" name="Colonne14294" dataDxfId="2072"/>
    <tableColumn id="14313" xr3:uid="{A25058AF-46B6-49E6-8BB7-71C694FF03AF}" name="Colonne14295" dataDxfId="2071"/>
    <tableColumn id="14314" xr3:uid="{8448299B-DB64-4D41-B73D-0A9BED2BC79A}" name="Colonne14296" dataDxfId="2070"/>
    <tableColumn id="14315" xr3:uid="{0483FA6C-F6D2-4A4B-870D-B67698D4A105}" name="Colonne14297" dataDxfId="2069"/>
    <tableColumn id="14316" xr3:uid="{705B4663-41B2-43DE-BBC2-541A53B68882}" name="Colonne14298" dataDxfId="2068"/>
    <tableColumn id="14317" xr3:uid="{A4343AC8-CCF1-4D4A-ACD7-CCFC1B9F63A2}" name="Colonne14299" dataDxfId="2067"/>
    <tableColumn id="14318" xr3:uid="{4825CA97-8706-4421-9D10-2B81D4ACDDBB}" name="Colonne14300" dataDxfId="2066"/>
    <tableColumn id="14319" xr3:uid="{AF0EAA85-F0FF-4FA6-B26C-B31E0AB73DAE}" name="Colonne14301" dataDxfId="2065"/>
    <tableColumn id="14320" xr3:uid="{49709A9B-87A4-43F3-93F6-213D37C8E8E0}" name="Colonne14302" dataDxfId="2064"/>
    <tableColumn id="14321" xr3:uid="{F0784DF9-E34C-4795-AE48-74691A2C78A9}" name="Colonne14303" dataDxfId="2063"/>
    <tableColumn id="14322" xr3:uid="{E60DA299-E0BC-4DA0-81B9-F46D2A654CBD}" name="Colonne14304" dataDxfId="2062"/>
    <tableColumn id="14323" xr3:uid="{43011F10-2E6C-472F-A1E0-5E89D21BF12B}" name="Colonne14305" dataDxfId="2061"/>
    <tableColumn id="14324" xr3:uid="{E05248F4-1A1D-4D88-867F-71F930578EEB}" name="Colonne14306" dataDxfId="2060"/>
    <tableColumn id="14325" xr3:uid="{34106899-5CF3-47F9-822E-4C8A823095FB}" name="Colonne14307" dataDxfId="2059"/>
    <tableColumn id="14326" xr3:uid="{FA264CC7-DDDA-4379-B9D5-5EAE71AFE3E3}" name="Colonne14308" dataDxfId="2058"/>
    <tableColumn id="14327" xr3:uid="{BD85624C-74E9-4CF1-8F45-AB6B618AC3EC}" name="Colonne14309" dataDxfId="2057"/>
    <tableColumn id="14328" xr3:uid="{BC631258-574C-4C6E-B407-25B052887195}" name="Colonne14310" dataDxfId="2056"/>
    <tableColumn id="14329" xr3:uid="{911877F2-C74F-4D36-B854-D593C9344EBB}" name="Colonne14311" dataDxfId="2055"/>
    <tableColumn id="14330" xr3:uid="{D0D69B60-5625-44E7-AD70-FC2A33EDCD11}" name="Colonne14312" dataDxfId="2054"/>
    <tableColumn id="14331" xr3:uid="{FFF6D8D3-66CA-4D09-97D1-00412FB335B9}" name="Colonne14313" dataDxfId="2053"/>
    <tableColumn id="14332" xr3:uid="{4744E83A-569A-40F1-8A0C-40B56AC5B5AD}" name="Colonne14314" dataDxfId="2052"/>
    <tableColumn id="14333" xr3:uid="{4D766695-709F-45C5-A5F6-4AC6D7217E6C}" name="Colonne14315" dataDxfId="2051"/>
    <tableColumn id="14334" xr3:uid="{922E79D7-8AEB-418D-9146-A35AEE0FE254}" name="Colonne14316" dataDxfId="2050"/>
    <tableColumn id="14335" xr3:uid="{0E02C920-3229-4CBB-83E4-16DE4AE9BA79}" name="Colonne14317" dataDxfId="2049"/>
    <tableColumn id="14336" xr3:uid="{C7E54B81-A1B4-443D-B82A-98D1CF5B77B5}" name="Colonne14318" dataDxfId="2048"/>
    <tableColumn id="14337" xr3:uid="{906EDFCC-8D9F-47FD-926C-F71226943EAD}" name="Colonne14319" dataDxfId="2047"/>
    <tableColumn id="14338" xr3:uid="{F60451EB-844F-4745-B8E6-A3F4C52CFB6F}" name="Colonne14320" dataDxfId="2046"/>
    <tableColumn id="14339" xr3:uid="{F4BE6B96-793C-434B-92EC-E89E96BD1363}" name="Colonne14321" dataDxfId="2045"/>
    <tableColumn id="14340" xr3:uid="{F21D32EE-3436-4193-819C-2DA41E9C4FFC}" name="Colonne14322" dataDxfId="2044"/>
    <tableColumn id="14341" xr3:uid="{24F36EB3-3C14-4F42-A28A-18C593E5A73F}" name="Colonne14323" dataDxfId="2043"/>
    <tableColumn id="14342" xr3:uid="{35F79F3A-0574-488D-888A-F12C6D8DFE67}" name="Colonne14324" dataDxfId="2042"/>
    <tableColumn id="14343" xr3:uid="{D4BC5902-771B-4629-B264-15EBFAF8638D}" name="Colonne14325" dataDxfId="2041"/>
    <tableColumn id="14344" xr3:uid="{4B84C19F-F127-4AD2-9215-8C76A7148754}" name="Colonne14326" dataDxfId="2040"/>
    <tableColumn id="14345" xr3:uid="{273EC124-A4F4-4428-8729-4C8E5FC74951}" name="Colonne14327" dataDxfId="2039"/>
    <tableColumn id="14346" xr3:uid="{10D8C861-5110-479E-B5A4-770E5D774CD8}" name="Colonne14328" dataDxfId="2038"/>
    <tableColumn id="14347" xr3:uid="{643D70DF-F744-4A6C-8BC5-5B99B04849D8}" name="Colonne14329" dataDxfId="2037"/>
    <tableColumn id="14348" xr3:uid="{C67006A5-448D-40CD-A9A7-92832B5121D6}" name="Colonne14330" dataDxfId="2036"/>
    <tableColumn id="14349" xr3:uid="{DA42A971-D885-4EC5-BC80-97A3D4759B8E}" name="Colonne14331" dataDxfId="2035"/>
    <tableColumn id="14350" xr3:uid="{876A9E14-D34F-497B-9E75-ED7CE45C0BD4}" name="Colonne14332" dataDxfId="2034"/>
    <tableColumn id="14351" xr3:uid="{31D4C586-23A7-4454-8042-972810DFBFDC}" name="Colonne14333" dataDxfId="2033"/>
    <tableColumn id="14352" xr3:uid="{DB61C148-1F41-45A3-A6BB-A4A555DCB3EF}" name="Colonne14334" dataDxfId="2032"/>
    <tableColumn id="14353" xr3:uid="{CE50DFFA-A764-460D-BB12-ED5DE659455D}" name="Colonne14335" dataDxfId="2031"/>
    <tableColumn id="14354" xr3:uid="{6980D3A3-BE95-4DF9-8504-CCB0B9B8C4AA}" name="Colonne14336" dataDxfId="2030"/>
    <tableColumn id="14355" xr3:uid="{93586863-172D-418F-BF9D-4D709CB8813D}" name="Colonne14337" dataDxfId="2029"/>
    <tableColumn id="14356" xr3:uid="{8C1A8742-C72E-411E-BA69-3AC65FC07D83}" name="Colonne14338" dataDxfId="2028"/>
    <tableColumn id="14357" xr3:uid="{3F12B64A-4B84-47D6-90C0-CCB1589EF075}" name="Colonne14339" dataDxfId="2027"/>
    <tableColumn id="14358" xr3:uid="{825D2520-C289-419B-9285-C00A061B340F}" name="Colonne14340" dataDxfId="2026"/>
    <tableColumn id="14359" xr3:uid="{ED045244-87A1-4A13-A31B-AEC9F5B688F3}" name="Colonne14341" dataDxfId="2025"/>
    <tableColumn id="14360" xr3:uid="{3F60CDB1-FF1B-4BCF-BE0B-AEAF846AF93E}" name="Colonne14342" dataDxfId="2024"/>
    <tableColumn id="14361" xr3:uid="{C7C9DF0C-0F8E-40BF-91EB-C9DC67687940}" name="Colonne14343" dataDxfId="2023"/>
    <tableColumn id="14362" xr3:uid="{BB0EE4DF-223A-4F88-B786-E66162C70F71}" name="Colonne14344" dataDxfId="2022"/>
    <tableColumn id="14363" xr3:uid="{D87F576A-A0DB-4EAB-96C5-49F3F81AAAC0}" name="Colonne14345" dataDxfId="2021"/>
    <tableColumn id="14364" xr3:uid="{79BA28EF-1E57-4FCF-AB05-30E7D698A1D0}" name="Colonne14346" dataDxfId="2020"/>
    <tableColumn id="14365" xr3:uid="{9F371539-6A3B-4F2D-9FB8-20E37122C156}" name="Colonne14347" dataDxfId="2019"/>
    <tableColumn id="14366" xr3:uid="{36E00899-868E-49B6-8CE6-4F716600B575}" name="Colonne14348" dataDxfId="2018"/>
    <tableColumn id="14367" xr3:uid="{2CF59852-23F6-4B2E-9FBA-77836498D3B2}" name="Colonne14349" dataDxfId="2017"/>
    <tableColumn id="14368" xr3:uid="{4E4A7EC8-C8CE-469E-875D-A76016FCA893}" name="Colonne14350" dataDxfId="2016"/>
    <tableColumn id="14369" xr3:uid="{5A0120D9-C213-44DE-BC39-30A49E8A24D1}" name="Colonne14351" dataDxfId="2015"/>
    <tableColumn id="14370" xr3:uid="{8332BF95-B65B-4A91-BE01-E5DF5ABFF6C1}" name="Colonne14352" dataDxfId="2014"/>
    <tableColumn id="14371" xr3:uid="{18815821-B1E7-4816-9626-64FD4056E109}" name="Colonne14353" dataDxfId="2013"/>
    <tableColumn id="14372" xr3:uid="{25078B2D-5AAC-4D32-A362-AEB1CB121D66}" name="Colonne14354" dataDxfId="2012"/>
    <tableColumn id="14373" xr3:uid="{37097D6B-DF58-48C1-BA27-DEFC82ED31A8}" name="Colonne14355" dataDxfId="2011"/>
    <tableColumn id="14374" xr3:uid="{F61E7A17-357D-4171-A85C-C8FF144F5E37}" name="Colonne14356" dataDxfId="2010"/>
    <tableColumn id="14375" xr3:uid="{8990C8CC-58F0-4FE8-BEEB-3A02006D6123}" name="Colonne14357" dataDxfId="2009"/>
    <tableColumn id="14376" xr3:uid="{AC089BC1-146A-489A-9A2D-50B7921C6115}" name="Colonne14358" dataDxfId="2008"/>
    <tableColumn id="14377" xr3:uid="{A1C79326-AE02-4BC3-8B87-7D636A45CC65}" name="Colonne14359" dataDxfId="2007"/>
    <tableColumn id="14378" xr3:uid="{854C547B-797B-42B6-AC46-1A00885A2123}" name="Colonne14360" dataDxfId="2006"/>
    <tableColumn id="14379" xr3:uid="{880F0905-14C7-4B78-A7A5-19C69CF3A94E}" name="Colonne14361" dataDxfId="2005"/>
    <tableColumn id="14380" xr3:uid="{DC102FCF-F8BC-4D98-9E1A-CA6EC520C1E2}" name="Colonne14362" dataDxfId="2004"/>
    <tableColumn id="14381" xr3:uid="{1D02014D-7566-4393-997E-6AE5FDAA6CB2}" name="Colonne14363" dataDxfId="2003"/>
    <tableColumn id="14382" xr3:uid="{2FB487F6-D496-47D2-9907-218ADA58FA2B}" name="Colonne14364" dataDxfId="2002"/>
    <tableColumn id="14383" xr3:uid="{B96C459F-26DA-41B6-A89F-33F649A44439}" name="Colonne14365" dataDxfId="2001"/>
    <tableColumn id="14384" xr3:uid="{7BB8FE52-F7C7-4617-8BD6-37E34C730C1F}" name="Colonne14366" dataDxfId="2000"/>
    <tableColumn id="14385" xr3:uid="{143B7831-97A9-424D-B634-237CB33228C2}" name="Colonne14367" dataDxfId="1999"/>
    <tableColumn id="14386" xr3:uid="{ACFC52B2-D0B9-42BC-8769-E3C3ED75C6BD}" name="Colonne14368" dataDxfId="1998"/>
    <tableColumn id="14387" xr3:uid="{59C760BE-1030-4F8E-8B72-023B5AE8D33B}" name="Colonne14369" dataDxfId="1997"/>
    <tableColumn id="14388" xr3:uid="{C24A0AEE-327E-4A96-939B-74B990DDCFB7}" name="Colonne14370" dataDxfId="1996"/>
    <tableColumn id="14389" xr3:uid="{97A24EA8-C18B-4238-977C-63F34DA52A13}" name="Colonne14371" dataDxfId="1995"/>
    <tableColumn id="14390" xr3:uid="{D1777511-F489-4AF8-8BB7-1B0323DDBDDF}" name="Colonne14372" dataDxfId="1994"/>
    <tableColumn id="14391" xr3:uid="{99371A47-C01A-4465-A999-0A2EA8F75DF0}" name="Colonne14373" dataDxfId="1993"/>
    <tableColumn id="14392" xr3:uid="{D6ED0E12-AABF-4F7A-BAF7-16A3DA8573E3}" name="Colonne14374" dataDxfId="1992"/>
    <tableColumn id="14393" xr3:uid="{075FC257-C798-4009-A8A4-E5EF9FEE86CC}" name="Colonne14375" dataDxfId="1991"/>
    <tableColumn id="14394" xr3:uid="{159A10F8-74AB-480B-88AB-B9B80E4491AF}" name="Colonne14376" dataDxfId="1990"/>
    <tableColumn id="14395" xr3:uid="{27AE4DF6-9646-411E-AE69-85AFFAA9A300}" name="Colonne14377" dataDxfId="1989"/>
    <tableColumn id="14396" xr3:uid="{0C848013-B09F-48F6-9305-E2E6C1DDCACA}" name="Colonne14378" dataDxfId="1988"/>
    <tableColumn id="14397" xr3:uid="{39DABE1B-9288-4D70-8652-D421998B894D}" name="Colonne14379" dataDxfId="1987"/>
    <tableColumn id="14398" xr3:uid="{3BB9E749-9F98-4AF1-8EF4-2A8E599A24C6}" name="Colonne14380" dataDxfId="1986"/>
    <tableColumn id="14399" xr3:uid="{5309101A-667E-4235-89D6-374D3D416742}" name="Colonne14381" dataDxfId="1985"/>
    <tableColumn id="14400" xr3:uid="{7289BF9F-67D5-45AF-B09E-CD90E5132606}" name="Colonne14382" dataDxfId="1984"/>
    <tableColumn id="14401" xr3:uid="{66C06789-EFDD-408F-8AFC-4FB2FCD912D1}" name="Colonne14383" dataDxfId="1983"/>
    <tableColumn id="14402" xr3:uid="{77421E13-8D56-40B5-B460-1E411BA84D2F}" name="Colonne14384" dataDxfId="1982"/>
    <tableColumn id="14403" xr3:uid="{B1527456-FD11-4B8D-AF2C-B0739D86A00A}" name="Colonne14385" dataDxfId="1981"/>
    <tableColumn id="14404" xr3:uid="{9E8FF034-3BC6-457E-89F7-3BE24187AED1}" name="Colonne14386" dataDxfId="1980"/>
    <tableColumn id="14405" xr3:uid="{66E97929-716F-4C07-8EA3-D55031D77620}" name="Colonne14387" dataDxfId="1979"/>
    <tableColumn id="14406" xr3:uid="{0CB2376C-D31C-4832-BA1E-94A716881669}" name="Colonne14388" dataDxfId="1978"/>
    <tableColumn id="14407" xr3:uid="{32A2E829-93B7-4055-97EF-A61CC0A0BDB2}" name="Colonne14389" dataDxfId="1977"/>
    <tableColumn id="14408" xr3:uid="{DF6A8686-01FB-424B-B276-BA4DBE7E2270}" name="Colonne14390" dataDxfId="1976"/>
    <tableColumn id="14409" xr3:uid="{9B4BACD8-747A-4CBA-8951-C436192F1F9D}" name="Colonne14391" dataDxfId="1975"/>
    <tableColumn id="14410" xr3:uid="{C1D8F473-AAD2-42D0-B8F6-5BE7ECC3E00A}" name="Colonne14392" dataDxfId="1974"/>
    <tableColumn id="14411" xr3:uid="{928E52D1-A791-4FA0-8D70-9B23F2541479}" name="Colonne14393" dataDxfId="1973"/>
    <tableColumn id="14412" xr3:uid="{73DBE086-A6B8-4BF5-9A3E-640A0168FC2D}" name="Colonne14394" dataDxfId="1972"/>
    <tableColumn id="14413" xr3:uid="{86C5BDF8-BECF-46D3-B928-279462A96CB4}" name="Colonne14395" dataDxfId="1971"/>
    <tableColumn id="14414" xr3:uid="{A7ABED02-ADA1-48C5-B2FD-0AF428B9BC3D}" name="Colonne14396" dataDxfId="1970"/>
    <tableColumn id="14415" xr3:uid="{668B9D93-74B2-41C8-BA87-C12C30BF4077}" name="Colonne14397" dataDxfId="1969"/>
    <tableColumn id="14416" xr3:uid="{98EB4D00-164F-411B-9A85-DF6664BA985F}" name="Colonne14398" dataDxfId="1968"/>
    <tableColumn id="14417" xr3:uid="{A5EC6098-D59D-42D6-8492-E46E346147DD}" name="Colonne14399" dataDxfId="1967"/>
    <tableColumn id="14418" xr3:uid="{159784B6-DCB1-4D82-975D-E641A31D3C9D}" name="Colonne14400" dataDxfId="1966"/>
    <tableColumn id="14419" xr3:uid="{F0F0DD0D-C98E-4466-A79D-C0BC70136F63}" name="Colonne14401" dataDxfId="1965"/>
    <tableColumn id="14420" xr3:uid="{1B975340-E87D-4BE7-875B-E6AA42B283D4}" name="Colonne14402" dataDxfId="1964"/>
    <tableColumn id="14421" xr3:uid="{2A047621-6AF1-4FC1-A6DA-5D766F85434D}" name="Colonne14403" dataDxfId="1963"/>
    <tableColumn id="14422" xr3:uid="{0D998E5D-D253-49FC-A043-9610CCDFBB63}" name="Colonne14404" dataDxfId="1962"/>
    <tableColumn id="14423" xr3:uid="{A96F161F-8AD8-4D7E-A9D1-694A4F3BAC7F}" name="Colonne14405" dataDxfId="1961"/>
    <tableColumn id="14424" xr3:uid="{40BD5B67-5CB1-4E51-88F2-E524FEE2E05A}" name="Colonne14406" dataDxfId="1960"/>
    <tableColumn id="14425" xr3:uid="{5DC713CA-507A-4EFB-86F9-F3E5910A6143}" name="Colonne14407" dataDxfId="1959"/>
    <tableColumn id="14426" xr3:uid="{80163A61-48E7-4C71-B423-812D0D70578A}" name="Colonne14408" dataDxfId="1958"/>
    <tableColumn id="14427" xr3:uid="{5A68273F-93AD-49F1-9451-0FFCDEDA816C}" name="Colonne14409" dataDxfId="1957"/>
    <tableColumn id="14428" xr3:uid="{B5904F21-BEE0-488C-8561-2F37C9561368}" name="Colonne14410" dataDxfId="1956"/>
    <tableColumn id="14429" xr3:uid="{716D4EC2-A5B4-4EA3-93EC-4E3755FB0828}" name="Colonne14411" dataDxfId="1955"/>
    <tableColumn id="14430" xr3:uid="{081F9983-0E0D-4406-AFD6-D5F1B48CDAD9}" name="Colonne14412" dataDxfId="1954"/>
    <tableColumn id="14431" xr3:uid="{FEFE938F-382E-4181-968D-C4FBFAAF6F96}" name="Colonne14413" dataDxfId="1953"/>
    <tableColumn id="14432" xr3:uid="{6A834F9F-12F6-4466-931B-607D7B56A3AC}" name="Colonne14414" dataDxfId="1952"/>
    <tableColumn id="14433" xr3:uid="{EBEFF9F2-2501-4DDE-B4D3-FF67DE630CA4}" name="Colonne14415" dataDxfId="1951"/>
    <tableColumn id="14434" xr3:uid="{75C7F4A6-192C-4926-BFC4-901B221A885E}" name="Colonne14416" dataDxfId="1950"/>
    <tableColumn id="14435" xr3:uid="{9335EC37-C881-4144-B4BE-9B395DA288E1}" name="Colonne14417" dataDxfId="1949"/>
    <tableColumn id="14436" xr3:uid="{CC070B29-AF6E-4526-B24A-620FD22A06A7}" name="Colonne14418" dataDxfId="1948"/>
    <tableColumn id="14437" xr3:uid="{6BDC8B23-3053-46B9-890B-0C3F0878C008}" name="Colonne14419" dataDxfId="1947"/>
    <tableColumn id="14438" xr3:uid="{7E3B3943-C67F-4CAB-9928-ECD141466B81}" name="Colonne14420" dataDxfId="1946"/>
    <tableColumn id="14439" xr3:uid="{57109785-C3A2-4855-BA94-02164653AA9B}" name="Colonne14421" dataDxfId="1945"/>
    <tableColumn id="14440" xr3:uid="{E95CE479-625F-4443-9DB8-B0587AF458FF}" name="Colonne14422" dataDxfId="1944"/>
    <tableColumn id="14441" xr3:uid="{40EB2BE5-B139-4602-8D5C-0553B71A5CA2}" name="Colonne14423" dataDxfId="1943"/>
    <tableColumn id="14442" xr3:uid="{67C75F84-D5F2-40B6-BF53-7327604DDF31}" name="Colonne14424" dataDxfId="1942"/>
    <tableColumn id="14443" xr3:uid="{5661FF62-D779-40C3-ADAF-055DE6D8458D}" name="Colonne14425" dataDxfId="1941"/>
    <tableColumn id="14444" xr3:uid="{BBA568E9-3AFE-4021-BF89-94642AF90106}" name="Colonne14426" dataDxfId="1940"/>
    <tableColumn id="14445" xr3:uid="{FB68DB64-D9D8-414E-B675-8544A386A706}" name="Colonne14427" dataDxfId="1939"/>
    <tableColumn id="14446" xr3:uid="{1139DBD3-7F7C-4E92-9E5A-00406FD7A960}" name="Colonne14428" dataDxfId="1938"/>
    <tableColumn id="14447" xr3:uid="{2EC46A60-908A-4674-B037-0393491AAA14}" name="Colonne14429" dataDxfId="1937"/>
    <tableColumn id="14448" xr3:uid="{DD255DB2-9FC0-42F1-88C6-774262F5B1D9}" name="Colonne14430" dataDxfId="1936"/>
    <tableColumn id="14449" xr3:uid="{3327C914-4A34-4A6F-B16C-2808BDA8498C}" name="Colonne14431" dataDxfId="1935"/>
    <tableColumn id="14450" xr3:uid="{C6233B18-0329-44E7-87AE-D98032628E20}" name="Colonne14432" dataDxfId="1934"/>
    <tableColumn id="14451" xr3:uid="{6F7AC7D0-26AE-44B5-BEC4-F1F31D01A234}" name="Colonne14433" dataDxfId="1933"/>
    <tableColumn id="14452" xr3:uid="{B2629D39-C0B9-46FD-BECF-437CCA2A4425}" name="Colonne14434" dataDxfId="1932"/>
    <tableColumn id="14453" xr3:uid="{4E24702B-3645-41E3-B28A-8C57FE99A1AA}" name="Colonne14435" dataDxfId="1931"/>
    <tableColumn id="14454" xr3:uid="{DBCDFC75-14F6-471C-AD00-04862C741F5E}" name="Colonne14436" dataDxfId="1930"/>
    <tableColumn id="14455" xr3:uid="{79047E95-A63C-4BC6-9116-4A880CABC03C}" name="Colonne14437" dataDxfId="1929"/>
    <tableColumn id="14456" xr3:uid="{0AE38F91-A285-49D8-BD38-2CEBEAF73EF2}" name="Colonne14438" dataDxfId="1928"/>
    <tableColumn id="14457" xr3:uid="{857F1050-F830-463A-B397-37B3C3A282EB}" name="Colonne14439" dataDxfId="1927"/>
    <tableColumn id="14458" xr3:uid="{6189B21A-8860-48C7-B107-655C0CCBB567}" name="Colonne14440" dataDxfId="1926"/>
    <tableColumn id="14459" xr3:uid="{675BCA49-52C2-42C9-8CF1-E882C6136E13}" name="Colonne14441" dataDxfId="1925"/>
    <tableColumn id="14460" xr3:uid="{836DF538-C9CA-46C4-8122-9C4C11CECA62}" name="Colonne14442" dataDxfId="1924"/>
    <tableColumn id="14461" xr3:uid="{5F75F193-05B6-4EB1-9A45-6B391302CDAA}" name="Colonne14443" dataDxfId="1923"/>
    <tableColumn id="14462" xr3:uid="{9E424625-BFD1-4F45-A3AC-390B9B96D837}" name="Colonne14444" dataDxfId="1922"/>
    <tableColumn id="14463" xr3:uid="{CBA804AB-6E53-4A34-BF3A-ACB12B867DF4}" name="Colonne14445" dataDxfId="1921"/>
    <tableColumn id="14464" xr3:uid="{4B97C9F5-16BF-42B8-A1D4-313CB7B5B662}" name="Colonne14446" dataDxfId="1920"/>
    <tableColumn id="14465" xr3:uid="{C67B985B-9EBA-4998-B663-36B2DD91B970}" name="Colonne14447" dataDxfId="1919"/>
    <tableColumn id="14466" xr3:uid="{31E768CF-326A-492F-BBD9-3763D339DBBE}" name="Colonne14448" dataDxfId="1918"/>
    <tableColumn id="14467" xr3:uid="{CCACE4E3-C577-48A5-AB14-CCE6E383BCF3}" name="Colonne14449" dataDxfId="1917"/>
    <tableColumn id="14468" xr3:uid="{BEE7D0BF-1881-4AB9-941E-3BF455F2AE55}" name="Colonne14450" dataDxfId="1916"/>
    <tableColumn id="14469" xr3:uid="{629C4C6E-D674-40C2-9082-B1DDF6AAA3AF}" name="Colonne14451" dataDxfId="1915"/>
    <tableColumn id="14470" xr3:uid="{1CE5BD02-34B6-4A80-9F11-96FCABE4520B}" name="Colonne14452" dataDxfId="1914"/>
    <tableColumn id="14471" xr3:uid="{368043CC-B7E9-4963-8A26-98D4F11E30E7}" name="Colonne14453" dataDxfId="1913"/>
    <tableColumn id="14472" xr3:uid="{57B9EF2A-1E15-427A-8B35-C63FBA495363}" name="Colonne14454" dataDxfId="1912"/>
    <tableColumn id="14473" xr3:uid="{6819249C-53D2-484E-A5DB-16BAB56D1344}" name="Colonne14455" dataDxfId="1911"/>
    <tableColumn id="14474" xr3:uid="{F43F43EF-84E6-4C7B-B774-E57DBBF7E6BA}" name="Colonne14456" dataDxfId="1910"/>
    <tableColumn id="14475" xr3:uid="{2F373A7C-1EAD-48A3-91AB-6E3FDB9E6EEA}" name="Colonne14457" dataDxfId="1909"/>
    <tableColumn id="14476" xr3:uid="{EDE8F814-C292-4AD4-AEE2-0FC1072ECBE4}" name="Colonne14458" dataDxfId="1908"/>
    <tableColumn id="14477" xr3:uid="{A7D5F297-0F6F-4FB1-97BC-69E3C585D992}" name="Colonne14459" dataDxfId="1907"/>
    <tableColumn id="14478" xr3:uid="{234E69E4-F230-4DCF-8A4E-BF48517706CB}" name="Colonne14460" dataDxfId="1906"/>
    <tableColumn id="14479" xr3:uid="{2FC1B71A-5067-469E-BAC7-068DA139887A}" name="Colonne14461" dataDxfId="1905"/>
    <tableColumn id="14480" xr3:uid="{2BFDBE94-94F3-4095-958A-72DC1EE80376}" name="Colonne14462" dataDxfId="1904"/>
    <tableColumn id="14481" xr3:uid="{18B43345-E295-4B8C-A277-2A2F0F130342}" name="Colonne14463" dataDxfId="1903"/>
    <tableColumn id="14482" xr3:uid="{EB9E310B-5450-47A9-B4CC-22B9336F9A09}" name="Colonne14464" dataDxfId="1902"/>
    <tableColumn id="14483" xr3:uid="{B26F1FB4-6998-4F44-9540-9BF67A2E23F1}" name="Colonne14465" dataDxfId="1901"/>
    <tableColumn id="14484" xr3:uid="{F9580ADB-F833-4BC3-9CC2-D40068F58097}" name="Colonne14466" dataDxfId="1900"/>
    <tableColumn id="14485" xr3:uid="{21B2628F-7D02-440B-8F79-3F5583F6DA33}" name="Colonne14467" dataDxfId="1899"/>
    <tableColumn id="14486" xr3:uid="{42D24D7C-F6C5-458C-B5FE-E9653F5D319A}" name="Colonne14468" dataDxfId="1898"/>
    <tableColumn id="14487" xr3:uid="{1740E445-B4C2-49D4-8D58-F02AF955B6B7}" name="Colonne14469" dataDxfId="1897"/>
    <tableColumn id="14488" xr3:uid="{363C2090-F72B-461E-93CE-98994EC90647}" name="Colonne14470" dataDxfId="1896"/>
    <tableColumn id="14489" xr3:uid="{FD0FC643-7D41-4370-91F8-484DF9D9665E}" name="Colonne14471" dataDxfId="1895"/>
    <tableColumn id="14490" xr3:uid="{96DB12EC-27A0-4570-A58C-E09931AC55DB}" name="Colonne14472" dataDxfId="1894"/>
    <tableColumn id="14491" xr3:uid="{8411807C-29F5-46A1-9841-A203C71C3509}" name="Colonne14473" dataDxfId="1893"/>
    <tableColumn id="14492" xr3:uid="{051C3349-1047-4A65-B9EF-8306FF9D389C}" name="Colonne14474" dataDxfId="1892"/>
    <tableColumn id="14493" xr3:uid="{FC8AAB85-0A1B-4980-872D-EDE23B2B5D24}" name="Colonne14475" dataDxfId="1891"/>
    <tableColumn id="14494" xr3:uid="{EE37B32F-8205-46AF-B18D-E92FAE2A1E38}" name="Colonne14476" dataDxfId="1890"/>
    <tableColumn id="14495" xr3:uid="{07471D8C-4F0A-48E3-9DCD-4140FB5745CD}" name="Colonne14477" dataDxfId="1889"/>
    <tableColumn id="14496" xr3:uid="{E8CCD8F6-0110-4CA0-BA76-C13B4E73C506}" name="Colonne14478" dataDxfId="1888"/>
    <tableColumn id="14497" xr3:uid="{009E485B-74FB-42CF-A345-9BC8F712B864}" name="Colonne14479" dataDxfId="1887"/>
    <tableColumn id="14498" xr3:uid="{BD5BC664-21C7-4A3D-9C5F-A2F87C425C30}" name="Colonne14480" dataDxfId="1886"/>
    <tableColumn id="14499" xr3:uid="{7CE02CE7-83C4-4EA2-A517-BC42A45099C4}" name="Colonne14481" dataDxfId="1885"/>
    <tableColumn id="14500" xr3:uid="{B92F98C9-8DD6-41A8-AB42-7EA46FB16FE7}" name="Colonne14482" dataDxfId="1884"/>
    <tableColumn id="14501" xr3:uid="{ECFCD6E2-0F81-415B-84A6-B180F6C8B9E2}" name="Colonne14483" dataDxfId="1883"/>
    <tableColumn id="14502" xr3:uid="{A7A2083F-F8A9-45CB-B338-58AA7B658377}" name="Colonne14484" dataDxfId="1882"/>
    <tableColumn id="14503" xr3:uid="{2583D680-4316-4AB9-A469-6BD62C024DD4}" name="Colonne14485" dataDxfId="1881"/>
    <tableColumn id="14504" xr3:uid="{6EAEA5A8-ACB3-4A21-A6FE-49790DC5CD92}" name="Colonne14486" dataDxfId="1880"/>
    <tableColumn id="14505" xr3:uid="{F7C14401-CFA2-43CB-9AC5-7332891F4A2B}" name="Colonne14487" dataDxfId="1879"/>
    <tableColumn id="14506" xr3:uid="{AE83A0E6-7503-49B8-A6C3-A69814C69CA9}" name="Colonne14488" dataDxfId="1878"/>
    <tableColumn id="14507" xr3:uid="{64365D0A-BD58-4C7B-AEE3-9285AFE86F6F}" name="Colonne14489" dataDxfId="1877"/>
    <tableColumn id="14508" xr3:uid="{0F508351-1584-4395-825E-75CE29E8787B}" name="Colonne14490" dataDxfId="1876"/>
    <tableColumn id="14509" xr3:uid="{AD670CDC-4E89-4229-8ADD-E4D41351D50A}" name="Colonne14491" dataDxfId="1875"/>
    <tableColumn id="14510" xr3:uid="{2C479DAD-E00C-4418-B24A-9439B4B69129}" name="Colonne14492" dataDxfId="1874"/>
    <tableColumn id="14511" xr3:uid="{28FE3D0C-753C-42FB-BA9E-323A29E60CD6}" name="Colonne14493" dataDxfId="1873"/>
    <tableColumn id="14512" xr3:uid="{25A86655-AE6B-4ABE-9E98-C95B910690CF}" name="Colonne14494" dataDxfId="1872"/>
    <tableColumn id="14513" xr3:uid="{1BD131FA-D7E9-4C66-82D0-E1EFB8BE1F14}" name="Colonne14495" dataDxfId="1871"/>
    <tableColumn id="14514" xr3:uid="{B627B68D-0390-4918-90BD-44597BFDB866}" name="Colonne14496" dataDxfId="1870"/>
    <tableColumn id="14515" xr3:uid="{F30AB709-D286-4EDA-A3F0-056851C69E92}" name="Colonne14497" dataDxfId="1869"/>
    <tableColumn id="14516" xr3:uid="{6872EC8B-2C22-4332-95A0-3CB0C6FC2B92}" name="Colonne14498" dataDxfId="1868"/>
    <tableColumn id="14517" xr3:uid="{63A67325-A531-4773-85B5-740372EBDA6D}" name="Colonne14499" dataDxfId="1867"/>
    <tableColumn id="14518" xr3:uid="{FE6D8D93-C2B0-4FC4-A277-75B4665503BE}" name="Colonne14500" dataDxfId="1866"/>
    <tableColumn id="14519" xr3:uid="{C6D56282-497F-4B81-96C8-A9B753189776}" name="Colonne14501" dataDxfId="1865"/>
    <tableColumn id="14520" xr3:uid="{82780797-C64B-409B-B7E8-824724054A76}" name="Colonne14502" dataDxfId="1864"/>
    <tableColumn id="14521" xr3:uid="{BD444B1D-73C9-43A0-98A2-293D1CE005BA}" name="Colonne14503" dataDxfId="1863"/>
    <tableColumn id="14522" xr3:uid="{0B69C2AF-64D9-491C-83AB-95706DFE7030}" name="Colonne14504" dataDxfId="1862"/>
    <tableColumn id="14523" xr3:uid="{1B22E6FC-3A62-4E9F-9F5A-C0E70BFAF4DA}" name="Colonne14505" dataDxfId="1861"/>
    <tableColumn id="14524" xr3:uid="{CFE0DD5F-30E2-40F1-9776-4D7DF9289D90}" name="Colonne14506" dataDxfId="1860"/>
    <tableColumn id="14525" xr3:uid="{7765CC4D-DDCC-4B3A-BDE0-52E805725518}" name="Colonne14507" dataDxfId="1859"/>
    <tableColumn id="14526" xr3:uid="{74CC167D-D53C-4349-AFCF-2DF049D35BCE}" name="Colonne14508" dataDxfId="1858"/>
    <tableColumn id="14527" xr3:uid="{85B3A5F9-259E-414B-8341-4199DEFC0CE5}" name="Colonne14509" dataDxfId="1857"/>
    <tableColumn id="14528" xr3:uid="{A83A347F-4EFA-4FA6-A96C-F59CD831DFDE}" name="Colonne14510" dataDxfId="1856"/>
    <tableColumn id="14529" xr3:uid="{755B7C2A-4BDB-422A-A0D9-D6A500F91E93}" name="Colonne14511" dataDxfId="1855"/>
    <tableColumn id="14530" xr3:uid="{B041F269-E445-43E6-9052-9229AB9B76BF}" name="Colonne14512" dataDxfId="1854"/>
    <tableColumn id="14531" xr3:uid="{F76D9863-4F42-4835-B293-289C1F029CE5}" name="Colonne14513" dataDxfId="1853"/>
    <tableColumn id="14532" xr3:uid="{5C9364FF-D749-4DFE-B082-1E5972388227}" name="Colonne14514" dataDxfId="1852"/>
    <tableColumn id="14533" xr3:uid="{43570177-FAFF-4799-863A-6DB8DEDA6586}" name="Colonne14515" dataDxfId="1851"/>
    <tableColumn id="14534" xr3:uid="{C9175665-9AC1-4A77-948E-3E151F896C74}" name="Colonne14516" dataDxfId="1850"/>
    <tableColumn id="14535" xr3:uid="{FAED1302-277A-4C72-93A4-6017D84D6380}" name="Colonne14517" dataDxfId="1849"/>
    <tableColumn id="14536" xr3:uid="{D696AA63-0C22-446D-B61C-56060DDE7144}" name="Colonne14518" dataDxfId="1848"/>
    <tableColumn id="14537" xr3:uid="{502FFD9C-30E1-4A41-9BA0-B491355BE813}" name="Colonne14519" dataDxfId="1847"/>
    <tableColumn id="14538" xr3:uid="{B74471E0-9353-4EBE-9BEE-36399C7E20DD}" name="Colonne14520" dataDxfId="1846"/>
    <tableColumn id="14539" xr3:uid="{BFD251FA-4DDF-48BD-8CC6-270B31AB7B0A}" name="Colonne14521" dataDxfId="1845"/>
    <tableColumn id="14540" xr3:uid="{1BA43212-33AF-49F4-AAB2-BE50AD2F9691}" name="Colonne14522" dataDxfId="1844"/>
    <tableColumn id="14541" xr3:uid="{91EC5455-E80C-464E-9551-10BF4711B825}" name="Colonne14523" dataDxfId="1843"/>
    <tableColumn id="14542" xr3:uid="{FFCD4FEB-4E5B-42A0-969D-44561600AF2E}" name="Colonne14524" dataDxfId="1842"/>
    <tableColumn id="14543" xr3:uid="{963252CC-4A5A-4C42-A4B6-781E9BB9348F}" name="Colonne14525" dataDxfId="1841"/>
    <tableColumn id="14544" xr3:uid="{164180D7-1A6C-4B15-ABA9-D5C1A1AE0454}" name="Colonne14526" dataDxfId="1840"/>
    <tableColumn id="14545" xr3:uid="{16A48143-CF06-419E-8944-4974DEBFDAA8}" name="Colonne14527" dataDxfId="1839"/>
    <tableColumn id="14546" xr3:uid="{29F79B6C-585A-4675-9A34-D8EFB96FE2DA}" name="Colonne14528" dataDxfId="1838"/>
    <tableColumn id="14547" xr3:uid="{AB7FD07B-B061-487B-A6CA-8E51F4639F57}" name="Colonne14529" dataDxfId="1837"/>
    <tableColumn id="14548" xr3:uid="{7B9DF586-903D-4687-929D-FB8C1121FCC5}" name="Colonne14530" dataDxfId="1836"/>
    <tableColumn id="14549" xr3:uid="{F566F7D7-08AD-4DB9-869E-88A111F763CD}" name="Colonne14531" dataDxfId="1835"/>
    <tableColumn id="14550" xr3:uid="{67437B53-86E6-4B2A-B2B8-C03D8E4175E8}" name="Colonne14532" dataDxfId="1834"/>
    <tableColumn id="14551" xr3:uid="{2BFA30BE-9615-443C-8D8D-BF0632C37ACD}" name="Colonne14533" dataDxfId="1833"/>
    <tableColumn id="14552" xr3:uid="{2B0F5647-65C3-4DF6-BEAC-A5FF29F17E00}" name="Colonne14534" dataDxfId="1832"/>
    <tableColumn id="14553" xr3:uid="{E7642509-64E3-42A6-A05B-40FC6991B92B}" name="Colonne14535" dataDxfId="1831"/>
    <tableColumn id="14554" xr3:uid="{F6B392BE-7A04-4B16-95DE-B4C2ED86A07F}" name="Colonne14536" dataDxfId="1830"/>
    <tableColumn id="14555" xr3:uid="{35C72368-8529-41AC-89B5-224C44A755B3}" name="Colonne14537" dataDxfId="1829"/>
    <tableColumn id="14556" xr3:uid="{DB30CFF5-9056-43F8-9A78-2CD96BD9F259}" name="Colonne14538" dataDxfId="1828"/>
    <tableColumn id="14557" xr3:uid="{8052D0EB-923D-481F-98F1-B761ADFFC55C}" name="Colonne14539" dataDxfId="1827"/>
    <tableColumn id="14558" xr3:uid="{5CEC9FEE-D0E0-45EC-904C-B6F700EA3F3E}" name="Colonne14540" dataDxfId="1826"/>
    <tableColumn id="14559" xr3:uid="{F4FA2AB1-1980-48A4-835A-554F4819779A}" name="Colonne14541" dataDxfId="1825"/>
    <tableColumn id="14560" xr3:uid="{1215AB15-EED4-4372-872A-3076F86DC960}" name="Colonne14542" dataDxfId="1824"/>
    <tableColumn id="14561" xr3:uid="{7EE1CBF6-EFAF-43DF-B2A6-6D8907AFBBA5}" name="Colonne14543" dataDxfId="1823"/>
    <tableColumn id="14562" xr3:uid="{B1C93418-887C-4C1C-892B-FBF835DCB788}" name="Colonne14544" dataDxfId="1822"/>
    <tableColumn id="14563" xr3:uid="{F1F3EACC-346E-4069-97C1-234FCD7945D4}" name="Colonne14545" dataDxfId="1821"/>
    <tableColumn id="14564" xr3:uid="{9110248B-16E6-4266-BF35-2560FFA403EF}" name="Colonne14546" dataDxfId="1820"/>
    <tableColumn id="14565" xr3:uid="{7E52E39A-B744-4D3F-B712-FB5B00274A80}" name="Colonne14547" dataDxfId="1819"/>
    <tableColumn id="14566" xr3:uid="{CCA82782-10C5-416A-9A24-D99ACAEDA02F}" name="Colonne14548" dataDxfId="1818"/>
    <tableColumn id="14567" xr3:uid="{646D8534-438D-4BD7-902D-12FB0F466856}" name="Colonne14549" dataDxfId="1817"/>
    <tableColumn id="14568" xr3:uid="{3CD72D3E-EADD-403E-B7AE-F9E78521E73C}" name="Colonne14550" dataDxfId="1816"/>
    <tableColumn id="14569" xr3:uid="{D3B233FE-1E8E-426C-BB52-8372A4B9BEA2}" name="Colonne14551" dataDxfId="1815"/>
    <tableColumn id="14570" xr3:uid="{1DED61FF-DE86-499B-A10F-56A5335463B7}" name="Colonne14552" dataDxfId="1814"/>
    <tableColumn id="14571" xr3:uid="{94D1D5B8-D70C-4C1A-B3DA-68531BD86EEE}" name="Colonne14553" dataDxfId="1813"/>
    <tableColumn id="14572" xr3:uid="{E312A09E-E1B1-4D81-BA48-A380677B7326}" name="Colonne14554" dataDxfId="1812"/>
    <tableColumn id="14573" xr3:uid="{4D1EFC9B-CB4F-4694-8DD1-25D88609DE33}" name="Colonne14555" dataDxfId="1811"/>
    <tableColumn id="14574" xr3:uid="{B03CF6ED-21C0-485D-B257-77FE5F6CC7C0}" name="Colonne14556" dataDxfId="1810"/>
    <tableColumn id="14575" xr3:uid="{E8FCFC71-93E2-493E-9200-667092818475}" name="Colonne14557" dataDxfId="1809"/>
    <tableColumn id="14576" xr3:uid="{0DF6B9C2-6E27-4DB7-9795-2717BD401CD4}" name="Colonne14558" dataDxfId="1808"/>
    <tableColumn id="14577" xr3:uid="{E7B6FCBE-4928-4E9A-B490-59B053DD45FE}" name="Colonne14559" dataDxfId="1807"/>
    <tableColumn id="14578" xr3:uid="{C5F774FF-FBA6-46ED-82F2-92DA7CF70375}" name="Colonne14560" dataDxfId="1806"/>
    <tableColumn id="14579" xr3:uid="{56EF8FB7-AF19-4C25-AD4E-DDBABBA4EFB2}" name="Colonne14561" dataDxfId="1805"/>
    <tableColumn id="14580" xr3:uid="{3E65F9DC-63BD-4E96-AC2A-47D780C5A49C}" name="Colonne14562" dataDxfId="1804"/>
    <tableColumn id="14581" xr3:uid="{88756A4A-F9E8-4B62-8B6D-ADC789B403C7}" name="Colonne14563" dataDxfId="1803"/>
    <tableColumn id="14582" xr3:uid="{167C393B-6667-483C-B707-1C27F73B1B94}" name="Colonne14564" dataDxfId="1802"/>
    <tableColumn id="14583" xr3:uid="{83DFD940-80F8-44ED-9585-E200BB6670CD}" name="Colonne14565" dataDxfId="1801"/>
    <tableColumn id="14584" xr3:uid="{E9CD537D-5FE2-4A86-A06E-7389683E14FE}" name="Colonne14566" dataDxfId="1800"/>
    <tableColumn id="14585" xr3:uid="{B6668173-8CBB-48E7-86D3-C2904D55234A}" name="Colonne14567" dataDxfId="1799"/>
    <tableColumn id="14586" xr3:uid="{116BC909-1B95-4852-9DB9-DC038CB28120}" name="Colonne14568" dataDxfId="1798"/>
    <tableColumn id="14587" xr3:uid="{7A662D2D-7BE9-4C09-888B-974D0769FFB2}" name="Colonne14569" dataDxfId="1797"/>
    <tableColumn id="14588" xr3:uid="{795ADC24-E054-4A48-8C89-EE51C8AD118B}" name="Colonne14570" dataDxfId="1796"/>
    <tableColumn id="14589" xr3:uid="{CF8A3DEF-FA98-4E6A-B564-BA462601C024}" name="Colonne14571" dataDxfId="1795"/>
    <tableColumn id="14590" xr3:uid="{FAEAFD1B-1BA5-415D-AAA7-6355DDFA4B09}" name="Colonne14572" dataDxfId="1794"/>
    <tableColumn id="14591" xr3:uid="{D02ED2D2-A52A-46A4-8C30-C003324987B7}" name="Colonne14573" dataDxfId="1793"/>
    <tableColumn id="14592" xr3:uid="{60FFBFA9-9CFC-48C6-B60C-387CC05AB4F7}" name="Colonne14574" dataDxfId="1792"/>
    <tableColumn id="14593" xr3:uid="{35BDB2E1-E9D2-4FD5-BD5C-EC42F8A646DD}" name="Colonne14575" dataDxfId="1791"/>
    <tableColumn id="14594" xr3:uid="{81E45598-C195-4665-A72E-C93CC9E605C7}" name="Colonne14576" dataDxfId="1790"/>
    <tableColumn id="14595" xr3:uid="{E61E270E-B681-49CB-923C-0D2EFB2A6F26}" name="Colonne14577" dataDxfId="1789"/>
    <tableColumn id="14596" xr3:uid="{CC3EA3EC-21AA-44D2-A2B4-EA7AC83BB733}" name="Colonne14578" dataDxfId="1788"/>
    <tableColumn id="14597" xr3:uid="{8955EC4E-5518-48BC-B417-0584D0539DB4}" name="Colonne14579" dataDxfId="1787"/>
    <tableColumn id="14598" xr3:uid="{E8CBB44C-8739-4992-A761-F3DAB848878C}" name="Colonne14580" dataDxfId="1786"/>
    <tableColumn id="14599" xr3:uid="{88B4B36A-3A13-48F7-BD0E-B8FDC1403B79}" name="Colonne14581" dataDxfId="1785"/>
    <tableColumn id="14600" xr3:uid="{53B25CD1-D311-4CAB-AC75-03E236FB261E}" name="Colonne14582" dataDxfId="1784"/>
    <tableColumn id="14601" xr3:uid="{95235768-9817-4248-8066-1093C3483002}" name="Colonne14583" dataDxfId="1783"/>
    <tableColumn id="14602" xr3:uid="{CF5970BB-E939-4F6E-9CDB-8F1944EC4541}" name="Colonne14584" dataDxfId="1782"/>
    <tableColumn id="14603" xr3:uid="{69C18804-F2AC-42A9-AA1C-7BD8204CE0F1}" name="Colonne14585" dataDxfId="1781"/>
    <tableColumn id="14604" xr3:uid="{1AC3D556-3448-4FE7-9838-150C211EBFCC}" name="Colonne14586" dataDxfId="1780"/>
    <tableColumn id="14605" xr3:uid="{286D6CEE-977C-4FDC-BEE4-77D6536366FC}" name="Colonne14587" dataDxfId="1779"/>
    <tableColumn id="14606" xr3:uid="{B8227501-27C0-416A-AECF-B16FE517914A}" name="Colonne14588" dataDxfId="1778"/>
    <tableColumn id="14607" xr3:uid="{E1A8AD52-0CBF-4604-8A06-45FA5FC3BD97}" name="Colonne14589" dataDxfId="1777"/>
    <tableColumn id="14608" xr3:uid="{88204002-E558-47B7-AD49-8D5F5404A310}" name="Colonne14590" dataDxfId="1776"/>
    <tableColumn id="14609" xr3:uid="{9DAAE54D-A213-4CDE-AED2-A815D4F504F4}" name="Colonne14591" dataDxfId="1775"/>
    <tableColumn id="14610" xr3:uid="{1CFA221A-9956-4F63-88DC-FFF7492A24BB}" name="Colonne14592" dataDxfId="1774"/>
    <tableColumn id="14611" xr3:uid="{D17410EA-9285-43B6-8179-6F9EA9646FFB}" name="Colonne14593" dataDxfId="1773"/>
    <tableColumn id="14612" xr3:uid="{0835F4C9-752A-4E2D-AB8B-18DAE6C2EADA}" name="Colonne14594" dataDxfId="1772"/>
    <tableColumn id="14613" xr3:uid="{36A8C2BD-7865-45CF-8093-9F1C0CA2AB41}" name="Colonne14595" dataDxfId="1771"/>
    <tableColumn id="14614" xr3:uid="{92E9AC48-98D0-4172-9751-02B276F379A9}" name="Colonne14596" dataDxfId="1770"/>
    <tableColumn id="14615" xr3:uid="{03DE0D67-7C61-495C-9FBE-62C08A17EB1C}" name="Colonne14597" dataDxfId="1769"/>
    <tableColumn id="14616" xr3:uid="{236966F3-89C2-436A-8F1F-90BC55F114FB}" name="Colonne14598" dataDxfId="1768"/>
    <tableColumn id="14617" xr3:uid="{4C08E7D7-04B4-47A8-9184-9944F4743203}" name="Colonne14599" dataDxfId="1767"/>
    <tableColumn id="14618" xr3:uid="{1EACBEDC-B6D4-4476-B081-2230AF25F66F}" name="Colonne14600" dataDxfId="1766"/>
    <tableColumn id="14619" xr3:uid="{F036A9E4-7A4E-492C-A8AE-19D5C20EC028}" name="Colonne14601" dataDxfId="1765"/>
    <tableColumn id="14620" xr3:uid="{55905EC0-1A70-4044-B903-A6254BBEECD1}" name="Colonne14602" dataDxfId="1764"/>
    <tableColumn id="14621" xr3:uid="{E081F7B4-587D-4FB9-B266-A541B4255D0A}" name="Colonne14603" dataDxfId="1763"/>
    <tableColumn id="14622" xr3:uid="{21FB93D0-1B89-4187-A9E2-A0D2FA04B985}" name="Colonne14604" dataDxfId="1762"/>
    <tableColumn id="14623" xr3:uid="{54EE12DA-1FE0-46F9-BB9A-4BCB4E8CF7DC}" name="Colonne14605" dataDxfId="1761"/>
    <tableColumn id="14624" xr3:uid="{050E68F8-35B3-495F-B95D-CC62890436AD}" name="Colonne14606" dataDxfId="1760"/>
    <tableColumn id="14625" xr3:uid="{D19BCB29-4CD2-498B-803F-AE74BDB511A5}" name="Colonne14607" dataDxfId="1759"/>
    <tableColumn id="14626" xr3:uid="{4BA37737-F8DE-4C40-B998-54428B47E302}" name="Colonne14608" dataDxfId="1758"/>
    <tableColumn id="14627" xr3:uid="{743F5E33-1DB9-40E2-8AB3-9250DF3D28E0}" name="Colonne14609" dataDxfId="1757"/>
    <tableColumn id="14628" xr3:uid="{535E96B7-129B-4401-88D7-E26498205A35}" name="Colonne14610" dataDxfId="1756"/>
    <tableColumn id="14629" xr3:uid="{E75B0D3A-1E3C-44D2-950A-87B93A6A13AB}" name="Colonne14611" dataDxfId="1755"/>
    <tableColumn id="14630" xr3:uid="{A54BD115-8E88-4EB8-8BE3-C24BE4CC4BC0}" name="Colonne14612" dataDxfId="1754"/>
    <tableColumn id="14631" xr3:uid="{E767CC9A-84DB-4FB7-923F-A9D2C9CAEF36}" name="Colonne14613" dataDxfId="1753"/>
    <tableColumn id="14632" xr3:uid="{D1548C43-B990-474C-80D6-0277A6C28DDE}" name="Colonne14614" dataDxfId="1752"/>
    <tableColumn id="14633" xr3:uid="{5DEDF11A-019E-418F-AAFC-8703D1F9D5B0}" name="Colonne14615" dataDxfId="1751"/>
    <tableColumn id="14634" xr3:uid="{68329456-F299-4D01-B4FC-8AB54099E7B6}" name="Colonne14616" dataDxfId="1750"/>
    <tableColumn id="14635" xr3:uid="{D82C0836-83E1-4B2D-9A42-013BADF7F45E}" name="Colonne14617" dataDxfId="1749"/>
    <tableColumn id="14636" xr3:uid="{25FA843E-A50D-4DFA-B919-4997DB3D95C4}" name="Colonne14618" dataDxfId="1748"/>
    <tableColumn id="14637" xr3:uid="{3BE37421-4118-4CEC-B117-E9B56B0B5616}" name="Colonne14619" dataDxfId="1747"/>
    <tableColumn id="14638" xr3:uid="{2FD9B6E3-112C-4797-95B0-E88868F8D621}" name="Colonne14620" dataDxfId="1746"/>
    <tableColumn id="14639" xr3:uid="{83D92A51-AD65-4CF8-B325-F2049F6A030E}" name="Colonne14621" dataDxfId="1745"/>
    <tableColumn id="14640" xr3:uid="{3613FA10-9A7A-4828-8126-CBABCC8539C5}" name="Colonne14622" dataDxfId="1744"/>
    <tableColumn id="14641" xr3:uid="{8172E025-99EE-4357-A1E7-845AE840B366}" name="Colonne14623" dataDxfId="1743"/>
    <tableColumn id="14642" xr3:uid="{BA627C31-74EE-415D-8CFC-40BAA0EF8624}" name="Colonne14624" dataDxfId="1742"/>
    <tableColumn id="14643" xr3:uid="{FADFBCA2-F161-4A1F-A4C1-35C16CFE5D24}" name="Colonne14625" dataDxfId="1741"/>
    <tableColumn id="14644" xr3:uid="{0892BE8F-1FFC-4E90-A6CA-34701E6ED44A}" name="Colonne14626" dataDxfId="1740"/>
    <tableColumn id="14645" xr3:uid="{E92002A1-005A-4905-9377-21D7A33D48EE}" name="Colonne14627" dataDxfId="1739"/>
    <tableColumn id="14646" xr3:uid="{CA137523-26E7-4E19-984F-D6C2791F4204}" name="Colonne14628" dataDxfId="1738"/>
    <tableColumn id="14647" xr3:uid="{D7C48FF9-B0DB-4FDC-8608-69B7503ED4BD}" name="Colonne14629" dataDxfId="1737"/>
    <tableColumn id="14648" xr3:uid="{8AEC4E5E-7DFB-4C5B-B276-58E080FAE456}" name="Colonne14630" dataDxfId="1736"/>
    <tableColumn id="14649" xr3:uid="{EE7AAFB1-20C0-4FE9-9AEE-2F629FF37C1B}" name="Colonne14631" dataDxfId="1735"/>
    <tableColumn id="14650" xr3:uid="{AE6A9563-7150-4F52-BB16-64241671BD25}" name="Colonne14632" dataDxfId="1734"/>
    <tableColumn id="14651" xr3:uid="{7651BF66-839D-4EFD-B291-5E18EB19B7DA}" name="Colonne14633" dataDxfId="1733"/>
    <tableColumn id="14652" xr3:uid="{6DC11BDB-6A80-4E30-945E-BB63099042A5}" name="Colonne14634" dataDxfId="1732"/>
    <tableColumn id="14653" xr3:uid="{B81B2A94-AE61-4AA2-82FB-CE1575619111}" name="Colonne14635" dataDxfId="1731"/>
    <tableColumn id="14654" xr3:uid="{8B4F0133-C4EB-4395-9CF9-2B6A1CCE0B5F}" name="Colonne14636" dataDxfId="1730"/>
    <tableColumn id="14655" xr3:uid="{DDF043E0-8DF8-4DDD-8C7B-C8DF7D1A7FFF}" name="Colonne14637" dataDxfId="1729"/>
    <tableColumn id="14656" xr3:uid="{22BA974C-E7D6-4E29-BA4C-D0E9DBB3EC8D}" name="Colonne14638" dataDxfId="1728"/>
    <tableColumn id="14657" xr3:uid="{7571D9FA-1E5A-47A1-8CE1-0937E2FB8AE1}" name="Colonne14639" dataDxfId="1727"/>
    <tableColumn id="14658" xr3:uid="{580D7BBA-8E3E-43C5-B2F5-77B4E470E981}" name="Colonne14640" dataDxfId="1726"/>
    <tableColumn id="14659" xr3:uid="{DC289119-32C5-4CF1-8D2E-EAD4BE222DAF}" name="Colonne14641" dataDxfId="1725"/>
    <tableColumn id="14660" xr3:uid="{1FC24C20-032E-43CD-A987-86A57C2CA933}" name="Colonne14642" dataDxfId="1724"/>
    <tableColumn id="14661" xr3:uid="{2D17C702-5218-4EAC-99E5-B36C6AE8B564}" name="Colonne14643" dataDxfId="1723"/>
    <tableColumn id="14662" xr3:uid="{1DDB581F-71B9-42DA-8E5F-41C8A4EAE4A6}" name="Colonne14644" dataDxfId="1722"/>
    <tableColumn id="14663" xr3:uid="{8642C7CC-0344-4FE5-9AF1-B91681E95647}" name="Colonne14645" dataDxfId="1721"/>
    <tableColumn id="14664" xr3:uid="{D28CD7FB-D4BE-447E-A539-4ED1B5BFAB58}" name="Colonne14646" dataDxfId="1720"/>
    <tableColumn id="14665" xr3:uid="{BB9B65DD-0013-4C0E-8427-7401DCD7CBD7}" name="Colonne14647" dataDxfId="1719"/>
    <tableColumn id="14666" xr3:uid="{DA1A2C9B-0DE7-4C4E-B005-6D3B9C221B83}" name="Colonne14648" dataDxfId="1718"/>
    <tableColumn id="14667" xr3:uid="{97A9000F-C2D6-400D-9322-8FFA641D3A22}" name="Colonne14649" dataDxfId="1717"/>
    <tableColumn id="14668" xr3:uid="{421EBD3A-1819-4153-8BD5-8526DDD77D7B}" name="Colonne14650" dataDxfId="1716"/>
    <tableColumn id="14669" xr3:uid="{95BF7623-E509-42B0-B750-EA855E1E0128}" name="Colonne14651" dataDxfId="1715"/>
    <tableColumn id="14670" xr3:uid="{5F7F3694-B721-4E54-8FE5-D52DBCE8BA3D}" name="Colonne14652" dataDxfId="1714"/>
    <tableColumn id="14671" xr3:uid="{154816F0-2805-4F07-8E10-232A1E082C0A}" name="Colonne14653" dataDxfId="1713"/>
    <tableColumn id="14672" xr3:uid="{19450AE9-3CFB-447E-A3A8-6D5CCDB3AAC5}" name="Colonne14654" dataDxfId="1712"/>
    <tableColumn id="14673" xr3:uid="{54D2C3F1-85BC-4F49-9FAE-FCFC6A42C596}" name="Colonne14655" dataDxfId="1711"/>
    <tableColumn id="14674" xr3:uid="{45B7E725-1043-4B85-8272-7AD266A84D84}" name="Colonne14656" dataDxfId="1710"/>
    <tableColumn id="14675" xr3:uid="{6BFC4BE6-B696-4B76-BC38-844666F7BEAE}" name="Colonne14657" dataDxfId="1709"/>
    <tableColumn id="14676" xr3:uid="{C86034F7-2F27-4533-B72E-7C10AB61A56E}" name="Colonne14658" dataDxfId="1708"/>
    <tableColumn id="14677" xr3:uid="{9F1F4F6E-7003-41C4-90C8-BEE1E8100CDB}" name="Colonne14659" dataDxfId="1707"/>
    <tableColumn id="14678" xr3:uid="{7B5F3BE2-EF5C-4C9F-BDBC-84CFB2E57ECE}" name="Colonne14660" dataDxfId="1706"/>
    <tableColumn id="14679" xr3:uid="{1BC2E8CB-1F8C-4C70-A8C8-CC3DA5B66204}" name="Colonne14661" dataDxfId="1705"/>
    <tableColumn id="14680" xr3:uid="{5DE3D75B-C9F5-4663-B117-E54F3E5E7E1B}" name="Colonne14662" dataDxfId="1704"/>
    <tableColumn id="14681" xr3:uid="{0437C3D7-6757-4C3C-ADE6-7E1AAC3DFF59}" name="Colonne14663" dataDxfId="1703"/>
    <tableColumn id="14682" xr3:uid="{F2850D83-A0F6-4FEE-90E6-176ABBB72823}" name="Colonne14664" dataDxfId="1702"/>
    <tableColumn id="14683" xr3:uid="{D4E029B4-BBE0-4E05-BFD0-5468FEDD6568}" name="Colonne14665" dataDxfId="1701"/>
    <tableColumn id="14684" xr3:uid="{28181891-B77D-4CCB-AA0E-8572C2D553F3}" name="Colonne14666" dataDxfId="1700"/>
    <tableColumn id="14685" xr3:uid="{AB5E0E79-94A6-4B35-8571-950B306C33AB}" name="Colonne14667" dataDxfId="1699"/>
    <tableColumn id="14686" xr3:uid="{9F6A0B82-E191-467A-9E7D-B0E4DFCB047E}" name="Colonne14668" dataDxfId="1698"/>
    <tableColumn id="14687" xr3:uid="{1725AFB4-3A41-42F6-81FA-5AEA254F45B8}" name="Colonne14669" dataDxfId="1697"/>
    <tableColumn id="14688" xr3:uid="{5B08856D-9F0C-4BBE-BD6A-F6F556067DF7}" name="Colonne14670" dataDxfId="1696"/>
    <tableColumn id="14689" xr3:uid="{EF10AB9C-8736-4837-A3AB-071724BF5AE1}" name="Colonne14671" dataDxfId="1695"/>
    <tableColumn id="14690" xr3:uid="{8E41B3E9-64C8-4EA0-8DDA-C481504B68CA}" name="Colonne14672" dataDxfId="1694"/>
    <tableColumn id="14691" xr3:uid="{7CDA6E85-FF9A-4813-8F96-9C06ED04B644}" name="Colonne14673" dataDxfId="1693"/>
    <tableColumn id="14692" xr3:uid="{A5BF168B-B5DC-4A33-B8ED-4E3E0CBFF257}" name="Colonne14674" dataDxfId="1692"/>
    <tableColumn id="14693" xr3:uid="{7AEA6B85-45FE-4CE6-9F19-70D7D25FF749}" name="Colonne14675" dataDxfId="1691"/>
    <tableColumn id="14694" xr3:uid="{748F07CB-33AA-4E43-A30E-68FEB2E1499F}" name="Colonne14676" dataDxfId="1690"/>
    <tableColumn id="14695" xr3:uid="{36EAFE32-C28B-451F-8D01-7847D6E6F673}" name="Colonne14677" dataDxfId="1689"/>
    <tableColumn id="14696" xr3:uid="{89BCFD01-20F2-40A4-9C75-838EF930F5F0}" name="Colonne14678" dataDxfId="1688"/>
    <tableColumn id="14697" xr3:uid="{8CB3E51A-5DF1-4066-B4A2-7A2BE50D7C99}" name="Colonne14679" dataDxfId="1687"/>
    <tableColumn id="14698" xr3:uid="{386FA1D0-8B37-4707-9D17-84293FB347AD}" name="Colonne14680" dataDxfId="1686"/>
    <tableColumn id="14699" xr3:uid="{40E34E15-009B-4A96-ACFD-DB1EEF14D2BB}" name="Colonne14681" dataDxfId="1685"/>
    <tableColumn id="14700" xr3:uid="{7C76986A-D54B-43E4-B2B7-CDCD8CBE0CAC}" name="Colonne14682" dataDxfId="1684"/>
    <tableColumn id="14701" xr3:uid="{38A04F54-DADE-4AE4-B719-D0B45C5B2D6E}" name="Colonne14683" dataDxfId="1683"/>
    <tableColumn id="14702" xr3:uid="{B4EEBC54-8062-4812-8D74-C9BD51CF7E36}" name="Colonne14684" dataDxfId="1682"/>
    <tableColumn id="14703" xr3:uid="{02FD248D-0978-4E48-9F74-AF50DF49C44D}" name="Colonne14685" dataDxfId="1681"/>
    <tableColumn id="14704" xr3:uid="{29CC5B01-FDDB-4999-BDA8-2FDF589CF535}" name="Colonne14686" dataDxfId="1680"/>
    <tableColumn id="14705" xr3:uid="{2F61390E-B21C-4B3A-93E3-8A7F387609AE}" name="Colonne14687" dataDxfId="1679"/>
    <tableColumn id="14706" xr3:uid="{13C5ACB4-7F5E-4934-90C0-83825AEAB7D5}" name="Colonne14688" dataDxfId="1678"/>
    <tableColumn id="14707" xr3:uid="{EE52BE89-8406-4582-9398-6BC231674BA0}" name="Colonne14689" dataDxfId="1677"/>
    <tableColumn id="14708" xr3:uid="{64208038-AE4F-4B40-BE7F-56315118B188}" name="Colonne14690" dataDxfId="1676"/>
    <tableColumn id="14709" xr3:uid="{4E36A4BD-B5D7-4E44-80A0-80A5366317D5}" name="Colonne14691" dataDxfId="1675"/>
    <tableColumn id="14710" xr3:uid="{4F054B64-DA9E-42BE-94F6-24436A9594FD}" name="Colonne14692" dataDxfId="1674"/>
    <tableColumn id="14711" xr3:uid="{ADC66DA1-921A-473C-B310-5C7F9A4EA8D7}" name="Colonne14693" dataDxfId="1673"/>
    <tableColumn id="14712" xr3:uid="{FC9388A7-5F83-494A-9952-479519CEB06B}" name="Colonne14694" dataDxfId="1672"/>
    <tableColumn id="14713" xr3:uid="{730A2387-0A1B-4A48-8E2D-BCF386481A46}" name="Colonne14695" dataDxfId="1671"/>
    <tableColumn id="14714" xr3:uid="{0714BB30-5775-4FF9-BC70-9616A2888FDB}" name="Colonne14696" dataDxfId="1670"/>
    <tableColumn id="14715" xr3:uid="{48E201AA-C2A8-4F87-83D4-7EFE45B217F7}" name="Colonne14697" dataDxfId="1669"/>
    <tableColumn id="14716" xr3:uid="{CF5C9517-757A-40AC-8562-376CE6D1EEA5}" name="Colonne14698" dataDxfId="1668"/>
    <tableColumn id="14717" xr3:uid="{AC03744D-3B23-456A-BF9E-947EE26CFE99}" name="Colonne14699" dataDxfId="1667"/>
    <tableColumn id="14718" xr3:uid="{0F45C2D3-47C4-4ED2-83A1-B337F1D46CCF}" name="Colonne14700" dataDxfId="1666"/>
    <tableColumn id="14719" xr3:uid="{E1A10D08-8F04-4118-A0F3-B8B43142C976}" name="Colonne14701" dataDxfId="1665"/>
    <tableColumn id="14720" xr3:uid="{960CBAA7-5BB1-49A9-ADCF-1BEE1EE73BC2}" name="Colonne14702" dataDxfId="1664"/>
    <tableColumn id="14721" xr3:uid="{B9E2FDF2-45C5-451F-AEB8-2A2B9E9A12AD}" name="Colonne14703" dataDxfId="1663"/>
    <tableColumn id="14722" xr3:uid="{1448B49A-D6D7-4C40-8E27-56884AE89D2A}" name="Colonne14704" dataDxfId="1662"/>
    <tableColumn id="14723" xr3:uid="{4CECBA18-4B35-4308-BD40-2068725515B6}" name="Colonne14705" dataDxfId="1661"/>
    <tableColumn id="14724" xr3:uid="{B5095BCB-53A5-4758-80E5-3EA744D75062}" name="Colonne14706" dataDxfId="1660"/>
    <tableColumn id="14725" xr3:uid="{DD30704E-2824-491D-A0C5-FC6FDB2B8DAC}" name="Colonne14707" dataDxfId="1659"/>
    <tableColumn id="14726" xr3:uid="{74935DB7-B073-41B7-8838-3F676E529158}" name="Colonne14708" dataDxfId="1658"/>
    <tableColumn id="14727" xr3:uid="{C9E697C8-C73D-4174-B47E-CC0E079F731A}" name="Colonne14709" dataDxfId="1657"/>
    <tableColumn id="14728" xr3:uid="{9E2C0F49-6770-475F-B79B-09E19570F4D2}" name="Colonne14710" dataDxfId="1656"/>
    <tableColumn id="14729" xr3:uid="{775F18EE-A869-4D98-9D1B-DA98ED87AE56}" name="Colonne14711" dataDxfId="1655"/>
    <tableColumn id="14730" xr3:uid="{63907537-DAA7-4993-8B3F-C9BF37FC6487}" name="Colonne14712" dataDxfId="1654"/>
    <tableColumn id="14731" xr3:uid="{04B27517-4EE5-4D22-B2F3-FBAC3789F75D}" name="Colonne14713" dataDxfId="1653"/>
    <tableColumn id="14732" xr3:uid="{BAF53F83-7500-40D9-B163-6BEE44534FF7}" name="Colonne14714" dataDxfId="1652"/>
    <tableColumn id="14733" xr3:uid="{AD09C4BF-C828-426A-9C25-AC4A2EC9E897}" name="Colonne14715" dataDxfId="1651"/>
    <tableColumn id="14734" xr3:uid="{4D16FB5E-159E-4B48-9DE6-50A44BD8F017}" name="Colonne14716" dataDxfId="1650"/>
    <tableColumn id="14735" xr3:uid="{A594CC82-68A4-4E8D-807A-BFFEE95E7AAD}" name="Colonne14717" dataDxfId="1649"/>
    <tableColumn id="14736" xr3:uid="{2FC14813-B403-4EAD-B6A7-B9CA7B5ECDC9}" name="Colonne14718" dataDxfId="1648"/>
    <tableColumn id="14737" xr3:uid="{5BC8A1E2-F5ED-445F-B64B-693DC4806C7C}" name="Colonne14719" dataDxfId="1647"/>
    <tableColumn id="14738" xr3:uid="{70E87459-A649-4580-926A-FD4814404A4A}" name="Colonne14720" dataDxfId="1646"/>
    <tableColumn id="14739" xr3:uid="{F8EF94EF-F461-4447-A2C5-CB14DAF2EFF7}" name="Colonne14721" dataDxfId="1645"/>
    <tableColumn id="14740" xr3:uid="{B434A975-49C5-493F-B78F-326FB1180B3B}" name="Colonne14722" dataDxfId="1644"/>
    <tableColumn id="14741" xr3:uid="{22062310-EBFD-469D-B1C4-40C11174470A}" name="Colonne14723" dataDxfId="1643"/>
    <tableColumn id="14742" xr3:uid="{BF2A2628-EC14-41BC-A757-2541C9C969E9}" name="Colonne14724" dataDxfId="1642"/>
    <tableColumn id="14743" xr3:uid="{F51D50CA-FA58-4524-83FE-055202C31F76}" name="Colonne14725" dataDxfId="1641"/>
    <tableColumn id="14744" xr3:uid="{FA405979-7739-4DB4-B452-5AD9B8C93503}" name="Colonne14726" dataDxfId="1640"/>
    <tableColumn id="14745" xr3:uid="{C8098F42-63F1-470A-9793-D48BC9C8A6B6}" name="Colonne14727" dataDxfId="1639"/>
    <tableColumn id="14746" xr3:uid="{3B5FE4D1-D737-4007-8A37-CA08AEEE97CB}" name="Colonne14728" dataDxfId="1638"/>
    <tableColumn id="14747" xr3:uid="{FC6E9E7C-D053-46D8-A6D6-D4F642DCD317}" name="Colonne14729" dataDxfId="1637"/>
    <tableColumn id="14748" xr3:uid="{351DF179-4A3D-4DDB-97FB-0CB381CFEA39}" name="Colonne14730" dataDxfId="1636"/>
    <tableColumn id="14749" xr3:uid="{62FDE899-133F-4446-A77B-AF3C31C7E6DF}" name="Colonne14731" dataDxfId="1635"/>
    <tableColumn id="14750" xr3:uid="{5F397563-ED10-472C-A8F8-AC235BAE4C5B}" name="Colonne14732" dataDxfId="1634"/>
    <tableColumn id="14751" xr3:uid="{84867912-CFF1-4FDA-909B-EACDC493E399}" name="Colonne14733" dataDxfId="1633"/>
    <tableColumn id="14752" xr3:uid="{1E070658-72C8-43AB-B074-DA4A3C58B5E1}" name="Colonne14734" dataDxfId="1632"/>
    <tableColumn id="14753" xr3:uid="{9998561E-91EE-4D15-80C5-8BA8F8E46BD1}" name="Colonne14735" dataDxfId="1631"/>
    <tableColumn id="14754" xr3:uid="{135294CD-81C1-419C-A92D-ABF9771828F2}" name="Colonne14736" dataDxfId="1630"/>
    <tableColumn id="14755" xr3:uid="{602C5046-7BD9-45B6-87E3-C68F783E8A28}" name="Colonne14737" dataDxfId="1629"/>
    <tableColumn id="14756" xr3:uid="{A5C53675-FC58-45C5-BC59-D18E8BC85B1A}" name="Colonne14738" dataDxfId="1628"/>
    <tableColumn id="14757" xr3:uid="{5C9722AC-0022-4894-9155-A4AD914E220A}" name="Colonne14739" dataDxfId="1627"/>
    <tableColumn id="14758" xr3:uid="{14F3EC43-27E2-4BF2-AA6D-1703BAACAE09}" name="Colonne14740" dataDxfId="1626"/>
    <tableColumn id="14759" xr3:uid="{EC665C9B-154C-4C96-8BA5-86F0025A121C}" name="Colonne14741" dataDxfId="1625"/>
    <tableColumn id="14760" xr3:uid="{944F786F-72D1-42A0-8394-0F55EE11E776}" name="Colonne14742" dataDxfId="1624"/>
    <tableColumn id="14761" xr3:uid="{3776B758-5B57-4CFB-B828-C5C7072BBBFC}" name="Colonne14743" dataDxfId="1623"/>
    <tableColumn id="14762" xr3:uid="{82CF3965-61B0-46C5-BF4C-3C848A672DEE}" name="Colonne14744" dataDxfId="1622"/>
    <tableColumn id="14763" xr3:uid="{46F7767B-306D-4194-BB26-EC603331EB21}" name="Colonne14745" dataDxfId="1621"/>
    <tableColumn id="14764" xr3:uid="{8CBFD2CC-2C07-4A50-84CC-4DE4FB9734BC}" name="Colonne14746" dataDxfId="1620"/>
    <tableColumn id="14765" xr3:uid="{B07A451A-D493-4172-B6B3-EC9F15A81DAB}" name="Colonne14747" dataDxfId="1619"/>
    <tableColumn id="14766" xr3:uid="{53372EFD-BB65-41FB-BA81-1FE576CA1577}" name="Colonne14748" dataDxfId="1618"/>
    <tableColumn id="14767" xr3:uid="{81020B6B-DAC3-46BE-9F68-B6AA2876E551}" name="Colonne14749" dataDxfId="1617"/>
    <tableColumn id="14768" xr3:uid="{A500EC94-E999-4541-922D-D39DD6634060}" name="Colonne14750" dataDxfId="1616"/>
    <tableColumn id="14769" xr3:uid="{AC02B868-0241-44BF-BC32-B75EC5A32CBF}" name="Colonne14751" dataDxfId="1615"/>
    <tableColumn id="14770" xr3:uid="{7A4E000C-A07E-4FD9-80B7-2658253D11E1}" name="Colonne14752" dataDxfId="1614"/>
    <tableColumn id="14771" xr3:uid="{342FFFEE-CB20-449B-81AC-A5013284E96D}" name="Colonne14753" dataDxfId="1613"/>
    <tableColumn id="14772" xr3:uid="{FF4B4A80-9623-45C4-AA64-936B6B5C44F4}" name="Colonne14754" dataDxfId="1612"/>
    <tableColumn id="14773" xr3:uid="{0351B60D-B373-4552-9B3B-B4BA0A30CFAB}" name="Colonne14755" dataDxfId="1611"/>
    <tableColumn id="14774" xr3:uid="{DED89CCB-6D3D-40B5-9A1D-18ABA44C1195}" name="Colonne14756" dataDxfId="1610"/>
    <tableColumn id="14775" xr3:uid="{9A3D78FF-F9D9-4929-B82E-E7F928B2A276}" name="Colonne14757" dataDxfId="1609"/>
    <tableColumn id="14776" xr3:uid="{D0199508-E855-4154-97B9-F3BAEA2D526D}" name="Colonne14758" dataDxfId="1608"/>
    <tableColumn id="14777" xr3:uid="{AC5DA0BF-94F6-47CD-A982-B251724E5E61}" name="Colonne14759" dataDxfId="1607"/>
    <tableColumn id="14778" xr3:uid="{2C8E67C0-20BD-4738-9E86-808029F4C103}" name="Colonne14760" dataDxfId="1606"/>
    <tableColumn id="14779" xr3:uid="{ECE8D38C-E32F-4E45-AED1-268D2BA12A8F}" name="Colonne14761" dataDxfId="1605"/>
    <tableColumn id="14780" xr3:uid="{66BE1C31-71CA-472B-A69C-4EF41DA42ADD}" name="Colonne14762" dataDxfId="1604"/>
    <tableColumn id="14781" xr3:uid="{5950D078-92D1-493F-B550-77FA2B24450F}" name="Colonne14763" dataDxfId="1603"/>
    <tableColumn id="14782" xr3:uid="{7E242D44-5CE3-4A63-8945-D46432D8F5A3}" name="Colonne14764" dataDxfId="1602"/>
    <tableColumn id="14783" xr3:uid="{63E30C88-190C-483A-B5F0-8C7FA7182711}" name="Colonne14765" dataDxfId="1601"/>
    <tableColumn id="14784" xr3:uid="{4C4507B8-0CB6-4CDD-AF0F-B6E43C34BBCD}" name="Colonne14766" dataDxfId="1600"/>
    <tableColumn id="14785" xr3:uid="{166D2654-BDEF-4EA5-B7A5-3F35786A4C68}" name="Colonne14767" dataDxfId="1599"/>
    <tableColumn id="14786" xr3:uid="{83AA1936-64E2-4006-BF76-82C7417F2804}" name="Colonne14768" dataDxfId="1598"/>
    <tableColumn id="14787" xr3:uid="{D24237E7-CEDF-456E-A129-009B72667EA2}" name="Colonne14769" dataDxfId="1597"/>
    <tableColumn id="14788" xr3:uid="{1370A4EF-6317-4FFF-9FCF-FB64DE723894}" name="Colonne14770" dataDxfId="1596"/>
    <tableColumn id="14789" xr3:uid="{40EC3B73-D070-4635-B149-EC994E5C89A7}" name="Colonne14771" dataDxfId="1595"/>
    <tableColumn id="14790" xr3:uid="{C5D13759-AEB8-4FF9-8C44-A7804889484B}" name="Colonne14772" dataDxfId="1594"/>
    <tableColumn id="14791" xr3:uid="{23D8FC07-A8F0-4AFA-BA5A-D876E172EF25}" name="Colonne14773" dataDxfId="1593"/>
    <tableColumn id="14792" xr3:uid="{0A57A7AF-8974-424C-A089-8883600AF91E}" name="Colonne14774" dataDxfId="1592"/>
    <tableColumn id="14793" xr3:uid="{399B4C6F-A76B-4660-AEC9-0FB07D1311B0}" name="Colonne14775" dataDxfId="1591"/>
    <tableColumn id="14794" xr3:uid="{FC152295-1C90-455D-AE0C-0E25ADB68D5C}" name="Colonne14776" dataDxfId="1590"/>
    <tableColumn id="14795" xr3:uid="{A4C404BF-0909-48AD-9A3C-F417083D2008}" name="Colonne14777" dataDxfId="1589"/>
    <tableColumn id="14796" xr3:uid="{2DD28921-760B-45F9-B066-DAB2C93740A0}" name="Colonne14778" dataDxfId="1588"/>
    <tableColumn id="14797" xr3:uid="{EE143CD5-68B3-477C-A42E-6CAD5665CDDB}" name="Colonne14779" dataDxfId="1587"/>
    <tableColumn id="14798" xr3:uid="{FC147815-AD66-4C7F-9BB8-6BF92E5424D9}" name="Colonne14780" dataDxfId="1586"/>
    <tableColumn id="14799" xr3:uid="{35B6CC5D-71C2-489D-B044-8E7409D75544}" name="Colonne14781" dataDxfId="1585"/>
    <tableColumn id="14800" xr3:uid="{D3185E61-1C19-4395-B2C6-50E0C86BE25A}" name="Colonne14782" dataDxfId="1584"/>
    <tableColumn id="14801" xr3:uid="{2A865C3F-8CB4-42CA-8C50-33E1DC389712}" name="Colonne14783" dataDxfId="1583"/>
    <tableColumn id="14802" xr3:uid="{0CD65B84-1A9B-4888-9A3C-CF37C09271B0}" name="Colonne14784" dataDxfId="1582"/>
    <tableColumn id="14803" xr3:uid="{AF363BE4-7EC6-4EA9-A731-11387BA745D4}" name="Colonne14785" dataDxfId="1581"/>
    <tableColumn id="14804" xr3:uid="{090BAC00-2909-4B22-8891-BAE20E08A4F9}" name="Colonne14786" dataDxfId="1580"/>
    <tableColumn id="14805" xr3:uid="{5A551CF6-B866-4EFD-B81B-288B1564A75A}" name="Colonne14787" dataDxfId="1579"/>
    <tableColumn id="14806" xr3:uid="{8EA4BE0E-181D-40E8-99AC-4A19C46D499A}" name="Colonne14788" dataDxfId="1578"/>
    <tableColumn id="14807" xr3:uid="{13EEFE81-FC4A-4274-90A0-396C790AE5B1}" name="Colonne14789" dataDxfId="1577"/>
    <tableColumn id="14808" xr3:uid="{00D2177C-4097-446A-8264-78FDD995AD03}" name="Colonne14790" dataDxfId="1576"/>
    <tableColumn id="14809" xr3:uid="{97092AA0-3A4D-4F93-9473-D02D6EB54E31}" name="Colonne14791" dataDxfId="1575"/>
    <tableColumn id="14810" xr3:uid="{E0C21B16-F377-4460-82EC-AC8975EC6A46}" name="Colonne14792" dataDxfId="1574"/>
    <tableColumn id="14811" xr3:uid="{006EE7E0-5B07-4B63-917F-E9EDC4A840A6}" name="Colonne14793" dataDxfId="1573"/>
    <tableColumn id="14812" xr3:uid="{52476269-D170-4BF5-9413-772E1627C510}" name="Colonne14794" dataDxfId="1572"/>
    <tableColumn id="14813" xr3:uid="{89987627-3F38-4CF4-8B83-48259D9A1CBB}" name="Colonne14795" dataDxfId="1571"/>
    <tableColumn id="14814" xr3:uid="{CE91D500-499C-49EA-BF81-EB0C16565B84}" name="Colonne14796" dataDxfId="1570"/>
    <tableColumn id="14815" xr3:uid="{E8B7D9AB-644E-4721-8C94-EBD8C825D4C0}" name="Colonne14797" dataDxfId="1569"/>
    <tableColumn id="14816" xr3:uid="{7742A8F9-0153-44F3-AD8E-A1FDF4368961}" name="Colonne14798" dataDxfId="1568"/>
    <tableColumn id="14817" xr3:uid="{12C990F9-7329-4A8E-BEF7-5659D8D469B4}" name="Colonne14799" dataDxfId="1567"/>
    <tableColumn id="14818" xr3:uid="{282CF873-5F5B-4A3B-B61C-56E2DD27A186}" name="Colonne14800" dataDxfId="1566"/>
    <tableColumn id="14819" xr3:uid="{EB62DF53-EA50-4733-8C19-6A06F0CFD6E3}" name="Colonne14801" dataDxfId="1565"/>
    <tableColumn id="14820" xr3:uid="{E9466D84-7196-463E-8BC2-50A27AEEF37A}" name="Colonne14802" dataDxfId="1564"/>
    <tableColumn id="14821" xr3:uid="{50335654-0BD2-4E93-943E-7353F5DF453A}" name="Colonne14803" dataDxfId="1563"/>
    <tableColumn id="14822" xr3:uid="{14515D6D-0617-46E7-9EC0-8C8D07ECB435}" name="Colonne14804" dataDxfId="1562"/>
    <tableColumn id="14823" xr3:uid="{49C02E8A-C345-4B7B-8898-479D0A7D40E8}" name="Colonne14805" dataDxfId="1561"/>
    <tableColumn id="14824" xr3:uid="{E34F3A8E-71FE-41C6-93CF-F18DB4248D1D}" name="Colonne14806" dataDxfId="1560"/>
    <tableColumn id="14825" xr3:uid="{B507089F-C8C4-4334-A7C6-81F17EA7C6FA}" name="Colonne14807" dataDxfId="1559"/>
    <tableColumn id="14826" xr3:uid="{4DF9A9BC-8F91-4173-9A3A-DFDC204FA14B}" name="Colonne14808" dataDxfId="1558"/>
    <tableColumn id="14827" xr3:uid="{CF2ED882-B358-4229-852B-9BD8FEC68849}" name="Colonne14809" dataDxfId="1557"/>
    <tableColumn id="14828" xr3:uid="{810EC6AA-E934-4A7E-B331-E4B04963408C}" name="Colonne14810" dataDxfId="1556"/>
    <tableColumn id="14829" xr3:uid="{E87925DF-ACCA-4CDC-AB17-A3FA876D2736}" name="Colonne14811" dataDxfId="1555"/>
    <tableColumn id="14830" xr3:uid="{DC457556-4655-44D3-900F-FD821E54788F}" name="Colonne14812" dataDxfId="1554"/>
    <tableColumn id="14831" xr3:uid="{88BCEC3B-0DE9-4B50-A63C-375C4E2DBC9A}" name="Colonne14813" dataDxfId="1553"/>
    <tableColumn id="14832" xr3:uid="{FF51789C-E39A-44E2-AAE8-D3A0D0FDF00F}" name="Colonne14814" dataDxfId="1552"/>
    <tableColumn id="14833" xr3:uid="{9972304C-0FED-4CB3-9043-BBC088ED27B8}" name="Colonne14815" dataDxfId="1551"/>
    <tableColumn id="14834" xr3:uid="{F2E2C47C-338F-4B9A-96BB-A1FD15A094C3}" name="Colonne14816" dataDxfId="1550"/>
    <tableColumn id="14835" xr3:uid="{3E066436-36A2-4BD9-967D-BA3B34121C9D}" name="Colonne14817" dataDxfId="1549"/>
    <tableColumn id="14836" xr3:uid="{F0307982-C5C5-4186-82D0-E3C56774DACA}" name="Colonne14818" dataDxfId="1548"/>
    <tableColumn id="14837" xr3:uid="{C5E95C0C-E40B-49F4-9030-051555E3FAD4}" name="Colonne14819" dataDxfId="1547"/>
    <tableColumn id="14838" xr3:uid="{58C18AEB-A8BA-41F4-BDB4-B25282D2C9C9}" name="Colonne14820" dataDxfId="1546"/>
    <tableColumn id="14839" xr3:uid="{590B058E-5C15-4F1E-8347-C58CAA0604E1}" name="Colonne14821" dataDxfId="1545"/>
    <tableColumn id="14840" xr3:uid="{EF414FE6-2FCB-40D8-AE9D-02F525B8C0E6}" name="Colonne14822" dataDxfId="1544"/>
    <tableColumn id="14841" xr3:uid="{860DDCD0-17EE-4B71-8025-54CD6576A2DD}" name="Colonne14823" dataDxfId="1543"/>
    <tableColumn id="14842" xr3:uid="{366A3898-C2F2-4C26-808E-E2883476520B}" name="Colonne14824" dataDxfId="1542"/>
    <tableColumn id="14843" xr3:uid="{B833C476-05DE-4195-A074-18564A01A2E8}" name="Colonne14825" dataDxfId="1541"/>
    <tableColumn id="14844" xr3:uid="{22BB440F-B85C-4AF8-A4D1-930A87CB346D}" name="Colonne14826" dataDxfId="1540"/>
    <tableColumn id="14845" xr3:uid="{0CA25A45-FD02-4854-9EB5-BCE80F7E4EF7}" name="Colonne14827" dataDxfId="1539"/>
    <tableColumn id="14846" xr3:uid="{7449CFBD-0880-48E4-A96F-D9648A5928F8}" name="Colonne14828" dataDxfId="1538"/>
    <tableColumn id="14847" xr3:uid="{3934C42E-2218-4AD3-8F06-B5C90ED17F7C}" name="Colonne14829" dataDxfId="1537"/>
    <tableColumn id="14848" xr3:uid="{98E1B67A-9366-424F-AC97-EAE8020B539A}" name="Colonne14830" dataDxfId="1536"/>
    <tableColumn id="14849" xr3:uid="{223825F0-EB25-4930-9120-87DD8E301A09}" name="Colonne14831" dataDxfId="1535"/>
    <tableColumn id="14850" xr3:uid="{3AB7BBF8-96FF-4EE9-AAE9-78E059799644}" name="Colonne14832" dataDxfId="1534"/>
    <tableColumn id="14851" xr3:uid="{26177EBC-F0AE-4BE7-993C-10B6706F9E5D}" name="Colonne14833" dataDxfId="1533"/>
    <tableColumn id="14852" xr3:uid="{95A8FF8D-8725-4DE6-A36A-50A69391025D}" name="Colonne14834" dataDxfId="1532"/>
    <tableColumn id="14853" xr3:uid="{10802B68-BAD3-4556-BCD8-EA9C1668988B}" name="Colonne14835" dataDxfId="1531"/>
    <tableColumn id="14854" xr3:uid="{8E8A460E-0D37-41C8-937B-6ED566700E53}" name="Colonne14836" dataDxfId="1530"/>
    <tableColumn id="14855" xr3:uid="{80F7355A-A9F5-4E18-A791-6781C5189DAD}" name="Colonne14837" dataDxfId="1529"/>
    <tableColumn id="14856" xr3:uid="{47261E94-D2AA-4967-B6B6-25EBBF50259C}" name="Colonne14838" dataDxfId="1528"/>
    <tableColumn id="14857" xr3:uid="{90A25FDD-5378-40FD-BF40-3670BBE2A9C1}" name="Colonne14839" dataDxfId="1527"/>
    <tableColumn id="14858" xr3:uid="{A1CF0CDA-72DF-4037-BE98-A2E544EC1BDA}" name="Colonne14840" dataDxfId="1526"/>
    <tableColumn id="14859" xr3:uid="{0ED8149D-9F10-4554-8200-02B9C61BC846}" name="Colonne14841" dataDxfId="1525"/>
    <tableColumn id="14860" xr3:uid="{8CC81EFE-E399-4709-B603-72CD1EC43F8A}" name="Colonne14842" dataDxfId="1524"/>
    <tableColumn id="14861" xr3:uid="{947BE590-89DB-4E4E-80F4-200BE5BA30C6}" name="Colonne14843" dataDxfId="1523"/>
    <tableColumn id="14862" xr3:uid="{35058D68-0451-4F08-862E-550312C49D98}" name="Colonne14844" dataDxfId="1522"/>
    <tableColumn id="14863" xr3:uid="{83E16000-6E57-444A-A1D3-E2BD705497B3}" name="Colonne14845" dataDxfId="1521"/>
    <tableColumn id="14864" xr3:uid="{FFFA12E9-E90C-4CFD-8085-AC3FF4A0B807}" name="Colonne14846" dataDxfId="1520"/>
    <tableColumn id="14865" xr3:uid="{27C92389-62DA-4681-A349-9D703A22FD54}" name="Colonne14847" dataDxfId="1519"/>
    <tableColumn id="14866" xr3:uid="{12E0DCF0-2B59-4AB4-B0C2-7B5B22741FDA}" name="Colonne14848" dataDxfId="1518"/>
    <tableColumn id="14867" xr3:uid="{07D528A2-AAAA-426A-8A1B-11EA92E3B8FB}" name="Colonne14849" dataDxfId="1517"/>
    <tableColumn id="14868" xr3:uid="{057D7C1E-EE88-45E4-B555-579D69888E55}" name="Colonne14850" dataDxfId="1516"/>
    <tableColumn id="14869" xr3:uid="{831B4628-AD0C-43AE-AC25-BB86FD313600}" name="Colonne14851" dataDxfId="1515"/>
    <tableColumn id="14870" xr3:uid="{42B0BE48-2255-4E46-8398-8DB666C30C8C}" name="Colonne14852" dataDxfId="1514"/>
    <tableColumn id="14871" xr3:uid="{101A45DE-41F7-4FBC-9817-26680BCA4D7A}" name="Colonne14853" dataDxfId="1513"/>
    <tableColumn id="14872" xr3:uid="{17984EB5-0B55-40C2-884E-0679D99C1887}" name="Colonne14854" dataDxfId="1512"/>
    <tableColumn id="14873" xr3:uid="{F9DCB4C6-9ABF-4570-AEBE-D199CF0832A2}" name="Colonne14855" dataDxfId="1511"/>
    <tableColumn id="14874" xr3:uid="{B2DAFE54-78BE-48C1-8D43-07405119AAAA}" name="Colonne14856" dataDxfId="1510"/>
    <tableColumn id="14875" xr3:uid="{8D355D0D-E590-47E5-B0F5-75F3897A880D}" name="Colonne14857" dataDxfId="1509"/>
    <tableColumn id="14876" xr3:uid="{A6C6F707-879A-4B71-96D1-1FD24690C800}" name="Colonne14858" dataDxfId="1508"/>
    <tableColumn id="14877" xr3:uid="{A9EC3053-A33B-4CA2-B95F-8B2559028BF7}" name="Colonne14859" dataDxfId="1507"/>
    <tableColumn id="14878" xr3:uid="{949D94CE-4DFC-4064-A1E0-77D6327B9713}" name="Colonne14860" dataDxfId="1506"/>
    <tableColumn id="14879" xr3:uid="{137A952C-5C4C-4340-AD24-7067E353A0C9}" name="Colonne14861" dataDxfId="1505"/>
    <tableColumn id="14880" xr3:uid="{4D29F4F3-9D08-4B09-AA38-1A59458C8C56}" name="Colonne14862" dataDxfId="1504"/>
    <tableColumn id="14881" xr3:uid="{B525F69E-DF79-4038-A2B9-EC6B47D6745C}" name="Colonne14863" dataDxfId="1503"/>
    <tableColumn id="14882" xr3:uid="{151BCEEC-A321-4073-8C22-6CF06B0CCF5B}" name="Colonne14864" dataDxfId="1502"/>
    <tableColumn id="14883" xr3:uid="{EC66A15A-197C-47FE-9F0A-A543A476BAB6}" name="Colonne14865" dataDxfId="1501"/>
    <tableColumn id="14884" xr3:uid="{CAA75672-586A-4E37-A7A8-0637849C8151}" name="Colonne14866" dataDxfId="1500"/>
    <tableColumn id="14885" xr3:uid="{C90F17C6-7359-4D70-8403-B947DEB55972}" name="Colonne14867" dataDxfId="1499"/>
    <tableColumn id="14886" xr3:uid="{26F3A7E4-829E-419D-95B5-0E291540266F}" name="Colonne14868" dataDxfId="1498"/>
    <tableColumn id="14887" xr3:uid="{DA7B839C-C23D-4713-BE3F-131AAD26A2C5}" name="Colonne14869" dataDxfId="1497"/>
    <tableColumn id="14888" xr3:uid="{E56B3D84-8BF4-4086-BBD2-247D25E96D58}" name="Colonne14870" dataDxfId="1496"/>
    <tableColumn id="14889" xr3:uid="{E328DCC6-5285-4282-9C4E-5E415D12F31F}" name="Colonne14871" dataDxfId="1495"/>
    <tableColumn id="14890" xr3:uid="{96005483-4235-4856-84E1-54DC07B345F4}" name="Colonne14872" dataDxfId="1494"/>
    <tableColumn id="14891" xr3:uid="{1EDB3724-00E5-4B91-BDAB-E0E625E7C349}" name="Colonne14873" dataDxfId="1493"/>
    <tableColumn id="14892" xr3:uid="{1F430C8C-7AB3-44EB-AACC-BA54807B2537}" name="Colonne14874" dataDxfId="1492"/>
    <tableColumn id="14893" xr3:uid="{F874E110-BE19-47CD-8A36-03CC9454520E}" name="Colonne14875" dataDxfId="1491"/>
    <tableColumn id="14894" xr3:uid="{855ED479-EEA2-4EFF-B934-D0A50D7E11A7}" name="Colonne14876" dataDxfId="1490"/>
    <tableColumn id="14895" xr3:uid="{9633FC3D-5EB4-4617-98F3-ED096EC33D36}" name="Colonne14877" dataDxfId="1489"/>
    <tableColumn id="14896" xr3:uid="{D97B65AA-6742-45FF-97E4-F5EC2F4E84E1}" name="Colonne14878" dataDxfId="1488"/>
    <tableColumn id="14897" xr3:uid="{B99ED60D-9CBA-40FD-ADA3-62676FB26FFF}" name="Colonne14879" dataDxfId="1487"/>
    <tableColumn id="14898" xr3:uid="{304FDA52-50E8-47DA-993E-DA9A9FEE925D}" name="Colonne14880" dataDxfId="1486"/>
    <tableColumn id="14899" xr3:uid="{58FECE45-1CA2-4CE7-8168-57FF46030D8A}" name="Colonne14881" dataDxfId="1485"/>
    <tableColumn id="14900" xr3:uid="{3A830BE4-67F4-4BB6-935A-B9E1BE95FECC}" name="Colonne14882" dataDxfId="1484"/>
    <tableColumn id="14901" xr3:uid="{76C39D46-B189-44B0-9812-51644A48EA1D}" name="Colonne14883" dataDxfId="1483"/>
    <tableColumn id="14902" xr3:uid="{968C8283-D4D2-4BD7-8691-E368EBD9EBAC}" name="Colonne14884" dataDxfId="1482"/>
    <tableColumn id="14903" xr3:uid="{4F06D3EA-4D50-45E9-8FE5-DF8BF561622F}" name="Colonne14885" dataDxfId="1481"/>
    <tableColumn id="14904" xr3:uid="{99F37244-3A5B-41B3-97AC-732341A235D3}" name="Colonne14886" dataDxfId="1480"/>
    <tableColumn id="14905" xr3:uid="{5B5A6091-CFE0-4BF7-BA0E-B7888C644AA8}" name="Colonne14887" dataDxfId="1479"/>
    <tableColumn id="14906" xr3:uid="{F385FE2D-F4AD-43E0-8D79-C9F9AD2E0965}" name="Colonne14888" dataDxfId="1478"/>
    <tableColumn id="14907" xr3:uid="{6E1A9C82-0D07-4A48-84BF-B825782B9A8B}" name="Colonne14889" dataDxfId="1477"/>
    <tableColumn id="14908" xr3:uid="{0DA02BBA-E8FD-4A0C-B44B-9DDAE48D9DB9}" name="Colonne14890" dataDxfId="1476"/>
    <tableColumn id="14909" xr3:uid="{DD903652-67E9-411D-A396-F18AF326B9AA}" name="Colonne14891" dataDxfId="1475"/>
    <tableColumn id="14910" xr3:uid="{118B7085-4F01-4898-BCF9-CA68663B80DA}" name="Colonne14892" dataDxfId="1474"/>
    <tableColumn id="14911" xr3:uid="{A516F083-428E-4019-BA97-4E3B2C97CFE1}" name="Colonne14893" dataDxfId="1473"/>
    <tableColumn id="14912" xr3:uid="{165896C5-A195-4B4A-AEEB-C5EB9C8E1927}" name="Colonne14894" dataDxfId="1472"/>
    <tableColumn id="14913" xr3:uid="{5D139FF3-0AA6-471E-BEA8-0755730AD9BE}" name="Colonne14895" dataDxfId="1471"/>
    <tableColumn id="14914" xr3:uid="{AF0166A9-C750-4720-B1A4-71439B986CFA}" name="Colonne14896" dataDxfId="1470"/>
    <tableColumn id="14915" xr3:uid="{2E8E81DF-A804-4284-B656-76C9C8F6166A}" name="Colonne14897" dataDxfId="1469"/>
    <tableColumn id="14916" xr3:uid="{39F46BDE-7153-4E60-AB02-998BF19ED4A6}" name="Colonne14898" dataDxfId="1468"/>
    <tableColumn id="14917" xr3:uid="{D01EDAB3-E9FF-49BB-AAEB-139F46D2ED55}" name="Colonne14899" dataDxfId="1467"/>
    <tableColumn id="14918" xr3:uid="{7D8220CA-0D0A-461E-8091-D03BB0E494D3}" name="Colonne14900" dataDxfId="1466"/>
    <tableColumn id="14919" xr3:uid="{72F065F3-3D9E-4416-B016-9034D42D77C2}" name="Colonne14901" dataDxfId="1465"/>
    <tableColumn id="14920" xr3:uid="{509AA56E-77C7-4E68-BF30-20CD1116B6B6}" name="Colonne14902" dataDxfId="1464"/>
    <tableColumn id="14921" xr3:uid="{618C4452-427B-4390-ABBD-283126319238}" name="Colonne14903" dataDxfId="1463"/>
    <tableColumn id="14922" xr3:uid="{F9FAE56B-A37B-4C67-8577-F1387B4C9E15}" name="Colonne14904" dataDxfId="1462"/>
    <tableColumn id="14923" xr3:uid="{74174285-8E38-4046-BC11-46D28101A63E}" name="Colonne14905" dataDxfId="1461"/>
    <tableColumn id="14924" xr3:uid="{A6303C48-A37D-4ED6-8E8A-75174ADBDFCE}" name="Colonne14906" dataDxfId="1460"/>
    <tableColumn id="14925" xr3:uid="{EFE21F98-B6E1-4058-AD43-1130ACE03A1C}" name="Colonne14907" dataDxfId="1459"/>
    <tableColumn id="14926" xr3:uid="{EC0ED895-F39F-4175-8233-57D3C8C39783}" name="Colonne14908" dataDxfId="1458"/>
    <tableColumn id="14927" xr3:uid="{CD5C8E53-CE19-41FB-95FC-FABD06730B8C}" name="Colonne14909" dataDxfId="1457"/>
    <tableColumn id="14928" xr3:uid="{F8654981-CEF4-4B77-B30F-725ED0B2F5D8}" name="Colonne14910" dataDxfId="1456"/>
    <tableColumn id="14929" xr3:uid="{8CC87B2C-AF4D-4A0E-9A5C-913D3DDDB582}" name="Colonne14911" dataDxfId="1455"/>
    <tableColumn id="14930" xr3:uid="{546751E4-AE63-4371-BDF9-12AA424D66ED}" name="Colonne14912" dataDxfId="1454"/>
    <tableColumn id="14931" xr3:uid="{870993AB-867C-4ACE-B819-E36119DA1C6D}" name="Colonne14913" dataDxfId="1453"/>
    <tableColumn id="14932" xr3:uid="{4E63254B-0E46-45E0-9288-2CFDF4F3283B}" name="Colonne14914" dataDxfId="1452"/>
    <tableColumn id="14933" xr3:uid="{E7F46108-3735-4D59-A0AF-16B179BBD833}" name="Colonne14915" dataDxfId="1451"/>
    <tableColumn id="14934" xr3:uid="{05E0AC67-EE60-419E-91FF-E8ECFCF86192}" name="Colonne14916" dataDxfId="1450"/>
    <tableColumn id="14935" xr3:uid="{E10C94FA-5EFC-4F38-B921-FAC46AA8F86E}" name="Colonne14917" dataDxfId="1449"/>
    <tableColumn id="14936" xr3:uid="{9155B814-E8A9-4CE0-84BE-E1604FCA1F9F}" name="Colonne14918" dataDxfId="1448"/>
    <tableColumn id="14937" xr3:uid="{9BFE482A-61A3-4843-85F8-77476CFB7CB1}" name="Colonne14919" dataDxfId="1447"/>
    <tableColumn id="14938" xr3:uid="{D3819070-4671-4DDE-93D2-776E3DDD7C4A}" name="Colonne14920" dataDxfId="1446"/>
    <tableColumn id="14939" xr3:uid="{87BC7C42-4A0B-4456-BF12-C7869C9DF72B}" name="Colonne14921" dataDxfId="1445"/>
    <tableColumn id="14940" xr3:uid="{57FE2B44-1665-4A2D-A300-51B477D56923}" name="Colonne14922" dataDxfId="1444"/>
    <tableColumn id="14941" xr3:uid="{9B723FCA-DDFF-4DAB-AEBB-7FD163219260}" name="Colonne14923" dataDxfId="1443"/>
    <tableColumn id="14942" xr3:uid="{479C4398-DAF6-47F2-93C2-AB6C975A5915}" name="Colonne14924" dataDxfId="1442"/>
    <tableColumn id="14943" xr3:uid="{270338F4-A7E1-4D70-8E35-664E93E152EE}" name="Colonne14925" dataDxfId="1441"/>
    <tableColumn id="14944" xr3:uid="{CB449303-6958-4873-8668-3E336F7713EF}" name="Colonne14926" dataDxfId="1440"/>
    <tableColumn id="14945" xr3:uid="{C32B79FE-0645-4A12-94CD-2F0D82C48532}" name="Colonne14927" dataDxfId="1439"/>
    <tableColumn id="14946" xr3:uid="{CE3C99BA-086E-4A71-BAAE-462AC5F56346}" name="Colonne14928" dataDxfId="1438"/>
    <tableColumn id="14947" xr3:uid="{9747A87E-1DFC-46FD-8C24-BC031C655428}" name="Colonne14929" dataDxfId="1437"/>
    <tableColumn id="14948" xr3:uid="{81393DE7-09DD-4E9E-A4AE-9B6777F745D9}" name="Colonne14930" dataDxfId="1436"/>
    <tableColumn id="14949" xr3:uid="{2813E19D-48BC-469E-AB78-BDB78E9664A6}" name="Colonne14931" dataDxfId="1435"/>
    <tableColumn id="14950" xr3:uid="{D698D6BA-2228-4210-B102-DB496C0EF8FD}" name="Colonne14932" dataDxfId="1434"/>
    <tableColumn id="14951" xr3:uid="{32859B82-C27C-490E-9F5C-45B775513DCC}" name="Colonne14933" dataDxfId="1433"/>
    <tableColumn id="14952" xr3:uid="{A3C65581-6B3E-44ED-B1B0-DF84801A8E67}" name="Colonne14934" dataDxfId="1432"/>
    <tableColumn id="14953" xr3:uid="{3810B708-C4B9-4F0A-8A26-DCEF9E667A5D}" name="Colonne14935" dataDxfId="1431"/>
    <tableColumn id="14954" xr3:uid="{EBEE5AD4-6DBA-440A-9E1F-A85BF577273C}" name="Colonne14936" dataDxfId="1430"/>
    <tableColumn id="14955" xr3:uid="{07EC0B95-3AA3-446C-A405-33CC29B64593}" name="Colonne14937" dataDxfId="1429"/>
    <tableColumn id="14956" xr3:uid="{281F08D6-BB0B-491A-88DE-C2F4982FC68A}" name="Colonne14938" dataDxfId="1428"/>
    <tableColumn id="14957" xr3:uid="{891F779A-2944-4A51-9828-EDB37649DE21}" name="Colonne14939" dataDxfId="1427"/>
    <tableColumn id="14958" xr3:uid="{7A05804E-5966-4A82-91E2-624D858A3FDD}" name="Colonne14940" dataDxfId="1426"/>
    <tableColumn id="14959" xr3:uid="{8FAE0228-801B-40F7-8C36-48465025A75B}" name="Colonne14941" dataDxfId="1425"/>
    <tableColumn id="14960" xr3:uid="{CEE34DCE-AAEF-49DF-9F96-EEDB28048DBD}" name="Colonne14942" dataDxfId="1424"/>
    <tableColumn id="14961" xr3:uid="{2B824059-07B6-418D-9200-D16B616AF28A}" name="Colonne14943" dataDxfId="1423"/>
    <tableColumn id="14962" xr3:uid="{CBA90E5B-7E37-47D4-84AA-1429B22C0E59}" name="Colonne14944" dataDxfId="1422"/>
    <tableColumn id="14963" xr3:uid="{C52D078B-A5A3-4891-B4A7-C368F4498056}" name="Colonne14945" dataDxfId="1421"/>
    <tableColumn id="14964" xr3:uid="{61E61996-F6E1-4325-A44F-6EA610491B32}" name="Colonne14946" dataDxfId="1420"/>
    <tableColumn id="14965" xr3:uid="{4F0DD6C5-E4C9-47ED-B633-A868863B7A60}" name="Colonne14947" dataDxfId="1419"/>
    <tableColumn id="14966" xr3:uid="{7E17EC09-EBE1-4A4B-8645-482FF3F7667C}" name="Colonne14948" dataDxfId="1418"/>
    <tableColumn id="14967" xr3:uid="{BF3E9D37-3ACD-4275-A356-A1B1D53EF5C0}" name="Colonne14949" dataDxfId="1417"/>
    <tableColumn id="14968" xr3:uid="{082D5F80-E111-405F-989A-751E48650E18}" name="Colonne14950" dataDxfId="1416"/>
    <tableColumn id="14969" xr3:uid="{9EB02226-8133-48F9-AF1F-87EED4429E4E}" name="Colonne14951" dataDxfId="1415"/>
    <tableColumn id="14970" xr3:uid="{067FAAB2-F0F4-4D06-BA23-FF7A208F7B21}" name="Colonne14952" dataDxfId="1414"/>
    <tableColumn id="14971" xr3:uid="{45DFFDCE-C1B1-49A8-9E73-DD99A4BDD8F3}" name="Colonne14953" dataDxfId="1413"/>
    <tableColumn id="14972" xr3:uid="{A078186E-0966-47E3-A97A-928915D6353E}" name="Colonne14954" dataDxfId="1412"/>
    <tableColumn id="14973" xr3:uid="{C57B703B-D98E-498C-AF54-5CBC7FC391B3}" name="Colonne14955" dataDxfId="1411"/>
    <tableColumn id="14974" xr3:uid="{4EB71261-9EA7-4508-82D9-5E16B720E509}" name="Colonne14956" dataDxfId="1410"/>
    <tableColumn id="14975" xr3:uid="{C06C86CB-47EE-4240-AB95-01A7CDCB887E}" name="Colonne14957" dataDxfId="1409"/>
    <tableColumn id="14976" xr3:uid="{5ADD6CA6-001C-487F-AFDF-220CD7A958A5}" name="Colonne14958" dataDxfId="1408"/>
    <tableColumn id="14977" xr3:uid="{8277F732-7896-4FE8-A71E-0CE054BB931D}" name="Colonne14959" dataDxfId="1407"/>
    <tableColumn id="14978" xr3:uid="{C51FA097-10EC-41C4-A597-732697980D7E}" name="Colonne14960" dataDxfId="1406"/>
    <tableColumn id="14979" xr3:uid="{6CA8BD3D-344B-4632-8A5B-0CB74B48B399}" name="Colonne14961" dataDxfId="1405"/>
    <tableColumn id="14980" xr3:uid="{7AF491E0-723A-48E6-9477-7467974BC2D7}" name="Colonne14962" dataDxfId="1404"/>
    <tableColumn id="14981" xr3:uid="{75A72A91-4C1D-40E0-B20B-EA3D1EBF9A15}" name="Colonne14963" dataDxfId="1403"/>
    <tableColumn id="14982" xr3:uid="{A8A2A92F-95FA-4272-B241-7F8BDB6C9A64}" name="Colonne14964" dataDxfId="1402"/>
    <tableColumn id="14983" xr3:uid="{5F851826-59F1-42A8-8B90-C66FE32B28E9}" name="Colonne14965" dataDxfId="1401"/>
    <tableColumn id="14984" xr3:uid="{6AA57C55-78D9-442E-8B85-1EC5CB283976}" name="Colonne14966" dataDxfId="1400"/>
    <tableColumn id="14985" xr3:uid="{0F26BBD6-2E77-4545-8D16-89E5680CEB2A}" name="Colonne14967" dataDxfId="1399"/>
    <tableColumn id="14986" xr3:uid="{F644F2AD-0AB5-427F-99DB-6790CF5368F2}" name="Colonne14968" dataDxfId="1398"/>
    <tableColumn id="14987" xr3:uid="{88DF765B-51CE-477F-A66C-2DC26BE6FC15}" name="Colonne14969" dataDxfId="1397"/>
    <tableColumn id="14988" xr3:uid="{D922A2CA-C4E1-4065-9FE1-8EF897A345BD}" name="Colonne14970" dataDxfId="1396"/>
    <tableColumn id="14989" xr3:uid="{FA439347-22D2-4940-BB4E-27F65C768D3E}" name="Colonne14971" dataDxfId="1395"/>
    <tableColumn id="14990" xr3:uid="{B404598A-2C0A-4ED2-994A-3602ABFCFF4F}" name="Colonne14972" dataDxfId="1394"/>
    <tableColumn id="14991" xr3:uid="{56457737-0EAF-4C87-B5F0-8549F48FC8A1}" name="Colonne14973" dataDxfId="1393"/>
    <tableColumn id="14992" xr3:uid="{25B479A2-5241-43F0-B804-FEF0BB102752}" name="Colonne14974" dataDxfId="1392"/>
    <tableColumn id="14993" xr3:uid="{97BDABD3-2898-48BE-BACD-C1DBEDA837BF}" name="Colonne14975" dataDxfId="1391"/>
    <tableColumn id="14994" xr3:uid="{592EC4EC-28FF-4F0B-97CA-FCF6B26DAD6E}" name="Colonne14976" dataDxfId="1390"/>
    <tableColumn id="14995" xr3:uid="{64257900-71D1-4D6B-9254-20AC8F37677E}" name="Colonne14977" dataDxfId="1389"/>
    <tableColumn id="14996" xr3:uid="{3B3196C3-D15E-4D3E-B546-701CA08A8A2A}" name="Colonne14978" dataDxfId="1388"/>
    <tableColumn id="14997" xr3:uid="{D66B5F9E-6BDE-41B1-84A1-166A3A90497D}" name="Colonne14979" dataDxfId="1387"/>
    <tableColumn id="14998" xr3:uid="{80FAE8B2-04BA-4034-BD63-EA281D370AA1}" name="Colonne14980" dataDxfId="1386"/>
    <tableColumn id="14999" xr3:uid="{08466D4A-2FAD-4265-808C-877E5640BFBE}" name="Colonne14981" dataDxfId="1385"/>
    <tableColumn id="15000" xr3:uid="{15196E86-6306-42E0-8886-1CED7181733B}" name="Colonne14982" dataDxfId="1384"/>
    <tableColumn id="15001" xr3:uid="{9A0F2DEA-EEAC-4271-B2BC-5374DE54F54A}" name="Colonne14983" dataDxfId="1383"/>
    <tableColumn id="15002" xr3:uid="{15A8AD0F-27B2-4C34-8AA6-57D92D6670BE}" name="Colonne14984" dataDxfId="1382"/>
    <tableColumn id="15003" xr3:uid="{A2594396-5E42-45AA-ADBE-C0AFF3DFBC71}" name="Colonne14985" dataDxfId="1381"/>
    <tableColumn id="15004" xr3:uid="{30F81227-6AAA-4BEC-842F-38F3F7A38A27}" name="Colonne14986" dataDxfId="1380"/>
    <tableColumn id="15005" xr3:uid="{9B01C3BA-AE48-4678-9293-4F15C597DE8B}" name="Colonne14987" dataDxfId="1379"/>
    <tableColumn id="15006" xr3:uid="{017960BF-F569-4010-9B2F-4B9502400D3F}" name="Colonne14988" dataDxfId="1378"/>
    <tableColumn id="15007" xr3:uid="{E6711F0E-B35F-4E32-81A2-90C594C4F393}" name="Colonne14989" dataDxfId="1377"/>
    <tableColumn id="15008" xr3:uid="{CF70B1D6-9049-4E3F-9793-90CA31ABDC92}" name="Colonne14990" dataDxfId="1376"/>
    <tableColumn id="15009" xr3:uid="{A5229506-C46B-4C90-9A5B-95515A6BA16C}" name="Colonne14991" dataDxfId="1375"/>
    <tableColumn id="15010" xr3:uid="{8F2EDD5E-9003-438B-AF1E-211F96616060}" name="Colonne14992" dataDxfId="1374"/>
    <tableColumn id="15011" xr3:uid="{0978C36E-EF50-42F6-BDE2-0E854DDB33E7}" name="Colonne14993" dataDxfId="1373"/>
    <tableColumn id="15012" xr3:uid="{50E78130-7407-4E58-B0B4-2A6C86ABA269}" name="Colonne14994" dataDxfId="1372"/>
    <tableColumn id="15013" xr3:uid="{E1BC282E-E476-422C-965C-0956049CA82E}" name="Colonne14995" dataDxfId="1371"/>
    <tableColumn id="15014" xr3:uid="{8607F785-A343-44C1-9DAE-AF638E5C925C}" name="Colonne14996" dataDxfId="1370"/>
    <tableColumn id="15015" xr3:uid="{719AC7AB-32FE-4EF5-8C90-4888BE15E331}" name="Colonne14997" dataDxfId="1369"/>
    <tableColumn id="15016" xr3:uid="{2EEA65F1-CAAB-4861-A112-1DBCC90E846E}" name="Colonne14998" dataDxfId="1368"/>
    <tableColumn id="15017" xr3:uid="{5D4F9BF7-570C-4EC7-97A3-D59CF15381AC}" name="Colonne14999" dataDxfId="1367"/>
    <tableColumn id="15018" xr3:uid="{7D99127A-D931-4A64-893F-2F41EAE576BB}" name="Colonne15000" dataDxfId="1366"/>
    <tableColumn id="15019" xr3:uid="{C9B02E9C-C928-465A-8733-A90D57D4CDD9}" name="Colonne15001" dataDxfId="1365"/>
    <tableColumn id="15020" xr3:uid="{B962E3CC-17C9-4CD3-8515-1CD734DA4AA6}" name="Colonne15002" dataDxfId="1364"/>
    <tableColumn id="15021" xr3:uid="{9C2D4F36-240A-43C1-843A-70FF068A6D73}" name="Colonne15003" dataDxfId="1363"/>
    <tableColumn id="15022" xr3:uid="{3ABD12AF-A760-4169-9629-43680DB9E783}" name="Colonne15004" dataDxfId="1362"/>
    <tableColumn id="15023" xr3:uid="{B2F32FE6-2A0D-4BBE-B528-E956157F1E4D}" name="Colonne15005" dataDxfId="1361"/>
    <tableColumn id="15024" xr3:uid="{94268095-DDD5-4CA1-B330-42F4F7F31894}" name="Colonne15006" dataDxfId="1360"/>
    <tableColumn id="15025" xr3:uid="{E2D69D31-2C6E-437D-91B0-4B7DFD00F3D0}" name="Colonne15007" dataDxfId="1359"/>
    <tableColumn id="15026" xr3:uid="{E5D3342E-D873-456B-9D4F-AB51EF0C8AF0}" name="Colonne15008" dataDxfId="1358"/>
    <tableColumn id="15027" xr3:uid="{5A3CF0F0-FCCD-442B-8980-EB32D04D99C1}" name="Colonne15009" dataDxfId="1357"/>
    <tableColumn id="15028" xr3:uid="{D14967D8-B71C-4942-907E-371ECC731802}" name="Colonne15010" dataDxfId="1356"/>
    <tableColumn id="15029" xr3:uid="{817A9966-824B-48DA-8D29-81AB91FC15F3}" name="Colonne15011" dataDxfId="1355"/>
    <tableColumn id="15030" xr3:uid="{6983B973-A554-49E7-AC92-501A0FE4F4CE}" name="Colonne15012" dataDxfId="1354"/>
    <tableColumn id="15031" xr3:uid="{FD29422F-775D-4B8E-8ABB-5A208CFAA19D}" name="Colonne15013" dataDxfId="1353"/>
    <tableColumn id="15032" xr3:uid="{C7B4E3A0-03E3-4E90-87E8-2E2BBA4D1922}" name="Colonne15014" dataDxfId="1352"/>
    <tableColumn id="15033" xr3:uid="{0D36D2BE-541F-4D68-80A7-06F3662232CA}" name="Colonne15015" dataDxfId="1351"/>
    <tableColumn id="15034" xr3:uid="{1E2E3FB2-1835-4390-8526-A016D5D33E98}" name="Colonne15016" dataDxfId="1350"/>
    <tableColumn id="15035" xr3:uid="{DDD402F1-42D7-4BD1-B5E0-27BF9289B7C4}" name="Colonne15017" dataDxfId="1349"/>
    <tableColumn id="15036" xr3:uid="{E1CADED2-2066-4B72-B6A0-0E35950BDB6F}" name="Colonne15018" dataDxfId="1348"/>
    <tableColumn id="15037" xr3:uid="{F4ED9472-0B52-4B66-9177-5A2E165E88F4}" name="Colonne15019" dataDxfId="1347"/>
    <tableColumn id="15038" xr3:uid="{3FCF9FFE-2D5A-4FFF-8E2D-5B650D39C9AC}" name="Colonne15020" dataDxfId="1346"/>
    <tableColumn id="15039" xr3:uid="{F2ED4A9B-4428-4D40-B662-B0C5475D2DD4}" name="Colonne15021" dataDxfId="1345"/>
    <tableColumn id="15040" xr3:uid="{9EA60C21-B790-4913-A8C9-0BAC2449D7FF}" name="Colonne15022" dataDxfId="1344"/>
    <tableColumn id="15041" xr3:uid="{28843CDC-ED3D-4180-884A-F5D71614510F}" name="Colonne15023" dataDxfId="1343"/>
    <tableColumn id="15042" xr3:uid="{AC9524D7-14F0-43C0-9BBC-7288CEC026EB}" name="Colonne15024" dataDxfId="1342"/>
    <tableColumn id="15043" xr3:uid="{4AA181F1-040C-4FA4-A874-01E9D4B98489}" name="Colonne15025" dataDxfId="1341"/>
    <tableColumn id="15044" xr3:uid="{FE32B67C-2797-4EC3-8A8C-0AF16DE40C8D}" name="Colonne15026" dataDxfId="1340"/>
    <tableColumn id="15045" xr3:uid="{675CE6DA-AB6C-4829-B7CF-435DEF2EA126}" name="Colonne15027" dataDxfId="1339"/>
    <tableColumn id="15046" xr3:uid="{D504F262-0F2B-425F-8246-E710BD86840D}" name="Colonne15028" dataDxfId="1338"/>
    <tableColumn id="15047" xr3:uid="{6B6B9B4B-3295-44D8-83CB-A0977BDAAC39}" name="Colonne15029" dataDxfId="1337"/>
    <tableColumn id="15048" xr3:uid="{9AB4E115-7401-420D-9308-96F5CDD9B4A9}" name="Colonne15030" dataDxfId="1336"/>
    <tableColumn id="15049" xr3:uid="{D4C16EB2-CB01-4D3D-B3AC-FDCF074B884F}" name="Colonne15031" dataDxfId="1335"/>
    <tableColumn id="15050" xr3:uid="{D7CD1552-B968-40A5-8821-22381F29F26C}" name="Colonne15032" dataDxfId="1334"/>
    <tableColumn id="15051" xr3:uid="{343E1D40-A08D-46E7-AB05-7279AE60B3B7}" name="Colonne15033" dataDxfId="1333"/>
    <tableColumn id="15052" xr3:uid="{768410D1-7564-4DC4-878A-3B4C31B52D0E}" name="Colonne15034" dataDxfId="1332"/>
    <tableColumn id="15053" xr3:uid="{C2BC5ED7-A870-433C-96ED-4F04B67616EB}" name="Colonne15035" dataDxfId="1331"/>
    <tableColumn id="15054" xr3:uid="{9511586F-6983-4F84-97FF-853DA2D1F795}" name="Colonne15036" dataDxfId="1330"/>
    <tableColumn id="15055" xr3:uid="{279E4C6F-05B3-4EE3-94E4-BDD8A03EEAC3}" name="Colonne15037" dataDxfId="1329"/>
    <tableColumn id="15056" xr3:uid="{98FD85CF-B88B-42F2-8A99-3F855F5CF58F}" name="Colonne15038" dataDxfId="1328"/>
    <tableColumn id="15057" xr3:uid="{E781160D-8A1A-40E7-B220-0B9F514848CD}" name="Colonne15039" dataDxfId="1327"/>
    <tableColumn id="15058" xr3:uid="{76DF7773-DE17-4AB2-8CE2-585A16122F49}" name="Colonne15040" dataDxfId="1326"/>
    <tableColumn id="15059" xr3:uid="{BD3A7912-2623-4017-8EEE-97227CA4FD82}" name="Colonne15041" dataDxfId="1325"/>
    <tableColumn id="15060" xr3:uid="{82422573-FBE6-4A1D-AAAD-6A0249280AC2}" name="Colonne15042" dataDxfId="1324"/>
    <tableColumn id="15061" xr3:uid="{285F516B-17C9-4C88-8477-DEEE9C891AFF}" name="Colonne15043" dataDxfId="1323"/>
    <tableColumn id="15062" xr3:uid="{55695D67-1F8D-4ADE-9EEA-1E9028500BD8}" name="Colonne15044" dataDxfId="1322"/>
    <tableColumn id="15063" xr3:uid="{6858159F-E015-4277-A2E9-D897AED2B102}" name="Colonne15045" dataDxfId="1321"/>
    <tableColumn id="15064" xr3:uid="{1A18C09C-18BF-48D7-8A02-FDFA1681FB7A}" name="Colonne15046" dataDxfId="1320"/>
    <tableColumn id="15065" xr3:uid="{B4F819F5-2424-44CA-9390-10F5E01DBD70}" name="Colonne15047" dataDxfId="1319"/>
    <tableColumn id="15066" xr3:uid="{147A816D-32D3-413B-987A-5525A0B3AB05}" name="Colonne15048" dataDxfId="1318"/>
    <tableColumn id="15067" xr3:uid="{72CB6EFD-B6BF-4490-A752-F5EDA21887C7}" name="Colonne15049" dataDxfId="1317"/>
    <tableColumn id="15068" xr3:uid="{42DF156A-055A-4085-9611-47D2F0275648}" name="Colonne15050" dataDxfId="1316"/>
    <tableColumn id="15069" xr3:uid="{F5D5AD06-AE91-4D41-9B73-98F912C043B1}" name="Colonne15051" dataDxfId="1315"/>
    <tableColumn id="15070" xr3:uid="{AC2E312E-28CA-4FA6-BF9A-375B7A9EB98E}" name="Colonne15052" dataDxfId="1314"/>
    <tableColumn id="15071" xr3:uid="{2A111546-614E-4075-BCEE-CD6106DD597B}" name="Colonne15053" dataDxfId="1313"/>
    <tableColumn id="15072" xr3:uid="{5524E11A-9AF9-4608-9F91-7BEAADD62817}" name="Colonne15054" dataDxfId="1312"/>
    <tableColumn id="15073" xr3:uid="{1C9AD08E-F220-40ED-B8E3-3A43BD3265A5}" name="Colonne15055" dataDxfId="1311"/>
    <tableColumn id="15074" xr3:uid="{AD80DA50-BDC5-4D72-84EA-C7EE3AB4584B}" name="Colonne15056" dataDxfId="1310"/>
    <tableColumn id="15075" xr3:uid="{35F8DC0D-9BC5-42D4-ADEB-13190D83FA4B}" name="Colonne15057" dataDxfId="1309"/>
    <tableColumn id="15076" xr3:uid="{D9E147AD-3F69-490E-9380-ACF097BF40E3}" name="Colonne15058" dataDxfId="1308"/>
    <tableColumn id="15077" xr3:uid="{9646EEB8-F2BD-4927-BBA7-AFE1E72365EF}" name="Colonne15059" dataDxfId="1307"/>
    <tableColumn id="15078" xr3:uid="{1B7890E6-9890-455E-84CF-E068E26CDFAC}" name="Colonne15060" dataDxfId="1306"/>
    <tableColumn id="15079" xr3:uid="{29FA0B79-706A-42D6-B7E6-F4B7C5A9C9E1}" name="Colonne15061" dataDxfId="1305"/>
    <tableColumn id="15080" xr3:uid="{7649B05F-AD4D-4434-B4F9-465FE0528B33}" name="Colonne15062" dataDxfId="1304"/>
    <tableColumn id="15081" xr3:uid="{79DEAD24-184F-421B-8DEB-27F673E4F851}" name="Colonne15063" dataDxfId="1303"/>
    <tableColumn id="15082" xr3:uid="{E6DE29E2-D9E6-4DFA-8CF3-70A360D3ED7F}" name="Colonne15064" dataDxfId="1302"/>
    <tableColumn id="15083" xr3:uid="{906A2C79-7C39-4CF4-A081-7E6A6A0C230F}" name="Colonne15065" dataDxfId="1301"/>
    <tableColumn id="15084" xr3:uid="{A6F5C1CF-D6D3-4B4C-9D81-24D5F7E69DC3}" name="Colonne15066" dataDxfId="1300"/>
    <tableColumn id="15085" xr3:uid="{35BB685E-410E-41F8-9D25-82A9BF0A6B76}" name="Colonne15067" dataDxfId="1299"/>
    <tableColumn id="15086" xr3:uid="{47DFC628-8E65-47A8-96E5-C9A19B3CE121}" name="Colonne15068" dataDxfId="1298"/>
    <tableColumn id="15087" xr3:uid="{CB2705A9-A042-4FAA-818E-90910FC240BA}" name="Colonne15069" dataDxfId="1297"/>
    <tableColumn id="15088" xr3:uid="{457B1DA9-BE82-4676-9CF0-20134E246D1B}" name="Colonne15070" dataDxfId="1296"/>
    <tableColumn id="15089" xr3:uid="{81B14D3E-CC08-4853-8A33-88EBBD9E7965}" name="Colonne15071" dataDxfId="1295"/>
    <tableColumn id="15090" xr3:uid="{A898C49A-300F-4409-AA31-8BC5E851F8E0}" name="Colonne15072" dataDxfId="1294"/>
    <tableColumn id="15091" xr3:uid="{7C691414-1A1A-423F-91FE-F5F6B0592BD2}" name="Colonne15073" dataDxfId="1293"/>
    <tableColumn id="15092" xr3:uid="{9F1D64B0-B0CA-4AE2-AB4E-D277893068B2}" name="Colonne15074" dataDxfId="1292"/>
    <tableColumn id="15093" xr3:uid="{5752022B-0ACE-43F4-B783-D2549646D8BB}" name="Colonne15075" dataDxfId="1291"/>
    <tableColumn id="15094" xr3:uid="{E21384E0-9C2E-47FE-B77E-DE0A8E57528F}" name="Colonne15076" dataDxfId="1290"/>
    <tableColumn id="15095" xr3:uid="{5960D3E5-5017-4B54-9D06-02F258F9CE21}" name="Colonne15077" dataDxfId="1289"/>
    <tableColumn id="15096" xr3:uid="{C535E129-494D-4FC0-A305-626D71447CEC}" name="Colonne15078" dataDxfId="1288"/>
    <tableColumn id="15097" xr3:uid="{42923E3D-A9C7-4FE5-BC44-57CCCBF0AADB}" name="Colonne15079" dataDxfId="1287"/>
    <tableColumn id="15098" xr3:uid="{012E50C4-579A-4415-BD3A-043D9E7010A7}" name="Colonne15080" dataDxfId="1286"/>
    <tableColumn id="15099" xr3:uid="{6509A13E-6451-4E8C-BAC4-EA3D091032F1}" name="Colonne15081" dataDxfId="1285"/>
    <tableColumn id="15100" xr3:uid="{C2BDEB4E-9879-4BA1-923A-1D4086ECC2CF}" name="Colonne15082" dataDxfId="1284"/>
    <tableColumn id="15101" xr3:uid="{5DBC5C2B-17F3-4D09-B64F-84328435C29F}" name="Colonne15083" dataDxfId="1283"/>
    <tableColumn id="15102" xr3:uid="{E71B2EE5-A135-40FD-8C00-5386300CE0E5}" name="Colonne15084" dataDxfId="1282"/>
    <tableColumn id="15103" xr3:uid="{7A9C4642-CD34-4FAE-98E9-D0BA71ADB975}" name="Colonne15085" dataDxfId="1281"/>
    <tableColumn id="15104" xr3:uid="{831466A8-CE93-461E-B3CF-AAFCF1C85EF4}" name="Colonne15086" dataDxfId="1280"/>
    <tableColumn id="15105" xr3:uid="{2DFB988C-E344-4EB8-BE5E-01CEA8A48C02}" name="Colonne15087" dataDxfId="1279"/>
    <tableColumn id="15106" xr3:uid="{8806CE66-6B4E-42AB-9C49-6FF5666B1A8E}" name="Colonne15088" dataDxfId="1278"/>
    <tableColumn id="15107" xr3:uid="{93ED8EBD-CB2C-4EA5-9E0D-0D4DF84F1F50}" name="Colonne15089" dataDxfId="1277"/>
    <tableColumn id="15108" xr3:uid="{BF1EFABB-D974-4CA2-B4E9-9672E31258F8}" name="Colonne15090" dataDxfId="1276"/>
    <tableColumn id="15109" xr3:uid="{89F73250-C3F6-44DF-B507-422304CE4B61}" name="Colonne15091" dataDxfId="1275"/>
    <tableColumn id="15110" xr3:uid="{DA6D7121-BC3E-4844-8D44-C00951A6F645}" name="Colonne15092" dataDxfId="1274"/>
    <tableColumn id="15111" xr3:uid="{6D3D4195-E34E-4C6C-8EFE-5EE015F08DA2}" name="Colonne15093" dataDxfId="1273"/>
    <tableColumn id="15112" xr3:uid="{4D4EDFDD-4666-4B09-9051-9C6572D2C368}" name="Colonne15094" dataDxfId="1272"/>
    <tableColumn id="15113" xr3:uid="{15A6735A-1CA2-498D-AC9B-F49B230B51A3}" name="Colonne15095" dataDxfId="1271"/>
    <tableColumn id="15114" xr3:uid="{F7157AF5-CFF9-4E30-81ED-7DC97A126151}" name="Colonne15096" dataDxfId="1270"/>
    <tableColumn id="15115" xr3:uid="{380A939D-1320-4818-9ABD-0FAD9DA9FF96}" name="Colonne15097" dataDxfId="1269"/>
    <tableColumn id="15116" xr3:uid="{B5AEFBB8-9F09-4354-A5C1-39500EA9E0C7}" name="Colonne15098" dataDxfId="1268"/>
    <tableColumn id="15117" xr3:uid="{6C85BF54-D05B-400B-B66E-5F2A97AF912E}" name="Colonne15099" dataDxfId="1267"/>
    <tableColumn id="15118" xr3:uid="{FE907F24-E57C-4903-B0F2-34727C030C0F}" name="Colonne15100" dataDxfId="1266"/>
    <tableColumn id="15119" xr3:uid="{842BA4FE-5AF1-4DDE-85C8-08319CF9643A}" name="Colonne15101" dataDxfId="1265"/>
    <tableColumn id="15120" xr3:uid="{9B39C1C3-5BF9-4DE4-A1AC-09BCD03E87D7}" name="Colonne15102" dataDxfId="1264"/>
    <tableColumn id="15121" xr3:uid="{C6C21968-7416-4139-B60C-0DB0B6FA01BC}" name="Colonne15103" dataDxfId="1263"/>
    <tableColumn id="15122" xr3:uid="{850610F8-2350-459B-9BF3-C6696CF6ED9C}" name="Colonne15104" dataDxfId="1262"/>
    <tableColumn id="15123" xr3:uid="{875F5C69-A0B4-498C-B874-915B4D0C2F29}" name="Colonne15105" dataDxfId="1261"/>
    <tableColumn id="15124" xr3:uid="{F2B69B4D-0A5C-4369-ADF6-A177B79D1F9D}" name="Colonne15106" dataDxfId="1260"/>
    <tableColumn id="15125" xr3:uid="{ABCD92D5-7096-45A9-813D-D482FB3CC3CF}" name="Colonne15107" dataDxfId="1259"/>
    <tableColumn id="15126" xr3:uid="{BEA6A9A6-D324-4C8C-9648-04646E670D9B}" name="Colonne15108" dataDxfId="1258"/>
    <tableColumn id="15127" xr3:uid="{F32BFF1D-949D-4ABE-A913-EC5E0AA568EB}" name="Colonne15109" dataDxfId="1257"/>
    <tableColumn id="15128" xr3:uid="{A6E6815C-E611-421C-B057-6D0992FC6457}" name="Colonne15110" dataDxfId="1256"/>
    <tableColumn id="15129" xr3:uid="{EB0E6BE5-1287-47C3-AFCB-D11632CE85F7}" name="Colonne15111" dataDxfId="1255"/>
    <tableColumn id="15130" xr3:uid="{7073894D-E529-4518-B09A-6E0F433F6420}" name="Colonne15112" dataDxfId="1254"/>
    <tableColumn id="15131" xr3:uid="{A26C82B8-D185-49B9-AB38-A254BB3B126A}" name="Colonne15113" dataDxfId="1253"/>
    <tableColumn id="15132" xr3:uid="{C1418E27-AABD-4FBF-8E28-E96260B1ED86}" name="Colonne15114" dataDxfId="1252"/>
    <tableColumn id="15133" xr3:uid="{CC903C40-D876-4109-BE0B-C40392AD7EC3}" name="Colonne15115" dataDxfId="1251"/>
    <tableColumn id="15134" xr3:uid="{39C35C5E-64D8-4799-AFAB-BC5DADEE5F75}" name="Colonne15116" dataDxfId="1250"/>
    <tableColumn id="15135" xr3:uid="{46A2F171-20F9-4016-A553-A5F49BF66CE5}" name="Colonne15117" dataDxfId="1249"/>
    <tableColumn id="15136" xr3:uid="{2160DA71-981F-4E1B-AE48-ABD8700FB6A0}" name="Colonne15118" dataDxfId="1248"/>
    <tableColumn id="15137" xr3:uid="{426B8D92-0B71-456A-86F3-65A0A792454F}" name="Colonne15119" dataDxfId="1247"/>
    <tableColumn id="15138" xr3:uid="{18B2DBF9-6C75-465B-B11D-D67BE2AE6FD3}" name="Colonne15120" dataDxfId="1246"/>
    <tableColumn id="15139" xr3:uid="{23E21642-3254-4657-95A7-982827265D08}" name="Colonne15121" dataDxfId="1245"/>
    <tableColumn id="15140" xr3:uid="{1E1DDAAA-85CE-4E85-86A6-598843A4D1BC}" name="Colonne15122" dataDxfId="1244"/>
    <tableColumn id="15141" xr3:uid="{B356B0C6-BA19-4347-92AE-766C7D9BC12C}" name="Colonne15123" dataDxfId="1243"/>
    <tableColumn id="15142" xr3:uid="{B560BA1A-8B2D-453A-8248-D22B1AC3AE74}" name="Colonne15124" dataDxfId="1242"/>
    <tableColumn id="15143" xr3:uid="{B3AFE291-7483-45ED-92FB-8AE9634C6116}" name="Colonne15125" dataDxfId="1241"/>
    <tableColumn id="15144" xr3:uid="{139774BB-FB48-437D-B8CB-7846A134571C}" name="Colonne15126" dataDxfId="1240"/>
    <tableColumn id="15145" xr3:uid="{C943DD08-8D01-4524-963E-D42D398F85F5}" name="Colonne15127" dataDxfId="1239"/>
    <tableColumn id="15146" xr3:uid="{6C2F3FF5-DC1F-4B1A-A035-1F4925C55663}" name="Colonne15128" dataDxfId="1238"/>
    <tableColumn id="15147" xr3:uid="{3212A227-0ACB-4C2E-A362-D57FB831FB2F}" name="Colonne15129" dataDxfId="1237"/>
    <tableColumn id="15148" xr3:uid="{9C73F720-9F04-479F-8730-E3D1BC1757AD}" name="Colonne15130" dataDxfId="1236"/>
    <tableColumn id="15149" xr3:uid="{029345DF-AFB5-46CC-AAEF-9D8ACBFFB271}" name="Colonne15131" dataDxfId="1235"/>
    <tableColumn id="15150" xr3:uid="{E6A092A4-31C1-4B56-B349-181FBAA8D9E2}" name="Colonne15132" dataDxfId="1234"/>
    <tableColumn id="15151" xr3:uid="{181EE4BA-4943-46DF-B72F-F41507A6FE26}" name="Colonne15133" dataDxfId="1233"/>
    <tableColumn id="15152" xr3:uid="{1D34080A-59C2-4CA1-94E9-29E6BDD6F603}" name="Colonne15134" dataDxfId="1232"/>
    <tableColumn id="15153" xr3:uid="{B4EBACC0-CE35-45E1-AE6B-A9F65D46C13D}" name="Colonne15135" dataDxfId="1231"/>
    <tableColumn id="15154" xr3:uid="{37DAD309-9897-4994-9623-A40347E628E9}" name="Colonne15136" dataDxfId="1230"/>
    <tableColumn id="15155" xr3:uid="{18C53972-4B9A-4137-AAB2-595BFEB0DCE9}" name="Colonne15137" dataDxfId="1229"/>
    <tableColumn id="15156" xr3:uid="{366972DC-B3AB-409A-A432-D4D121E03F29}" name="Colonne15138" dataDxfId="1228"/>
    <tableColumn id="15157" xr3:uid="{33AAC509-62E1-427B-9B8C-1DA5EB10CBA5}" name="Colonne15139" dataDxfId="1227"/>
    <tableColumn id="15158" xr3:uid="{9859A5F2-7F95-4912-B5D7-995329922BF1}" name="Colonne15140" dataDxfId="1226"/>
    <tableColumn id="15159" xr3:uid="{A516B4E2-A095-4A98-B5D1-37FDB9170A3C}" name="Colonne15141" dataDxfId="1225"/>
    <tableColumn id="15160" xr3:uid="{24DEF0CE-5E96-491B-9130-B4C0FE68C503}" name="Colonne15142" dataDxfId="1224"/>
    <tableColumn id="15161" xr3:uid="{D26FE16F-176F-4815-AF58-68A70BEF0482}" name="Colonne15143" dataDxfId="1223"/>
    <tableColumn id="15162" xr3:uid="{6F7BEE5D-52E9-4456-986A-7437C654EA08}" name="Colonne15144" dataDxfId="1222"/>
    <tableColumn id="15163" xr3:uid="{A68F5770-751B-47D7-B443-B4461B0181B3}" name="Colonne15145" dataDxfId="1221"/>
    <tableColumn id="15164" xr3:uid="{282398DF-4AE6-4038-A543-1368FE5A9565}" name="Colonne15146" dataDxfId="1220"/>
    <tableColumn id="15165" xr3:uid="{49E4E692-C556-4608-A706-B97FB3003381}" name="Colonne15147" dataDxfId="1219"/>
    <tableColumn id="15166" xr3:uid="{3E0A2F44-664B-41C1-9751-6EE8CE75C84E}" name="Colonne15148" dataDxfId="1218"/>
    <tableColumn id="15167" xr3:uid="{26014342-AB08-4C77-9443-205A1133778D}" name="Colonne15149" dataDxfId="1217"/>
    <tableColumn id="15168" xr3:uid="{CC42E122-B126-4641-93FB-F8289B556850}" name="Colonne15150" dataDxfId="1216"/>
    <tableColumn id="15169" xr3:uid="{1B32EACA-F5CE-4747-8FF4-E0E431E1C7E3}" name="Colonne15151" dataDxfId="1215"/>
    <tableColumn id="15170" xr3:uid="{A8A11FDE-33B8-4181-9AB0-AB3EB7B8E173}" name="Colonne15152" dataDxfId="1214"/>
    <tableColumn id="15171" xr3:uid="{CF6260A4-F858-448E-AC11-71812547F9D7}" name="Colonne15153" dataDxfId="1213"/>
    <tableColumn id="15172" xr3:uid="{3C904055-A51F-4BC0-846B-567554E3713C}" name="Colonne15154" dataDxfId="1212"/>
    <tableColumn id="15173" xr3:uid="{4EB0370A-1951-488F-AD2C-0870CB1BF487}" name="Colonne15155" dataDxfId="1211"/>
    <tableColumn id="15174" xr3:uid="{76749BCC-5240-4CFE-8932-AFE287AA4623}" name="Colonne15156" dataDxfId="1210"/>
    <tableColumn id="15175" xr3:uid="{3B59B13D-5E96-408D-8150-69D40CFC4E81}" name="Colonne15157" dataDxfId="1209"/>
    <tableColumn id="15176" xr3:uid="{04832BD4-EFC0-4C94-AE89-AFD126B9FACA}" name="Colonne15158" dataDxfId="1208"/>
    <tableColumn id="15177" xr3:uid="{D4E34505-7254-4328-A50C-430D300DE490}" name="Colonne15159" dataDxfId="1207"/>
    <tableColumn id="15178" xr3:uid="{B1F60B94-0248-4353-B891-809F38AE55FD}" name="Colonne15160" dataDxfId="1206"/>
    <tableColumn id="15179" xr3:uid="{514753AE-3766-4679-B28E-F60506ABDE29}" name="Colonne15161" dataDxfId="1205"/>
    <tableColumn id="15180" xr3:uid="{FEAF3FAC-EF1E-460B-B351-4F1F88B7A007}" name="Colonne15162" dataDxfId="1204"/>
    <tableColumn id="15181" xr3:uid="{0D6497C4-7649-4586-9D8B-A97EC4102836}" name="Colonne15163" dataDxfId="1203"/>
    <tableColumn id="15182" xr3:uid="{45AE9E91-188D-44DA-AC87-1D73AACA8B14}" name="Colonne15164" dataDxfId="1202"/>
    <tableColumn id="15183" xr3:uid="{F5CA8791-FB10-47E7-A539-4C692D00214D}" name="Colonne15165" dataDxfId="1201"/>
    <tableColumn id="15184" xr3:uid="{6A914AD3-29F9-474F-A0F8-260415629BC7}" name="Colonne15166" dataDxfId="1200"/>
    <tableColumn id="15185" xr3:uid="{4411F092-8381-4E91-A58B-5C400FE33333}" name="Colonne15167" dataDxfId="1199"/>
    <tableColumn id="15186" xr3:uid="{9F126BA4-4A3E-4511-8C7B-49C2F474BC0E}" name="Colonne15168" dataDxfId="1198"/>
    <tableColumn id="15187" xr3:uid="{8256B440-C38F-4126-9280-4E24FE3652FB}" name="Colonne15169" dataDxfId="1197"/>
    <tableColumn id="15188" xr3:uid="{ED98A48D-E042-466E-AA86-3E53B31852FF}" name="Colonne15170" dataDxfId="1196"/>
    <tableColumn id="15189" xr3:uid="{0145FA22-883F-48AD-85E9-96FD56386E17}" name="Colonne15171" dataDxfId="1195"/>
    <tableColumn id="15190" xr3:uid="{CE124026-F5B4-4740-AE9F-62964450DF00}" name="Colonne15172" dataDxfId="1194"/>
    <tableColumn id="15191" xr3:uid="{3BEEC0AB-7077-41C4-B788-768B1A14EA9F}" name="Colonne15173" dataDxfId="1193"/>
    <tableColumn id="15192" xr3:uid="{FCF216AA-92BE-4D50-9CDF-9EC82CC56764}" name="Colonne15174" dataDxfId="1192"/>
    <tableColumn id="15193" xr3:uid="{983043AC-2E8F-4F37-B4C1-C41E343F6EB9}" name="Colonne15175" dataDxfId="1191"/>
    <tableColumn id="15194" xr3:uid="{95654480-5FA2-404C-AEC2-B77DCD25B1E7}" name="Colonne15176" dataDxfId="1190"/>
    <tableColumn id="15195" xr3:uid="{2BB44305-A032-4C49-B0EE-4A6CB170D893}" name="Colonne15177" dataDxfId="1189"/>
    <tableColumn id="15196" xr3:uid="{D7C4533E-0ECA-4D96-A2C5-E1CE3C42A121}" name="Colonne15178" dataDxfId="1188"/>
    <tableColumn id="15197" xr3:uid="{74518FBF-F368-45F3-8B14-402B0B6861BC}" name="Colonne15179" dataDxfId="1187"/>
    <tableColumn id="15198" xr3:uid="{3BE2D248-4AED-4B67-91D7-19204A04A7F8}" name="Colonne15180" dataDxfId="1186"/>
    <tableColumn id="15199" xr3:uid="{FEA7E6B0-4E13-4E20-90B7-E108BD2ABC36}" name="Colonne15181" dataDxfId="1185"/>
    <tableColumn id="15200" xr3:uid="{537EA486-E967-47C5-8B90-4A08F67302D2}" name="Colonne15182" dataDxfId="1184"/>
    <tableColumn id="15201" xr3:uid="{C3427877-CFA2-4B13-8B31-611A2289D4A3}" name="Colonne15183" dataDxfId="1183"/>
    <tableColumn id="15202" xr3:uid="{FEB33203-62A8-4F0D-AF37-FE9B057527F7}" name="Colonne15184" dataDxfId="1182"/>
    <tableColumn id="15203" xr3:uid="{9D3964DE-C7FF-490B-BF13-C21F3608CDCA}" name="Colonne15185" dataDxfId="1181"/>
    <tableColumn id="15204" xr3:uid="{BCADF747-6578-48C4-8277-F9716F430F4C}" name="Colonne15186" dataDxfId="1180"/>
    <tableColumn id="15205" xr3:uid="{79E7030B-F854-4409-946F-77BC560C3123}" name="Colonne15187" dataDxfId="1179"/>
    <tableColumn id="15206" xr3:uid="{17B024A2-B9B2-4B44-A7BF-6F902067998D}" name="Colonne15188" dataDxfId="1178"/>
    <tableColumn id="15207" xr3:uid="{E00C11EA-0C65-4F52-8222-405EACCA6236}" name="Colonne15189" dataDxfId="1177"/>
    <tableColumn id="15208" xr3:uid="{4CF6C9F5-2CBE-41D7-AD03-0E1EFF23F94E}" name="Colonne15190" dataDxfId="1176"/>
    <tableColumn id="15209" xr3:uid="{95D40607-B24B-4555-8E81-ECEAF85EA830}" name="Colonne15191" dataDxfId="1175"/>
    <tableColumn id="15210" xr3:uid="{FC8086F1-30AB-4D3A-9F11-D626760F7BEA}" name="Colonne15192" dataDxfId="1174"/>
    <tableColumn id="15211" xr3:uid="{A98CFF36-B635-4A18-AF56-8692AB11FDFA}" name="Colonne15193" dataDxfId="1173"/>
    <tableColumn id="15212" xr3:uid="{4D663E00-A2E7-494D-859F-A803DDC92B35}" name="Colonne15194" dataDxfId="1172"/>
    <tableColumn id="15213" xr3:uid="{6EDD4917-A447-4EAD-AA83-BCCF89982ACC}" name="Colonne15195" dataDxfId="1171"/>
    <tableColumn id="15214" xr3:uid="{1A35F716-07E6-40EB-BA6E-5A85B6B61847}" name="Colonne15196" dataDxfId="1170"/>
    <tableColumn id="15215" xr3:uid="{2C22948E-AC99-4CFA-902E-40C61B48F1E0}" name="Colonne15197" dataDxfId="1169"/>
    <tableColumn id="15216" xr3:uid="{8D922736-DE4E-4002-B80D-334E6A8EBD1D}" name="Colonne15198" dataDxfId="1168"/>
    <tableColumn id="15217" xr3:uid="{09607114-7628-41C2-9336-83B4DB3EB667}" name="Colonne15199" dataDxfId="1167"/>
    <tableColumn id="15218" xr3:uid="{5346A883-0387-40A9-9586-0A3073D8681E}" name="Colonne15200" dataDxfId="1166"/>
    <tableColumn id="15219" xr3:uid="{F3267EB8-0CBF-4290-8297-A176460835B6}" name="Colonne15201" dataDxfId="1165"/>
    <tableColumn id="15220" xr3:uid="{1A6F2BC6-61FF-4289-9C5B-660ABA5D7AB6}" name="Colonne15202" dataDxfId="1164"/>
    <tableColumn id="15221" xr3:uid="{40754888-A590-4B9B-844D-E9DFEC96564E}" name="Colonne15203" dataDxfId="1163"/>
    <tableColumn id="15222" xr3:uid="{C4C5F1F9-C9BD-46E7-AA76-C2731D221450}" name="Colonne15204" dataDxfId="1162"/>
    <tableColumn id="15223" xr3:uid="{7DDA879E-A245-4174-9FE0-BB1C54F8B8B2}" name="Colonne15205" dataDxfId="1161"/>
    <tableColumn id="15224" xr3:uid="{E8190CE4-D42C-410E-8AA4-A5E827AC862B}" name="Colonne15206" dataDxfId="1160"/>
    <tableColumn id="15225" xr3:uid="{28B1D72E-C134-4028-9CBC-B9403A54A47F}" name="Colonne15207" dataDxfId="1159"/>
    <tableColumn id="15226" xr3:uid="{2FB1912B-E2E1-4FA0-B16F-66F41A5574F8}" name="Colonne15208" dataDxfId="1158"/>
    <tableColumn id="15227" xr3:uid="{B9FC965B-3061-44CD-B8CE-356B63E19BB3}" name="Colonne15209" dataDxfId="1157"/>
    <tableColumn id="15228" xr3:uid="{813BAD39-F17F-4D3A-B5A2-ADD34C4CF577}" name="Colonne15210" dataDxfId="1156"/>
    <tableColumn id="15229" xr3:uid="{CBFDCA2E-F368-41E9-B4D4-AC63328F5BC3}" name="Colonne15211" dataDxfId="1155"/>
    <tableColumn id="15230" xr3:uid="{809961B0-699A-48C3-AFA2-59463011A96D}" name="Colonne15212" dataDxfId="1154"/>
    <tableColumn id="15231" xr3:uid="{4EC52217-DF21-4132-8DBB-AE79B5CDE436}" name="Colonne15213" dataDxfId="1153"/>
    <tableColumn id="15232" xr3:uid="{29245364-9706-4409-B869-C88421FAF35C}" name="Colonne15214" dataDxfId="1152"/>
    <tableColumn id="15233" xr3:uid="{A905A06B-766C-4D2B-BB43-360AC5EC7CDF}" name="Colonne15215" dataDxfId="1151"/>
    <tableColumn id="15234" xr3:uid="{48BAD3A5-79DF-4889-B746-E25C8BFE931F}" name="Colonne15216" dataDxfId="1150"/>
    <tableColumn id="15235" xr3:uid="{7B3210A5-DF37-4791-A8F6-F8565EAB1884}" name="Colonne15217" dataDxfId="1149"/>
    <tableColumn id="15236" xr3:uid="{9E772697-6562-484C-8F03-C75935BF6357}" name="Colonne15218" dataDxfId="1148"/>
    <tableColumn id="15237" xr3:uid="{CD3A7963-C4B2-4746-A8E3-9B57A89202AD}" name="Colonne15219" dataDxfId="1147"/>
    <tableColumn id="15238" xr3:uid="{F7788412-93BA-4B55-AE37-29960CE41841}" name="Colonne15220" dataDxfId="1146"/>
    <tableColumn id="15239" xr3:uid="{6856BE05-24DF-4043-8649-7F20C9E37723}" name="Colonne15221" dataDxfId="1145"/>
    <tableColumn id="15240" xr3:uid="{40899C11-6786-48A7-82EE-92F9909349DD}" name="Colonne15222" dataDxfId="1144"/>
    <tableColumn id="15241" xr3:uid="{8D642782-96D4-43E8-B92E-B3C4612F9198}" name="Colonne15223" dataDxfId="1143"/>
    <tableColumn id="15242" xr3:uid="{D5EE5818-44B7-40EC-A0FD-DC797F2DEBFA}" name="Colonne15224" dataDxfId="1142"/>
    <tableColumn id="15243" xr3:uid="{A0518BA0-E68A-4511-B488-6FAA5BDA17AF}" name="Colonne15225" dataDxfId="1141"/>
    <tableColumn id="15244" xr3:uid="{A4A7CDC2-4929-4ACA-981D-4CA5AD0C6D91}" name="Colonne15226" dataDxfId="1140"/>
    <tableColumn id="15245" xr3:uid="{2FCFC8B0-8010-4A58-9191-8C3AEB91773D}" name="Colonne15227" dataDxfId="1139"/>
    <tableColumn id="15246" xr3:uid="{A9CAA867-ABDE-401D-8215-F4853ADD6D96}" name="Colonne15228" dataDxfId="1138"/>
    <tableColumn id="15247" xr3:uid="{1AEDFBA5-01CE-4B6F-9044-FE983D1EC76A}" name="Colonne15229" dataDxfId="1137"/>
    <tableColumn id="15248" xr3:uid="{DD00B639-1FCA-4BE6-A326-DB69F68C7653}" name="Colonne15230" dataDxfId="1136"/>
    <tableColumn id="15249" xr3:uid="{3E64CCF9-0043-4F68-ADA6-C7F1F303DC02}" name="Colonne15231" dataDxfId="1135"/>
    <tableColumn id="15250" xr3:uid="{1385203A-2003-4057-89A7-1EDCAD5C3D3D}" name="Colonne15232" dataDxfId="1134"/>
    <tableColumn id="15251" xr3:uid="{B942EB27-7E19-4023-98B2-2C5121A98416}" name="Colonne15233" dataDxfId="1133"/>
    <tableColumn id="15252" xr3:uid="{4810F40F-F5CC-4C72-A980-67533C030199}" name="Colonne15234" dataDxfId="1132"/>
    <tableColumn id="15253" xr3:uid="{71E5BC90-2C23-410D-A929-D8C30BCD4AAD}" name="Colonne15235" dataDxfId="1131"/>
    <tableColumn id="15254" xr3:uid="{5730F725-EF63-40EE-8786-68F8FFB8B656}" name="Colonne15236" dataDxfId="1130"/>
    <tableColumn id="15255" xr3:uid="{42728C9E-4FDA-4A8C-8ED0-F22F5BF78FDB}" name="Colonne15237" dataDxfId="1129"/>
    <tableColumn id="15256" xr3:uid="{D3089D8F-8338-478A-B8AE-F5AFBC7B3880}" name="Colonne15238" dataDxfId="1128"/>
    <tableColumn id="15257" xr3:uid="{A62B6526-EE0D-4372-BAD4-E9375949D34D}" name="Colonne15239" dataDxfId="1127"/>
    <tableColumn id="15258" xr3:uid="{D247F6F6-03C3-4A5A-B48E-68B3A4463494}" name="Colonne15240" dataDxfId="1126"/>
    <tableColumn id="15259" xr3:uid="{948D5780-93CD-4E2F-9E45-EE8CAFE1931C}" name="Colonne15241" dataDxfId="1125"/>
    <tableColumn id="15260" xr3:uid="{1431217F-2334-4B4C-AB03-AD6A861D3BCA}" name="Colonne15242" dataDxfId="1124"/>
    <tableColumn id="15261" xr3:uid="{8E84AD87-984A-493B-9067-1C3DA03E7325}" name="Colonne15243" dataDxfId="1123"/>
    <tableColumn id="15262" xr3:uid="{EDD06A74-0AF8-429D-ADDE-0E7E71A2AC42}" name="Colonne15244" dataDxfId="1122"/>
    <tableColumn id="15263" xr3:uid="{0BDCD1A1-7B47-403D-82B1-5BF1F928C7AC}" name="Colonne15245" dataDxfId="1121"/>
    <tableColumn id="15264" xr3:uid="{8D29F57D-CF6E-4193-94F0-C5A5AF4FB842}" name="Colonne15246" dataDxfId="1120"/>
    <tableColumn id="15265" xr3:uid="{36FAE831-81E4-4AEB-987E-606E8239A8AE}" name="Colonne15247" dataDxfId="1119"/>
    <tableColumn id="15266" xr3:uid="{73E035D7-F3E3-4E51-8680-49025948F147}" name="Colonne15248" dataDxfId="1118"/>
    <tableColumn id="15267" xr3:uid="{13957717-66FE-43AA-A8DA-D08B2FEC4BFF}" name="Colonne15249" dataDxfId="1117"/>
    <tableColumn id="15268" xr3:uid="{F8F3940D-02E0-491F-BC3C-FE95D308ECF4}" name="Colonne15250" dataDxfId="1116"/>
    <tableColumn id="15269" xr3:uid="{2D8D8C97-D976-4F48-86E3-C8B44C971843}" name="Colonne15251" dataDxfId="1115"/>
    <tableColumn id="15270" xr3:uid="{4D63B65E-4867-48B4-A846-61C59D0507B2}" name="Colonne15252" dataDxfId="1114"/>
    <tableColumn id="15271" xr3:uid="{9B428D6A-C80D-41A4-8305-A74348640328}" name="Colonne15253" dataDxfId="1113"/>
    <tableColumn id="15272" xr3:uid="{77DB8420-AF3B-48A1-88B9-468B974ABE78}" name="Colonne15254" dataDxfId="1112"/>
    <tableColumn id="15273" xr3:uid="{190C103C-2FA9-43AC-824D-CB63D4EBC292}" name="Colonne15255" dataDxfId="1111"/>
    <tableColumn id="15274" xr3:uid="{9C09CD6C-9FA5-4FDA-8A12-AB4B45DA5B37}" name="Colonne15256" dataDxfId="1110"/>
    <tableColumn id="15275" xr3:uid="{AF42D297-FADF-4967-9D00-B7EFD2D5BD9C}" name="Colonne15257" dataDxfId="1109"/>
    <tableColumn id="15276" xr3:uid="{F6B0A5A1-B631-4703-9C3A-A6ED08D11EA6}" name="Colonne15258" dataDxfId="1108"/>
    <tableColumn id="15277" xr3:uid="{9B5400B6-4B2E-4C85-B3CB-F3C354C2F0AA}" name="Colonne15259" dataDxfId="1107"/>
    <tableColumn id="15278" xr3:uid="{9B4591A3-2F66-4963-A302-5F03B5BD2FDC}" name="Colonne15260" dataDxfId="1106"/>
    <tableColumn id="15279" xr3:uid="{6D67DEF3-A61F-4F68-8146-E2138C0B4374}" name="Colonne15261" dataDxfId="1105"/>
    <tableColumn id="15280" xr3:uid="{DC2612A1-026F-4E9D-9A41-3E3C63B79354}" name="Colonne15262" dataDxfId="1104"/>
    <tableColumn id="15281" xr3:uid="{1BBA2774-ABF0-46B6-858C-0B02826D69F7}" name="Colonne15263" dataDxfId="1103"/>
    <tableColumn id="15282" xr3:uid="{72548E48-EFC2-4FB1-8DC4-C337EC09F604}" name="Colonne15264" dataDxfId="1102"/>
    <tableColumn id="15283" xr3:uid="{F54319A2-5DBF-4137-A471-3A26C774C07C}" name="Colonne15265" dataDxfId="1101"/>
    <tableColumn id="15284" xr3:uid="{21BE6E39-90FF-475A-B243-0BCC14CA11E9}" name="Colonne15266" dataDxfId="1100"/>
    <tableColumn id="15285" xr3:uid="{A89DA1EF-C388-4228-AF7F-9ACDF31172C1}" name="Colonne15267" dataDxfId="1099"/>
    <tableColumn id="15286" xr3:uid="{7900F4F2-D1D9-49B9-838F-C5B814AB8829}" name="Colonne15268" dataDxfId="1098"/>
    <tableColumn id="15287" xr3:uid="{D4BDBDB7-316C-44FF-BC51-C5900A1FC526}" name="Colonne15269" dataDxfId="1097"/>
    <tableColumn id="15288" xr3:uid="{1791F6F1-D8EE-4C72-A12A-72C42A4B9AC1}" name="Colonne15270" dataDxfId="1096"/>
    <tableColumn id="15289" xr3:uid="{E36348E4-C13B-48EB-ADB6-8A5110926A1B}" name="Colonne15271" dataDxfId="1095"/>
    <tableColumn id="15290" xr3:uid="{8429E43B-CE79-42D6-B931-290EDC3AC9A4}" name="Colonne15272" dataDxfId="1094"/>
    <tableColumn id="15291" xr3:uid="{8A458AA7-EA1B-4397-9A42-4586C88CF6B7}" name="Colonne15273" dataDxfId="1093"/>
    <tableColumn id="15292" xr3:uid="{7A25E1C9-E116-42C7-B653-728EC7FD522D}" name="Colonne15274" dataDxfId="1092"/>
    <tableColumn id="15293" xr3:uid="{AEF12751-FF09-4479-A21F-BCF2118853E1}" name="Colonne15275" dataDxfId="1091"/>
    <tableColumn id="15294" xr3:uid="{110DB359-EC0F-4259-B69A-FFA108E388AF}" name="Colonne15276" dataDxfId="1090"/>
    <tableColumn id="15295" xr3:uid="{A3FB424D-24AD-4F55-9D16-CCC1A4902635}" name="Colonne15277" dataDxfId="1089"/>
    <tableColumn id="15296" xr3:uid="{47E3485F-0B7D-4B17-BEA4-7D9001C8C89D}" name="Colonne15278" dataDxfId="1088"/>
    <tableColumn id="15297" xr3:uid="{D9C4F42D-7545-47CE-A0E1-B2EAEEE8957C}" name="Colonne15279" dataDxfId="1087"/>
    <tableColumn id="15298" xr3:uid="{0C9B132E-DB9B-40E1-89F7-55CB405EC55C}" name="Colonne15280" dataDxfId="1086"/>
    <tableColumn id="15299" xr3:uid="{A544CDD3-5DCF-4D7A-84C1-2D25B8DAD8F6}" name="Colonne15281" dataDxfId="1085"/>
    <tableColumn id="15300" xr3:uid="{4EBA43CE-4EA9-4C3A-9B2C-C5BBE6786BFF}" name="Colonne15282" dataDxfId="1084"/>
    <tableColumn id="15301" xr3:uid="{AEAF8C56-F34D-4FA2-85ED-93894A14B83B}" name="Colonne15283" dataDxfId="1083"/>
    <tableColumn id="15302" xr3:uid="{80F6CDEF-94E4-4F33-BC20-7242745C2C4A}" name="Colonne15284" dataDxfId="1082"/>
    <tableColumn id="15303" xr3:uid="{BD4B3799-9867-4948-AFBC-DDC963FC8A3D}" name="Colonne15285" dataDxfId="1081"/>
    <tableColumn id="15304" xr3:uid="{0014BBE0-5534-4F47-8119-38A38DC28679}" name="Colonne15286" dataDxfId="1080"/>
    <tableColumn id="15305" xr3:uid="{F15E3CCE-28C9-4B27-8F84-5FBEB9240456}" name="Colonne15287" dataDxfId="1079"/>
    <tableColumn id="15306" xr3:uid="{03D86229-B0FF-4BCC-99AB-7215B259C3B8}" name="Colonne15288" dataDxfId="1078"/>
    <tableColumn id="15307" xr3:uid="{0C94B748-7B06-409A-A2F0-BD961FF6051A}" name="Colonne15289" dataDxfId="1077"/>
    <tableColumn id="15308" xr3:uid="{492B22B1-B896-4829-B1EE-8F32FFE9A1E0}" name="Colonne15290" dataDxfId="1076"/>
    <tableColumn id="15309" xr3:uid="{BA4323FB-0BAA-42ED-871D-1B1B7870597F}" name="Colonne15291" dataDxfId="1075"/>
    <tableColumn id="15310" xr3:uid="{869AC894-EE4B-47C3-BCD0-861E9F63EB96}" name="Colonne15292" dataDxfId="1074"/>
    <tableColumn id="15311" xr3:uid="{FD3F5EBB-B957-4309-AB8E-711AFC02697A}" name="Colonne15293" dataDxfId="1073"/>
    <tableColumn id="15312" xr3:uid="{747F3DE6-D7FD-41E9-8F24-84D3CF894251}" name="Colonne15294" dataDxfId="1072"/>
    <tableColumn id="15313" xr3:uid="{C1A0E60D-742F-4FAD-8C20-A34C2093BB58}" name="Colonne15295" dataDxfId="1071"/>
    <tableColumn id="15314" xr3:uid="{3BEEF857-FCB0-476B-B289-FE3A488ABED9}" name="Colonne15296" dataDxfId="1070"/>
    <tableColumn id="15315" xr3:uid="{243C630F-11F3-4531-9F94-E76D9A838666}" name="Colonne15297" dataDxfId="1069"/>
    <tableColumn id="15316" xr3:uid="{6781C3F2-E040-49B5-B4F0-01B7D92A7DC8}" name="Colonne15298" dataDxfId="1068"/>
    <tableColumn id="15317" xr3:uid="{A93B493A-28D4-4DC6-955E-4159685E13BB}" name="Colonne15299" dataDxfId="1067"/>
    <tableColumn id="15318" xr3:uid="{55C56A61-1E05-4472-83CA-E2DCD378B8ED}" name="Colonne15300" dataDxfId="1066"/>
    <tableColumn id="15319" xr3:uid="{AC466E5A-D891-47C4-A5D0-2A293A39BDB7}" name="Colonne15301" dataDxfId="1065"/>
    <tableColumn id="15320" xr3:uid="{A68DE70C-7899-4028-80EA-B2A7FFE3D769}" name="Colonne15302" dataDxfId="1064"/>
    <tableColumn id="15321" xr3:uid="{EBBAD603-881B-453E-9C02-7B2B10F3CBB2}" name="Colonne15303" dataDxfId="1063"/>
    <tableColumn id="15322" xr3:uid="{40290979-4E40-4FDA-A017-6FB6425A0D3B}" name="Colonne15304" dataDxfId="1062"/>
    <tableColumn id="15323" xr3:uid="{BABAB452-3132-4055-9C4F-0D75527AA3F5}" name="Colonne15305" dataDxfId="1061"/>
    <tableColumn id="15324" xr3:uid="{296613BE-5A03-4612-A034-A76A1604FD02}" name="Colonne15306" dataDxfId="1060"/>
    <tableColumn id="15325" xr3:uid="{25105CDE-7084-461F-8370-5749BE7553DE}" name="Colonne15307" dataDxfId="1059"/>
    <tableColumn id="15326" xr3:uid="{47AFC95E-51C3-477B-B03B-AFB5494C3CFB}" name="Colonne15308" dataDxfId="1058"/>
    <tableColumn id="15327" xr3:uid="{503A04C2-96A1-40A9-87EF-28FD7FD4C5DB}" name="Colonne15309" dataDxfId="1057"/>
    <tableColumn id="15328" xr3:uid="{F1B0BAFB-0D48-48CE-8490-83D71ED10C65}" name="Colonne15310" dataDxfId="1056"/>
    <tableColumn id="15329" xr3:uid="{CC367F61-F22C-4C17-903E-1D6D04A93710}" name="Colonne15311" dataDxfId="1055"/>
    <tableColumn id="15330" xr3:uid="{986EC8BB-15D0-4ECE-B0B5-F7C1EB60399F}" name="Colonne15312" dataDxfId="1054"/>
    <tableColumn id="15331" xr3:uid="{77646F4E-621F-4418-908E-E0EC7C4F184B}" name="Colonne15313" dataDxfId="1053"/>
    <tableColumn id="15332" xr3:uid="{5CD11B47-AC37-468A-AEA2-94541E8CBBB3}" name="Colonne15314" dataDxfId="1052"/>
    <tableColumn id="15333" xr3:uid="{9565E7DE-BB6E-4103-9AB1-DB2F31CDEF3B}" name="Colonne15315" dataDxfId="1051"/>
    <tableColumn id="15334" xr3:uid="{7DE1FA59-28C0-4E7B-A5A0-41540362F436}" name="Colonne15316" dataDxfId="1050"/>
    <tableColumn id="15335" xr3:uid="{454EC1CC-9F24-47E7-BADB-FEF0E6FAA920}" name="Colonne15317" dataDxfId="1049"/>
    <tableColumn id="15336" xr3:uid="{28808C27-4224-4964-9833-67FEBA7233C2}" name="Colonne15318" dataDxfId="1048"/>
    <tableColumn id="15337" xr3:uid="{2D20DA39-28F7-4EFE-A374-343DF9BAF455}" name="Colonne15319" dataDxfId="1047"/>
    <tableColumn id="15338" xr3:uid="{90F6B059-F0C4-4612-86D9-8BD2764C9CE7}" name="Colonne15320" dataDxfId="1046"/>
    <tableColumn id="15339" xr3:uid="{6D1808A8-909A-4A29-BE17-D51A4B153383}" name="Colonne15321" dataDxfId="1045"/>
    <tableColumn id="15340" xr3:uid="{A33E13C6-2341-4FD0-B68C-3E095F464E95}" name="Colonne15322" dataDxfId="1044"/>
    <tableColumn id="15341" xr3:uid="{ED248DE7-3A7F-4D6E-A7F4-549ED96E2F4F}" name="Colonne15323" dataDxfId="1043"/>
    <tableColumn id="15342" xr3:uid="{B76903C5-0797-4CEC-BFED-62DAC5DCE9BC}" name="Colonne15324" dataDxfId="1042"/>
    <tableColumn id="15343" xr3:uid="{96F581AF-6AC8-4FBE-B120-F2A246CE41EA}" name="Colonne15325" dataDxfId="1041"/>
    <tableColumn id="15344" xr3:uid="{59E60D16-F494-4A68-81AD-45E932C4EDDE}" name="Colonne15326" dataDxfId="1040"/>
    <tableColumn id="15345" xr3:uid="{60E524CB-D665-4C04-9FC7-3E38AAA12A6C}" name="Colonne15327" dataDxfId="1039"/>
    <tableColumn id="15346" xr3:uid="{EB3CE321-2853-490B-B036-98CFAA4DAB1B}" name="Colonne15328" dataDxfId="1038"/>
    <tableColumn id="15347" xr3:uid="{FE3FE32D-A40A-49BA-8B8F-A51A8DD2E86C}" name="Colonne15329" dataDxfId="1037"/>
    <tableColumn id="15348" xr3:uid="{31D997D8-3D1C-4EC8-BFDE-C1C794ED03A3}" name="Colonne15330" dataDxfId="1036"/>
    <tableColumn id="15349" xr3:uid="{3D89C2B6-B547-4BC5-A7E3-892F04853651}" name="Colonne15331" dataDxfId="1035"/>
    <tableColumn id="15350" xr3:uid="{6326B901-D53E-4F05-BC69-8F474283C098}" name="Colonne15332" dataDxfId="1034"/>
    <tableColumn id="15351" xr3:uid="{6E9D9507-1BFA-41B3-B6DB-23EA8257DB94}" name="Colonne15333" dataDxfId="1033"/>
    <tableColumn id="15352" xr3:uid="{A2A58308-BBBF-4841-A0A6-ED1F8D29E6B1}" name="Colonne15334" dataDxfId="1032"/>
    <tableColumn id="15353" xr3:uid="{A376FE79-6D46-43D4-97E4-7B6351DB100B}" name="Colonne15335" dataDxfId="1031"/>
    <tableColumn id="15354" xr3:uid="{8CDE6F4E-1201-4EF4-97BF-6DF391E3FBC0}" name="Colonne15336" dataDxfId="1030"/>
    <tableColumn id="15355" xr3:uid="{1D9CF51B-E7D5-432E-AEDD-3D85A661EB05}" name="Colonne15337" dataDxfId="1029"/>
    <tableColumn id="15356" xr3:uid="{063470CB-1AFC-4BD5-9C1C-494277F46F99}" name="Colonne15338" dataDxfId="1028"/>
    <tableColumn id="15357" xr3:uid="{B21DA328-6A94-4E7E-822C-89D17257A124}" name="Colonne15339" dataDxfId="1027"/>
    <tableColumn id="15358" xr3:uid="{85915EA4-6E7F-4CB7-A192-726A79FE6E6E}" name="Colonne15340" dataDxfId="1026"/>
    <tableColumn id="15359" xr3:uid="{2DBF34C8-3F67-44E3-A87E-D8E5EE513B09}" name="Colonne15341" dataDxfId="1025"/>
    <tableColumn id="15360" xr3:uid="{DEA97F19-BADE-4300-B974-E003136F15B7}" name="Colonne15342" dataDxfId="1024"/>
    <tableColumn id="15361" xr3:uid="{8F4C6275-F963-4792-8C97-B306DE41714D}" name="Colonne15343" dataDxfId="1023"/>
    <tableColumn id="15362" xr3:uid="{D809775D-4ECE-4740-AF03-09232CAD69CB}" name="Colonne15344" dataDxfId="1022"/>
    <tableColumn id="15363" xr3:uid="{57EFAC80-A4B2-4713-A0BE-6E28B201052E}" name="Colonne15345" dataDxfId="1021"/>
    <tableColumn id="15364" xr3:uid="{589621C1-BE15-4C6E-A220-D483AD1CF0ED}" name="Colonne15346" dataDxfId="1020"/>
    <tableColumn id="15365" xr3:uid="{2AC8DC00-F616-4D08-A439-C9B60D9D5375}" name="Colonne15347" dataDxfId="1019"/>
    <tableColumn id="15366" xr3:uid="{77297798-9780-46FB-B76E-33BA526D0074}" name="Colonne15348" dataDxfId="1018"/>
    <tableColumn id="15367" xr3:uid="{CD7EEA18-2108-4866-B152-AB7F6CD2FC37}" name="Colonne15349" dataDxfId="1017"/>
    <tableColumn id="15368" xr3:uid="{15BC4062-E599-4727-8938-F701F64A7257}" name="Colonne15350" dataDxfId="1016"/>
    <tableColumn id="15369" xr3:uid="{0FB2A786-9388-4FD0-BE60-6C8FCB9AE200}" name="Colonne15351" dataDxfId="1015"/>
    <tableColumn id="15370" xr3:uid="{44639C4D-5E86-48B6-ADD7-61231E442E5E}" name="Colonne15352" dataDxfId="1014"/>
    <tableColumn id="15371" xr3:uid="{BCE1D0C8-420B-4852-B805-1AE10AC45003}" name="Colonne15353" dataDxfId="1013"/>
    <tableColumn id="15372" xr3:uid="{A9A5D5ED-EFD0-4D6F-9186-81E1C3D6C5DA}" name="Colonne15354" dataDxfId="1012"/>
    <tableColumn id="15373" xr3:uid="{FD870433-37A7-4CAB-AC8B-25064768F304}" name="Colonne15355" dataDxfId="1011"/>
    <tableColumn id="15374" xr3:uid="{DA8C3083-AE96-4DF3-84EB-01BAF55974ED}" name="Colonne15356" dataDxfId="1010"/>
    <tableColumn id="15375" xr3:uid="{227451B4-29FB-49C5-820E-6440CA913082}" name="Colonne15357" dataDxfId="1009"/>
    <tableColumn id="15376" xr3:uid="{52736A4A-88A2-4087-9150-6A2079F7D8A3}" name="Colonne15358" dataDxfId="1008"/>
    <tableColumn id="15377" xr3:uid="{792B02FC-019A-43FC-A8AE-3E86C9ADD6BE}" name="Colonne15359" dataDxfId="1007"/>
    <tableColumn id="15378" xr3:uid="{13F34D82-2DF8-44D2-9306-206009BB7559}" name="Colonne15360" dataDxfId="1006"/>
    <tableColumn id="15379" xr3:uid="{A23DB9FC-5F81-4B13-A90B-475B2E15EC50}" name="Colonne15361" dataDxfId="1005"/>
    <tableColumn id="15380" xr3:uid="{C13AAE01-CAED-441C-BB2A-CC04E87EC0B9}" name="Colonne15362" dataDxfId="1004"/>
    <tableColumn id="15381" xr3:uid="{5BE3C292-A25E-4927-B467-A7F7156AFCD3}" name="Colonne15363" dataDxfId="1003"/>
    <tableColumn id="15382" xr3:uid="{B6EFB775-1EDC-460C-966C-16C35B806276}" name="Colonne15364" dataDxfId="1002"/>
    <tableColumn id="15383" xr3:uid="{30B5BD69-2B8B-47DF-8BB8-E03AFF36AC5A}" name="Colonne15365" dataDxfId="1001"/>
    <tableColumn id="15384" xr3:uid="{789DF151-EBBC-4803-ACB5-181BCD3913EF}" name="Colonne15366" dataDxfId="1000"/>
    <tableColumn id="15385" xr3:uid="{E62CE7F3-DE77-4C7E-8CA4-C6BBC46E0977}" name="Colonne15367" dataDxfId="999"/>
    <tableColumn id="15386" xr3:uid="{955BE7FC-557B-4C0F-9213-F6780E4B8055}" name="Colonne15368" dataDxfId="998"/>
    <tableColumn id="15387" xr3:uid="{58C6E46C-F7E0-4935-A1DF-E5E4025B7EA0}" name="Colonne15369" dataDxfId="997"/>
    <tableColumn id="15388" xr3:uid="{D4038ACC-2B56-469C-A472-7F5237C60E43}" name="Colonne15370" dataDxfId="996"/>
    <tableColumn id="15389" xr3:uid="{5880E7A6-A4ED-43CB-B557-E5FA84D9BAF0}" name="Colonne15371" dataDxfId="995"/>
    <tableColumn id="15390" xr3:uid="{600EFC37-69F1-44ED-A98B-FE8614A46FE8}" name="Colonne15372" dataDxfId="994"/>
    <tableColumn id="15391" xr3:uid="{4D9FAE86-F263-420D-91C4-64147CCC20B7}" name="Colonne15373" dataDxfId="993"/>
    <tableColumn id="15392" xr3:uid="{9F4F9E59-5A15-4A8E-916A-5E5DC0BEB8B6}" name="Colonne15374" dataDxfId="992"/>
    <tableColumn id="15393" xr3:uid="{56921078-104B-471A-B2DF-2B62CD8BB283}" name="Colonne15375" dataDxfId="991"/>
    <tableColumn id="15394" xr3:uid="{9796262E-479D-458C-A12E-DE7CF9428B84}" name="Colonne15376" dataDxfId="990"/>
    <tableColumn id="15395" xr3:uid="{4DC36202-889A-4759-8150-52E01F9E067B}" name="Colonne15377" dataDxfId="989"/>
    <tableColumn id="15396" xr3:uid="{56C4FDFE-4A36-4392-97F1-8A2A73376B21}" name="Colonne15378" dataDxfId="988"/>
    <tableColumn id="15397" xr3:uid="{64F267B7-6EC5-4112-ACB0-F0F353C7FBDF}" name="Colonne15379" dataDxfId="987"/>
    <tableColumn id="15398" xr3:uid="{1213A64C-E112-4E11-ADFE-2CC834DDA804}" name="Colonne15380" dataDxfId="986"/>
    <tableColumn id="15399" xr3:uid="{05C91BFD-B96F-4E86-AE61-B0E0AD4D6A07}" name="Colonne15381" dataDxfId="985"/>
    <tableColumn id="15400" xr3:uid="{E6BD807A-9EB1-47F7-9B68-5A63EAAB620C}" name="Colonne15382" dataDxfId="984"/>
    <tableColumn id="15401" xr3:uid="{6B80EEE4-3CF9-40DA-865A-2F00ACAA133B}" name="Colonne15383" dataDxfId="983"/>
    <tableColumn id="15402" xr3:uid="{F4C6EE3A-906B-4E08-AFC5-1CBEC2D590DD}" name="Colonne15384" dataDxfId="982"/>
    <tableColumn id="15403" xr3:uid="{06C9841A-97D5-469F-8286-F750421428FF}" name="Colonne15385" dataDxfId="981"/>
    <tableColumn id="15404" xr3:uid="{91478972-1717-44EC-88A7-E147745D96DE}" name="Colonne15386" dataDxfId="980"/>
    <tableColumn id="15405" xr3:uid="{EDC1DE30-B67B-4522-9EDF-B2B4697F7048}" name="Colonne15387" dataDxfId="979"/>
    <tableColumn id="15406" xr3:uid="{5AAF594D-B42D-458B-8D15-17056D74E31E}" name="Colonne15388" dataDxfId="978"/>
    <tableColumn id="15407" xr3:uid="{73F53FA8-9A13-4F55-A4B2-C93E5F8BE046}" name="Colonne15389" dataDxfId="977"/>
    <tableColumn id="15408" xr3:uid="{967D5A28-7B69-434D-A106-19AF498B7F6D}" name="Colonne15390" dataDxfId="976"/>
    <tableColumn id="15409" xr3:uid="{8C7340A1-74FA-462F-9479-990B8FF24251}" name="Colonne15391" dataDxfId="975"/>
    <tableColumn id="15410" xr3:uid="{73DCAB92-FF5A-4D78-A716-2409C67EFC31}" name="Colonne15392" dataDxfId="974"/>
    <tableColumn id="15411" xr3:uid="{A37303C6-1E1F-4951-BEA4-820E28AFC7AF}" name="Colonne15393" dataDxfId="973"/>
    <tableColumn id="15412" xr3:uid="{CCEC6721-F913-4FFE-A261-097C33807B2C}" name="Colonne15394" dataDxfId="972"/>
    <tableColumn id="15413" xr3:uid="{93C876ED-F282-40D6-B274-14FE845783E0}" name="Colonne15395" dataDxfId="971"/>
    <tableColumn id="15414" xr3:uid="{CB2BB8F3-19DF-490C-BF10-AF5524D3676E}" name="Colonne15396" dataDxfId="970"/>
    <tableColumn id="15415" xr3:uid="{38944D02-C2E7-4D3F-9469-FDF277110A1A}" name="Colonne15397" dataDxfId="969"/>
    <tableColumn id="15416" xr3:uid="{8D5EE28C-089D-4F90-AC02-98E7753144F3}" name="Colonne15398" dataDxfId="968"/>
    <tableColumn id="15417" xr3:uid="{1D0FE88B-B59F-4CCE-B0E1-3B6169252AE9}" name="Colonne15399" dataDxfId="967"/>
    <tableColumn id="15418" xr3:uid="{7D12F6E6-D09F-4181-A038-27A3AE9B4469}" name="Colonne15400" dataDxfId="966"/>
    <tableColumn id="15419" xr3:uid="{7910CE9D-0C84-4AAA-8274-1CACFEBA0ED0}" name="Colonne15401" dataDxfId="965"/>
    <tableColumn id="15420" xr3:uid="{026FBFE6-7B02-4A94-839D-784B6875DBD7}" name="Colonne15402" dataDxfId="964"/>
    <tableColumn id="15421" xr3:uid="{D39E1C07-D15D-474C-8B23-F1D9A75D099B}" name="Colonne15403" dataDxfId="963"/>
    <tableColumn id="15422" xr3:uid="{CB360E09-5D02-4A35-833E-7FF80A6371F1}" name="Colonne15404" dataDxfId="962"/>
    <tableColumn id="15423" xr3:uid="{8CC406BC-E937-4CDC-A0B0-27C0DDA4E302}" name="Colonne15405" dataDxfId="961"/>
    <tableColumn id="15424" xr3:uid="{19D11942-7922-453D-B612-EA3D26B00C17}" name="Colonne15406" dataDxfId="960"/>
    <tableColumn id="15425" xr3:uid="{F537D286-FA42-4F76-969A-169938446672}" name="Colonne15407" dataDxfId="959"/>
    <tableColumn id="15426" xr3:uid="{0F45F390-2045-4266-8874-5625766AA38A}" name="Colonne15408" dataDxfId="958"/>
    <tableColumn id="15427" xr3:uid="{90F4A9DE-D750-45D7-BE79-20B8B6F9B291}" name="Colonne15409" dataDxfId="957"/>
    <tableColumn id="15428" xr3:uid="{7D22EE88-ACB3-4363-B8B5-C419E88876E8}" name="Colonne15410" dataDxfId="956"/>
    <tableColumn id="15429" xr3:uid="{5F3EE6CD-2132-4649-A98F-CCE329FDC648}" name="Colonne15411" dataDxfId="955"/>
    <tableColumn id="15430" xr3:uid="{309B10AB-C094-488A-9C38-DF75FDCE0CD1}" name="Colonne15412" dataDxfId="954"/>
    <tableColumn id="15431" xr3:uid="{5B9170EB-1C36-4B11-9A8B-1F6884A09BB7}" name="Colonne15413" dataDxfId="953"/>
    <tableColumn id="15432" xr3:uid="{CE90943F-12CA-4BB2-AFEE-B771E033734A}" name="Colonne15414" dataDxfId="952"/>
    <tableColumn id="15433" xr3:uid="{C25F7D55-0F48-4BF9-B377-8E25F34982C3}" name="Colonne15415" dataDxfId="951"/>
    <tableColumn id="15434" xr3:uid="{96E7D5EA-4235-4639-B72A-B121BB53B385}" name="Colonne15416" dataDxfId="950"/>
    <tableColumn id="15435" xr3:uid="{C608C631-9B16-49BD-82B8-57D32F87727B}" name="Colonne15417" dataDxfId="949"/>
    <tableColumn id="15436" xr3:uid="{5EC850A0-B005-4D24-B15C-75097ECBAF06}" name="Colonne15418" dataDxfId="948"/>
    <tableColumn id="15437" xr3:uid="{E558C505-A8B6-4CAE-9B60-785664B78540}" name="Colonne15419" dataDxfId="947"/>
    <tableColumn id="15438" xr3:uid="{18411EBB-4462-4918-A733-1092762F4851}" name="Colonne15420" dataDxfId="946"/>
    <tableColumn id="15439" xr3:uid="{545F78EC-5693-4E24-AF10-D0C22C2B3AF6}" name="Colonne15421" dataDxfId="945"/>
    <tableColumn id="15440" xr3:uid="{05736F15-9B20-4027-9850-E87C8C538D8A}" name="Colonne15422" dataDxfId="944"/>
    <tableColumn id="15441" xr3:uid="{181DE452-C966-4D98-ADBB-D8E7E233B0C2}" name="Colonne15423" dataDxfId="943"/>
    <tableColumn id="15442" xr3:uid="{33D6A966-B185-486F-B990-00B91B0A80C0}" name="Colonne15424" dataDxfId="942"/>
    <tableColumn id="15443" xr3:uid="{8CC2BB41-4FFE-4159-A888-E592965A487D}" name="Colonne15425" dataDxfId="941"/>
    <tableColumn id="15444" xr3:uid="{D125E049-47AB-46FB-B2F5-36089EF56338}" name="Colonne15426" dataDxfId="940"/>
    <tableColumn id="15445" xr3:uid="{8890B389-08FB-4593-B236-59D1455D88A6}" name="Colonne15427" dataDxfId="939"/>
    <tableColumn id="15446" xr3:uid="{3A22E2CA-AA30-4772-9A3D-6EE81C9E0373}" name="Colonne15428" dataDxfId="938"/>
    <tableColumn id="15447" xr3:uid="{3182DBF6-7DD9-4A8A-80D1-44F749EBEC99}" name="Colonne15429" dataDxfId="937"/>
    <tableColumn id="15448" xr3:uid="{21BECE6E-29FE-430F-930D-E69A8AFEB2B0}" name="Colonne15430" dataDxfId="936"/>
    <tableColumn id="15449" xr3:uid="{7D2F0F89-06A6-421D-A64E-0D745D551A15}" name="Colonne15431" dataDxfId="935"/>
    <tableColumn id="15450" xr3:uid="{3EBED1D7-CE01-478D-9B12-66E704A3A5A6}" name="Colonne15432" dataDxfId="934"/>
    <tableColumn id="15451" xr3:uid="{A56AC0CE-0902-4C5B-9DC1-8CAC832BBB22}" name="Colonne15433" dataDxfId="933"/>
    <tableColumn id="15452" xr3:uid="{2C07AA9D-4676-4A43-B9A5-8CCF6E93630C}" name="Colonne15434" dataDxfId="932"/>
    <tableColumn id="15453" xr3:uid="{2DC99165-111B-476B-8573-CF842A4E59E7}" name="Colonne15435" dataDxfId="931"/>
    <tableColumn id="15454" xr3:uid="{078EF3CE-C0DB-4B2B-B771-20E9BFE7F95C}" name="Colonne15436" dataDxfId="930"/>
    <tableColumn id="15455" xr3:uid="{A25CE654-D914-4BC3-B6AA-61EB0123E9BA}" name="Colonne15437" dataDxfId="929"/>
    <tableColumn id="15456" xr3:uid="{BB9F4BE0-A216-4F57-984B-45FCF4AC4688}" name="Colonne15438" dataDxfId="928"/>
    <tableColumn id="15457" xr3:uid="{C99AB15C-DB2F-47BF-A0CD-0E060178AA36}" name="Colonne15439" dataDxfId="927"/>
    <tableColumn id="15458" xr3:uid="{8273D3EB-EC28-4862-ACB2-D67B8447504B}" name="Colonne15440" dataDxfId="926"/>
    <tableColumn id="15459" xr3:uid="{FA62C679-2F1C-4E78-B741-7EDE307AD15B}" name="Colonne15441" dataDxfId="925"/>
    <tableColumn id="15460" xr3:uid="{BBFB023F-08F6-4B7C-B9C1-8D18CBCBF88E}" name="Colonne15442" dataDxfId="924"/>
    <tableColumn id="15461" xr3:uid="{F2FB5514-94DF-4918-9022-5A3B12C894C8}" name="Colonne15443" dataDxfId="923"/>
    <tableColumn id="15462" xr3:uid="{1A586695-22F3-4AE9-A072-34A0301B7917}" name="Colonne15444" dataDxfId="922"/>
    <tableColumn id="15463" xr3:uid="{A542D4DF-A734-488B-AE59-ABF05E5F387F}" name="Colonne15445" dataDxfId="921"/>
    <tableColumn id="15464" xr3:uid="{BFD50719-C8EC-4E7A-B9E0-B861CED1FF3C}" name="Colonne15446" dataDxfId="920"/>
    <tableColumn id="15465" xr3:uid="{9C3E0C65-20B2-4685-96E4-F0FD6FF7CA0A}" name="Colonne15447" dataDxfId="919"/>
    <tableColumn id="15466" xr3:uid="{688F46CD-9178-4685-B343-37B4AB1A977B}" name="Colonne15448" dataDxfId="918"/>
    <tableColumn id="15467" xr3:uid="{17475004-9EC6-44AF-8012-862BCAFB9813}" name="Colonne15449" dataDxfId="917"/>
    <tableColumn id="15468" xr3:uid="{4561EEB1-B5F2-4907-956F-34CC48BA23C0}" name="Colonne15450" dataDxfId="916"/>
    <tableColumn id="15469" xr3:uid="{5F0B42A5-F25A-467B-8A91-41A2BAA6D739}" name="Colonne15451" dataDxfId="915"/>
    <tableColumn id="15470" xr3:uid="{575A0FCD-B877-47A1-B568-1B7773CDFFE6}" name="Colonne15452" dataDxfId="914"/>
    <tableColumn id="15471" xr3:uid="{1E4CC73B-4903-410C-A762-283C6DAC8378}" name="Colonne15453" dataDxfId="913"/>
    <tableColumn id="15472" xr3:uid="{0B4E8A0F-D29E-471A-B044-35226F70E08F}" name="Colonne15454" dataDxfId="912"/>
    <tableColumn id="15473" xr3:uid="{4B709BE4-3943-4BDC-8C9D-75285A1F1C25}" name="Colonne15455" dataDxfId="911"/>
    <tableColumn id="15474" xr3:uid="{63AED3E4-86DC-42B5-B643-894B0268F131}" name="Colonne15456" dataDxfId="910"/>
    <tableColumn id="15475" xr3:uid="{0095AF19-DA64-42E0-A633-8D92033B5F7E}" name="Colonne15457" dataDxfId="909"/>
    <tableColumn id="15476" xr3:uid="{5A605A05-B8BC-4695-A392-CCAA81AB7ED1}" name="Colonne15458" dataDxfId="908"/>
    <tableColumn id="15477" xr3:uid="{3B940663-C7F8-47F7-8383-0A7D780FBDC3}" name="Colonne15459" dataDxfId="907"/>
    <tableColumn id="15478" xr3:uid="{9C4DD69B-50A9-44F9-BBE1-11E1BB0A039B}" name="Colonne15460" dataDxfId="906"/>
    <tableColumn id="15479" xr3:uid="{D3BA4BB4-95E6-4059-A910-0EB0961D4323}" name="Colonne15461" dataDxfId="905"/>
    <tableColumn id="15480" xr3:uid="{9C79D1F4-291F-4B9C-B63F-E7D29CD1AFC4}" name="Colonne15462" dataDxfId="904"/>
    <tableColumn id="15481" xr3:uid="{02E41948-B413-430E-B66E-A94AB2D8AC2F}" name="Colonne15463" dataDxfId="903"/>
    <tableColumn id="15482" xr3:uid="{E6AED5C5-F8F0-41B0-A0C9-0AC4A164A68B}" name="Colonne15464" dataDxfId="902"/>
    <tableColumn id="15483" xr3:uid="{EC7DBE53-B0A7-4C65-9296-612ADBC70F65}" name="Colonne15465" dataDxfId="901"/>
    <tableColumn id="15484" xr3:uid="{94DD38E1-26C1-4170-AC35-7410EB2D4E84}" name="Colonne15466" dataDxfId="900"/>
    <tableColumn id="15485" xr3:uid="{5D96AF71-2416-4A6A-A4CF-50F706A71588}" name="Colonne15467" dataDxfId="899"/>
    <tableColumn id="15486" xr3:uid="{3FE7B7DC-581B-4ACD-83CF-9166EC63592C}" name="Colonne15468" dataDxfId="898"/>
    <tableColumn id="15487" xr3:uid="{2B99F296-555C-470B-A643-5C53BD12786A}" name="Colonne15469" dataDxfId="897"/>
    <tableColumn id="15488" xr3:uid="{38614A7D-E630-44C6-BA3C-CAA016C1890D}" name="Colonne15470" dataDxfId="896"/>
    <tableColumn id="15489" xr3:uid="{A1EECEEF-5350-4EC9-ABC1-31D6674E1AA6}" name="Colonne15471" dataDxfId="895"/>
    <tableColumn id="15490" xr3:uid="{902F7E9F-23F3-4235-A561-83E061A3D397}" name="Colonne15472" dataDxfId="894"/>
    <tableColumn id="15491" xr3:uid="{76DCF39E-C7C2-430B-8A24-ECE973C882EE}" name="Colonne15473" dataDxfId="893"/>
    <tableColumn id="15492" xr3:uid="{A938FF13-B93C-4C04-8D5F-912183944310}" name="Colonne15474" dataDxfId="892"/>
    <tableColumn id="15493" xr3:uid="{04A6C76C-C5C2-4A33-9B79-B9975F48ECB1}" name="Colonne15475" dataDxfId="891"/>
    <tableColumn id="15494" xr3:uid="{595B46D8-76B5-400F-96F5-38B4465FCBC3}" name="Colonne15476" dataDxfId="890"/>
    <tableColumn id="15495" xr3:uid="{5F377D4F-DB70-478F-9F70-04ACDDCB30AA}" name="Colonne15477" dataDxfId="889"/>
    <tableColumn id="15496" xr3:uid="{82BA4D30-3FDC-4267-B61E-9D72E6FB9915}" name="Colonne15478" dataDxfId="888"/>
    <tableColumn id="15497" xr3:uid="{56A7589C-C4A7-4AED-9F90-5C2C1B1921DE}" name="Colonne15479" dataDxfId="887"/>
    <tableColumn id="15498" xr3:uid="{54CEF8D9-92A3-4020-AF0F-9FA08764AB0D}" name="Colonne15480" dataDxfId="886"/>
    <tableColumn id="15499" xr3:uid="{B75F3ADD-A338-4180-B50C-70408C842BBD}" name="Colonne15481" dataDxfId="885"/>
    <tableColumn id="15500" xr3:uid="{DCDFC77A-4855-40FB-8077-07E9EC7305AB}" name="Colonne15482" dataDxfId="884"/>
    <tableColumn id="15501" xr3:uid="{DF4DF212-2BDD-46D6-A9D2-C8426766335F}" name="Colonne15483" dataDxfId="883"/>
    <tableColumn id="15502" xr3:uid="{4E9BE91D-6731-46B4-A7F9-9B6BD7B82467}" name="Colonne15484" dataDxfId="882"/>
    <tableColumn id="15503" xr3:uid="{82D968C8-836F-418C-BE07-6E59EC2D04AD}" name="Colonne15485" dataDxfId="881"/>
    <tableColumn id="15504" xr3:uid="{94EBDDF7-5A00-4E51-8DF7-769C0DA9E493}" name="Colonne15486" dataDxfId="880"/>
    <tableColumn id="15505" xr3:uid="{7BFF24ED-F362-4358-B099-3F4F43B649CF}" name="Colonne15487" dataDxfId="879"/>
    <tableColumn id="15506" xr3:uid="{938684F4-03FB-4F90-B997-70DE477A0D40}" name="Colonne15488" dataDxfId="878"/>
    <tableColumn id="15507" xr3:uid="{29D8E76F-CF81-4F40-A6E3-113F1C98598F}" name="Colonne15489" dataDxfId="877"/>
    <tableColumn id="15508" xr3:uid="{FAD1F477-2BDE-42A4-8FA0-656767587A2F}" name="Colonne15490" dataDxfId="876"/>
    <tableColumn id="15509" xr3:uid="{5FF4761E-00F3-49D0-9D22-E0ED27CE33CE}" name="Colonne15491" dataDxfId="875"/>
    <tableColumn id="15510" xr3:uid="{5B614985-95DA-479C-B0CF-142995F9CD63}" name="Colonne15492" dataDxfId="874"/>
    <tableColumn id="15511" xr3:uid="{2FC098E2-BBA9-4072-BFF2-39E22CF58E2E}" name="Colonne15493" dataDxfId="873"/>
    <tableColumn id="15512" xr3:uid="{1A35F4E8-810D-4316-9BA9-E38D7A5691A7}" name="Colonne15494" dataDxfId="872"/>
    <tableColumn id="15513" xr3:uid="{68B1968A-46F3-4FBE-9D26-80D778F59E75}" name="Colonne15495" dataDxfId="871"/>
    <tableColumn id="15514" xr3:uid="{7E31E282-840C-41DD-805E-8A339443DAA8}" name="Colonne15496" dataDxfId="870"/>
    <tableColumn id="15515" xr3:uid="{6FE10D9D-AFA7-424B-A90C-6A7C77650D5D}" name="Colonne15497" dataDxfId="869"/>
    <tableColumn id="15516" xr3:uid="{343BFE0E-FF2E-4FD8-ADBB-C0BAF59612F8}" name="Colonne15498" dataDxfId="868"/>
    <tableColumn id="15517" xr3:uid="{BCBA8B3B-1B7F-4A38-AD90-D98C8D1CE8AB}" name="Colonne15499" dataDxfId="867"/>
    <tableColumn id="15518" xr3:uid="{79377982-4E17-46FD-B2C9-3FFBFD92C06E}" name="Colonne15500" dataDxfId="866"/>
    <tableColumn id="15519" xr3:uid="{8B19ACA4-10DB-4172-8445-EA1438CDD3EB}" name="Colonne15501" dataDxfId="865"/>
    <tableColumn id="15520" xr3:uid="{7CFB4556-B567-4FE1-99C7-3A83FDE57B6C}" name="Colonne15502" dataDxfId="864"/>
    <tableColumn id="15521" xr3:uid="{5343A665-23DF-4099-97CF-84DADA2E03AA}" name="Colonne15503" dataDxfId="863"/>
    <tableColumn id="15522" xr3:uid="{423218A7-2654-449C-B925-D3A55A89B91E}" name="Colonne15504" dataDxfId="862"/>
    <tableColumn id="15523" xr3:uid="{9FFED938-ED1E-44D2-931C-4D92C46E8F52}" name="Colonne15505" dataDxfId="861"/>
    <tableColumn id="15524" xr3:uid="{162AF5CF-F246-48C0-A66B-52D33FC8B3F4}" name="Colonne15506" dataDxfId="860"/>
    <tableColumn id="15525" xr3:uid="{ED7702CD-13CB-441A-9C4A-3F0F5557DFC3}" name="Colonne15507" dataDxfId="859"/>
    <tableColumn id="15526" xr3:uid="{1E384667-18AE-4D4B-B5E0-0045ED8E86E1}" name="Colonne15508" dataDxfId="858"/>
    <tableColumn id="15527" xr3:uid="{5A08E043-BEB6-4FDC-835C-924A125DAAF9}" name="Colonne15509" dataDxfId="857"/>
    <tableColumn id="15528" xr3:uid="{3375E8B5-E28F-43FC-B58F-57F921E8761C}" name="Colonne15510" dataDxfId="856"/>
    <tableColumn id="15529" xr3:uid="{DE14282C-245A-4D4C-849C-410DC9276678}" name="Colonne15511" dataDxfId="855"/>
    <tableColumn id="15530" xr3:uid="{C0ECDEF6-089C-4BF8-B000-E4FAE51F6640}" name="Colonne15512" dataDxfId="854"/>
    <tableColumn id="15531" xr3:uid="{4E957122-728E-43AD-ACED-D0A59D740EA2}" name="Colonne15513" dataDxfId="853"/>
    <tableColumn id="15532" xr3:uid="{E2CE1052-08F9-4C89-BC42-2C7558C3FC18}" name="Colonne15514" dataDxfId="852"/>
    <tableColumn id="15533" xr3:uid="{FED98838-A65A-40AD-B87C-E19A7C485296}" name="Colonne15515" dataDxfId="851"/>
    <tableColumn id="15534" xr3:uid="{C965C77A-2CF1-4CBF-A53B-C5DE457C380E}" name="Colonne15516" dataDxfId="850"/>
    <tableColumn id="15535" xr3:uid="{7EDFBF7A-3DA7-4572-B322-464CDBE745CA}" name="Colonne15517" dataDxfId="849"/>
    <tableColumn id="15536" xr3:uid="{364FBFB5-C67E-4F13-ABA2-0BAD2F9EC0E0}" name="Colonne15518" dataDxfId="848"/>
    <tableColumn id="15537" xr3:uid="{B551365A-8BB8-4D5A-9392-48308FE4C3C5}" name="Colonne15519" dataDxfId="847"/>
    <tableColumn id="15538" xr3:uid="{BF8CCC00-EBE3-4678-A055-DB3B959F552B}" name="Colonne15520" dataDxfId="846"/>
    <tableColumn id="15539" xr3:uid="{86CA3950-A05F-46E5-986A-ACC795C08578}" name="Colonne15521" dataDxfId="845"/>
    <tableColumn id="15540" xr3:uid="{811C1135-8713-433C-80B7-959A0A487EF5}" name="Colonne15522" dataDxfId="844"/>
    <tableColumn id="15541" xr3:uid="{9CC24AAF-6F16-44A6-A060-97E65AC00ED6}" name="Colonne15523" dataDxfId="843"/>
    <tableColumn id="15542" xr3:uid="{C3A6B1C4-C02F-475A-BBFF-17CB3E71DFF0}" name="Colonne15524" dataDxfId="842"/>
    <tableColumn id="15543" xr3:uid="{E3678D95-9711-4552-884D-F5DA45BD2280}" name="Colonne15525" dataDxfId="841"/>
    <tableColumn id="15544" xr3:uid="{FA96EC66-F672-4C1E-8B4E-2A82DAB002CB}" name="Colonne15526" dataDxfId="840"/>
    <tableColumn id="15545" xr3:uid="{AE6232E6-CD37-4FF9-A72F-B1DB300F005B}" name="Colonne15527" dataDxfId="839"/>
    <tableColumn id="15546" xr3:uid="{EE99397B-B2E5-4D25-89E1-66F99A070ACC}" name="Colonne15528" dataDxfId="838"/>
    <tableColumn id="15547" xr3:uid="{7DA3898B-3F77-4077-823D-0BE7BDD4E892}" name="Colonne15529" dataDxfId="837"/>
    <tableColumn id="15548" xr3:uid="{8F33DD89-8338-4124-BEAA-7A4909F4B672}" name="Colonne15530" dataDxfId="836"/>
    <tableColumn id="15549" xr3:uid="{87DFEAC3-8420-481A-8966-77BA4A25126C}" name="Colonne15531" dataDxfId="835"/>
    <tableColumn id="15550" xr3:uid="{56EF85B4-E3A1-4D1F-963F-48C950D3C31C}" name="Colonne15532" dataDxfId="834"/>
    <tableColumn id="15551" xr3:uid="{32F1ED18-4F45-4D43-A303-1CD661D80D42}" name="Colonne15533" dataDxfId="833"/>
    <tableColumn id="15552" xr3:uid="{B5EF3A73-1D8E-4E75-8CD0-CFA5804B6D13}" name="Colonne15534" dataDxfId="832"/>
    <tableColumn id="15553" xr3:uid="{A70C2552-B16E-4D81-BBDA-21B3B503397C}" name="Colonne15535" dataDxfId="831"/>
    <tableColumn id="15554" xr3:uid="{20F1ACBF-6499-40DC-AF13-D42C7CB23A14}" name="Colonne15536" dataDxfId="830"/>
    <tableColumn id="15555" xr3:uid="{FE29337F-AAB1-46FD-AD59-254DCBBB25D1}" name="Colonne15537" dataDxfId="829"/>
    <tableColumn id="15556" xr3:uid="{EFB92173-56A5-4943-AF13-FFFC269AB69F}" name="Colonne15538" dataDxfId="828"/>
    <tableColumn id="15557" xr3:uid="{A44A2BAF-BA67-4C3A-AA03-E5D49F84D32C}" name="Colonne15539" dataDxfId="827"/>
    <tableColumn id="15558" xr3:uid="{5FF522DE-58AA-4F44-9A9F-63D807D8F53B}" name="Colonne15540" dataDxfId="826"/>
    <tableColumn id="15559" xr3:uid="{E35A70AE-631B-49FB-868B-501BE4188B65}" name="Colonne15541" dataDxfId="825"/>
    <tableColumn id="15560" xr3:uid="{25B15313-49C4-46ED-AE01-EB7529CEF2AD}" name="Colonne15542" dataDxfId="824"/>
    <tableColumn id="15561" xr3:uid="{40F54952-2BC5-473D-8497-A801005693BC}" name="Colonne15543" dataDxfId="823"/>
    <tableColumn id="15562" xr3:uid="{C363F42C-6D39-40E2-B7DE-521303729A41}" name="Colonne15544" dataDxfId="822"/>
    <tableColumn id="15563" xr3:uid="{61E9947C-CBDA-45D4-870D-8EE30EB455DD}" name="Colonne15545" dataDxfId="821"/>
    <tableColumn id="15564" xr3:uid="{1D35D674-9DB0-492D-A148-36A536B225FC}" name="Colonne15546" dataDxfId="820"/>
    <tableColumn id="15565" xr3:uid="{D425EBF5-2583-4979-9B00-F7828815C887}" name="Colonne15547" dataDxfId="819"/>
    <tableColumn id="15566" xr3:uid="{5AD74018-3CFC-4571-8742-38B7C3F2C6D3}" name="Colonne15548" dataDxfId="818"/>
    <tableColumn id="15567" xr3:uid="{A45C78BD-1DC1-4CF6-AAE5-BB8A64D6749F}" name="Colonne15549" dataDxfId="817"/>
    <tableColumn id="15568" xr3:uid="{E55B1C55-DDD5-4068-A382-2C2C31E7BCD8}" name="Colonne15550" dataDxfId="816"/>
    <tableColumn id="15569" xr3:uid="{F5228ADA-E026-424C-8CC8-9E82419D8141}" name="Colonne15551" dataDxfId="815"/>
    <tableColumn id="15570" xr3:uid="{E912E8C6-40E4-49CA-8552-4D1D119C0435}" name="Colonne15552" dataDxfId="814"/>
    <tableColumn id="15571" xr3:uid="{508DB0D2-DD39-4F27-8D25-95D48EE02634}" name="Colonne15553" dataDxfId="813"/>
    <tableColumn id="15572" xr3:uid="{89E066F6-9EC9-415F-9980-47A398EDF092}" name="Colonne15554" dataDxfId="812"/>
    <tableColumn id="15573" xr3:uid="{E180B64F-16D4-425F-B077-B3D788ADDBDC}" name="Colonne15555" dataDxfId="811"/>
    <tableColumn id="15574" xr3:uid="{761A4653-CEB9-4FFD-B79D-EB456B94D7D3}" name="Colonne15556" dataDxfId="810"/>
    <tableColumn id="15575" xr3:uid="{C54BC64E-091F-4FEE-B950-AF3D56061744}" name="Colonne15557" dataDxfId="809"/>
    <tableColumn id="15576" xr3:uid="{5E5F9F70-D1DC-405B-8D31-B82C7A8C70B3}" name="Colonne15558" dataDxfId="808"/>
    <tableColumn id="15577" xr3:uid="{2991B6F9-4FE4-439C-A832-A4368D26251A}" name="Colonne15559" dataDxfId="807"/>
    <tableColumn id="15578" xr3:uid="{A0C86236-5D14-4364-8D2B-3207E8E11919}" name="Colonne15560" dataDxfId="806"/>
    <tableColumn id="15579" xr3:uid="{5F431253-BA82-459D-9445-7D1A1D521378}" name="Colonne15561" dataDxfId="805"/>
    <tableColumn id="15580" xr3:uid="{227F55C7-1891-4EEC-8776-308D0F0D33CA}" name="Colonne15562" dataDxfId="804"/>
    <tableColumn id="15581" xr3:uid="{F47C0CC2-D0B6-46C2-AC04-29683E9E1B39}" name="Colonne15563" dataDxfId="803"/>
    <tableColumn id="15582" xr3:uid="{6B675379-1058-4A37-81A6-2F77F9B47446}" name="Colonne15564" dataDxfId="802"/>
    <tableColumn id="15583" xr3:uid="{354C5E26-253E-4D2A-A3E5-943C97FDB70A}" name="Colonne15565" dataDxfId="801"/>
    <tableColumn id="15584" xr3:uid="{556430FA-8D32-491C-8C80-A8DB2CEE144A}" name="Colonne15566" dataDxfId="800"/>
    <tableColumn id="15585" xr3:uid="{0DA0A0B3-6F06-4F93-91D3-70FD43E42031}" name="Colonne15567" dataDxfId="799"/>
    <tableColumn id="15586" xr3:uid="{C2754A0D-CC8E-47FC-A76A-55874CBE2407}" name="Colonne15568" dataDxfId="798"/>
    <tableColumn id="15587" xr3:uid="{E9C01A1E-A745-46F2-900D-7F717272BE26}" name="Colonne15569" dataDxfId="797"/>
    <tableColumn id="15588" xr3:uid="{22BE2009-6F6B-496C-AB35-05B85DABBF93}" name="Colonne15570" dataDxfId="796"/>
    <tableColumn id="15589" xr3:uid="{5037670B-BC1A-45AC-B6B7-CDE80D1D43EB}" name="Colonne15571" dataDxfId="795"/>
    <tableColumn id="15590" xr3:uid="{C23C6E89-ACFE-45D0-B0BB-A2B0B7499C08}" name="Colonne15572" dataDxfId="794"/>
    <tableColumn id="15591" xr3:uid="{77713A90-47D5-44F2-BCEA-D5544EFA6BAD}" name="Colonne15573" dataDxfId="793"/>
    <tableColumn id="15592" xr3:uid="{5CFF6F55-3B39-4EC5-BA52-4701F9EF1794}" name="Colonne15574" dataDxfId="792"/>
    <tableColumn id="15593" xr3:uid="{A50201CC-07D6-4DF6-9343-4069D731BB41}" name="Colonne15575" dataDxfId="791"/>
    <tableColumn id="15594" xr3:uid="{363612A0-16F9-4607-8D25-7438BF264534}" name="Colonne15576" dataDxfId="790"/>
    <tableColumn id="15595" xr3:uid="{3DC95F87-C542-42E4-9C92-9943D43E34A5}" name="Colonne15577" dataDxfId="789"/>
    <tableColumn id="15596" xr3:uid="{3B7B6D2E-568F-4699-8098-F341422F30B8}" name="Colonne15578" dataDxfId="788"/>
    <tableColumn id="15597" xr3:uid="{02664F0B-0559-4499-9F69-7F42F71D206C}" name="Colonne15579" dataDxfId="787"/>
    <tableColumn id="15598" xr3:uid="{A5B0F495-ACFE-49D9-9A44-379B3A35674B}" name="Colonne15580" dataDxfId="786"/>
    <tableColumn id="15599" xr3:uid="{DC6BEC18-69C1-43AD-ADC1-74CCD3B44429}" name="Colonne15581" dataDxfId="785"/>
    <tableColumn id="15600" xr3:uid="{53A92E68-FA79-4FF6-B89C-506A7ACF62C6}" name="Colonne15582" dataDxfId="784"/>
    <tableColumn id="15601" xr3:uid="{E9AC4864-971B-47D9-BEF7-A4DE285CDF36}" name="Colonne15583" dataDxfId="783"/>
    <tableColumn id="15602" xr3:uid="{16E7DA69-B44F-4767-A5C1-195B607FFD0C}" name="Colonne15584" dataDxfId="782"/>
    <tableColumn id="15603" xr3:uid="{B1B36869-DF35-4E54-A846-99CC2D66A83C}" name="Colonne15585" dataDxfId="781"/>
    <tableColumn id="15604" xr3:uid="{2040F841-9F84-4696-AD91-D137EE67BF51}" name="Colonne15586" dataDxfId="780"/>
    <tableColumn id="15605" xr3:uid="{07AD2870-6235-41B0-8D0C-454CED012A1A}" name="Colonne15587" dataDxfId="779"/>
    <tableColumn id="15606" xr3:uid="{7A78FDF9-2C7D-4755-BB7A-41F7BA95BDD6}" name="Colonne15588" dataDxfId="778"/>
    <tableColumn id="15607" xr3:uid="{FA1DCF1C-3C3B-4817-BAD6-FBDB153D7395}" name="Colonne15589" dataDxfId="777"/>
    <tableColumn id="15608" xr3:uid="{9AFA0F2D-CE3B-4362-A21A-B1CD337DFE16}" name="Colonne15590" dataDxfId="776"/>
    <tableColumn id="15609" xr3:uid="{8674401D-5138-42BB-B284-F832E36FDC10}" name="Colonne15591" dataDxfId="775"/>
    <tableColumn id="15610" xr3:uid="{F870C5B4-6153-4DA9-9B19-8CABB90444C6}" name="Colonne15592" dataDxfId="774"/>
    <tableColumn id="15611" xr3:uid="{9326F87D-4794-4EBB-A839-91F362789862}" name="Colonne15593" dataDxfId="773"/>
    <tableColumn id="15612" xr3:uid="{5BA21E02-D518-45E5-A8B1-B266BB050E87}" name="Colonne15594" dataDxfId="772"/>
    <tableColumn id="15613" xr3:uid="{537CA5A6-7634-41E5-A522-9D89D86C1265}" name="Colonne15595" dataDxfId="771"/>
    <tableColumn id="15614" xr3:uid="{A4B2A6C2-8F8A-4517-AEBA-1126702E6849}" name="Colonne15596" dataDxfId="770"/>
    <tableColumn id="15615" xr3:uid="{2966694A-DB91-4AD2-82C9-E4873F84A321}" name="Colonne15597" dataDxfId="769"/>
    <tableColumn id="15616" xr3:uid="{51B3CC5A-602F-4FAD-8C0C-17F34A4B8741}" name="Colonne15598" dataDxfId="768"/>
    <tableColumn id="15617" xr3:uid="{91720DF9-E2BD-4DA6-8708-5685B5049B6A}" name="Colonne15599" dataDxfId="767"/>
    <tableColumn id="15618" xr3:uid="{4B05F685-CD95-4E95-838A-712422361B32}" name="Colonne15600" dataDxfId="766"/>
    <tableColumn id="15619" xr3:uid="{F0095FB1-1289-468E-87B0-B9217F946341}" name="Colonne15601" dataDxfId="765"/>
    <tableColumn id="15620" xr3:uid="{274DA5E7-5859-4ED2-B0EF-FDAC63DEF2E1}" name="Colonne15602" dataDxfId="764"/>
    <tableColumn id="15621" xr3:uid="{EDFE044D-6571-4415-8816-A4249BD1B1E6}" name="Colonne15603" dataDxfId="763"/>
    <tableColumn id="15622" xr3:uid="{3DD3E052-821B-46A4-A8B5-D1D146928BEB}" name="Colonne15604" dataDxfId="762"/>
    <tableColumn id="15623" xr3:uid="{1E95245C-C11D-4EE3-839B-FC26634ACED7}" name="Colonne15605" dataDxfId="761"/>
    <tableColumn id="15624" xr3:uid="{63E89800-8C42-4D6E-A16F-4E3BA559A82C}" name="Colonne15606" dataDxfId="760"/>
    <tableColumn id="15625" xr3:uid="{924FED2F-A330-493C-90FD-6E07AD37C042}" name="Colonne15607" dataDxfId="759"/>
    <tableColumn id="15626" xr3:uid="{F2E633AE-D3BC-4C5E-A6DD-F189EC8562AC}" name="Colonne15608" dataDxfId="758"/>
    <tableColumn id="15627" xr3:uid="{02A3818A-7820-4400-8392-68C5434B9F6B}" name="Colonne15609" dataDxfId="757"/>
    <tableColumn id="15628" xr3:uid="{9506D47F-AFC0-4CBD-B60D-A23BE979EF0F}" name="Colonne15610" dataDxfId="756"/>
    <tableColumn id="15629" xr3:uid="{076272D6-58E5-4CA2-9197-107517CCBA60}" name="Colonne15611" dataDxfId="755"/>
    <tableColumn id="15630" xr3:uid="{895E339A-9B19-413A-BCB6-043D0AD35746}" name="Colonne15612" dataDxfId="754"/>
    <tableColumn id="15631" xr3:uid="{BC8D383B-7703-4D2D-A01C-08D837E70F84}" name="Colonne15613" dataDxfId="753"/>
    <tableColumn id="15632" xr3:uid="{1A143E02-D81B-4C14-8387-69351BD691FB}" name="Colonne15614" dataDxfId="752"/>
    <tableColumn id="15633" xr3:uid="{7340F029-7E5A-4301-95B8-967E351E8048}" name="Colonne15615" dataDxfId="751"/>
    <tableColumn id="15634" xr3:uid="{089CE304-CBCA-42B3-9D1C-08D8DCC4FC7B}" name="Colonne15616" dataDxfId="750"/>
    <tableColumn id="15635" xr3:uid="{02837FFD-396C-414C-9BB3-E93FA54484B9}" name="Colonne15617" dataDxfId="749"/>
    <tableColumn id="15636" xr3:uid="{5B2D77DE-D3AA-454C-840B-EE153EB45101}" name="Colonne15618" dataDxfId="748"/>
    <tableColumn id="15637" xr3:uid="{79648443-FC68-432C-A8FD-D8456042DD27}" name="Colonne15619" dataDxfId="747"/>
    <tableColumn id="15638" xr3:uid="{854539C8-A2D0-4C38-BB2F-243B5ED659BE}" name="Colonne15620" dataDxfId="746"/>
    <tableColumn id="15639" xr3:uid="{7738CB93-E8A9-4F8B-B265-33A76A3B1A19}" name="Colonne15621" dataDxfId="745"/>
    <tableColumn id="15640" xr3:uid="{5BCE6937-BA9F-4332-8193-745671D6E139}" name="Colonne15622" dataDxfId="744"/>
    <tableColumn id="15641" xr3:uid="{31A0D7CA-2F71-4D2E-BE07-2902F02052E3}" name="Colonne15623" dataDxfId="743"/>
    <tableColumn id="15642" xr3:uid="{F8DAD252-FE02-4F87-87F1-F507A1E805A8}" name="Colonne15624" dataDxfId="742"/>
    <tableColumn id="15643" xr3:uid="{5903F8C5-EFFD-401D-8C67-6DCC46584ABE}" name="Colonne15625" dataDxfId="741"/>
    <tableColumn id="15644" xr3:uid="{903B426C-DF3F-4B29-9138-5BCB95E4DAF0}" name="Colonne15626" dataDxfId="740"/>
    <tableColumn id="15645" xr3:uid="{D463CC41-D2BA-4214-A3F0-3CDEBA2607C5}" name="Colonne15627" dataDxfId="739"/>
    <tableColumn id="15646" xr3:uid="{2EADA23D-3C40-4B2F-A48C-1CAC55034895}" name="Colonne15628" dataDxfId="738"/>
    <tableColumn id="15647" xr3:uid="{2BCEA867-FA87-4921-B909-D6000516323C}" name="Colonne15629" dataDxfId="737"/>
    <tableColumn id="15648" xr3:uid="{726C6439-6C5B-49CA-B68D-CAC06794CD24}" name="Colonne15630" dataDxfId="736"/>
    <tableColumn id="15649" xr3:uid="{695C2906-3A85-4EE2-9959-A7F430088E93}" name="Colonne15631" dataDxfId="735"/>
    <tableColumn id="15650" xr3:uid="{5938FD38-2EF1-4780-B5B5-1C65DF241C58}" name="Colonne15632" dataDxfId="734"/>
    <tableColumn id="15651" xr3:uid="{D1294DF2-225C-444A-A842-E40D2DA03D08}" name="Colonne15633" dataDxfId="733"/>
    <tableColumn id="15652" xr3:uid="{496C36D3-972B-48ED-A3CB-23BEE5BA5629}" name="Colonne15634" dataDxfId="732"/>
    <tableColumn id="15653" xr3:uid="{A9DAE204-652C-49D7-AD84-45101D05D807}" name="Colonne15635" dataDxfId="731"/>
    <tableColumn id="15654" xr3:uid="{7FF7F287-014F-4555-B020-33E941B8AB66}" name="Colonne15636" dataDxfId="730"/>
    <tableColumn id="15655" xr3:uid="{E03F7F16-08E2-46B3-8301-0E8ABE646749}" name="Colonne15637" dataDxfId="729"/>
    <tableColumn id="15656" xr3:uid="{16C7DA9A-3BBF-4643-9150-56F191559DE9}" name="Colonne15638" dataDxfId="728"/>
    <tableColumn id="15657" xr3:uid="{9A95CAA4-7B4C-4EF0-AF6E-002B04B946AA}" name="Colonne15639" dataDxfId="727"/>
    <tableColumn id="15658" xr3:uid="{D0C8F01B-44FA-4D66-8DCD-61D61F927300}" name="Colonne15640" dataDxfId="726"/>
    <tableColumn id="15659" xr3:uid="{F2B48678-DC06-4DD0-8E59-FF7941BE70AC}" name="Colonne15641" dataDxfId="725"/>
    <tableColumn id="15660" xr3:uid="{01E0DBDD-D617-4FD7-B6CC-5C49058BEFD3}" name="Colonne15642" dataDxfId="724"/>
    <tableColumn id="15661" xr3:uid="{E9BC2996-2A57-4ED7-8353-4FFEFA88B6C0}" name="Colonne15643" dataDxfId="723"/>
    <tableColumn id="15662" xr3:uid="{391058B8-6FD1-4B76-AAE3-4BF486EB50DE}" name="Colonne15644" dataDxfId="722"/>
    <tableColumn id="15663" xr3:uid="{FC0C7817-552F-4C0A-924C-53D00648DA60}" name="Colonne15645" dataDxfId="721"/>
    <tableColumn id="15664" xr3:uid="{DD2C0CEB-6210-44E5-90B2-63F04DC55157}" name="Colonne15646" dataDxfId="720"/>
    <tableColumn id="15665" xr3:uid="{00625DF1-952B-4389-A37D-33FF8E88FED1}" name="Colonne15647" dataDxfId="719"/>
    <tableColumn id="15666" xr3:uid="{CB2596FF-9AFB-4CA9-9585-6D7C9B86DCC8}" name="Colonne15648" dataDxfId="718"/>
    <tableColumn id="15667" xr3:uid="{D4999E51-1693-44FC-ABE3-6D45254D201C}" name="Colonne15649" dataDxfId="717"/>
    <tableColumn id="15668" xr3:uid="{BAEEA221-E8A2-428A-8066-5786B4163F37}" name="Colonne15650" dataDxfId="716"/>
    <tableColumn id="15669" xr3:uid="{6A0C1BFE-F9FC-40C7-9B90-3ECC54B2F13E}" name="Colonne15651" dataDxfId="715"/>
    <tableColumn id="15670" xr3:uid="{58CF516E-44B6-4279-B419-00A4B38A448A}" name="Colonne15652" dataDxfId="714"/>
    <tableColumn id="15671" xr3:uid="{B7ED2669-1031-4446-9766-3B8164EBF94D}" name="Colonne15653" dataDxfId="713"/>
    <tableColumn id="15672" xr3:uid="{969AF326-9E71-439B-B7DA-4052B97DFAB0}" name="Colonne15654" dataDxfId="712"/>
    <tableColumn id="15673" xr3:uid="{2F56C1E0-5131-40CD-9A73-61354B748223}" name="Colonne15655" dataDxfId="711"/>
    <tableColumn id="15674" xr3:uid="{E696403B-505F-4082-B8E1-BA73340A5A45}" name="Colonne15656" dataDxfId="710"/>
    <tableColumn id="15675" xr3:uid="{E2F378DA-52BE-44CE-91FE-A851C79358CB}" name="Colonne15657" dataDxfId="709"/>
    <tableColumn id="15676" xr3:uid="{5DFEF283-1C29-4FE4-90C9-9183117388E7}" name="Colonne15658" dataDxfId="708"/>
    <tableColumn id="15677" xr3:uid="{6AA75618-AB50-4215-BAE8-D1F0962D449B}" name="Colonne15659" dataDxfId="707"/>
    <tableColumn id="15678" xr3:uid="{35998C8F-500E-4C1C-9E5B-B370207AFCA7}" name="Colonne15660" dataDxfId="706"/>
    <tableColumn id="15679" xr3:uid="{3FC37A9B-59AB-4EC7-A147-A5CB99D14C2B}" name="Colonne15661" dataDxfId="705"/>
    <tableColumn id="15680" xr3:uid="{FFDC5B45-FB96-4FB0-B62F-7B76781AC886}" name="Colonne15662" dataDxfId="704"/>
    <tableColumn id="15681" xr3:uid="{DBC3A86E-B118-4DE2-B7D9-B9B26EC4CCBF}" name="Colonne15663" dataDxfId="703"/>
    <tableColumn id="15682" xr3:uid="{BBDB7E55-62C0-4816-B713-9418114D2F0C}" name="Colonne15664" dataDxfId="702"/>
    <tableColumn id="15683" xr3:uid="{A62E8D50-343F-47C8-8A2A-2465B25936AB}" name="Colonne15665" dataDxfId="701"/>
    <tableColumn id="15684" xr3:uid="{9DD48E85-72C8-4D9D-B0BF-EC45AEA59DE7}" name="Colonne15666" dataDxfId="700"/>
    <tableColumn id="15685" xr3:uid="{4CA4E5D0-D22B-4023-9528-3D19C38D0A18}" name="Colonne15667" dataDxfId="699"/>
    <tableColumn id="15686" xr3:uid="{E868BB23-B662-48B4-BB0F-9BDCF99CC5C0}" name="Colonne15668" dataDxfId="698"/>
    <tableColumn id="15687" xr3:uid="{94A2ADAD-9467-4CDA-870C-63E0C8546189}" name="Colonne15669" dataDxfId="697"/>
    <tableColumn id="15688" xr3:uid="{848DAB6D-7F9C-4727-BB45-3C0881919C03}" name="Colonne15670" dataDxfId="696"/>
    <tableColumn id="15689" xr3:uid="{2F510EE2-2EA5-4DE9-915B-DE2BDEF2751F}" name="Colonne15671" dataDxfId="695"/>
    <tableColumn id="15690" xr3:uid="{60476E04-0116-4849-841A-A75A5D1DB40C}" name="Colonne15672" dataDxfId="694"/>
    <tableColumn id="15691" xr3:uid="{01BA36FA-CA67-4DFB-9A7B-79BF303F9F0B}" name="Colonne15673" dataDxfId="693"/>
    <tableColumn id="15692" xr3:uid="{8D6B547F-F3F2-4FA6-9B61-9E33F1680583}" name="Colonne15674" dataDxfId="692"/>
    <tableColumn id="15693" xr3:uid="{42FB461D-AFD9-4D59-8533-E33E12EB71B5}" name="Colonne15675" dataDxfId="691"/>
    <tableColumn id="15694" xr3:uid="{A59D4318-5FEB-448F-A22C-8140EBBCAED7}" name="Colonne15676" dataDxfId="690"/>
    <tableColumn id="15695" xr3:uid="{DEB389AF-1FFB-4ABB-819E-5727B61FC512}" name="Colonne15677" dataDxfId="689"/>
    <tableColumn id="15696" xr3:uid="{0AD4B40E-9ED1-4DAA-902D-77598A1D2150}" name="Colonne15678" dataDxfId="688"/>
    <tableColumn id="15697" xr3:uid="{72E8DFC1-DC06-4439-A4A6-AFEECA8E0B7E}" name="Colonne15679" dataDxfId="687"/>
    <tableColumn id="15698" xr3:uid="{EFA01BFE-E017-4932-9983-47E2D27AF0DB}" name="Colonne15680" dataDxfId="686"/>
    <tableColumn id="15699" xr3:uid="{7B55A0BA-82D5-44C8-8FB4-200C4172EB43}" name="Colonne15681" dataDxfId="685"/>
    <tableColumn id="15700" xr3:uid="{A445E7C9-22C1-493B-A4C9-043FA33179BC}" name="Colonne15682" dataDxfId="684"/>
    <tableColumn id="15701" xr3:uid="{9A7D8A12-9AEC-44A3-B109-F9DE5933CF05}" name="Colonne15683" dataDxfId="683"/>
    <tableColumn id="15702" xr3:uid="{1A4A8D48-C07F-4205-B181-7E85C329BD3B}" name="Colonne15684" dataDxfId="682"/>
    <tableColumn id="15703" xr3:uid="{A8B04B94-CE96-426E-8975-A4CC30FB212C}" name="Colonne15685" dataDxfId="681"/>
    <tableColumn id="15704" xr3:uid="{8BDB4492-B6A7-4900-9DC2-C31A34A58D57}" name="Colonne15686" dataDxfId="680"/>
    <tableColumn id="15705" xr3:uid="{0EF1063C-C1FB-4398-8914-5ED3691F9A2A}" name="Colonne15687" dataDxfId="679"/>
    <tableColumn id="15706" xr3:uid="{EE27937A-088E-4939-B56C-92628F55FC94}" name="Colonne15688" dataDxfId="678"/>
    <tableColumn id="15707" xr3:uid="{CCFE6B14-8887-40DC-B40C-4C3877816FB7}" name="Colonne15689" dataDxfId="677"/>
    <tableColumn id="15708" xr3:uid="{1BB9B462-DB06-4B56-9065-AE2E224B13C7}" name="Colonne15690" dataDxfId="676"/>
    <tableColumn id="15709" xr3:uid="{4A9C010E-68FC-44C9-BAAB-F9FAFDA7C2FF}" name="Colonne15691" dataDxfId="675"/>
    <tableColumn id="15710" xr3:uid="{6BACC8CA-1FDF-4593-BFC6-B0FB83EC10B7}" name="Colonne15692" dataDxfId="674"/>
    <tableColumn id="15711" xr3:uid="{5D69DE1D-EA4C-439A-9889-94D8051535C6}" name="Colonne15693" dataDxfId="673"/>
    <tableColumn id="15712" xr3:uid="{C62B6550-E741-4426-BA0B-5DD25D3CDD24}" name="Colonne15694" dataDxfId="672"/>
    <tableColumn id="15713" xr3:uid="{41DEEE7C-4179-44FB-B21B-368FAEA2B3C7}" name="Colonne15695" dataDxfId="671"/>
    <tableColumn id="15714" xr3:uid="{27648C1A-C497-4C04-9A75-472057F9C0ED}" name="Colonne15696" dataDxfId="670"/>
    <tableColumn id="15715" xr3:uid="{94C88D36-E458-4FCC-B533-4C0A3C6D3646}" name="Colonne15697" dataDxfId="669"/>
    <tableColumn id="15716" xr3:uid="{AF8662FA-E2FD-4365-A61D-E33FD2882CD3}" name="Colonne15698" dataDxfId="668"/>
    <tableColumn id="15717" xr3:uid="{31297224-5043-4E22-818D-254BD2253F41}" name="Colonne15699" dataDxfId="667"/>
    <tableColumn id="15718" xr3:uid="{A0266D51-6F5E-4281-BBC2-851F18E8FFA3}" name="Colonne15700" dataDxfId="666"/>
    <tableColumn id="15719" xr3:uid="{2B1F58FA-1A3E-4365-8274-3EE1EB8F6E3A}" name="Colonne15701" dataDxfId="665"/>
    <tableColumn id="15720" xr3:uid="{B43C9AB8-9886-488D-905F-FF103E782915}" name="Colonne15702" dataDxfId="664"/>
    <tableColumn id="15721" xr3:uid="{8E631944-4FBD-4E74-AFC5-29712C188D6C}" name="Colonne15703" dataDxfId="663"/>
    <tableColumn id="15722" xr3:uid="{061DF92C-8ACD-4AA1-8D4C-B9E676887B01}" name="Colonne15704" dataDxfId="662"/>
    <tableColumn id="15723" xr3:uid="{E7EFF0E6-A53A-4CD5-8749-7E4BD0B447AB}" name="Colonne15705" dataDxfId="661"/>
    <tableColumn id="15724" xr3:uid="{0EFB1FE1-234D-44D7-9054-A1CE17788B2C}" name="Colonne15706" dataDxfId="660"/>
    <tableColumn id="15725" xr3:uid="{6E5C1E14-16F1-4A5D-B58F-6EBA42DED3EA}" name="Colonne15707" dataDxfId="659"/>
    <tableColumn id="15726" xr3:uid="{A390A267-D8B3-4187-B08C-8FF230EBC0AA}" name="Colonne15708" dataDxfId="658"/>
    <tableColumn id="15727" xr3:uid="{76EE8E09-A235-4ECA-8D97-615F2BB1A231}" name="Colonne15709" dataDxfId="657"/>
    <tableColumn id="15728" xr3:uid="{05A71260-B278-412A-912E-6588C5A5BE68}" name="Colonne15710" dataDxfId="656"/>
    <tableColumn id="15729" xr3:uid="{ADA2D151-7F43-4E2E-8BAF-E94195F16683}" name="Colonne15711" dataDxfId="655"/>
    <tableColumn id="15730" xr3:uid="{4C628E01-3551-427D-BCAC-1021740D9BEC}" name="Colonne15712" dataDxfId="654"/>
    <tableColumn id="15731" xr3:uid="{F12703F2-70D2-437B-BBB7-D3213BB4BDF7}" name="Colonne15713" dataDxfId="653"/>
    <tableColumn id="15732" xr3:uid="{056E6AC2-F152-4A84-AE2E-DA92BAEC4F0E}" name="Colonne15714" dataDxfId="652"/>
    <tableColumn id="15733" xr3:uid="{6F968D57-68BB-45F5-B9EE-DEC04A62A80A}" name="Colonne15715" dataDxfId="651"/>
    <tableColumn id="15734" xr3:uid="{5D7A7DBB-F2C1-473E-B9C1-11243D972A49}" name="Colonne15716" dataDxfId="650"/>
    <tableColumn id="15735" xr3:uid="{3C275430-F0AB-436A-8BC8-A924F671AA6F}" name="Colonne15717" dataDxfId="649"/>
    <tableColumn id="15736" xr3:uid="{835E46CC-A125-4373-8CAB-B1E30C78F2CA}" name="Colonne15718" dataDxfId="648"/>
    <tableColumn id="15737" xr3:uid="{60981B58-55A7-40F9-A55E-3750B82A5CF7}" name="Colonne15719" dataDxfId="647"/>
    <tableColumn id="15738" xr3:uid="{761F0CE0-70ED-40CD-8323-1EF17CAC0E17}" name="Colonne15720" dataDxfId="646"/>
    <tableColumn id="15739" xr3:uid="{ACFCEA54-677F-4203-9C4B-3544A634006E}" name="Colonne15721" dataDxfId="645"/>
    <tableColumn id="15740" xr3:uid="{237DD38E-0B13-4ACA-9D34-D2F76C0D6874}" name="Colonne15722" dataDxfId="644"/>
    <tableColumn id="15741" xr3:uid="{ACE77504-F7EE-4066-BF11-246868771EFD}" name="Colonne15723" dataDxfId="643"/>
    <tableColumn id="15742" xr3:uid="{CD3CAE58-678C-4E37-B6F2-894EEDE510C9}" name="Colonne15724" dataDxfId="642"/>
    <tableColumn id="15743" xr3:uid="{8A40A0C0-B1B2-482E-8F46-D4F355B03AD1}" name="Colonne15725" dataDxfId="641"/>
    <tableColumn id="15744" xr3:uid="{562CA61C-A80E-4357-9145-C8008DAB4C4B}" name="Colonne15726" dataDxfId="640"/>
    <tableColumn id="15745" xr3:uid="{757401ED-D538-4926-8919-D5D483DE6CD5}" name="Colonne15727" dataDxfId="639"/>
    <tableColumn id="15746" xr3:uid="{7AFE22DE-3B44-40E0-AA29-BBD1EDD85723}" name="Colonne15728" dataDxfId="638"/>
    <tableColumn id="15747" xr3:uid="{04714B2F-5558-4FE7-965E-D09544D0B305}" name="Colonne15729" dataDxfId="637"/>
    <tableColumn id="15748" xr3:uid="{C92BDD86-3C0C-4965-851C-E6B8E46A5B6A}" name="Colonne15730" dataDxfId="636"/>
    <tableColumn id="15749" xr3:uid="{24AC78F0-B7F4-4D2C-9BFB-68D070E83640}" name="Colonne15731" dataDxfId="635"/>
    <tableColumn id="15750" xr3:uid="{7C3CB8B8-3C2A-4C88-82E2-04C54699082F}" name="Colonne15732" dataDxfId="634"/>
    <tableColumn id="15751" xr3:uid="{DB7EE7FF-5E0D-49AF-AC27-1027741CFC27}" name="Colonne15733" dataDxfId="633"/>
    <tableColumn id="15752" xr3:uid="{021CC7D7-87A1-4442-8CAE-AE4201CD01B1}" name="Colonne15734" dataDxfId="632"/>
    <tableColumn id="15753" xr3:uid="{E8476100-3A67-496B-8FED-FBFB089E2606}" name="Colonne15735" dataDxfId="631"/>
    <tableColumn id="15754" xr3:uid="{D765DF4D-5658-4E8B-BDFE-B5F9E318A860}" name="Colonne15736" dataDxfId="630"/>
    <tableColumn id="15755" xr3:uid="{0B5DEF58-AC25-437C-ACCD-FFF0C792B27E}" name="Colonne15737" dataDxfId="629"/>
    <tableColumn id="15756" xr3:uid="{04DA0C00-799C-44CA-9B0B-161C21020435}" name="Colonne15738" dataDxfId="628"/>
    <tableColumn id="15757" xr3:uid="{D9EB6B21-429C-47DE-B7BB-578BE5851F9C}" name="Colonne15739" dataDxfId="627"/>
    <tableColumn id="15758" xr3:uid="{943C6272-30BD-4326-A86B-28CB0D5DE85C}" name="Colonne15740" dataDxfId="626"/>
    <tableColumn id="15759" xr3:uid="{9F430EB6-8212-4F69-A2F9-310E241BDBC1}" name="Colonne15741" dataDxfId="625"/>
    <tableColumn id="15760" xr3:uid="{72007A7B-0440-4122-8AF5-FA98B6FDA3EA}" name="Colonne15742" dataDxfId="624"/>
    <tableColumn id="15761" xr3:uid="{E6565D1C-EDE1-4798-A34F-E514C300BB9D}" name="Colonne15743" dataDxfId="623"/>
    <tableColumn id="15762" xr3:uid="{E00B66DF-D904-45EF-9849-F96BA4FC7BEC}" name="Colonne15744" dataDxfId="622"/>
    <tableColumn id="15763" xr3:uid="{146D24BE-F758-4C46-8DE5-BC1A5912675C}" name="Colonne15745" dataDxfId="621"/>
    <tableColumn id="15764" xr3:uid="{3865D10D-E0C7-46D7-B0EA-6616F13D4BB4}" name="Colonne15746" dataDxfId="620"/>
    <tableColumn id="15765" xr3:uid="{2957DA18-5E7D-4404-A3EF-20501776422B}" name="Colonne15747" dataDxfId="619"/>
    <tableColumn id="15766" xr3:uid="{B340CF95-AC70-4B10-AA6F-CB2058C27443}" name="Colonne15748" dataDxfId="618"/>
    <tableColumn id="15767" xr3:uid="{A8E6E87C-1AC8-464B-8736-3FC5A3578D5A}" name="Colonne15749" dataDxfId="617"/>
    <tableColumn id="15768" xr3:uid="{2BCA069F-9AF9-4178-BCE8-6E4143A1BED4}" name="Colonne15750" dataDxfId="616"/>
    <tableColumn id="15769" xr3:uid="{44F1EC7E-8981-4173-B5F3-2BDA84CDA8A9}" name="Colonne15751" dataDxfId="615"/>
    <tableColumn id="15770" xr3:uid="{F2CC65DF-2BAC-43FE-90E8-69883BD3756F}" name="Colonne15752" dataDxfId="614"/>
    <tableColumn id="15771" xr3:uid="{ABF94B1E-9ED9-4248-8B65-69600EF38792}" name="Colonne15753" dataDxfId="613"/>
    <tableColumn id="15772" xr3:uid="{13696185-2B33-409A-AEAB-FAA33995A194}" name="Colonne15754" dataDxfId="612"/>
    <tableColumn id="15773" xr3:uid="{39E48217-160C-4990-9882-20112E44BCAD}" name="Colonne15755" dataDxfId="611"/>
    <tableColumn id="15774" xr3:uid="{8DFB85EA-689A-4AD6-86EC-41946BE8785E}" name="Colonne15756" dataDxfId="610"/>
    <tableColumn id="15775" xr3:uid="{18B6886C-3D38-4189-86D7-0944C20C45C2}" name="Colonne15757" dataDxfId="609"/>
    <tableColumn id="15776" xr3:uid="{838112F6-594E-44FD-801F-4E70865D8E69}" name="Colonne15758" dataDxfId="608"/>
    <tableColumn id="15777" xr3:uid="{92CCFD44-CED7-45E7-B9ED-673331B13200}" name="Colonne15759" dataDxfId="607"/>
    <tableColumn id="15778" xr3:uid="{5207F2E9-F0F5-48D9-9569-D8535840022D}" name="Colonne15760" dataDxfId="606"/>
    <tableColumn id="15779" xr3:uid="{51428D5F-4AC5-45D9-A46B-9F01E7B252C1}" name="Colonne15761" dataDxfId="605"/>
    <tableColumn id="15780" xr3:uid="{A39D945D-82BB-4E89-A637-8AFAA0DC907A}" name="Colonne15762" dataDxfId="604"/>
    <tableColumn id="15781" xr3:uid="{1AFDDC0C-3DCA-4CFB-A68D-8738E1304150}" name="Colonne15763" dataDxfId="603"/>
    <tableColumn id="15782" xr3:uid="{F2363461-2B22-4E94-AE98-562A278B86E2}" name="Colonne15764" dataDxfId="602"/>
    <tableColumn id="15783" xr3:uid="{3244B493-2596-4823-9CBD-A7CCA5D3089B}" name="Colonne15765" dataDxfId="601"/>
    <tableColumn id="15784" xr3:uid="{D6401D56-C678-4B63-9D4E-D7D069C24741}" name="Colonne15766" dataDxfId="600"/>
    <tableColumn id="15785" xr3:uid="{58C5A3F3-F572-4890-B5EB-A592C0E04C86}" name="Colonne15767" dataDxfId="599"/>
    <tableColumn id="15786" xr3:uid="{33244ABC-15EF-4B21-BCF2-E101B703A2DD}" name="Colonne15768" dataDxfId="598"/>
    <tableColumn id="15787" xr3:uid="{26099D2D-EA8E-44DB-8238-F6D8A89956BB}" name="Colonne15769" dataDxfId="597"/>
    <tableColumn id="15788" xr3:uid="{577F098A-CA8C-4213-B6AB-0D66C7F50C3A}" name="Colonne15770" dataDxfId="596"/>
    <tableColumn id="15789" xr3:uid="{BECF0C96-1B08-48F0-9183-5C49A3EC6AFE}" name="Colonne15771" dataDxfId="595"/>
    <tableColumn id="15790" xr3:uid="{1C24C579-58AE-474C-832E-6647A8B77754}" name="Colonne15772" dataDxfId="594"/>
    <tableColumn id="15791" xr3:uid="{FFF082F7-4FE8-4E2D-853B-BB37AA4AA10E}" name="Colonne15773" dataDxfId="593"/>
    <tableColumn id="15792" xr3:uid="{0C2FEECE-85B1-4E9E-930F-8CF9A4771F1A}" name="Colonne15774" dataDxfId="592"/>
    <tableColumn id="15793" xr3:uid="{E7A068F3-6283-49C3-A2EB-0640A45A52B5}" name="Colonne15775" dataDxfId="591"/>
    <tableColumn id="15794" xr3:uid="{13919566-C2D5-467F-BEA9-72A36DD45AA3}" name="Colonne15776" dataDxfId="590"/>
    <tableColumn id="15795" xr3:uid="{5D62256F-A4CA-4B44-838B-1571FF490F6A}" name="Colonne15777" dataDxfId="589"/>
    <tableColumn id="15796" xr3:uid="{FB6DF40B-9A54-47B7-8589-8472A3C8A78D}" name="Colonne15778" dataDxfId="588"/>
    <tableColumn id="15797" xr3:uid="{630DA6D3-4923-4554-88A4-F9D56D0F85E4}" name="Colonne15779" dataDxfId="587"/>
    <tableColumn id="15798" xr3:uid="{254D4D39-13CD-483A-8035-A00C65E713A4}" name="Colonne15780" dataDxfId="586"/>
    <tableColumn id="15799" xr3:uid="{DB88D379-3BFE-4E1C-9BCB-BBD57FC2BB29}" name="Colonne15781" dataDxfId="585"/>
    <tableColumn id="15800" xr3:uid="{351BA34A-12CD-4898-AB80-3DDF4595B79A}" name="Colonne15782" dataDxfId="584"/>
    <tableColumn id="15801" xr3:uid="{EDD3AE4C-2F98-4679-AA9E-4A6D14927EFD}" name="Colonne15783" dataDxfId="583"/>
    <tableColumn id="15802" xr3:uid="{6CDB8967-E212-4B40-8BA7-894415E9746B}" name="Colonne15784" dataDxfId="582"/>
    <tableColumn id="15803" xr3:uid="{6AE23DDF-FB26-404C-8BD7-437F47BA78DB}" name="Colonne15785" dataDxfId="581"/>
    <tableColumn id="15804" xr3:uid="{6A0F05FE-0854-44AF-A7E4-C2CF5E876642}" name="Colonne15786" dataDxfId="580"/>
    <tableColumn id="15805" xr3:uid="{29C21A7C-D206-44C3-AB63-69595FE7FBA9}" name="Colonne15787" dataDxfId="579"/>
    <tableColumn id="15806" xr3:uid="{603049F2-FE68-4708-BA33-B8F22D15E3AB}" name="Colonne15788" dataDxfId="578"/>
    <tableColumn id="15807" xr3:uid="{FE7FB763-AA78-4B3C-BFA6-8F3262D2F935}" name="Colonne15789" dataDxfId="577"/>
    <tableColumn id="15808" xr3:uid="{94CD458D-DBB3-47D3-98DF-9053CEA99ECE}" name="Colonne15790" dataDxfId="576"/>
    <tableColumn id="15809" xr3:uid="{E978A8F8-13A8-4651-8B36-161BF73D51EF}" name="Colonne15791" dataDxfId="575"/>
    <tableColumn id="15810" xr3:uid="{E701A1A0-7146-4A64-8592-D4012F442856}" name="Colonne15792" dataDxfId="574"/>
    <tableColumn id="15811" xr3:uid="{30755431-3612-402B-9E99-8C3D3A6A6EF2}" name="Colonne15793" dataDxfId="573"/>
    <tableColumn id="15812" xr3:uid="{A55150EA-7F00-4346-93D6-2F59C35CEE6C}" name="Colonne15794" dataDxfId="572"/>
    <tableColumn id="15813" xr3:uid="{36358F24-FFE4-4F71-AC1F-8C172E338A35}" name="Colonne15795" dataDxfId="571"/>
    <tableColumn id="15814" xr3:uid="{C2CB610C-DAB2-4380-8682-D5B78A43A838}" name="Colonne15796" dataDxfId="570"/>
    <tableColumn id="15815" xr3:uid="{AF407A0B-B95E-480D-9523-AFDE5D5E46C2}" name="Colonne15797" dataDxfId="569"/>
    <tableColumn id="15816" xr3:uid="{35B50470-DCE7-4145-8EE1-FDF8CE514540}" name="Colonne15798" dataDxfId="568"/>
    <tableColumn id="15817" xr3:uid="{3E0F9192-0A66-4559-9C67-CD221E3F0950}" name="Colonne15799" dataDxfId="567"/>
    <tableColumn id="15818" xr3:uid="{B38047EC-ED78-4500-9480-134268AEB34C}" name="Colonne15800" dataDxfId="566"/>
    <tableColumn id="15819" xr3:uid="{936EC1EC-8813-4D84-AA2A-E7CAD9F86464}" name="Colonne15801" dataDxfId="565"/>
    <tableColumn id="15820" xr3:uid="{E432AC31-513F-4028-8642-4CCDA70C4635}" name="Colonne15802" dataDxfId="564"/>
    <tableColumn id="15821" xr3:uid="{B431A6EB-7008-4C1A-9D7A-7B0401CE4272}" name="Colonne15803" dataDxfId="563"/>
    <tableColumn id="15822" xr3:uid="{0F6C9F3E-D3CE-425E-8949-C6A555B82DE1}" name="Colonne15804" dataDxfId="562"/>
    <tableColumn id="15823" xr3:uid="{D8161F1D-AD4F-4F8B-B7D0-0C56AA9367F4}" name="Colonne15805" dataDxfId="561"/>
    <tableColumn id="15824" xr3:uid="{4EBDDF90-84F4-4D73-8A8F-9A37446695BF}" name="Colonne15806" dataDxfId="560"/>
    <tableColumn id="15825" xr3:uid="{D14119F2-C066-4C95-B755-6D16B9856C44}" name="Colonne15807" dataDxfId="559"/>
    <tableColumn id="15826" xr3:uid="{335FAFA2-9509-4CB3-BC74-28778F0B08EA}" name="Colonne15808" dataDxfId="558"/>
    <tableColumn id="15827" xr3:uid="{E0A00F97-2C2A-4A42-AC7B-4DA4613909AC}" name="Colonne15809" dataDxfId="557"/>
    <tableColumn id="15828" xr3:uid="{74B0222C-371D-4813-A6A3-55FCA438264C}" name="Colonne15810" dataDxfId="556"/>
    <tableColumn id="15829" xr3:uid="{3F805151-1073-4A20-B63A-19E232A75F49}" name="Colonne15811" dataDxfId="555"/>
    <tableColumn id="15830" xr3:uid="{7CB4AB58-C4FB-4281-8F23-03B1B73CA5F9}" name="Colonne15812" dataDxfId="554"/>
    <tableColumn id="15831" xr3:uid="{5C919CA2-2C20-4CBA-AE48-9BC3FA45479B}" name="Colonne15813" dataDxfId="553"/>
    <tableColumn id="15832" xr3:uid="{59E35FCF-8C5C-4774-AFBD-FA5504818B74}" name="Colonne15814" dataDxfId="552"/>
    <tableColumn id="15833" xr3:uid="{63E10E65-7F57-4C86-98FF-5FC9F9B6F112}" name="Colonne15815" dataDxfId="551"/>
    <tableColumn id="15834" xr3:uid="{329EB729-FF3B-4420-87DF-74AC99D953DB}" name="Colonne15816" dataDxfId="550"/>
    <tableColumn id="15835" xr3:uid="{009114C8-C9C4-4C41-86C6-6CEC0CD47FDF}" name="Colonne15817" dataDxfId="549"/>
    <tableColumn id="15836" xr3:uid="{D992DD0A-3022-49E9-B58F-25D3E3FC8538}" name="Colonne15818" dataDxfId="548"/>
    <tableColumn id="15837" xr3:uid="{2A881DF7-C7C9-4275-8C59-2AE9DB74A8FA}" name="Colonne15819" dataDxfId="547"/>
    <tableColumn id="15838" xr3:uid="{9ECB14F5-AB38-4D4B-8D5D-570A3A23CCE2}" name="Colonne15820" dataDxfId="546"/>
    <tableColumn id="15839" xr3:uid="{8BB3D410-EA49-44B6-922C-23346E183BBE}" name="Colonne15821" dataDxfId="545"/>
    <tableColumn id="15840" xr3:uid="{33438A91-E090-4CB0-9387-1D683DFEEC9E}" name="Colonne15822" dataDxfId="544"/>
    <tableColumn id="15841" xr3:uid="{1AB66FD5-D666-46E4-BE0D-125FFB1E5FE1}" name="Colonne15823" dataDxfId="543"/>
    <tableColumn id="15842" xr3:uid="{4A2F02E8-59E4-4E29-BBEF-30BFBBFC20A6}" name="Colonne15824" dataDxfId="542"/>
    <tableColumn id="15843" xr3:uid="{A6C8EAA5-2BCA-46E9-BA98-7D49019370BD}" name="Colonne15825" dataDxfId="541"/>
    <tableColumn id="15844" xr3:uid="{CC23FF7A-B0A2-4CE9-BA46-B8E19A677109}" name="Colonne15826" dataDxfId="540"/>
    <tableColumn id="15845" xr3:uid="{3C704A53-0EE8-475D-961B-8446E4DAE501}" name="Colonne15827" dataDxfId="539"/>
    <tableColumn id="15846" xr3:uid="{FDCDF13B-FB8B-4350-ABFC-28B2E0E72C61}" name="Colonne15828" dataDxfId="538"/>
    <tableColumn id="15847" xr3:uid="{9314222D-AEFB-4973-9D5E-88CE91BAA609}" name="Colonne15829" dataDxfId="537"/>
    <tableColumn id="15848" xr3:uid="{07A36AE5-8AFA-4110-B83C-FB84DCC3083D}" name="Colonne15830" dataDxfId="536"/>
    <tableColumn id="15849" xr3:uid="{117CE63D-55EA-4E44-808D-750D85599D83}" name="Colonne15831" dataDxfId="535"/>
    <tableColumn id="15850" xr3:uid="{2BCEAC02-F0A3-4DF0-8C76-99F5A8B7D5D8}" name="Colonne15832" dataDxfId="534"/>
    <tableColumn id="15851" xr3:uid="{D0C047BC-57BA-4699-8161-D344229B01AE}" name="Colonne15833" dataDxfId="533"/>
    <tableColumn id="15852" xr3:uid="{79B51628-655E-4695-84DD-41686EB6C8C7}" name="Colonne15834" dataDxfId="532"/>
    <tableColumn id="15853" xr3:uid="{5E76F458-F957-4C74-B001-E84D3F64EFD4}" name="Colonne15835" dataDxfId="531"/>
    <tableColumn id="15854" xr3:uid="{DF3E25D9-ED89-4A85-A18E-EA92A0D6C5A0}" name="Colonne15836" dataDxfId="530"/>
    <tableColumn id="15855" xr3:uid="{64F3EAC4-5315-486C-9C1B-F573B9B3CE3F}" name="Colonne15837" dataDxfId="529"/>
    <tableColumn id="15856" xr3:uid="{675B35AF-210C-4056-B902-E48343E331FD}" name="Colonne15838" dataDxfId="528"/>
    <tableColumn id="15857" xr3:uid="{BFAEC244-832A-421C-833A-AA36B911EA70}" name="Colonne15839" dataDxfId="527"/>
    <tableColumn id="15858" xr3:uid="{75BFA8C4-5B30-47DC-A129-2A99D2F270FF}" name="Colonne15840" dataDxfId="526"/>
    <tableColumn id="15859" xr3:uid="{7EC26EC5-9421-400B-8030-4B1DECB44FC1}" name="Colonne15841" dataDxfId="525"/>
    <tableColumn id="15860" xr3:uid="{B1D48D37-DCC0-48DF-9810-8EC7BEEC19D2}" name="Colonne15842" dataDxfId="524"/>
    <tableColumn id="15861" xr3:uid="{61CE980F-2521-4687-A1FD-AA9A3B3A8937}" name="Colonne15843" dataDxfId="523"/>
    <tableColumn id="15862" xr3:uid="{07556B5A-C677-4069-90EA-C8B56B1CDB52}" name="Colonne15844" dataDxfId="522"/>
    <tableColumn id="15863" xr3:uid="{2AEE2F5C-69EC-4884-A5FA-7F4D02E86B48}" name="Colonne15845" dataDxfId="521"/>
    <tableColumn id="15864" xr3:uid="{40EDAAB1-E64C-4710-AEDC-B61B27C693DC}" name="Colonne15846" dataDxfId="520"/>
    <tableColumn id="15865" xr3:uid="{40909D72-40DF-478A-9635-AC5A56D4BD15}" name="Colonne15847" dataDxfId="519"/>
    <tableColumn id="15866" xr3:uid="{F74C70B4-BFE1-46C4-BA31-7283442632BF}" name="Colonne15848" dataDxfId="518"/>
    <tableColumn id="15867" xr3:uid="{CFD6B57B-300E-429D-845A-2809397C6631}" name="Colonne15849" dataDxfId="517"/>
    <tableColumn id="15868" xr3:uid="{6C5F39D3-1AB4-4C0E-8199-A71B612C2729}" name="Colonne15850" dataDxfId="516"/>
    <tableColumn id="15869" xr3:uid="{039CFCFC-9FC9-4851-ABCD-4252AE6DCB29}" name="Colonne15851" dataDxfId="515"/>
    <tableColumn id="15870" xr3:uid="{2F4592B3-3E58-462F-A353-83E090B38EA6}" name="Colonne15852" dataDxfId="514"/>
    <tableColumn id="15871" xr3:uid="{14678BA5-3BEC-45A3-8742-CD151392688D}" name="Colonne15853" dataDxfId="513"/>
    <tableColumn id="15872" xr3:uid="{604F0894-549E-4F8C-8F07-5A8239459722}" name="Colonne15854" dataDxfId="512"/>
    <tableColumn id="15873" xr3:uid="{650CACEE-1ABE-471B-A406-FAD400C6D292}" name="Colonne15855" dataDxfId="511"/>
    <tableColumn id="15874" xr3:uid="{452CCB12-AE26-470F-88E4-FCE395E0ECC1}" name="Colonne15856" dataDxfId="510"/>
    <tableColumn id="15875" xr3:uid="{347D6B8D-E623-41CD-B5F3-2C008E9B0CF7}" name="Colonne15857" dataDxfId="509"/>
    <tableColumn id="15876" xr3:uid="{BCCF80E5-C35C-4036-B0C6-9E82DD050535}" name="Colonne15858" dataDxfId="508"/>
    <tableColumn id="15877" xr3:uid="{138AFABB-E816-4993-B0E5-3AF04D9EA981}" name="Colonne15859" dataDxfId="507"/>
    <tableColumn id="15878" xr3:uid="{0EF72E58-8438-468D-8B81-0DFF5FDFD8D5}" name="Colonne15860" dataDxfId="506"/>
    <tableColumn id="15879" xr3:uid="{64AABC54-A7D3-43C6-AE16-E0FE4F58228F}" name="Colonne15861" dataDxfId="505"/>
    <tableColumn id="15880" xr3:uid="{54DD1E21-32FF-4B7C-A3D8-7903AFE1B4FF}" name="Colonne15862" dataDxfId="504"/>
    <tableColumn id="15881" xr3:uid="{AB92CA30-BD8D-44A4-8A44-BDCB2C5C8DC4}" name="Colonne15863" dataDxfId="503"/>
    <tableColumn id="15882" xr3:uid="{65294A99-3607-49CC-8EBD-47B96E7F5BE4}" name="Colonne15864" dataDxfId="502"/>
    <tableColumn id="15883" xr3:uid="{D8123AFA-865B-4C40-B30D-3CFA1A4346BF}" name="Colonne15865" dataDxfId="501"/>
    <tableColumn id="15884" xr3:uid="{068E43EA-09AA-493B-BF3B-A69FF742A2D2}" name="Colonne15866" dataDxfId="500"/>
    <tableColumn id="15885" xr3:uid="{1C993F2D-4E65-4A84-A312-0BFAA22453A7}" name="Colonne15867" dataDxfId="499"/>
    <tableColumn id="15886" xr3:uid="{F737D621-40A7-4615-8713-0F41BF770FC0}" name="Colonne15868" dataDxfId="498"/>
    <tableColumn id="15887" xr3:uid="{2B43CF22-C12A-4088-B6AF-A4EB851B4E0D}" name="Colonne15869" dataDxfId="497"/>
    <tableColumn id="15888" xr3:uid="{486FE71C-0F0B-4296-A16F-BFEBA79011C7}" name="Colonne15870" dataDxfId="496"/>
    <tableColumn id="15889" xr3:uid="{4956C3EF-8930-4CB6-9C88-1A3B17CECBE4}" name="Colonne15871" dataDxfId="495"/>
    <tableColumn id="15890" xr3:uid="{1EC49360-ECA9-499B-BB4B-78715702F21B}" name="Colonne15872" dataDxfId="494"/>
    <tableColumn id="15891" xr3:uid="{DF618DA7-27B4-4759-826C-125015B088F8}" name="Colonne15873" dataDxfId="493"/>
    <tableColumn id="15892" xr3:uid="{9D1E2935-1307-494F-8A35-B9E087F7B8F4}" name="Colonne15874" dataDxfId="492"/>
    <tableColumn id="15893" xr3:uid="{A47C55B3-B595-46D6-8A8D-53CAD45E8087}" name="Colonne15875" dataDxfId="491"/>
    <tableColumn id="15894" xr3:uid="{1413EC9D-9293-4954-ADF9-5FBD3145FF63}" name="Colonne15876" dataDxfId="490"/>
    <tableColumn id="15895" xr3:uid="{922F2A75-D5DC-46D6-A939-566217EE1CE3}" name="Colonne15877" dataDxfId="489"/>
    <tableColumn id="15896" xr3:uid="{9B5A62D9-520C-40A5-AEA4-C25F6B478441}" name="Colonne15878" dataDxfId="488"/>
    <tableColumn id="15897" xr3:uid="{FFD9F02E-BD86-4C35-AA04-3F4FA814C206}" name="Colonne15879" dataDxfId="487"/>
    <tableColumn id="15898" xr3:uid="{CAE5C470-5DFA-4CD7-B275-7AAD905290DE}" name="Colonne15880" dataDxfId="486"/>
    <tableColumn id="15899" xr3:uid="{F7E7BEBB-A43C-497E-A707-0D21C635C968}" name="Colonne15881" dataDxfId="485"/>
    <tableColumn id="15900" xr3:uid="{CEFA9C77-0571-4931-B520-646DEDC83E75}" name="Colonne15882" dataDxfId="484"/>
    <tableColumn id="15901" xr3:uid="{BAE32BBF-E5D0-4E94-BCEA-09EAF540ADBC}" name="Colonne15883" dataDxfId="483"/>
    <tableColumn id="15902" xr3:uid="{02A7494F-D0EE-44BD-9A46-9DAC2D427659}" name="Colonne15884" dataDxfId="482"/>
    <tableColumn id="15903" xr3:uid="{BE8EAB9A-C159-49F6-A758-1C63216A58AA}" name="Colonne15885" dataDxfId="481"/>
    <tableColumn id="15904" xr3:uid="{CD398563-C86D-463A-9D95-ED3D11AC4274}" name="Colonne15886" dataDxfId="480"/>
    <tableColumn id="15905" xr3:uid="{DA98C343-84CD-4395-9208-FBCF3BC82B44}" name="Colonne15887" dataDxfId="479"/>
    <tableColumn id="15906" xr3:uid="{C5CAB071-78B1-416C-A5C6-C7BDC587EBE7}" name="Colonne15888" dataDxfId="478"/>
    <tableColumn id="15907" xr3:uid="{9565C191-CA98-487B-99AC-BF0545517E73}" name="Colonne15889" dataDxfId="477"/>
    <tableColumn id="15908" xr3:uid="{C4C289D4-29B1-44DE-A4DC-1EFE697794B7}" name="Colonne15890" dataDxfId="476"/>
    <tableColumn id="15909" xr3:uid="{5A642133-4D93-467F-9901-B85FB768220C}" name="Colonne15891" dataDxfId="475"/>
    <tableColumn id="15910" xr3:uid="{4870E6B6-1CF7-42D0-BF1F-B33FEA22CA66}" name="Colonne15892" dataDxfId="474"/>
    <tableColumn id="15911" xr3:uid="{A383E0B5-852E-49F6-88F8-22FA5D0BDFF3}" name="Colonne15893" dataDxfId="473"/>
    <tableColumn id="15912" xr3:uid="{588D50CA-069E-4120-A075-6FEB0CE7EAAF}" name="Colonne15894" dataDxfId="472"/>
    <tableColumn id="15913" xr3:uid="{56FC507A-978F-4EA6-9F49-4C18B225EF3C}" name="Colonne15895" dataDxfId="471"/>
    <tableColumn id="15914" xr3:uid="{FD2AF797-A580-45B1-B1F8-F0B8D9DA0933}" name="Colonne15896" dataDxfId="470"/>
    <tableColumn id="15915" xr3:uid="{B7CCA405-3689-40DA-91C4-812854576B15}" name="Colonne15897" dataDxfId="469"/>
    <tableColumn id="15916" xr3:uid="{AE781A62-C75C-4E5D-9F70-DCBF59249D84}" name="Colonne15898" dataDxfId="468"/>
    <tableColumn id="15917" xr3:uid="{CCCC87FA-210F-4D1D-9C0A-4CE183C013E5}" name="Colonne15899" dataDxfId="467"/>
    <tableColumn id="15918" xr3:uid="{892F66BB-E94E-4356-AE59-817EB8D8A462}" name="Colonne15900" dataDxfId="466"/>
    <tableColumn id="15919" xr3:uid="{72593400-8A91-479D-ABE6-E45CBCF5B99E}" name="Colonne15901" dataDxfId="465"/>
    <tableColumn id="15920" xr3:uid="{F4C4D40F-D048-4BCD-9F9A-3308C0BBDC39}" name="Colonne15902" dataDxfId="464"/>
    <tableColumn id="15921" xr3:uid="{F405D624-799A-42DE-99E0-781199D99C2F}" name="Colonne15903" dataDxfId="463"/>
    <tableColumn id="15922" xr3:uid="{ED1ACFDE-8434-46C5-BEA5-A08038AC0AE8}" name="Colonne15904" dataDxfId="462"/>
    <tableColumn id="15923" xr3:uid="{C2559985-99C4-49B6-B75B-23BD215C4A4A}" name="Colonne15905" dataDxfId="461"/>
    <tableColumn id="15924" xr3:uid="{1C5F24C4-0AB7-43C8-B655-27D84D0E5D81}" name="Colonne15906" dataDxfId="460"/>
    <tableColumn id="15925" xr3:uid="{4DA9D2A0-799D-438B-A8E4-01145A6B2709}" name="Colonne15907" dataDxfId="459"/>
    <tableColumn id="15926" xr3:uid="{C1E3CE5B-AA19-410D-9F09-7A55F35BF4C3}" name="Colonne15908" dataDxfId="458"/>
    <tableColumn id="15927" xr3:uid="{A6610948-0070-499C-A1BB-473411C6CC12}" name="Colonne15909" dataDxfId="457"/>
    <tableColumn id="15928" xr3:uid="{12CEF24E-152B-40F3-B65A-5C9E31E6374C}" name="Colonne15910" dataDxfId="456"/>
    <tableColumn id="15929" xr3:uid="{4B14C5BD-5E80-4B99-B9B7-F765BA7A3C2D}" name="Colonne15911" dataDxfId="455"/>
    <tableColumn id="15930" xr3:uid="{E7FB566E-9611-4F7C-8432-5DC8949A9F42}" name="Colonne15912" dataDxfId="454"/>
    <tableColumn id="15931" xr3:uid="{588077A0-4620-40F9-80B5-ACA367A074BF}" name="Colonne15913" dataDxfId="453"/>
    <tableColumn id="15932" xr3:uid="{5BCBE044-7330-4C21-B688-4DE3018143A1}" name="Colonne15914" dataDxfId="452"/>
    <tableColumn id="15933" xr3:uid="{ACA7A940-53FC-4C09-8A2D-D76902B852D8}" name="Colonne15915" dataDxfId="451"/>
    <tableColumn id="15934" xr3:uid="{89D100E9-FBDB-4DE8-A366-3BE888101228}" name="Colonne15916" dataDxfId="450"/>
    <tableColumn id="15935" xr3:uid="{55571DE1-A165-4F3C-8350-4FD69279A671}" name="Colonne15917" dataDxfId="449"/>
    <tableColumn id="15936" xr3:uid="{78ECB62C-82B5-4BCB-B375-CD516D23134E}" name="Colonne15918" dataDxfId="448"/>
    <tableColumn id="15937" xr3:uid="{A45F6E96-0F7B-4CAB-9AE9-40076C37E213}" name="Colonne15919" dataDxfId="447"/>
    <tableColumn id="15938" xr3:uid="{8BD9FF5E-E012-4A9F-90D5-7BCDF1252C0F}" name="Colonne15920" dataDxfId="446"/>
    <tableColumn id="15939" xr3:uid="{E470E6FA-2CB1-4243-A8EE-C3CF7858E962}" name="Colonne15921" dataDxfId="445"/>
    <tableColumn id="15940" xr3:uid="{76BFD9CD-C518-4586-A456-756C811465AD}" name="Colonne15922" dataDxfId="444"/>
    <tableColumn id="15941" xr3:uid="{E241CC89-249F-4FBE-8431-F888BCA6C6F0}" name="Colonne15923" dataDxfId="443"/>
    <tableColumn id="15942" xr3:uid="{5B80A190-8765-491B-839D-2ED6C099795E}" name="Colonne15924" dataDxfId="442"/>
    <tableColumn id="15943" xr3:uid="{B812364F-8559-4B76-96C9-CBC0C5B2670E}" name="Colonne15925" dataDxfId="441"/>
    <tableColumn id="15944" xr3:uid="{9EF864AC-98DF-4EAD-B67A-10EFD077609D}" name="Colonne15926" dataDxfId="440"/>
    <tableColumn id="15945" xr3:uid="{8076702C-CCB7-4ED4-B7B0-5823E29FA29D}" name="Colonne15927" dataDxfId="439"/>
    <tableColumn id="15946" xr3:uid="{992AF90B-906F-4931-BDA3-74983F69758E}" name="Colonne15928" dataDxfId="438"/>
    <tableColumn id="15947" xr3:uid="{060EB94C-A0EA-4528-B9E5-A13A36302CDF}" name="Colonne15929" dataDxfId="437"/>
    <tableColumn id="15948" xr3:uid="{55630CBD-D41F-42BD-AA4F-C723FF68C7C8}" name="Colonne15930" dataDxfId="436"/>
    <tableColumn id="15949" xr3:uid="{9F9311C1-55E2-4725-B6E0-F50CBD5D6260}" name="Colonne15931" dataDxfId="435"/>
    <tableColumn id="15950" xr3:uid="{BF5E1257-2A9D-4574-A918-E683C9390CD7}" name="Colonne15932" dataDxfId="434"/>
    <tableColumn id="15951" xr3:uid="{C62E3702-4060-436F-961B-DB996251C287}" name="Colonne15933" dataDxfId="433"/>
    <tableColumn id="15952" xr3:uid="{AB469869-01ED-4259-871C-F54A0D53CA72}" name="Colonne15934" dataDxfId="432"/>
    <tableColumn id="15953" xr3:uid="{72F82893-E710-4649-92D0-0F38E5870114}" name="Colonne15935" dataDxfId="431"/>
    <tableColumn id="15954" xr3:uid="{876E6B77-2632-4389-A24A-D5DDF6F15374}" name="Colonne15936" dataDxfId="430"/>
    <tableColumn id="15955" xr3:uid="{20872F59-6819-41EC-BB78-71C130B04974}" name="Colonne15937" dataDxfId="429"/>
    <tableColumn id="15956" xr3:uid="{40E16B1C-DE6C-4140-B35F-75D4DEFD7F13}" name="Colonne15938" dataDxfId="428"/>
    <tableColumn id="15957" xr3:uid="{C3F098A2-561C-4063-A7E7-4CF081908BB3}" name="Colonne15939" dataDxfId="427"/>
    <tableColumn id="15958" xr3:uid="{59224BB9-962A-4543-B9F4-03AD0D1D54D9}" name="Colonne15940" dataDxfId="426"/>
    <tableColumn id="15959" xr3:uid="{5319EEDE-9678-4533-B77C-D0D9FE2729BD}" name="Colonne15941" dataDxfId="425"/>
    <tableColumn id="15960" xr3:uid="{938B6226-C2DA-4272-BCA0-1763F5A02BA8}" name="Colonne15942" dataDxfId="424"/>
    <tableColumn id="15961" xr3:uid="{ED0FED7F-6415-498E-9DD2-27C0DE4CC6C8}" name="Colonne15943" dataDxfId="423"/>
    <tableColumn id="15962" xr3:uid="{6A3F390D-69D4-435C-A784-EAF71A4E4DF8}" name="Colonne15944" dataDxfId="422"/>
    <tableColumn id="15963" xr3:uid="{5640CB13-92FE-42BC-8595-E877FD54DA17}" name="Colonne15945" dataDxfId="421"/>
    <tableColumn id="15964" xr3:uid="{B6C58811-CE1C-4E06-8392-3EBCABEEE8BA}" name="Colonne15946" dataDxfId="420"/>
    <tableColumn id="15965" xr3:uid="{3A66233E-3F3E-4831-8FF0-6689545E9029}" name="Colonne15947" dataDxfId="419"/>
    <tableColumn id="15966" xr3:uid="{7B03D7FF-BFAD-4161-9684-89CF13F57061}" name="Colonne15948" dataDxfId="418"/>
    <tableColumn id="15967" xr3:uid="{68C1EC81-88C4-470D-BBF2-4767EB6A18EC}" name="Colonne15949" dataDxfId="417"/>
    <tableColumn id="15968" xr3:uid="{CB58E277-C0F7-46D8-9C68-3C364C2E3A4B}" name="Colonne15950" dataDxfId="416"/>
    <tableColumn id="15969" xr3:uid="{934E19FB-09F5-4D72-9389-BC438AD11BF4}" name="Colonne15951" dataDxfId="415"/>
    <tableColumn id="15970" xr3:uid="{E3F692B8-D659-468F-8786-4C7640746502}" name="Colonne15952" dataDxfId="414"/>
    <tableColumn id="15971" xr3:uid="{2CB74F57-5ABE-4FE9-96BC-7C53F6D118B4}" name="Colonne15953" dataDxfId="413"/>
    <tableColumn id="15972" xr3:uid="{CCE72AC7-FCDA-467C-8CBC-162BDDC70661}" name="Colonne15954" dataDxfId="412"/>
    <tableColumn id="15973" xr3:uid="{7869461C-3FEC-4E09-9D1B-91704D7ACC48}" name="Colonne15955" dataDxfId="411"/>
    <tableColumn id="15974" xr3:uid="{3A045E81-69CF-4B82-AE60-13FC506EE8E7}" name="Colonne15956" dataDxfId="410"/>
    <tableColumn id="15975" xr3:uid="{361A748B-73E3-4446-9803-22765EE33CE1}" name="Colonne15957" dataDxfId="409"/>
    <tableColumn id="15976" xr3:uid="{9D3FB66D-15FF-46C2-8034-DD04709A036B}" name="Colonne15958" dataDxfId="408"/>
    <tableColumn id="15977" xr3:uid="{B7EFD0E4-E6E3-43E7-B167-B45D63D0E4CB}" name="Colonne15959" dataDxfId="407"/>
    <tableColumn id="15978" xr3:uid="{FC39438B-6710-4DDC-909A-07B6D075FD35}" name="Colonne15960" dataDxfId="406"/>
    <tableColumn id="15979" xr3:uid="{EFD54610-245F-4BA8-8D6D-4E46AA52FAEB}" name="Colonne15961" dataDxfId="405"/>
    <tableColumn id="15980" xr3:uid="{8999857A-B01B-435C-9F0B-FAB34ED121B3}" name="Colonne15962" dataDxfId="404"/>
    <tableColumn id="15981" xr3:uid="{D3493462-E0FE-4B9F-AB77-9281126582AE}" name="Colonne15963" dataDxfId="403"/>
    <tableColumn id="15982" xr3:uid="{99DF9794-D350-42D5-8360-47BF3B5B3038}" name="Colonne15964" dataDxfId="402"/>
    <tableColumn id="15983" xr3:uid="{9FF0D50C-6211-43F2-8BED-FF9406A9F78A}" name="Colonne15965" dataDxfId="401"/>
    <tableColumn id="15984" xr3:uid="{895FC716-B1CA-453D-883D-540957D91314}" name="Colonne15966" dataDxfId="400"/>
    <tableColumn id="15985" xr3:uid="{B2715036-8BE8-4E3A-AA8F-03B6032B9697}" name="Colonne15967" dataDxfId="399"/>
    <tableColumn id="15986" xr3:uid="{662B82C2-E0C4-4281-9824-7EBEA814CBBE}" name="Colonne15968" dataDxfId="398"/>
    <tableColumn id="15987" xr3:uid="{99576040-B563-444A-8F7E-ACD1462707BD}" name="Colonne15969" dataDxfId="397"/>
    <tableColumn id="15988" xr3:uid="{09AF6669-89CA-4BA1-BEE9-56F7E9C5CCC0}" name="Colonne15970" dataDxfId="396"/>
    <tableColumn id="15989" xr3:uid="{5BB57531-570F-4B71-AFEC-43464188CF48}" name="Colonne15971" dataDxfId="395"/>
    <tableColumn id="15990" xr3:uid="{52CD552C-221C-4F54-87B2-8E55889C2AFE}" name="Colonne15972" dataDxfId="394"/>
    <tableColumn id="15991" xr3:uid="{380C402A-1320-4116-B1F9-E3A1C0481E9A}" name="Colonne15973" dataDxfId="393"/>
    <tableColumn id="15992" xr3:uid="{2CE75D69-6A58-47D5-8A09-651771CA9806}" name="Colonne15974" dataDxfId="392"/>
    <tableColumn id="15993" xr3:uid="{768D6B4A-BF8F-492E-9F7C-D70980602904}" name="Colonne15975" dataDxfId="391"/>
    <tableColumn id="15994" xr3:uid="{71E26079-D167-4708-985C-632034DB48E7}" name="Colonne15976" dataDxfId="390"/>
    <tableColumn id="15995" xr3:uid="{36DAC311-4E2E-4020-8B4F-8126AEA27856}" name="Colonne15977" dataDxfId="389"/>
    <tableColumn id="15996" xr3:uid="{9DEB416D-792D-42FB-8198-E57CCBE72EF8}" name="Colonne15978" dataDxfId="388"/>
    <tableColumn id="15997" xr3:uid="{405EB748-B7DC-4790-B8F0-2A0671283088}" name="Colonne15979" dataDxfId="387"/>
    <tableColumn id="15998" xr3:uid="{9F7B738F-B0A6-4400-A88C-984D49A17884}" name="Colonne15980" dataDxfId="386"/>
    <tableColumn id="15999" xr3:uid="{348B2739-AA97-41C8-B212-64FBE08B2923}" name="Colonne15981" dataDxfId="385"/>
    <tableColumn id="16000" xr3:uid="{B554C1F1-635F-4C80-A504-7E954DC9E003}" name="Colonne15982" dataDxfId="384"/>
    <tableColumn id="16001" xr3:uid="{444F6A1A-34D8-40F9-BB7B-88BED778B609}" name="Colonne15983" dataDxfId="383"/>
    <tableColumn id="16002" xr3:uid="{E0BFC060-CB5E-4916-BB5E-5F96F42C3329}" name="Colonne15984" dataDxfId="382"/>
    <tableColumn id="16003" xr3:uid="{DBDA678E-5A52-4EDA-9C50-008A6DCC8E71}" name="Colonne15985" dataDxfId="381"/>
    <tableColumn id="16004" xr3:uid="{DF753A7E-8F1A-499D-B892-7C6CCF4956C1}" name="Colonne15986" dataDxfId="380"/>
    <tableColumn id="16005" xr3:uid="{766AE39A-5EBA-46FB-8644-63B838B0B0A7}" name="Colonne15987" dataDxfId="379"/>
    <tableColumn id="16006" xr3:uid="{FB11F75D-1846-48CA-9981-A9B68DF7881E}" name="Colonne15988" dataDxfId="378"/>
    <tableColumn id="16007" xr3:uid="{96AD6661-6C0C-468A-8122-6DC2F03DE836}" name="Colonne15989" dataDxfId="377"/>
    <tableColumn id="16008" xr3:uid="{03C26BE8-632A-4987-B81B-B7B83888F0E2}" name="Colonne15990" dataDxfId="376"/>
    <tableColumn id="16009" xr3:uid="{68AF1268-550E-4C76-B4C1-3CD9B656B978}" name="Colonne15991" dataDxfId="375"/>
    <tableColumn id="16010" xr3:uid="{7147740A-B904-4931-A645-AAA6FDB002A2}" name="Colonne15992" dataDxfId="374"/>
    <tableColumn id="16011" xr3:uid="{F87D69FE-7EAF-44EB-B26D-F2A0B6430908}" name="Colonne15993" dataDxfId="373"/>
    <tableColumn id="16012" xr3:uid="{E255A080-94CC-4AA8-AF7E-A20070092A9D}" name="Colonne15994" dataDxfId="372"/>
    <tableColumn id="16013" xr3:uid="{494C1A42-72C2-4FAA-9811-28CD434E807B}" name="Colonne15995" dataDxfId="371"/>
    <tableColumn id="16014" xr3:uid="{847805BF-3F9E-4040-9FA1-2C61AFCA57CA}" name="Colonne15996" dataDxfId="370"/>
    <tableColumn id="16015" xr3:uid="{165E65FC-B370-4B12-BD9A-F49AF33ED4EC}" name="Colonne15997" dataDxfId="369"/>
    <tableColumn id="16016" xr3:uid="{5E0127A6-F92A-4A0F-BDAC-3AE2FAA675D2}" name="Colonne15998" dataDxfId="368"/>
    <tableColumn id="16017" xr3:uid="{43CC8866-1A08-46AF-A859-6FB6BA526A0A}" name="Colonne15999" dataDxfId="367"/>
    <tableColumn id="16018" xr3:uid="{A3EFA52D-1957-4008-BFC8-13FB4D3188DD}" name="Colonne16000" dataDxfId="366"/>
    <tableColumn id="16019" xr3:uid="{DA3D0D17-D222-4D58-9926-CC8B5EA237C9}" name="Colonne16001" dataDxfId="365"/>
    <tableColumn id="16020" xr3:uid="{0454A09E-2666-467A-8683-A9D92AB1331C}" name="Colonne16002" dataDxfId="364"/>
    <tableColumn id="16021" xr3:uid="{DA46871F-B9F7-4009-BA34-B56AEA7B0FA9}" name="Colonne16003" dataDxfId="363"/>
    <tableColumn id="16022" xr3:uid="{8DEAB074-3911-4176-B772-8E2942575FCE}" name="Colonne16004" dataDxfId="362"/>
    <tableColumn id="16023" xr3:uid="{6E4696C1-41A3-4AA1-8B70-718E50405058}" name="Colonne16005" dataDxfId="361"/>
    <tableColumn id="16024" xr3:uid="{B2AFB429-E359-4C70-AACC-ADC33C5C6F5C}" name="Colonne16006" dataDxfId="360"/>
    <tableColumn id="16025" xr3:uid="{B6DACB29-8D5D-49A8-B096-678FB947C482}" name="Colonne16007" dataDxfId="359"/>
    <tableColumn id="16026" xr3:uid="{707A7C95-ABA1-4232-8B7E-19D9810196E5}" name="Colonne16008" dataDxfId="358"/>
    <tableColumn id="16027" xr3:uid="{EA8809F1-2144-4AB8-A534-55A82D5193B6}" name="Colonne16009" dataDxfId="357"/>
    <tableColumn id="16028" xr3:uid="{501CFDE9-1B54-420A-A7E8-944B85F71C56}" name="Colonne16010" dataDxfId="356"/>
    <tableColumn id="16029" xr3:uid="{70EFE49F-A91E-4F22-88BB-464A69328144}" name="Colonne16011" dataDxfId="355"/>
    <tableColumn id="16030" xr3:uid="{E9562619-D36E-4798-BD2E-C3A295494DDE}" name="Colonne16012" dataDxfId="354"/>
    <tableColumn id="16031" xr3:uid="{CA97D298-3BA0-42D9-A1A1-45BA22C03FB2}" name="Colonne16013" dataDxfId="353"/>
    <tableColumn id="16032" xr3:uid="{AFB78850-8419-43DA-849D-F51AEFD0A3F8}" name="Colonne16014" dataDxfId="352"/>
    <tableColumn id="16033" xr3:uid="{B42DB4DC-42FB-48D5-B5F7-F08DEC5844EC}" name="Colonne16015" dataDxfId="351"/>
    <tableColumn id="16034" xr3:uid="{69C1DF51-6A1D-47C1-B651-4CBF1FA8CD01}" name="Colonne16016" dataDxfId="350"/>
    <tableColumn id="16035" xr3:uid="{760527B2-B4CC-4E05-AC5A-705606449956}" name="Colonne16017" dataDxfId="349"/>
    <tableColumn id="16036" xr3:uid="{5840EE66-55CB-4EB0-B72C-CBD1DFF00DB8}" name="Colonne16018" dataDxfId="348"/>
    <tableColumn id="16037" xr3:uid="{DBB64746-159B-4F5B-BA50-E00F5E4A3D0E}" name="Colonne16019" dataDxfId="347"/>
    <tableColumn id="16038" xr3:uid="{A756782F-23C2-4225-8DBC-FDEF96786B67}" name="Colonne16020" dataDxfId="346"/>
    <tableColumn id="16039" xr3:uid="{ECEC602D-3A77-484E-BE0E-E0CBBFBC4609}" name="Colonne16021" dataDxfId="345"/>
    <tableColumn id="16040" xr3:uid="{FFD0278E-956D-410E-A02C-3A75839A7ABE}" name="Colonne16022" dataDxfId="344"/>
    <tableColumn id="16041" xr3:uid="{F3E4941B-E87F-4D9C-8A66-98DC99C1196E}" name="Colonne16023" dataDxfId="343"/>
    <tableColumn id="16042" xr3:uid="{9C8CC91D-58AB-4242-8382-88DAF371BA1E}" name="Colonne16024" dataDxfId="342"/>
    <tableColumn id="16043" xr3:uid="{CAFD9ED2-C12C-48BA-B0A1-AFE254CE4498}" name="Colonne16025" dataDxfId="341"/>
    <tableColumn id="16044" xr3:uid="{FF973C48-DB96-4027-9C91-78BFE3D03A89}" name="Colonne16026" dataDxfId="340"/>
    <tableColumn id="16045" xr3:uid="{65E77CC4-750A-4365-8B1B-9C8441AAD8D2}" name="Colonne16027" dataDxfId="339"/>
    <tableColumn id="16046" xr3:uid="{DA18C2CA-5741-43A9-9577-EB87739143BF}" name="Colonne16028" dataDxfId="338"/>
    <tableColumn id="16047" xr3:uid="{0BF4CC18-1751-4D6E-B309-8BBE3D6DB036}" name="Colonne16029" dataDxfId="337"/>
    <tableColumn id="16048" xr3:uid="{AE37FAAB-4789-4BB1-9989-08615C1342B2}" name="Colonne16030" dataDxfId="336"/>
    <tableColumn id="16049" xr3:uid="{2138CA1A-F4F8-4005-A04A-0F13484CC02F}" name="Colonne16031" dataDxfId="335"/>
    <tableColumn id="16050" xr3:uid="{BCB81993-68C6-4D37-99B8-A32C1C4C377D}" name="Colonne16032" dataDxfId="334"/>
    <tableColumn id="16051" xr3:uid="{E6421A6E-37C4-45D7-8DC8-F32610714290}" name="Colonne16033" dataDxfId="333"/>
    <tableColumn id="16052" xr3:uid="{17444C2D-2CA5-4377-AF7A-F0D0E925055B}" name="Colonne16034" dataDxfId="332"/>
    <tableColumn id="16053" xr3:uid="{66B781D8-385D-46C8-BC6E-65D4D6D3DDA6}" name="Colonne16035" dataDxfId="331"/>
    <tableColumn id="16054" xr3:uid="{B41D50CF-C90A-4EBE-869B-1A024264D1DE}" name="Colonne16036" dataDxfId="330"/>
    <tableColumn id="16055" xr3:uid="{BA5172B1-B18C-432A-A017-B5F1C0902F6D}" name="Colonne16037" dataDxfId="329"/>
    <tableColumn id="16056" xr3:uid="{E7F235A4-1B5D-4A93-9B50-18DE76DB2D9D}" name="Colonne16038" dataDxfId="328"/>
    <tableColumn id="16057" xr3:uid="{C82A7990-C4DA-4877-9AB2-C25298DDB752}" name="Colonne16039" dataDxfId="327"/>
    <tableColumn id="16058" xr3:uid="{45E04CA1-6173-4027-829A-AA4F76186F81}" name="Colonne16040" dataDxfId="326"/>
    <tableColumn id="16059" xr3:uid="{D1EA74A7-098E-4371-894A-BDE02DC7A001}" name="Colonne16041" dataDxfId="325"/>
    <tableColumn id="16060" xr3:uid="{68A237D1-5023-4E5F-B3F1-E50A8395D80C}" name="Colonne16042" dataDxfId="324"/>
    <tableColumn id="16061" xr3:uid="{BBE25E44-4EAA-4F55-8294-E92DAB214480}" name="Colonne16043" dataDxfId="323"/>
    <tableColumn id="16062" xr3:uid="{8713E59E-C18C-4073-A9B9-385976B4553B}" name="Colonne16044" dataDxfId="322"/>
    <tableColumn id="16063" xr3:uid="{854888EC-835C-424E-B251-900466B1A5B1}" name="Colonne16045" dataDxfId="321"/>
    <tableColumn id="16064" xr3:uid="{556967FA-B86A-44B7-B5C3-D98C448B2314}" name="Colonne16046" dataDxfId="320"/>
    <tableColumn id="16065" xr3:uid="{2AAE59C3-65BF-4B9A-9817-C0B05663654D}" name="Colonne16047" dataDxfId="319"/>
    <tableColumn id="16066" xr3:uid="{4EB518D2-C124-44FD-BD26-0DEFCBBCE76C}" name="Colonne16048" dataDxfId="318"/>
    <tableColumn id="16067" xr3:uid="{8F3A8124-C20B-4792-9F3A-259F74179DD7}" name="Colonne16049" dataDxfId="317"/>
    <tableColumn id="16068" xr3:uid="{4D250E83-6866-4392-A215-1B6FF497C3F0}" name="Colonne16050" dataDxfId="316"/>
    <tableColumn id="16069" xr3:uid="{C74BBC0E-F506-482A-8225-E009AA4B59D9}" name="Colonne16051" dataDxfId="315"/>
    <tableColumn id="16070" xr3:uid="{54DD0B64-B97F-4CCF-88C3-EF1ACACBC2F5}" name="Colonne16052" dataDxfId="314"/>
    <tableColumn id="16071" xr3:uid="{73A24941-9DFB-4B7D-ABDE-4E6AB3202BD4}" name="Colonne16053" dataDxfId="313"/>
    <tableColumn id="16072" xr3:uid="{129FB88F-3C89-4150-9D8A-92F1E5E86491}" name="Colonne16054" dataDxfId="312"/>
    <tableColumn id="16073" xr3:uid="{C25D78B1-166A-4A18-9939-FD3723B10FD7}" name="Colonne16055" dataDxfId="311"/>
    <tableColumn id="16074" xr3:uid="{BEBC1644-91E2-4621-A2AC-46B7740127A4}" name="Colonne16056" dataDxfId="310"/>
    <tableColumn id="16075" xr3:uid="{E0958C60-4459-4CEE-8F4B-666C98FD2147}" name="Colonne16057" dataDxfId="309"/>
    <tableColumn id="16076" xr3:uid="{0C8266AE-5EF5-490F-A6EF-DE3490687556}" name="Colonne16058" dataDxfId="308"/>
    <tableColumn id="16077" xr3:uid="{EFA1D49F-A936-4490-B89D-3B4122797322}" name="Colonne16059" dataDxfId="307"/>
    <tableColumn id="16078" xr3:uid="{FEFB0342-06DA-443C-9BF2-1C95B00E2D25}" name="Colonne16060" dataDxfId="306"/>
    <tableColumn id="16079" xr3:uid="{8833768E-1C0D-487A-9622-1C499E8D1796}" name="Colonne16061" dataDxfId="305"/>
    <tableColumn id="16080" xr3:uid="{4C21D3DE-87ED-4A0F-8C9C-DC8DAE808906}" name="Colonne16062" dataDxfId="304"/>
    <tableColumn id="16081" xr3:uid="{3E92F7C4-C004-4FEB-88FC-735044C81538}" name="Colonne16063" dataDxfId="303"/>
    <tableColumn id="16082" xr3:uid="{3ECA19C9-C19C-4537-9339-80DD7E3E884A}" name="Colonne16064" dataDxfId="302"/>
    <tableColumn id="16083" xr3:uid="{A0E67E11-F50C-4073-AB1E-0B9206B9AD15}" name="Colonne16065" dataDxfId="301"/>
    <tableColumn id="16084" xr3:uid="{D4292C67-80FF-4BFB-AD17-71D0496A07AD}" name="Colonne16066" dataDxfId="300"/>
    <tableColumn id="16085" xr3:uid="{FD1E6261-C06D-4913-ADA4-1DF5A89A053B}" name="Colonne16067" dataDxfId="299"/>
    <tableColumn id="16086" xr3:uid="{B3CD29D0-78B3-4F98-8482-C346AEF794B2}" name="Colonne16068" dataDxfId="298"/>
    <tableColumn id="16087" xr3:uid="{8FEF5846-1639-415D-BCA3-EE450B446AFF}" name="Colonne16069" dataDxfId="297"/>
    <tableColumn id="16088" xr3:uid="{6D9E2898-E51E-456F-8B3C-59A1D67F038C}" name="Colonne16070" dataDxfId="296"/>
    <tableColumn id="16089" xr3:uid="{9F058A0D-D347-484F-9325-2ADC1D6608F5}" name="Colonne16071" dataDxfId="295"/>
    <tableColumn id="16090" xr3:uid="{50A78282-B702-4837-BFCD-6E923599C95F}" name="Colonne16072" dataDxfId="294"/>
    <tableColumn id="16091" xr3:uid="{F14F2805-F9F0-4A51-9E91-3023566935EF}" name="Colonne16073" dataDxfId="293"/>
    <tableColumn id="16092" xr3:uid="{A8F6D79F-E568-4B65-92A2-427ADF6B61F8}" name="Colonne16074" dataDxfId="292"/>
    <tableColumn id="16093" xr3:uid="{8249DBFD-986C-44F2-A466-FAE29CFFA555}" name="Colonne16075" dataDxfId="291"/>
    <tableColumn id="16094" xr3:uid="{BB76DDEC-7423-4530-B4CC-D219AC7277C0}" name="Colonne16076" dataDxfId="290"/>
    <tableColumn id="16095" xr3:uid="{F5AC9D6C-A0D8-401B-80E9-CD9F4328D3AD}" name="Colonne16077" dataDxfId="289"/>
    <tableColumn id="16096" xr3:uid="{0F13A12A-E22C-4C01-832A-E599F60E9DBA}" name="Colonne16078" dataDxfId="288"/>
    <tableColumn id="16097" xr3:uid="{D52CEDA6-2BBC-4D63-A8AA-368A544D86FC}" name="Colonne16079" dataDxfId="287"/>
    <tableColumn id="16098" xr3:uid="{F565195B-D53A-43D3-8D1E-02EC05CBC41D}" name="Colonne16080" dataDxfId="286"/>
    <tableColumn id="16099" xr3:uid="{CE9095BF-7714-4214-8393-9BFFF175A688}" name="Colonne16081" dataDxfId="285"/>
    <tableColumn id="16100" xr3:uid="{770E417D-2E8F-48EF-9BDD-7C8B0B5A99E6}" name="Colonne16082" dataDxfId="284"/>
    <tableColumn id="16101" xr3:uid="{C1506482-24E5-4C2B-887B-DF441CE2C4F9}" name="Colonne16083" dataDxfId="283"/>
    <tableColumn id="16102" xr3:uid="{23D01F43-B5A2-4CF3-8F40-F841C5B3F853}" name="Colonne16084" dataDxfId="282"/>
    <tableColumn id="16103" xr3:uid="{F26AD91D-F1C3-4F13-BBC6-FF6FB3A1A4AA}" name="Colonne16085" dataDxfId="281"/>
    <tableColumn id="16104" xr3:uid="{BBF36FA2-D53F-4A14-9811-3ECAB2743351}" name="Colonne16086" dataDxfId="280"/>
    <tableColumn id="16105" xr3:uid="{1D9D95EF-28A5-4867-A00E-BC1765AB770D}" name="Colonne16087" dataDxfId="279"/>
    <tableColumn id="16106" xr3:uid="{479A5F63-BC7F-452D-99F6-F0650525C11D}" name="Colonne16088" dataDxfId="278"/>
    <tableColumn id="16107" xr3:uid="{E647CE77-6F7F-4965-92B2-6C1E2871A8E3}" name="Colonne16089" dataDxfId="277"/>
    <tableColumn id="16108" xr3:uid="{4934ADFF-DA7F-4828-B8E6-17721714405F}" name="Colonne16090" dataDxfId="276"/>
    <tableColumn id="16109" xr3:uid="{86DD30DC-CD04-4EF2-9E77-632C43A347D9}" name="Colonne16091" dataDxfId="275"/>
    <tableColumn id="16110" xr3:uid="{10333877-B4FF-45E8-A8A8-DF08C5785682}" name="Colonne16092" dataDxfId="274"/>
    <tableColumn id="16111" xr3:uid="{A63E7406-0153-416A-8CE9-85B561F8CD32}" name="Colonne16093" dataDxfId="273"/>
    <tableColumn id="16112" xr3:uid="{8D0D55CA-D214-4811-AF94-DA8C95DBBD0C}" name="Colonne16094" dataDxfId="272"/>
    <tableColumn id="16113" xr3:uid="{AA2C283E-8205-46B3-8F61-CA2D332C2642}" name="Colonne16095" dataDxfId="271"/>
    <tableColumn id="16114" xr3:uid="{40D7FC9E-FE34-4987-A72B-CB1F3185504D}" name="Colonne16096" dataDxfId="270"/>
    <tableColumn id="16115" xr3:uid="{4358F6B4-6F26-4B62-B177-3B643C388FF7}" name="Colonne16097" dataDxfId="269"/>
    <tableColumn id="16116" xr3:uid="{90D51656-7123-449E-B5F6-A289408FDFFF}" name="Colonne16098" dataDxfId="268"/>
    <tableColumn id="16117" xr3:uid="{20AA3BE1-0B45-4E55-AE6E-A0421FFE99CC}" name="Colonne16099" dataDxfId="267"/>
    <tableColumn id="16118" xr3:uid="{FEAC4A2F-A73B-491F-AAC2-0AE24F29B657}" name="Colonne16100" dataDxfId="266"/>
    <tableColumn id="16119" xr3:uid="{DC0CA048-6DBA-4E2C-8A7F-BB5AA7B7F66D}" name="Colonne16101" dataDxfId="265"/>
    <tableColumn id="16120" xr3:uid="{76F26B9C-A315-4AD1-86DD-36026E441802}" name="Colonne16102" dataDxfId="264"/>
    <tableColumn id="16121" xr3:uid="{2DCBE3F3-E205-437B-BC3B-93C9A903EC21}" name="Colonne16103" dataDxfId="263"/>
    <tableColumn id="16122" xr3:uid="{E233AFDD-4B8D-47E5-9BC7-81C8F6EEB54F}" name="Colonne16104" dataDxfId="262"/>
    <tableColumn id="16123" xr3:uid="{24A36A01-D384-49DD-A8EA-792B1269B74E}" name="Colonne16105" dataDxfId="261"/>
    <tableColumn id="16124" xr3:uid="{7871CF18-4FB1-46DE-AAD1-2459443EAD50}" name="Colonne16106" dataDxfId="260"/>
    <tableColumn id="16125" xr3:uid="{B84207BA-5DBC-4830-9B81-C900D92957AC}" name="Colonne16107" dataDxfId="259"/>
    <tableColumn id="16126" xr3:uid="{01A5C1B6-12F8-4836-A563-97A9D828AEC7}" name="Colonne16108" dataDxfId="258"/>
    <tableColumn id="16127" xr3:uid="{4D44471E-F23E-464D-8335-987E9A4333DA}" name="Colonne16109" dataDxfId="257"/>
    <tableColumn id="16128" xr3:uid="{AFD87162-C5F6-4E43-9591-4101D29A19ED}" name="Colonne16110" dataDxfId="256"/>
    <tableColumn id="16129" xr3:uid="{5236A726-5E1E-4602-BF4A-17A3AB6FA158}" name="Colonne16111" dataDxfId="255"/>
    <tableColumn id="16130" xr3:uid="{9FFEE663-AA2B-4635-9C72-A387CABF572B}" name="Colonne16112" dataDxfId="254"/>
    <tableColumn id="16131" xr3:uid="{BED3E4EE-1207-49C4-9C67-70F89DE3D900}" name="Colonne16113" dataDxfId="253"/>
    <tableColumn id="16132" xr3:uid="{5175FD02-4BC5-4E9D-8811-0569A46179D3}" name="Colonne16114" dataDxfId="252"/>
    <tableColumn id="16133" xr3:uid="{944E816A-A40A-4FC0-BDC4-2BF89F181923}" name="Colonne16115" dataDxfId="251"/>
    <tableColumn id="16134" xr3:uid="{B750ECDB-A2A5-4F24-8748-76C67BCFE588}" name="Colonne16116" dataDxfId="250"/>
    <tableColumn id="16135" xr3:uid="{F0B8B43B-B430-44A2-9169-39BF7EB18DFC}" name="Colonne16117" dataDxfId="249"/>
    <tableColumn id="16136" xr3:uid="{E5AE881B-AC1B-4DC9-BBD9-C6EFED0DDCF6}" name="Colonne16118" dataDxfId="248"/>
    <tableColumn id="16137" xr3:uid="{5C01FC72-9932-4734-9976-C2D66CFABE2E}" name="Colonne16119" dataDxfId="247"/>
    <tableColumn id="16138" xr3:uid="{AC871350-A761-4A97-87F1-D6B5AC21F93C}" name="Colonne16120" dataDxfId="246"/>
    <tableColumn id="16139" xr3:uid="{8F49DB8C-31C6-47E4-8373-62CF255C64B6}" name="Colonne16121" dataDxfId="245"/>
    <tableColumn id="16140" xr3:uid="{91302A08-9F4C-4C56-A85F-0F355DDCD88E}" name="Colonne16122" dataDxfId="244"/>
    <tableColumn id="16141" xr3:uid="{C8EB6546-2B9D-4E75-ABFA-8AB701208786}" name="Colonne16123" dataDxfId="243"/>
    <tableColumn id="16142" xr3:uid="{D6898C86-5115-4976-BCE5-3E5762BCA604}" name="Colonne16124" dataDxfId="242"/>
    <tableColumn id="16143" xr3:uid="{306FCB8C-2FE2-40EA-A3D0-45DDB9DA4F2C}" name="Colonne16125" dataDxfId="241"/>
    <tableColumn id="16144" xr3:uid="{393443EC-CB9B-47DD-BF8C-2376255CBECC}" name="Colonne16126" dataDxfId="240"/>
    <tableColumn id="16145" xr3:uid="{626C3347-7C98-49DD-980F-645E60BB4FB5}" name="Colonne16127" dataDxfId="239"/>
    <tableColumn id="16146" xr3:uid="{E82E9769-A839-45DC-BEB4-32759CDEFBB2}" name="Colonne16128" dataDxfId="238"/>
    <tableColumn id="16147" xr3:uid="{38DDC82C-FAD4-48CC-AC03-E9C67A245F73}" name="Colonne16129" dataDxfId="237"/>
    <tableColumn id="16148" xr3:uid="{28803B52-A491-43B7-A0CA-B839566B4C50}" name="Colonne16130" dataDxfId="236"/>
    <tableColumn id="16149" xr3:uid="{38411545-3CEA-428A-9E94-1EB7C64EFA46}" name="Colonne16131" dataDxfId="235"/>
    <tableColumn id="16150" xr3:uid="{F49170EC-B671-4D8B-9131-C7834EF3840E}" name="Colonne16132" dataDxfId="234"/>
    <tableColumn id="16151" xr3:uid="{ADECC627-1F75-4008-836B-288407C356B1}" name="Colonne16133" dataDxfId="233"/>
    <tableColumn id="16152" xr3:uid="{D36AA640-F828-425D-9E3C-9102A64B610D}" name="Colonne16134" dataDxfId="232"/>
    <tableColumn id="16153" xr3:uid="{E826C1C2-E259-4D6D-9DB9-71FC9CD8635F}" name="Colonne16135" dataDxfId="231"/>
    <tableColumn id="16154" xr3:uid="{47549B4C-F5B1-4B64-86A3-9B51C176B2B7}" name="Colonne16136" dataDxfId="230"/>
    <tableColumn id="16155" xr3:uid="{0D9221A6-7B83-40C0-A083-693C267A24B9}" name="Colonne16137" dataDxfId="229"/>
    <tableColumn id="16156" xr3:uid="{8BD2D13B-4EF3-4061-9ACC-D61F65DAF044}" name="Colonne16138" dataDxfId="228"/>
    <tableColumn id="16157" xr3:uid="{C19449AB-E5E2-45F8-80E1-3887EF1E5FC1}" name="Colonne16139" dataDxfId="227"/>
    <tableColumn id="16158" xr3:uid="{4626D301-2657-4409-A86C-67B81258AA61}" name="Colonne16140" dataDxfId="226"/>
    <tableColumn id="16159" xr3:uid="{E2AC0076-8D54-4F2D-8282-EF6C139A9731}" name="Colonne16141" dataDxfId="225"/>
    <tableColumn id="16160" xr3:uid="{61DAB55C-0181-43B6-A487-6A1A7FCB1FD4}" name="Colonne16142" dataDxfId="224"/>
    <tableColumn id="16161" xr3:uid="{0DE2663F-3FBF-4217-9AE1-B1F99AB2124C}" name="Colonne16143" dataDxfId="223"/>
    <tableColumn id="16162" xr3:uid="{5673AB21-987C-46EC-8177-91A9D53CE3DF}" name="Colonne16144" dataDxfId="222"/>
    <tableColumn id="16163" xr3:uid="{17816ACC-B8D9-432E-8865-1B380CC13349}" name="Colonne16145" dataDxfId="221"/>
    <tableColumn id="16164" xr3:uid="{360F1097-2562-4096-8955-77B45B5912E6}" name="Colonne16146" dataDxfId="220"/>
    <tableColumn id="16165" xr3:uid="{93119BEF-11CB-478B-9CA8-BE535C8187EA}" name="Colonne16147" dataDxfId="219"/>
    <tableColumn id="16166" xr3:uid="{3461EE2F-4AB1-42D2-8C61-12BFC084CB99}" name="Colonne16148" dataDxfId="218"/>
    <tableColumn id="16167" xr3:uid="{62A29112-AAD4-44DC-AF24-26FC77ABC806}" name="Colonne16149" dataDxfId="217"/>
    <tableColumn id="16168" xr3:uid="{6AB58E12-652A-4C6A-A815-44137E50F823}" name="Colonne16150" dataDxfId="216"/>
    <tableColumn id="16169" xr3:uid="{1E991A77-DE28-4E3C-AA70-DF731A59322E}" name="Colonne16151" dataDxfId="215"/>
    <tableColumn id="16170" xr3:uid="{A33C121E-A58D-46FD-943C-9F2CE7482B13}" name="Colonne16152" dataDxfId="214"/>
    <tableColumn id="16171" xr3:uid="{FBF7801B-8C2F-4825-A6EE-AD07D739E3DC}" name="Colonne16153" dataDxfId="213"/>
    <tableColumn id="16172" xr3:uid="{047839A7-EFD7-4100-A170-1ECD8BE3EA6A}" name="Colonne16154" dataDxfId="212"/>
    <tableColumn id="16173" xr3:uid="{7ECFD2BA-1FC9-43EA-899E-7FABF1F015E2}" name="Colonne16155" dataDxfId="211"/>
    <tableColumn id="16174" xr3:uid="{8FF8865B-315C-44AD-971D-D186DCDB2F86}" name="Colonne16156" dataDxfId="210"/>
    <tableColumn id="16175" xr3:uid="{367DB03C-7A9A-4FAE-88E2-56B9DDFA841E}" name="Colonne16157" dataDxfId="209"/>
    <tableColumn id="16176" xr3:uid="{CAAB74D7-D627-49E8-A4C4-579DDE74E774}" name="Colonne16158" dataDxfId="208"/>
    <tableColumn id="16177" xr3:uid="{85F5790E-E178-4054-8D75-64DA787818F1}" name="Colonne16159" dataDxfId="207"/>
    <tableColumn id="16178" xr3:uid="{9360DEF4-EB12-4324-9432-7739DA201C04}" name="Colonne16160" dataDxfId="206"/>
    <tableColumn id="16179" xr3:uid="{6B236500-CFF1-4685-A978-0C5E40FA208E}" name="Colonne16161" dataDxfId="205"/>
    <tableColumn id="16180" xr3:uid="{1C085A23-F3E5-42AC-ACDD-D253C5C2E7C7}" name="Colonne16162" dataDxfId="204"/>
    <tableColumn id="16181" xr3:uid="{66FD7709-C1B7-4A0E-9A99-88BBF60E57D1}" name="Colonne16163" dataDxfId="203"/>
    <tableColumn id="16182" xr3:uid="{D7A199B9-6FD4-46D2-B05B-80C5420B03DB}" name="Colonne16164" dataDxfId="202"/>
    <tableColumn id="16183" xr3:uid="{01B648BE-E222-486E-837B-58F6E5BC265F}" name="Colonne16165" dataDxfId="201"/>
    <tableColumn id="16184" xr3:uid="{7BA9EFCB-C9D1-4D49-B8E4-A7EED3D8F343}" name="Colonne16166" dataDxfId="200"/>
    <tableColumn id="16185" xr3:uid="{93500632-4AC1-4CED-9644-CF96DD5A519F}" name="Colonne16167" dataDxfId="199"/>
    <tableColumn id="16186" xr3:uid="{DAB55F12-8226-46A1-8EA2-AFC245C76E22}" name="Colonne16168" dataDxfId="198"/>
    <tableColumn id="16187" xr3:uid="{D1E630A3-EFE5-4658-A707-E1A3A2FD1514}" name="Colonne16169" dataDxfId="197"/>
    <tableColumn id="16188" xr3:uid="{AD890B6E-DA52-47C9-9A29-5EFF2DC0C9E9}" name="Colonne16170" dataDxfId="196"/>
    <tableColumn id="16189" xr3:uid="{335567B6-D6D9-48B7-9EC2-08C5A9975A2A}" name="Colonne16171" dataDxfId="195"/>
    <tableColumn id="16190" xr3:uid="{9DD5401D-B882-41CB-9085-2F4F00C81AB8}" name="Colonne16172" dataDxfId="194"/>
    <tableColumn id="16191" xr3:uid="{1DBF0761-FAE6-42BB-97A7-5C88954F1089}" name="Colonne16173" dataDxfId="193"/>
    <tableColumn id="16192" xr3:uid="{8CF9A056-B7EE-4CCA-9B9E-C8C89379E123}" name="Colonne16174" dataDxfId="192"/>
    <tableColumn id="16193" xr3:uid="{2B82B89F-F594-45BA-801D-56E3085BD233}" name="Colonne16175" dataDxfId="191"/>
    <tableColumn id="16194" xr3:uid="{1EB65F06-6F52-412A-85ED-7B63ED581444}" name="Colonne16176" dataDxfId="190"/>
    <tableColumn id="16195" xr3:uid="{C577BF8D-B8FE-42AF-BF12-AF6571527650}" name="Colonne16177" dataDxfId="189"/>
    <tableColumn id="16196" xr3:uid="{838EBD71-9608-40B2-AAD2-CD23D7814E28}" name="Colonne16178" dataDxfId="188"/>
    <tableColumn id="16197" xr3:uid="{B2A9C4AC-B458-454B-B159-7BD4AE255DF9}" name="Colonne16179" dataDxfId="187"/>
    <tableColumn id="16198" xr3:uid="{849F1B71-D8BE-43A9-BDC4-546B9E59AC90}" name="Colonne16180" dataDxfId="186"/>
    <tableColumn id="16199" xr3:uid="{DE6DAAB7-9A14-4969-8D8F-B766335233B2}" name="Colonne16181" dataDxfId="185"/>
    <tableColumn id="16200" xr3:uid="{38FFE343-1E0A-4534-BB5C-2077400B64E6}" name="Colonne16182" dataDxfId="184"/>
    <tableColumn id="16201" xr3:uid="{31BCD281-1E60-471B-A82E-515E7F6B3FD2}" name="Colonne16183" dataDxfId="183"/>
    <tableColumn id="16202" xr3:uid="{A94DDC3D-BB65-4EAA-8E70-0C9B9BA398A5}" name="Colonne16184" dataDxfId="182"/>
    <tableColumn id="16203" xr3:uid="{B62B600E-32B7-4FE7-BF5B-DC1E8CBF0A4E}" name="Colonne16185" dataDxfId="181"/>
    <tableColumn id="16204" xr3:uid="{F4BB8FEA-B224-4DE4-AE77-3C0B6F4F4370}" name="Colonne16186" dataDxfId="180"/>
    <tableColumn id="16205" xr3:uid="{F57A44F6-1BD0-4599-8916-F99258487C6D}" name="Colonne16187" dataDxfId="179"/>
    <tableColumn id="16206" xr3:uid="{6E7CD7A1-C071-4CE9-BB89-7F185958B025}" name="Colonne16188" dataDxfId="178"/>
    <tableColumn id="16207" xr3:uid="{CEE9F74C-FA0F-4043-8DA9-8B79AE4B46ED}" name="Colonne16189" dataDxfId="177"/>
    <tableColumn id="16208" xr3:uid="{132798BA-DC41-486F-8886-6F1D2FAE2A71}" name="Colonne16190" dataDxfId="176"/>
    <tableColumn id="16209" xr3:uid="{A9A0EA19-8783-482F-85BA-71E825405057}" name="Colonne16191" dataDxfId="175"/>
    <tableColumn id="16210" xr3:uid="{2505F214-14C6-4361-9B0E-8827953E6492}" name="Colonne16192" dataDxfId="174"/>
    <tableColumn id="16211" xr3:uid="{7CD764CA-DD5B-4F7F-AE1E-A3F2C5179B38}" name="Colonne16193" dataDxfId="173"/>
    <tableColumn id="16212" xr3:uid="{5225D4F0-A893-499D-A7A9-1D1CFD6DA895}" name="Colonne16194" dataDxfId="172"/>
    <tableColumn id="16213" xr3:uid="{BA053E7D-C41D-43EA-9320-2230B5B7AC9E}" name="Colonne16195" dataDxfId="171"/>
    <tableColumn id="16214" xr3:uid="{290A9B23-88AA-41DB-88BA-69208CD436D1}" name="Colonne16196" dataDxfId="170"/>
    <tableColumn id="16215" xr3:uid="{7B2292D7-929B-4F80-B488-3C8166CBD80D}" name="Colonne16197" dataDxfId="169"/>
    <tableColumn id="16216" xr3:uid="{496C4511-858F-4C09-A007-299C17681BCD}" name="Colonne16198" dataDxfId="168"/>
    <tableColumn id="16217" xr3:uid="{71D50F18-BB9E-4E6B-A30F-86592AD6B165}" name="Colonne16199" dataDxfId="167"/>
    <tableColumn id="16218" xr3:uid="{9FFFBCF4-9DEA-40F5-8C50-1832A053058E}" name="Colonne16200" dataDxfId="166"/>
    <tableColumn id="16219" xr3:uid="{61229CCE-2942-469E-BA9F-1A4A23E7F511}" name="Colonne16201" dataDxfId="165"/>
    <tableColumn id="16220" xr3:uid="{CF81FF83-8CED-4E48-9C1C-6363B1B0DD4F}" name="Colonne16202" dataDxfId="164"/>
    <tableColumn id="16221" xr3:uid="{19FC9FEE-9944-4A95-86D6-B86446657179}" name="Colonne16203" dataDxfId="163"/>
    <tableColumn id="16222" xr3:uid="{B72D8BF1-7F96-4AED-81CE-86C9E99AA9AD}" name="Colonne16204" dataDxfId="162"/>
    <tableColumn id="16223" xr3:uid="{C1DA7E68-D5F5-42DE-A7CC-88A5B630DA4B}" name="Colonne16205" dataDxfId="161"/>
    <tableColumn id="16224" xr3:uid="{A781560B-A983-46F1-8FF5-23C38B580795}" name="Colonne16206" dataDxfId="160"/>
    <tableColumn id="16225" xr3:uid="{3D4EFF5C-E4FC-4F57-8925-3412A4957A0A}" name="Colonne16207" dataDxfId="159"/>
    <tableColumn id="16226" xr3:uid="{C2CA3635-B8D0-4AEE-A118-E0109186D1F6}" name="Colonne16208" dataDxfId="158"/>
    <tableColumn id="16227" xr3:uid="{89F52688-E744-4C71-85CC-101F25AF69C1}" name="Colonne16209" dataDxfId="157"/>
    <tableColumn id="16228" xr3:uid="{B1DBEF5D-6577-4C63-98F9-AA28F8ADFF23}" name="Colonne16210" dataDxfId="156"/>
    <tableColumn id="16229" xr3:uid="{B978F34C-363F-4292-BEED-B60550065F2D}" name="Colonne16211" dataDxfId="155"/>
    <tableColumn id="16230" xr3:uid="{E7F2F80B-EF8A-4AE0-B5B6-D724DFF1EF3D}" name="Colonne16212" dataDxfId="154"/>
    <tableColumn id="16231" xr3:uid="{7963F38A-5B97-4379-A439-571D3CE64E60}" name="Colonne16213" dataDxfId="153"/>
    <tableColumn id="16232" xr3:uid="{94E58072-26CE-4C06-8AC1-88F35ED0D39D}" name="Colonne16214" dataDxfId="152"/>
    <tableColumn id="16233" xr3:uid="{05E3DAE0-06BD-460F-BF64-07E40C19FB38}" name="Colonne16215" dataDxfId="151"/>
    <tableColumn id="16234" xr3:uid="{7B061870-E98A-44F8-94AE-30ECD2713130}" name="Colonne16216" dataDxfId="150"/>
    <tableColumn id="16235" xr3:uid="{53AE66EC-4021-4648-9F17-8375FF7E3DB6}" name="Colonne16217" dataDxfId="149"/>
    <tableColumn id="16236" xr3:uid="{401765B5-D0DA-4174-B523-36069DFA4804}" name="Colonne16218" dataDxfId="148"/>
    <tableColumn id="16237" xr3:uid="{C9C1F13D-D58A-44A8-9E06-031637D7207A}" name="Colonne16219" dataDxfId="147"/>
    <tableColumn id="16238" xr3:uid="{11D97824-00EB-49E2-B453-573C58F5F6C9}" name="Colonne16220" dataDxfId="146"/>
    <tableColumn id="16239" xr3:uid="{46BA9C10-FB1E-4002-AB73-1C27FDA5EBDF}" name="Colonne16221" dataDxfId="145"/>
    <tableColumn id="16240" xr3:uid="{5A63973D-9011-46EC-AC1A-DF971FB5A949}" name="Colonne16222" dataDxfId="144"/>
    <tableColumn id="16241" xr3:uid="{E1946B5A-17CB-44EB-AB41-D5C5E80F860A}" name="Colonne16223" dataDxfId="143"/>
    <tableColumn id="16242" xr3:uid="{6AFAF011-4C81-41EF-8E08-B0F9D4C619D6}" name="Colonne16224" dataDxfId="142"/>
    <tableColumn id="16243" xr3:uid="{F7F32ED8-6300-4E47-85BA-0C71162550B7}" name="Colonne16225" dataDxfId="141"/>
    <tableColumn id="16244" xr3:uid="{AD96567C-4A1A-49E2-A0DC-2F779E6D6470}" name="Colonne16226" dataDxfId="140"/>
    <tableColumn id="16245" xr3:uid="{ABC924A5-298F-4004-B413-3D6C4E652F28}" name="Colonne16227" dataDxfId="139"/>
    <tableColumn id="16246" xr3:uid="{F583478D-DBED-4031-8B46-314FD26B1DEF}" name="Colonne16228" dataDxfId="138"/>
    <tableColumn id="16247" xr3:uid="{E520C7E6-6367-4B4B-9C50-126273B0E981}" name="Colonne16229" dataDxfId="137"/>
    <tableColumn id="16248" xr3:uid="{F7FD5972-FCEE-4F94-9D67-7BA06375A0C3}" name="Colonne16230" dataDxfId="136"/>
    <tableColumn id="16249" xr3:uid="{5DF5DE18-902D-4D72-BE27-B048747EF512}" name="Colonne16231" dataDxfId="135"/>
    <tableColumn id="16250" xr3:uid="{2D47FF4F-ACDE-4757-91DF-E0EB7DACBE48}" name="Colonne16232" dataDxfId="134"/>
    <tableColumn id="16251" xr3:uid="{87274C19-C65E-40BA-BF7F-3EE307692B0D}" name="Colonne16233" dataDxfId="133"/>
    <tableColumn id="16252" xr3:uid="{6CF54BBB-D4E9-43B0-8BF7-EF6871BDFA0C}" name="Colonne16234" dataDxfId="132"/>
    <tableColumn id="16253" xr3:uid="{DCA127B8-5DFC-4BD8-821E-4820BC5A81A5}" name="Colonne16235" dataDxfId="131"/>
    <tableColumn id="16254" xr3:uid="{2141330D-D5A4-4A55-B0FE-3426FB9D3372}" name="Colonne16236" dataDxfId="130"/>
    <tableColumn id="16255" xr3:uid="{2C58705E-87E3-4D8F-B8BB-400182BBAFB8}" name="Colonne16237" dataDxfId="129"/>
    <tableColumn id="16256" xr3:uid="{6B7FF094-04AB-40CD-8E02-49B110836A80}" name="Colonne16238" dataDxfId="128"/>
    <tableColumn id="16257" xr3:uid="{A156BD02-2721-4CBE-ACEF-61AC07948EEE}" name="Colonne16239" dataDxfId="127"/>
    <tableColumn id="16258" xr3:uid="{777622D2-DE03-40B5-A099-036974BBC6D5}" name="Colonne16240" dataDxfId="126"/>
    <tableColumn id="16259" xr3:uid="{FF36002A-EEC2-426C-AA54-4F928850E825}" name="Colonne16241" dataDxfId="125"/>
    <tableColumn id="16260" xr3:uid="{5A2C27A2-BACA-48D8-8373-DF44CAE3D483}" name="Colonne16242" dataDxfId="124"/>
    <tableColumn id="16261" xr3:uid="{A1BFCF0A-3C4B-46DA-9D88-30BCC00CFA82}" name="Colonne16243" dataDxfId="123"/>
    <tableColumn id="16262" xr3:uid="{AC2EC8E6-D074-43C9-ACDF-CECC04B30AB3}" name="Colonne16244" dataDxfId="122"/>
    <tableColumn id="16263" xr3:uid="{7828679F-63C4-49EB-91ED-553266B999BD}" name="Colonne16245" dataDxfId="121"/>
    <tableColumn id="16264" xr3:uid="{909388D1-5F22-48E0-B08B-4AC551C6888E}" name="Colonne16246" dataDxfId="120"/>
    <tableColumn id="16265" xr3:uid="{6B700EF9-A21E-4C0F-B5AC-EA4FAF453CE7}" name="Colonne16247" dataDxfId="119"/>
    <tableColumn id="16266" xr3:uid="{734C1C1C-14BE-4EC9-9BD9-EABD70B11403}" name="Colonne16248" dataDxfId="118"/>
    <tableColumn id="16267" xr3:uid="{92E896A7-C106-480F-A438-619C084CBD55}" name="Colonne16249" dataDxfId="117"/>
    <tableColumn id="16268" xr3:uid="{1BAC9AEE-0585-4FF0-B34E-B4897AF5DEB2}" name="Colonne16250" dataDxfId="116"/>
    <tableColumn id="16269" xr3:uid="{D91998F9-05EE-41BE-81E3-D553E55FDBBC}" name="Colonne16251" dataDxfId="115"/>
    <tableColumn id="16270" xr3:uid="{FCFC456E-173D-413E-BEFC-34F1A62D90CB}" name="Colonne16252" dataDxfId="114"/>
    <tableColumn id="16271" xr3:uid="{235DF94D-90A0-4D2B-8F36-3FA38066D95A}" name="Colonne16253" dataDxfId="113"/>
    <tableColumn id="16272" xr3:uid="{B3B36E01-7471-4ACC-89B7-12DA385D8062}" name="Colonne16254" dataDxfId="112"/>
    <tableColumn id="16273" xr3:uid="{387B143F-007B-47A1-98F1-7E0A00C5CED6}" name="Colonne16255" dataDxfId="111"/>
    <tableColumn id="16274" xr3:uid="{8EC6CAAC-6683-45A5-8A45-B2808BC9B424}" name="Colonne16256" dataDxfId="110"/>
    <tableColumn id="16275" xr3:uid="{22C097AC-B854-4D58-A07B-418766ABE53E}" name="Colonne16257" dataDxfId="109"/>
    <tableColumn id="16276" xr3:uid="{9A8D2C2C-53BA-4D85-860A-D9F65FBE44A2}" name="Colonne16258" dataDxfId="108"/>
    <tableColumn id="16277" xr3:uid="{55DBCEB4-C2C7-4406-901F-C1744BA10036}" name="Colonne16259" dataDxfId="107"/>
    <tableColumn id="16278" xr3:uid="{0CE91E8D-C3AD-4B0E-BC3F-CA45F9AB4CDE}" name="Colonne16260" dataDxfId="106"/>
    <tableColumn id="16279" xr3:uid="{546EEDCB-5A28-43FE-AC57-09F19A9E7514}" name="Colonne16261" dataDxfId="105"/>
    <tableColumn id="16280" xr3:uid="{9CB9041D-39AD-4611-89E3-2760F19218DF}" name="Colonne16262" dataDxfId="104"/>
    <tableColumn id="16281" xr3:uid="{3AB40C20-70E7-4634-BA5B-7DEE517BE478}" name="Colonne16263" dataDxfId="103"/>
    <tableColumn id="16282" xr3:uid="{990BB64F-EB8D-43DE-8F7E-16E74F9BD334}" name="Colonne16264" dataDxfId="102"/>
    <tableColumn id="16283" xr3:uid="{1919C90F-9717-4056-B12F-72F5B8D066C0}" name="Colonne16265" dataDxfId="101"/>
    <tableColumn id="16284" xr3:uid="{46AD5279-1D64-48B1-9EE1-79ED058C9A4B}" name="Colonne16266" dataDxfId="100"/>
    <tableColumn id="16285" xr3:uid="{2439921E-8EEF-4ABE-9C4B-8CD047EE9DAC}" name="Colonne16267" dataDxfId="99"/>
    <tableColumn id="16286" xr3:uid="{5655760C-5BE3-4EFB-94CD-F38B36A26F83}" name="Colonne16268" dataDxfId="98"/>
    <tableColumn id="16287" xr3:uid="{64224A81-D768-46A4-ADAB-F2D72EDC4603}" name="Colonne16269" dataDxfId="97"/>
    <tableColumn id="16288" xr3:uid="{456E029C-4A85-4C0C-B6CD-B0C168766EA7}" name="Colonne16270" dataDxfId="96"/>
    <tableColumn id="16289" xr3:uid="{D4DC9082-BCA7-4CB1-8122-9B6E0CC07FA4}" name="Colonne16271" dataDxfId="95"/>
    <tableColumn id="16290" xr3:uid="{818D9208-9E9D-4E43-9DE5-F6410CDB0B7B}" name="Colonne16272" dataDxfId="94"/>
    <tableColumn id="16291" xr3:uid="{A04E78CF-B9EF-403B-A14A-28AB314C368F}" name="Colonne16273" dataDxfId="93"/>
    <tableColumn id="16292" xr3:uid="{62ECD0FD-192D-442D-A91B-D84490342164}" name="Colonne16274" dataDxfId="92"/>
    <tableColumn id="16293" xr3:uid="{88B42922-6B15-48CA-88CA-B144417C9F66}" name="Colonne16275" dataDxfId="91"/>
    <tableColumn id="16294" xr3:uid="{66605882-6BDB-491E-A0D8-940B51EA4A33}" name="Colonne16276" dataDxfId="90"/>
    <tableColumn id="16295" xr3:uid="{CE8880AD-A3AB-4EBD-B823-9EF39E606522}" name="Colonne16277" dataDxfId="89"/>
    <tableColumn id="16296" xr3:uid="{04156A66-573B-44F7-9C03-0CE1B3C6F531}" name="Colonne16278" dataDxfId="88"/>
    <tableColumn id="16297" xr3:uid="{84C8D99D-B17E-45CB-A1D8-C981FE044858}" name="Colonne16279" dataDxfId="87"/>
    <tableColumn id="16298" xr3:uid="{D6ADF0B7-A09E-4B26-AA4D-BAEEE9E5E7C7}" name="Colonne16280" dataDxfId="86"/>
    <tableColumn id="16299" xr3:uid="{DD661791-9E88-47AA-9FB4-3715A06F8F73}" name="Colonne16281" dataDxfId="85"/>
    <tableColumn id="16300" xr3:uid="{FA6B2B17-AF30-4163-8248-9E495FDF51F2}" name="Colonne16282" dataDxfId="84"/>
    <tableColumn id="16301" xr3:uid="{5B77B6DE-843C-409C-8371-BE5063EF56E3}" name="Colonne16283" dataDxfId="83"/>
    <tableColumn id="16302" xr3:uid="{4CBCFA36-0547-49CE-BBCF-8ECFC56CEDAB}" name="Colonne16284" dataDxfId="82"/>
    <tableColumn id="16303" xr3:uid="{7328C349-9820-4A02-9743-45ED7B325F57}" name="Colonne16285" dataDxfId="81"/>
    <tableColumn id="16304" xr3:uid="{D565E001-CCF3-4728-87FE-A7A68A02EF7E}" name="Colonne16286" dataDxfId="80"/>
    <tableColumn id="16305" xr3:uid="{08F5A6F3-EF09-47E8-ACFB-407E3915C21F}" name="Colonne16287" dataDxfId="79"/>
    <tableColumn id="16306" xr3:uid="{05F8DC1E-ED52-49EC-938C-31C36619419A}" name="Colonne16288" dataDxfId="78"/>
    <tableColumn id="16307" xr3:uid="{745A03E0-7022-48BC-AD72-59A00AC12491}" name="Colonne16289" dataDxfId="77"/>
    <tableColumn id="16308" xr3:uid="{3A56AB8B-38BD-4CA3-8100-EEB4E29D2D1A}" name="Colonne16290" dataDxfId="76"/>
    <tableColumn id="16309" xr3:uid="{E8E7990F-0A87-413F-B29B-A88C52F063D6}" name="Colonne16291" dataDxfId="75"/>
    <tableColumn id="16310" xr3:uid="{B3ED51EA-389F-43F5-94BE-9A8938279EA2}" name="Colonne16292" dataDxfId="74"/>
    <tableColumn id="16311" xr3:uid="{FDA5C3AD-11F4-4AA6-8C79-A89008AEDF0F}" name="Colonne16293" dataDxfId="73"/>
    <tableColumn id="16312" xr3:uid="{47BB1A8D-6B79-43A1-96A6-B35782DC90AA}" name="Colonne16294" dataDxfId="72"/>
    <tableColumn id="16313" xr3:uid="{A3793F03-69D5-44A7-8DEC-2271EEECC010}" name="Colonne16295" dataDxfId="71"/>
    <tableColumn id="16314" xr3:uid="{F40803EC-8CD4-4553-9A5B-6122E7D9053F}" name="Colonne16296" dataDxfId="70"/>
    <tableColumn id="16315" xr3:uid="{E8F19E5E-6F9D-4570-80F4-99947F276505}" name="Colonne16297" dataDxfId="69"/>
    <tableColumn id="16316" xr3:uid="{84346EED-B439-4FFE-8061-FF48C0C0D798}" name="Colonne16298" dataDxfId="68"/>
    <tableColumn id="16317" xr3:uid="{8AB8AE0E-1AD3-48BE-ABDA-E918FA35A52E}" name="Colonne16299" dataDxfId="67"/>
    <tableColumn id="16318" xr3:uid="{46957AF3-0A08-481F-BEF9-B0736C1D1897}" name="Colonne16300" dataDxfId="66"/>
    <tableColumn id="16319" xr3:uid="{2D3A509F-DDB7-435F-BF81-002DF23A2591}" name="Colonne16301" dataDxfId="65"/>
    <tableColumn id="16320" xr3:uid="{E5607ACF-51BE-49E5-B457-65A6B5FCC5C0}" name="Colonne16302" dataDxfId="64"/>
    <tableColumn id="16321" xr3:uid="{9166E6DB-7FF7-45F7-8265-6220AF0A0314}" name="Colonne16303" dataDxfId="63"/>
    <tableColumn id="16322" xr3:uid="{491741C9-29CC-466F-A10A-1064E3707336}" name="Colonne16304" dataDxfId="62"/>
    <tableColumn id="16323" xr3:uid="{AD8858D7-A5DC-4DB1-9A3F-8CE92A311AF5}" name="Colonne16305" dataDxfId="61"/>
    <tableColumn id="16324" xr3:uid="{B289FB8D-B483-4122-A462-1E381628BC7B}" name="Colonne16306" dataDxfId="60"/>
    <tableColumn id="16325" xr3:uid="{EDB1AE34-EB3C-429C-871B-25409F57897C}" name="Colonne16307" dataDxfId="59"/>
    <tableColumn id="16326" xr3:uid="{3C5C22A6-8FC8-430D-85BA-CC7C6E0E4864}" name="Colonne16308" dataDxfId="58"/>
    <tableColumn id="16327" xr3:uid="{3AB48E47-8D78-4ACF-A0A6-009CAE1328C1}" name="Colonne16309" dataDxfId="57"/>
    <tableColumn id="16328" xr3:uid="{4E0888C9-02BC-41F9-B0B9-0C463F27D0E2}" name="Colonne16310" dataDxfId="56"/>
    <tableColumn id="16329" xr3:uid="{F0C4A80C-A757-453A-A809-205759014337}" name="Colonne16311" dataDxfId="55"/>
    <tableColumn id="16330" xr3:uid="{AEAD4CC4-9D08-4BDB-AEBA-6EC29DA80840}" name="Colonne16312" dataDxfId="54"/>
    <tableColumn id="16331" xr3:uid="{66480BF2-7358-44E8-A052-3A63215EC273}" name="Colonne16313" dataDxfId="53"/>
    <tableColumn id="16332" xr3:uid="{FA2A4FD6-19E1-4E26-8408-2EA757C7E9E4}" name="Colonne16314" dataDxfId="52"/>
    <tableColumn id="16333" xr3:uid="{C1A4E4B1-769E-49AC-B8AB-658B377DC9C3}" name="Colonne16315" dataDxfId="51"/>
    <tableColumn id="16334" xr3:uid="{89E35C47-7A17-4E23-BDCA-85F917D59ADB}" name="Colonne16316" dataDxfId="50"/>
    <tableColumn id="16335" xr3:uid="{9C10BDA7-EC96-4FDB-AFEB-7EADF1E55CA1}" name="Colonne16317" dataDxfId="49"/>
    <tableColumn id="16336" xr3:uid="{62B4F639-3853-4E58-AFB2-E5088B17607E}" name="Colonne16318" dataDxfId="48"/>
    <tableColumn id="16337" xr3:uid="{7ADFF499-FFBA-4BB3-9DF1-F5484E2610A8}" name="Colonne16319" dataDxfId="47"/>
    <tableColumn id="16338" xr3:uid="{C2D8B18D-D49B-49AD-A14E-81B49FDC439E}" name="Colonne16320" dataDxfId="46"/>
    <tableColumn id="16339" xr3:uid="{EE53137B-57AB-4B58-9575-5061C06C6199}" name="Colonne16321" dataDxfId="45"/>
    <tableColumn id="16340" xr3:uid="{3B85C5DC-B408-4EF7-BB12-618A26C849EC}" name="Colonne16322" dataDxfId="44"/>
    <tableColumn id="16341" xr3:uid="{7517F4EF-D1B5-40CF-88AE-EDE1B4DDA171}" name="Colonne16323" dataDxfId="43"/>
    <tableColumn id="16342" xr3:uid="{2512CFDD-481B-4E51-8F79-D0A9D27C5F15}" name="Colonne16324" dataDxfId="42"/>
    <tableColumn id="16343" xr3:uid="{470EEE02-5D55-4CBD-AE49-4760CC648DDC}" name="Colonne16325" dataDxfId="41"/>
    <tableColumn id="16344" xr3:uid="{005F87E4-BB6C-4DB4-B2C6-5DF7ADBC6FC1}" name="Colonne16326" dataDxfId="40"/>
    <tableColumn id="16345" xr3:uid="{2FBEE8F9-5E26-4A87-B933-37FBAD10F1B8}" name="Colonne16327" dataDxfId="39"/>
    <tableColumn id="16346" xr3:uid="{B4F4499A-BBF6-48AA-B200-04C2B06DB008}" name="Colonne16328" dataDxfId="38"/>
    <tableColumn id="16347" xr3:uid="{82631316-E010-4EF0-B79B-208EF6725237}" name="Colonne16329" dataDxfId="37"/>
    <tableColumn id="16348" xr3:uid="{EBA51E32-96BE-4653-A918-A28E094455B8}" name="Colonne16330" dataDxfId="36"/>
    <tableColumn id="16349" xr3:uid="{6AEEC647-91D0-4FAD-9D74-27B0E7CB5068}" name="Colonne16331" dataDxfId="35"/>
    <tableColumn id="16350" xr3:uid="{6E3EDEE9-FC63-4A58-8F7D-90120FA71722}" name="Colonne16332" dataDxfId="34"/>
    <tableColumn id="16351" xr3:uid="{4925D2EC-4B93-4609-8B59-703F7136D99C}" name="Colonne16333" dataDxfId="33"/>
    <tableColumn id="16352" xr3:uid="{331703F4-11EA-4B3D-9952-4DD2D2D13C6E}" name="Colonne16334" dataDxfId="32"/>
    <tableColumn id="16353" xr3:uid="{FDCDAE9A-9D85-4CAF-8FF4-3F8A39CABB8C}" name="Colonne16335" dataDxfId="31"/>
    <tableColumn id="16354" xr3:uid="{8F3FBDD8-6BB5-4DED-ABE4-F77AF6F665B5}" name="Colonne16336" dataDxfId="30"/>
    <tableColumn id="16355" xr3:uid="{EB627FE5-C04E-4972-91D1-0CC324885B45}" name="Colonne16337" dataDxfId="29"/>
    <tableColumn id="16356" xr3:uid="{9E1A1013-62BF-4728-A94D-445DDBFDA6A3}" name="Colonne16338" dataDxfId="28"/>
    <tableColumn id="16357" xr3:uid="{9C32BBCB-ECC7-47A7-B422-67E22B2CFA63}" name="Colonne16339" dataDxfId="27"/>
    <tableColumn id="16358" xr3:uid="{66B21965-F8D4-4B75-BC10-49505FFA2DF6}" name="Colonne16340" dataDxfId="26"/>
    <tableColumn id="16359" xr3:uid="{9E7EDD2B-26B8-4596-8592-4A33A8991468}" name="Colonne16341" dataDxfId="25"/>
    <tableColumn id="16360" xr3:uid="{33E7B70C-A540-4E2C-BA36-0993CC100622}" name="Colonne16342" dataDxfId="24"/>
    <tableColumn id="16361" xr3:uid="{C7970DAF-1CBB-4317-AF3B-D556305A1F7C}" name="Colonne16343" dataDxfId="23"/>
    <tableColumn id="16362" xr3:uid="{ACD8712C-DBD3-4CCA-BFEA-A2CC5F5D4501}" name="Colonne16344" dataDxfId="22"/>
    <tableColumn id="16363" xr3:uid="{5CC4DE83-AE98-4EA3-8EBA-2DBEC82FD010}" name="Colonne16345" dataDxfId="21"/>
    <tableColumn id="16364" xr3:uid="{525A1F37-A855-4886-8A54-0CEE4694BC8D}" name="Colonne16346" dataDxfId="20"/>
    <tableColumn id="16365" xr3:uid="{D6F223C8-C703-485A-9529-CD8BB2C44175}" name="Colonne16347" dataDxfId="19"/>
    <tableColumn id="16366" xr3:uid="{1E0E9B88-819A-4A5E-9CBB-56B819A1B271}" name="Colonne16348" dataDxfId="18"/>
    <tableColumn id="16367" xr3:uid="{BF156ABD-F94F-4F83-9A63-C852BA50FDDD}" name="Colonne16349" dataDxfId="17"/>
    <tableColumn id="16368" xr3:uid="{9A5C6194-2269-42BF-8BA2-932A463356A4}" name="Colonne16350" dataDxfId="16"/>
    <tableColumn id="16369" xr3:uid="{37ACD51A-ED24-48D3-926E-E319BDA64F52}" name="Colonne16351" dataDxfId="15"/>
    <tableColumn id="16370" xr3:uid="{CD4CF603-E770-4D44-AED5-5764DD66385F}" name="Colonne16352" dataDxfId="14"/>
    <tableColumn id="16371" xr3:uid="{62B7DBBB-1F17-4FCD-8EB6-75D9C313AF09}" name="Colonne16353" dataDxfId="13"/>
    <tableColumn id="16372" xr3:uid="{F073517B-1650-4381-8341-D258EC1D6F6C}" name="Colonne16354" dataDxfId="12"/>
    <tableColumn id="16373" xr3:uid="{C72C6674-F658-4ED6-963F-12EC43D834A6}" name="Colonne16355" dataDxfId="11"/>
    <tableColumn id="16374" xr3:uid="{E488E99B-B566-4F5F-9354-AC5EA9BA6ABA}" name="Colonne16356" dataDxfId="10"/>
    <tableColumn id="16375" xr3:uid="{14E9C271-DD5C-43B5-99DA-79B059174EA1}" name="Colonne16357" dataDxfId="9"/>
    <tableColumn id="16376" xr3:uid="{7B24291F-2AC1-42E6-AE4B-F5B7786307C8}" name="Colonne16358" dataDxfId="8"/>
    <tableColumn id="16377" xr3:uid="{7EB80035-B804-4B86-878B-BE21265A9B58}" name="Colonne16359" dataDxfId="7"/>
    <tableColumn id="16378" xr3:uid="{70548739-D0E8-4E3F-A7E6-6956BE43A16B}" name="Colonne16360" dataDxfId="6"/>
    <tableColumn id="16379" xr3:uid="{3E53383E-1869-44B9-A1E8-E95270EA77B0}" name="Colonne16361" dataDxfId="5"/>
    <tableColumn id="16380" xr3:uid="{2E37F887-ED3C-48D8-88B8-EA76485F7D7A}" name="Colonne16362" dataDxfId="4"/>
    <tableColumn id="16381" xr3:uid="{F8E14339-B747-4E26-9019-91E7665514C5}" name="Colonne16363" dataDxfId="3"/>
    <tableColumn id="16382" xr3:uid="{86C4B8F7-B5AF-4EE1-BE89-65C154310FEC}" name="Colonne16364" dataDxfId="2"/>
    <tableColumn id="16383" xr3:uid="{7E0C4EDB-B83D-45AB-86AC-AB8CF7D01573}" name="Colonne16365" dataDxfId="1"/>
    <tableColumn id="16384" xr3:uid="{90C430E5-1C78-44DB-9E19-22BA046527A4}" name="Colonne1636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3F3C-2534-426B-9EB8-92BFE65A9872}">
  <dimension ref="A1:XFD7579"/>
  <sheetViews>
    <sheetView tabSelected="1" zoomScale="60" zoomScaleNormal="60" workbookViewId="0">
      <selection activeCell="M1" sqref="M1"/>
    </sheetView>
  </sheetViews>
  <sheetFormatPr baseColWidth="10" defaultColWidth="8.6640625" defaultRowHeight="14.4" zeroHeight="1" x14ac:dyDescent="0.3"/>
  <cols>
    <col min="1" max="2" width="28.33203125" style="1" bestFit="1" customWidth="1"/>
    <col min="3" max="3" width="46.44140625" style="1" bestFit="1" customWidth="1"/>
    <col min="4" max="4" width="30" style="1" customWidth="1"/>
    <col min="5" max="5" width="19.77734375" style="1" customWidth="1"/>
    <col min="6" max="6" width="28" style="1" customWidth="1"/>
    <col min="7" max="7" width="28.6640625" style="1" customWidth="1"/>
    <col min="8" max="8" width="31.109375" style="1" customWidth="1"/>
    <col min="9" max="9" width="23.88671875" style="1" customWidth="1"/>
    <col min="10" max="10" width="17.77734375" style="1" customWidth="1"/>
    <col min="11" max="11" width="28.5546875" style="1" customWidth="1"/>
    <col min="12" max="13" width="18.109375" style="1" customWidth="1"/>
    <col min="14" max="15" width="16.6640625" style="1" customWidth="1"/>
    <col min="16" max="16" width="103.6640625" style="1" customWidth="1"/>
    <col min="17" max="17" width="57.5546875" style="1" customWidth="1"/>
    <col min="18" max="18" width="20.44140625" style="1" bestFit="1" customWidth="1"/>
    <col min="19" max="19" width="21.88671875" style="1" bestFit="1" customWidth="1"/>
    <col min="20" max="27" width="12" style="1" customWidth="1"/>
    <col min="28" max="28" width="12.77734375" style="1" customWidth="1"/>
    <col min="29" max="29" width="12.44140625" style="1" customWidth="1"/>
    <col min="30" max="37" width="12.77734375" style="1" customWidth="1"/>
    <col min="38" max="38" width="13.109375" style="1" customWidth="1"/>
    <col min="39" max="39" width="12.77734375" style="1" customWidth="1"/>
    <col min="40" max="48" width="13.109375" style="1" customWidth="1"/>
    <col min="49" max="49" width="12.77734375" style="1" customWidth="1"/>
    <col min="50" max="58" width="13.109375" style="1" customWidth="1"/>
    <col min="59" max="59" width="12.77734375" style="1" customWidth="1"/>
    <col min="60" max="68" width="13.109375" style="1" customWidth="1"/>
    <col min="69" max="69" width="12.77734375" style="1" customWidth="1"/>
    <col min="70" max="78" width="13.109375" style="1" customWidth="1"/>
    <col min="79" max="79" width="12.77734375" style="1" customWidth="1"/>
    <col min="80" max="88" width="13.109375" style="1" customWidth="1"/>
    <col min="89" max="89" width="12.77734375" style="1" customWidth="1"/>
    <col min="90" max="98" width="13.109375" style="1" customWidth="1"/>
    <col min="99" max="99" width="12.77734375" style="1" customWidth="1"/>
    <col min="100" max="108" width="13.109375" style="1" customWidth="1"/>
    <col min="109" max="109" width="12.77734375" style="1" customWidth="1"/>
    <col min="110" max="117" width="13.109375" style="1" customWidth="1"/>
    <col min="118" max="118" width="13.88671875" style="1" customWidth="1"/>
    <col min="119" max="119" width="13.5546875" style="1" customWidth="1"/>
    <col min="120" max="127" width="13.88671875" style="1" customWidth="1"/>
    <col min="128" max="128" width="13.5546875" style="1" customWidth="1"/>
    <col min="129" max="129" width="13.109375" style="1" customWidth="1"/>
    <col min="130" max="137" width="13.5546875" style="1" customWidth="1"/>
    <col min="138" max="138" width="13.88671875" style="1" customWidth="1"/>
    <col min="139" max="139" width="13.5546875" style="1" customWidth="1"/>
    <col min="140" max="148" width="13.88671875" style="1" customWidth="1"/>
    <col min="149" max="149" width="13.5546875" style="1" customWidth="1"/>
    <col min="150" max="158" width="13.88671875" style="1" customWidth="1"/>
    <col min="159" max="159" width="13.5546875" style="1" customWidth="1"/>
    <col min="160" max="168" width="13.88671875" style="1" customWidth="1"/>
    <col min="169" max="169" width="13.5546875" style="1" customWidth="1"/>
    <col min="170" max="178" width="13.88671875" style="1" customWidth="1"/>
    <col min="179" max="179" width="13.5546875" style="1" customWidth="1"/>
    <col min="180" max="188" width="13.88671875" style="1" customWidth="1"/>
    <col min="189" max="189" width="13.5546875" style="1" customWidth="1"/>
    <col min="190" max="198" width="13.88671875" style="1" customWidth="1"/>
    <col min="199" max="199" width="13.5546875" style="1" customWidth="1"/>
    <col min="200" max="208" width="13.88671875" style="1" customWidth="1"/>
    <col min="209" max="209" width="13.5546875" style="1" customWidth="1"/>
    <col min="210" max="217" width="13.88671875" style="1" customWidth="1"/>
    <col min="218" max="218" width="14.21875" style="1" customWidth="1"/>
    <col min="219" max="219" width="13.88671875" style="1" customWidth="1"/>
    <col min="220" max="227" width="14.21875" style="1" customWidth="1"/>
    <col min="228" max="228" width="13.88671875" style="1" customWidth="1"/>
    <col min="229" max="229" width="13.5546875" style="1" customWidth="1"/>
    <col min="230" max="237" width="13.88671875" style="1" customWidth="1"/>
    <col min="238" max="238" width="14.21875" style="1" customWidth="1"/>
    <col min="239" max="239" width="13.88671875" style="1" customWidth="1"/>
    <col min="240" max="248" width="14.21875" style="1" customWidth="1"/>
    <col min="249" max="249" width="13.88671875" style="1" customWidth="1"/>
    <col min="250" max="258" width="14.21875" style="1" customWidth="1"/>
    <col min="259" max="259" width="13.88671875" style="1" customWidth="1"/>
    <col min="260" max="268" width="14.21875" style="1" customWidth="1"/>
    <col min="269" max="269" width="13.88671875" style="1" customWidth="1"/>
    <col min="270" max="278" width="14.21875" style="1" customWidth="1"/>
    <col min="279" max="279" width="13.88671875" style="1" customWidth="1"/>
    <col min="280" max="288" width="14.21875" style="1" customWidth="1"/>
    <col min="289" max="289" width="13.88671875" style="1" customWidth="1"/>
    <col min="290" max="298" width="14.21875" style="1" customWidth="1"/>
    <col min="299" max="299" width="13.88671875" style="1" customWidth="1"/>
    <col min="300" max="308" width="14.21875" style="1" customWidth="1"/>
    <col min="309" max="309" width="13.88671875" style="1" customWidth="1"/>
    <col min="310" max="318" width="14.21875" style="1" customWidth="1"/>
    <col min="319" max="319" width="13.88671875" style="1" customWidth="1"/>
    <col min="320" max="327" width="14.21875" style="1" customWidth="1"/>
    <col min="328" max="328" width="13.88671875" style="1" customWidth="1"/>
    <col min="329" max="329" width="13.5546875" style="1" customWidth="1"/>
    <col min="330" max="337" width="13.88671875" style="1" customWidth="1"/>
    <col min="338" max="338" width="14.21875" style="1" customWidth="1"/>
    <col min="339" max="339" width="13.88671875" style="1" customWidth="1"/>
    <col min="340" max="348" width="14.21875" style="1" customWidth="1"/>
    <col min="349" max="349" width="13.88671875" style="1" customWidth="1"/>
    <col min="350" max="358" width="14.21875" style="1" customWidth="1"/>
    <col min="359" max="359" width="13.88671875" style="1" customWidth="1"/>
    <col min="360" max="368" width="14.21875" style="1" customWidth="1"/>
    <col min="369" max="369" width="13.88671875" style="1" customWidth="1"/>
    <col min="370" max="378" width="14.21875" style="1" customWidth="1"/>
    <col min="379" max="379" width="13.88671875" style="1" customWidth="1"/>
    <col min="380" max="388" width="14.21875" style="1" customWidth="1"/>
    <col min="389" max="389" width="13.88671875" style="1" customWidth="1"/>
    <col min="390" max="398" width="14.21875" style="1" customWidth="1"/>
    <col min="399" max="399" width="13.88671875" style="1" customWidth="1"/>
    <col min="400" max="408" width="14.21875" style="1" customWidth="1"/>
    <col min="409" max="409" width="13.88671875" style="1" customWidth="1"/>
    <col min="410" max="418" width="14.21875" style="1" customWidth="1"/>
    <col min="419" max="419" width="13.88671875" style="1" customWidth="1"/>
    <col min="420" max="427" width="14.21875" style="1" customWidth="1"/>
    <col min="428" max="428" width="13.88671875" style="1" customWidth="1"/>
    <col min="429" max="429" width="13.5546875" style="1" customWidth="1"/>
    <col min="430" max="437" width="13.88671875" style="1" customWidth="1"/>
    <col min="438" max="438" width="14.21875" style="1" customWidth="1"/>
    <col min="439" max="439" width="13.88671875" style="1" customWidth="1"/>
    <col min="440" max="448" width="14.21875" style="1" customWidth="1"/>
    <col min="449" max="449" width="13.88671875" style="1" customWidth="1"/>
    <col min="450" max="458" width="14.21875" style="1" customWidth="1"/>
    <col min="459" max="459" width="13.88671875" style="1" customWidth="1"/>
    <col min="460" max="468" width="14.21875" style="1" customWidth="1"/>
    <col min="469" max="469" width="13.88671875" style="1" customWidth="1"/>
    <col min="470" max="478" width="14.21875" style="1" customWidth="1"/>
    <col min="479" max="479" width="13.88671875" style="1" customWidth="1"/>
    <col min="480" max="488" width="14.21875" style="1" customWidth="1"/>
    <col min="489" max="489" width="13.88671875" style="1" customWidth="1"/>
    <col min="490" max="498" width="14.21875" style="1" customWidth="1"/>
    <col min="499" max="499" width="13.88671875" style="1" customWidth="1"/>
    <col min="500" max="508" width="14.21875" style="1" customWidth="1"/>
    <col min="509" max="509" width="13.88671875" style="1" customWidth="1"/>
    <col min="510" max="518" width="14.21875" style="1" customWidth="1"/>
    <col min="519" max="519" width="13.88671875" style="1" customWidth="1"/>
    <col min="520" max="527" width="14.21875" style="1" customWidth="1"/>
    <col min="528" max="528" width="13.88671875" style="1" customWidth="1"/>
    <col min="529" max="529" width="13.5546875" style="1" customWidth="1"/>
    <col min="530" max="537" width="13.88671875" style="1" customWidth="1"/>
    <col min="538" max="538" width="14.21875" style="1" customWidth="1"/>
    <col min="539" max="539" width="13.88671875" style="1" customWidth="1"/>
    <col min="540" max="548" width="14.21875" style="1" customWidth="1"/>
    <col min="549" max="549" width="13.88671875" style="1" customWidth="1"/>
    <col min="550" max="558" width="14.21875" style="1" customWidth="1"/>
    <col min="559" max="559" width="13.88671875" style="1" customWidth="1"/>
    <col min="560" max="568" width="14.21875" style="1" customWidth="1"/>
    <col min="569" max="569" width="13.88671875" style="1" customWidth="1"/>
    <col min="570" max="578" width="14.21875" style="1" customWidth="1"/>
    <col min="579" max="579" width="13.88671875" style="1" customWidth="1"/>
    <col min="580" max="588" width="14.21875" style="1" customWidth="1"/>
    <col min="589" max="589" width="13.88671875" style="1" customWidth="1"/>
    <col min="590" max="598" width="14.21875" style="1" customWidth="1"/>
    <col min="599" max="599" width="13.88671875" style="1" customWidth="1"/>
    <col min="600" max="608" width="14.21875" style="1" customWidth="1"/>
    <col min="609" max="609" width="13.88671875" style="1" customWidth="1"/>
    <col min="610" max="618" width="14.21875" style="1" customWidth="1"/>
    <col min="619" max="619" width="13.88671875" style="1" customWidth="1"/>
    <col min="620" max="627" width="14.21875" style="1" customWidth="1"/>
    <col min="628" max="628" width="13.88671875" style="1" customWidth="1"/>
    <col min="629" max="629" width="13.5546875" style="1" customWidth="1"/>
    <col min="630" max="637" width="13.88671875" style="1" customWidth="1"/>
    <col min="638" max="638" width="14.21875" style="1" customWidth="1"/>
    <col min="639" max="639" width="13.88671875" style="1" customWidth="1"/>
    <col min="640" max="648" width="14.21875" style="1" customWidth="1"/>
    <col min="649" max="649" width="13.88671875" style="1" customWidth="1"/>
    <col min="650" max="658" width="14.21875" style="1" customWidth="1"/>
    <col min="659" max="659" width="13.88671875" style="1" customWidth="1"/>
    <col min="660" max="668" width="14.21875" style="1" customWidth="1"/>
    <col min="669" max="669" width="13.88671875" style="1" customWidth="1"/>
    <col min="670" max="678" width="14.21875" style="1" customWidth="1"/>
    <col min="679" max="679" width="13.88671875" style="1" customWidth="1"/>
    <col min="680" max="688" width="14.21875" style="1" customWidth="1"/>
    <col min="689" max="689" width="13.88671875" style="1" customWidth="1"/>
    <col min="690" max="698" width="14.21875" style="1" customWidth="1"/>
    <col min="699" max="699" width="13.88671875" style="1" customWidth="1"/>
    <col min="700" max="708" width="14.21875" style="1" customWidth="1"/>
    <col min="709" max="709" width="13.88671875" style="1" customWidth="1"/>
    <col min="710" max="718" width="14.21875" style="1" customWidth="1"/>
    <col min="719" max="719" width="13.88671875" style="1" customWidth="1"/>
    <col min="720" max="727" width="14.21875" style="1" customWidth="1"/>
    <col min="728" max="728" width="13.88671875" style="1" customWidth="1"/>
    <col min="729" max="729" width="13.5546875" style="1" customWidth="1"/>
    <col min="730" max="737" width="13.88671875" style="1" customWidth="1"/>
    <col min="738" max="738" width="14.21875" style="1" customWidth="1"/>
    <col min="739" max="739" width="13.88671875" style="1" customWidth="1"/>
    <col min="740" max="748" width="14.21875" style="1" customWidth="1"/>
    <col min="749" max="749" width="13.88671875" style="1" customWidth="1"/>
    <col min="750" max="758" width="14.21875" style="1" customWidth="1"/>
    <col min="759" max="759" width="13.88671875" style="1" customWidth="1"/>
    <col min="760" max="768" width="14.21875" style="1" customWidth="1"/>
    <col min="769" max="769" width="13.88671875" style="1" customWidth="1"/>
    <col min="770" max="778" width="14.21875" style="1" customWidth="1"/>
    <col min="779" max="779" width="13.88671875" style="1" customWidth="1"/>
    <col min="780" max="788" width="14.21875" style="1" customWidth="1"/>
    <col min="789" max="789" width="13.88671875" style="1" customWidth="1"/>
    <col min="790" max="798" width="14.21875" style="1" customWidth="1"/>
    <col min="799" max="799" width="13.88671875" style="1" customWidth="1"/>
    <col min="800" max="808" width="14.21875" style="1" customWidth="1"/>
    <col min="809" max="809" width="13.88671875" style="1" customWidth="1"/>
    <col min="810" max="818" width="14.21875" style="1" customWidth="1"/>
    <col min="819" max="819" width="13.88671875" style="1" customWidth="1"/>
    <col min="820" max="827" width="14.21875" style="1" customWidth="1"/>
    <col min="828" max="828" width="13.88671875" style="1" customWidth="1"/>
    <col min="829" max="829" width="13.5546875" style="1" customWidth="1"/>
    <col min="830" max="837" width="13.88671875" style="1" customWidth="1"/>
    <col min="838" max="838" width="14.21875" style="1" customWidth="1"/>
    <col min="839" max="839" width="13.88671875" style="1" customWidth="1"/>
    <col min="840" max="848" width="14.21875" style="1" customWidth="1"/>
    <col min="849" max="849" width="13.88671875" style="1" customWidth="1"/>
    <col min="850" max="858" width="14.21875" style="1" customWidth="1"/>
    <col min="859" max="859" width="13.88671875" style="1" customWidth="1"/>
    <col min="860" max="868" width="14.21875" style="1" customWidth="1"/>
    <col min="869" max="869" width="13.88671875" style="1" customWidth="1"/>
    <col min="870" max="878" width="14.21875" style="1" customWidth="1"/>
    <col min="879" max="879" width="13.88671875" style="1" customWidth="1"/>
    <col min="880" max="888" width="14.21875" style="1" customWidth="1"/>
    <col min="889" max="889" width="13.88671875" style="1" customWidth="1"/>
    <col min="890" max="898" width="14.21875" style="1" customWidth="1"/>
    <col min="899" max="899" width="13.88671875" style="1" customWidth="1"/>
    <col min="900" max="908" width="14.21875" style="1" customWidth="1"/>
    <col min="909" max="909" width="13.88671875" style="1" customWidth="1"/>
    <col min="910" max="918" width="14.21875" style="1" customWidth="1"/>
    <col min="919" max="919" width="13.88671875" style="1" customWidth="1"/>
    <col min="920" max="927" width="14.21875" style="1" customWidth="1"/>
    <col min="928" max="928" width="13.88671875" style="1" customWidth="1"/>
    <col min="929" max="929" width="13.5546875" style="1" customWidth="1"/>
    <col min="930" max="937" width="13.88671875" style="1" customWidth="1"/>
    <col min="938" max="938" width="14.21875" style="1" customWidth="1"/>
    <col min="939" max="939" width="13.88671875" style="1" customWidth="1"/>
    <col min="940" max="948" width="14.21875" style="1" customWidth="1"/>
    <col min="949" max="949" width="13.88671875" style="1" customWidth="1"/>
    <col min="950" max="958" width="14.21875" style="1" customWidth="1"/>
    <col min="959" max="959" width="13.88671875" style="1" customWidth="1"/>
    <col min="960" max="968" width="14.21875" style="1" customWidth="1"/>
    <col min="969" max="969" width="13.88671875" style="1" customWidth="1"/>
    <col min="970" max="978" width="14.21875" style="1" customWidth="1"/>
    <col min="979" max="979" width="13.88671875" style="1" customWidth="1"/>
    <col min="980" max="988" width="14.21875" style="1" customWidth="1"/>
    <col min="989" max="989" width="13.88671875" style="1" customWidth="1"/>
    <col min="990" max="998" width="14.21875" style="1" customWidth="1"/>
    <col min="999" max="999" width="13.88671875" style="1" customWidth="1"/>
    <col min="1000" max="1008" width="14.21875" style="1" customWidth="1"/>
    <col min="1009" max="1009" width="13.88671875" style="1" customWidth="1"/>
    <col min="1010" max="1017" width="14.21875" style="1" customWidth="1"/>
    <col min="1018" max="1018" width="15" style="1" customWidth="1"/>
    <col min="1019" max="1019" width="14.6640625" style="1" customWidth="1"/>
    <col min="1020" max="1027" width="15" style="1" customWidth="1"/>
    <col min="1028" max="1028" width="14.6640625" style="1" customWidth="1"/>
    <col min="1029" max="1029" width="14.21875" style="1" customWidth="1"/>
    <col min="1030" max="1037" width="14.6640625" style="1" customWidth="1"/>
    <col min="1038" max="1038" width="15" style="1" customWidth="1"/>
    <col min="1039" max="1039" width="14.6640625" style="1" customWidth="1"/>
    <col min="1040" max="1048" width="15" style="1" customWidth="1"/>
    <col min="1049" max="1049" width="14.6640625" style="1" customWidth="1"/>
    <col min="1050" max="1058" width="15" style="1" customWidth="1"/>
    <col min="1059" max="1059" width="14.6640625" style="1" customWidth="1"/>
    <col min="1060" max="1068" width="15" style="1" customWidth="1"/>
    <col min="1069" max="1069" width="14.6640625" style="1" customWidth="1"/>
    <col min="1070" max="1078" width="15" style="1" customWidth="1"/>
    <col min="1079" max="1079" width="14.6640625" style="1" customWidth="1"/>
    <col min="1080" max="1088" width="15" style="1" customWidth="1"/>
    <col min="1089" max="1089" width="14.6640625" style="1" customWidth="1"/>
    <col min="1090" max="1098" width="15" style="1" customWidth="1"/>
    <col min="1099" max="1099" width="14.6640625" style="1" customWidth="1"/>
    <col min="1100" max="1108" width="15" style="1" customWidth="1"/>
    <col min="1109" max="1109" width="14.6640625" style="1" customWidth="1"/>
    <col min="1110" max="1117" width="15" style="1" customWidth="1"/>
    <col min="1118" max="1118" width="14.6640625" style="1" customWidth="1"/>
    <col min="1119" max="1119" width="14.21875" style="1" customWidth="1"/>
    <col min="1120" max="1127" width="14.6640625" style="1" customWidth="1"/>
    <col min="1128" max="1128" width="14.21875" style="1" customWidth="1"/>
    <col min="1129" max="1129" width="13.88671875" style="1" customWidth="1"/>
    <col min="1130" max="1137" width="14.21875" style="1" customWidth="1"/>
    <col min="1138" max="1138" width="14.6640625" style="1" customWidth="1"/>
    <col min="1139" max="1139" width="14.21875" style="1" customWidth="1"/>
    <col min="1140" max="1148" width="14.6640625" style="1" customWidth="1"/>
    <col min="1149" max="1149" width="14.21875" style="1" customWidth="1"/>
    <col min="1150" max="1158" width="14.6640625" style="1" customWidth="1"/>
    <col min="1159" max="1159" width="14.21875" style="1" customWidth="1"/>
    <col min="1160" max="1168" width="14.6640625" style="1" customWidth="1"/>
    <col min="1169" max="1169" width="14.21875" style="1" customWidth="1"/>
    <col min="1170" max="1178" width="14.6640625" style="1" customWidth="1"/>
    <col min="1179" max="1179" width="14.21875" style="1" customWidth="1"/>
    <col min="1180" max="1188" width="14.6640625" style="1" customWidth="1"/>
    <col min="1189" max="1189" width="14.21875" style="1" customWidth="1"/>
    <col min="1190" max="1198" width="14.6640625" style="1" customWidth="1"/>
    <col min="1199" max="1199" width="14.21875" style="1" customWidth="1"/>
    <col min="1200" max="1208" width="14.6640625" style="1" customWidth="1"/>
    <col min="1209" max="1209" width="14.21875" style="1" customWidth="1"/>
    <col min="1210" max="1217" width="14.6640625" style="1" customWidth="1"/>
    <col min="1218" max="1218" width="15" style="1" customWidth="1"/>
    <col min="1219" max="1219" width="14.6640625" style="1" customWidth="1"/>
    <col min="1220" max="1227" width="15" style="1" customWidth="1"/>
    <col min="1228" max="1228" width="14.6640625" style="1" customWidth="1"/>
    <col min="1229" max="1229" width="14.21875" style="1" customWidth="1"/>
    <col min="1230" max="1237" width="14.6640625" style="1" customWidth="1"/>
    <col min="1238" max="1238" width="15" style="1" customWidth="1"/>
    <col min="1239" max="1239" width="14.6640625" style="1" customWidth="1"/>
    <col min="1240" max="1248" width="15" style="1" customWidth="1"/>
    <col min="1249" max="1249" width="14.6640625" style="1" customWidth="1"/>
    <col min="1250" max="1258" width="15" style="1" customWidth="1"/>
    <col min="1259" max="1259" width="14.6640625" style="1" customWidth="1"/>
    <col min="1260" max="1268" width="15" style="1" customWidth="1"/>
    <col min="1269" max="1269" width="14.6640625" style="1" customWidth="1"/>
    <col min="1270" max="1278" width="15" style="1" customWidth="1"/>
    <col min="1279" max="1279" width="14.6640625" style="1" customWidth="1"/>
    <col min="1280" max="1288" width="15" style="1" customWidth="1"/>
    <col min="1289" max="1289" width="14.6640625" style="1" customWidth="1"/>
    <col min="1290" max="1298" width="15" style="1" customWidth="1"/>
    <col min="1299" max="1299" width="14.6640625" style="1" customWidth="1"/>
    <col min="1300" max="1308" width="15" style="1" customWidth="1"/>
    <col min="1309" max="1309" width="14.6640625" style="1" customWidth="1"/>
    <col min="1310" max="1318" width="15" style="1" customWidth="1"/>
    <col min="1319" max="1319" width="14.6640625" style="1" customWidth="1"/>
    <col min="1320" max="1327" width="15" style="1" customWidth="1"/>
    <col min="1328" max="1328" width="14.6640625" style="1" customWidth="1"/>
    <col min="1329" max="1329" width="14.21875" style="1" customWidth="1"/>
    <col min="1330" max="1337" width="14.6640625" style="1" customWidth="1"/>
    <col min="1338" max="1338" width="15" style="1" customWidth="1"/>
    <col min="1339" max="1339" width="14.6640625" style="1" customWidth="1"/>
    <col min="1340" max="1348" width="15" style="1" customWidth="1"/>
    <col min="1349" max="1349" width="14.6640625" style="1" customWidth="1"/>
    <col min="1350" max="1358" width="15" style="1" customWidth="1"/>
    <col min="1359" max="1359" width="14.6640625" style="1" customWidth="1"/>
    <col min="1360" max="1368" width="15" style="1" customWidth="1"/>
    <col min="1369" max="1369" width="14.6640625" style="1" customWidth="1"/>
    <col min="1370" max="1378" width="15" style="1" customWidth="1"/>
    <col min="1379" max="1379" width="14.6640625" style="1" customWidth="1"/>
    <col min="1380" max="1388" width="15" style="1" customWidth="1"/>
    <col min="1389" max="1389" width="14.6640625" style="1" customWidth="1"/>
    <col min="1390" max="1398" width="15" style="1" customWidth="1"/>
    <col min="1399" max="1399" width="14.6640625" style="1" customWidth="1"/>
    <col min="1400" max="1408" width="15" style="1" customWidth="1"/>
    <col min="1409" max="1409" width="14.6640625" style="1" customWidth="1"/>
    <col min="1410" max="1418" width="15" style="1" customWidth="1"/>
    <col min="1419" max="1419" width="14.6640625" style="1" customWidth="1"/>
    <col min="1420" max="1427" width="15" style="1" customWidth="1"/>
    <col min="1428" max="1428" width="14.6640625" style="1" customWidth="1"/>
    <col min="1429" max="1429" width="14.21875" style="1" customWidth="1"/>
    <col min="1430" max="1437" width="14.6640625" style="1" customWidth="1"/>
    <col min="1438" max="1438" width="15" style="1" customWidth="1"/>
    <col min="1439" max="1439" width="14.6640625" style="1" customWidth="1"/>
    <col min="1440" max="1448" width="15" style="1" customWidth="1"/>
    <col min="1449" max="1449" width="14.6640625" style="1" customWidth="1"/>
    <col min="1450" max="1458" width="15" style="1" customWidth="1"/>
    <col min="1459" max="1459" width="14.6640625" style="1" customWidth="1"/>
    <col min="1460" max="1468" width="15" style="1" customWidth="1"/>
    <col min="1469" max="1469" width="14.6640625" style="1" customWidth="1"/>
    <col min="1470" max="1478" width="15" style="1" customWidth="1"/>
    <col min="1479" max="1479" width="14.6640625" style="1" customWidth="1"/>
    <col min="1480" max="1488" width="15" style="1" customWidth="1"/>
    <col min="1489" max="1489" width="14.6640625" style="1" customWidth="1"/>
    <col min="1490" max="1498" width="15" style="1" customWidth="1"/>
    <col min="1499" max="1499" width="14.6640625" style="1" customWidth="1"/>
    <col min="1500" max="1508" width="15" style="1" customWidth="1"/>
    <col min="1509" max="1509" width="14.6640625" style="1" customWidth="1"/>
    <col min="1510" max="1518" width="15" style="1" customWidth="1"/>
    <col min="1519" max="1519" width="14.6640625" style="1" customWidth="1"/>
    <col min="1520" max="1527" width="15" style="1" customWidth="1"/>
    <col min="1528" max="1528" width="14.6640625" style="1" customWidth="1"/>
    <col min="1529" max="1529" width="14.21875" style="1" customWidth="1"/>
    <col min="1530" max="1537" width="14.6640625" style="1" customWidth="1"/>
    <col min="1538" max="1538" width="15" style="1" customWidth="1"/>
    <col min="1539" max="1539" width="14.6640625" style="1" customWidth="1"/>
    <col min="1540" max="1548" width="15" style="1" customWidth="1"/>
    <col min="1549" max="1549" width="14.6640625" style="1" customWidth="1"/>
    <col min="1550" max="1558" width="15" style="1" customWidth="1"/>
    <col min="1559" max="1559" width="14.6640625" style="1" customWidth="1"/>
    <col min="1560" max="1568" width="15" style="1" customWidth="1"/>
    <col min="1569" max="1569" width="14.6640625" style="1" customWidth="1"/>
    <col min="1570" max="1578" width="15" style="1" customWidth="1"/>
    <col min="1579" max="1579" width="14.6640625" style="1" customWidth="1"/>
    <col min="1580" max="1588" width="15" style="1" customWidth="1"/>
    <col min="1589" max="1589" width="14.6640625" style="1" customWidth="1"/>
    <col min="1590" max="1598" width="15" style="1" customWidth="1"/>
    <col min="1599" max="1599" width="14.6640625" style="1" customWidth="1"/>
    <col min="1600" max="1608" width="15" style="1" customWidth="1"/>
    <col min="1609" max="1609" width="14.6640625" style="1" customWidth="1"/>
    <col min="1610" max="1618" width="15" style="1" customWidth="1"/>
    <col min="1619" max="1619" width="14.6640625" style="1" customWidth="1"/>
    <col min="1620" max="1627" width="15" style="1" customWidth="1"/>
    <col min="1628" max="1628" width="14.6640625" style="1" customWidth="1"/>
    <col min="1629" max="1629" width="14.21875" style="1" customWidth="1"/>
    <col min="1630" max="1637" width="14.6640625" style="1" customWidth="1"/>
    <col min="1638" max="1638" width="15" style="1" customWidth="1"/>
    <col min="1639" max="1639" width="14.6640625" style="1" customWidth="1"/>
    <col min="1640" max="1648" width="15" style="1" customWidth="1"/>
    <col min="1649" max="1649" width="14.6640625" style="1" customWidth="1"/>
    <col min="1650" max="1658" width="15" style="1" customWidth="1"/>
    <col min="1659" max="1659" width="14.6640625" style="1" customWidth="1"/>
    <col min="1660" max="1668" width="15" style="1" customWidth="1"/>
    <col min="1669" max="1669" width="14.6640625" style="1" customWidth="1"/>
    <col min="1670" max="1678" width="15" style="1" customWidth="1"/>
    <col min="1679" max="1679" width="14.6640625" style="1" customWidth="1"/>
    <col min="1680" max="1688" width="15" style="1" customWidth="1"/>
    <col min="1689" max="1689" width="14.6640625" style="1" customWidth="1"/>
    <col min="1690" max="1698" width="15" style="1" customWidth="1"/>
    <col min="1699" max="1699" width="14.6640625" style="1" customWidth="1"/>
    <col min="1700" max="1708" width="15" style="1" customWidth="1"/>
    <col min="1709" max="1709" width="14.6640625" style="1" customWidth="1"/>
    <col min="1710" max="1718" width="15" style="1" customWidth="1"/>
    <col min="1719" max="1719" width="14.6640625" style="1" customWidth="1"/>
    <col min="1720" max="1727" width="15" style="1" customWidth="1"/>
    <col min="1728" max="1728" width="14.6640625" style="1" customWidth="1"/>
    <col min="1729" max="1729" width="14.21875" style="1" customWidth="1"/>
    <col min="1730" max="1737" width="14.6640625" style="1" customWidth="1"/>
    <col min="1738" max="1738" width="15" style="1" customWidth="1"/>
    <col min="1739" max="1739" width="14.6640625" style="1" customWidth="1"/>
    <col min="1740" max="1748" width="15" style="1" customWidth="1"/>
    <col min="1749" max="1749" width="14.6640625" style="1" customWidth="1"/>
    <col min="1750" max="1758" width="15" style="1" customWidth="1"/>
    <col min="1759" max="1759" width="14.6640625" style="1" customWidth="1"/>
    <col min="1760" max="1768" width="15" style="1" customWidth="1"/>
    <col min="1769" max="1769" width="14.6640625" style="1" customWidth="1"/>
    <col min="1770" max="1778" width="15" style="1" customWidth="1"/>
    <col min="1779" max="1779" width="14.6640625" style="1" customWidth="1"/>
    <col min="1780" max="1788" width="15" style="1" customWidth="1"/>
    <col min="1789" max="1789" width="14.6640625" style="1" customWidth="1"/>
    <col min="1790" max="1798" width="15" style="1" customWidth="1"/>
    <col min="1799" max="1799" width="14.6640625" style="1" customWidth="1"/>
    <col min="1800" max="1808" width="15" style="1" customWidth="1"/>
    <col min="1809" max="1809" width="14.6640625" style="1" customWidth="1"/>
    <col min="1810" max="1818" width="15" style="1" customWidth="1"/>
    <col min="1819" max="1819" width="14.6640625" style="1" customWidth="1"/>
    <col min="1820" max="1827" width="15" style="1" customWidth="1"/>
    <col min="1828" max="1828" width="14.6640625" style="1" customWidth="1"/>
    <col min="1829" max="1829" width="14.21875" style="1" customWidth="1"/>
    <col min="1830" max="1837" width="14.6640625" style="1" customWidth="1"/>
    <col min="1838" max="1838" width="15" style="1" customWidth="1"/>
    <col min="1839" max="1839" width="14.6640625" style="1" customWidth="1"/>
    <col min="1840" max="1848" width="15" style="1" customWidth="1"/>
    <col min="1849" max="1849" width="14.6640625" style="1" customWidth="1"/>
    <col min="1850" max="1858" width="15" style="1" customWidth="1"/>
    <col min="1859" max="1859" width="14.6640625" style="1" customWidth="1"/>
    <col min="1860" max="1868" width="15" style="1" customWidth="1"/>
    <col min="1869" max="1869" width="14.6640625" style="1" customWidth="1"/>
    <col min="1870" max="1878" width="15" style="1" customWidth="1"/>
    <col min="1879" max="1879" width="14.6640625" style="1" customWidth="1"/>
    <col min="1880" max="1888" width="15" style="1" customWidth="1"/>
    <col min="1889" max="1889" width="14.6640625" style="1" customWidth="1"/>
    <col min="1890" max="1898" width="15" style="1" customWidth="1"/>
    <col min="1899" max="1899" width="14.6640625" style="1" customWidth="1"/>
    <col min="1900" max="1908" width="15" style="1" customWidth="1"/>
    <col min="1909" max="1909" width="14.6640625" style="1" customWidth="1"/>
    <col min="1910" max="1918" width="15" style="1" customWidth="1"/>
    <col min="1919" max="1919" width="14.6640625" style="1" customWidth="1"/>
    <col min="1920" max="1927" width="15" style="1" customWidth="1"/>
    <col min="1928" max="1928" width="14.6640625" style="1" customWidth="1"/>
    <col min="1929" max="1929" width="14.21875" style="1" customWidth="1"/>
    <col min="1930" max="1937" width="14.6640625" style="1" customWidth="1"/>
    <col min="1938" max="1938" width="15" style="1" customWidth="1"/>
    <col min="1939" max="1939" width="14.6640625" style="1" customWidth="1"/>
    <col min="1940" max="1948" width="15" style="1" customWidth="1"/>
    <col min="1949" max="1949" width="14.6640625" style="1" customWidth="1"/>
    <col min="1950" max="1958" width="15" style="1" customWidth="1"/>
    <col min="1959" max="1959" width="14.6640625" style="1" customWidth="1"/>
    <col min="1960" max="1968" width="15" style="1" customWidth="1"/>
    <col min="1969" max="1969" width="14.6640625" style="1" customWidth="1"/>
    <col min="1970" max="1978" width="15" style="1" customWidth="1"/>
    <col min="1979" max="1979" width="14.6640625" style="1" customWidth="1"/>
    <col min="1980" max="1988" width="15" style="1" customWidth="1"/>
    <col min="1989" max="1989" width="14.6640625" style="1" customWidth="1"/>
    <col min="1990" max="1998" width="15" style="1" customWidth="1"/>
    <col min="1999" max="1999" width="14.6640625" style="1" customWidth="1"/>
    <col min="2000" max="2008" width="15" style="1" customWidth="1"/>
    <col min="2009" max="2009" width="14.6640625" style="1" customWidth="1"/>
    <col min="2010" max="2017" width="15" style="1" customWidth="1"/>
    <col min="2018" max="2018" width="15.33203125" style="1" customWidth="1"/>
    <col min="2019" max="2019" width="15" style="1" customWidth="1"/>
    <col min="2020" max="2027" width="15.33203125" style="1" customWidth="1"/>
    <col min="2028" max="2028" width="15" style="1" customWidth="1"/>
    <col min="2029" max="2029" width="14.6640625" style="1" customWidth="1"/>
    <col min="2030" max="2037" width="15" style="1" customWidth="1"/>
    <col min="2038" max="2038" width="15.33203125" style="1" customWidth="1"/>
    <col min="2039" max="2039" width="15" style="1" customWidth="1"/>
    <col min="2040" max="2048" width="15.33203125" style="1" customWidth="1"/>
    <col min="2049" max="2049" width="15" style="1" customWidth="1"/>
    <col min="2050" max="2058" width="15.33203125" style="1" customWidth="1"/>
    <col min="2059" max="2059" width="15" style="1" customWidth="1"/>
    <col min="2060" max="2068" width="15.33203125" style="1" customWidth="1"/>
    <col min="2069" max="2069" width="15" style="1" customWidth="1"/>
    <col min="2070" max="2078" width="15.33203125" style="1" customWidth="1"/>
    <col min="2079" max="2079" width="15" style="1" customWidth="1"/>
    <col min="2080" max="2088" width="15.33203125" style="1" customWidth="1"/>
    <col min="2089" max="2089" width="15" style="1" customWidth="1"/>
    <col min="2090" max="2098" width="15.33203125" style="1" customWidth="1"/>
    <col min="2099" max="2099" width="15" style="1" customWidth="1"/>
    <col min="2100" max="2108" width="15.33203125" style="1" customWidth="1"/>
    <col min="2109" max="2109" width="15" style="1" customWidth="1"/>
    <col min="2110" max="2117" width="15.33203125" style="1" customWidth="1"/>
    <col min="2118" max="2118" width="15" style="1" customWidth="1"/>
    <col min="2119" max="2119" width="14.6640625" style="1" customWidth="1"/>
    <col min="2120" max="2127" width="15" style="1" customWidth="1"/>
    <col min="2128" max="2128" width="14.6640625" style="1" customWidth="1"/>
    <col min="2129" max="2129" width="14.21875" style="1" customWidth="1"/>
    <col min="2130" max="2137" width="14.6640625" style="1" customWidth="1"/>
    <col min="2138" max="2138" width="15" style="1" customWidth="1"/>
    <col min="2139" max="2139" width="14.6640625" style="1" customWidth="1"/>
    <col min="2140" max="2148" width="15" style="1" customWidth="1"/>
    <col min="2149" max="2149" width="14.6640625" style="1" customWidth="1"/>
    <col min="2150" max="2158" width="15" style="1" customWidth="1"/>
    <col min="2159" max="2159" width="14.6640625" style="1" customWidth="1"/>
    <col min="2160" max="2168" width="15" style="1" customWidth="1"/>
    <col min="2169" max="2169" width="14.6640625" style="1" customWidth="1"/>
    <col min="2170" max="2178" width="15" style="1" customWidth="1"/>
    <col min="2179" max="2179" width="14.6640625" style="1" customWidth="1"/>
    <col min="2180" max="2188" width="15" style="1" customWidth="1"/>
    <col min="2189" max="2189" width="14.6640625" style="1" customWidth="1"/>
    <col min="2190" max="2198" width="15" style="1" customWidth="1"/>
    <col min="2199" max="2199" width="14.6640625" style="1" customWidth="1"/>
    <col min="2200" max="2208" width="15" style="1" customWidth="1"/>
    <col min="2209" max="2209" width="14.6640625" style="1" customWidth="1"/>
    <col min="2210" max="2217" width="15" style="1" customWidth="1"/>
    <col min="2218" max="2218" width="15.33203125" style="1" customWidth="1"/>
    <col min="2219" max="2219" width="15" style="1" customWidth="1"/>
    <col min="2220" max="2227" width="15.33203125" style="1" customWidth="1"/>
    <col min="2228" max="2228" width="15" style="1" customWidth="1"/>
    <col min="2229" max="2229" width="14.6640625" style="1" customWidth="1"/>
    <col min="2230" max="2237" width="15" style="1" customWidth="1"/>
    <col min="2238" max="2238" width="15.33203125" style="1" customWidth="1"/>
    <col min="2239" max="2239" width="15" style="1" customWidth="1"/>
    <col min="2240" max="2248" width="15.33203125" style="1" customWidth="1"/>
    <col min="2249" max="2249" width="15" style="1" customWidth="1"/>
    <col min="2250" max="2258" width="15.33203125" style="1" customWidth="1"/>
    <col min="2259" max="2259" width="15" style="1" customWidth="1"/>
    <col min="2260" max="2268" width="15.33203125" style="1" customWidth="1"/>
    <col min="2269" max="2269" width="15" style="1" customWidth="1"/>
    <col min="2270" max="2278" width="15.33203125" style="1" customWidth="1"/>
    <col min="2279" max="2279" width="15" style="1" customWidth="1"/>
    <col min="2280" max="2288" width="15.33203125" style="1" customWidth="1"/>
    <col min="2289" max="2289" width="15" style="1" customWidth="1"/>
    <col min="2290" max="2298" width="15.33203125" style="1" customWidth="1"/>
    <col min="2299" max="2299" width="15" style="1" customWidth="1"/>
    <col min="2300" max="2308" width="15.33203125" style="1" customWidth="1"/>
    <col min="2309" max="2309" width="15" style="1" customWidth="1"/>
    <col min="2310" max="2318" width="15.33203125" style="1" customWidth="1"/>
    <col min="2319" max="2319" width="15" style="1" customWidth="1"/>
    <col min="2320" max="2327" width="15.33203125" style="1" customWidth="1"/>
    <col min="2328" max="2328" width="15" style="1" customWidth="1"/>
    <col min="2329" max="2329" width="14.6640625" style="1" customWidth="1"/>
    <col min="2330" max="2337" width="15" style="1" customWidth="1"/>
    <col min="2338" max="2338" width="15.33203125" style="1" customWidth="1"/>
    <col min="2339" max="2339" width="15" style="1" customWidth="1"/>
    <col min="2340" max="2348" width="15.33203125" style="1" customWidth="1"/>
    <col min="2349" max="2349" width="15" style="1" customWidth="1"/>
    <col min="2350" max="2358" width="15.33203125" style="1" customWidth="1"/>
    <col min="2359" max="2359" width="15" style="1" customWidth="1"/>
    <col min="2360" max="2368" width="15.33203125" style="1" customWidth="1"/>
    <col min="2369" max="2369" width="15" style="1" customWidth="1"/>
    <col min="2370" max="2378" width="15.33203125" style="1" customWidth="1"/>
    <col min="2379" max="2379" width="15" style="1" customWidth="1"/>
    <col min="2380" max="2388" width="15.33203125" style="1" customWidth="1"/>
    <col min="2389" max="2389" width="15" style="1" customWidth="1"/>
    <col min="2390" max="2398" width="15.33203125" style="1" customWidth="1"/>
    <col min="2399" max="2399" width="15" style="1" customWidth="1"/>
    <col min="2400" max="2408" width="15.33203125" style="1" customWidth="1"/>
    <col min="2409" max="2409" width="15" style="1" customWidth="1"/>
    <col min="2410" max="2418" width="15.33203125" style="1" customWidth="1"/>
    <col min="2419" max="2419" width="15" style="1" customWidth="1"/>
    <col min="2420" max="2427" width="15.33203125" style="1" customWidth="1"/>
    <col min="2428" max="2428" width="15" style="1" customWidth="1"/>
    <col min="2429" max="2429" width="14.6640625" style="1" customWidth="1"/>
    <col min="2430" max="2437" width="15" style="1" customWidth="1"/>
    <col min="2438" max="2438" width="15.33203125" style="1" customWidth="1"/>
    <col min="2439" max="2439" width="15" style="1" customWidth="1"/>
    <col min="2440" max="2448" width="15.33203125" style="1" customWidth="1"/>
    <col min="2449" max="2449" width="15" style="1" customWidth="1"/>
    <col min="2450" max="2458" width="15.33203125" style="1" customWidth="1"/>
    <col min="2459" max="2459" width="15" style="1" customWidth="1"/>
    <col min="2460" max="2468" width="15.33203125" style="1" customWidth="1"/>
    <col min="2469" max="2469" width="15" style="1" customWidth="1"/>
    <col min="2470" max="2478" width="15.33203125" style="1" customWidth="1"/>
    <col min="2479" max="2479" width="15" style="1" customWidth="1"/>
    <col min="2480" max="2488" width="15.33203125" style="1" customWidth="1"/>
    <col min="2489" max="2489" width="15" style="1" customWidth="1"/>
    <col min="2490" max="2498" width="15.33203125" style="1" customWidth="1"/>
    <col min="2499" max="2499" width="15" style="1" customWidth="1"/>
    <col min="2500" max="2508" width="15.33203125" style="1" customWidth="1"/>
    <col min="2509" max="2509" width="15" style="1" customWidth="1"/>
    <col min="2510" max="2518" width="15.33203125" style="1" customWidth="1"/>
    <col min="2519" max="2519" width="15" style="1" customWidth="1"/>
    <col min="2520" max="2527" width="15.33203125" style="1" customWidth="1"/>
    <col min="2528" max="2528" width="15" style="1" customWidth="1"/>
    <col min="2529" max="2529" width="14.6640625" style="1" customWidth="1"/>
    <col min="2530" max="2537" width="15" style="1" customWidth="1"/>
    <col min="2538" max="2538" width="15.33203125" style="1" customWidth="1"/>
    <col min="2539" max="2539" width="15" style="1" customWidth="1"/>
    <col min="2540" max="2548" width="15.33203125" style="1" customWidth="1"/>
    <col min="2549" max="2549" width="15" style="1" customWidth="1"/>
    <col min="2550" max="2558" width="15.33203125" style="1" customWidth="1"/>
    <col min="2559" max="2559" width="15" style="1" customWidth="1"/>
    <col min="2560" max="2568" width="15.33203125" style="1" customWidth="1"/>
    <col min="2569" max="2569" width="15" style="1" customWidth="1"/>
    <col min="2570" max="2578" width="15.33203125" style="1" customWidth="1"/>
    <col min="2579" max="2579" width="15" style="1" customWidth="1"/>
    <col min="2580" max="2588" width="15.33203125" style="1" customWidth="1"/>
    <col min="2589" max="2589" width="15" style="1" customWidth="1"/>
    <col min="2590" max="2598" width="15.33203125" style="1" customWidth="1"/>
    <col min="2599" max="2599" width="15" style="1" customWidth="1"/>
    <col min="2600" max="2608" width="15.33203125" style="1" customWidth="1"/>
    <col min="2609" max="2609" width="15" style="1" customWidth="1"/>
    <col min="2610" max="2618" width="15.33203125" style="1" customWidth="1"/>
    <col min="2619" max="2619" width="15" style="1" customWidth="1"/>
    <col min="2620" max="2627" width="15.33203125" style="1" customWidth="1"/>
    <col min="2628" max="2628" width="15" style="1" customWidth="1"/>
    <col min="2629" max="2629" width="14.6640625" style="1" customWidth="1"/>
    <col min="2630" max="2637" width="15" style="1" customWidth="1"/>
    <col min="2638" max="2638" width="15.33203125" style="1" customWidth="1"/>
    <col min="2639" max="2639" width="15" style="1" customWidth="1"/>
    <col min="2640" max="2648" width="15.33203125" style="1" customWidth="1"/>
    <col min="2649" max="2649" width="15" style="1" customWidth="1"/>
    <col min="2650" max="2658" width="15.33203125" style="1" customWidth="1"/>
    <col min="2659" max="2659" width="15" style="1" customWidth="1"/>
    <col min="2660" max="2668" width="15.33203125" style="1" customWidth="1"/>
    <col min="2669" max="2669" width="15" style="1" customWidth="1"/>
    <col min="2670" max="2678" width="15.33203125" style="1" customWidth="1"/>
    <col min="2679" max="2679" width="15" style="1" customWidth="1"/>
    <col min="2680" max="2688" width="15.33203125" style="1" customWidth="1"/>
    <col min="2689" max="2689" width="15" style="1" customWidth="1"/>
    <col min="2690" max="2698" width="15.33203125" style="1" customWidth="1"/>
    <col min="2699" max="2699" width="15" style="1" customWidth="1"/>
    <col min="2700" max="2708" width="15.33203125" style="1" customWidth="1"/>
    <col min="2709" max="2709" width="15" style="1" customWidth="1"/>
    <col min="2710" max="2718" width="15.33203125" style="1" customWidth="1"/>
    <col min="2719" max="2719" width="15" style="1" customWidth="1"/>
    <col min="2720" max="2727" width="15.33203125" style="1" customWidth="1"/>
    <col min="2728" max="2728" width="15" style="1" customWidth="1"/>
    <col min="2729" max="2729" width="14.6640625" style="1" customWidth="1"/>
    <col min="2730" max="2737" width="15" style="1" customWidth="1"/>
    <col min="2738" max="2738" width="15.33203125" style="1" customWidth="1"/>
    <col min="2739" max="2739" width="15" style="1" customWidth="1"/>
    <col min="2740" max="2748" width="15.33203125" style="1" customWidth="1"/>
    <col min="2749" max="2749" width="15" style="1" customWidth="1"/>
    <col min="2750" max="2758" width="15.33203125" style="1" customWidth="1"/>
    <col min="2759" max="2759" width="15" style="1" customWidth="1"/>
    <col min="2760" max="2768" width="15.33203125" style="1" customWidth="1"/>
    <col min="2769" max="2769" width="15" style="1" customWidth="1"/>
    <col min="2770" max="2778" width="15.33203125" style="1" customWidth="1"/>
    <col min="2779" max="2779" width="15" style="1" customWidth="1"/>
    <col min="2780" max="2788" width="15.33203125" style="1" customWidth="1"/>
    <col min="2789" max="2789" width="15" style="1" customWidth="1"/>
    <col min="2790" max="2798" width="15.33203125" style="1" customWidth="1"/>
    <col min="2799" max="2799" width="15" style="1" customWidth="1"/>
    <col min="2800" max="2808" width="15.33203125" style="1" customWidth="1"/>
    <col min="2809" max="2809" width="15" style="1" customWidth="1"/>
    <col min="2810" max="2818" width="15.33203125" style="1" customWidth="1"/>
    <col min="2819" max="2819" width="15" style="1" customWidth="1"/>
    <col min="2820" max="2827" width="15.33203125" style="1" customWidth="1"/>
    <col min="2828" max="2828" width="15" style="1" customWidth="1"/>
    <col min="2829" max="2829" width="14.6640625" style="1" customWidth="1"/>
    <col min="2830" max="2837" width="15" style="1" customWidth="1"/>
    <col min="2838" max="2838" width="15.33203125" style="1" customWidth="1"/>
    <col min="2839" max="2839" width="15" style="1" customWidth="1"/>
    <col min="2840" max="2848" width="15.33203125" style="1" customWidth="1"/>
    <col min="2849" max="2849" width="15" style="1" customWidth="1"/>
    <col min="2850" max="2858" width="15.33203125" style="1" customWidth="1"/>
    <col min="2859" max="2859" width="15" style="1" customWidth="1"/>
    <col min="2860" max="2868" width="15.33203125" style="1" customWidth="1"/>
    <col min="2869" max="2869" width="15" style="1" customWidth="1"/>
    <col min="2870" max="2878" width="15.33203125" style="1" customWidth="1"/>
    <col min="2879" max="2879" width="15" style="1" customWidth="1"/>
    <col min="2880" max="2888" width="15.33203125" style="1" customWidth="1"/>
    <col min="2889" max="2889" width="15" style="1" customWidth="1"/>
    <col min="2890" max="2898" width="15.33203125" style="1" customWidth="1"/>
    <col min="2899" max="2899" width="15" style="1" customWidth="1"/>
    <col min="2900" max="2908" width="15.33203125" style="1" customWidth="1"/>
    <col min="2909" max="2909" width="15" style="1" customWidth="1"/>
    <col min="2910" max="2918" width="15.33203125" style="1" customWidth="1"/>
    <col min="2919" max="2919" width="15" style="1" customWidth="1"/>
    <col min="2920" max="2927" width="15.33203125" style="1" customWidth="1"/>
    <col min="2928" max="2928" width="15" style="1" customWidth="1"/>
    <col min="2929" max="2929" width="14.6640625" style="1" customWidth="1"/>
    <col min="2930" max="2937" width="15" style="1" customWidth="1"/>
    <col min="2938" max="2938" width="15.33203125" style="1" customWidth="1"/>
    <col min="2939" max="2939" width="15" style="1" customWidth="1"/>
    <col min="2940" max="2948" width="15.33203125" style="1" customWidth="1"/>
    <col min="2949" max="2949" width="15" style="1" customWidth="1"/>
    <col min="2950" max="2958" width="15.33203125" style="1" customWidth="1"/>
    <col min="2959" max="2959" width="15" style="1" customWidth="1"/>
    <col min="2960" max="2968" width="15.33203125" style="1" customWidth="1"/>
    <col min="2969" max="2969" width="15" style="1" customWidth="1"/>
    <col min="2970" max="2978" width="15.33203125" style="1" customWidth="1"/>
    <col min="2979" max="2979" width="15" style="1" customWidth="1"/>
    <col min="2980" max="2988" width="15.33203125" style="1" customWidth="1"/>
    <col min="2989" max="2989" width="15" style="1" customWidth="1"/>
    <col min="2990" max="2998" width="15.33203125" style="1" customWidth="1"/>
    <col min="2999" max="2999" width="15" style="1" customWidth="1"/>
    <col min="3000" max="3008" width="15.33203125" style="1" customWidth="1"/>
    <col min="3009" max="3009" width="15" style="1" customWidth="1"/>
    <col min="3010" max="3018" width="15.33203125" style="1" customWidth="1"/>
    <col min="3019" max="3019" width="15" style="1" customWidth="1"/>
    <col min="3020" max="3027" width="15.33203125" style="1" customWidth="1"/>
    <col min="3028" max="3028" width="15" style="1" customWidth="1"/>
    <col min="3029" max="3029" width="14.6640625" style="1" customWidth="1"/>
    <col min="3030" max="3037" width="15" style="1" customWidth="1"/>
    <col min="3038" max="3038" width="15.33203125" style="1" customWidth="1"/>
    <col min="3039" max="3039" width="15" style="1" customWidth="1"/>
    <col min="3040" max="3048" width="15.33203125" style="1" customWidth="1"/>
    <col min="3049" max="3049" width="15" style="1" customWidth="1"/>
    <col min="3050" max="3058" width="15.33203125" style="1" customWidth="1"/>
    <col min="3059" max="3059" width="15" style="1" customWidth="1"/>
    <col min="3060" max="3068" width="15.33203125" style="1" customWidth="1"/>
    <col min="3069" max="3069" width="15" style="1" customWidth="1"/>
    <col min="3070" max="3078" width="15.33203125" style="1" customWidth="1"/>
    <col min="3079" max="3079" width="15" style="1" customWidth="1"/>
    <col min="3080" max="3088" width="15.33203125" style="1" customWidth="1"/>
    <col min="3089" max="3089" width="15" style="1" customWidth="1"/>
    <col min="3090" max="3098" width="15.33203125" style="1" customWidth="1"/>
    <col min="3099" max="3099" width="15" style="1" customWidth="1"/>
    <col min="3100" max="3108" width="15.33203125" style="1" customWidth="1"/>
    <col min="3109" max="3109" width="15" style="1" customWidth="1"/>
    <col min="3110" max="3117" width="15.33203125" style="1" customWidth="1"/>
    <col min="3118" max="3118" width="15" style="1" customWidth="1"/>
    <col min="3119" max="3119" width="14.6640625" style="1" customWidth="1"/>
    <col min="3120" max="3127" width="15" style="1" customWidth="1"/>
    <col min="3128" max="3128" width="14.6640625" style="1" customWidth="1"/>
    <col min="3129" max="3129" width="14.21875" style="1" customWidth="1"/>
    <col min="3130" max="3137" width="14.6640625" style="1" customWidth="1"/>
    <col min="3138" max="3138" width="15" style="1" customWidth="1"/>
    <col min="3139" max="3139" width="14.6640625" style="1" customWidth="1"/>
    <col min="3140" max="3148" width="15" style="1" customWidth="1"/>
    <col min="3149" max="3149" width="14.6640625" style="1" customWidth="1"/>
    <col min="3150" max="3158" width="15" style="1" customWidth="1"/>
    <col min="3159" max="3159" width="14.6640625" style="1" customWidth="1"/>
    <col min="3160" max="3168" width="15" style="1" customWidth="1"/>
    <col min="3169" max="3169" width="14.6640625" style="1" customWidth="1"/>
    <col min="3170" max="3178" width="15" style="1" customWidth="1"/>
    <col min="3179" max="3179" width="14.6640625" style="1" customWidth="1"/>
    <col min="3180" max="3188" width="15" style="1" customWidth="1"/>
    <col min="3189" max="3189" width="14.6640625" style="1" customWidth="1"/>
    <col min="3190" max="3198" width="15" style="1" customWidth="1"/>
    <col min="3199" max="3199" width="14.6640625" style="1" customWidth="1"/>
    <col min="3200" max="3208" width="15" style="1" customWidth="1"/>
    <col min="3209" max="3209" width="14.6640625" style="1" customWidth="1"/>
    <col min="3210" max="3217" width="15" style="1" customWidth="1"/>
    <col min="3218" max="3218" width="15.33203125" style="1" customWidth="1"/>
    <col min="3219" max="3219" width="15" style="1" customWidth="1"/>
    <col min="3220" max="3227" width="15.33203125" style="1" customWidth="1"/>
    <col min="3228" max="3228" width="15" style="1" customWidth="1"/>
    <col min="3229" max="3229" width="14.6640625" style="1" customWidth="1"/>
    <col min="3230" max="3237" width="15" style="1" customWidth="1"/>
    <col min="3238" max="3238" width="15.33203125" style="1" customWidth="1"/>
    <col min="3239" max="3239" width="15" style="1" customWidth="1"/>
    <col min="3240" max="3248" width="15.33203125" style="1" customWidth="1"/>
    <col min="3249" max="3249" width="15" style="1" customWidth="1"/>
    <col min="3250" max="3258" width="15.33203125" style="1" customWidth="1"/>
    <col min="3259" max="3259" width="15" style="1" customWidth="1"/>
    <col min="3260" max="3268" width="15.33203125" style="1" customWidth="1"/>
    <col min="3269" max="3269" width="15" style="1" customWidth="1"/>
    <col min="3270" max="3278" width="15.33203125" style="1" customWidth="1"/>
    <col min="3279" max="3279" width="15" style="1" customWidth="1"/>
    <col min="3280" max="3288" width="15.33203125" style="1" customWidth="1"/>
    <col min="3289" max="3289" width="15" style="1" customWidth="1"/>
    <col min="3290" max="3298" width="15.33203125" style="1" customWidth="1"/>
    <col min="3299" max="3299" width="15" style="1" customWidth="1"/>
    <col min="3300" max="3308" width="15.33203125" style="1" customWidth="1"/>
    <col min="3309" max="3309" width="15" style="1" customWidth="1"/>
    <col min="3310" max="3318" width="15.33203125" style="1" customWidth="1"/>
    <col min="3319" max="3319" width="15" style="1" customWidth="1"/>
    <col min="3320" max="3327" width="15.33203125" style="1" customWidth="1"/>
    <col min="3328" max="3328" width="15" style="1" customWidth="1"/>
    <col min="3329" max="3329" width="14.6640625" style="1" customWidth="1"/>
    <col min="3330" max="3337" width="15" style="1" customWidth="1"/>
    <col min="3338" max="3338" width="15.33203125" style="1" customWidth="1"/>
    <col min="3339" max="3339" width="15" style="1" customWidth="1"/>
    <col min="3340" max="3348" width="15.33203125" style="1" customWidth="1"/>
    <col min="3349" max="3349" width="15" style="1" customWidth="1"/>
    <col min="3350" max="3358" width="15.33203125" style="1" customWidth="1"/>
    <col min="3359" max="3359" width="15" style="1" customWidth="1"/>
    <col min="3360" max="3368" width="15.33203125" style="1" customWidth="1"/>
    <col min="3369" max="3369" width="15" style="1" customWidth="1"/>
    <col min="3370" max="3378" width="15.33203125" style="1" customWidth="1"/>
    <col min="3379" max="3379" width="15" style="1" customWidth="1"/>
    <col min="3380" max="3388" width="15.33203125" style="1" customWidth="1"/>
    <col min="3389" max="3389" width="15" style="1" customWidth="1"/>
    <col min="3390" max="3398" width="15.33203125" style="1" customWidth="1"/>
    <col min="3399" max="3399" width="15" style="1" customWidth="1"/>
    <col min="3400" max="3408" width="15.33203125" style="1" customWidth="1"/>
    <col min="3409" max="3409" width="15" style="1" customWidth="1"/>
    <col min="3410" max="3418" width="15.33203125" style="1" customWidth="1"/>
    <col min="3419" max="3419" width="15" style="1" customWidth="1"/>
    <col min="3420" max="3427" width="15.33203125" style="1" customWidth="1"/>
    <col min="3428" max="3428" width="15" style="1" customWidth="1"/>
    <col min="3429" max="3429" width="14.6640625" style="1" customWidth="1"/>
    <col min="3430" max="3437" width="15" style="1" customWidth="1"/>
    <col min="3438" max="3438" width="15.33203125" style="1" customWidth="1"/>
    <col min="3439" max="3439" width="15" style="1" customWidth="1"/>
    <col min="3440" max="3448" width="15.33203125" style="1" customWidth="1"/>
    <col min="3449" max="3449" width="15" style="1" customWidth="1"/>
    <col min="3450" max="3458" width="15.33203125" style="1" customWidth="1"/>
    <col min="3459" max="3459" width="15" style="1" customWidth="1"/>
    <col min="3460" max="3468" width="15.33203125" style="1" customWidth="1"/>
    <col min="3469" max="3469" width="15" style="1" customWidth="1"/>
    <col min="3470" max="3478" width="15.33203125" style="1" customWidth="1"/>
    <col min="3479" max="3479" width="15" style="1" customWidth="1"/>
    <col min="3480" max="3488" width="15.33203125" style="1" customWidth="1"/>
    <col min="3489" max="3489" width="15" style="1" customWidth="1"/>
    <col min="3490" max="3498" width="15.33203125" style="1" customWidth="1"/>
    <col min="3499" max="3499" width="15" style="1" customWidth="1"/>
    <col min="3500" max="3508" width="15.33203125" style="1" customWidth="1"/>
    <col min="3509" max="3509" width="15" style="1" customWidth="1"/>
    <col min="3510" max="3518" width="15.33203125" style="1" customWidth="1"/>
    <col min="3519" max="3519" width="15" style="1" customWidth="1"/>
    <col min="3520" max="3527" width="15.33203125" style="1" customWidth="1"/>
    <col min="3528" max="3528" width="15" style="1" customWidth="1"/>
    <col min="3529" max="3529" width="14.6640625" style="1" customWidth="1"/>
    <col min="3530" max="3537" width="15" style="1" customWidth="1"/>
    <col min="3538" max="3538" width="15.33203125" style="1" customWidth="1"/>
    <col min="3539" max="3539" width="15" style="1" customWidth="1"/>
    <col min="3540" max="3548" width="15.33203125" style="1" customWidth="1"/>
    <col min="3549" max="3549" width="15" style="1" customWidth="1"/>
    <col min="3550" max="3558" width="15.33203125" style="1" customWidth="1"/>
    <col min="3559" max="3559" width="15" style="1" customWidth="1"/>
    <col min="3560" max="3568" width="15.33203125" style="1" customWidth="1"/>
    <col min="3569" max="3569" width="15" style="1" customWidth="1"/>
    <col min="3570" max="3578" width="15.33203125" style="1" customWidth="1"/>
    <col min="3579" max="3579" width="15" style="1" customWidth="1"/>
    <col min="3580" max="3588" width="15.33203125" style="1" customWidth="1"/>
    <col min="3589" max="3589" width="15" style="1" customWidth="1"/>
    <col min="3590" max="3598" width="15.33203125" style="1" customWidth="1"/>
    <col min="3599" max="3599" width="15" style="1" customWidth="1"/>
    <col min="3600" max="3608" width="15.33203125" style="1" customWidth="1"/>
    <col min="3609" max="3609" width="15" style="1" customWidth="1"/>
    <col min="3610" max="3618" width="15.33203125" style="1" customWidth="1"/>
    <col min="3619" max="3619" width="15" style="1" customWidth="1"/>
    <col min="3620" max="3627" width="15.33203125" style="1" customWidth="1"/>
    <col min="3628" max="3628" width="15" style="1" customWidth="1"/>
    <col min="3629" max="3629" width="14.6640625" style="1" customWidth="1"/>
    <col min="3630" max="3637" width="15" style="1" customWidth="1"/>
    <col min="3638" max="3638" width="15.33203125" style="1" customWidth="1"/>
    <col min="3639" max="3639" width="15" style="1" customWidth="1"/>
    <col min="3640" max="3648" width="15.33203125" style="1" customWidth="1"/>
    <col min="3649" max="3649" width="15" style="1" customWidth="1"/>
    <col min="3650" max="3658" width="15.33203125" style="1" customWidth="1"/>
    <col min="3659" max="3659" width="15" style="1" customWidth="1"/>
    <col min="3660" max="3668" width="15.33203125" style="1" customWidth="1"/>
    <col min="3669" max="3669" width="15" style="1" customWidth="1"/>
    <col min="3670" max="3678" width="15.33203125" style="1" customWidth="1"/>
    <col min="3679" max="3679" width="15" style="1" customWidth="1"/>
    <col min="3680" max="3688" width="15.33203125" style="1" customWidth="1"/>
    <col min="3689" max="3689" width="15" style="1" customWidth="1"/>
    <col min="3690" max="3698" width="15.33203125" style="1" customWidth="1"/>
    <col min="3699" max="3699" width="15" style="1" customWidth="1"/>
    <col min="3700" max="3708" width="15.33203125" style="1" customWidth="1"/>
    <col min="3709" max="3709" width="15" style="1" customWidth="1"/>
    <col min="3710" max="3718" width="15.33203125" style="1" customWidth="1"/>
    <col min="3719" max="3719" width="15" style="1" customWidth="1"/>
    <col min="3720" max="3727" width="15.33203125" style="1" customWidth="1"/>
    <col min="3728" max="3728" width="15" style="1" customWidth="1"/>
    <col min="3729" max="3729" width="14.6640625" style="1" customWidth="1"/>
    <col min="3730" max="3737" width="15" style="1" customWidth="1"/>
    <col min="3738" max="3738" width="15.33203125" style="1" customWidth="1"/>
    <col min="3739" max="3739" width="15" style="1" customWidth="1"/>
    <col min="3740" max="3748" width="15.33203125" style="1" customWidth="1"/>
    <col min="3749" max="3749" width="15" style="1" customWidth="1"/>
    <col min="3750" max="3758" width="15.33203125" style="1" customWidth="1"/>
    <col min="3759" max="3759" width="15" style="1" customWidth="1"/>
    <col min="3760" max="3768" width="15.33203125" style="1" customWidth="1"/>
    <col min="3769" max="3769" width="15" style="1" customWidth="1"/>
    <col min="3770" max="3778" width="15.33203125" style="1" customWidth="1"/>
    <col min="3779" max="3779" width="15" style="1" customWidth="1"/>
    <col min="3780" max="3788" width="15.33203125" style="1" customWidth="1"/>
    <col min="3789" max="3789" width="15" style="1" customWidth="1"/>
    <col min="3790" max="3798" width="15.33203125" style="1" customWidth="1"/>
    <col min="3799" max="3799" width="15" style="1" customWidth="1"/>
    <col min="3800" max="3808" width="15.33203125" style="1" customWidth="1"/>
    <col min="3809" max="3809" width="15" style="1" customWidth="1"/>
    <col min="3810" max="3818" width="15.33203125" style="1" customWidth="1"/>
    <col min="3819" max="3819" width="15" style="1" customWidth="1"/>
    <col min="3820" max="3827" width="15.33203125" style="1" customWidth="1"/>
    <col min="3828" max="3828" width="15" style="1" customWidth="1"/>
    <col min="3829" max="3829" width="14.6640625" style="1" customWidth="1"/>
    <col min="3830" max="3837" width="15" style="1" customWidth="1"/>
    <col min="3838" max="3838" width="15.33203125" style="1" customWidth="1"/>
    <col min="3839" max="3839" width="15" style="1" customWidth="1"/>
    <col min="3840" max="3848" width="15.33203125" style="1" customWidth="1"/>
    <col min="3849" max="3849" width="15" style="1" customWidth="1"/>
    <col min="3850" max="3858" width="15.33203125" style="1" customWidth="1"/>
    <col min="3859" max="3859" width="15" style="1" customWidth="1"/>
    <col min="3860" max="3868" width="15.33203125" style="1" customWidth="1"/>
    <col min="3869" max="3869" width="15" style="1" customWidth="1"/>
    <col min="3870" max="3878" width="15.33203125" style="1" customWidth="1"/>
    <col min="3879" max="3879" width="15" style="1" customWidth="1"/>
    <col min="3880" max="3888" width="15.33203125" style="1" customWidth="1"/>
    <col min="3889" max="3889" width="15" style="1" customWidth="1"/>
    <col min="3890" max="3898" width="15.33203125" style="1" customWidth="1"/>
    <col min="3899" max="3899" width="15" style="1" customWidth="1"/>
    <col min="3900" max="3908" width="15.33203125" style="1" customWidth="1"/>
    <col min="3909" max="3909" width="15" style="1" customWidth="1"/>
    <col min="3910" max="3918" width="15.33203125" style="1" customWidth="1"/>
    <col min="3919" max="3919" width="15" style="1" customWidth="1"/>
    <col min="3920" max="3927" width="15.33203125" style="1" customWidth="1"/>
    <col min="3928" max="3928" width="15" style="1" customWidth="1"/>
    <col min="3929" max="3929" width="14.6640625" style="1" customWidth="1"/>
    <col min="3930" max="3937" width="15" style="1" customWidth="1"/>
    <col min="3938" max="3938" width="15.33203125" style="1" customWidth="1"/>
    <col min="3939" max="3939" width="15" style="1" customWidth="1"/>
    <col min="3940" max="3948" width="15.33203125" style="1" customWidth="1"/>
    <col min="3949" max="3949" width="15" style="1" customWidth="1"/>
    <col min="3950" max="3958" width="15.33203125" style="1" customWidth="1"/>
    <col min="3959" max="3959" width="15" style="1" customWidth="1"/>
    <col min="3960" max="3968" width="15.33203125" style="1" customWidth="1"/>
    <col min="3969" max="3969" width="15" style="1" customWidth="1"/>
    <col min="3970" max="3978" width="15.33203125" style="1" customWidth="1"/>
    <col min="3979" max="3979" width="15" style="1" customWidth="1"/>
    <col min="3980" max="3988" width="15.33203125" style="1" customWidth="1"/>
    <col min="3989" max="3989" width="15" style="1" customWidth="1"/>
    <col min="3990" max="3998" width="15.33203125" style="1" customWidth="1"/>
    <col min="3999" max="3999" width="15" style="1" customWidth="1"/>
    <col min="4000" max="4008" width="15.33203125" style="1" customWidth="1"/>
    <col min="4009" max="4009" width="15" style="1" customWidth="1"/>
    <col min="4010" max="4018" width="15.33203125" style="1" customWidth="1"/>
    <col min="4019" max="4019" width="15" style="1" customWidth="1"/>
    <col min="4020" max="4027" width="15.33203125" style="1" customWidth="1"/>
    <col min="4028" max="4028" width="15" style="1" customWidth="1"/>
    <col min="4029" max="4029" width="14.6640625" style="1" customWidth="1"/>
    <col min="4030" max="4037" width="15" style="1" customWidth="1"/>
    <col min="4038" max="4038" width="15.33203125" style="1" customWidth="1"/>
    <col min="4039" max="4039" width="15" style="1" customWidth="1"/>
    <col min="4040" max="4048" width="15.33203125" style="1" customWidth="1"/>
    <col min="4049" max="4049" width="15" style="1" customWidth="1"/>
    <col min="4050" max="4058" width="15.33203125" style="1" customWidth="1"/>
    <col min="4059" max="4059" width="15" style="1" customWidth="1"/>
    <col min="4060" max="4068" width="15.33203125" style="1" customWidth="1"/>
    <col min="4069" max="4069" width="15" style="1" customWidth="1"/>
    <col min="4070" max="4078" width="15.33203125" style="1" customWidth="1"/>
    <col min="4079" max="4079" width="15" style="1" customWidth="1"/>
    <col min="4080" max="4088" width="15.33203125" style="1" customWidth="1"/>
    <col min="4089" max="4089" width="15" style="1" customWidth="1"/>
    <col min="4090" max="4098" width="15.33203125" style="1" customWidth="1"/>
    <col min="4099" max="4099" width="15" style="1" customWidth="1"/>
    <col min="4100" max="4108" width="15.33203125" style="1" customWidth="1"/>
    <col min="4109" max="4109" width="15" style="1" customWidth="1"/>
    <col min="4110" max="4117" width="15.33203125" style="1" customWidth="1"/>
    <col min="4118" max="4118" width="15" style="1" customWidth="1"/>
    <col min="4119" max="4119" width="14.6640625" style="1" customWidth="1"/>
    <col min="4120" max="4127" width="15" style="1" customWidth="1"/>
    <col min="4128" max="4128" width="14.6640625" style="1" customWidth="1"/>
    <col min="4129" max="4129" width="14.21875" style="1" customWidth="1"/>
    <col min="4130" max="4137" width="14.6640625" style="1" customWidth="1"/>
    <col min="4138" max="4138" width="15" style="1" customWidth="1"/>
    <col min="4139" max="4139" width="14.6640625" style="1" customWidth="1"/>
    <col min="4140" max="4148" width="15" style="1" customWidth="1"/>
    <col min="4149" max="4149" width="14.6640625" style="1" customWidth="1"/>
    <col min="4150" max="4158" width="15" style="1" customWidth="1"/>
    <col min="4159" max="4159" width="14.6640625" style="1" customWidth="1"/>
    <col min="4160" max="4168" width="15" style="1" customWidth="1"/>
    <col min="4169" max="4169" width="14.6640625" style="1" customWidth="1"/>
    <col min="4170" max="4178" width="15" style="1" customWidth="1"/>
    <col min="4179" max="4179" width="14.6640625" style="1" customWidth="1"/>
    <col min="4180" max="4188" width="15" style="1" customWidth="1"/>
    <col min="4189" max="4189" width="14.6640625" style="1" customWidth="1"/>
    <col min="4190" max="4198" width="15" style="1" customWidth="1"/>
    <col min="4199" max="4199" width="14.6640625" style="1" customWidth="1"/>
    <col min="4200" max="4208" width="15" style="1" customWidth="1"/>
    <col min="4209" max="4209" width="14.6640625" style="1" customWidth="1"/>
    <col min="4210" max="4217" width="15" style="1" customWidth="1"/>
    <col min="4218" max="4218" width="15.33203125" style="1" customWidth="1"/>
    <col min="4219" max="4219" width="15" style="1" customWidth="1"/>
    <col min="4220" max="4227" width="15.33203125" style="1" customWidth="1"/>
    <col min="4228" max="4228" width="15" style="1" customWidth="1"/>
    <col min="4229" max="4229" width="14.6640625" style="1" customWidth="1"/>
    <col min="4230" max="4237" width="15" style="1" customWidth="1"/>
    <col min="4238" max="4238" width="15.33203125" style="1" customWidth="1"/>
    <col min="4239" max="4239" width="15" style="1" customWidth="1"/>
    <col min="4240" max="4248" width="15.33203125" style="1" customWidth="1"/>
    <col min="4249" max="4249" width="15" style="1" customWidth="1"/>
    <col min="4250" max="4258" width="15.33203125" style="1" customWidth="1"/>
    <col min="4259" max="4259" width="15" style="1" customWidth="1"/>
    <col min="4260" max="4268" width="15.33203125" style="1" customWidth="1"/>
    <col min="4269" max="4269" width="15" style="1" customWidth="1"/>
    <col min="4270" max="4278" width="15.33203125" style="1" customWidth="1"/>
    <col min="4279" max="4279" width="15" style="1" customWidth="1"/>
    <col min="4280" max="4288" width="15.33203125" style="1" customWidth="1"/>
    <col min="4289" max="4289" width="15" style="1" customWidth="1"/>
    <col min="4290" max="4298" width="15.33203125" style="1" customWidth="1"/>
    <col min="4299" max="4299" width="15" style="1" customWidth="1"/>
    <col min="4300" max="4308" width="15.33203125" style="1" customWidth="1"/>
    <col min="4309" max="4309" width="15" style="1" customWidth="1"/>
    <col min="4310" max="4318" width="15.33203125" style="1" customWidth="1"/>
    <col min="4319" max="4319" width="15" style="1" customWidth="1"/>
    <col min="4320" max="4327" width="15.33203125" style="1" customWidth="1"/>
    <col min="4328" max="4328" width="15" style="1" customWidth="1"/>
    <col min="4329" max="4329" width="14.6640625" style="1" customWidth="1"/>
    <col min="4330" max="4337" width="15" style="1" customWidth="1"/>
    <col min="4338" max="4338" width="15.33203125" style="1" customWidth="1"/>
    <col min="4339" max="4339" width="15" style="1" customWidth="1"/>
    <col min="4340" max="4348" width="15.33203125" style="1" customWidth="1"/>
    <col min="4349" max="4349" width="15" style="1" customWidth="1"/>
    <col min="4350" max="4358" width="15.33203125" style="1" customWidth="1"/>
    <col min="4359" max="4359" width="15" style="1" customWidth="1"/>
    <col min="4360" max="4368" width="15.33203125" style="1" customWidth="1"/>
    <col min="4369" max="4369" width="15" style="1" customWidth="1"/>
    <col min="4370" max="4378" width="15.33203125" style="1" customWidth="1"/>
    <col min="4379" max="4379" width="15" style="1" customWidth="1"/>
    <col min="4380" max="4388" width="15.33203125" style="1" customWidth="1"/>
    <col min="4389" max="4389" width="15" style="1" customWidth="1"/>
    <col min="4390" max="4398" width="15.33203125" style="1" customWidth="1"/>
    <col min="4399" max="4399" width="15" style="1" customWidth="1"/>
    <col min="4400" max="4408" width="15.33203125" style="1" customWidth="1"/>
    <col min="4409" max="4409" width="15" style="1" customWidth="1"/>
    <col min="4410" max="4418" width="15.33203125" style="1" customWidth="1"/>
    <col min="4419" max="4419" width="15" style="1" customWidth="1"/>
    <col min="4420" max="4427" width="15.33203125" style="1" customWidth="1"/>
    <col min="4428" max="4428" width="15" style="1" customWidth="1"/>
    <col min="4429" max="4429" width="14.6640625" style="1" customWidth="1"/>
    <col min="4430" max="4437" width="15" style="1" customWidth="1"/>
    <col min="4438" max="4438" width="15.33203125" style="1" customWidth="1"/>
    <col min="4439" max="4439" width="15" style="1" customWidth="1"/>
    <col min="4440" max="4448" width="15.33203125" style="1" customWidth="1"/>
    <col min="4449" max="4449" width="15" style="1" customWidth="1"/>
    <col min="4450" max="4458" width="15.33203125" style="1" customWidth="1"/>
    <col min="4459" max="4459" width="15" style="1" customWidth="1"/>
    <col min="4460" max="4468" width="15.33203125" style="1" customWidth="1"/>
    <col min="4469" max="4469" width="15" style="1" customWidth="1"/>
    <col min="4470" max="4478" width="15.33203125" style="1" customWidth="1"/>
    <col min="4479" max="4479" width="15" style="1" customWidth="1"/>
    <col min="4480" max="4488" width="15.33203125" style="1" customWidth="1"/>
    <col min="4489" max="4489" width="15" style="1" customWidth="1"/>
    <col min="4490" max="4498" width="15.33203125" style="1" customWidth="1"/>
    <col min="4499" max="4499" width="15" style="1" customWidth="1"/>
    <col min="4500" max="4508" width="15.33203125" style="1" customWidth="1"/>
    <col min="4509" max="4509" width="15" style="1" customWidth="1"/>
    <col min="4510" max="4518" width="15.33203125" style="1" customWidth="1"/>
    <col min="4519" max="4519" width="15" style="1" customWidth="1"/>
    <col min="4520" max="4527" width="15.33203125" style="1" customWidth="1"/>
    <col min="4528" max="4528" width="15" style="1" customWidth="1"/>
    <col min="4529" max="4529" width="14.6640625" style="1" customWidth="1"/>
    <col min="4530" max="4537" width="15" style="1" customWidth="1"/>
    <col min="4538" max="4538" width="15.33203125" style="1" customWidth="1"/>
    <col min="4539" max="4539" width="15" style="1" customWidth="1"/>
    <col min="4540" max="4548" width="15.33203125" style="1" customWidth="1"/>
    <col min="4549" max="4549" width="15" style="1" customWidth="1"/>
    <col min="4550" max="4558" width="15.33203125" style="1" customWidth="1"/>
    <col min="4559" max="4559" width="15" style="1" customWidth="1"/>
    <col min="4560" max="4568" width="15.33203125" style="1" customWidth="1"/>
    <col min="4569" max="4569" width="15" style="1" customWidth="1"/>
    <col min="4570" max="4578" width="15.33203125" style="1" customWidth="1"/>
    <col min="4579" max="4579" width="15" style="1" customWidth="1"/>
    <col min="4580" max="4588" width="15.33203125" style="1" customWidth="1"/>
    <col min="4589" max="4589" width="15" style="1" customWidth="1"/>
    <col min="4590" max="4598" width="15.33203125" style="1" customWidth="1"/>
    <col min="4599" max="4599" width="15" style="1" customWidth="1"/>
    <col min="4600" max="4608" width="15.33203125" style="1" customWidth="1"/>
    <col min="4609" max="4609" width="15" style="1" customWidth="1"/>
    <col min="4610" max="4618" width="15.33203125" style="1" customWidth="1"/>
    <col min="4619" max="4619" width="15" style="1" customWidth="1"/>
    <col min="4620" max="4627" width="15.33203125" style="1" customWidth="1"/>
    <col min="4628" max="4628" width="15" style="1" customWidth="1"/>
    <col min="4629" max="4629" width="14.6640625" style="1" customWidth="1"/>
    <col min="4630" max="4637" width="15" style="1" customWidth="1"/>
    <col min="4638" max="4638" width="15.33203125" style="1" customWidth="1"/>
    <col min="4639" max="4639" width="15" style="1" customWidth="1"/>
    <col min="4640" max="4648" width="15.33203125" style="1" customWidth="1"/>
    <col min="4649" max="4649" width="15" style="1" customWidth="1"/>
    <col min="4650" max="4658" width="15.33203125" style="1" customWidth="1"/>
    <col min="4659" max="4659" width="15" style="1" customWidth="1"/>
    <col min="4660" max="4668" width="15.33203125" style="1" customWidth="1"/>
    <col min="4669" max="4669" width="15" style="1" customWidth="1"/>
    <col min="4670" max="4678" width="15.33203125" style="1" customWidth="1"/>
    <col min="4679" max="4679" width="15" style="1" customWidth="1"/>
    <col min="4680" max="4688" width="15.33203125" style="1" customWidth="1"/>
    <col min="4689" max="4689" width="15" style="1" customWidth="1"/>
    <col min="4690" max="4698" width="15.33203125" style="1" customWidth="1"/>
    <col min="4699" max="4699" width="15" style="1" customWidth="1"/>
    <col min="4700" max="4708" width="15.33203125" style="1" customWidth="1"/>
    <col min="4709" max="4709" width="15" style="1" customWidth="1"/>
    <col min="4710" max="4718" width="15.33203125" style="1" customWidth="1"/>
    <col min="4719" max="4719" width="15" style="1" customWidth="1"/>
    <col min="4720" max="4727" width="15.33203125" style="1" customWidth="1"/>
    <col min="4728" max="4728" width="15" style="1" customWidth="1"/>
    <col min="4729" max="4729" width="14.6640625" style="1" customWidth="1"/>
    <col min="4730" max="4737" width="15" style="1" customWidth="1"/>
    <col min="4738" max="4738" width="15.33203125" style="1" customWidth="1"/>
    <col min="4739" max="4739" width="15" style="1" customWidth="1"/>
    <col min="4740" max="4748" width="15.33203125" style="1" customWidth="1"/>
    <col min="4749" max="4749" width="15" style="1" customWidth="1"/>
    <col min="4750" max="4758" width="15.33203125" style="1" customWidth="1"/>
    <col min="4759" max="4759" width="15" style="1" customWidth="1"/>
    <col min="4760" max="4768" width="15.33203125" style="1" customWidth="1"/>
    <col min="4769" max="4769" width="15" style="1" customWidth="1"/>
    <col min="4770" max="4778" width="15.33203125" style="1" customWidth="1"/>
    <col min="4779" max="4779" width="15" style="1" customWidth="1"/>
    <col min="4780" max="4788" width="15.33203125" style="1" customWidth="1"/>
    <col min="4789" max="4789" width="15" style="1" customWidth="1"/>
    <col min="4790" max="4798" width="15.33203125" style="1" customWidth="1"/>
    <col min="4799" max="4799" width="15" style="1" customWidth="1"/>
    <col min="4800" max="4808" width="15.33203125" style="1" customWidth="1"/>
    <col min="4809" max="4809" width="15" style="1" customWidth="1"/>
    <col min="4810" max="4818" width="15.33203125" style="1" customWidth="1"/>
    <col min="4819" max="4819" width="15" style="1" customWidth="1"/>
    <col min="4820" max="4827" width="15.33203125" style="1" customWidth="1"/>
    <col min="4828" max="4828" width="15" style="1" customWidth="1"/>
    <col min="4829" max="4829" width="14.6640625" style="1" customWidth="1"/>
    <col min="4830" max="4837" width="15" style="1" customWidth="1"/>
    <col min="4838" max="4838" width="15.33203125" style="1" customWidth="1"/>
    <col min="4839" max="4839" width="15" style="1" customWidth="1"/>
    <col min="4840" max="4848" width="15.33203125" style="1" customWidth="1"/>
    <col min="4849" max="4849" width="15" style="1" customWidth="1"/>
    <col min="4850" max="4858" width="15.33203125" style="1" customWidth="1"/>
    <col min="4859" max="4859" width="15" style="1" customWidth="1"/>
    <col min="4860" max="4868" width="15.33203125" style="1" customWidth="1"/>
    <col min="4869" max="4869" width="15" style="1" customWidth="1"/>
    <col min="4870" max="4878" width="15.33203125" style="1" customWidth="1"/>
    <col min="4879" max="4879" width="15" style="1" customWidth="1"/>
    <col min="4880" max="4888" width="15.33203125" style="1" customWidth="1"/>
    <col min="4889" max="4889" width="15" style="1" customWidth="1"/>
    <col min="4890" max="4898" width="15.33203125" style="1" customWidth="1"/>
    <col min="4899" max="4899" width="15" style="1" customWidth="1"/>
    <col min="4900" max="4908" width="15.33203125" style="1" customWidth="1"/>
    <col min="4909" max="4909" width="15" style="1" customWidth="1"/>
    <col min="4910" max="4918" width="15.33203125" style="1" customWidth="1"/>
    <col min="4919" max="4919" width="15" style="1" customWidth="1"/>
    <col min="4920" max="4927" width="15.33203125" style="1" customWidth="1"/>
    <col min="4928" max="4928" width="15" style="1" customWidth="1"/>
    <col min="4929" max="4929" width="14.6640625" style="1" customWidth="1"/>
    <col min="4930" max="4937" width="15" style="1" customWidth="1"/>
    <col min="4938" max="4938" width="15.33203125" style="1" customWidth="1"/>
    <col min="4939" max="4939" width="15" style="1" customWidth="1"/>
    <col min="4940" max="4948" width="15.33203125" style="1" customWidth="1"/>
    <col min="4949" max="4949" width="15" style="1" customWidth="1"/>
    <col min="4950" max="4958" width="15.33203125" style="1" customWidth="1"/>
    <col min="4959" max="4959" width="15" style="1" customWidth="1"/>
    <col min="4960" max="4968" width="15.33203125" style="1" customWidth="1"/>
    <col min="4969" max="4969" width="15" style="1" customWidth="1"/>
    <col min="4970" max="4978" width="15.33203125" style="1" customWidth="1"/>
    <col min="4979" max="4979" width="15" style="1" customWidth="1"/>
    <col min="4980" max="4988" width="15.33203125" style="1" customWidth="1"/>
    <col min="4989" max="4989" width="15" style="1" customWidth="1"/>
    <col min="4990" max="4998" width="15.33203125" style="1" customWidth="1"/>
    <col min="4999" max="4999" width="15" style="1" customWidth="1"/>
    <col min="5000" max="5008" width="15.33203125" style="1" customWidth="1"/>
    <col min="5009" max="5009" width="15" style="1" customWidth="1"/>
    <col min="5010" max="5018" width="15.33203125" style="1" customWidth="1"/>
    <col min="5019" max="5019" width="15" style="1" customWidth="1"/>
    <col min="5020" max="5027" width="15.33203125" style="1" customWidth="1"/>
    <col min="5028" max="5028" width="15" style="1" customWidth="1"/>
    <col min="5029" max="5029" width="14.6640625" style="1" customWidth="1"/>
    <col min="5030" max="5037" width="15" style="1" customWidth="1"/>
    <col min="5038" max="5038" width="15.33203125" style="1" customWidth="1"/>
    <col min="5039" max="5039" width="15" style="1" customWidth="1"/>
    <col min="5040" max="5048" width="15.33203125" style="1" customWidth="1"/>
    <col min="5049" max="5049" width="15" style="1" customWidth="1"/>
    <col min="5050" max="5058" width="15.33203125" style="1" customWidth="1"/>
    <col min="5059" max="5059" width="15" style="1" customWidth="1"/>
    <col min="5060" max="5068" width="15.33203125" style="1" customWidth="1"/>
    <col min="5069" max="5069" width="15" style="1" customWidth="1"/>
    <col min="5070" max="5078" width="15.33203125" style="1" customWidth="1"/>
    <col min="5079" max="5079" width="15" style="1" customWidth="1"/>
    <col min="5080" max="5088" width="15.33203125" style="1" customWidth="1"/>
    <col min="5089" max="5089" width="15" style="1" customWidth="1"/>
    <col min="5090" max="5098" width="15.33203125" style="1" customWidth="1"/>
    <col min="5099" max="5099" width="15" style="1" customWidth="1"/>
    <col min="5100" max="5108" width="15.33203125" style="1" customWidth="1"/>
    <col min="5109" max="5109" width="15" style="1" customWidth="1"/>
    <col min="5110" max="5117" width="15.33203125" style="1" customWidth="1"/>
    <col min="5118" max="5118" width="15" style="1" customWidth="1"/>
    <col min="5119" max="5119" width="14.6640625" style="1" customWidth="1"/>
    <col min="5120" max="5127" width="15" style="1" customWidth="1"/>
    <col min="5128" max="5128" width="14.6640625" style="1" customWidth="1"/>
    <col min="5129" max="5129" width="14.21875" style="1" customWidth="1"/>
    <col min="5130" max="5137" width="14.6640625" style="1" customWidth="1"/>
    <col min="5138" max="5138" width="15" style="1" customWidth="1"/>
    <col min="5139" max="5139" width="14.6640625" style="1" customWidth="1"/>
    <col min="5140" max="5148" width="15" style="1" customWidth="1"/>
    <col min="5149" max="5149" width="14.6640625" style="1" customWidth="1"/>
    <col min="5150" max="5158" width="15" style="1" customWidth="1"/>
    <col min="5159" max="5159" width="14.6640625" style="1" customWidth="1"/>
    <col min="5160" max="5168" width="15" style="1" customWidth="1"/>
    <col min="5169" max="5169" width="14.6640625" style="1" customWidth="1"/>
    <col min="5170" max="5178" width="15" style="1" customWidth="1"/>
    <col min="5179" max="5179" width="14.6640625" style="1" customWidth="1"/>
    <col min="5180" max="5188" width="15" style="1" customWidth="1"/>
    <col min="5189" max="5189" width="14.6640625" style="1" customWidth="1"/>
    <col min="5190" max="5198" width="15" style="1" customWidth="1"/>
    <col min="5199" max="5199" width="14.6640625" style="1" customWidth="1"/>
    <col min="5200" max="5208" width="15" style="1" customWidth="1"/>
    <col min="5209" max="5209" width="14.6640625" style="1" customWidth="1"/>
    <col min="5210" max="5217" width="15" style="1" customWidth="1"/>
    <col min="5218" max="5218" width="15.33203125" style="1" customWidth="1"/>
    <col min="5219" max="5219" width="15" style="1" customWidth="1"/>
    <col min="5220" max="5227" width="15.33203125" style="1" customWidth="1"/>
    <col min="5228" max="5228" width="15" style="1" customWidth="1"/>
    <col min="5229" max="5229" width="14.6640625" style="1" customWidth="1"/>
    <col min="5230" max="5237" width="15" style="1" customWidth="1"/>
    <col min="5238" max="5238" width="15.33203125" style="1" customWidth="1"/>
    <col min="5239" max="5239" width="15" style="1" customWidth="1"/>
    <col min="5240" max="5248" width="15.33203125" style="1" customWidth="1"/>
    <col min="5249" max="5249" width="15" style="1" customWidth="1"/>
    <col min="5250" max="5258" width="15.33203125" style="1" customWidth="1"/>
    <col min="5259" max="5259" width="15" style="1" customWidth="1"/>
    <col min="5260" max="5268" width="15.33203125" style="1" customWidth="1"/>
    <col min="5269" max="5269" width="15" style="1" customWidth="1"/>
    <col min="5270" max="5278" width="15.33203125" style="1" customWidth="1"/>
    <col min="5279" max="5279" width="15" style="1" customWidth="1"/>
    <col min="5280" max="5288" width="15.33203125" style="1" customWidth="1"/>
    <col min="5289" max="5289" width="15" style="1" customWidth="1"/>
    <col min="5290" max="5298" width="15.33203125" style="1" customWidth="1"/>
    <col min="5299" max="5299" width="15" style="1" customWidth="1"/>
    <col min="5300" max="5308" width="15.33203125" style="1" customWidth="1"/>
    <col min="5309" max="5309" width="15" style="1" customWidth="1"/>
    <col min="5310" max="5318" width="15.33203125" style="1" customWidth="1"/>
    <col min="5319" max="5319" width="15" style="1" customWidth="1"/>
    <col min="5320" max="5327" width="15.33203125" style="1" customWidth="1"/>
    <col min="5328" max="5328" width="15" style="1" customWidth="1"/>
    <col min="5329" max="5329" width="14.6640625" style="1" customWidth="1"/>
    <col min="5330" max="5337" width="15" style="1" customWidth="1"/>
    <col min="5338" max="5338" width="15.33203125" style="1" customWidth="1"/>
    <col min="5339" max="5339" width="15" style="1" customWidth="1"/>
    <col min="5340" max="5348" width="15.33203125" style="1" customWidth="1"/>
    <col min="5349" max="5349" width="15" style="1" customWidth="1"/>
    <col min="5350" max="5358" width="15.33203125" style="1" customWidth="1"/>
    <col min="5359" max="5359" width="15" style="1" customWidth="1"/>
    <col min="5360" max="5368" width="15.33203125" style="1" customWidth="1"/>
    <col min="5369" max="5369" width="15" style="1" customWidth="1"/>
    <col min="5370" max="5378" width="15.33203125" style="1" customWidth="1"/>
    <col min="5379" max="5379" width="15" style="1" customWidth="1"/>
    <col min="5380" max="5388" width="15.33203125" style="1" customWidth="1"/>
    <col min="5389" max="5389" width="15" style="1" customWidth="1"/>
    <col min="5390" max="5398" width="15.33203125" style="1" customWidth="1"/>
    <col min="5399" max="5399" width="15" style="1" customWidth="1"/>
    <col min="5400" max="5408" width="15.33203125" style="1" customWidth="1"/>
    <col min="5409" max="5409" width="15" style="1" customWidth="1"/>
    <col min="5410" max="5418" width="15.33203125" style="1" customWidth="1"/>
    <col min="5419" max="5419" width="15" style="1" customWidth="1"/>
    <col min="5420" max="5427" width="15.33203125" style="1" customWidth="1"/>
    <col min="5428" max="5428" width="15" style="1" customWidth="1"/>
    <col min="5429" max="5429" width="14.6640625" style="1" customWidth="1"/>
    <col min="5430" max="5437" width="15" style="1" customWidth="1"/>
    <col min="5438" max="5438" width="15.33203125" style="1" customWidth="1"/>
    <col min="5439" max="5439" width="15" style="1" customWidth="1"/>
    <col min="5440" max="5448" width="15.33203125" style="1" customWidth="1"/>
    <col min="5449" max="5449" width="15" style="1" customWidth="1"/>
    <col min="5450" max="5458" width="15.33203125" style="1" customWidth="1"/>
    <col min="5459" max="5459" width="15" style="1" customWidth="1"/>
    <col min="5460" max="5468" width="15.33203125" style="1" customWidth="1"/>
    <col min="5469" max="5469" width="15" style="1" customWidth="1"/>
    <col min="5470" max="5478" width="15.33203125" style="1" customWidth="1"/>
    <col min="5479" max="5479" width="15" style="1" customWidth="1"/>
    <col min="5480" max="5488" width="15.33203125" style="1" customWidth="1"/>
    <col min="5489" max="5489" width="15" style="1" customWidth="1"/>
    <col min="5490" max="5498" width="15.33203125" style="1" customWidth="1"/>
    <col min="5499" max="5499" width="15" style="1" customWidth="1"/>
    <col min="5500" max="5508" width="15.33203125" style="1" customWidth="1"/>
    <col min="5509" max="5509" width="15" style="1" customWidth="1"/>
    <col min="5510" max="5518" width="15.33203125" style="1" customWidth="1"/>
    <col min="5519" max="5519" width="15" style="1" customWidth="1"/>
    <col min="5520" max="5527" width="15.33203125" style="1" customWidth="1"/>
    <col min="5528" max="5528" width="15" style="1" customWidth="1"/>
    <col min="5529" max="5529" width="14.6640625" style="1" customWidth="1"/>
    <col min="5530" max="5537" width="15" style="1" customWidth="1"/>
    <col min="5538" max="5538" width="15.33203125" style="1" customWidth="1"/>
    <col min="5539" max="5539" width="15" style="1" customWidth="1"/>
    <col min="5540" max="5548" width="15.33203125" style="1" customWidth="1"/>
    <col min="5549" max="5549" width="15" style="1" customWidth="1"/>
    <col min="5550" max="5558" width="15.33203125" style="1" customWidth="1"/>
    <col min="5559" max="5559" width="15" style="1" customWidth="1"/>
    <col min="5560" max="5568" width="15.33203125" style="1" customWidth="1"/>
    <col min="5569" max="5569" width="15" style="1" customWidth="1"/>
    <col min="5570" max="5578" width="15.33203125" style="1" customWidth="1"/>
    <col min="5579" max="5579" width="15" style="1" customWidth="1"/>
    <col min="5580" max="5588" width="15.33203125" style="1" customWidth="1"/>
    <col min="5589" max="5589" width="15" style="1" customWidth="1"/>
    <col min="5590" max="5598" width="15.33203125" style="1" customWidth="1"/>
    <col min="5599" max="5599" width="15" style="1" customWidth="1"/>
    <col min="5600" max="5608" width="15.33203125" style="1" customWidth="1"/>
    <col min="5609" max="5609" width="15" style="1" customWidth="1"/>
    <col min="5610" max="5618" width="15.33203125" style="1" customWidth="1"/>
    <col min="5619" max="5619" width="15" style="1" customWidth="1"/>
    <col min="5620" max="5627" width="15.33203125" style="1" customWidth="1"/>
    <col min="5628" max="5628" width="15" style="1" customWidth="1"/>
    <col min="5629" max="5629" width="14.6640625" style="1" customWidth="1"/>
    <col min="5630" max="5637" width="15" style="1" customWidth="1"/>
    <col min="5638" max="5638" width="15.33203125" style="1" customWidth="1"/>
    <col min="5639" max="5639" width="15" style="1" customWidth="1"/>
    <col min="5640" max="5648" width="15.33203125" style="1" customWidth="1"/>
    <col min="5649" max="5649" width="15" style="1" customWidth="1"/>
    <col min="5650" max="5658" width="15.33203125" style="1" customWidth="1"/>
    <col min="5659" max="5659" width="15" style="1" customWidth="1"/>
    <col min="5660" max="5668" width="15.33203125" style="1" customWidth="1"/>
    <col min="5669" max="5669" width="15" style="1" customWidth="1"/>
    <col min="5670" max="5678" width="15.33203125" style="1" customWidth="1"/>
    <col min="5679" max="5679" width="15" style="1" customWidth="1"/>
    <col min="5680" max="5688" width="15.33203125" style="1" customWidth="1"/>
    <col min="5689" max="5689" width="15" style="1" customWidth="1"/>
    <col min="5690" max="5698" width="15.33203125" style="1" customWidth="1"/>
    <col min="5699" max="5699" width="15" style="1" customWidth="1"/>
    <col min="5700" max="5708" width="15.33203125" style="1" customWidth="1"/>
    <col min="5709" max="5709" width="15" style="1" customWidth="1"/>
    <col min="5710" max="5718" width="15.33203125" style="1" customWidth="1"/>
    <col min="5719" max="5719" width="15" style="1" customWidth="1"/>
    <col min="5720" max="5727" width="15.33203125" style="1" customWidth="1"/>
    <col min="5728" max="5728" width="15" style="1" customWidth="1"/>
    <col min="5729" max="5729" width="14.6640625" style="1" customWidth="1"/>
    <col min="5730" max="5737" width="15" style="1" customWidth="1"/>
    <col min="5738" max="5738" width="15.33203125" style="1" customWidth="1"/>
    <col min="5739" max="5739" width="15" style="1" customWidth="1"/>
    <col min="5740" max="5748" width="15.33203125" style="1" customWidth="1"/>
    <col min="5749" max="5749" width="15" style="1" customWidth="1"/>
    <col min="5750" max="5758" width="15.33203125" style="1" customWidth="1"/>
    <col min="5759" max="5759" width="15" style="1" customWidth="1"/>
    <col min="5760" max="5768" width="15.33203125" style="1" customWidth="1"/>
    <col min="5769" max="5769" width="15" style="1" customWidth="1"/>
    <col min="5770" max="5778" width="15.33203125" style="1" customWidth="1"/>
    <col min="5779" max="5779" width="15" style="1" customWidth="1"/>
    <col min="5780" max="5788" width="15.33203125" style="1" customWidth="1"/>
    <col min="5789" max="5789" width="15" style="1" customWidth="1"/>
    <col min="5790" max="5798" width="15.33203125" style="1" customWidth="1"/>
    <col min="5799" max="5799" width="15" style="1" customWidth="1"/>
    <col min="5800" max="5808" width="15.33203125" style="1" customWidth="1"/>
    <col min="5809" max="5809" width="15" style="1" customWidth="1"/>
    <col min="5810" max="5818" width="15.33203125" style="1" customWidth="1"/>
    <col min="5819" max="5819" width="15" style="1" customWidth="1"/>
    <col min="5820" max="5827" width="15.33203125" style="1" customWidth="1"/>
    <col min="5828" max="5828" width="15" style="1" customWidth="1"/>
    <col min="5829" max="5829" width="14.6640625" style="1" customWidth="1"/>
    <col min="5830" max="5837" width="15" style="1" customWidth="1"/>
    <col min="5838" max="5838" width="15.33203125" style="1" customWidth="1"/>
    <col min="5839" max="5839" width="15" style="1" customWidth="1"/>
    <col min="5840" max="5848" width="15.33203125" style="1" customWidth="1"/>
    <col min="5849" max="5849" width="15" style="1" customWidth="1"/>
    <col min="5850" max="5858" width="15.33203125" style="1" customWidth="1"/>
    <col min="5859" max="5859" width="15" style="1" customWidth="1"/>
    <col min="5860" max="5868" width="15.33203125" style="1" customWidth="1"/>
    <col min="5869" max="5869" width="15" style="1" customWidth="1"/>
    <col min="5870" max="5878" width="15.33203125" style="1" customWidth="1"/>
    <col min="5879" max="5879" width="15" style="1" customWidth="1"/>
    <col min="5880" max="5888" width="15.33203125" style="1" customWidth="1"/>
    <col min="5889" max="5889" width="15" style="1" customWidth="1"/>
    <col min="5890" max="5898" width="15.33203125" style="1" customWidth="1"/>
    <col min="5899" max="5899" width="15" style="1" customWidth="1"/>
    <col min="5900" max="5908" width="15.33203125" style="1" customWidth="1"/>
    <col min="5909" max="5909" width="15" style="1" customWidth="1"/>
    <col min="5910" max="5918" width="15.33203125" style="1" customWidth="1"/>
    <col min="5919" max="5919" width="15" style="1" customWidth="1"/>
    <col min="5920" max="5927" width="15.33203125" style="1" customWidth="1"/>
    <col min="5928" max="5928" width="15" style="1" customWidth="1"/>
    <col min="5929" max="5929" width="14.6640625" style="1" customWidth="1"/>
    <col min="5930" max="5937" width="15" style="1" customWidth="1"/>
    <col min="5938" max="5938" width="15.33203125" style="1" customWidth="1"/>
    <col min="5939" max="5939" width="15" style="1" customWidth="1"/>
    <col min="5940" max="5948" width="15.33203125" style="1" customWidth="1"/>
    <col min="5949" max="5949" width="15" style="1" customWidth="1"/>
    <col min="5950" max="5958" width="15.33203125" style="1" customWidth="1"/>
    <col min="5959" max="5959" width="15" style="1" customWidth="1"/>
    <col min="5960" max="5968" width="15.33203125" style="1" customWidth="1"/>
    <col min="5969" max="5969" width="15" style="1" customWidth="1"/>
    <col min="5970" max="5978" width="15.33203125" style="1" customWidth="1"/>
    <col min="5979" max="5979" width="15" style="1" customWidth="1"/>
    <col min="5980" max="5988" width="15.33203125" style="1" customWidth="1"/>
    <col min="5989" max="5989" width="15" style="1" customWidth="1"/>
    <col min="5990" max="5998" width="15.33203125" style="1" customWidth="1"/>
    <col min="5999" max="5999" width="15" style="1" customWidth="1"/>
    <col min="6000" max="6008" width="15.33203125" style="1" customWidth="1"/>
    <col min="6009" max="6009" width="15" style="1" customWidth="1"/>
    <col min="6010" max="6018" width="15.33203125" style="1" customWidth="1"/>
    <col min="6019" max="6019" width="15" style="1" customWidth="1"/>
    <col min="6020" max="6027" width="15.33203125" style="1" customWidth="1"/>
    <col min="6028" max="6028" width="15" style="1" customWidth="1"/>
    <col min="6029" max="6029" width="14.6640625" style="1" customWidth="1"/>
    <col min="6030" max="6037" width="15" style="1" customWidth="1"/>
    <col min="6038" max="6038" width="15.33203125" style="1" customWidth="1"/>
    <col min="6039" max="6039" width="15" style="1" customWidth="1"/>
    <col min="6040" max="6048" width="15.33203125" style="1" customWidth="1"/>
    <col min="6049" max="6049" width="15" style="1" customWidth="1"/>
    <col min="6050" max="6058" width="15.33203125" style="1" customWidth="1"/>
    <col min="6059" max="6059" width="15" style="1" customWidth="1"/>
    <col min="6060" max="6068" width="15.33203125" style="1" customWidth="1"/>
    <col min="6069" max="6069" width="15" style="1" customWidth="1"/>
    <col min="6070" max="6078" width="15.33203125" style="1" customWidth="1"/>
    <col min="6079" max="6079" width="15" style="1" customWidth="1"/>
    <col min="6080" max="6088" width="15.33203125" style="1" customWidth="1"/>
    <col min="6089" max="6089" width="15" style="1" customWidth="1"/>
    <col min="6090" max="6098" width="15.33203125" style="1" customWidth="1"/>
    <col min="6099" max="6099" width="15" style="1" customWidth="1"/>
    <col min="6100" max="6108" width="15.33203125" style="1" customWidth="1"/>
    <col min="6109" max="6109" width="15" style="1" customWidth="1"/>
    <col min="6110" max="6117" width="15.33203125" style="1" customWidth="1"/>
    <col min="6118" max="6118" width="15" style="1" customWidth="1"/>
    <col min="6119" max="6119" width="14.6640625" style="1" customWidth="1"/>
    <col min="6120" max="6127" width="15" style="1" customWidth="1"/>
    <col min="6128" max="6128" width="14.6640625" style="1" customWidth="1"/>
    <col min="6129" max="6129" width="14.21875" style="1" customWidth="1"/>
    <col min="6130" max="6137" width="14.6640625" style="1" customWidth="1"/>
    <col min="6138" max="6138" width="15" style="1" customWidth="1"/>
    <col min="6139" max="6139" width="14.6640625" style="1" customWidth="1"/>
    <col min="6140" max="6148" width="15" style="1" customWidth="1"/>
    <col min="6149" max="6149" width="14.6640625" style="1" customWidth="1"/>
    <col min="6150" max="6158" width="15" style="1" customWidth="1"/>
    <col min="6159" max="6159" width="14.6640625" style="1" customWidth="1"/>
    <col min="6160" max="6168" width="15" style="1" customWidth="1"/>
    <col min="6169" max="6169" width="14.6640625" style="1" customWidth="1"/>
    <col min="6170" max="6178" width="15" style="1" customWidth="1"/>
    <col min="6179" max="6179" width="14.6640625" style="1" customWidth="1"/>
    <col min="6180" max="6188" width="15" style="1" customWidth="1"/>
    <col min="6189" max="6189" width="14.6640625" style="1" customWidth="1"/>
    <col min="6190" max="6198" width="15" style="1" customWidth="1"/>
    <col min="6199" max="6199" width="14.6640625" style="1" customWidth="1"/>
    <col min="6200" max="6208" width="15" style="1" customWidth="1"/>
    <col min="6209" max="6209" width="14.6640625" style="1" customWidth="1"/>
    <col min="6210" max="6217" width="15" style="1" customWidth="1"/>
    <col min="6218" max="6218" width="15.33203125" style="1" customWidth="1"/>
    <col min="6219" max="6219" width="15" style="1" customWidth="1"/>
    <col min="6220" max="6227" width="15.33203125" style="1" customWidth="1"/>
    <col min="6228" max="6228" width="15" style="1" customWidth="1"/>
    <col min="6229" max="6229" width="14.6640625" style="1" customWidth="1"/>
    <col min="6230" max="6237" width="15" style="1" customWidth="1"/>
    <col min="6238" max="6238" width="15.33203125" style="1" customWidth="1"/>
    <col min="6239" max="6239" width="15" style="1" customWidth="1"/>
    <col min="6240" max="6248" width="15.33203125" style="1" customWidth="1"/>
    <col min="6249" max="6249" width="15" style="1" customWidth="1"/>
    <col min="6250" max="6258" width="15.33203125" style="1" customWidth="1"/>
    <col min="6259" max="6259" width="15" style="1" customWidth="1"/>
    <col min="6260" max="6268" width="15.33203125" style="1" customWidth="1"/>
    <col min="6269" max="6269" width="15" style="1" customWidth="1"/>
    <col min="6270" max="6278" width="15.33203125" style="1" customWidth="1"/>
    <col min="6279" max="6279" width="15" style="1" customWidth="1"/>
    <col min="6280" max="6288" width="15.33203125" style="1" customWidth="1"/>
    <col min="6289" max="6289" width="15" style="1" customWidth="1"/>
    <col min="6290" max="6298" width="15.33203125" style="1" customWidth="1"/>
    <col min="6299" max="6299" width="15" style="1" customWidth="1"/>
    <col min="6300" max="6308" width="15.33203125" style="1" customWidth="1"/>
    <col min="6309" max="6309" width="15" style="1" customWidth="1"/>
    <col min="6310" max="6318" width="15.33203125" style="1" customWidth="1"/>
    <col min="6319" max="6319" width="15" style="1" customWidth="1"/>
    <col min="6320" max="6327" width="15.33203125" style="1" customWidth="1"/>
    <col min="6328" max="6328" width="15" style="1" customWidth="1"/>
    <col min="6329" max="6329" width="14.6640625" style="1" customWidth="1"/>
    <col min="6330" max="6337" width="15" style="1" customWidth="1"/>
    <col min="6338" max="6338" width="15.33203125" style="1" customWidth="1"/>
    <col min="6339" max="6339" width="15" style="1" customWidth="1"/>
    <col min="6340" max="6348" width="15.33203125" style="1" customWidth="1"/>
    <col min="6349" max="6349" width="15" style="1" customWidth="1"/>
    <col min="6350" max="6358" width="15.33203125" style="1" customWidth="1"/>
    <col min="6359" max="6359" width="15" style="1" customWidth="1"/>
    <col min="6360" max="6368" width="15.33203125" style="1" customWidth="1"/>
    <col min="6369" max="6369" width="15" style="1" customWidth="1"/>
    <col min="6370" max="6378" width="15.33203125" style="1" customWidth="1"/>
    <col min="6379" max="6379" width="15" style="1" customWidth="1"/>
    <col min="6380" max="6388" width="15.33203125" style="1" customWidth="1"/>
    <col min="6389" max="6389" width="15" style="1" customWidth="1"/>
    <col min="6390" max="6398" width="15.33203125" style="1" customWidth="1"/>
    <col min="6399" max="6399" width="15" style="1" customWidth="1"/>
    <col min="6400" max="6408" width="15.33203125" style="1" customWidth="1"/>
    <col min="6409" max="6409" width="15" style="1" customWidth="1"/>
    <col min="6410" max="6418" width="15.33203125" style="1" customWidth="1"/>
    <col min="6419" max="6419" width="15" style="1" customWidth="1"/>
    <col min="6420" max="6427" width="15.33203125" style="1" customWidth="1"/>
    <col min="6428" max="6428" width="15" style="1" customWidth="1"/>
    <col min="6429" max="6429" width="14.6640625" style="1" customWidth="1"/>
    <col min="6430" max="6437" width="15" style="1" customWidth="1"/>
    <col min="6438" max="6438" width="15.33203125" style="1" customWidth="1"/>
    <col min="6439" max="6439" width="15" style="1" customWidth="1"/>
    <col min="6440" max="6448" width="15.33203125" style="1" customWidth="1"/>
    <col min="6449" max="6449" width="15" style="1" customWidth="1"/>
    <col min="6450" max="6458" width="15.33203125" style="1" customWidth="1"/>
    <col min="6459" max="6459" width="15" style="1" customWidth="1"/>
    <col min="6460" max="6468" width="15.33203125" style="1" customWidth="1"/>
    <col min="6469" max="6469" width="15" style="1" customWidth="1"/>
    <col min="6470" max="6478" width="15.33203125" style="1" customWidth="1"/>
    <col min="6479" max="6479" width="15" style="1" customWidth="1"/>
    <col min="6480" max="6488" width="15.33203125" style="1" customWidth="1"/>
    <col min="6489" max="6489" width="15" style="1" customWidth="1"/>
    <col min="6490" max="6498" width="15.33203125" style="1" customWidth="1"/>
    <col min="6499" max="6499" width="15" style="1" customWidth="1"/>
    <col min="6500" max="6508" width="15.33203125" style="1" customWidth="1"/>
    <col min="6509" max="6509" width="15" style="1" customWidth="1"/>
    <col min="6510" max="6518" width="15.33203125" style="1" customWidth="1"/>
    <col min="6519" max="6519" width="15" style="1" customWidth="1"/>
    <col min="6520" max="6527" width="15.33203125" style="1" customWidth="1"/>
    <col min="6528" max="6528" width="15" style="1" customWidth="1"/>
    <col min="6529" max="6529" width="14.6640625" style="1" customWidth="1"/>
    <col min="6530" max="6537" width="15" style="1" customWidth="1"/>
    <col min="6538" max="6538" width="15.33203125" style="1" customWidth="1"/>
    <col min="6539" max="6539" width="15" style="1" customWidth="1"/>
    <col min="6540" max="6548" width="15.33203125" style="1" customWidth="1"/>
    <col min="6549" max="6549" width="15" style="1" customWidth="1"/>
    <col min="6550" max="6558" width="15.33203125" style="1" customWidth="1"/>
    <col min="6559" max="6559" width="15" style="1" customWidth="1"/>
    <col min="6560" max="6568" width="15.33203125" style="1" customWidth="1"/>
    <col min="6569" max="6569" width="15" style="1" customWidth="1"/>
    <col min="6570" max="6578" width="15.33203125" style="1" customWidth="1"/>
    <col min="6579" max="6579" width="15" style="1" customWidth="1"/>
    <col min="6580" max="6588" width="15.33203125" style="1" customWidth="1"/>
    <col min="6589" max="6589" width="15" style="1" customWidth="1"/>
    <col min="6590" max="6598" width="15.33203125" style="1" customWidth="1"/>
    <col min="6599" max="6599" width="15" style="1" customWidth="1"/>
    <col min="6600" max="6608" width="15.33203125" style="1" customWidth="1"/>
    <col min="6609" max="6609" width="15" style="1" customWidth="1"/>
    <col min="6610" max="6618" width="15.33203125" style="1" customWidth="1"/>
    <col min="6619" max="6619" width="15" style="1" customWidth="1"/>
    <col min="6620" max="6627" width="15.33203125" style="1" customWidth="1"/>
    <col min="6628" max="6628" width="15" style="1" customWidth="1"/>
    <col min="6629" max="6629" width="14.6640625" style="1" customWidth="1"/>
    <col min="6630" max="6637" width="15" style="1" customWidth="1"/>
    <col min="6638" max="6638" width="15.33203125" style="1" customWidth="1"/>
    <col min="6639" max="6639" width="15" style="1" customWidth="1"/>
    <col min="6640" max="6648" width="15.33203125" style="1" customWidth="1"/>
    <col min="6649" max="6649" width="15" style="1" customWidth="1"/>
    <col min="6650" max="6658" width="15.33203125" style="1" customWidth="1"/>
    <col min="6659" max="6659" width="15" style="1" customWidth="1"/>
    <col min="6660" max="6668" width="15.33203125" style="1" customWidth="1"/>
    <col min="6669" max="6669" width="15" style="1" customWidth="1"/>
    <col min="6670" max="6678" width="15.33203125" style="1" customWidth="1"/>
    <col min="6679" max="6679" width="15" style="1" customWidth="1"/>
    <col min="6680" max="6688" width="15.33203125" style="1" customWidth="1"/>
    <col min="6689" max="6689" width="15" style="1" customWidth="1"/>
    <col min="6690" max="6698" width="15.33203125" style="1" customWidth="1"/>
    <col min="6699" max="6699" width="15" style="1" customWidth="1"/>
    <col min="6700" max="6708" width="15.33203125" style="1" customWidth="1"/>
    <col min="6709" max="6709" width="15" style="1" customWidth="1"/>
    <col min="6710" max="6718" width="15.33203125" style="1" customWidth="1"/>
    <col min="6719" max="6719" width="15" style="1" customWidth="1"/>
    <col min="6720" max="6727" width="15.33203125" style="1" customWidth="1"/>
    <col min="6728" max="6728" width="15" style="1" customWidth="1"/>
    <col min="6729" max="6729" width="14.6640625" style="1" customWidth="1"/>
    <col min="6730" max="6737" width="15" style="1" customWidth="1"/>
    <col min="6738" max="6738" width="15.33203125" style="1" customWidth="1"/>
    <col min="6739" max="6739" width="15" style="1" customWidth="1"/>
    <col min="6740" max="6748" width="15.33203125" style="1" customWidth="1"/>
    <col min="6749" max="6749" width="15" style="1" customWidth="1"/>
    <col min="6750" max="6758" width="15.33203125" style="1" customWidth="1"/>
    <col min="6759" max="6759" width="15" style="1" customWidth="1"/>
    <col min="6760" max="6768" width="15.33203125" style="1" customWidth="1"/>
    <col min="6769" max="6769" width="15" style="1" customWidth="1"/>
    <col min="6770" max="6778" width="15.33203125" style="1" customWidth="1"/>
    <col min="6779" max="6779" width="15" style="1" customWidth="1"/>
    <col min="6780" max="6788" width="15.33203125" style="1" customWidth="1"/>
    <col min="6789" max="6789" width="15" style="1" customWidth="1"/>
    <col min="6790" max="6798" width="15.33203125" style="1" customWidth="1"/>
    <col min="6799" max="6799" width="15" style="1" customWidth="1"/>
    <col min="6800" max="6808" width="15.33203125" style="1" customWidth="1"/>
    <col min="6809" max="6809" width="15" style="1" customWidth="1"/>
    <col min="6810" max="6818" width="15.33203125" style="1" customWidth="1"/>
    <col min="6819" max="6819" width="15" style="1" customWidth="1"/>
    <col min="6820" max="6827" width="15.33203125" style="1" customWidth="1"/>
    <col min="6828" max="6828" width="15" style="1" customWidth="1"/>
    <col min="6829" max="6829" width="14.6640625" style="1" customWidth="1"/>
    <col min="6830" max="6837" width="15" style="1" customWidth="1"/>
    <col min="6838" max="6838" width="15.33203125" style="1" customWidth="1"/>
    <col min="6839" max="6839" width="15" style="1" customWidth="1"/>
    <col min="6840" max="6848" width="15.33203125" style="1" customWidth="1"/>
    <col min="6849" max="6849" width="15" style="1" customWidth="1"/>
    <col min="6850" max="6858" width="15.33203125" style="1" customWidth="1"/>
    <col min="6859" max="6859" width="15" style="1" customWidth="1"/>
    <col min="6860" max="6868" width="15.33203125" style="1" customWidth="1"/>
    <col min="6869" max="6869" width="15" style="1" customWidth="1"/>
    <col min="6870" max="6878" width="15.33203125" style="1" customWidth="1"/>
    <col min="6879" max="6879" width="15" style="1" customWidth="1"/>
    <col min="6880" max="6888" width="15.33203125" style="1" customWidth="1"/>
    <col min="6889" max="6889" width="15" style="1" customWidth="1"/>
    <col min="6890" max="6898" width="15.33203125" style="1" customWidth="1"/>
    <col min="6899" max="6899" width="15" style="1" customWidth="1"/>
    <col min="6900" max="6908" width="15.33203125" style="1" customWidth="1"/>
    <col min="6909" max="6909" width="15" style="1" customWidth="1"/>
    <col min="6910" max="6918" width="15.33203125" style="1" customWidth="1"/>
    <col min="6919" max="6919" width="15" style="1" customWidth="1"/>
    <col min="6920" max="6927" width="15.33203125" style="1" customWidth="1"/>
    <col min="6928" max="6928" width="15" style="1" customWidth="1"/>
    <col min="6929" max="6929" width="14.6640625" style="1" customWidth="1"/>
    <col min="6930" max="6937" width="15" style="1" customWidth="1"/>
    <col min="6938" max="6938" width="15.33203125" style="1" customWidth="1"/>
    <col min="6939" max="6939" width="15" style="1" customWidth="1"/>
    <col min="6940" max="6948" width="15.33203125" style="1" customWidth="1"/>
    <col min="6949" max="6949" width="15" style="1" customWidth="1"/>
    <col min="6950" max="6958" width="15.33203125" style="1" customWidth="1"/>
    <col min="6959" max="6959" width="15" style="1" customWidth="1"/>
    <col min="6960" max="6968" width="15.33203125" style="1" customWidth="1"/>
    <col min="6969" max="6969" width="15" style="1" customWidth="1"/>
    <col min="6970" max="6978" width="15.33203125" style="1" customWidth="1"/>
    <col min="6979" max="6979" width="15" style="1" customWidth="1"/>
    <col min="6980" max="6988" width="15.33203125" style="1" customWidth="1"/>
    <col min="6989" max="6989" width="15" style="1" customWidth="1"/>
    <col min="6990" max="6998" width="15.33203125" style="1" customWidth="1"/>
    <col min="6999" max="6999" width="15" style="1" customWidth="1"/>
    <col min="7000" max="7008" width="15.33203125" style="1" customWidth="1"/>
    <col min="7009" max="7009" width="15" style="1" customWidth="1"/>
    <col min="7010" max="7018" width="15.33203125" style="1" customWidth="1"/>
    <col min="7019" max="7019" width="15" style="1" customWidth="1"/>
    <col min="7020" max="7027" width="15.33203125" style="1" customWidth="1"/>
    <col min="7028" max="7028" width="15" style="1" customWidth="1"/>
    <col min="7029" max="7029" width="14.6640625" style="1" customWidth="1"/>
    <col min="7030" max="7037" width="15" style="1" customWidth="1"/>
    <col min="7038" max="7038" width="15.33203125" style="1" customWidth="1"/>
    <col min="7039" max="7039" width="15" style="1" customWidth="1"/>
    <col min="7040" max="7048" width="15.33203125" style="1" customWidth="1"/>
    <col min="7049" max="7049" width="15" style="1" customWidth="1"/>
    <col min="7050" max="7058" width="15.33203125" style="1" customWidth="1"/>
    <col min="7059" max="7059" width="15" style="1" customWidth="1"/>
    <col min="7060" max="7068" width="15.33203125" style="1" customWidth="1"/>
    <col min="7069" max="7069" width="15" style="1" customWidth="1"/>
    <col min="7070" max="7078" width="15.33203125" style="1" customWidth="1"/>
    <col min="7079" max="7079" width="15" style="1" customWidth="1"/>
    <col min="7080" max="7088" width="15.33203125" style="1" customWidth="1"/>
    <col min="7089" max="7089" width="15" style="1" customWidth="1"/>
    <col min="7090" max="7098" width="15.33203125" style="1" customWidth="1"/>
    <col min="7099" max="7099" width="15" style="1" customWidth="1"/>
    <col min="7100" max="7108" width="15.33203125" style="1" customWidth="1"/>
    <col min="7109" max="7109" width="15" style="1" customWidth="1"/>
    <col min="7110" max="7117" width="15.33203125" style="1" customWidth="1"/>
    <col min="7118" max="7118" width="15" style="1" customWidth="1"/>
    <col min="7119" max="7119" width="14.6640625" style="1" customWidth="1"/>
    <col min="7120" max="7127" width="15" style="1" customWidth="1"/>
    <col min="7128" max="7128" width="14.6640625" style="1" customWidth="1"/>
    <col min="7129" max="7129" width="14.21875" style="1" customWidth="1"/>
    <col min="7130" max="7137" width="14.6640625" style="1" customWidth="1"/>
    <col min="7138" max="7138" width="15" style="1" customWidth="1"/>
    <col min="7139" max="7139" width="14.6640625" style="1" customWidth="1"/>
    <col min="7140" max="7148" width="15" style="1" customWidth="1"/>
    <col min="7149" max="7149" width="14.6640625" style="1" customWidth="1"/>
    <col min="7150" max="7158" width="15" style="1" customWidth="1"/>
    <col min="7159" max="7159" width="14.6640625" style="1" customWidth="1"/>
    <col min="7160" max="7168" width="15" style="1" customWidth="1"/>
    <col min="7169" max="7169" width="14.6640625" style="1" customWidth="1"/>
    <col min="7170" max="7178" width="15" style="1" customWidth="1"/>
    <col min="7179" max="7179" width="14.6640625" style="1" customWidth="1"/>
    <col min="7180" max="7188" width="15" style="1" customWidth="1"/>
    <col min="7189" max="7189" width="14.6640625" style="1" customWidth="1"/>
    <col min="7190" max="7198" width="15" style="1" customWidth="1"/>
    <col min="7199" max="7199" width="14.6640625" style="1" customWidth="1"/>
    <col min="7200" max="7208" width="15" style="1" customWidth="1"/>
    <col min="7209" max="7209" width="14.6640625" style="1" customWidth="1"/>
    <col min="7210" max="7217" width="15" style="1" customWidth="1"/>
    <col min="7218" max="7218" width="15.33203125" style="1" customWidth="1"/>
    <col min="7219" max="7219" width="15" style="1" customWidth="1"/>
    <col min="7220" max="7227" width="15.33203125" style="1" customWidth="1"/>
    <col min="7228" max="7228" width="15" style="1" customWidth="1"/>
    <col min="7229" max="7229" width="14.6640625" style="1" customWidth="1"/>
    <col min="7230" max="7237" width="15" style="1" customWidth="1"/>
    <col min="7238" max="7238" width="15.33203125" style="1" customWidth="1"/>
    <col min="7239" max="7239" width="15" style="1" customWidth="1"/>
    <col min="7240" max="7248" width="15.33203125" style="1" customWidth="1"/>
    <col min="7249" max="7249" width="15" style="1" customWidth="1"/>
    <col min="7250" max="7258" width="15.33203125" style="1" customWidth="1"/>
    <col min="7259" max="7259" width="15" style="1" customWidth="1"/>
    <col min="7260" max="7268" width="15.33203125" style="1" customWidth="1"/>
    <col min="7269" max="7269" width="15" style="1" customWidth="1"/>
    <col min="7270" max="7278" width="15.33203125" style="1" customWidth="1"/>
    <col min="7279" max="7279" width="15" style="1" customWidth="1"/>
    <col min="7280" max="7288" width="15.33203125" style="1" customWidth="1"/>
    <col min="7289" max="7289" width="15" style="1" customWidth="1"/>
    <col min="7290" max="7298" width="15.33203125" style="1" customWidth="1"/>
    <col min="7299" max="7299" width="15" style="1" customWidth="1"/>
    <col min="7300" max="7308" width="15.33203125" style="1" customWidth="1"/>
    <col min="7309" max="7309" width="15" style="1" customWidth="1"/>
    <col min="7310" max="7318" width="15.33203125" style="1" customWidth="1"/>
    <col min="7319" max="7319" width="15" style="1" customWidth="1"/>
    <col min="7320" max="7327" width="15.33203125" style="1" customWidth="1"/>
    <col min="7328" max="7328" width="15" style="1" customWidth="1"/>
    <col min="7329" max="7329" width="14.6640625" style="1" customWidth="1"/>
    <col min="7330" max="7337" width="15" style="1" customWidth="1"/>
    <col min="7338" max="7338" width="15.33203125" style="1" customWidth="1"/>
    <col min="7339" max="7339" width="15" style="1" customWidth="1"/>
    <col min="7340" max="7348" width="15.33203125" style="1" customWidth="1"/>
    <col min="7349" max="7349" width="15" style="1" customWidth="1"/>
    <col min="7350" max="7358" width="15.33203125" style="1" customWidth="1"/>
    <col min="7359" max="7359" width="15" style="1" customWidth="1"/>
    <col min="7360" max="7368" width="15.33203125" style="1" customWidth="1"/>
    <col min="7369" max="7369" width="15" style="1" customWidth="1"/>
    <col min="7370" max="7378" width="15.33203125" style="1" customWidth="1"/>
    <col min="7379" max="7379" width="15" style="1" customWidth="1"/>
    <col min="7380" max="7388" width="15.33203125" style="1" customWidth="1"/>
    <col min="7389" max="7389" width="15" style="1" customWidth="1"/>
    <col min="7390" max="7398" width="15.33203125" style="1" customWidth="1"/>
    <col min="7399" max="7399" width="15" style="1" customWidth="1"/>
    <col min="7400" max="7408" width="15.33203125" style="1" customWidth="1"/>
    <col min="7409" max="7409" width="15" style="1" customWidth="1"/>
    <col min="7410" max="7418" width="15.33203125" style="1" customWidth="1"/>
    <col min="7419" max="7419" width="15" style="1" customWidth="1"/>
    <col min="7420" max="7427" width="15.33203125" style="1" customWidth="1"/>
    <col min="7428" max="7428" width="15" style="1" customWidth="1"/>
    <col min="7429" max="7429" width="14.6640625" style="1" customWidth="1"/>
    <col min="7430" max="7437" width="15" style="1" customWidth="1"/>
    <col min="7438" max="7438" width="15.33203125" style="1" customWidth="1"/>
    <col min="7439" max="7439" width="15" style="1" customWidth="1"/>
    <col min="7440" max="7448" width="15.33203125" style="1" customWidth="1"/>
    <col min="7449" max="7449" width="15" style="1" customWidth="1"/>
    <col min="7450" max="7458" width="15.33203125" style="1" customWidth="1"/>
    <col min="7459" max="7459" width="15" style="1" customWidth="1"/>
    <col min="7460" max="7468" width="15.33203125" style="1" customWidth="1"/>
    <col min="7469" max="7469" width="15" style="1" customWidth="1"/>
    <col min="7470" max="7478" width="15.33203125" style="1" customWidth="1"/>
    <col min="7479" max="7479" width="15" style="1" customWidth="1"/>
    <col min="7480" max="7488" width="15.33203125" style="1" customWidth="1"/>
    <col min="7489" max="7489" width="15" style="1" customWidth="1"/>
    <col min="7490" max="7498" width="15.33203125" style="1" customWidth="1"/>
    <col min="7499" max="7499" width="15" style="1" customWidth="1"/>
    <col min="7500" max="7508" width="15.33203125" style="1" customWidth="1"/>
    <col min="7509" max="7509" width="15" style="1" customWidth="1"/>
    <col min="7510" max="7518" width="15.33203125" style="1" customWidth="1"/>
    <col min="7519" max="7519" width="15" style="1" customWidth="1"/>
    <col min="7520" max="7527" width="15.33203125" style="1" customWidth="1"/>
    <col min="7528" max="7528" width="15" style="1" customWidth="1"/>
    <col min="7529" max="7529" width="14.6640625" style="1" customWidth="1"/>
    <col min="7530" max="7537" width="15" style="1" customWidth="1"/>
    <col min="7538" max="7538" width="15.33203125" style="1" customWidth="1"/>
    <col min="7539" max="7539" width="15" style="1" customWidth="1"/>
    <col min="7540" max="7548" width="15.33203125" style="1" customWidth="1"/>
    <col min="7549" max="7549" width="15" style="1" customWidth="1"/>
    <col min="7550" max="7558" width="15.33203125" style="1" customWidth="1"/>
    <col min="7559" max="7559" width="15" style="1" customWidth="1"/>
    <col min="7560" max="7568" width="15.33203125" style="1" customWidth="1"/>
    <col min="7569" max="7569" width="15" style="1" customWidth="1"/>
    <col min="7570" max="7578" width="15.33203125" style="1" customWidth="1"/>
    <col min="7579" max="7579" width="15" style="1" customWidth="1"/>
    <col min="7580" max="7588" width="15.33203125" style="1" customWidth="1"/>
    <col min="7589" max="7589" width="15" style="1" customWidth="1"/>
    <col min="7590" max="7598" width="15.33203125" style="1" customWidth="1"/>
    <col min="7599" max="7599" width="15" style="1" customWidth="1"/>
    <col min="7600" max="7608" width="15.33203125" style="1" customWidth="1"/>
    <col min="7609" max="7609" width="15" style="1" customWidth="1"/>
    <col min="7610" max="7618" width="15.33203125" style="1" customWidth="1"/>
    <col min="7619" max="7619" width="15" style="1" customWidth="1"/>
    <col min="7620" max="7627" width="15.33203125" style="1" customWidth="1"/>
    <col min="7628" max="7628" width="15" style="1" customWidth="1"/>
    <col min="7629" max="7629" width="14.6640625" style="1" customWidth="1"/>
    <col min="7630" max="7637" width="15" style="1" customWidth="1"/>
    <col min="7638" max="7638" width="15.33203125" style="1" customWidth="1"/>
    <col min="7639" max="7639" width="15" style="1" customWidth="1"/>
    <col min="7640" max="7648" width="15.33203125" style="1" customWidth="1"/>
    <col min="7649" max="7649" width="15" style="1" customWidth="1"/>
    <col min="7650" max="7658" width="15.33203125" style="1" customWidth="1"/>
    <col min="7659" max="7659" width="15" style="1" customWidth="1"/>
    <col min="7660" max="7668" width="15.33203125" style="1" customWidth="1"/>
    <col min="7669" max="7669" width="15" style="1" customWidth="1"/>
    <col min="7670" max="7678" width="15.33203125" style="1" customWidth="1"/>
    <col min="7679" max="7679" width="15" style="1" customWidth="1"/>
    <col min="7680" max="7688" width="15.33203125" style="1" customWidth="1"/>
    <col min="7689" max="7689" width="15" style="1" customWidth="1"/>
    <col min="7690" max="7698" width="15.33203125" style="1" customWidth="1"/>
    <col min="7699" max="7699" width="15" style="1" customWidth="1"/>
    <col min="7700" max="7708" width="15.33203125" style="1" customWidth="1"/>
    <col min="7709" max="7709" width="15" style="1" customWidth="1"/>
    <col min="7710" max="7718" width="15.33203125" style="1" customWidth="1"/>
    <col min="7719" max="7719" width="15" style="1" customWidth="1"/>
    <col min="7720" max="7727" width="15.33203125" style="1" customWidth="1"/>
    <col min="7728" max="7728" width="15" style="1" customWidth="1"/>
    <col min="7729" max="7729" width="14.6640625" style="1" customWidth="1"/>
    <col min="7730" max="7737" width="15" style="1" customWidth="1"/>
    <col min="7738" max="7738" width="15.33203125" style="1" customWidth="1"/>
    <col min="7739" max="7739" width="15" style="1" customWidth="1"/>
    <col min="7740" max="7748" width="15.33203125" style="1" customWidth="1"/>
    <col min="7749" max="7749" width="15" style="1" customWidth="1"/>
    <col min="7750" max="7758" width="15.33203125" style="1" customWidth="1"/>
    <col min="7759" max="7759" width="15" style="1" customWidth="1"/>
    <col min="7760" max="7768" width="15.33203125" style="1" customWidth="1"/>
    <col min="7769" max="7769" width="15" style="1" customWidth="1"/>
    <col min="7770" max="7778" width="15.33203125" style="1" customWidth="1"/>
    <col min="7779" max="7779" width="15" style="1" customWidth="1"/>
    <col min="7780" max="7788" width="15.33203125" style="1" customWidth="1"/>
    <col min="7789" max="7789" width="15" style="1" customWidth="1"/>
    <col min="7790" max="7798" width="15.33203125" style="1" customWidth="1"/>
    <col min="7799" max="7799" width="15" style="1" customWidth="1"/>
    <col min="7800" max="7808" width="15.33203125" style="1" customWidth="1"/>
    <col min="7809" max="7809" width="15" style="1" customWidth="1"/>
    <col min="7810" max="7818" width="15.33203125" style="1" customWidth="1"/>
    <col min="7819" max="7819" width="15" style="1" customWidth="1"/>
    <col min="7820" max="7827" width="15.33203125" style="1" customWidth="1"/>
    <col min="7828" max="7828" width="15" style="1" customWidth="1"/>
    <col min="7829" max="7829" width="14.6640625" style="1" customWidth="1"/>
    <col min="7830" max="7837" width="15" style="1" customWidth="1"/>
    <col min="7838" max="7838" width="15.33203125" style="1" customWidth="1"/>
    <col min="7839" max="7839" width="15" style="1" customWidth="1"/>
    <col min="7840" max="7848" width="15.33203125" style="1" customWidth="1"/>
    <col min="7849" max="7849" width="15" style="1" customWidth="1"/>
    <col min="7850" max="7858" width="15.33203125" style="1" customWidth="1"/>
    <col min="7859" max="7859" width="15" style="1" customWidth="1"/>
    <col min="7860" max="7868" width="15.33203125" style="1" customWidth="1"/>
    <col min="7869" max="7869" width="15" style="1" customWidth="1"/>
    <col min="7870" max="7878" width="15.33203125" style="1" customWidth="1"/>
    <col min="7879" max="7879" width="15" style="1" customWidth="1"/>
    <col min="7880" max="7888" width="15.33203125" style="1" customWidth="1"/>
    <col min="7889" max="7889" width="15" style="1" customWidth="1"/>
    <col min="7890" max="7898" width="15.33203125" style="1" customWidth="1"/>
    <col min="7899" max="7899" width="15" style="1" customWidth="1"/>
    <col min="7900" max="7908" width="15.33203125" style="1" customWidth="1"/>
    <col min="7909" max="7909" width="15" style="1" customWidth="1"/>
    <col min="7910" max="7918" width="15.33203125" style="1" customWidth="1"/>
    <col min="7919" max="7919" width="15" style="1" customWidth="1"/>
    <col min="7920" max="7927" width="15.33203125" style="1" customWidth="1"/>
    <col min="7928" max="7928" width="15" style="1" customWidth="1"/>
    <col min="7929" max="7929" width="14.6640625" style="1" customWidth="1"/>
    <col min="7930" max="7937" width="15" style="1" customWidth="1"/>
    <col min="7938" max="7938" width="15.33203125" style="1" customWidth="1"/>
    <col min="7939" max="7939" width="15" style="1" customWidth="1"/>
    <col min="7940" max="7948" width="15.33203125" style="1" customWidth="1"/>
    <col min="7949" max="7949" width="15" style="1" customWidth="1"/>
    <col min="7950" max="7958" width="15.33203125" style="1" customWidth="1"/>
    <col min="7959" max="7959" width="15" style="1" customWidth="1"/>
    <col min="7960" max="7968" width="15.33203125" style="1" customWidth="1"/>
    <col min="7969" max="7969" width="15" style="1" customWidth="1"/>
    <col min="7970" max="7978" width="15.33203125" style="1" customWidth="1"/>
    <col min="7979" max="7979" width="15" style="1" customWidth="1"/>
    <col min="7980" max="7988" width="15.33203125" style="1" customWidth="1"/>
    <col min="7989" max="7989" width="15" style="1" customWidth="1"/>
    <col min="7990" max="7998" width="15.33203125" style="1" customWidth="1"/>
    <col min="7999" max="7999" width="15" style="1" customWidth="1"/>
    <col min="8000" max="8008" width="15.33203125" style="1" customWidth="1"/>
    <col min="8009" max="8009" width="15" style="1" customWidth="1"/>
    <col min="8010" max="8018" width="15.33203125" style="1" customWidth="1"/>
    <col min="8019" max="8019" width="15" style="1" customWidth="1"/>
    <col min="8020" max="8027" width="15.33203125" style="1" customWidth="1"/>
    <col min="8028" max="8028" width="15" style="1" customWidth="1"/>
    <col min="8029" max="8029" width="14.6640625" style="1" customWidth="1"/>
    <col min="8030" max="8037" width="15" style="1" customWidth="1"/>
    <col min="8038" max="8038" width="15.33203125" style="1" customWidth="1"/>
    <col min="8039" max="8039" width="15" style="1" customWidth="1"/>
    <col min="8040" max="8048" width="15.33203125" style="1" customWidth="1"/>
    <col min="8049" max="8049" width="15" style="1" customWidth="1"/>
    <col min="8050" max="8058" width="15.33203125" style="1" customWidth="1"/>
    <col min="8059" max="8059" width="15" style="1" customWidth="1"/>
    <col min="8060" max="8068" width="15.33203125" style="1" customWidth="1"/>
    <col min="8069" max="8069" width="15" style="1" customWidth="1"/>
    <col min="8070" max="8078" width="15.33203125" style="1" customWidth="1"/>
    <col min="8079" max="8079" width="15" style="1" customWidth="1"/>
    <col min="8080" max="8088" width="15.33203125" style="1" customWidth="1"/>
    <col min="8089" max="8089" width="15" style="1" customWidth="1"/>
    <col min="8090" max="8098" width="15.33203125" style="1" customWidth="1"/>
    <col min="8099" max="8099" width="15" style="1" customWidth="1"/>
    <col min="8100" max="8108" width="15.33203125" style="1" customWidth="1"/>
    <col min="8109" max="8109" width="15" style="1" customWidth="1"/>
    <col min="8110" max="8117" width="15.33203125" style="1" customWidth="1"/>
    <col min="8118" max="8118" width="15" style="1" customWidth="1"/>
    <col min="8119" max="8119" width="14.6640625" style="1" customWidth="1"/>
    <col min="8120" max="8127" width="15" style="1" customWidth="1"/>
    <col min="8128" max="8128" width="14.6640625" style="1" customWidth="1"/>
    <col min="8129" max="8129" width="14.21875" style="1" customWidth="1"/>
    <col min="8130" max="8137" width="14.6640625" style="1" customWidth="1"/>
    <col min="8138" max="8138" width="15" style="1" customWidth="1"/>
    <col min="8139" max="8139" width="14.6640625" style="1" customWidth="1"/>
    <col min="8140" max="8148" width="15" style="1" customWidth="1"/>
    <col min="8149" max="8149" width="14.6640625" style="1" customWidth="1"/>
    <col min="8150" max="8158" width="15" style="1" customWidth="1"/>
    <col min="8159" max="8159" width="14.6640625" style="1" customWidth="1"/>
    <col min="8160" max="8168" width="15" style="1" customWidth="1"/>
    <col min="8169" max="8169" width="14.6640625" style="1" customWidth="1"/>
    <col min="8170" max="8178" width="15" style="1" customWidth="1"/>
    <col min="8179" max="8179" width="14.6640625" style="1" customWidth="1"/>
    <col min="8180" max="8188" width="15" style="1" customWidth="1"/>
    <col min="8189" max="8189" width="14.6640625" style="1" customWidth="1"/>
    <col min="8190" max="8198" width="15" style="1" customWidth="1"/>
    <col min="8199" max="8199" width="14.6640625" style="1" customWidth="1"/>
    <col min="8200" max="8208" width="15" style="1" customWidth="1"/>
    <col min="8209" max="8209" width="14.6640625" style="1" customWidth="1"/>
    <col min="8210" max="8217" width="15" style="1" customWidth="1"/>
    <col min="8218" max="8218" width="15.33203125" style="1" customWidth="1"/>
    <col min="8219" max="8219" width="15" style="1" customWidth="1"/>
    <col min="8220" max="8227" width="15.33203125" style="1" customWidth="1"/>
    <col min="8228" max="8228" width="15" style="1" customWidth="1"/>
    <col min="8229" max="8229" width="14.6640625" style="1" customWidth="1"/>
    <col min="8230" max="8237" width="15" style="1" customWidth="1"/>
    <col min="8238" max="8238" width="15.33203125" style="1" customWidth="1"/>
    <col min="8239" max="8239" width="15" style="1" customWidth="1"/>
    <col min="8240" max="8248" width="15.33203125" style="1" customWidth="1"/>
    <col min="8249" max="8249" width="15" style="1" customWidth="1"/>
    <col min="8250" max="8258" width="15.33203125" style="1" customWidth="1"/>
    <col min="8259" max="8259" width="15" style="1" customWidth="1"/>
    <col min="8260" max="8268" width="15.33203125" style="1" customWidth="1"/>
    <col min="8269" max="8269" width="15" style="1" customWidth="1"/>
    <col min="8270" max="8278" width="15.33203125" style="1" customWidth="1"/>
    <col min="8279" max="8279" width="15" style="1" customWidth="1"/>
    <col min="8280" max="8288" width="15.33203125" style="1" customWidth="1"/>
    <col min="8289" max="8289" width="15" style="1" customWidth="1"/>
    <col min="8290" max="8298" width="15.33203125" style="1" customWidth="1"/>
    <col min="8299" max="8299" width="15" style="1" customWidth="1"/>
    <col min="8300" max="8308" width="15.33203125" style="1" customWidth="1"/>
    <col min="8309" max="8309" width="15" style="1" customWidth="1"/>
    <col min="8310" max="8318" width="15.33203125" style="1" customWidth="1"/>
    <col min="8319" max="8319" width="15" style="1" customWidth="1"/>
    <col min="8320" max="8327" width="15.33203125" style="1" customWidth="1"/>
    <col min="8328" max="8328" width="15" style="1" customWidth="1"/>
    <col min="8329" max="8329" width="14.6640625" style="1" customWidth="1"/>
    <col min="8330" max="8337" width="15" style="1" customWidth="1"/>
    <col min="8338" max="8338" width="15.33203125" style="1" customWidth="1"/>
    <col min="8339" max="8339" width="15" style="1" customWidth="1"/>
    <col min="8340" max="8348" width="15.33203125" style="1" customWidth="1"/>
    <col min="8349" max="8349" width="15" style="1" customWidth="1"/>
    <col min="8350" max="8358" width="15.33203125" style="1" customWidth="1"/>
    <col min="8359" max="8359" width="15" style="1" customWidth="1"/>
    <col min="8360" max="8368" width="15.33203125" style="1" customWidth="1"/>
    <col min="8369" max="8369" width="15" style="1" customWidth="1"/>
    <col min="8370" max="8378" width="15.33203125" style="1" customWidth="1"/>
    <col min="8379" max="8379" width="15" style="1" customWidth="1"/>
    <col min="8380" max="8388" width="15.33203125" style="1" customWidth="1"/>
    <col min="8389" max="8389" width="15" style="1" customWidth="1"/>
    <col min="8390" max="8398" width="15.33203125" style="1" customWidth="1"/>
    <col min="8399" max="8399" width="15" style="1" customWidth="1"/>
    <col min="8400" max="8408" width="15.33203125" style="1" customWidth="1"/>
    <col min="8409" max="8409" width="15" style="1" customWidth="1"/>
    <col min="8410" max="8418" width="15.33203125" style="1" customWidth="1"/>
    <col min="8419" max="8419" width="15" style="1" customWidth="1"/>
    <col min="8420" max="8427" width="15.33203125" style="1" customWidth="1"/>
    <col min="8428" max="8428" width="15" style="1" customWidth="1"/>
    <col min="8429" max="8429" width="14.6640625" style="1" customWidth="1"/>
    <col min="8430" max="8437" width="15" style="1" customWidth="1"/>
    <col min="8438" max="8438" width="15.33203125" style="1" customWidth="1"/>
    <col min="8439" max="8439" width="15" style="1" customWidth="1"/>
    <col min="8440" max="8448" width="15.33203125" style="1" customWidth="1"/>
    <col min="8449" max="8449" width="15" style="1" customWidth="1"/>
    <col min="8450" max="8458" width="15.33203125" style="1" customWidth="1"/>
    <col min="8459" max="8459" width="15" style="1" customWidth="1"/>
    <col min="8460" max="8468" width="15.33203125" style="1" customWidth="1"/>
    <col min="8469" max="8469" width="15" style="1" customWidth="1"/>
    <col min="8470" max="8478" width="15.33203125" style="1" customWidth="1"/>
    <col min="8479" max="8479" width="15" style="1" customWidth="1"/>
    <col min="8480" max="8488" width="15.33203125" style="1" customWidth="1"/>
    <col min="8489" max="8489" width="15" style="1" customWidth="1"/>
    <col min="8490" max="8498" width="15.33203125" style="1" customWidth="1"/>
    <col min="8499" max="8499" width="15" style="1" customWidth="1"/>
    <col min="8500" max="8508" width="15.33203125" style="1" customWidth="1"/>
    <col min="8509" max="8509" width="15" style="1" customWidth="1"/>
    <col min="8510" max="8518" width="15.33203125" style="1" customWidth="1"/>
    <col min="8519" max="8519" width="15" style="1" customWidth="1"/>
    <col min="8520" max="8527" width="15.33203125" style="1" customWidth="1"/>
    <col min="8528" max="8528" width="15" style="1" customWidth="1"/>
    <col min="8529" max="8529" width="14.6640625" style="1" customWidth="1"/>
    <col min="8530" max="8537" width="15" style="1" customWidth="1"/>
    <col min="8538" max="8538" width="15.33203125" style="1" customWidth="1"/>
    <col min="8539" max="8539" width="15" style="1" customWidth="1"/>
    <col min="8540" max="8548" width="15.33203125" style="1" customWidth="1"/>
    <col min="8549" max="8549" width="15" style="1" customWidth="1"/>
    <col min="8550" max="8558" width="15.33203125" style="1" customWidth="1"/>
    <col min="8559" max="8559" width="15" style="1" customWidth="1"/>
    <col min="8560" max="8568" width="15.33203125" style="1" customWidth="1"/>
    <col min="8569" max="8569" width="15" style="1" customWidth="1"/>
    <col min="8570" max="8578" width="15.33203125" style="1" customWidth="1"/>
    <col min="8579" max="8579" width="15" style="1" customWidth="1"/>
    <col min="8580" max="8588" width="15.33203125" style="1" customWidth="1"/>
    <col min="8589" max="8589" width="15" style="1" customWidth="1"/>
    <col min="8590" max="8598" width="15.33203125" style="1" customWidth="1"/>
    <col min="8599" max="8599" width="15" style="1" customWidth="1"/>
    <col min="8600" max="8608" width="15.33203125" style="1" customWidth="1"/>
    <col min="8609" max="8609" width="15" style="1" customWidth="1"/>
    <col min="8610" max="8618" width="15.33203125" style="1" customWidth="1"/>
    <col min="8619" max="8619" width="15" style="1" customWidth="1"/>
    <col min="8620" max="8627" width="15.33203125" style="1" customWidth="1"/>
    <col min="8628" max="8628" width="15" style="1" customWidth="1"/>
    <col min="8629" max="8629" width="14.6640625" style="1" customWidth="1"/>
    <col min="8630" max="8637" width="15" style="1" customWidth="1"/>
    <col min="8638" max="8638" width="15.33203125" style="1" customWidth="1"/>
    <col min="8639" max="8639" width="15" style="1" customWidth="1"/>
    <col min="8640" max="8648" width="15.33203125" style="1" customWidth="1"/>
    <col min="8649" max="8649" width="15" style="1" customWidth="1"/>
    <col min="8650" max="8658" width="15.33203125" style="1" customWidth="1"/>
    <col min="8659" max="8659" width="15" style="1" customWidth="1"/>
    <col min="8660" max="8668" width="15.33203125" style="1" customWidth="1"/>
    <col min="8669" max="8669" width="15" style="1" customWidth="1"/>
    <col min="8670" max="8678" width="15.33203125" style="1" customWidth="1"/>
    <col min="8679" max="8679" width="15" style="1" customWidth="1"/>
    <col min="8680" max="8688" width="15.33203125" style="1" customWidth="1"/>
    <col min="8689" max="8689" width="15" style="1" customWidth="1"/>
    <col min="8690" max="8698" width="15.33203125" style="1" customWidth="1"/>
    <col min="8699" max="8699" width="15" style="1" customWidth="1"/>
    <col min="8700" max="8708" width="15.33203125" style="1" customWidth="1"/>
    <col min="8709" max="8709" width="15" style="1" customWidth="1"/>
    <col min="8710" max="8718" width="15.33203125" style="1" customWidth="1"/>
    <col min="8719" max="8719" width="15" style="1" customWidth="1"/>
    <col min="8720" max="8727" width="15.33203125" style="1" customWidth="1"/>
    <col min="8728" max="8728" width="15" style="1" customWidth="1"/>
    <col min="8729" max="8729" width="14.6640625" style="1" customWidth="1"/>
    <col min="8730" max="8737" width="15" style="1" customWidth="1"/>
    <col min="8738" max="8738" width="15.33203125" style="1" customWidth="1"/>
    <col min="8739" max="8739" width="15" style="1" customWidth="1"/>
    <col min="8740" max="8748" width="15.33203125" style="1" customWidth="1"/>
    <col min="8749" max="8749" width="15" style="1" customWidth="1"/>
    <col min="8750" max="8758" width="15.33203125" style="1" customWidth="1"/>
    <col min="8759" max="8759" width="15" style="1" customWidth="1"/>
    <col min="8760" max="8768" width="15.33203125" style="1" customWidth="1"/>
    <col min="8769" max="8769" width="15" style="1" customWidth="1"/>
    <col min="8770" max="8778" width="15.33203125" style="1" customWidth="1"/>
    <col min="8779" max="8779" width="15" style="1" customWidth="1"/>
    <col min="8780" max="8788" width="15.33203125" style="1" customWidth="1"/>
    <col min="8789" max="8789" width="15" style="1" customWidth="1"/>
    <col min="8790" max="8798" width="15.33203125" style="1" customWidth="1"/>
    <col min="8799" max="8799" width="15" style="1" customWidth="1"/>
    <col min="8800" max="8808" width="15.33203125" style="1" customWidth="1"/>
    <col min="8809" max="8809" width="15" style="1" customWidth="1"/>
    <col min="8810" max="8818" width="15.33203125" style="1" customWidth="1"/>
    <col min="8819" max="8819" width="15" style="1" customWidth="1"/>
    <col min="8820" max="8827" width="15.33203125" style="1" customWidth="1"/>
    <col min="8828" max="8828" width="15" style="1" customWidth="1"/>
    <col min="8829" max="8829" width="14.6640625" style="1" customWidth="1"/>
    <col min="8830" max="8837" width="15" style="1" customWidth="1"/>
    <col min="8838" max="8838" width="15.33203125" style="1" customWidth="1"/>
    <col min="8839" max="8839" width="15" style="1" customWidth="1"/>
    <col min="8840" max="8848" width="15.33203125" style="1" customWidth="1"/>
    <col min="8849" max="8849" width="15" style="1" customWidth="1"/>
    <col min="8850" max="8858" width="15.33203125" style="1" customWidth="1"/>
    <col min="8859" max="8859" width="15" style="1" customWidth="1"/>
    <col min="8860" max="8868" width="15.33203125" style="1" customWidth="1"/>
    <col min="8869" max="8869" width="15" style="1" customWidth="1"/>
    <col min="8870" max="8878" width="15.33203125" style="1" customWidth="1"/>
    <col min="8879" max="8879" width="15" style="1" customWidth="1"/>
    <col min="8880" max="8888" width="15.33203125" style="1" customWidth="1"/>
    <col min="8889" max="8889" width="15" style="1" customWidth="1"/>
    <col min="8890" max="8898" width="15.33203125" style="1" customWidth="1"/>
    <col min="8899" max="8899" width="15" style="1" customWidth="1"/>
    <col min="8900" max="8908" width="15.33203125" style="1" customWidth="1"/>
    <col min="8909" max="8909" width="15" style="1" customWidth="1"/>
    <col min="8910" max="8918" width="15.33203125" style="1" customWidth="1"/>
    <col min="8919" max="8919" width="15" style="1" customWidth="1"/>
    <col min="8920" max="8927" width="15.33203125" style="1" customWidth="1"/>
    <col min="8928" max="8928" width="15" style="1" customWidth="1"/>
    <col min="8929" max="8929" width="14.6640625" style="1" customWidth="1"/>
    <col min="8930" max="8937" width="15" style="1" customWidth="1"/>
    <col min="8938" max="8938" width="15.33203125" style="1" customWidth="1"/>
    <col min="8939" max="8939" width="15" style="1" customWidth="1"/>
    <col min="8940" max="8948" width="15.33203125" style="1" customWidth="1"/>
    <col min="8949" max="8949" width="15" style="1" customWidth="1"/>
    <col min="8950" max="8958" width="15.33203125" style="1" customWidth="1"/>
    <col min="8959" max="8959" width="15" style="1" customWidth="1"/>
    <col min="8960" max="8968" width="15.33203125" style="1" customWidth="1"/>
    <col min="8969" max="8969" width="15" style="1" customWidth="1"/>
    <col min="8970" max="8978" width="15.33203125" style="1" customWidth="1"/>
    <col min="8979" max="8979" width="15" style="1" customWidth="1"/>
    <col min="8980" max="8988" width="15.33203125" style="1" customWidth="1"/>
    <col min="8989" max="8989" width="15" style="1" customWidth="1"/>
    <col min="8990" max="8998" width="15.33203125" style="1" customWidth="1"/>
    <col min="8999" max="8999" width="15" style="1" customWidth="1"/>
    <col min="9000" max="9008" width="15.33203125" style="1" customWidth="1"/>
    <col min="9009" max="9009" width="15" style="1" customWidth="1"/>
    <col min="9010" max="9018" width="15.33203125" style="1" customWidth="1"/>
    <col min="9019" max="9019" width="15" style="1" customWidth="1"/>
    <col min="9020" max="9027" width="15.33203125" style="1" customWidth="1"/>
    <col min="9028" max="9028" width="15" style="1" customWidth="1"/>
    <col min="9029" max="9029" width="14.6640625" style="1" customWidth="1"/>
    <col min="9030" max="9037" width="15" style="1" customWidth="1"/>
    <col min="9038" max="9038" width="15.33203125" style="1" customWidth="1"/>
    <col min="9039" max="9039" width="15" style="1" customWidth="1"/>
    <col min="9040" max="9048" width="15.33203125" style="1" customWidth="1"/>
    <col min="9049" max="9049" width="15" style="1" customWidth="1"/>
    <col min="9050" max="9058" width="15.33203125" style="1" customWidth="1"/>
    <col min="9059" max="9059" width="15" style="1" customWidth="1"/>
    <col min="9060" max="9068" width="15.33203125" style="1" customWidth="1"/>
    <col min="9069" max="9069" width="15" style="1" customWidth="1"/>
    <col min="9070" max="9078" width="15.33203125" style="1" customWidth="1"/>
    <col min="9079" max="9079" width="15" style="1" customWidth="1"/>
    <col min="9080" max="9088" width="15.33203125" style="1" customWidth="1"/>
    <col min="9089" max="9089" width="15" style="1" customWidth="1"/>
    <col min="9090" max="9098" width="15.33203125" style="1" customWidth="1"/>
    <col min="9099" max="9099" width="15" style="1" customWidth="1"/>
    <col min="9100" max="9108" width="15.33203125" style="1" customWidth="1"/>
    <col min="9109" max="9109" width="15" style="1" customWidth="1"/>
    <col min="9110" max="9117" width="15.33203125" style="1" customWidth="1"/>
    <col min="9118" max="9118" width="15" style="1" customWidth="1"/>
    <col min="9119" max="9119" width="14.6640625" style="1" customWidth="1"/>
    <col min="9120" max="9127" width="15" style="1" customWidth="1"/>
    <col min="9128" max="9128" width="14.6640625" style="1" customWidth="1"/>
    <col min="9129" max="9129" width="14.21875" style="1" customWidth="1"/>
    <col min="9130" max="9137" width="14.6640625" style="1" customWidth="1"/>
    <col min="9138" max="9138" width="15" style="1" customWidth="1"/>
    <col min="9139" max="9139" width="14.6640625" style="1" customWidth="1"/>
    <col min="9140" max="9148" width="15" style="1" customWidth="1"/>
    <col min="9149" max="9149" width="14.6640625" style="1" customWidth="1"/>
    <col min="9150" max="9158" width="15" style="1" customWidth="1"/>
    <col min="9159" max="9159" width="14.6640625" style="1" customWidth="1"/>
    <col min="9160" max="9168" width="15" style="1" customWidth="1"/>
    <col min="9169" max="9169" width="14.6640625" style="1" customWidth="1"/>
    <col min="9170" max="9178" width="15" style="1" customWidth="1"/>
    <col min="9179" max="9179" width="14.6640625" style="1" customWidth="1"/>
    <col min="9180" max="9188" width="15" style="1" customWidth="1"/>
    <col min="9189" max="9189" width="14.6640625" style="1" customWidth="1"/>
    <col min="9190" max="9198" width="15" style="1" customWidth="1"/>
    <col min="9199" max="9199" width="14.6640625" style="1" customWidth="1"/>
    <col min="9200" max="9208" width="15" style="1" customWidth="1"/>
    <col min="9209" max="9209" width="14.6640625" style="1" customWidth="1"/>
    <col min="9210" max="9217" width="15" style="1" customWidth="1"/>
    <col min="9218" max="9218" width="15.33203125" style="1" customWidth="1"/>
    <col min="9219" max="9219" width="15" style="1" customWidth="1"/>
    <col min="9220" max="9227" width="15.33203125" style="1" customWidth="1"/>
    <col min="9228" max="9228" width="15" style="1" customWidth="1"/>
    <col min="9229" max="9229" width="14.6640625" style="1" customWidth="1"/>
    <col min="9230" max="9237" width="15" style="1" customWidth="1"/>
    <col min="9238" max="9238" width="15.33203125" style="1" customWidth="1"/>
    <col min="9239" max="9239" width="15" style="1" customWidth="1"/>
    <col min="9240" max="9248" width="15.33203125" style="1" customWidth="1"/>
    <col min="9249" max="9249" width="15" style="1" customWidth="1"/>
    <col min="9250" max="9258" width="15.33203125" style="1" customWidth="1"/>
    <col min="9259" max="9259" width="15" style="1" customWidth="1"/>
    <col min="9260" max="9268" width="15.33203125" style="1" customWidth="1"/>
    <col min="9269" max="9269" width="15" style="1" customWidth="1"/>
    <col min="9270" max="9278" width="15.33203125" style="1" customWidth="1"/>
    <col min="9279" max="9279" width="15" style="1" customWidth="1"/>
    <col min="9280" max="9288" width="15.33203125" style="1" customWidth="1"/>
    <col min="9289" max="9289" width="15" style="1" customWidth="1"/>
    <col min="9290" max="9298" width="15.33203125" style="1" customWidth="1"/>
    <col min="9299" max="9299" width="15" style="1" customWidth="1"/>
    <col min="9300" max="9308" width="15.33203125" style="1" customWidth="1"/>
    <col min="9309" max="9309" width="15" style="1" customWidth="1"/>
    <col min="9310" max="9318" width="15.33203125" style="1" customWidth="1"/>
    <col min="9319" max="9319" width="15" style="1" customWidth="1"/>
    <col min="9320" max="9327" width="15.33203125" style="1" customWidth="1"/>
    <col min="9328" max="9328" width="15" style="1" customWidth="1"/>
    <col min="9329" max="9329" width="14.6640625" style="1" customWidth="1"/>
    <col min="9330" max="9337" width="15" style="1" customWidth="1"/>
    <col min="9338" max="9338" width="15.33203125" style="1" customWidth="1"/>
    <col min="9339" max="9339" width="15" style="1" customWidth="1"/>
    <col min="9340" max="9348" width="15.33203125" style="1" customWidth="1"/>
    <col min="9349" max="9349" width="15" style="1" customWidth="1"/>
    <col min="9350" max="9358" width="15.33203125" style="1" customWidth="1"/>
    <col min="9359" max="9359" width="15" style="1" customWidth="1"/>
    <col min="9360" max="9368" width="15.33203125" style="1" customWidth="1"/>
    <col min="9369" max="9369" width="15" style="1" customWidth="1"/>
    <col min="9370" max="9378" width="15.33203125" style="1" customWidth="1"/>
    <col min="9379" max="9379" width="15" style="1" customWidth="1"/>
    <col min="9380" max="9388" width="15.33203125" style="1" customWidth="1"/>
    <col min="9389" max="9389" width="15" style="1" customWidth="1"/>
    <col min="9390" max="9398" width="15.33203125" style="1" customWidth="1"/>
    <col min="9399" max="9399" width="15" style="1" customWidth="1"/>
    <col min="9400" max="9408" width="15.33203125" style="1" customWidth="1"/>
    <col min="9409" max="9409" width="15" style="1" customWidth="1"/>
    <col min="9410" max="9418" width="15.33203125" style="1" customWidth="1"/>
    <col min="9419" max="9419" width="15" style="1" customWidth="1"/>
    <col min="9420" max="9427" width="15.33203125" style="1" customWidth="1"/>
    <col min="9428" max="9428" width="15" style="1" customWidth="1"/>
    <col min="9429" max="9429" width="14.6640625" style="1" customWidth="1"/>
    <col min="9430" max="9437" width="15" style="1" customWidth="1"/>
    <col min="9438" max="9438" width="15.33203125" style="1" customWidth="1"/>
    <col min="9439" max="9439" width="15" style="1" customWidth="1"/>
    <col min="9440" max="9448" width="15.33203125" style="1" customWidth="1"/>
    <col min="9449" max="9449" width="15" style="1" customWidth="1"/>
    <col min="9450" max="9458" width="15.33203125" style="1" customWidth="1"/>
    <col min="9459" max="9459" width="15" style="1" customWidth="1"/>
    <col min="9460" max="9468" width="15.33203125" style="1" customWidth="1"/>
    <col min="9469" max="9469" width="15" style="1" customWidth="1"/>
    <col min="9470" max="9478" width="15.33203125" style="1" customWidth="1"/>
    <col min="9479" max="9479" width="15" style="1" customWidth="1"/>
    <col min="9480" max="9488" width="15.33203125" style="1" customWidth="1"/>
    <col min="9489" max="9489" width="15" style="1" customWidth="1"/>
    <col min="9490" max="9498" width="15.33203125" style="1" customWidth="1"/>
    <col min="9499" max="9499" width="15" style="1" customWidth="1"/>
    <col min="9500" max="9508" width="15.33203125" style="1" customWidth="1"/>
    <col min="9509" max="9509" width="15" style="1" customWidth="1"/>
    <col min="9510" max="9518" width="15.33203125" style="1" customWidth="1"/>
    <col min="9519" max="9519" width="15" style="1" customWidth="1"/>
    <col min="9520" max="9527" width="15.33203125" style="1" customWidth="1"/>
    <col min="9528" max="9528" width="15" style="1" customWidth="1"/>
    <col min="9529" max="9529" width="14.6640625" style="1" customWidth="1"/>
    <col min="9530" max="9537" width="15" style="1" customWidth="1"/>
    <col min="9538" max="9538" width="15.33203125" style="1" customWidth="1"/>
    <col min="9539" max="9539" width="15" style="1" customWidth="1"/>
    <col min="9540" max="9548" width="15.33203125" style="1" customWidth="1"/>
    <col min="9549" max="9549" width="15" style="1" customWidth="1"/>
    <col min="9550" max="9558" width="15.33203125" style="1" customWidth="1"/>
    <col min="9559" max="9559" width="15" style="1" customWidth="1"/>
    <col min="9560" max="9568" width="15.33203125" style="1" customWidth="1"/>
    <col min="9569" max="9569" width="15" style="1" customWidth="1"/>
    <col min="9570" max="9578" width="15.33203125" style="1" customWidth="1"/>
    <col min="9579" max="9579" width="15" style="1" customWidth="1"/>
    <col min="9580" max="9588" width="15.33203125" style="1" customWidth="1"/>
    <col min="9589" max="9589" width="15" style="1" customWidth="1"/>
    <col min="9590" max="9598" width="15.33203125" style="1" customWidth="1"/>
    <col min="9599" max="9599" width="15" style="1" customWidth="1"/>
    <col min="9600" max="9608" width="15.33203125" style="1" customWidth="1"/>
    <col min="9609" max="9609" width="15" style="1" customWidth="1"/>
    <col min="9610" max="9618" width="15.33203125" style="1" customWidth="1"/>
    <col min="9619" max="9619" width="15" style="1" customWidth="1"/>
    <col min="9620" max="9627" width="15.33203125" style="1" customWidth="1"/>
    <col min="9628" max="9628" width="15" style="1" customWidth="1"/>
    <col min="9629" max="9629" width="14.6640625" style="1" customWidth="1"/>
    <col min="9630" max="9637" width="15" style="1" customWidth="1"/>
    <col min="9638" max="9638" width="15.33203125" style="1" customWidth="1"/>
    <col min="9639" max="9639" width="15" style="1" customWidth="1"/>
    <col min="9640" max="9648" width="15.33203125" style="1" customWidth="1"/>
    <col min="9649" max="9649" width="15" style="1" customWidth="1"/>
    <col min="9650" max="9658" width="15.33203125" style="1" customWidth="1"/>
    <col min="9659" max="9659" width="15" style="1" customWidth="1"/>
    <col min="9660" max="9668" width="15.33203125" style="1" customWidth="1"/>
    <col min="9669" max="9669" width="15" style="1" customWidth="1"/>
    <col min="9670" max="9678" width="15.33203125" style="1" customWidth="1"/>
    <col min="9679" max="9679" width="15" style="1" customWidth="1"/>
    <col min="9680" max="9688" width="15.33203125" style="1" customWidth="1"/>
    <col min="9689" max="9689" width="15" style="1" customWidth="1"/>
    <col min="9690" max="9698" width="15.33203125" style="1" customWidth="1"/>
    <col min="9699" max="9699" width="15" style="1" customWidth="1"/>
    <col min="9700" max="9708" width="15.33203125" style="1" customWidth="1"/>
    <col min="9709" max="9709" width="15" style="1" customWidth="1"/>
    <col min="9710" max="9718" width="15.33203125" style="1" customWidth="1"/>
    <col min="9719" max="9719" width="15" style="1" customWidth="1"/>
    <col min="9720" max="9727" width="15.33203125" style="1" customWidth="1"/>
    <col min="9728" max="9728" width="15" style="1" customWidth="1"/>
    <col min="9729" max="9729" width="14.6640625" style="1" customWidth="1"/>
    <col min="9730" max="9737" width="15" style="1" customWidth="1"/>
    <col min="9738" max="9738" width="15.33203125" style="1" customWidth="1"/>
    <col min="9739" max="9739" width="15" style="1" customWidth="1"/>
    <col min="9740" max="9748" width="15.33203125" style="1" customWidth="1"/>
    <col min="9749" max="9749" width="15" style="1" customWidth="1"/>
    <col min="9750" max="9758" width="15.33203125" style="1" customWidth="1"/>
    <col min="9759" max="9759" width="15" style="1" customWidth="1"/>
    <col min="9760" max="9768" width="15.33203125" style="1" customWidth="1"/>
    <col min="9769" max="9769" width="15" style="1" customWidth="1"/>
    <col min="9770" max="9778" width="15.33203125" style="1" customWidth="1"/>
    <col min="9779" max="9779" width="15" style="1" customWidth="1"/>
    <col min="9780" max="9788" width="15.33203125" style="1" customWidth="1"/>
    <col min="9789" max="9789" width="15" style="1" customWidth="1"/>
    <col min="9790" max="9798" width="15.33203125" style="1" customWidth="1"/>
    <col min="9799" max="9799" width="15" style="1" customWidth="1"/>
    <col min="9800" max="9808" width="15.33203125" style="1" customWidth="1"/>
    <col min="9809" max="9809" width="15" style="1" customWidth="1"/>
    <col min="9810" max="9818" width="15.33203125" style="1" customWidth="1"/>
    <col min="9819" max="9819" width="15" style="1" customWidth="1"/>
    <col min="9820" max="9827" width="15.33203125" style="1" customWidth="1"/>
    <col min="9828" max="9828" width="15" style="1" customWidth="1"/>
    <col min="9829" max="9829" width="14.6640625" style="1" customWidth="1"/>
    <col min="9830" max="9837" width="15" style="1" customWidth="1"/>
    <col min="9838" max="9838" width="15.33203125" style="1" customWidth="1"/>
    <col min="9839" max="9839" width="15" style="1" customWidth="1"/>
    <col min="9840" max="9848" width="15.33203125" style="1" customWidth="1"/>
    <col min="9849" max="9849" width="15" style="1" customWidth="1"/>
    <col min="9850" max="9858" width="15.33203125" style="1" customWidth="1"/>
    <col min="9859" max="9859" width="15" style="1" customWidth="1"/>
    <col min="9860" max="9868" width="15.33203125" style="1" customWidth="1"/>
    <col min="9869" max="9869" width="15" style="1" customWidth="1"/>
    <col min="9870" max="9878" width="15.33203125" style="1" customWidth="1"/>
    <col min="9879" max="9879" width="15" style="1" customWidth="1"/>
    <col min="9880" max="9888" width="15.33203125" style="1" customWidth="1"/>
    <col min="9889" max="9889" width="15" style="1" customWidth="1"/>
    <col min="9890" max="9898" width="15.33203125" style="1" customWidth="1"/>
    <col min="9899" max="9899" width="15" style="1" customWidth="1"/>
    <col min="9900" max="9908" width="15.33203125" style="1" customWidth="1"/>
    <col min="9909" max="9909" width="15" style="1" customWidth="1"/>
    <col min="9910" max="9918" width="15.33203125" style="1" customWidth="1"/>
    <col min="9919" max="9919" width="15" style="1" customWidth="1"/>
    <col min="9920" max="9927" width="15.33203125" style="1" customWidth="1"/>
    <col min="9928" max="9928" width="15" style="1" customWidth="1"/>
    <col min="9929" max="9929" width="14.6640625" style="1" customWidth="1"/>
    <col min="9930" max="9937" width="15" style="1" customWidth="1"/>
    <col min="9938" max="9938" width="15.33203125" style="1" customWidth="1"/>
    <col min="9939" max="9939" width="15" style="1" customWidth="1"/>
    <col min="9940" max="9948" width="15.33203125" style="1" customWidth="1"/>
    <col min="9949" max="9949" width="15" style="1" customWidth="1"/>
    <col min="9950" max="9958" width="15.33203125" style="1" customWidth="1"/>
    <col min="9959" max="9959" width="15" style="1" customWidth="1"/>
    <col min="9960" max="9968" width="15.33203125" style="1" customWidth="1"/>
    <col min="9969" max="9969" width="15" style="1" customWidth="1"/>
    <col min="9970" max="9978" width="15.33203125" style="1" customWidth="1"/>
    <col min="9979" max="9979" width="15" style="1" customWidth="1"/>
    <col min="9980" max="9988" width="15.33203125" style="1" customWidth="1"/>
    <col min="9989" max="9989" width="15" style="1" customWidth="1"/>
    <col min="9990" max="9998" width="15.33203125" style="1" customWidth="1"/>
    <col min="9999" max="9999" width="15" style="1" customWidth="1"/>
    <col min="10000" max="10008" width="15.33203125" style="1" customWidth="1"/>
    <col min="10009" max="10009" width="15" style="1" customWidth="1"/>
    <col min="10010" max="10017" width="15.33203125" style="1" customWidth="1"/>
    <col min="10018" max="10018" width="16.109375" style="1" customWidth="1"/>
    <col min="10019" max="10019" width="15.77734375" style="1" customWidth="1"/>
    <col min="10020" max="10027" width="16.109375" style="1" customWidth="1"/>
    <col min="10028" max="10028" width="15.77734375" style="1" customWidth="1"/>
    <col min="10029" max="10029" width="15.33203125" style="1" customWidth="1"/>
    <col min="10030" max="10037" width="15.77734375" style="1" customWidth="1"/>
    <col min="10038" max="10038" width="16.109375" style="1" customWidth="1"/>
    <col min="10039" max="10039" width="15.77734375" style="1" customWidth="1"/>
    <col min="10040" max="10048" width="16.109375" style="1" customWidth="1"/>
    <col min="10049" max="10049" width="15.77734375" style="1" customWidth="1"/>
    <col min="10050" max="10058" width="16.109375" style="1" customWidth="1"/>
    <col min="10059" max="10059" width="15.77734375" style="1" customWidth="1"/>
    <col min="10060" max="10068" width="16.109375" style="1" customWidth="1"/>
    <col min="10069" max="10069" width="15.77734375" style="1" customWidth="1"/>
    <col min="10070" max="10078" width="16.109375" style="1" customWidth="1"/>
    <col min="10079" max="10079" width="15.77734375" style="1" customWidth="1"/>
    <col min="10080" max="10088" width="16.109375" style="1" customWidth="1"/>
    <col min="10089" max="10089" width="15.77734375" style="1" customWidth="1"/>
    <col min="10090" max="10098" width="16.109375" style="1" customWidth="1"/>
    <col min="10099" max="10099" width="15.77734375" style="1" customWidth="1"/>
    <col min="10100" max="10108" width="16.109375" style="1" customWidth="1"/>
    <col min="10109" max="10109" width="15.77734375" style="1" customWidth="1"/>
    <col min="10110" max="10117" width="16.109375" style="1" customWidth="1"/>
    <col min="10118" max="10118" width="15.77734375" style="1" customWidth="1"/>
    <col min="10119" max="10119" width="15.33203125" style="1" customWidth="1"/>
    <col min="10120" max="10127" width="15.77734375" style="1" customWidth="1"/>
    <col min="10128" max="10128" width="15.33203125" style="1" customWidth="1"/>
    <col min="10129" max="10129" width="15" style="1" customWidth="1"/>
    <col min="10130" max="10137" width="15.33203125" style="1" customWidth="1"/>
    <col min="10138" max="10138" width="15.77734375" style="1" customWidth="1"/>
    <col min="10139" max="10139" width="15.33203125" style="1" customWidth="1"/>
    <col min="10140" max="10148" width="15.77734375" style="1" customWidth="1"/>
    <col min="10149" max="10149" width="15.33203125" style="1" customWidth="1"/>
    <col min="10150" max="10158" width="15.77734375" style="1" customWidth="1"/>
    <col min="10159" max="10159" width="15.33203125" style="1" customWidth="1"/>
    <col min="10160" max="10168" width="15.77734375" style="1" customWidth="1"/>
    <col min="10169" max="10169" width="15.33203125" style="1" customWidth="1"/>
    <col min="10170" max="10178" width="15.77734375" style="1" customWidth="1"/>
    <col min="10179" max="10179" width="15.33203125" style="1" customWidth="1"/>
    <col min="10180" max="10188" width="15.77734375" style="1" customWidth="1"/>
    <col min="10189" max="10189" width="15.33203125" style="1" customWidth="1"/>
    <col min="10190" max="10198" width="15.77734375" style="1" customWidth="1"/>
    <col min="10199" max="10199" width="15.33203125" style="1" customWidth="1"/>
    <col min="10200" max="10208" width="15.77734375" style="1" customWidth="1"/>
    <col min="10209" max="10209" width="15.33203125" style="1" customWidth="1"/>
    <col min="10210" max="10217" width="15.77734375" style="1" customWidth="1"/>
    <col min="10218" max="10218" width="16.109375" style="1" customWidth="1"/>
    <col min="10219" max="10219" width="15.77734375" style="1" customWidth="1"/>
    <col min="10220" max="10227" width="16.109375" style="1" customWidth="1"/>
    <col min="10228" max="10228" width="15.77734375" style="1" customWidth="1"/>
    <col min="10229" max="10229" width="15.33203125" style="1" customWidth="1"/>
    <col min="10230" max="10237" width="15.77734375" style="1" customWidth="1"/>
    <col min="10238" max="10238" width="16.109375" style="1" customWidth="1"/>
    <col min="10239" max="10239" width="15.77734375" style="1" customWidth="1"/>
    <col min="10240" max="10248" width="16.109375" style="1" customWidth="1"/>
    <col min="10249" max="10249" width="15.77734375" style="1" customWidth="1"/>
    <col min="10250" max="10258" width="16.109375" style="1" customWidth="1"/>
    <col min="10259" max="10259" width="15.77734375" style="1" customWidth="1"/>
    <col min="10260" max="10268" width="16.109375" style="1" customWidth="1"/>
    <col min="10269" max="10269" width="15.77734375" style="1" customWidth="1"/>
    <col min="10270" max="10278" width="16.109375" style="1" customWidth="1"/>
    <col min="10279" max="10279" width="15.77734375" style="1" customWidth="1"/>
    <col min="10280" max="10288" width="16.109375" style="1" customWidth="1"/>
    <col min="10289" max="10289" width="15.77734375" style="1" customWidth="1"/>
    <col min="10290" max="10298" width="16.109375" style="1" customWidth="1"/>
    <col min="10299" max="10299" width="15.77734375" style="1" customWidth="1"/>
    <col min="10300" max="10308" width="16.109375" style="1" customWidth="1"/>
    <col min="10309" max="10309" width="15.77734375" style="1" customWidth="1"/>
    <col min="10310" max="10318" width="16.109375" style="1" customWidth="1"/>
    <col min="10319" max="10319" width="15.77734375" style="1" customWidth="1"/>
    <col min="10320" max="10327" width="16.109375" style="1" customWidth="1"/>
    <col min="10328" max="10328" width="15.77734375" style="1" customWidth="1"/>
    <col min="10329" max="10329" width="15.33203125" style="1" customWidth="1"/>
    <col min="10330" max="10337" width="15.77734375" style="1" customWidth="1"/>
    <col min="10338" max="10338" width="16.109375" style="1" customWidth="1"/>
    <col min="10339" max="10339" width="15.77734375" style="1" customWidth="1"/>
    <col min="10340" max="10348" width="16.109375" style="1" customWidth="1"/>
    <col min="10349" max="10349" width="15.77734375" style="1" customWidth="1"/>
    <col min="10350" max="10358" width="16.109375" style="1" customWidth="1"/>
    <col min="10359" max="10359" width="15.77734375" style="1" customWidth="1"/>
    <col min="10360" max="10368" width="16.109375" style="1" customWidth="1"/>
    <col min="10369" max="10369" width="15.77734375" style="1" customWidth="1"/>
    <col min="10370" max="10378" width="16.109375" style="1" customWidth="1"/>
    <col min="10379" max="10379" width="15.77734375" style="1" customWidth="1"/>
    <col min="10380" max="10388" width="16.109375" style="1" customWidth="1"/>
    <col min="10389" max="10389" width="15.77734375" style="1" customWidth="1"/>
    <col min="10390" max="10398" width="16.109375" style="1" customWidth="1"/>
    <col min="10399" max="10399" width="15.77734375" style="1" customWidth="1"/>
    <col min="10400" max="10408" width="16.109375" style="1" customWidth="1"/>
    <col min="10409" max="10409" width="15.77734375" style="1" customWidth="1"/>
    <col min="10410" max="10418" width="16.109375" style="1" customWidth="1"/>
    <col min="10419" max="10419" width="15.77734375" style="1" customWidth="1"/>
    <col min="10420" max="10427" width="16.109375" style="1" customWidth="1"/>
    <col min="10428" max="10428" width="15.77734375" style="1" customWidth="1"/>
    <col min="10429" max="10429" width="15.33203125" style="1" customWidth="1"/>
    <col min="10430" max="10437" width="15.77734375" style="1" customWidth="1"/>
    <col min="10438" max="10438" width="16.109375" style="1" customWidth="1"/>
    <col min="10439" max="10439" width="15.77734375" style="1" customWidth="1"/>
    <col min="10440" max="10448" width="16.109375" style="1" customWidth="1"/>
    <col min="10449" max="10449" width="15.77734375" style="1" customWidth="1"/>
    <col min="10450" max="10458" width="16.109375" style="1" customWidth="1"/>
    <col min="10459" max="10459" width="15.77734375" style="1" customWidth="1"/>
    <col min="10460" max="10468" width="16.109375" style="1" customWidth="1"/>
    <col min="10469" max="10469" width="15.77734375" style="1" customWidth="1"/>
    <col min="10470" max="10478" width="16.109375" style="1" customWidth="1"/>
    <col min="10479" max="10479" width="15.77734375" style="1" customWidth="1"/>
    <col min="10480" max="10488" width="16.109375" style="1" customWidth="1"/>
    <col min="10489" max="10489" width="15.77734375" style="1" customWidth="1"/>
    <col min="10490" max="10498" width="16.109375" style="1" customWidth="1"/>
    <col min="10499" max="10499" width="15.77734375" style="1" customWidth="1"/>
    <col min="10500" max="10508" width="16.109375" style="1" customWidth="1"/>
    <col min="10509" max="10509" width="15.77734375" style="1" customWidth="1"/>
    <col min="10510" max="10518" width="16.109375" style="1" customWidth="1"/>
    <col min="10519" max="10519" width="15.77734375" style="1" customWidth="1"/>
    <col min="10520" max="10527" width="16.109375" style="1" customWidth="1"/>
    <col min="10528" max="10528" width="15.77734375" style="1" customWidth="1"/>
    <col min="10529" max="10529" width="15.33203125" style="1" customWidth="1"/>
    <col min="10530" max="10537" width="15.77734375" style="1" customWidth="1"/>
    <col min="10538" max="10538" width="16.109375" style="1" customWidth="1"/>
    <col min="10539" max="10539" width="15.77734375" style="1" customWidth="1"/>
    <col min="10540" max="10548" width="16.109375" style="1" customWidth="1"/>
    <col min="10549" max="10549" width="15.77734375" style="1" customWidth="1"/>
    <col min="10550" max="10558" width="16.109375" style="1" customWidth="1"/>
    <col min="10559" max="10559" width="15.77734375" style="1" customWidth="1"/>
    <col min="10560" max="10568" width="16.109375" style="1" customWidth="1"/>
    <col min="10569" max="10569" width="15.77734375" style="1" customWidth="1"/>
    <col min="10570" max="10578" width="16.109375" style="1" customWidth="1"/>
    <col min="10579" max="10579" width="15.77734375" style="1" customWidth="1"/>
    <col min="10580" max="10588" width="16.109375" style="1" customWidth="1"/>
    <col min="10589" max="10589" width="15.77734375" style="1" customWidth="1"/>
    <col min="10590" max="10598" width="16.109375" style="1" customWidth="1"/>
    <col min="10599" max="10599" width="15.77734375" style="1" customWidth="1"/>
    <col min="10600" max="10608" width="16.109375" style="1" customWidth="1"/>
    <col min="10609" max="10609" width="15.77734375" style="1" customWidth="1"/>
    <col min="10610" max="10618" width="16.109375" style="1" customWidth="1"/>
    <col min="10619" max="10619" width="15.77734375" style="1" customWidth="1"/>
    <col min="10620" max="10627" width="16.109375" style="1" customWidth="1"/>
    <col min="10628" max="10628" width="15.77734375" style="1" customWidth="1"/>
    <col min="10629" max="10629" width="15.33203125" style="1" customWidth="1"/>
    <col min="10630" max="10637" width="15.77734375" style="1" customWidth="1"/>
    <col min="10638" max="10638" width="16.109375" style="1" customWidth="1"/>
    <col min="10639" max="10639" width="15.77734375" style="1" customWidth="1"/>
    <col min="10640" max="10648" width="16.109375" style="1" customWidth="1"/>
    <col min="10649" max="10649" width="15.77734375" style="1" customWidth="1"/>
    <col min="10650" max="10658" width="16.109375" style="1" customWidth="1"/>
    <col min="10659" max="10659" width="15.77734375" style="1" customWidth="1"/>
    <col min="10660" max="10668" width="16.109375" style="1" customWidth="1"/>
    <col min="10669" max="10669" width="15.77734375" style="1" customWidth="1"/>
    <col min="10670" max="10678" width="16.109375" style="1" customWidth="1"/>
    <col min="10679" max="10679" width="15.77734375" style="1" customWidth="1"/>
    <col min="10680" max="10688" width="16.109375" style="1" customWidth="1"/>
    <col min="10689" max="10689" width="15.77734375" style="1" customWidth="1"/>
    <col min="10690" max="10698" width="16.109375" style="1" customWidth="1"/>
    <col min="10699" max="10699" width="15.77734375" style="1" customWidth="1"/>
    <col min="10700" max="10708" width="16.109375" style="1" customWidth="1"/>
    <col min="10709" max="10709" width="15.77734375" style="1" customWidth="1"/>
    <col min="10710" max="10718" width="16.109375" style="1" customWidth="1"/>
    <col min="10719" max="10719" width="15.77734375" style="1" customWidth="1"/>
    <col min="10720" max="10727" width="16.109375" style="1" customWidth="1"/>
    <col min="10728" max="10728" width="15.77734375" style="1" customWidth="1"/>
    <col min="10729" max="10729" width="15.33203125" style="1" customWidth="1"/>
    <col min="10730" max="10737" width="15.77734375" style="1" customWidth="1"/>
    <col min="10738" max="10738" width="16.109375" style="1" customWidth="1"/>
    <col min="10739" max="10739" width="15.77734375" style="1" customWidth="1"/>
    <col min="10740" max="10748" width="16.109375" style="1" customWidth="1"/>
    <col min="10749" max="10749" width="15.77734375" style="1" customWidth="1"/>
    <col min="10750" max="10758" width="16.109375" style="1" customWidth="1"/>
    <col min="10759" max="10759" width="15.77734375" style="1" customWidth="1"/>
    <col min="10760" max="10768" width="16.109375" style="1" customWidth="1"/>
    <col min="10769" max="10769" width="15.77734375" style="1" customWidth="1"/>
    <col min="10770" max="10778" width="16.109375" style="1" customWidth="1"/>
    <col min="10779" max="10779" width="15.77734375" style="1" customWidth="1"/>
    <col min="10780" max="10788" width="16.109375" style="1" customWidth="1"/>
    <col min="10789" max="10789" width="15.77734375" style="1" customWidth="1"/>
    <col min="10790" max="10798" width="16.109375" style="1" customWidth="1"/>
    <col min="10799" max="10799" width="15.77734375" style="1" customWidth="1"/>
    <col min="10800" max="10808" width="16.109375" style="1" customWidth="1"/>
    <col min="10809" max="10809" width="15.77734375" style="1" customWidth="1"/>
    <col min="10810" max="10818" width="16.109375" style="1" customWidth="1"/>
    <col min="10819" max="10819" width="15.77734375" style="1" customWidth="1"/>
    <col min="10820" max="10827" width="16.109375" style="1" customWidth="1"/>
    <col min="10828" max="10828" width="15.77734375" style="1" customWidth="1"/>
    <col min="10829" max="10829" width="15.33203125" style="1" customWidth="1"/>
    <col min="10830" max="10837" width="15.77734375" style="1" customWidth="1"/>
    <col min="10838" max="10838" width="16.109375" style="1" customWidth="1"/>
    <col min="10839" max="10839" width="15.77734375" style="1" customWidth="1"/>
    <col min="10840" max="10848" width="16.109375" style="1" customWidth="1"/>
    <col min="10849" max="10849" width="15.77734375" style="1" customWidth="1"/>
    <col min="10850" max="10858" width="16.109375" style="1" customWidth="1"/>
    <col min="10859" max="10859" width="15.77734375" style="1" customWidth="1"/>
    <col min="10860" max="10868" width="16.109375" style="1" customWidth="1"/>
    <col min="10869" max="10869" width="15.77734375" style="1" customWidth="1"/>
    <col min="10870" max="10878" width="16.109375" style="1" customWidth="1"/>
    <col min="10879" max="10879" width="15.77734375" style="1" customWidth="1"/>
    <col min="10880" max="10888" width="16.109375" style="1" customWidth="1"/>
    <col min="10889" max="10889" width="15.77734375" style="1" customWidth="1"/>
    <col min="10890" max="10898" width="16.109375" style="1" customWidth="1"/>
    <col min="10899" max="10899" width="15.77734375" style="1" customWidth="1"/>
    <col min="10900" max="10908" width="16.109375" style="1" customWidth="1"/>
    <col min="10909" max="10909" width="15.77734375" style="1" customWidth="1"/>
    <col min="10910" max="10918" width="16.109375" style="1" customWidth="1"/>
    <col min="10919" max="10919" width="15.77734375" style="1" customWidth="1"/>
    <col min="10920" max="10927" width="16.109375" style="1" customWidth="1"/>
    <col min="10928" max="10928" width="15.77734375" style="1" customWidth="1"/>
    <col min="10929" max="10929" width="15.33203125" style="1" customWidth="1"/>
    <col min="10930" max="10937" width="15.77734375" style="1" customWidth="1"/>
    <col min="10938" max="10938" width="16.109375" style="1" customWidth="1"/>
    <col min="10939" max="10939" width="15.77734375" style="1" customWidth="1"/>
    <col min="10940" max="10948" width="16.109375" style="1" customWidth="1"/>
    <col min="10949" max="10949" width="15.77734375" style="1" customWidth="1"/>
    <col min="10950" max="10958" width="16.109375" style="1" customWidth="1"/>
    <col min="10959" max="10959" width="15.77734375" style="1" customWidth="1"/>
    <col min="10960" max="10968" width="16.109375" style="1" customWidth="1"/>
    <col min="10969" max="10969" width="15.77734375" style="1" customWidth="1"/>
    <col min="10970" max="10978" width="16.109375" style="1" customWidth="1"/>
    <col min="10979" max="10979" width="15.77734375" style="1" customWidth="1"/>
    <col min="10980" max="10988" width="16.109375" style="1" customWidth="1"/>
    <col min="10989" max="10989" width="15.77734375" style="1" customWidth="1"/>
    <col min="10990" max="10998" width="16.109375" style="1" customWidth="1"/>
    <col min="10999" max="10999" width="15.77734375" style="1" customWidth="1"/>
    <col min="11000" max="11008" width="16.109375" style="1" customWidth="1"/>
    <col min="11009" max="11009" width="15.77734375" style="1" customWidth="1"/>
    <col min="11010" max="11017" width="16.109375" style="1" customWidth="1"/>
    <col min="11018" max="11018" width="15.77734375" style="1" customWidth="1"/>
    <col min="11019" max="11019" width="15.33203125" style="1" customWidth="1"/>
    <col min="11020" max="11027" width="15.77734375" style="1" customWidth="1"/>
    <col min="11028" max="11028" width="15.33203125" style="1" customWidth="1"/>
    <col min="11029" max="11029" width="15" style="1" customWidth="1"/>
    <col min="11030" max="11037" width="15.33203125" style="1" customWidth="1"/>
    <col min="11038" max="11038" width="15.77734375" style="1" customWidth="1"/>
    <col min="11039" max="11039" width="15.33203125" style="1" customWidth="1"/>
    <col min="11040" max="11048" width="15.77734375" style="1" customWidth="1"/>
    <col min="11049" max="11049" width="15.33203125" style="1" customWidth="1"/>
    <col min="11050" max="11058" width="15.77734375" style="1" customWidth="1"/>
    <col min="11059" max="11059" width="15.33203125" style="1" customWidth="1"/>
    <col min="11060" max="11068" width="15.77734375" style="1" customWidth="1"/>
    <col min="11069" max="11069" width="15.33203125" style="1" customWidth="1"/>
    <col min="11070" max="11078" width="15.77734375" style="1" customWidth="1"/>
    <col min="11079" max="11079" width="15.33203125" style="1" customWidth="1"/>
    <col min="11080" max="11088" width="15.77734375" style="1" customWidth="1"/>
    <col min="11089" max="11089" width="15.33203125" style="1" customWidth="1"/>
    <col min="11090" max="11098" width="15.77734375" style="1" customWidth="1"/>
    <col min="11099" max="11099" width="15.33203125" style="1" customWidth="1"/>
    <col min="11100" max="11108" width="15.77734375" style="1" customWidth="1"/>
    <col min="11109" max="11109" width="15.33203125" style="1" customWidth="1"/>
    <col min="11110" max="11117" width="15.77734375" style="1" customWidth="1"/>
    <col min="11118" max="11118" width="15.33203125" style="1" customWidth="1"/>
    <col min="11119" max="11119" width="15" style="1" customWidth="1"/>
    <col min="11120" max="11127" width="15.33203125" style="1" customWidth="1"/>
    <col min="11128" max="11128" width="15" style="1" customWidth="1"/>
    <col min="11129" max="11129" width="14.6640625" style="1" customWidth="1"/>
    <col min="11130" max="11137" width="15" style="1" customWidth="1"/>
    <col min="11138" max="11138" width="15.33203125" style="1" customWidth="1"/>
    <col min="11139" max="11139" width="15" style="1" customWidth="1"/>
    <col min="11140" max="11148" width="15.33203125" style="1" customWidth="1"/>
    <col min="11149" max="11149" width="15" style="1" customWidth="1"/>
    <col min="11150" max="11158" width="15.33203125" style="1" customWidth="1"/>
    <col min="11159" max="11159" width="15" style="1" customWidth="1"/>
    <col min="11160" max="11168" width="15.33203125" style="1" customWidth="1"/>
    <col min="11169" max="11169" width="15" style="1" customWidth="1"/>
    <col min="11170" max="11178" width="15.33203125" style="1" customWidth="1"/>
    <col min="11179" max="11179" width="15" style="1" customWidth="1"/>
    <col min="11180" max="11188" width="15.33203125" style="1" customWidth="1"/>
    <col min="11189" max="11189" width="15" style="1" customWidth="1"/>
    <col min="11190" max="11198" width="15.33203125" style="1" customWidth="1"/>
    <col min="11199" max="11199" width="15" style="1" customWidth="1"/>
    <col min="11200" max="11208" width="15.33203125" style="1" customWidth="1"/>
    <col min="11209" max="11209" width="15" style="1" customWidth="1"/>
    <col min="11210" max="11217" width="15.33203125" style="1" customWidth="1"/>
    <col min="11218" max="11218" width="15.77734375" style="1" customWidth="1"/>
    <col min="11219" max="11219" width="15.33203125" style="1" customWidth="1"/>
    <col min="11220" max="11227" width="15.77734375" style="1" customWidth="1"/>
    <col min="11228" max="11228" width="15.33203125" style="1" customWidth="1"/>
    <col min="11229" max="11229" width="15" style="1" customWidth="1"/>
    <col min="11230" max="11237" width="15.33203125" style="1" customWidth="1"/>
    <col min="11238" max="11238" width="15.77734375" style="1" customWidth="1"/>
    <col min="11239" max="11239" width="15.33203125" style="1" customWidth="1"/>
    <col min="11240" max="11248" width="15.77734375" style="1" customWidth="1"/>
    <col min="11249" max="11249" width="15.33203125" style="1" customWidth="1"/>
    <col min="11250" max="11258" width="15.77734375" style="1" customWidth="1"/>
    <col min="11259" max="11259" width="15.33203125" style="1" customWidth="1"/>
    <col min="11260" max="11268" width="15.77734375" style="1" customWidth="1"/>
    <col min="11269" max="11269" width="15.33203125" style="1" customWidth="1"/>
    <col min="11270" max="11278" width="15.77734375" style="1" customWidth="1"/>
    <col min="11279" max="11279" width="15.33203125" style="1" customWidth="1"/>
    <col min="11280" max="11288" width="15.77734375" style="1" customWidth="1"/>
    <col min="11289" max="11289" width="15.33203125" style="1" customWidth="1"/>
    <col min="11290" max="11298" width="15.77734375" style="1" customWidth="1"/>
    <col min="11299" max="11299" width="15.33203125" style="1" customWidth="1"/>
    <col min="11300" max="11308" width="15.77734375" style="1" customWidth="1"/>
    <col min="11309" max="11309" width="15.33203125" style="1" customWidth="1"/>
    <col min="11310" max="11318" width="15.77734375" style="1" customWidth="1"/>
    <col min="11319" max="11319" width="15.33203125" style="1" customWidth="1"/>
    <col min="11320" max="11327" width="15.77734375" style="1" customWidth="1"/>
    <col min="11328" max="11328" width="15.33203125" style="1" customWidth="1"/>
    <col min="11329" max="11329" width="15" style="1" customWidth="1"/>
    <col min="11330" max="11337" width="15.33203125" style="1" customWidth="1"/>
    <col min="11338" max="11338" width="15.77734375" style="1" customWidth="1"/>
    <col min="11339" max="11339" width="15.33203125" style="1" customWidth="1"/>
    <col min="11340" max="11348" width="15.77734375" style="1" customWidth="1"/>
    <col min="11349" max="11349" width="15.33203125" style="1" customWidth="1"/>
    <col min="11350" max="11358" width="15.77734375" style="1" customWidth="1"/>
    <col min="11359" max="11359" width="15.33203125" style="1" customWidth="1"/>
    <col min="11360" max="11368" width="15.77734375" style="1" customWidth="1"/>
    <col min="11369" max="11369" width="15.33203125" style="1" customWidth="1"/>
    <col min="11370" max="11378" width="15.77734375" style="1" customWidth="1"/>
    <col min="11379" max="11379" width="15.33203125" style="1" customWidth="1"/>
    <col min="11380" max="11388" width="15.77734375" style="1" customWidth="1"/>
    <col min="11389" max="11389" width="15.33203125" style="1" customWidth="1"/>
    <col min="11390" max="11398" width="15.77734375" style="1" customWidth="1"/>
    <col min="11399" max="11399" width="15.33203125" style="1" customWidth="1"/>
    <col min="11400" max="11408" width="15.77734375" style="1" customWidth="1"/>
    <col min="11409" max="11409" width="15.33203125" style="1" customWidth="1"/>
    <col min="11410" max="11418" width="15.77734375" style="1" customWidth="1"/>
    <col min="11419" max="11419" width="15.33203125" style="1" customWidth="1"/>
    <col min="11420" max="11427" width="15.77734375" style="1" customWidth="1"/>
    <col min="11428" max="11428" width="15.33203125" style="1" customWidth="1"/>
    <col min="11429" max="11429" width="15" style="1" customWidth="1"/>
    <col min="11430" max="11437" width="15.33203125" style="1" customWidth="1"/>
    <col min="11438" max="11438" width="15.77734375" style="1" customWidth="1"/>
    <col min="11439" max="11439" width="15.33203125" style="1" customWidth="1"/>
    <col min="11440" max="11448" width="15.77734375" style="1" customWidth="1"/>
    <col min="11449" max="11449" width="15.33203125" style="1" customWidth="1"/>
    <col min="11450" max="11458" width="15.77734375" style="1" customWidth="1"/>
    <col min="11459" max="11459" width="15.33203125" style="1" customWidth="1"/>
    <col min="11460" max="11468" width="15.77734375" style="1" customWidth="1"/>
    <col min="11469" max="11469" width="15.33203125" style="1" customWidth="1"/>
    <col min="11470" max="11478" width="15.77734375" style="1" customWidth="1"/>
    <col min="11479" max="11479" width="15.33203125" style="1" customWidth="1"/>
    <col min="11480" max="11488" width="15.77734375" style="1" customWidth="1"/>
    <col min="11489" max="11489" width="15.33203125" style="1" customWidth="1"/>
    <col min="11490" max="11498" width="15.77734375" style="1" customWidth="1"/>
    <col min="11499" max="11499" width="15.33203125" style="1" customWidth="1"/>
    <col min="11500" max="11508" width="15.77734375" style="1" customWidth="1"/>
    <col min="11509" max="11509" width="15.33203125" style="1" customWidth="1"/>
    <col min="11510" max="11518" width="15.77734375" style="1" customWidth="1"/>
    <col min="11519" max="11519" width="15.33203125" style="1" customWidth="1"/>
    <col min="11520" max="11527" width="15.77734375" style="1" customWidth="1"/>
    <col min="11528" max="11528" width="15.33203125" style="1" customWidth="1"/>
    <col min="11529" max="11529" width="15" style="1" customWidth="1"/>
    <col min="11530" max="11537" width="15.33203125" style="1" customWidth="1"/>
    <col min="11538" max="11538" width="15.77734375" style="1" customWidth="1"/>
    <col min="11539" max="11539" width="15.33203125" style="1" customWidth="1"/>
    <col min="11540" max="11548" width="15.77734375" style="1" customWidth="1"/>
    <col min="11549" max="11549" width="15.33203125" style="1" customWidth="1"/>
    <col min="11550" max="11558" width="15.77734375" style="1" customWidth="1"/>
    <col min="11559" max="11559" width="15.33203125" style="1" customWidth="1"/>
    <col min="11560" max="11568" width="15.77734375" style="1" customWidth="1"/>
    <col min="11569" max="11569" width="15.33203125" style="1" customWidth="1"/>
    <col min="11570" max="11578" width="15.77734375" style="1" customWidth="1"/>
    <col min="11579" max="11579" width="15.33203125" style="1" customWidth="1"/>
    <col min="11580" max="11588" width="15.77734375" style="1" customWidth="1"/>
    <col min="11589" max="11589" width="15.33203125" style="1" customWidth="1"/>
    <col min="11590" max="11598" width="15.77734375" style="1" customWidth="1"/>
    <col min="11599" max="11599" width="15.33203125" style="1" customWidth="1"/>
    <col min="11600" max="11608" width="15.77734375" style="1" customWidth="1"/>
    <col min="11609" max="11609" width="15.33203125" style="1" customWidth="1"/>
    <col min="11610" max="11618" width="15.77734375" style="1" customWidth="1"/>
    <col min="11619" max="11619" width="15.33203125" style="1" customWidth="1"/>
    <col min="11620" max="11627" width="15.77734375" style="1" customWidth="1"/>
    <col min="11628" max="11628" width="15.33203125" style="1" customWidth="1"/>
    <col min="11629" max="11629" width="15" style="1" customWidth="1"/>
    <col min="11630" max="11637" width="15.33203125" style="1" customWidth="1"/>
    <col min="11638" max="11638" width="15.77734375" style="1" customWidth="1"/>
    <col min="11639" max="11639" width="15.33203125" style="1" customWidth="1"/>
    <col min="11640" max="11648" width="15.77734375" style="1" customWidth="1"/>
    <col min="11649" max="11649" width="15.33203125" style="1" customWidth="1"/>
    <col min="11650" max="11658" width="15.77734375" style="1" customWidth="1"/>
    <col min="11659" max="11659" width="15.33203125" style="1" customWidth="1"/>
    <col min="11660" max="11668" width="15.77734375" style="1" customWidth="1"/>
    <col min="11669" max="11669" width="15.33203125" style="1" customWidth="1"/>
    <col min="11670" max="11678" width="15.77734375" style="1" customWidth="1"/>
    <col min="11679" max="11679" width="15.33203125" style="1" customWidth="1"/>
    <col min="11680" max="11688" width="15.77734375" style="1" customWidth="1"/>
    <col min="11689" max="11689" width="15.33203125" style="1" customWidth="1"/>
    <col min="11690" max="11698" width="15.77734375" style="1" customWidth="1"/>
    <col min="11699" max="11699" width="15.33203125" style="1" customWidth="1"/>
    <col min="11700" max="11708" width="15.77734375" style="1" customWidth="1"/>
    <col min="11709" max="11709" width="15.33203125" style="1" customWidth="1"/>
    <col min="11710" max="11718" width="15.77734375" style="1" customWidth="1"/>
    <col min="11719" max="11719" width="15.33203125" style="1" customWidth="1"/>
    <col min="11720" max="11727" width="15.77734375" style="1" customWidth="1"/>
    <col min="11728" max="11728" width="15.33203125" style="1" customWidth="1"/>
    <col min="11729" max="11729" width="15" style="1" customWidth="1"/>
    <col min="11730" max="11737" width="15.33203125" style="1" customWidth="1"/>
    <col min="11738" max="11738" width="15.77734375" style="1" customWidth="1"/>
    <col min="11739" max="11739" width="15.33203125" style="1" customWidth="1"/>
    <col min="11740" max="11748" width="15.77734375" style="1" customWidth="1"/>
    <col min="11749" max="11749" width="15.33203125" style="1" customWidth="1"/>
    <col min="11750" max="11758" width="15.77734375" style="1" customWidth="1"/>
    <col min="11759" max="11759" width="15.33203125" style="1" customWidth="1"/>
    <col min="11760" max="11768" width="15.77734375" style="1" customWidth="1"/>
    <col min="11769" max="11769" width="15.33203125" style="1" customWidth="1"/>
    <col min="11770" max="11778" width="15.77734375" style="1" customWidth="1"/>
    <col min="11779" max="11779" width="15.33203125" style="1" customWidth="1"/>
    <col min="11780" max="11788" width="15.77734375" style="1" customWidth="1"/>
    <col min="11789" max="11789" width="15.33203125" style="1" customWidth="1"/>
    <col min="11790" max="11798" width="15.77734375" style="1" customWidth="1"/>
    <col min="11799" max="11799" width="15.33203125" style="1" customWidth="1"/>
    <col min="11800" max="11808" width="15.77734375" style="1" customWidth="1"/>
    <col min="11809" max="11809" width="15.33203125" style="1" customWidth="1"/>
    <col min="11810" max="11818" width="15.77734375" style="1" customWidth="1"/>
    <col min="11819" max="11819" width="15.33203125" style="1" customWidth="1"/>
    <col min="11820" max="11827" width="15.77734375" style="1" customWidth="1"/>
    <col min="11828" max="11828" width="15.33203125" style="1" customWidth="1"/>
    <col min="11829" max="11829" width="15" style="1" customWidth="1"/>
    <col min="11830" max="11837" width="15.33203125" style="1" customWidth="1"/>
    <col min="11838" max="11838" width="15.77734375" style="1" customWidth="1"/>
    <col min="11839" max="11839" width="15.33203125" style="1" customWidth="1"/>
    <col min="11840" max="11848" width="15.77734375" style="1" customWidth="1"/>
    <col min="11849" max="11849" width="15.33203125" style="1" customWidth="1"/>
    <col min="11850" max="11858" width="15.77734375" style="1" customWidth="1"/>
    <col min="11859" max="11859" width="15.33203125" style="1" customWidth="1"/>
    <col min="11860" max="11868" width="15.77734375" style="1" customWidth="1"/>
    <col min="11869" max="11869" width="15.33203125" style="1" customWidth="1"/>
    <col min="11870" max="11878" width="15.77734375" style="1" customWidth="1"/>
    <col min="11879" max="11879" width="15.33203125" style="1" customWidth="1"/>
    <col min="11880" max="11888" width="15.77734375" style="1" customWidth="1"/>
    <col min="11889" max="11889" width="15.33203125" style="1" customWidth="1"/>
    <col min="11890" max="11898" width="15.77734375" style="1" customWidth="1"/>
    <col min="11899" max="11899" width="15.33203125" style="1" customWidth="1"/>
    <col min="11900" max="11908" width="15.77734375" style="1" customWidth="1"/>
    <col min="11909" max="11909" width="15.33203125" style="1" customWidth="1"/>
    <col min="11910" max="11918" width="15.77734375" style="1" customWidth="1"/>
    <col min="11919" max="11919" width="15.33203125" style="1" customWidth="1"/>
    <col min="11920" max="11927" width="15.77734375" style="1" customWidth="1"/>
    <col min="11928" max="11928" width="15.33203125" style="1" customWidth="1"/>
    <col min="11929" max="11929" width="15" style="1" customWidth="1"/>
    <col min="11930" max="11937" width="15.33203125" style="1" customWidth="1"/>
    <col min="11938" max="11938" width="15.77734375" style="1" customWidth="1"/>
    <col min="11939" max="11939" width="15.33203125" style="1" customWidth="1"/>
    <col min="11940" max="11948" width="15.77734375" style="1" customWidth="1"/>
    <col min="11949" max="11949" width="15.33203125" style="1" customWidth="1"/>
    <col min="11950" max="11958" width="15.77734375" style="1" customWidth="1"/>
    <col min="11959" max="11959" width="15.33203125" style="1" customWidth="1"/>
    <col min="11960" max="11968" width="15.77734375" style="1" customWidth="1"/>
    <col min="11969" max="11969" width="15.33203125" style="1" customWidth="1"/>
    <col min="11970" max="11978" width="15.77734375" style="1" customWidth="1"/>
    <col min="11979" max="11979" width="15.33203125" style="1" customWidth="1"/>
    <col min="11980" max="11988" width="15.77734375" style="1" customWidth="1"/>
    <col min="11989" max="11989" width="15.33203125" style="1" customWidth="1"/>
    <col min="11990" max="11998" width="15.77734375" style="1" customWidth="1"/>
    <col min="11999" max="11999" width="15.33203125" style="1" customWidth="1"/>
    <col min="12000" max="12008" width="15.77734375" style="1" customWidth="1"/>
    <col min="12009" max="12009" width="15.33203125" style="1" customWidth="1"/>
    <col min="12010" max="12017" width="15.77734375" style="1" customWidth="1"/>
    <col min="12018" max="12018" width="16.109375" style="1" customWidth="1"/>
    <col min="12019" max="12019" width="15.77734375" style="1" customWidth="1"/>
    <col min="12020" max="12027" width="16.109375" style="1" customWidth="1"/>
    <col min="12028" max="12028" width="15.77734375" style="1" customWidth="1"/>
    <col min="12029" max="12029" width="15.33203125" style="1" customWidth="1"/>
    <col min="12030" max="12037" width="15.77734375" style="1" customWidth="1"/>
    <col min="12038" max="12038" width="16.109375" style="1" customWidth="1"/>
    <col min="12039" max="12039" width="15.77734375" style="1" customWidth="1"/>
    <col min="12040" max="12048" width="16.109375" style="1" customWidth="1"/>
    <col min="12049" max="12049" width="15.77734375" style="1" customWidth="1"/>
    <col min="12050" max="12058" width="16.109375" style="1" customWidth="1"/>
    <col min="12059" max="12059" width="15.77734375" style="1" customWidth="1"/>
    <col min="12060" max="12068" width="16.109375" style="1" customWidth="1"/>
    <col min="12069" max="12069" width="15.77734375" style="1" customWidth="1"/>
    <col min="12070" max="12078" width="16.109375" style="1" customWidth="1"/>
    <col min="12079" max="12079" width="15.77734375" style="1" customWidth="1"/>
    <col min="12080" max="12088" width="16.109375" style="1" customWidth="1"/>
    <col min="12089" max="12089" width="15.77734375" style="1" customWidth="1"/>
    <col min="12090" max="12098" width="16.109375" style="1" customWidth="1"/>
    <col min="12099" max="12099" width="15.77734375" style="1" customWidth="1"/>
    <col min="12100" max="12108" width="16.109375" style="1" customWidth="1"/>
    <col min="12109" max="12109" width="15.77734375" style="1" customWidth="1"/>
    <col min="12110" max="12117" width="16.109375" style="1" customWidth="1"/>
    <col min="12118" max="12118" width="15.77734375" style="1" customWidth="1"/>
    <col min="12119" max="12119" width="15.33203125" style="1" customWidth="1"/>
    <col min="12120" max="12127" width="15.77734375" style="1" customWidth="1"/>
    <col min="12128" max="12128" width="15.33203125" style="1" customWidth="1"/>
    <col min="12129" max="12129" width="15" style="1" customWidth="1"/>
    <col min="12130" max="12137" width="15.33203125" style="1" customWidth="1"/>
    <col min="12138" max="12138" width="15.77734375" style="1" customWidth="1"/>
    <col min="12139" max="12139" width="15.33203125" style="1" customWidth="1"/>
    <col min="12140" max="12148" width="15.77734375" style="1" customWidth="1"/>
    <col min="12149" max="12149" width="15.33203125" style="1" customWidth="1"/>
    <col min="12150" max="12158" width="15.77734375" style="1" customWidth="1"/>
    <col min="12159" max="12159" width="15.33203125" style="1" customWidth="1"/>
    <col min="12160" max="12168" width="15.77734375" style="1" customWidth="1"/>
    <col min="12169" max="12169" width="15.33203125" style="1" customWidth="1"/>
    <col min="12170" max="12178" width="15.77734375" style="1" customWidth="1"/>
    <col min="12179" max="12179" width="15.33203125" style="1" customWidth="1"/>
    <col min="12180" max="12188" width="15.77734375" style="1" customWidth="1"/>
    <col min="12189" max="12189" width="15.33203125" style="1" customWidth="1"/>
    <col min="12190" max="12198" width="15.77734375" style="1" customWidth="1"/>
    <col min="12199" max="12199" width="15.33203125" style="1" customWidth="1"/>
    <col min="12200" max="12208" width="15.77734375" style="1" customWidth="1"/>
    <col min="12209" max="12209" width="15.33203125" style="1" customWidth="1"/>
    <col min="12210" max="12217" width="15.77734375" style="1" customWidth="1"/>
    <col min="12218" max="12218" width="16.109375" style="1" customWidth="1"/>
    <col min="12219" max="12219" width="15.77734375" style="1" customWidth="1"/>
    <col min="12220" max="12227" width="16.109375" style="1" customWidth="1"/>
    <col min="12228" max="12228" width="15.77734375" style="1" customWidth="1"/>
    <col min="12229" max="12229" width="15.33203125" style="1" customWidth="1"/>
    <col min="12230" max="12237" width="15.77734375" style="1" customWidth="1"/>
    <col min="12238" max="12238" width="16.109375" style="1" customWidth="1"/>
    <col min="12239" max="12239" width="15.77734375" style="1" customWidth="1"/>
    <col min="12240" max="12248" width="16.109375" style="1" customWidth="1"/>
    <col min="12249" max="12249" width="15.77734375" style="1" customWidth="1"/>
    <col min="12250" max="12258" width="16.109375" style="1" customWidth="1"/>
    <col min="12259" max="12259" width="15.77734375" style="1" customWidth="1"/>
    <col min="12260" max="12268" width="16.109375" style="1" customWidth="1"/>
    <col min="12269" max="12269" width="15.77734375" style="1" customWidth="1"/>
    <col min="12270" max="12278" width="16.109375" style="1" customWidth="1"/>
    <col min="12279" max="12279" width="15.77734375" style="1" customWidth="1"/>
    <col min="12280" max="12288" width="16.109375" style="1" customWidth="1"/>
    <col min="12289" max="12289" width="15.77734375" style="1" customWidth="1"/>
    <col min="12290" max="12298" width="16.109375" style="1" customWidth="1"/>
    <col min="12299" max="12299" width="15.77734375" style="1" customWidth="1"/>
    <col min="12300" max="12308" width="16.109375" style="1" customWidth="1"/>
    <col min="12309" max="12309" width="15.77734375" style="1" customWidth="1"/>
    <col min="12310" max="12318" width="16.109375" style="1" customWidth="1"/>
    <col min="12319" max="12319" width="15.77734375" style="1" customWidth="1"/>
    <col min="12320" max="12327" width="16.109375" style="1" customWidth="1"/>
    <col min="12328" max="12328" width="15.77734375" style="1" customWidth="1"/>
    <col min="12329" max="12329" width="15.33203125" style="1" customWidth="1"/>
    <col min="12330" max="12337" width="15.77734375" style="1" customWidth="1"/>
    <col min="12338" max="12338" width="16.109375" style="1" customWidth="1"/>
    <col min="12339" max="12339" width="15.77734375" style="1" customWidth="1"/>
    <col min="12340" max="12348" width="16.109375" style="1" customWidth="1"/>
    <col min="12349" max="12349" width="15.77734375" style="1" customWidth="1"/>
    <col min="12350" max="12358" width="16.109375" style="1" customWidth="1"/>
    <col min="12359" max="12359" width="15.77734375" style="1" customWidth="1"/>
    <col min="12360" max="12368" width="16.109375" style="1" customWidth="1"/>
    <col min="12369" max="12369" width="15.77734375" style="1" customWidth="1"/>
    <col min="12370" max="12378" width="16.109375" style="1" customWidth="1"/>
    <col min="12379" max="12379" width="15.77734375" style="1" customWidth="1"/>
    <col min="12380" max="12388" width="16.109375" style="1" customWidth="1"/>
    <col min="12389" max="12389" width="15.77734375" style="1" customWidth="1"/>
    <col min="12390" max="12398" width="16.109375" style="1" customWidth="1"/>
    <col min="12399" max="12399" width="15.77734375" style="1" customWidth="1"/>
    <col min="12400" max="12408" width="16.109375" style="1" customWidth="1"/>
    <col min="12409" max="12409" width="15.77734375" style="1" customWidth="1"/>
    <col min="12410" max="12418" width="16.109375" style="1" customWidth="1"/>
    <col min="12419" max="12419" width="15.77734375" style="1" customWidth="1"/>
    <col min="12420" max="12427" width="16.109375" style="1" customWidth="1"/>
    <col min="12428" max="12428" width="15.77734375" style="1" customWidth="1"/>
    <col min="12429" max="12429" width="15.33203125" style="1" customWidth="1"/>
    <col min="12430" max="12437" width="15.77734375" style="1" customWidth="1"/>
    <col min="12438" max="12438" width="16.109375" style="1" customWidth="1"/>
    <col min="12439" max="12439" width="15.77734375" style="1" customWidth="1"/>
    <col min="12440" max="12448" width="16.109375" style="1" customWidth="1"/>
    <col min="12449" max="12449" width="15.77734375" style="1" customWidth="1"/>
    <col min="12450" max="12458" width="16.109375" style="1" customWidth="1"/>
    <col min="12459" max="12459" width="15.77734375" style="1" customWidth="1"/>
    <col min="12460" max="12468" width="16.109375" style="1" customWidth="1"/>
    <col min="12469" max="12469" width="15.77734375" style="1" customWidth="1"/>
    <col min="12470" max="12478" width="16.109375" style="1" customWidth="1"/>
    <col min="12479" max="12479" width="15.77734375" style="1" customWidth="1"/>
    <col min="12480" max="12488" width="16.109375" style="1" customWidth="1"/>
    <col min="12489" max="12489" width="15.77734375" style="1" customWidth="1"/>
    <col min="12490" max="12498" width="16.109375" style="1" customWidth="1"/>
    <col min="12499" max="12499" width="15.77734375" style="1" customWidth="1"/>
    <col min="12500" max="12508" width="16.109375" style="1" customWidth="1"/>
    <col min="12509" max="12509" width="15.77734375" style="1" customWidth="1"/>
    <col min="12510" max="12518" width="16.109375" style="1" customWidth="1"/>
    <col min="12519" max="12519" width="15.77734375" style="1" customWidth="1"/>
    <col min="12520" max="12527" width="16.109375" style="1" customWidth="1"/>
    <col min="12528" max="12528" width="15.77734375" style="1" customWidth="1"/>
    <col min="12529" max="12529" width="15.33203125" style="1" customWidth="1"/>
    <col min="12530" max="12537" width="15.77734375" style="1" customWidth="1"/>
    <col min="12538" max="12538" width="16.109375" style="1" customWidth="1"/>
    <col min="12539" max="12539" width="15.77734375" style="1" customWidth="1"/>
    <col min="12540" max="12548" width="16.109375" style="1" customWidth="1"/>
    <col min="12549" max="12549" width="15.77734375" style="1" customWidth="1"/>
    <col min="12550" max="12558" width="16.109375" style="1" customWidth="1"/>
    <col min="12559" max="12559" width="15.77734375" style="1" customWidth="1"/>
    <col min="12560" max="12568" width="16.109375" style="1" customWidth="1"/>
    <col min="12569" max="12569" width="15.77734375" style="1" customWidth="1"/>
    <col min="12570" max="12578" width="16.109375" style="1" customWidth="1"/>
    <col min="12579" max="12579" width="15.77734375" style="1" customWidth="1"/>
    <col min="12580" max="12588" width="16.109375" style="1" customWidth="1"/>
    <col min="12589" max="12589" width="15.77734375" style="1" customWidth="1"/>
    <col min="12590" max="12598" width="16.109375" style="1" customWidth="1"/>
    <col min="12599" max="12599" width="15.77734375" style="1" customWidth="1"/>
    <col min="12600" max="12608" width="16.109375" style="1" customWidth="1"/>
    <col min="12609" max="12609" width="15.77734375" style="1" customWidth="1"/>
    <col min="12610" max="12618" width="16.109375" style="1" customWidth="1"/>
    <col min="12619" max="12619" width="15.77734375" style="1" customWidth="1"/>
    <col min="12620" max="12627" width="16.109375" style="1" customWidth="1"/>
    <col min="12628" max="12628" width="15.77734375" style="1" customWidth="1"/>
    <col min="12629" max="12629" width="15.33203125" style="1" customWidth="1"/>
    <col min="12630" max="12637" width="15.77734375" style="1" customWidth="1"/>
    <col min="12638" max="12638" width="16.109375" style="1" customWidth="1"/>
    <col min="12639" max="12639" width="15.77734375" style="1" customWidth="1"/>
    <col min="12640" max="12648" width="16.109375" style="1" customWidth="1"/>
    <col min="12649" max="12649" width="15.77734375" style="1" customWidth="1"/>
    <col min="12650" max="12658" width="16.109375" style="1" customWidth="1"/>
    <col min="12659" max="12659" width="15.77734375" style="1" customWidth="1"/>
    <col min="12660" max="12668" width="16.109375" style="1" customWidth="1"/>
    <col min="12669" max="12669" width="15.77734375" style="1" customWidth="1"/>
    <col min="12670" max="12678" width="16.109375" style="1" customWidth="1"/>
    <col min="12679" max="12679" width="15.77734375" style="1" customWidth="1"/>
    <col min="12680" max="12688" width="16.109375" style="1" customWidth="1"/>
    <col min="12689" max="12689" width="15.77734375" style="1" customWidth="1"/>
    <col min="12690" max="12698" width="16.109375" style="1" customWidth="1"/>
    <col min="12699" max="12699" width="15.77734375" style="1" customWidth="1"/>
    <col min="12700" max="12708" width="16.109375" style="1" customWidth="1"/>
    <col min="12709" max="12709" width="15.77734375" style="1" customWidth="1"/>
    <col min="12710" max="12718" width="16.109375" style="1" customWidth="1"/>
    <col min="12719" max="12719" width="15.77734375" style="1" customWidth="1"/>
    <col min="12720" max="12727" width="16.109375" style="1" customWidth="1"/>
    <col min="12728" max="12728" width="15.77734375" style="1" customWidth="1"/>
    <col min="12729" max="12729" width="15.33203125" style="1" customWidth="1"/>
    <col min="12730" max="12737" width="15.77734375" style="1" customWidth="1"/>
    <col min="12738" max="12738" width="16.109375" style="1" customWidth="1"/>
    <col min="12739" max="12739" width="15.77734375" style="1" customWidth="1"/>
    <col min="12740" max="12748" width="16.109375" style="1" customWidth="1"/>
    <col min="12749" max="12749" width="15.77734375" style="1" customWidth="1"/>
    <col min="12750" max="12758" width="16.109375" style="1" customWidth="1"/>
    <col min="12759" max="12759" width="15.77734375" style="1" customWidth="1"/>
    <col min="12760" max="12768" width="16.109375" style="1" customWidth="1"/>
    <col min="12769" max="12769" width="15.77734375" style="1" customWidth="1"/>
    <col min="12770" max="12778" width="16.109375" style="1" customWidth="1"/>
    <col min="12779" max="12779" width="15.77734375" style="1" customWidth="1"/>
    <col min="12780" max="12788" width="16.109375" style="1" customWidth="1"/>
    <col min="12789" max="12789" width="15.77734375" style="1" customWidth="1"/>
    <col min="12790" max="12798" width="16.109375" style="1" customWidth="1"/>
    <col min="12799" max="12799" width="15.77734375" style="1" customWidth="1"/>
    <col min="12800" max="12808" width="16.109375" style="1" customWidth="1"/>
    <col min="12809" max="12809" width="15.77734375" style="1" customWidth="1"/>
    <col min="12810" max="12818" width="16.109375" style="1" customWidth="1"/>
    <col min="12819" max="12819" width="15.77734375" style="1" customWidth="1"/>
    <col min="12820" max="12827" width="16.109375" style="1" customWidth="1"/>
    <col min="12828" max="12828" width="15.77734375" style="1" customWidth="1"/>
    <col min="12829" max="12829" width="15.33203125" style="1" customWidth="1"/>
    <col min="12830" max="12837" width="15.77734375" style="1" customWidth="1"/>
    <col min="12838" max="12838" width="16.109375" style="1" customWidth="1"/>
    <col min="12839" max="12839" width="15.77734375" style="1" customWidth="1"/>
    <col min="12840" max="12848" width="16.109375" style="1" customWidth="1"/>
    <col min="12849" max="12849" width="15.77734375" style="1" customWidth="1"/>
    <col min="12850" max="12858" width="16.109375" style="1" customWidth="1"/>
    <col min="12859" max="12859" width="15.77734375" style="1" customWidth="1"/>
    <col min="12860" max="12868" width="16.109375" style="1" customWidth="1"/>
    <col min="12869" max="12869" width="15.77734375" style="1" customWidth="1"/>
    <col min="12870" max="12878" width="16.109375" style="1" customWidth="1"/>
    <col min="12879" max="12879" width="15.77734375" style="1" customWidth="1"/>
    <col min="12880" max="12888" width="16.109375" style="1" customWidth="1"/>
    <col min="12889" max="12889" width="15.77734375" style="1" customWidth="1"/>
    <col min="12890" max="12898" width="16.109375" style="1" customWidth="1"/>
    <col min="12899" max="12899" width="15.77734375" style="1" customWidth="1"/>
    <col min="12900" max="12908" width="16.109375" style="1" customWidth="1"/>
    <col min="12909" max="12909" width="15.77734375" style="1" customWidth="1"/>
    <col min="12910" max="12918" width="16.109375" style="1" customWidth="1"/>
    <col min="12919" max="12919" width="15.77734375" style="1" customWidth="1"/>
    <col min="12920" max="12927" width="16.109375" style="1" customWidth="1"/>
    <col min="12928" max="12928" width="15.77734375" style="1" customWidth="1"/>
    <col min="12929" max="12929" width="15.33203125" style="1" customWidth="1"/>
    <col min="12930" max="12937" width="15.77734375" style="1" customWidth="1"/>
    <col min="12938" max="12938" width="16.109375" style="1" customWidth="1"/>
    <col min="12939" max="12939" width="15.77734375" style="1" customWidth="1"/>
    <col min="12940" max="12948" width="16.109375" style="1" customWidth="1"/>
    <col min="12949" max="12949" width="15.77734375" style="1" customWidth="1"/>
    <col min="12950" max="12958" width="16.109375" style="1" customWidth="1"/>
    <col min="12959" max="12959" width="15.77734375" style="1" customWidth="1"/>
    <col min="12960" max="12968" width="16.109375" style="1" customWidth="1"/>
    <col min="12969" max="12969" width="15.77734375" style="1" customWidth="1"/>
    <col min="12970" max="12978" width="16.109375" style="1" customWidth="1"/>
    <col min="12979" max="12979" width="15.77734375" style="1" customWidth="1"/>
    <col min="12980" max="12988" width="16.109375" style="1" customWidth="1"/>
    <col min="12989" max="12989" width="15.77734375" style="1" customWidth="1"/>
    <col min="12990" max="12998" width="16.109375" style="1" customWidth="1"/>
    <col min="12999" max="12999" width="15.77734375" style="1" customWidth="1"/>
    <col min="13000" max="13008" width="16.109375" style="1" customWidth="1"/>
    <col min="13009" max="13009" width="15.77734375" style="1" customWidth="1"/>
    <col min="13010" max="13018" width="16.109375" style="1" customWidth="1"/>
    <col min="13019" max="13019" width="15.77734375" style="1" customWidth="1"/>
    <col min="13020" max="13027" width="16.109375" style="1" customWidth="1"/>
    <col min="13028" max="13028" width="15.77734375" style="1" customWidth="1"/>
    <col min="13029" max="13029" width="15.33203125" style="1" customWidth="1"/>
    <col min="13030" max="13037" width="15.77734375" style="1" customWidth="1"/>
    <col min="13038" max="13038" width="16.109375" style="1" customWidth="1"/>
    <col min="13039" max="13039" width="15.77734375" style="1" customWidth="1"/>
    <col min="13040" max="13048" width="16.109375" style="1" customWidth="1"/>
    <col min="13049" max="13049" width="15.77734375" style="1" customWidth="1"/>
    <col min="13050" max="13058" width="16.109375" style="1" customWidth="1"/>
    <col min="13059" max="13059" width="15.77734375" style="1" customWidth="1"/>
    <col min="13060" max="13068" width="16.109375" style="1" customWidth="1"/>
    <col min="13069" max="13069" width="15.77734375" style="1" customWidth="1"/>
    <col min="13070" max="13078" width="16.109375" style="1" customWidth="1"/>
    <col min="13079" max="13079" width="15.77734375" style="1" customWidth="1"/>
    <col min="13080" max="13088" width="16.109375" style="1" customWidth="1"/>
    <col min="13089" max="13089" width="15.77734375" style="1" customWidth="1"/>
    <col min="13090" max="13098" width="16.109375" style="1" customWidth="1"/>
    <col min="13099" max="13099" width="15.77734375" style="1" customWidth="1"/>
    <col min="13100" max="13108" width="16.109375" style="1" customWidth="1"/>
    <col min="13109" max="13109" width="15.77734375" style="1" customWidth="1"/>
    <col min="13110" max="13117" width="16.109375" style="1" customWidth="1"/>
    <col min="13118" max="13118" width="15.77734375" style="1" customWidth="1"/>
    <col min="13119" max="13119" width="15.33203125" style="1" customWidth="1"/>
    <col min="13120" max="13127" width="15.77734375" style="1" customWidth="1"/>
    <col min="13128" max="13128" width="15.33203125" style="1" customWidth="1"/>
    <col min="13129" max="13129" width="15" style="1" customWidth="1"/>
    <col min="13130" max="13137" width="15.33203125" style="1" customWidth="1"/>
    <col min="13138" max="13138" width="15.77734375" style="1" customWidth="1"/>
    <col min="13139" max="13139" width="15.33203125" style="1" customWidth="1"/>
    <col min="13140" max="13148" width="15.77734375" style="1" customWidth="1"/>
    <col min="13149" max="13149" width="15.33203125" style="1" customWidth="1"/>
    <col min="13150" max="13158" width="15.77734375" style="1" customWidth="1"/>
    <col min="13159" max="13159" width="15.33203125" style="1" customWidth="1"/>
    <col min="13160" max="13168" width="15.77734375" style="1" customWidth="1"/>
    <col min="13169" max="13169" width="15.33203125" style="1" customWidth="1"/>
    <col min="13170" max="13178" width="15.77734375" style="1" customWidth="1"/>
    <col min="13179" max="13179" width="15.33203125" style="1" customWidth="1"/>
    <col min="13180" max="13188" width="15.77734375" style="1" customWidth="1"/>
    <col min="13189" max="13189" width="15.33203125" style="1" customWidth="1"/>
    <col min="13190" max="13198" width="15.77734375" style="1" customWidth="1"/>
    <col min="13199" max="13199" width="15.33203125" style="1" customWidth="1"/>
    <col min="13200" max="13208" width="15.77734375" style="1" customWidth="1"/>
    <col min="13209" max="13209" width="15.33203125" style="1" customWidth="1"/>
    <col min="13210" max="13217" width="15.77734375" style="1" customWidth="1"/>
    <col min="13218" max="13218" width="16.109375" style="1" customWidth="1"/>
    <col min="13219" max="13219" width="15.77734375" style="1" customWidth="1"/>
    <col min="13220" max="13227" width="16.109375" style="1" customWidth="1"/>
    <col min="13228" max="13228" width="15.77734375" style="1" customWidth="1"/>
    <col min="13229" max="13229" width="15.33203125" style="1" customWidth="1"/>
    <col min="13230" max="13237" width="15.77734375" style="1" customWidth="1"/>
    <col min="13238" max="13238" width="16.109375" style="1" customWidth="1"/>
    <col min="13239" max="13239" width="15.77734375" style="1" customWidth="1"/>
    <col min="13240" max="13248" width="16.109375" style="1" customWidth="1"/>
    <col min="13249" max="13249" width="15.77734375" style="1" customWidth="1"/>
    <col min="13250" max="13258" width="16.109375" style="1" customWidth="1"/>
    <col min="13259" max="13259" width="15.77734375" style="1" customWidth="1"/>
    <col min="13260" max="13268" width="16.109375" style="1" customWidth="1"/>
    <col min="13269" max="13269" width="15.77734375" style="1" customWidth="1"/>
    <col min="13270" max="13278" width="16.109375" style="1" customWidth="1"/>
    <col min="13279" max="13279" width="15.77734375" style="1" customWidth="1"/>
    <col min="13280" max="13288" width="16.109375" style="1" customWidth="1"/>
    <col min="13289" max="13289" width="15.77734375" style="1" customWidth="1"/>
    <col min="13290" max="13298" width="16.109375" style="1" customWidth="1"/>
    <col min="13299" max="13299" width="15.77734375" style="1" customWidth="1"/>
    <col min="13300" max="13308" width="16.109375" style="1" customWidth="1"/>
    <col min="13309" max="13309" width="15.77734375" style="1" customWidth="1"/>
    <col min="13310" max="13318" width="16.109375" style="1" customWidth="1"/>
    <col min="13319" max="13319" width="15.77734375" style="1" customWidth="1"/>
    <col min="13320" max="13327" width="16.109375" style="1" customWidth="1"/>
    <col min="13328" max="13328" width="15.77734375" style="1" customWidth="1"/>
    <col min="13329" max="13329" width="15.33203125" style="1" customWidth="1"/>
    <col min="13330" max="13337" width="15.77734375" style="1" customWidth="1"/>
    <col min="13338" max="13338" width="16.109375" style="1" customWidth="1"/>
    <col min="13339" max="13339" width="15.77734375" style="1" customWidth="1"/>
    <col min="13340" max="13348" width="16.109375" style="1" customWidth="1"/>
    <col min="13349" max="13349" width="15.77734375" style="1" customWidth="1"/>
    <col min="13350" max="13358" width="16.109375" style="1" customWidth="1"/>
    <col min="13359" max="13359" width="15.77734375" style="1" customWidth="1"/>
    <col min="13360" max="13368" width="16.109375" style="1" customWidth="1"/>
    <col min="13369" max="13369" width="15.77734375" style="1" customWidth="1"/>
    <col min="13370" max="13378" width="16.109375" style="1" customWidth="1"/>
    <col min="13379" max="13379" width="15.77734375" style="1" customWidth="1"/>
    <col min="13380" max="13388" width="16.109375" style="1" customWidth="1"/>
    <col min="13389" max="13389" width="15.77734375" style="1" customWidth="1"/>
    <col min="13390" max="13398" width="16.109375" style="1" customWidth="1"/>
    <col min="13399" max="13399" width="15.77734375" style="1" customWidth="1"/>
    <col min="13400" max="13408" width="16.109375" style="1" customWidth="1"/>
    <col min="13409" max="13409" width="15.77734375" style="1" customWidth="1"/>
    <col min="13410" max="13418" width="16.109375" style="1" customWidth="1"/>
    <col min="13419" max="13419" width="15.77734375" style="1" customWidth="1"/>
    <col min="13420" max="13427" width="16.109375" style="1" customWidth="1"/>
    <col min="13428" max="13428" width="15.77734375" style="1" customWidth="1"/>
    <col min="13429" max="13429" width="15.33203125" style="1" customWidth="1"/>
    <col min="13430" max="13437" width="15.77734375" style="1" customWidth="1"/>
    <col min="13438" max="13438" width="16.109375" style="1" customWidth="1"/>
    <col min="13439" max="13439" width="15.77734375" style="1" customWidth="1"/>
    <col min="13440" max="13448" width="16.109375" style="1" customWidth="1"/>
    <col min="13449" max="13449" width="15.77734375" style="1" customWidth="1"/>
    <col min="13450" max="13458" width="16.109375" style="1" customWidth="1"/>
    <col min="13459" max="13459" width="15.77734375" style="1" customWidth="1"/>
    <col min="13460" max="13468" width="16.109375" style="1" customWidth="1"/>
    <col min="13469" max="13469" width="15.77734375" style="1" customWidth="1"/>
    <col min="13470" max="13478" width="16.109375" style="1" customWidth="1"/>
    <col min="13479" max="13479" width="15.77734375" style="1" customWidth="1"/>
    <col min="13480" max="13488" width="16.109375" style="1" customWidth="1"/>
    <col min="13489" max="13489" width="15.77734375" style="1" customWidth="1"/>
    <col min="13490" max="13498" width="16.109375" style="1" customWidth="1"/>
    <col min="13499" max="13499" width="15.77734375" style="1" customWidth="1"/>
    <col min="13500" max="13508" width="16.109375" style="1" customWidth="1"/>
    <col min="13509" max="13509" width="15.77734375" style="1" customWidth="1"/>
    <col min="13510" max="13518" width="16.109375" style="1" customWidth="1"/>
    <col min="13519" max="13519" width="15.77734375" style="1" customWidth="1"/>
    <col min="13520" max="13527" width="16.109375" style="1" customWidth="1"/>
    <col min="13528" max="13528" width="15.77734375" style="1" customWidth="1"/>
    <col min="13529" max="13529" width="15.33203125" style="1" customWidth="1"/>
    <col min="13530" max="13537" width="15.77734375" style="1" customWidth="1"/>
    <col min="13538" max="13538" width="16.109375" style="1" customWidth="1"/>
    <col min="13539" max="13539" width="15.77734375" style="1" customWidth="1"/>
    <col min="13540" max="13548" width="16.109375" style="1" customWidth="1"/>
    <col min="13549" max="13549" width="15.77734375" style="1" customWidth="1"/>
    <col min="13550" max="13558" width="16.109375" style="1" customWidth="1"/>
    <col min="13559" max="13559" width="15.77734375" style="1" customWidth="1"/>
    <col min="13560" max="13568" width="16.109375" style="1" customWidth="1"/>
    <col min="13569" max="13569" width="15.77734375" style="1" customWidth="1"/>
    <col min="13570" max="13578" width="16.109375" style="1" customWidth="1"/>
    <col min="13579" max="13579" width="15.77734375" style="1" customWidth="1"/>
    <col min="13580" max="13588" width="16.109375" style="1" customWidth="1"/>
    <col min="13589" max="13589" width="15.77734375" style="1" customWidth="1"/>
    <col min="13590" max="13598" width="16.109375" style="1" customWidth="1"/>
    <col min="13599" max="13599" width="15.77734375" style="1" customWidth="1"/>
    <col min="13600" max="13608" width="16.109375" style="1" customWidth="1"/>
    <col min="13609" max="13609" width="15.77734375" style="1" customWidth="1"/>
    <col min="13610" max="13618" width="16.109375" style="1" customWidth="1"/>
    <col min="13619" max="13619" width="15.77734375" style="1" customWidth="1"/>
    <col min="13620" max="13627" width="16.109375" style="1" customWidth="1"/>
    <col min="13628" max="13628" width="15.77734375" style="1" customWidth="1"/>
    <col min="13629" max="13629" width="15.33203125" style="1" customWidth="1"/>
    <col min="13630" max="13637" width="15.77734375" style="1" customWidth="1"/>
    <col min="13638" max="13638" width="16.109375" style="1" customWidth="1"/>
    <col min="13639" max="13639" width="15.77734375" style="1" customWidth="1"/>
    <col min="13640" max="13648" width="16.109375" style="1" customWidth="1"/>
    <col min="13649" max="13649" width="15.77734375" style="1" customWidth="1"/>
    <col min="13650" max="13658" width="16.109375" style="1" customWidth="1"/>
    <col min="13659" max="13659" width="15.77734375" style="1" customWidth="1"/>
    <col min="13660" max="13668" width="16.109375" style="1" customWidth="1"/>
    <col min="13669" max="13669" width="15.77734375" style="1" customWidth="1"/>
    <col min="13670" max="13678" width="16.109375" style="1" customWidth="1"/>
    <col min="13679" max="13679" width="15.77734375" style="1" customWidth="1"/>
    <col min="13680" max="13688" width="16.109375" style="1" customWidth="1"/>
    <col min="13689" max="13689" width="15.77734375" style="1" customWidth="1"/>
    <col min="13690" max="13698" width="16.109375" style="1" customWidth="1"/>
    <col min="13699" max="13699" width="15.77734375" style="1" customWidth="1"/>
    <col min="13700" max="13708" width="16.109375" style="1" customWidth="1"/>
    <col min="13709" max="13709" width="15.77734375" style="1" customWidth="1"/>
    <col min="13710" max="13718" width="16.109375" style="1" customWidth="1"/>
    <col min="13719" max="13719" width="15.77734375" style="1" customWidth="1"/>
    <col min="13720" max="13727" width="16.109375" style="1" customWidth="1"/>
    <col min="13728" max="13728" width="15.77734375" style="1" customWidth="1"/>
    <col min="13729" max="13729" width="15.33203125" style="1" customWidth="1"/>
    <col min="13730" max="13737" width="15.77734375" style="1" customWidth="1"/>
    <col min="13738" max="13738" width="16.109375" style="1" customWidth="1"/>
    <col min="13739" max="13739" width="15.77734375" style="1" customWidth="1"/>
    <col min="13740" max="13748" width="16.109375" style="1" customWidth="1"/>
    <col min="13749" max="13749" width="15.77734375" style="1" customWidth="1"/>
    <col min="13750" max="13758" width="16.109375" style="1" customWidth="1"/>
    <col min="13759" max="13759" width="15.77734375" style="1" customWidth="1"/>
    <col min="13760" max="13768" width="16.109375" style="1" customWidth="1"/>
    <col min="13769" max="13769" width="15.77734375" style="1" customWidth="1"/>
    <col min="13770" max="13778" width="16.109375" style="1" customWidth="1"/>
    <col min="13779" max="13779" width="15.77734375" style="1" customWidth="1"/>
    <col min="13780" max="13788" width="16.109375" style="1" customWidth="1"/>
    <col min="13789" max="13789" width="15.77734375" style="1" customWidth="1"/>
    <col min="13790" max="13798" width="16.109375" style="1" customWidth="1"/>
    <col min="13799" max="13799" width="15.77734375" style="1" customWidth="1"/>
    <col min="13800" max="13808" width="16.109375" style="1" customWidth="1"/>
    <col min="13809" max="13809" width="15.77734375" style="1" customWidth="1"/>
    <col min="13810" max="13818" width="16.109375" style="1" customWidth="1"/>
    <col min="13819" max="13819" width="15.77734375" style="1" customWidth="1"/>
    <col min="13820" max="13827" width="16.109375" style="1" customWidth="1"/>
    <col min="13828" max="13828" width="15.77734375" style="1" customWidth="1"/>
    <col min="13829" max="13829" width="15.33203125" style="1" customWidth="1"/>
    <col min="13830" max="13837" width="15.77734375" style="1" customWidth="1"/>
    <col min="13838" max="13838" width="16.109375" style="1" customWidth="1"/>
    <col min="13839" max="13839" width="15.77734375" style="1" customWidth="1"/>
    <col min="13840" max="13848" width="16.109375" style="1" customWidth="1"/>
    <col min="13849" max="13849" width="15.77734375" style="1" customWidth="1"/>
    <col min="13850" max="13858" width="16.109375" style="1" customWidth="1"/>
    <col min="13859" max="13859" width="15.77734375" style="1" customWidth="1"/>
    <col min="13860" max="13868" width="16.109375" style="1" customWidth="1"/>
    <col min="13869" max="13869" width="15.77734375" style="1" customWidth="1"/>
    <col min="13870" max="13878" width="16.109375" style="1" customWidth="1"/>
    <col min="13879" max="13879" width="15.77734375" style="1" customWidth="1"/>
    <col min="13880" max="13888" width="16.109375" style="1" customWidth="1"/>
    <col min="13889" max="13889" width="15.77734375" style="1" customWidth="1"/>
    <col min="13890" max="13898" width="16.109375" style="1" customWidth="1"/>
    <col min="13899" max="13899" width="15.77734375" style="1" customWidth="1"/>
    <col min="13900" max="13908" width="16.109375" style="1" customWidth="1"/>
    <col min="13909" max="13909" width="15.77734375" style="1" customWidth="1"/>
    <col min="13910" max="13918" width="16.109375" style="1" customWidth="1"/>
    <col min="13919" max="13919" width="15.77734375" style="1" customWidth="1"/>
    <col min="13920" max="13927" width="16.109375" style="1" customWidth="1"/>
    <col min="13928" max="13928" width="15.77734375" style="1" customWidth="1"/>
    <col min="13929" max="13929" width="15.33203125" style="1" customWidth="1"/>
    <col min="13930" max="13937" width="15.77734375" style="1" customWidth="1"/>
    <col min="13938" max="13938" width="16.109375" style="1" customWidth="1"/>
    <col min="13939" max="13939" width="15.77734375" style="1" customWidth="1"/>
    <col min="13940" max="13948" width="16.109375" style="1" customWidth="1"/>
    <col min="13949" max="13949" width="15.77734375" style="1" customWidth="1"/>
    <col min="13950" max="13958" width="16.109375" style="1" customWidth="1"/>
    <col min="13959" max="13959" width="15.77734375" style="1" customWidth="1"/>
    <col min="13960" max="13968" width="16.109375" style="1" customWidth="1"/>
    <col min="13969" max="13969" width="15.77734375" style="1" customWidth="1"/>
    <col min="13970" max="13978" width="16.109375" style="1" customWidth="1"/>
    <col min="13979" max="13979" width="15.77734375" style="1" customWidth="1"/>
    <col min="13980" max="13988" width="16.109375" style="1" customWidth="1"/>
    <col min="13989" max="13989" width="15.77734375" style="1" customWidth="1"/>
    <col min="13990" max="13998" width="16.109375" style="1" customWidth="1"/>
    <col min="13999" max="13999" width="15.77734375" style="1" customWidth="1"/>
    <col min="14000" max="14008" width="16.109375" style="1" customWidth="1"/>
    <col min="14009" max="14009" width="15.77734375" style="1" customWidth="1"/>
    <col min="14010" max="14018" width="16.109375" style="1" customWidth="1"/>
    <col min="14019" max="14019" width="15.77734375" style="1" customWidth="1"/>
    <col min="14020" max="14027" width="16.109375" style="1" customWidth="1"/>
    <col min="14028" max="14028" width="15.77734375" style="1" customWidth="1"/>
    <col min="14029" max="14029" width="15.33203125" style="1" customWidth="1"/>
    <col min="14030" max="14037" width="15.77734375" style="1" customWidth="1"/>
    <col min="14038" max="14038" width="16.109375" style="1" customWidth="1"/>
    <col min="14039" max="14039" width="15.77734375" style="1" customWidth="1"/>
    <col min="14040" max="14048" width="16.109375" style="1" customWidth="1"/>
    <col min="14049" max="14049" width="15.77734375" style="1" customWidth="1"/>
    <col min="14050" max="14058" width="16.109375" style="1" customWidth="1"/>
    <col min="14059" max="14059" width="15.77734375" style="1" customWidth="1"/>
    <col min="14060" max="14068" width="16.109375" style="1" customWidth="1"/>
    <col min="14069" max="14069" width="15.77734375" style="1" customWidth="1"/>
    <col min="14070" max="14078" width="16.109375" style="1" customWidth="1"/>
    <col min="14079" max="14079" width="15.77734375" style="1" customWidth="1"/>
    <col min="14080" max="14088" width="16.109375" style="1" customWidth="1"/>
    <col min="14089" max="14089" width="15.77734375" style="1" customWidth="1"/>
    <col min="14090" max="14098" width="16.109375" style="1" customWidth="1"/>
    <col min="14099" max="14099" width="15.77734375" style="1" customWidth="1"/>
    <col min="14100" max="14108" width="16.109375" style="1" customWidth="1"/>
    <col min="14109" max="14109" width="15.77734375" style="1" customWidth="1"/>
    <col min="14110" max="14117" width="16.109375" style="1" customWidth="1"/>
    <col min="14118" max="14118" width="15.77734375" style="1" customWidth="1"/>
    <col min="14119" max="14119" width="15.33203125" style="1" customWidth="1"/>
    <col min="14120" max="14127" width="15.77734375" style="1" customWidth="1"/>
    <col min="14128" max="14128" width="15.33203125" style="1" customWidth="1"/>
    <col min="14129" max="14129" width="15" style="1" customWidth="1"/>
    <col min="14130" max="14137" width="15.33203125" style="1" customWidth="1"/>
    <col min="14138" max="14138" width="15.77734375" style="1" customWidth="1"/>
    <col min="14139" max="14139" width="15.33203125" style="1" customWidth="1"/>
    <col min="14140" max="14148" width="15.77734375" style="1" customWidth="1"/>
    <col min="14149" max="14149" width="15.33203125" style="1" customWidth="1"/>
    <col min="14150" max="14158" width="15.77734375" style="1" customWidth="1"/>
    <col min="14159" max="14159" width="15.33203125" style="1" customWidth="1"/>
    <col min="14160" max="14168" width="15.77734375" style="1" customWidth="1"/>
    <col min="14169" max="14169" width="15.33203125" style="1" customWidth="1"/>
    <col min="14170" max="14178" width="15.77734375" style="1" customWidth="1"/>
    <col min="14179" max="14179" width="15.33203125" style="1" customWidth="1"/>
    <col min="14180" max="14188" width="15.77734375" style="1" customWidth="1"/>
    <col min="14189" max="14189" width="15.33203125" style="1" customWidth="1"/>
    <col min="14190" max="14198" width="15.77734375" style="1" customWidth="1"/>
    <col min="14199" max="14199" width="15.33203125" style="1" customWidth="1"/>
    <col min="14200" max="14208" width="15.77734375" style="1" customWidth="1"/>
    <col min="14209" max="14209" width="15.33203125" style="1" customWidth="1"/>
    <col min="14210" max="14217" width="15.77734375" style="1" customWidth="1"/>
    <col min="14218" max="14218" width="16.109375" style="1" customWidth="1"/>
    <col min="14219" max="14219" width="15.77734375" style="1" customWidth="1"/>
    <col min="14220" max="14227" width="16.109375" style="1" customWidth="1"/>
    <col min="14228" max="14228" width="15.77734375" style="1" customWidth="1"/>
    <col min="14229" max="14229" width="15.33203125" style="1" customWidth="1"/>
    <col min="14230" max="14237" width="15.77734375" style="1" customWidth="1"/>
    <col min="14238" max="14238" width="16.109375" style="1" customWidth="1"/>
    <col min="14239" max="14239" width="15.77734375" style="1" customWidth="1"/>
    <col min="14240" max="14248" width="16.109375" style="1" customWidth="1"/>
    <col min="14249" max="14249" width="15.77734375" style="1" customWidth="1"/>
    <col min="14250" max="14258" width="16.109375" style="1" customWidth="1"/>
    <col min="14259" max="14259" width="15.77734375" style="1" customWidth="1"/>
    <col min="14260" max="14268" width="16.109375" style="1" customWidth="1"/>
    <col min="14269" max="14269" width="15.77734375" style="1" customWidth="1"/>
    <col min="14270" max="14278" width="16.109375" style="1" customWidth="1"/>
    <col min="14279" max="14279" width="15.77734375" style="1" customWidth="1"/>
    <col min="14280" max="14288" width="16.109375" style="1" customWidth="1"/>
    <col min="14289" max="14289" width="15.77734375" style="1" customWidth="1"/>
    <col min="14290" max="14298" width="16.109375" style="1" customWidth="1"/>
    <col min="14299" max="14299" width="15.77734375" style="1" customWidth="1"/>
    <col min="14300" max="14308" width="16.109375" style="1" customWidth="1"/>
    <col min="14309" max="14309" width="15.77734375" style="1" customWidth="1"/>
    <col min="14310" max="14318" width="16.109375" style="1" customWidth="1"/>
    <col min="14319" max="14319" width="15.77734375" style="1" customWidth="1"/>
    <col min="14320" max="14327" width="16.109375" style="1" customWidth="1"/>
    <col min="14328" max="14328" width="15.77734375" style="1" customWidth="1"/>
    <col min="14329" max="14329" width="15.33203125" style="1" customWidth="1"/>
    <col min="14330" max="14337" width="15.77734375" style="1" customWidth="1"/>
    <col min="14338" max="14338" width="16.109375" style="1" customWidth="1"/>
    <col min="14339" max="14339" width="15.77734375" style="1" customWidth="1"/>
    <col min="14340" max="14348" width="16.109375" style="1" customWidth="1"/>
    <col min="14349" max="14349" width="15.77734375" style="1" customWidth="1"/>
    <col min="14350" max="14358" width="16.109375" style="1" customWidth="1"/>
    <col min="14359" max="14359" width="15.77734375" style="1" customWidth="1"/>
    <col min="14360" max="14368" width="16.109375" style="1" customWidth="1"/>
    <col min="14369" max="14369" width="15.77734375" style="1" customWidth="1"/>
    <col min="14370" max="14378" width="16.109375" style="1" customWidth="1"/>
    <col min="14379" max="14379" width="15.77734375" style="1" customWidth="1"/>
    <col min="14380" max="14388" width="16.109375" style="1" customWidth="1"/>
    <col min="14389" max="14389" width="15.77734375" style="1" customWidth="1"/>
    <col min="14390" max="14398" width="16.109375" style="1" customWidth="1"/>
    <col min="14399" max="14399" width="15.77734375" style="1" customWidth="1"/>
    <col min="14400" max="14408" width="16.109375" style="1" customWidth="1"/>
    <col min="14409" max="14409" width="15.77734375" style="1" customWidth="1"/>
    <col min="14410" max="14418" width="16.109375" style="1" customWidth="1"/>
    <col min="14419" max="14419" width="15.77734375" style="1" customWidth="1"/>
    <col min="14420" max="14427" width="16.109375" style="1" customWidth="1"/>
    <col min="14428" max="14428" width="15.77734375" style="1" customWidth="1"/>
    <col min="14429" max="14429" width="15.33203125" style="1" customWidth="1"/>
    <col min="14430" max="14437" width="15.77734375" style="1" customWidth="1"/>
    <col min="14438" max="14438" width="16.109375" style="1" customWidth="1"/>
    <col min="14439" max="14439" width="15.77734375" style="1" customWidth="1"/>
    <col min="14440" max="14448" width="16.109375" style="1" customWidth="1"/>
    <col min="14449" max="14449" width="15.77734375" style="1" customWidth="1"/>
    <col min="14450" max="14458" width="16.109375" style="1" customWidth="1"/>
    <col min="14459" max="14459" width="15.77734375" style="1" customWidth="1"/>
    <col min="14460" max="14468" width="16.109375" style="1" customWidth="1"/>
    <col min="14469" max="14469" width="15.77734375" style="1" customWidth="1"/>
    <col min="14470" max="14478" width="16.109375" style="1" customWidth="1"/>
    <col min="14479" max="14479" width="15.77734375" style="1" customWidth="1"/>
    <col min="14480" max="14488" width="16.109375" style="1" customWidth="1"/>
    <col min="14489" max="14489" width="15.77734375" style="1" customWidth="1"/>
    <col min="14490" max="14498" width="16.109375" style="1" customWidth="1"/>
    <col min="14499" max="14499" width="15.77734375" style="1" customWidth="1"/>
    <col min="14500" max="14508" width="16.109375" style="1" customWidth="1"/>
    <col min="14509" max="14509" width="15.77734375" style="1" customWidth="1"/>
    <col min="14510" max="14518" width="16.109375" style="1" customWidth="1"/>
    <col min="14519" max="14519" width="15.77734375" style="1" customWidth="1"/>
    <col min="14520" max="14527" width="16.109375" style="1" customWidth="1"/>
    <col min="14528" max="14528" width="15.77734375" style="1" customWidth="1"/>
    <col min="14529" max="14529" width="15.33203125" style="1" customWidth="1"/>
    <col min="14530" max="14537" width="15.77734375" style="1" customWidth="1"/>
    <col min="14538" max="14538" width="16.109375" style="1" customWidth="1"/>
    <col min="14539" max="14539" width="15.77734375" style="1" customWidth="1"/>
    <col min="14540" max="14548" width="16.109375" style="1" customWidth="1"/>
    <col min="14549" max="14549" width="15.77734375" style="1" customWidth="1"/>
    <col min="14550" max="14558" width="16.109375" style="1" customWidth="1"/>
    <col min="14559" max="14559" width="15.77734375" style="1" customWidth="1"/>
    <col min="14560" max="14568" width="16.109375" style="1" customWidth="1"/>
    <col min="14569" max="14569" width="15.77734375" style="1" customWidth="1"/>
    <col min="14570" max="14578" width="16.109375" style="1" customWidth="1"/>
    <col min="14579" max="14579" width="15.77734375" style="1" customWidth="1"/>
    <col min="14580" max="14588" width="16.109375" style="1" customWidth="1"/>
    <col min="14589" max="14589" width="15.77734375" style="1" customWidth="1"/>
    <col min="14590" max="14598" width="16.109375" style="1" customWidth="1"/>
    <col min="14599" max="14599" width="15.77734375" style="1" customWidth="1"/>
    <col min="14600" max="14608" width="16.109375" style="1" customWidth="1"/>
    <col min="14609" max="14609" width="15.77734375" style="1" customWidth="1"/>
    <col min="14610" max="14618" width="16.109375" style="1" customWidth="1"/>
    <col min="14619" max="14619" width="15.77734375" style="1" customWidth="1"/>
    <col min="14620" max="14627" width="16.109375" style="1" customWidth="1"/>
    <col min="14628" max="14628" width="15.77734375" style="1" customWidth="1"/>
    <col min="14629" max="14629" width="15.33203125" style="1" customWidth="1"/>
    <col min="14630" max="14637" width="15.77734375" style="1" customWidth="1"/>
    <col min="14638" max="14638" width="16.109375" style="1" customWidth="1"/>
    <col min="14639" max="14639" width="15.77734375" style="1" customWidth="1"/>
    <col min="14640" max="14648" width="16.109375" style="1" customWidth="1"/>
    <col min="14649" max="14649" width="15.77734375" style="1" customWidth="1"/>
    <col min="14650" max="14658" width="16.109375" style="1" customWidth="1"/>
    <col min="14659" max="14659" width="15.77734375" style="1" customWidth="1"/>
    <col min="14660" max="14668" width="16.109375" style="1" customWidth="1"/>
    <col min="14669" max="14669" width="15.77734375" style="1" customWidth="1"/>
    <col min="14670" max="14678" width="16.109375" style="1" customWidth="1"/>
    <col min="14679" max="14679" width="15.77734375" style="1" customWidth="1"/>
    <col min="14680" max="14688" width="16.109375" style="1" customWidth="1"/>
    <col min="14689" max="14689" width="15.77734375" style="1" customWidth="1"/>
    <col min="14690" max="14698" width="16.109375" style="1" customWidth="1"/>
    <col min="14699" max="14699" width="15.77734375" style="1" customWidth="1"/>
    <col min="14700" max="14708" width="16.109375" style="1" customWidth="1"/>
    <col min="14709" max="14709" width="15.77734375" style="1" customWidth="1"/>
    <col min="14710" max="14718" width="16.109375" style="1" customWidth="1"/>
    <col min="14719" max="14719" width="15.77734375" style="1" customWidth="1"/>
    <col min="14720" max="14727" width="16.109375" style="1" customWidth="1"/>
    <col min="14728" max="14728" width="15.77734375" style="1" customWidth="1"/>
    <col min="14729" max="14729" width="15.33203125" style="1" customWidth="1"/>
    <col min="14730" max="14737" width="15.77734375" style="1" customWidth="1"/>
    <col min="14738" max="14738" width="16.109375" style="1" customWidth="1"/>
    <col min="14739" max="14739" width="15.77734375" style="1" customWidth="1"/>
    <col min="14740" max="14748" width="16.109375" style="1" customWidth="1"/>
    <col min="14749" max="14749" width="15.77734375" style="1" customWidth="1"/>
    <col min="14750" max="14758" width="16.109375" style="1" customWidth="1"/>
    <col min="14759" max="14759" width="15.77734375" style="1" customWidth="1"/>
    <col min="14760" max="14768" width="16.109375" style="1" customWidth="1"/>
    <col min="14769" max="14769" width="15.77734375" style="1" customWidth="1"/>
    <col min="14770" max="14778" width="16.109375" style="1" customWidth="1"/>
    <col min="14779" max="14779" width="15.77734375" style="1" customWidth="1"/>
    <col min="14780" max="14788" width="16.109375" style="1" customWidth="1"/>
    <col min="14789" max="14789" width="15.77734375" style="1" customWidth="1"/>
    <col min="14790" max="14798" width="16.109375" style="1" customWidth="1"/>
    <col min="14799" max="14799" width="15.77734375" style="1" customWidth="1"/>
    <col min="14800" max="14808" width="16.109375" style="1" customWidth="1"/>
    <col min="14809" max="14809" width="15.77734375" style="1" customWidth="1"/>
    <col min="14810" max="14818" width="16.109375" style="1" customWidth="1"/>
    <col min="14819" max="14819" width="15.77734375" style="1" customWidth="1"/>
    <col min="14820" max="14827" width="16.109375" style="1" customWidth="1"/>
    <col min="14828" max="14828" width="15.77734375" style="1" customWidth="1"/>
    <col min="14829" max="14829" width="15.33203125" style="1" customWidth="1"/>
    <col min="14830" max="14837" width="15.77734375" style="1" customWidth="1"/>
    <col min="14838" max="14838" width="16.109375" style="1" customWidth="1"/>
    <col min="14839" max="14839" width="15.77734375" style="1" customWidth="1"/>
    <col min="14840" max="14848" width="16.109375" style="1" customWidth="1"/>
    <col min="14849" max="14849" width="15.77734375" style="1" customWidth="1"/>
    <col min="14850" max="14858" width="16.109375" style="1" customWidth="1"/>
    <col min="14859" max="14859" width="15.77734375" style="1" customWidth="1"/>
    <col min="14860" max="14868" width="16.109375" style="1" customWidth="1"/>
    <col min="14869" max="14869" width="15.77734375" style="1" customWidth="1"/>
    <col min="14870" max="14878" width="16.109375" style="1" customWidth="1"/>
    <col min="14879" max="14879" width="15.77734375" style="1" customWidth="1"/>
    <col min="14880" max="14888" width="16.109375" style="1" customWidth="1"/>
    <col min="14889" max="14889" width="15.77734375" style="1" customWidth="1"/>
    <col min="14890" max="14898" width="16.109375" style="1" customWidth="1"/>
    <col min="14899" max="14899" width="15.77734375" style="1" customWidth="1"/>
    <col min="14900" max="14908" width="16.109375" style="1" customWidth="1"/>
    <col min="14909" max="14909" width="15.77734375" style="1" customWidth="1"/>
    <col min="14910" max="14918" width="16.109375" style="1" customWidth="1"/>
    <col min="14919" max="14919" width="15.77734375" style="1" customWidth="1"/>
    <col min="14920" max="14927" width="16.109375" style="1" customWidth="1"/>
    <col min="14928" max="14928" width="15.77734375" style="1" customWidth="1"/>
    <col min="14929" max="14929" width="15.33203125" style="1" customWidth="1"/>
    <col min="14930" max="14937" width="15.77734375" style="1" customWidth="1"/>
    <col min="14938" max="14938" width="16.109375" style="1" customWidth="1"/>
    <col min="14939" max="14939" width="15.77734375" style="1" customWidth="1"/>
    <col min="14940" max="14948" width="16.109375" style="1" customWidth="1"/>
    <col min="14949" max="14949" width="15.77734375" style="1" customWidth="1"/>
    <col min="14950" max="14958" width="16.109375" style="1" customWidth="1"/>
    <col min="14959" max="14959" width="15.77734375" style="1" customWidth="1"/>
    <col min="14960" max="14968" width="16.109375" style="1" customWidth="1"/>
    <col min="14969" max="14969" width="15.77734375" style="1" customWidth="1"/>
    <col min="14970" max="14978" width="16.109375" style="1" customWidth="1"/>
    <col min="14979" max="14979" width="15.77734375" style="1" customWidth="1"/>
    <col min="14980" max="14988" width="16.109375" style="1" customWidth="1"/>
    <col min="14989" max="14989" width="15.77734375" style="1" customWidth="1"/>
    <col min="14990" max="14998" width="16.109375" style="1" customWidth="1"/>
    <col min="14999" max="14999" width="15.77734375" style="1" customWidth="1"/>
    <col min="15000" max="15008" width="16.109375" style="1" customWidth="1"/>
    <col min="15009" max="15009" width="15.77734375" style="1" customWidth="1"/>
    <col min="15010" max="15018" width="16.109375" style="1" customWidth="1"/>
    <col min="15019" max="15019" width="15.77734375" style="1" customWidth="1"/>
    <col min="15020" max="15027" width="16.109375" style="1" customWidth="1"/>
    <col min="15028" max="15028" width="15.77734375" style="1" customWidth="1"/>
    <col min="15029" max="15029" width="15.33203125" style="1" customWidth="1"/>
    <col min="15030" max="15037" width="15.77734375" style="1" customWidth="1"/>
    <col min="15038" max="15038" width="16.109375" style="1" customWidth="1"/>
    <col min="15039" max="15039" width="15.77734375" style="1" customWidth="1"/>
    <col min="15040" max="15048" width="16.109375" style="1" customWidth="1"/>
    <col min="15049" max="15049" width="15.77734375" style="1" customWidth="1"/>
    <col min="15050" max="15058" width="16.109375" style="1" customWidth="1"/>
    <col min="15059" max="15059" width="15.77734375" style="1" customWidth="1"/>
    <col min="15060" max="15068" width="16.109375" style="1" customWidth="1"/>
    <col min="15069" max="15069" width="15.77734375" style="1" customWidth="1"/>
    <col min="15070" max="15078" width="16.109375" style="1" customWidth="1"/>
    <col min="15079" max="15079" width="15.77734375" style="1" customWidth="1"/>
    <col min="15080" max="15088" width="16.109375" style="1" customWidth="1"/>
    <col min="15089" max="15089" width="15.77734375" style="1" customWidth="1"/>
    <col min="15090" max="15098" width="16.109375" style="1" customWidth="1"/>
    <col min="15099" max="15099" width="15.77734375" style="1" customWidth="1"/>
    <col min="15100" max="15108" width="16.109375" style="1" customWidth="1"/>
    <col min="15109" max="15109" width="15.77734375" style="1" customWidth="1"/>
    <col min="15110" max="15117" width="16.109375" style="1" customWidth="1"/>
    <col min="15118" max="15118" width="15.77734375" style="1" customWidth="1"/>
    <col min="15119" max="15119" width="15.33203125" style="1" customWidth="1"/>
    <col min="15120" max="15127" width="15.77734375" style="1" customWidth="1"/>
    <col min="15128" max="15128" width="15.33203125" style="1" customWidth="1"/>
    <col min="15129" max="15129" width="15" style="1" customWidth="1"/>
    <col min="15130" max="15137" width="15.33203125" style="1" customWidth="1"/>
    <col min="15138" max="15138" width="15.77734375" style="1" customWidth="1"/>
    <col min="15139" max="15139" width="15.33203125" style="1" customWidth="1"/>
    <col min="15140" max="15148" width="15.77734375" style="1" customWidth="1"/>
    <col min="15149" max="15149" width="15.33203125" style="1" customWidth="1"/>
    <col min="15150" max="15158" width="15.77734375" style="1" customWidth="1"/>
    <col min="15159" max="15159" width="15.33203125" style="1" customWidth="1"/>
    <col min="15160" max="15168" width="15.77734375" style="1" customWidth="1"/>
    <col min="15169" max="15169" width="15.33203125" style="1" customWidth="1"/>
    <col min="15170" max="15178" width="15.77734375" style="1" customWidth="1"/>
    <col min="15179" max="15179" width="15.33203125" style="1" customWidth="1"/>
    <col min="15180" max="15188" width="15.77734375" style="1" customWidth="1"/>
    <col min="15189" max="15189" width="15.33203125" style="1" customWidth="1"/>
    <col min="15190" max="15198" width="15.77734375" style="1" customWidth="1"/>
    <col min="15199" max="15199" width="15.33203125" style="1" customWidth="1"/>
    <col min="15200" max="15208" width="15.77734375" style="1" customWidth="1"/>
    <col min="15209" max="15209" width="15.33203125" style="1" customWidth="1"/>
    <col min="15210" max="15217" width="15.77734375" style="1" customWidth="1"/>
    <col min="15218" max="15218" width="16.109375" style="1" customWidth="1"/>
    <col min="15219" max="15219" width="15.77734375" style="1" customWidth="1"/>
    <col min="15220" max="15227" width="16.109375" style="1" customWidth="1"/>
    <col min="15228" max="15228" width="15.77734375" style="1" customWidth="1"/>
    <col min="15229" max="15229" width="15.33203125" style="1" customWidth="1"/>
    <col min="15230" max="15237" width="15.77734375" style="1" customWidth="1"/>
    <col min="15238" max="15238" width="16.109375" style="1" customWidth="1"/>
    <col min="15239" max="15239" width="15.77734375" style="1" customWidth="1"/>
    <col min="15240" max="15248" width="16.109375" style="1" customWidth="1"/>
    <col min="15249" max="15249" width="15.77734375" style="1" customWidth="1"/>
    <col min="15250" max="15258" width="16.109375" style="1" customWidth="1"/>
    <col min="15259" max="15259" width="15.77734375" style="1" customWidth="1"/>
    <col min="15260" max="15268" width="16.109375" style="1" customWidth="1"/>
    <col min="15269" max="15269" width="15.77734375" style="1" customWidth="1"/>
    <col min="15270" max="15278" width="16.109375" style="1" customWidth="1"/>
    <col min="15279" max="15279" width="15.77734375" style="1" customWidth="1"/>
    <col min="15280" max="15288" width="16.109375" style="1" customWidth="1"/>
    <col min="15289" max="15289" width="15.77734375" style="1" customWidth="1"/>
    <col min="15290" max="15298" width="16.109375" style="1" customWidth="1"/>
    <col min="15299" max="15299" width="15.77734375" style="1" customWidth="1"/>
    <col min="15300" max="15308" width="16.109375" style="1" customWidth="1"/>
    <col min="15309" max="15309" width="15.77734375" style="1" customWidth="1"/>
    <col min="15310" max="15318" width="16.109375" style="1" customWidth="1"/>
    <col min="15319" max="15319" width="15.77734375" style="1" customWidth="1"/>
    <col min="15320" max="15327" width="16.109375" style="1" customWidth="1"/>
    <col min="15328" max="15328" width="15.77734375" style="1" customWidth="1"/>
    <col min="15329" max="15329" width="15.33203125" style="1" customWidth="1"/>
    <col min="15330" max="15337" width="15.77734375" style="1" customWidth="1"/>
    <col min="15338" max="15338" width="16.109375" style="1" customWidth="1"/>
    <col min="15339" max="15339" width="15.77734375" style="1" customWidth="1"/>
    <col min="15340" max="15348" width="16.109375" style="1" customWidth="1"/>
    <col min="15349" max="15349" width="15.77734375" style="1" customWidth="1"/>
    <col min="15350" max="15358" width="16.109375" style="1" customWidth="1"/>
    <col min="15359" max="15359" width="15.77734375" style="1" customWidth="1"/>
    <col min="15360" max="15368" width="16.109375" style="1" customWidth="1"/>
    <col min="15369" max="15369" width="15.77734375" style="1" customWidth="1"/>
    <col min="15370" max="15378" width="16.109375" style="1" customWidth="1"/>
    <col min="15379" max="15379" width="15.77734375" style="1" customWidth="1"/>
    <col min="15380" max="15388" width="16.109375" style="1" customWidth="1"/>
    <col min="15389" max="15389" width="15.77734375" style="1" customWidth="1"/>
    <col min="15390" max="15398" width="16.109375" style="1" customWidth="1"/>
    <col min="15399" max="15399" width="15.77734375" style="1" customWidth="1"/>
    <col min="15400" max="15408" width="16.109375" style="1" customWidth="1"/>
    <col min="15409" max="15409" width="15.77734375" style="1" customWidth="1"/>
    <col min="15410" max="15418" width="16.109375" style="1" customWidth="1"/>
    <col min="15419" max="15419" width="15.77734375" style="1" customWidth="1"/>
    <col min="15420" max="15427" width="16.109375" style="1" customWidth="1"/>
    <col min="15428" max="15428" width="15.77734375" style="1" customWidth="1"/>
    <col min="15429" max="15429" width="15.33203125" style="1" customWidth="1"/>
    <col min="15430" max="15437" width="15.77734375" style="1" customWidth="1"/>
    <col min="15438" max="15438" width="16.109375" style="1" customWidth="1"/>
    <col min="15439" max="15439" width="15.77734375" style="1" customWidth="1"/>
    <col min="15440" max="15448" width="16.109375" style="1" customWidth="1"/>
    <col min="15449" max="15449" width="15.77734375" style="1" customWidth="1"/>
    <col min="15450" max="15458" width="16.109375" style="1" customWidth="1"/>
    <col min="15459" max="15459" width="15.77734375" style="1" customWidth="1"/>
    <col min="15460" max="15468" width="16.109375" style="1" customWidth="1"/>
    <col min="15469" max="15469" width="15.77734375" style="1" customWidth="1"/>
    <col min="15470" max="15478" width="16.109375" style="1" customWidth="1"/>
    <col min="15479" max="15479" width="15.77734375" style="1" customWidth="1"/>
    <col min="15480" max="15488" width="16.109375" style="1" customWidth="1"/>
    <col min="15489" max="15489" width="15.77734375" style="1" customWidth="1"/>
    <col min="15490" max="15498" width="16.109375" style="1" customWidth="1"/>
    <col min="15499" max="15499" width="15.77734375" style="1" customWidth="1"/>
    <col min="15500" max="15508" width="16.109375" style="1" customWidth="1"/>
    <col min="15509" max="15509" width="15.77734375" style="1" customWidth="1"/>
    <col min="15510" max="15518" width="16.109375" style="1" customWidth="1"/>
    <col min="15519" max="15519" width="15.77734375" style="1" customWidth="1"/>
    <col min="15520" max="15527" width="16.109375" style="1" customWidth="1"/>
    <col min="15528" max="15528" width="15.77734375" style="1" customWidth="1"/>
    <col min="15529" max="15529" width="15.33203125" style="1" customWidth="1"/>
    <col min="15530" max="15537" width="15.77734375" style="1" customWidth="1"/>
    <col min="15538" max="15538" width="16.109375" style="1" customWidth="1"/>
    <col min="15539" max="15539" width="15.77734375" style="1" customWidth="1"/>
    <col min="15540" max="15548" width="16.109375" style="1" customWidth="1"/>
    <col min="15549" max="15549" width="15.77734375" style="1" customWidth="1"/>
    <col min="15550" max="15558" width="16.109375" style="1" customWidth="1"/>
    <col min="15559" max="15559" width="15.77734375" style="1" customWidth="1"/>
    <col min="15560" max="15568" width="16.109375" style="1" customWidth="1"/>
    <col min="15569" max="15569" width="15.77734375" style="1" customWidth="1"/>
    <col min="15570" max="15578" width="16.109375" style="1" customWidth="1"/>
    <col min="15579" max="15579" width="15.77734375" style="1" customWidth="1"/>
    <col min="15580" max="15588" width="16.109375" style="1" customWidth="1"/>
    <col min="15589" max="15589" width="15.77734375" style="1" customWidth="1"/>
    <col min="15590" max="15598" width="16.109375" style="1" customWidth="1"/>
    <col min="15599" max="15599" width="15.77734375" style="1" customWidth="1"/>
    <col min="15600" max="15608" width="16.109375" style="1" customWidth="1"/>
    <col min="15609" max="15609" width="15.77734375" style="1" customWidth="1"/>
    <col min="15610" max="15618" width="16.109375" style="1" customWidth="1"/>
    <col min="15619" max="15619" width="15.77734375" style="1" customWidth="1"/>
    <col min="15620" max="15627" width="16.109375" style="1" customWidth="1"/>
    <col min="15628" max="15628" width="15.77734375" style="1" customWidth="1"/>
    <col min="15629" max="15629" width="15.33203125" style="1" customWidth="1"/>
    <col min="15630" max="15637" width="15.77734375" style="1" customWidth="1"/>
    <col min="15638" max="15638" width="16.109375" style="1" customWidth="1"/>
    <col min="15639" max="15639" width="15.77734375" style="1" customWidth="1"/>
    <col min="15640" max="15648" width="16.109375" style="1" customWidth="1"/>
    <col min="15649" max="15649" width="15.77734375" style="1" customWidth="1"/>
    <col min="15650" max="15658" width="16.109375" style="1" customWidth="1"/>
    <col min="15659" max="15659" width="15.77734375" style="1" customWidth="1"/>
    <col min="15660" max="15668" width="16.109375" style="1" customWidth="1"/>
    <col min="15669" max="15669" width="15.77734375" style="1" customWidth="1"/>
    <col min="15670" max="15678" width="16.109375" style="1" customWidth="1"/>
    <col min="15679" max="15679" width="15.77734375" style="1" customWidth="1"/>
    <col min="15680" max="15688" width="16.109375" style="1" customWidth="1"/>
    <col min="15689" max="15689" width="15.77734375" style="1" customWidth="1"/>
    <col min="15690" max="15698" width="16.109375" style="1" customWidth="1"/>
    <col min="15699" max="15699" width="15.77734375" style="1" customWidth="1"/>
    <col min="15700" max="15708" width="16.109375" style="1" customWidth="1"/>
    <col min="15709" max="15709" width="15.77734375" style="1" customWidth="1"/>
    <col min="15710" max="15718" width="16.109375" style="1" customWidth="1"/>
    <col min="15719" max="15719" width="15.77734375" style="1" customWidth="1"/>
    <col min="15720" max="15727" width="16.109375" style="1" customWidth="1"/>
    <col min="15728" max="15728" width="15.77734375" style="1" customWidth="1"/>
    <col min="15729" max="15729" width="15.33203125" style="1" customWidth="1"/>
    <col min="15730" max="15737" width="15.77734375" style="1" customWidth="1"/>
    <col min="15738" max="15738" width="16.109375" style="1" customWidth="1"/>
    <col min="15739" max="15739" width="15.77734375" style="1" customWidth="1"/>
    <col min="15740" max="15748" width="16.109375" style="1" customWidth="1"/>
    <col min="15749" max="15749" width="15.77734375" style="1" customWidth="1"/>
    <col min="15750" max="15758" width="16.109375" style="1" customWidth="1"/>
    <col min="15759" max="15759" width="15.77734375" style="1" customWidth="1"/>
    <col min="15760" max="15768" width="16.109375" style="1" customWidth="1"/>
    <col min="15769" max="15769" width="15.77734375" style="1" customWidth="1"/>
    <col min="15770" max="15778" width="16.109375" style="1" customWidth="1"/>
    <col min="15779" max="15779" width="15.77734375" style="1" customWidth="1"/>
    <col min="15780" max="15788" width="16.109375" style="1" customWidth="1"/>
    <col min="15789" max="15789" width="15.77734375" style="1" customWidth="1"/>
    <col min="15790" max="15798" width="16.109375" style="1" customWidth="1"/>
    <col min="15799" max="15799" width="15.77734375" style="1" customWidth="1"/>
    <col min="15800" max="15808" width="16.109375" style="1" customWidth="1"/>
    <col min="15809" max="15809" width="15.77734375" style="1" customWidth="1"/>
    <col min="15810" max="15818" width="16.109375" style="1" customWidth="1"/>
    <col min="15819" max="15819" width="15.77734375" style="1" customWidth="1"/>
    <col min="15820" max="15827" width="16.109375" style="1" customWidth="1"/>
    <col min="15828" max="15828" width="15.77734375" style="1" customWidth="1"/>
    <col min="15829" max="15829" width="15.33203125" style="1" customWidth="1"/>
    <col min="15830" max="15837" width="15.77734375" style="1" customWidth="1"/>
    <col min="15838" max="15838" width="16.109375" style="1" customWidth="1"/>
    <col min="15839" max="15839" width="15.77734375" style="1" customWidth="1"/>
    <col min="15840" max="15848" width="16.109375" style="1" customWidth="1"/>
    <col min="15849" max="15849" width="15.77734375" style="1" customWidth="1"/>
    <col min="15850" max="15858" width="16.109375" style="1" customWidth="1"/>
    <col min="15859" max="15859" width="15.77734375" style="1" customWidth="1"/>
    <col min="15860" max="15868" width="16.109375" style="1" customWidth="1"/>
    <col min="15869" max="15869" width="15.77734375" style="1" customWidth="1"/>
    <col min="15870" max="15878" width="16.109375" style="1" customWidth="1"/>
    <col min="15879" max="15879" width="15.77734375" style="1" customWidth="1"/>
    <col min="15880" max="15888" width="16.109375" style="1" customWidth="1"/>
    <col min="15889" max="15889" width="15.77734375" style="1" customWidth="1"/>
    <col min="15890" max="15898" width="16.109375" style="1" customWidth="1"/>
    <col min="15899" max="15899" width="15.77734375" style="1" customWidth="1"/>
    <col min="15900" max="15908" width="16.109375" style="1" customWidth="1"/>
    <col min="15909" max="15909" width="15.77734375" style="1" customWidth="1"/>
    <col min="15910" max="15918" width="16.109375" style="1" customWidth="1"/>
    <col min="15919" max="15919" width="15.77734375" style="1" customWidth="1"/>
    <col min="15920" max="15927" width="16.109375" style="1" customWidth="1"/>
    <col min="15928" max="15928" width="15.77734375" style="1" customWidth="1"/>
    <col min="15929" max="15929" width="15.33203125" style="1" customWidth="1"/>
    <col min="15930" max="15937" width="15.77734375" style="1" customWidth="1"/>
    <col min="15938" max="15938" width="16.109375" style="1" customWidth="1"/>
    <col min="15939" max="15939" width="15.77734375" style="1" customWidth="1"/>
    <col min="15940" max="15948" width="16.109375" style="1" customWidth="1"/>
    <col min="15949" max="15949" width="15.77734375" style="1" customWidth="1"/>
    <col min="15950" max="15958" width="16.109375" style="1" customWidth="1"/>
    <col min="15959" max="15959" width="15.77734375" style="1" customWidth="1"/>
    <col min="15960" max="15968" width="16.109375" style="1" customWidth="1"/>
    <col min="15969" max="15969" width="15.77734375" style="1" customWidth="1"/>
    <col min="15970" max="15978" width="16.109375" style="1" customWidth="1"/>
    <col min="15979" max="15979" width="15.77734375" style="1" customWidth="1"/>
    <col min="15980" max="15988" width="16.109375" style="1" customWidth="1"/>
    <col min="15989" max="15989" width="15.77734375" style="1" customWidth="1"/>
    <col min="15990" max="15998" width="16.109375" style="1" customWidth="1"/>
    <col min="15999" max="15999" width="15.77734375" style="1" customWidth="1"/>
    <col min="16000" max="16008" width="16.109375" style="1" customWidth="1"/>
    <col min="16009" max="16009" width="15.77734375" style="1" customWidth="1"/>
    <col min="16010" max="16018" width="16.109375" style="1" customWidth="1"/>
    <col min="16019" max="16019" width="15.77734375" style="1" customWidth="1"/>
    <col min="16020" max="16027" width="16.109375" style="1" customWidth="1"/>
    <col min="16028" max="16028" width="15.77734375" style="1" customWidth="1"/>
    <col min="16029" max="16029" width="15.33203125" style="1" customWidth="1"/>
    <col min="16030" max="16037" width="15.77734375" style="1" customWidth="1"/>
    <col min="16038" max="16038" width="16.109375" style="1" customWidth="1"/>
    <col min="16039" max="16039" width="15.77734375" style="1" customWidth="1"/>
    <col min="16040" max="16048" width="16.109375" style="1" customWidth="1"/>
    <col min="16049" max="16049" width="15.77734375" style="1" customWidth="1"/>
    <col min="16050" max="16058" width="16.109375" style="1" customWidth="1"/>
    <col min="16059" max="16059" width="15.77734375" style="1" customWidth="1"/>
    <col min="16060" max="16068" width="16.109375" style="1" customWidth="1"/>
    <col min="16069" max="16069" width="15.77734375" style="1" customWidth="1"/>
    <col min="16070" max="16078" width="16.109375" style="1" customWidth="1"/>
    <col min="16079" max="16079" width="15.77734375" style="1" customWidth="1"/>
    <col min="16080" max="16088" width="16.109375" style="1" customWidth="1"/>
    <col min="16089" max="16089" width="15.77734375" style="1" customWidth="1"/>
    <col min="16090" max="16098" width="16.109375" style="1" customWidth="1"/>
    <col min="16099" max="16099" width="15.77734375" style="1" customWidth="1"/>
    <col min="16100" max="16108" width="16.109375" style="1" customWidth="1"/>
    <col min="16109" max="16109" width="15.77734375" style="1" customWidth="1"/>
    <col min="16110" max="16117" width="16.109375" style="1" customWidth="1"/>
    <col min="16118" max="16118" width="15.77734375" style="1" customWidth="1"/>
    <col min="16119" max="16119" width="15.33203125" style="1" customWidth="1"/>
    <col min="16120" max="16127" width="15.77734375" style="1" customWidth="1"/>
    <col min="16128" max="16128" width="15.33203125" style="1" customWidth="1"/>
    <col min="16129" max="16129" width="15" style="1" customWidth="1"/>
    <col min="16130" max="16137" width="15.33203125" style="1" customWidth="1"/>
    <col min="16138" max="16138" width="15.77734375" style="1" customWidth="1"/>
    <col min="16139" max="16139" width="15.33203125" style="1" customWidth="1"/>
    <col min="16140" max="16148" width="15.77734375" style="1" customWidth="1"/>
    <col min="16149" max="16149" width="15.33203125" style="1" customWidth="1"/>
    <col min="16150" max="16158" width="15.77734375" style="1" customWidth="1"/>
    <col min="16159" max="16159" width="15.33203125" style="1" customWidth="1"/>
    <col min="16160" max="16168" width="15.77734375" style="1" customWidth="1"/>
    <col min="16169" max="16169" width="15.33203125" style="1" customWidth="1"/>
    <col min="16170" max="16178" width="15.77734375" style="1" customWidth="1"/>
    <col min="16179" max="16179" width="15.33203125" style="1" customWidth="1"/>
    <col min="16180" max="16188" width="15.77734375" style="1" customWidth="1"/>
    <col min="16189" max="16189" width="15.33203125" style="1" customWidth="1"/>
    <col min="16190" max="16198" width="15.77734375" style="1" customWidth="1"/>
    <col min="16199" max="16199" width="15.33203125" style="1" customWidth="1"/>
    <col min="16200" max="16208" width="15.77734375" style="1" customWidth="1"/>
    <col min="16209" max="16209" width="15.33203125" style="1" customWidth="1"/>
    <col min="16210" max="16217" width="15.77734375" style="1" customWidth="1"/>
    <col min="16218" max="16218" width="16.109375" style="1" customWidth="1"/>
    <col min="16219" max="16219" width="15.77734375" style="1" customWidth="1"/>
    <col min="16220" max="16227" width="16.109375" style="1" customWidth="1"/>
    <col min="16228" max="16228" width="15.77734375" style="1" customWidth="1"/>
    <col min="16229" max="16229" width="15.33203125" style="1" customWidth="1"/>
    <col min="16230" max="16237" width="15.77734375" style="1" customWidth="1"/>
    <col min="16238" max="16238" width="16.109375" style="1" customWidth="1"/>
    <col min="16239" max="16239" width="15.77734375" style="1" customWidth="1"/>
    <col min="16240" max="16248" width="16.109375" style="1" customWidth="1"/>
    <col min="16249" max="16249" width="15.77734375" style="1" customWidth="1"/>
    <col min="16250" max="16258" width="16.109375" style="1" customWidth="1"/>
    <col min="16259" max="16259" width="15.77734375" style="1" customWidth="1"/>
    <col min="16260" max="16268" width="16.109375" style="1" customWidth="1"/>
    <col min="16269" max="16269" width="15.77734375" style="1" customWidth="1"/>
    <col min="16270" max="16278" width="16.109375" style="1" customWidth="1"/>
    <col min="16279" max="16279" width="15.77734375" style="1" customWidth="1"/>
    <col min="16280" max="16288" width="16.109375" style="1" customWidth="1"/>
    <col min="16289" max="16289" width="15.77734375" style="1" customWidth="1"/>
    <col min="16290" max="16298" width="16.109375" style="1" customWidth="1"/>
    <col min="16299" max="16299" width="15.77734375" style="1" customWidth="1"/>
    <col min="16300" max="16308" width="16.109375" style="1" customWidth="1"/>
    <col min="16309" max="16309" width="15.77734375" style="1" customWidth="1"/>
    <col min="16310" max="16318" width="16.109375" style="1" customWidth="1"/>
    <col min="16319" max="16319" width="15.77734375" style="1" customWidth="1"/>
    <col min="16320" max="16327" width="16.109375" style="1" customWidth="1"/>
    <col min="16328" max="16328" width="15.77734375" style="1" customWidth="1"/>
    <col min="16329" max="16329" width="15.33203125" style="1" customWidth="1"/>
    <col min="16330" max="16337" width="15.77734375" style="1" customWidth="1"/>
    <col min="16338" max="16338" width="16.109375" style="1" customWidth="1"/>
    <col min="16339" max="16339" width="15.77734375" style="1" customWidth="1"/>
    <col min="16340" max="16348" width="16.109375" style="1" customWidth="1"/>
    <col min="16349" max="16349" width="15.77734375" style="1" customWidth="1"/>
    <col min="16350" max="16358" width="16.109375" style="1" customWidth="1"/>
    <col min="16359" max="16359" width="15.77734375" style="1" customWidth="1"/>
    <col min="16360" max="16368" width="16.109375" style="1" customWidth="1"/>
    <col min="16369" max="16369" width="15.77734375" style="1" customWidth="1"/>
    <col min="16370" max="16378" width="16.109375" style="1" customWidth="1"/>
    <col min="16379" max="16379" width="15.77734375" style="1" customWidth="1"/>
    <col min="16380" max="16384" width="16.109375" style="1" customWidth="1"/>
  </cols>
  <sheetData>
    <row r="1" spans="1:16384" x14ac:dyDescent="0.3">
      <c r="A1" s="1" t="s">
        <v>8399</v>
      </c>
      <c r="B1" s="1" t="s">
        <v>8400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8401</v>
      </c>
      <c r="T1" s="1" t="s">
        <v>8402</v>
      </c>
      <c r="U1" s="1" t="s">
        <v>8403</v>
      </c>
      <c r="V1" s="1" t="s">
        <v>8404</v>
      </c>
      <c r="W1" s="1" t="s">
        <v>8405</v>
      </c>
      <c r="X1" s="1" t="s">
        <v>8406</v>
      </c>
      <c r="Y1" s="1" t="s">
        <v>8407</v>
      </c>
      <c r="Z1" s="1" t="s">
        <v>8408</v>
      </c>
      <c r="AA1" s="1" t="s">
        <v>8409</v>
      </c>
      <c r="AB1" s="1" t="s">
        <v>8410</v>
      </c>
      <c r="AC1" s="1" t="s">
        <v>8411</v>
      </c>
      <c r="AD1" s="1" t="s">
        <v>8412</v>
      </c>
      <c r="AE1" s="1" t="s">
        <v>8413</v>
      </c>
      <c r="AF1" s="1" t="s">
        <v>8414</v>
      </c>
      <c r="AG1" s="1" t="s">
        <v>8415</v>
      </c>
      <c r="AH1" s="1" t="s">
        <v>8416</v>
      </c>
      <c r="AI1" s="1" t="s">
        <v>8417</v>
      </c>
      <c r="AJ1" s="1" t="s">
        <v>8418</v>
      </c>
      <c r="AK1" s="1" t="s">
        <v>8419</v>
      </c>
      <c r="AL1" s="1" t="s">
        <v>8420</v>
      </c>
      <c r="AM1" s="1" t="s">
        <v>8421</v>
      </c>
      <c r="AN1" s="1" t="s">
        <v>8422</v>
      </c>
      <c r="AO1" s="1" t="s">
        <v>8423</v>
      </c>
      <c r="AP1" s="1" t="s">
        <v>8424</v>
      </c>
      <c r="AQ1" s="1" t="s">
        <v>8425</v>
      </c>
      <c r="AR1" s="1" t="s">
        <v>8426</v>
      </c>
      <c r="AS1" s="1" t="s">
        <v>8427</v>
      </c>
      <c r="AT1" s="1" t="s">
        <v>8428</v>
      </c>
      <c r="AU1" s="1" t="s">
        <v>8429</v>
      </c>
      <c r="AV1" s="1" t="s">
        <v>8430</v>
      </c>
      <c r="AW1" s="1" t="s">
        <v>8431</v>
      </c>
      <c r="AX1" s="1" t="s">
        <v>8432</v>
      </c>
      <c r="AY1" s="1" t="s">
        <v>8433</v>
      </c>
      <c r="AZ1" s="1" t="s">
        <v>8434</v>
      </c>
      <c r="BA1" s="1" t="s">
        <v>8435</v>
      </c>
      <c r="BB1" s="1" t="s">
        <v>8436</v>
      </c>
      <c r="BC1" s="1" t="s">
        <v>8437</v>
      </c>
      <c r="BD1" s="1" t="s">
        <v>8438</v>
      </c>
      <c r="BE1" s="1" t="s">
        <v>8439</v>
      </c>
      <c r="BF1" s="1" t="s">
        <v>8440</v>
      </c>
      <c r="BG1" s="1" t="s">
        <v>8441</v>
      </c>
      <c r="BH1" s="1" t="s">
        <v>8442</v>
      </c>
      <c r="BI1" s="1" t="s">
        <v>8443</v>
      </c>
      <c r="BJ1" s="1" t="s">
        <v>8444</v>
      </c>
      <c r="BK1" s="1" t="s">
        <v>8445</v>
      </c>
      <c r="BL1" s="1" t="s">
        <v>8446</v>
      </c>
      <c r="BM1" s="1" t="s">
        <v>8447</v>
      </c>
      <c r="BN1" s="1" t="s">
        <v>8448</v>
      </c>
      <c r="BO1" s="1" t="s">
        <v>8449</v>
      </c>
      <c r="BP1" s="1" t="s">
        <v>8450</v>
      </c>
      <c r="BQ1" s="1" t="s">
        <v>8451</v>
      </c>
      <c r="BR1" s="1" t="s">
        <v>8452</v>
      </c>
      <c r="BS1" s="1" t="s">
        <v>8453</v>
      </c>
      <c r="BT1" s="1" t="s">
        <v>8454</v>
      </c>
      <c r="BU1" s="1" t="s">
        <v>8455</v>
      </c>
      <c r="BV1" s="1" t="s">
        <v>8456</v>
      </c>
      <c r="BW1" s="1" t="s">
        <v>8457</v>
      </c>
      <c r="BX1" s="1" t="s">
        <v>8458</v>
      </c>
      <c r="BY1" s="1" t="s">
        <v>8459</v>
      </c>
      <c r="BZ1" s="1" t="s">
        <v>8460</v>
      </c>
      <c r="CA1" s="1" t="s">
        <v>8461</v>
      </c>
      <c r="CB1" s="1" t="s">
        <v>8462</v>
      </c>
      <c r="CC1" s="1" t="s">
        <v>8463</v>
      </c>
      <c r="CD1" s="1" t="s">
        <v>8464</v>
      </c>
      <c r="CE1" s="1" t="s">
        <v>8465</v>
      </c>
      <c r="CF1" s="1" t="s">
        <v>8466</v>
      </c>
      <c r="CG1" s="1" t="s">
        <v>8467</v>
      </c>
      <c r="CH1" s="1" t="s">
        <v>8468</v>
      </c>
      <c r="CI1" s="1" t="s">
        <v>8469</v>
      </c>
      <c r="CJ1" s="1" t="s">
        <v>8470</v>
      </c>
      <c r="CK1" s="1" t="s">
        <v>8471</v>
      </c>
      <c r="CL1" s="1" t="s">
        <v>8472</v>
      </c>
      <c r="CM1" s="1" t="s">
        <v>8473</v>
      </c>
      <c r="CN1" s="1" t="s">
        <v>8474</v>
      </c>
      <c r="CO1" s="1" t="s">
        <v>8475</v>
      </c>
      <c r="CP1" s="1" t="s">
        <v>8476</v>
      </c>
      <c r="CQ1" s="1" t="s">
        <v>8477</v>
      </c>
      <c r="CR1" s="1" t="s">
        <v>8478</v>
      </c>
      <c r="CS1" s="1" t="s">
        <v>8479</v>
      </c>
      <c r="CT1" s="1" t="s">
        <v>8480</v>
      </c>
      <c r="CU1" s="1" t="s">
        <v>8481</v>
      </c>
      <c r="CV1" s="1" t="s">
        <v>8482</v>
      </c>
      <c r="CW1" s="1" t="s">
        <v>8483</v>
      </c>
      <c r="CX1" s="1" t="s">
        <v>8484</v>
      </c>
      <c r="CY1" s="1" t="s">
        <v>8485</v>
      </c>
      <c r="CZ1" s="1" t="s">
        <v>8486</v>
      </c>
      <c r="DA1" s="1" t="s">
        <v>8487</v>
      </c>
      <c r="DB1" s="1" t="s">
        <v>8488</v>
      </c>
      <c r="DC1" s="1" t="s">
        <v>8489</v>
      </c>
      <c r="DD1" s="1" t="s">
        <v>8490</v>
      </c>
      <c r="DE1" s="1" t="s">
        <v>8491</v>
      </c>
      <c r="DF1" s="1" t="s">
        <v>8492</v>
      </c>
      <c r="DG1" s="1" t="s">
        <v>8493</v>
      </c>
      <c r="DH1" s="1" t="s">
        <v>8494</v>
      </c>
      <c r="DI1" s="1" t="s">
        <v>8495</v>
      </c>
      <c r="DJ1" s="1" t="s">
        <v>8496</v>
      </c>
      <c r="DK1" s="1" t="s">
        <v>8497</v>
      </c>
      <c r="DL1" s="1" t="s">
        <v>8498</v>
      </c>
      <c r="DM1" s="1" t="s">
        <v>8499</v>
      </c>
      <c r="DN1" s="1" t="s">
        <v>8500</v>
      </c>
      <c r="DO1" s="1" t="s">
        <v>8501</v>
      </c>
      <c r="DP1" s="1" t="s">
        <v>8502</v>
      </c>
      <c r="DQ1" s="1" t="s">
        <v>8503</v>
      </c>
      <c r="DR1" s="1" t="s">
        <v>8504</v>
      </c>
      <c r="DS1" s="1" t="s">
        <v>8505</v>
      </c>
      <c r="DT1" s="1" t="s">
        <v>8506</v>
      </c>
      <c r="DU1" s="1" t="s">
        <v>8507</v>
      </c>
      <c r="DV1" s="1" t="s">
        <v>8508</v>
      </c>
      <c r="DW1" s="1" t="s">
        <v>8509</v>
      </c>
      <c r="DX1" s="1" t="s">
        <v>8510</v>
      </c>
      <c r="DY1" s="1" t="s">
        <v>8511</v>
      </c>
      <c r="DZ1" s="1" t="s">
        <v>8512</v>
      </c>
      <c r="EA1" s="1" t="s">
        <v>8513</v>
      </c>
      <c r="EB1" s="1" t="s">
        <v>8514</v>
      </c>
      <c r="EC1" s="1" t="s">
        <v>8515</v>
      </c>
      <c r="ED1" s="1" t="s">
        <v>8516</v>
      </c>
      <c r="EE1" s="1" t="s">
        <v>8517</v>
      </c>
      <c r="EF1" s="1" t="s">
        <v>8518</v>
      </c>
      <c r="EG1" s="1" t="s">
        <v>8519</v>
      </c>
      <c r="EH1" s="1" t="s">
        <v>8520</v>
      </c>
      <c r="EI1" s="1" t="s">
        <v>8521</v>
      </c>
      <c r="EJ1" s="1" t="s">
        <v>8522</v>
      </c>
      <c r="EK1" s="1" t="s">
        <v>8523</v>
      </c>
      <c r="EL1" s="1" t="s">
        <v>8524</v>
      </c>
      <c r="EM1" s="1" t="s">
        <v>8525</v>
      </c>
      <c r="EN1" s="1" t="s">
        <v>8526</v>
      </c>
      <c r="EO1" s="1" t="s">
        <v>8527</v>
      </c>
      <c r="EP1" s="1" t="s">
        <v>8528</v>
      </c>
      <c r="EQ1" s="1" t="s">
        <v>8529</v>
      </c>
      <c r="ER1" s="1" t="s">
        <v>8530</v>
      </c>
      <c r="ES1" s="1" t="s">
        <v>8531</v>
      </c>
      <c r="ET1" s="1" t="s">
        <v>8532</v>
      </c>
      <c r="EU1" s="1" t="s">
        <v>8533</v>
      </c>
      <c r="EV1" s="1" t="s">
        <v>8534</v>
      </c>
      <c r="EW1" s="1" t="s">
        <v>8535</v>
      </c>
      <c r="EX1" s="1" t="s">
        <v>8536</v>
      </c>
      <c r="EY1" s="1" t="s">
        <v>8537</v>
      </c>
      <c r="EZ1" s="1" t="s">
        <v>8538</v>
      </c>
      <c r="FA1" s="1" t="s">
        <v>8539</v>
      </c>
      <c r="FB1" s="1" t="s">
        <v>8540</v>
      </c>
      <c r="FC1" s="1" t="s">
        <v>8541</v>
      </c>
      <c r="FD1" s="1" t="s">
        <v>8542</v>
      </c>
      <c r="FE1" s="1" t="s">
        <v>8543</v>
      </c>
      <c r="FF1" s="1" t="s">
        <v>8544</v>
      </c>
      <c r="FG1" s="1" t="s">
        <v>8545</v>
      </c>
      <c r="FH1" s="1" t="s">
        <v>8546</v>
      </c>
      <c r="FI1" s="1" t="s">
        <v>8547</v>
      </c>
      <c r="FJ1" s="1" t="s">
        <v>8548</v>
      </c>
      <c r="FK1" s="1" t="s">
        <v>8549</v>
      </c>
      <c r="FL1" s="1" t="s">
        <v>8550</v>
      </c>
      <c r="FM1" s="1" t="s">
        <v>8551</v>
      </c>
      <c r="FN1" s="1" t="s">
        <v>8552</v>
      </c>
      <c r="FO1" s="1" t="s">
        <v>8553</v>
      </c>
      <c r="FP1" s="1" t="s">
        <v>8554</v>
      </c>
      <c r="FQ1" s="1" t="s">
        <v>8555</v>
      </c>
      <c r="FR1" s="1" t="s">
        <v>8556</v>
      </c>
      <c r="FS1" s="1" t="s">
        <v>8557</v>
      </c>
      <c r="FT1" s="1" t="s">
        <v>8558</v>
      </c>
      <c r="FU1" s="1" t="s">
        <v>8559</v>
      </c>
      <c r="FV1" s="1" t="s">
        <v>8560</v>
      </c>
      <c r="FW1" s="1" t="s">
        <v>8561</v>
      </c>
      <c r="FX1" s="1" t="s">
        <v>8562</v>
      </c>
      <c r="FY1" s="1" t="s">
        <v>8563</v>
      </c>
      <c r="FZ1" s="1" t="s">
        <v>8564</v>
      </c>
      <c r="GA1" s="1" t="s">
        <v>8565</v>
      </c>
      <c r="GB1" s="1" t="s">
        <v>8566</v>
      </c>
      <c r="GC1" s="1" t="s">
        <v>8567</v>
      </c>
      <c r="GD1" s="1" t="s">
        <v>8568</v>
      </c>
      <c r="GE1" s="1" t="s">
        <v>8569</v>
      </c>
      <c r="GF1" s="1" t="s">
        <v>8570</v>
      </c>
      <c r="GG1" s="1" t="s">
        <v>8571</v>
      </c>
      <c r="GH1" s="1" t="s">
        <v>8572</v>
      </c>
      <c r="GI1" s="1" t="s">
        <v>8573</v>
      </c>
      <c r="GJ1" s="1" t="s">
        <v>8574</v>
      </c>
      <c r="GK1" s="1" t="s">
        <v>8575</v>
      </c>
      <c r="GL1" s="1" t="s">
        <v>8576</v>
      </c>
      <c r="GM1" s="1" t="s">
        <v>8577</v>
      </c>
      <c r="GN1" s="1" t="s">
        <v>8578</v>
      </c>
      <c r="GO1" s="1" t="s">
        <v>8579</v>
      </c>
      <c r="GP1" s="1" t="s">
        <v>8580</v>
      </c>
      <c r="GQ1" s="1" t="s">
        <v>8581</v>
      </c>
      <c r="GR1" s="1" t="s">
        <v>8582</v>
      </c>
      <c r="GS1" s="1" t="s">
        <v>8583</v>
      </c>
      <c r="GT1" s="1" t="s">
        <v>8584</v>
      </c>
      <c r="GU1" s="1" t="s">
        <v>8585</v>
      </c>
      <c r="GV1" s="1" t="s">
        <v>8586</v>
      </c>
      <c r="GW1" s="1" t="s">
        <v>8587</v>
      </c>
      <c r="GX1" s="1" t="s">
        <v>8588</v>
      </c>
      <c r="GY1" s="1" t="s">
        <v>8589</v>
      </c>
      <c r="GZ1" s="1" t="s">
        <v>8590</v>
      </c>
      <c r="HA1" s="1" t="s">
        <v>8591</v>
      </c>
      <c r="HB1" s="1" t="s">
        <v>8592</v>
      </c>
      <c r="HC1" s="1" t="s">
        <v>8593</v>
      </c>
      <c r="HD1" s="1" t="s">
        <v>8594</v>
      </c>
      <c r="HE1" s="1" t="s">
        <v>8595</v>
      </c>
      <c r="HF1" s="1" t="s">
        <v>8596</v>
      </c>
      <c r="HG1" s="1" t="s">
        <v>8597</v>
      </c>
      <c r="HH1" s="1" t="s">
        <v>8598</v>
      </c>
      <c r="HI1" s="1" t="s">
        <v>8599</v>
      </c>
      <c r="HJ1" s="1" t="s">
        <v>8600</v>
      </c>
      <c r="HK1" s="1" t="s">
        <v>8601</v>
      </c>
      <c r="HL1" s="1" t="s">
        <v>8602</v>
      </c>
      <c r="HM1" s="1" t="s">
        <v>8603</v>
      </c>
      <c r="HN1" s="1" t="s">
        <v>8604</v>
      </c>
      <c r="HO1" s="1" t="s">
        <v>8605</v>
      </c>
      <c r="HP1" s="1" t="s">
        <v>8606</v>
      </c>
      <c r="HQ1" s="1" t="s">
        <v>8607</v>
      </c>
      <c r="HR1" s="1" t="s">
        <v>8608</v>
      </c>
      <c r="HS1" s="1" t="s">
        <v>8609</v>
      </c>
      <c r="HT1" s="1" t="s">
        <v>8610</v>
      </c>
      <c r="HU1" s="1" t="s">
        <v>8611</v>
      </c>
      <c r="HV1" s="1" t="s">
        <v>8612</v>
      </c>
      <c r="HW1" s="1" t="s">
        <v>8613</v>
      </c>
      <c r="HX1" s="1" t="s">
        <v>8614</v>
      </c>
      <c r="HY1" s="1" t="s">
        <v>8615</v>
      </c>
      <c r="HZ1" s="1" t="s">
        <v>8616</v>
      </c>
      <c r="IA1" s="1" t="s">
        <v>8617</v>
      </c>
      <c r="IB1" s="1" t="s">
        <v>8618</v>
      </c>
      <c r="IC1" s="1" t="s">
        <v>8619</v>
      </c>
      <c r="ID1" s="1" t="s">
        <v>8620</v>
      </c>
      <c r="IE1" s="1" t="s">
        <v>8621</v>
      </c>
      <c r="IF1" s="1" t="s">
        <v>8622</v>
      </c>
      <c r="IG1" s="1" t="s">
        <v>8623</v>
      </c>
      <c r="IH1" s="1" t="s">
        <v>8624</v>
      </c>
      <c r="II1" s="1" t="s">
        <v>8625</v>
      </c>
      <c r="IJ1" s="1" t="s">
        <v>8626</v>
      </c>
      <c r="IK1" s="1" t="s">
        <v>8627</v>
      </c>
      <c r="IL1" s="1" t="s">
        <v>8628</v>
      </c>
      <c r="IM1" s="1" t="s">
        <v>8629</v>
      </c>
      <c r="IN1" s="1" t="s">
        <v>8630</v>
      </c>
      <c r="IO1" s="1" t="s">
        <v>8631</v>
      </c>
      <c r="IP1" s="1" t="s">
        <v>8632</v>
      </c>
      <c r="IQ1" s="1" t="s">
        <v>8633</v>
      </c>
      <c r="IR1" s="1" t="s">
        <v>8634</v>
      </c>
      <c r="IS1" s="1" t="s">
        <v>8635</v>
      </c>
      <c r="IT1" s="1" t="s">
        <v>8636</v>
      </c>
      <c r="IU1" s="1" t="s">
        <v>8637</v>
      </c>
      <c r="IV1" s="1" t="s">
        <v>8638</v>
      </c>
      <c r="IW1" s="1" t="s">
        <v>8639</v>
      </c>
      <c r="IX1" s="1" t="s">
        <v>8640</v>
      </c>
      <c r="IY1" s="1" t="s">
        <v>8641</v>
      </c>
      <c r="IZ1" s="1" t="s">
        <v>8642</v>
      </c>
      <c r="JA1" s="1" t="s">
        <v>8643</v>
      </c>
      <c r="JB1" s="1" t="s">
        <v>8644</v>
      </c>
      <c r="JC1" s="1" t="s">
        <v>8645</v>
      </c>
      <c r="JD1" s="1" t="s">
        <v>8646</v>
      </c>
      <c r="JE1" s="1" t="s">
        <v>8647</v>
      </c>
      <c r="JF1" s="1" t="s">
        <v>8648</v>
      </c>
      <c r="JG1" s="1" t="s">
        <v>8649</v>
      </c>
      <c r="JH1" s="1" t="s">
        <v>8650</v>
      </c>
      <c r="JI1" s="1" t="s">
        <v>8651</v>
      </c>
      <c r="JJ1" s="1" t="s">
        <v>8652</v>
      </c>
      <c r="JK1" s="1" t="s">
        <v>8653</v>
      </c>
      <c r="JL1" s="1" t="s">
        <v>8654</v>
      </c>
      <c r="JM1" s="1" t="s">
        <v>8655</v>
      </c>
      <c r="JN1" s="1" t="s">
        <v>8656</v>
      </c>
      <c r="JO1" s="1" t="s">
        <v>8657</v>
      </c>
      <c r="JP1" s="1" t="s">
        <v>8658</v>
      </c>
      <c r="JQ1" s="1" t="s">
        <v>8659</v>
      </c>
      <c r="JR1" s="1" t="s">
        <v>8660</v>
      </c>
      <c r="JS1" s="1" t="s">
        <v>8661</v>
      </c>
      <c r="JT1" s="1" t="s">
        <v>8662</v>
      </c>
      <c r="JU1" s="1" t="s">
        <v>8663</v>
      </c>
      <c r="JV1" s="1" t="s">
        <v>8664</v>
      </c>
      <c r="JW1" s="1" t="s">
        <v>8665</v>
      </c>
      <c r="JX1" s="1" t="s">
        <v>8666</v>
      </c>
      <c r="JY1" s="1" t="s">
        <v>8667</v>
      </c>
      <c r="JZ1" s="1" t="s">
        <v>8668</v>
      </c>
      <c r="KA1" s="1" t="s">
        <v>8669</v>
      </c>
      <c r="KB1" s="1" t="s">
        <v>8670</v>
      </c>
      <c r="KC1" s="1" t="s">
        <v>8671</v>
      </c>
      <c r="KD1" s="1" t="s">
        <v>8672</v>
      </c>
      <c r="KE1" s="1" t="s">
        <v>8673</v>
      </c>
      <c r="KF1" s="1" t="s">
        <v>8674</v>
      </c>
      <c r="KG1" s="1" t="s">
        <v>8675</v>
      </c>
      <c r="KH1" s="1" t="s">
        <v>8676</v>
      </c>
      <c r="KI1" s="1" t="s">
        <v>8677</v>
      </c>
      <c r="KJ1" s="1" t="s">
        <v>8678</v>
      </c>
      <c r="KK1" s="1" t="s">
        <v>8679</v>
      </c>
      <c r="KL1" s="1" t="s">
        <v>8680</v>
      </c>
      <c r="KM1" s="1" t="s">
        <v>8681</v>
      </c>
      <c r="KN1" s="1" t="s">
        <v>8682</v>
      </c>
      <c r="KO1" s="1" t="s">
        <v>8683</v>
      </c>
      <c r="KP1" s="1" t="s">
        <v>8684</v>
      </c>
      <c r="KQ1" s="1" t="s">
        <v>8685</v>
      </c>
      <c r="KR1" s="1" t="s">
        <v>8686</v>
      </c>
      <c r="KS1" s="1" t="s">
        <v>8687</v>
      </c>
      <c r="KT1" s="1" t="s">
        <v>8688</v>
      </c>
      <c r="KU1" s="1" t="s">
        <v>8689</v>
      </c>
      <c r="KV1" s="1" t="s">
        <v>8690</v>
      </c>
      <c r="KW1" s="1" t="s">
        <v>8691</v>
      </c>
      <c r="KX1" s="1" t="s">
        <v>8692</v>
      </c>
      <c r="KY1" s="1" t="s">
        <v>8693</v>
      </c>
      <c r="KZ1" s="1" t="s">
        <v>8694</v>
      </c>
      <c r="LA1" s="1" t="s">
        <v>8695</v>
      </c>
      <c r="LB1" s="1" t="s">
        <v>8696</v>
      </c>
      <c r="LC1" s="1" t="s">
        <v>8697</v>
      </c>
      <c r="LD1" s="1" t="s">
        <v>8698</v>
      </c>
      <c r="LE1" s="1" t="s">
        <v>8699</v>
      </c>
      <c r="LF1" s="1" t="s">
        <v>8700</v>
      </c>
      <c r="LG1" s="1" t="s">
        <v>8701</v>
      </c>
      <c r="LH1" s="1" t="s">
        <v>8702</v>
      </c>
      <c r="LI1" s="1" t="s">
        <v>8703</v>
      </c>
      <c r="LJ1" s="1" t="s">
        <v>8704</v>
      </c>
      <c r="LK1" s="1" t="s">
        <v>8705</v>
      </c>
      <c r="LL1" s="1" t="s">
        <v>8706</v>
      </c>
      <c r="LM1" s="1" t="s">
        <v>8707</v>
      </c>
      <c r="LN1" s="1" t="s">
        <v>8708</v>
      </c>
      <c r="LO1" s="1" t="s">
        <v>8709</v>
      </c>
      <c r="LP1" s="1" t="s">
        <v>8710</v>
      </c>
      <c r="LQ1" s="1" t="s">
        <v>8711</v>
      </c>
      <c r="LR1" s="1" t="s">
        <v>8712</v>
      </c>
      <c r="LS1" s="1" t="s">
        <v>8713</v>
      </c>
      <c r="LT1" s="1" t="s">
        <v>8714</v>
      </c>
      <c r="LU1" s="1" t="s">
        <v>8715</v>
      </c>
      <c r="LV1" s="1" t="s">
        <v>8716</v>
      </c>
      <c r="LW1" s="1" t="s">
        <v>8717</v>
      </c>
      <c r="LX1" s="1" t="s">
        <v>8718</v>
      </c>
      <c r="LY1" s="1" t="s">
        <v>8719</v>
      </c>
      <c r="LZ1" s="1" t="s">
        <v>8720</v>
      </c>
      <c r="MA1" s="1" t="s">
        <v>8721</v>
      </c>
      <c r="MB1" s="1" t="s">
        <v>8722</v>
      </c>
      <c r="MC1" s="1" t="s">
        <v>8723</v>
      </c>
      <c r="MD1" s="1" t="s">
        <v>8724</v>
      </c>
      <c r="ME1" s="1" t="s">
        <v>8725</v>
      </c>
      <c r="MF1" s="1" t="s">
        <v>8726</v>
      </c>
      <c r="MG1" s="1" t="s">
        <v>8727</v>
      </c>
      <c r="MH1" s="1" t="s">
        <v>8728</v>
      </c>
      <c r="MI1" s="1" t="s">
        <v>8729</v>
      </c>
      <c r="MJ1" s="1" t="s">
        <v>8730</v>
      </c>
      <c r="MK1" s="1" t="s">
        <v>8731</v>
      </c>
      <c r="ML1" s="1" t="s">
        <v>8732</v>
      </c>
      <c r="MM1" s="1" t="s">
        <v>8733</v>
      </c>
      <c r="MN1" s="1" t="s">
        <v>8734</v>
      </c>
      <c r="MO1" s="1" t="s">
        <v>8735</v>
      </c>
      <c r="MP1" s="1" t="s">
        <v>8736</v>
      </c>
      <c r="MQ1" s="1" t="s">
        <v>8737</v>
      </c>
      <c r="MR1" s="1" t="s">
        <v>8738</v>
      </c>
      <c r="MS1" s="1" t="s">
        <v>8739</v>
      </c>
      <c r="MT1" s="1" t="s">
        <v>8740</v>
      </c>
      <c r="MU1" s="1" t="s">
        <v>8741</v>
      </c>
      <c r="MV1" s="1" t="s">
        <v>8742</v>
      </c>
      <c r="MW1" s="1" t="s">
        <v>8743</v>
      </c>
      <c r="MX1" s="1" t="s">
        <v>8744</v>
      </c>
      <c r="MY1" s="1" t="s">
        <v>8745</v>
      </c>
      <c r="MZ1" s="1" t="s">
        <v>8746</v>
      </c>
      <c r="NA1" s="1" t="s">
        <v>8747</v>
      </c>
      <c r="NB1" s="1" t="s">
        <v>8748</v>
      </c>
      <c r="NC1" s="1" t="s">
        <v>8749</v>
      </c>
      <c r="ND1" s="1" t="s">
        <v>8750</v>
      </c>
      <c r="NE1" s="1" t="s">
        <v>8751</v>
      </c>
      <c r="NF1" s="1" t="s">
        <v>8752</v>
      </c>
      <c r="NG1" s="1" t="s">
        <v>8753</v>
      </c>
      <c r="NH1" s="1" t="s">
        <v>8754</v>
      </c>
      <c r="NI1" s="1" t="s">
        <v>8755</v>
      </c>
      <c r="NJ1" s="1" t="s">
        <v>8756</v>
      </c>
      <c r="NK1" s="1" t="s">
        <v>8757</v>
      </c>
      <c r="NL1" s="1" t="s">
        <v>8758</v>
      </c>
      <c r="NM1" s="1" t="s">
        <v>8759</v>
      </c>
      <c r="NN1" s="1" t="s">
        <v>8760</v>
      </c>
      <c r="NO1" s="1" t="s">
        <v>8761</v>
      </c>
      <c r="NP1" s="1" t="s">
        <v>8762</v>
      </c>
      <c r="NQ1" s="1" t="s">
        <v>8763</v>
      </c>
      <c r="NR1" s="1" t="s">
        <v>8764</v>
      </c>
      <c r="NS1" s="1" t="s">
        <v>8765</v>
      </c>
      <c r="NT1" s="1" t="s">
        <v>8766</v>
      </c>
      <c r="NU1" s="1" t="s">
        <v>8767</v>
      </c>
      <c r="NV1" s="1" t="s">
        <v>8768</v>
      </c>
      <c r="NW1" s="1" t="s">
        <v>8769</v>
      </c>
      <c r="NX1" s="1" t="s">
        <v>8770</v>
      </c>
      <c r="NY1" s="1" t="s">
        <v>8771</v>
      </c>
      <c r="NZ1" s="1" t="s">
        <v>8772</v>
      </c>
      <c r="OA1" s="1" t="s">
        <v>8773</v>
      </c>
      <c r="OB1" s="1" t="s">
        <v>8774</v>
      </c>
      <c r="OC1" s="1" t="s">
        <v>8775</v>
      </c>
      <c r="OD1" s="1" t="s">
        <v>8776</v>
      </c>
      <c r="OE1" s="1" t="s">
        <v>8777</v>
      </c>
      <c r="OF1" s="1" t="s">
        <v>8778</v>
      </c>
      <c r="OG1" s="1" t="s">
        <v>8779</v>
      </c>
      <c r="OH1" s="1" t="s">
        <v>8780</v>
      </c>
      <c r="OI1" s="1" t="s">
        <v>8781</v>
      </c>
      <c r="OJ1" s="1" t="s">
        <v>8782</v>
      </c>
      <c r="OK1" s="1" t="s">
        <v>8783</v>
      </c>
      <c r="OL1" s="1" t="s">
        <v>8784</v>
      </c>
      <c r="OM1" s="1" t="s">
        <v>8785</v>
      </c>
      <c r="ON1" s="1" t="s">
        <v>8786</v>
      </c>
      <c r="OO1" s="1" t="s">
        <v>8787</v>
      </c>
      <c r="OP1" s="1" t="s">
        <v>8788</v>
      </c>
      <c r="OQ1" s="1" t="s">
        <v>8789</v>
      </c>
      <c r="OR1" s="1" t="s">
        <v>8790</v>
      </c>
      <c r="OS1" s="1" t="s">
        <v>8791</v>
      </c>
      <c r="OT1" s="1" t="s">
        <v>8792</v>
      </c>
      <c r="OU1" s="1" t="s">
        <v>8793</v>
      </c>
      <c r="OV1" s="1" t="s">
        <v>8794</v>
      </c>
      <c r="OW1" s="1" t="s">
        <v>8795</v>
      </c>
      <c r="OX1" s="1" t="s">
        <v>8796</v>
      </c>
      <c r="OY1" s="1" t="s">
        <v>8797</v>
      </c>
      <c r="OZ1" s="1" t="s">
        <v>8798</v>
      </c>
      <c r="PA1" s="1" t="s">
        <v>8799</v>
      </c>
      <c r="PB1" s="1" t="s">
        <v>8800</v>
      </c>
      <c r="PC1" s="1" t="s">
        <v>8801</v>
      </c>
      <c r="PD1" s="1" t="s">
        <v>8802</v>
      </c>
      <c r="PE1" s="1" t="s">
        <v>8803</v>
      </c>
      <c r="PF1" s="1" t="s">
        <v>8804</v>
      </c>
      <c r="PG1" s="1" t="s">
        <v>8805</v>
      </c>
      <c r="PH1" s="1" t="s">
        <v>8806</v>
      </c>
      <c r="PI1" s="1" t="s">
        <v>8807</v>
      </c>
      <c r="PJ1" s="1" t="s">
        <v>8808</v>
      </c>
      <c r="PK1" s="1" t="s">
        <v>8809</v>
      </c>
      <c r="PL1" s="1" t="s">
        <v>8810</v>
      </c>
      <c r="PM1" s="1" t="s">
        <v>8811</v>
      </c>
      <c r="PN1" s="1" t="s">
        <v>8812</v>
      </c>
      <c r="PO1" s="1" t="s">
        <v>8813</v>
      </c>
      <c r="PP1" s="1" t="s">
        <v>8814</v>
      </c>
      <c r="PQ1" s="1" t="s">
        <v>8815</v>
      </c>
      <c r="PR1" s="1" t="s">
        <v>8816</v>
      </c>
      <c r="PS1" s="1" t="s">
        <v>8817</v>
      </c>
      <c r="PT1" s="1" t="s">
        <v>8818</v>
      </c>
      <c r="PU1" s="1" t="s">
        <v>8819</v>
      </c>
      <c r="PV1" s="1" t="s">
        <v>8820</v>
      </c>
      <c r="PW1" s="1" t="s">
        <v>8821</v>
      </c>
      <c r="PX1" s="1" t="s">
        <v>8822</v>
      </c>
      <c r="PY1" s="1" t="s">
        <v>8823</v>
      </c>
      <c r="PZ1" s="1" t="s">
        <v>8824</v>
      </c>
      <c r="QA1" s="1" t="s">
        <v>8825</v>
      </c>
      <c r="QB1" s="1" t="s">
        <v>8826</v>
      </c>
      <c r="QC1" s="1" t="s">
        <v>8827</v>
      </c>
      <c r="QD1" s="1" t="s">
        <v>8828</v>
      </c>
      <c r="QE1" s="1" t="s">
        <v>8829</v>
      </c>
      <c r="QF1" s="1" t="s">
        <v>8830</v>
      </c>
      <c r="QG1" s="1" t="s">
        <v>8831</v>
      </c>
      <c r="QH1" s="1" t="s">
        <v>8832</v>
      </c>
      <c r="QI1" s="1" t="s">
        <v>8833</v>
      </c>
      <c r="QJ1" s="1" t="s">
        <v>8834</v>
      </c>
      <c r="QK1" s="1" t="s">
        <v>8835</v>
      </c>
      <c r="QL1" s="1" t="s">
        <v>8836</v>
      </c>
      <c r="QM1" s="1" t="s">
        <v>8837</v>
      </c>
      <c r="QN1" s="1" t="s">
        <v>8838</v>
      </c>
      <c r="QO1" s="1" t="s">
        <v>8839</v>
      </c>
      <c r="QP1" s="1" t="s">
        <v>8840</v>
      </c>
      <c r="QQ1" s="1" t="s">
        <v>8841</v>
      </c>
      <c r="QR1" s="1" t="s">
        <v>8842</v>
      </c>
      <c r="QS1" s="1" t="s">
        <v>8843</v>
      </c>
      <c r="QT1" s="1" t="s">
        <v>8844</v>
      </c>
      <c r="QU1" s="1" t="s">
        <v>8845</v>
      </c>
      <c r="QV1" s="1" t="s">
        <v>8846</v>
      </c>
      <c r="QW1" s="1" t="s">
        <v>8847</v>
      </c>
      <c r="QX1" s="1" t="s">
        <v>8848</v>
      </c>
      <c r="QY1" s="1" t="s">
        <v>8849</v>
      </c>
      <c r="QZ1" s="1" t="s">
        <v>8850</v>
      </c>
      <c r="RA1" s="1" t="s">
        <v>8851</v>
      </c>
      <c r="RB1" s="1" t="s">
        <v>8852</v>
      </c>
      <c r="RC1" s="1" t="s">
        <v>8853</v>
      </c>
      <c r="RD1" s="1" t="s">
        <v>8854</v>
      </c>
      <c r="RE1" s="1" t="s">
        <v>8855</v>
      </c>
      <c r="RF1" s="1" t="s">
        <v>8856</v>
      </c>
      <c r="RG1" s="1" t="s">
        <v>8857</v>
      </c>
      <c r="RH1" s="1" t="s">
        <v>8858</v>
      </c>
      <c r="RI1" s="1" t="s">
        <v>8859</v>
      </c>
      <c r="RJ1" s="1" t="s">
        <v>8860</v>
      </c>
      <c r="RK1" s="1" t="s">
        <v>8861</v>
      </c>
      <c r="RL1" s="1" t="s">
        <v>8862</v>
      </c>
      <c r="RM1" s="1" t="s">
        <v>8863</v>
      </c>
      <c r="RN1" s="1" t="s">
        <v>8864</v>
      </c>
      <c r="RO1" s="1" t="s">
        <v>8865</v>
      </c>
      <c r="RP1" s="1" t="s">
        <v>8866</v>
      </c>
      <c r="RQ1" s="1" t="s">
        <v>8867</v>
      </c>
      <c r="RR1" s="1" t="s">
        <v>8868</v>
      </c>
      <c r="RS1" s="1" t="s">
        <v>8869</v>
      </c>
      <c r="RT1" s="1" t="s">
        <v>8870</v>
      </c>
      <c r="RU1" s="1" t="s">
        <v>8871</v>
      </c>
      <c r="RV1" s="1" t="s">
        <v>8872</v>
      </c>
      <c r="RW1" s="1" t="s">
        <v>8873</v>
      </c>
      <c r="RX1" s="1" t="s">
        <v>8874</v>
      </c>
      <c r="RY1" s="1" t="s">
        <v>8875</v>
      </c>
      <c r="RZ1" s="1" t="s">
        <v>8876</v>
      </c>
      <c r="SA1" s="1" t="s">
        <v>8877</v>
      </c>
      <c r="SB1" s="1" t="s">
        <v>8878</v>
      </c>
      <c r="SC1" s="1" t="s">
        <v>8879</v>
      </c>
      <c r="SD1" s="1" t="s">
        <v>8880</v>
      </c>
      <c r="SE1" s="1" t="s">
        <v>8881</v>
      </c>
      <c r="SF1" s="1" t="s">
        <v>8882</v>
      </c>
      <c r="SG1" s="1" t="s">
        <v>8883</v>
      </c>
      <c r="SH1" s="1" t="s">
        <v>8884</v>
      </c>
      <c r="SI1" s="1" t="s">
        <v>8885</v>
      </c>
      <c r="SJ1" s="1" t="s">
        <v>8886</v>
      </c>
      <c r="SK1" s="1" t="s">
        <v>8887</v>
      </c>
      <c r="SL1" s="1" t="s">
        <v>8888</v>
      </c>
      <c r="SM1" s="1" t="s">
        <v>8889</v>
      </c>
      <c r="SN1" s="1" t="s">
        <v>8890</v>
      </c>
      <c r="SO1" s="1" t="s">
        <v>8891</v>
      </c>
      <c r="SP1" s="1" t="s">
        <v>8892</v>
      </c>
      <c r="SQ1" s="1" t="s">
        <v>8893</v>
      </c>
      <c r="SR1" s="1" t="s">
        <v>8894</v>
      </c>
      <c r="SS1" s="1" t="s">
        <v>8895</v>
      </c>
      <c r="ST1" s="1" t="s">
        <v>8896</v>
      </c>
      <c r="SU1" s="1" t="s">
        <v>8897</v>
      </c>
      <c r="SV1" s="1" t="s">
        <v>8898</v>
      </c>
      <c r="SW1" s="1" t="s">
        <v>8899</v>
      </c>
      <c r="SX1" s="1" t="s">
        <v>8900</v>
      </c>
      <c r="SY1" s="1" t="s">
        <v>8901</v>
      </c>
      <c r="SZ1" s="1" t="s">
        <v>8902</v>
      </c>
      <c r="TA1" s="1" t="s">
        <v>8903</v>
      </c>
      <c r="TB1" s="1" t="s">
        <v>8904</v>
      </c>
      <c r="TC1" s="1" t="s">
        <v>8905</v>
      </c>
      <c r="TD1" s="1" t="s">
        <v>8906</v>
      </c>
      <c r="TE1" s="1" t="s">
        <v>8907</v>
      </c>
      <c r="TF1" s="1" t="s">
        <v>8908</v>
      </c>
      <c r="TG1" s="1" t="s">
        <v>8909</v>
      </c>
      <c r="TH1" s="1" t="s">
        <v>8910</v>
      </c>
      <c r="TI1" s="1" t="s">
        <v>8911</v>
      </c>
      <c r="TJ1" s="1" t="s">
        <v>8912</v>
      </c>
      <c r="TK1" s="1" t="s">
        <v>8913</v>
      </c>
      <c r="TL1" s="1" t="s">
        <v>8914</v>
      </c>
      <c r="TM1" s="1" t="s">
        <v>8915</v>
      </c>
      <c r="TN1" s="1" t="s">
        <v>8916</v>
      </c>
      <c r="TO1" s="1" t="s">
        <v>8917</v>
      </c>
      <c r="TP1" s="1" t="s">
        <v>8918</v>
      </c>
      <c r="TQ1" s="1" t="s">
        <v>8919</v>
      </c>
      <c r="TR1" s="1" t="s">
        <v>8920</v>
      </c>
      <c r="TS1" s="1" t="s">
        <v>8921</v>
      </c>
      <c r="TT1" s="1" t="s">
        <v>8922</v>
      </c>
      <c r="TU1" s="1" t="s">
        <v>8923</v>
      </c>
      <c r="TV1" s="1" t="s">
        <v>8924</v>
      </c>
      <c r="TW1" s="1" t="s">
        <v>8925</v>
      </c>
      <c r="TX1" s="1" t="s">
        <v>8926</v>
      </c>
      <c r="TY1" s="1" t="s">
        <v>8927</v>
      </c>
      <c r="TZ1" s="1" t="s">
        <v>8928</v>
      </c>
      <c r="UA1" s="1" t="s">
        <v>8929</v>
      </c>
      <c r="UB1" s="1" t="s">
        <v>8930</v>
      </c>
      <c r="UC1" s="1" t="s">
        <v>8931</v>
      </c>
      <c r="UD1" s="1" t="s">
        <v>8932</v>
      </c>
      <c r="UE1" s="1" t="s">
        <v>8933</v>
      </c>
      <c r="UF1" s="1" t="s">
        <v>8934</v>
      </c>
      <c r="UG1" s="1" t="s">
        <v>8935</v>
      </c>
      <c r="UH1" s="1" t="s">
        <v>8936</v>
      </c>
      <c r="UI1" s="1" t="s">
        <v>8937</v>
      </c>
      <c r="UJ1" s="1" t="s">
        <v>8938</v>
      </c>
      <c r="UK1" s="1" t="s">
        <v>8939</v>
      </c>
      <c r="UL1" s="1" t="s">
        <v>8940</v>
      </c>
      <c r="UM1" s="1" t="s">
        <v>8941</v>
      </c>
      <c r="UN1" s="1" t="s">
        <v>8942</v>
      </c>
      <c r="UO1" s="1" t="s">
        <v>8943</v>
      </c>
      <c r="UP1" s="1" t="s">
        <v>8944</v>
      </c>
      <c r="UQ1" s="1" t="s">
        <v>8945</v>
      </c>
      <c r="UR1" s="1" t="s">
        <v>8946</v>
      </c>
      <c r="US1" s="1" t="s">
        <v>8947</v>
      </c>
      <c r="UT1" s="1" t="s">
        <v>8948</v>
      </c>
      <c r="UU1" s="1" t="s">
        <v>8949</v>
      </c>
      <c r="UV1" s="1" t="s">
        <v>8950</v>
      </c>
      <c r="UW1" s="1" t="s">
        <v>8951</v>
      </c>
      <c r="UX1" s="1" t="s">
        <v>8952</v>
      </c>
      <c r="UY1" s="1" t="s">
        <v>8953</v>
      </c>
      <c r="UZ1" s="1" t="s">
        <v>8954</v>
      </c>
      <c r="VA1" s="1" t="s">
        <v>8955</v>
      </c>
      <c r="VB1" s="1" t="s">
        <v>8956</v>
      </c>
      <c r="VC1" s="1" t="s">
        <v>8957</v>
      </c>
      <c r="VD1" s="1" t="s">
        <v>8958</v>
      </c>
      <c r="VE1" s="1" t="s">
        <v>8959</v>
      </c>
      <c r="VF1" s="1" t="s">
        <v>8960</v>
      </c>
      <c r="VG1" s="1" t="s">
        <v>8961</v>
      </c>
      <c r="VH1" s="1" t="s">
        <v>8962</v>
      </c>
      <c r="VI1" s="1" t="s">
        <v>8963</v>
      </c>
      <c r="VJ1" s="1" t="s">
        <v>8964</v>
      </c>
      <c r="VK1" s="1" t="s">
        <v>8965</v>
      </c>
      <c r="VL1" s="1" t="s">
        <v>8966</v>
      </c>
      <c r="VM1" s="1" t="s">
        <v>8967</v>
      </c>
      <c r="VN1" s="1" t="s">
        <v>8968</v>
      </c>
      <c r="VO1" s="1" t="s">
        <v>8969</v>
      </c>
      <c r="VP1" s="1" t="s">
        <v>8970</v>
      </c>
      <c r="VQ1" s="1" t="s">
        <v>8971</v>
      </c>
      <c r="VR1" s="1" t="s">
        <v>8972</v>
      </c>
      <c r="VS1" s="1" t="s">
        <v>8973</v>
      </c>
      <c r="VT1" s="1" t="s">
        <v>8974</v>
      </c>
      <c r="VU1" s="1" t="s">
        <v>8975</v>
      </c>
      <c r="VV1" s="1" t="s">
        <v>8976</v>
      </c>
      <c r="VW1" s="1" t="s">
        <v>8977</v>
      </c>
      <c r="VX1" s="1" t="s">
        <v>8978</v>
      </c>
      <c r="VY1" s="1" t="s">
        <v>8979</v>
      </c>
      <c r="VZ1" s="1" t="s">
        <v>8980</v>
      </c>
      <c r="WA1" s="1" t="s">
        <v>8981</v>
      </c>
      <c r="WB1" s="1" t="s">
        <v>8982</v>
      </c>
      <c r="WC1" s="1" t="s">
        <v>8983</v>
      </c>
      <c r="WD1" s="1" t="s">
        <v>8984</v>
      </c>
      <c r="WE1" s="1" t="s">
        <v>8985</v>
      </c>
      <c r="WF1" s="1" t="s">
        <v>8986</v>
      </c>
      <c r="WG1" s="1" t="s">
        <v>8987</v>
      </c>
      <c r="WH1" s="1" t="s">
        <v>8988</v>
      </c>
      <c r="WI1" s="1" t="s">
        <v>8989</v>
      </c>
      <c r="WJ1" s="1" t="s">
        <v>8990</v>
      </c>
      <c r="WK1" s="1" t="s">
        <v>8991</v>
      </c>
      <c r="WL1" s="1" t="s">
        <v>8992</v>
      </c>
      <c r="WM1" s="1" t="s">
        <v>8993</v>
      </c>
      <c r="WN1" s="1" t="s">
        <v>8994</v>
      </c>
      <c r="WO1" s="1" t="s">
        <v>8995</v>
      </c>
      <c r="WP1" s="1" t="s">
        <v>8996</v>
      </c>
      <c r="WQ1" s="1" t="s">
        <v>8997</v>
      </c>
      <c r="WR1" s="1" t="s">
        <v>8998</v>
      </c>
      <c r="WS1" s="1" t="s">
        <v>8999</v>
      </c>
      <c r="WT1" s="1" t="s">
        <v>9000</v>
      </c>
      <c r="WU1" s="1" t="s">
        <v>9001</v>
      </c>
      <c r="WV1" s="1" t="s">
        <v>9002</v>
      </c>
      <c r="WW1" s="1" t="s">
        <v>9003</v>
      </c>
      <c r="WX1" s="1" t="s">
        <v>9004</v>
      </c>
      <c r="WY1" s="1" t="s">
        <v>9005</v>
      </c>
      <c r="WZ1" s="1" t="s">
        <v>9006</v>
      </c>
      <c r="XA1" s="1" t="s">
        <v>9007</v>
      </c>
      <c r="XB1" s="1" t="s">
        <v>9008</v>
      </c>
      <c r="XC1" s="1" t="s">
        <v>9009</v>
      </c>
      <c r="XD1" s="1" t="s">
        <v>9010</v>
      </c>
      <c r="XE1" s="1" t="s">
        <v>9011</v>
      </c>
      <c r="XF1" s="1" t="s">
        <v>9012</v>
      </c>
      <c r="XG1" s="1" t="s">
        <v>9013</v>
      </c>
      <c r="XH1" s="1" t="s">
        <v>9014</v>
      </c>
      <c r="XI1" s="1" t="s">
        <v>9015</v>
      </c>
      <c r="XJ1" s="1" t="s">
        <v>9016</v>
      </c>
      <c r="XK1" s="1" t="s">
        <v>9017</v>
      </c>
      <c r="XL1" s="1" t="s">
        <v>9018</v>
      </c>
      <c r="XM1" s="1" t="s">
        <v>9019</v>
      </c>
      <c r="XN1" s="1" t="s">
        <v>9020</v>
      </c>
      <c r="XO1" s="1" t="s">
        <v>9021</v>
      </c>
      <c r="XP1" s="1" t="s">
        <v>9022</v>
      </c>
      <c r="XQ1" s="1" t="s">
        <v>9023</v>
      </c>
      <c r="XR1" s="1" t="s">
        <v>9024</v>
      </c>
      <c r="XS1" s="1" t="s">
        <v>9025</v>
      </c>
      <c r="XT1" s="1" t="s">
        <v>9026</v>
      </c>
      <c r="XU1" s="1" t="s">
        <v>9027</v>
      </c>
      <c r="XV1" s="1" t="s">
        <v>9028</v>
      </c>
      <c r="XW1" s="1" t="s">
        <v>9029</v>
      </c>
      <c r="XX1" s="1" t="s">
        <v>9030</v>
      </c>
      <c r="XY1" s="1" t="s">
        <v>9031</v>
      </c>
      <c r="XZ1" s="1" t="s">
        <v>9032</v>
      </c>
      <c r="YA1" s="1" t="s">
        <v>9033</v>
      </c>
      <c r="YB1" s="1" t="s">
        <v>9034</v>
      </c>
      <c r="YC1" s="1" t="s">
        <v>9035</v>
      </c>
      <c r="YD1" s="1" t="s">
        <v>9036</v>
      </c>
      <c r="YE1" s="1" t="s">
        <v>9037</v>
      </c>
      <c r="YF1" s="1" t="s">
        <v>9038</v>
      </c>
      <c r="YG1" s="1" t="s">
        <v>9039</v>
      </c>
      <c r="YH1" s="1" t="s">
        <v>9040</v>
      </c>
      <c r="YI1" s="1" t="s">
        <v>9041</v>
      </c>
      <c r="YJ1" s="1" t="s">
        <v>9042</v>
      </c>
      <c r="YK1" s="1" t="s">
        <v>9043</v>
      </c>
      <c r="YL1" s="1" t="s">
        <v>9044</v>
      </c>
      <c r="YM1" s="1" t="s">
        <v>9045</v>
      </c>
      <c r="YN1" s="1" t="s">
        <v>9046</v>
      </c>
      <c r="YO1" s="1" t="s">
        <v>9047</v>
      </c>
      <c r="YP1" s="1" t="s">
        <v>9048</v>
      </c>
      <c r="YQ1" s="1" t="s">
        <v>9049</v>
      </c>
      <c r="YR1" s="1" t="s">
        <v>9050</v>
      </c>
      <c r="YS1" s="1" t="s">
        <v>9051</v>
      </c>
      <c r="YT1" s="1" t="s">
        <v>9052</v>
      </c>
      <c r="YU1" s="1" t="s">
        <v>9053</v>
      </c>
      <c r="YV1" s="1" t="s">
        <v>9054</v>
      </c>
      <c r="YW1" s="1" t="s">
        <v>9055</v>
      </c>
      <c r="YX1" s="1" t="s">
        <v>9056</v>
      </c>
      <c r="YY1" s="1" t="s">
        <v>9057</v>
      </c>
      <c r="YZ1" s="1" t="s">
        <v>9058</v>
      </c>
      <c r="ZA1" s="1" t="s">
        <v>9059</v>
      </c>
      <c r="ZB1" s="1" t="s">
        <v>9060</v>
      </c>
      <c r="ZC1" s="1" t="s">
        <v>9061</v>
      </c>
      <c r="ZD1" s="1" t="s">
        <v>9062</v>
      </c>
      <c r="ZE1" s="1" t="s">
        <v>9063</v>
      </c>
      <c r="ZF1" s="1" t="s">
        <v>9064</v>
      </c>
      <c r="ZG1" s="1" t="s">
        <v>9065</v>
      </c>
      <c r="ZH1" s="1" t="s">
        <v>9066</v>
      </c>
      <c r="ZI1" s="1" t="s">
        <v>9067</v>
      </c>
      <c r="ZJ1" s="1" t="s">
        <v>9068</v>
      </c>
      <c r="ZK1" s="1" t="s">
        <v>9069</v>
      </c>
      <c r="ZL1" s="1" t="s">
        <v>9070</v>
      </c>
      <c r="ZM1" s="1" t="s">
        <v>9071</v>
      </c>
      <c r="ZN1" s="1" t="s">
        <v>9072</v>
      </c>
      <c r="ZO1" s="1" t="s">
        <v>9073</v>
      </c>
      <c r="ZP1" s="1" t="s">
        <v>9074</v>
      </c>
      <c r="ZQ1" s="1" t="s">
        <v>9075</v>
      </c>
      <c r="ZR1" s="1" t="s">
        <v>9076</v>
      </c>
      <c r="ZS1" s="1" t="s">
        <v>9077</v>
      </c>
      <c r="ZT1" s="1" t="s">
        <v>9078</v>
      </c>
      <c r="ZU1" s="1" t="s">
        <v>9079</v>
      </c>
      <c r="ZV1" s="1" t="s">
        <v>9080</v>
      </c>
      <c r="ZW1" s="1" t="s">
        <v>9081</v>
      </c>
      <c r="ZX1" s="1" t="s">
        <v>9082</v>
      </c>
      <c r="ZY1" s="1" t="s">
        <v>9083</v>
      </c>
      <c r="ZZ1" s="1" t="s">
        <v>9084</v>
      </c>
      <c r="AAA1" s="1" t="s">
        <v>9085</v>
      </c>
      <c r="AAB1" s="1" t="s">
        <v>9086</v>
      </c>
      <c r="AAC1" s="1" t="s">
        <v>9087</v>
      </c>
      <c r="AAD1" s="1" t="s">
        <v>9088</v>
      </c>
      <c r="AAE1" s="1" t="s">
        <v>9089</v>
      </c>
      <c r="AAF1" s="1" t="s">
        <v>9090</v>
      </c>
      <c r="AAG1" s="1" t="s">
        <v>9091</v>
      </c>
      <c r="AAH1" s="1" t="s">
        <v>9092</v>
      </c>
      <c r="AAI1" s="1" t="s">
        <v>9093</v>
      </c>
      <c r="AAJ1" s="1" t="s">
        <v>9094</v>
      </c>
      <c r="AAK1" s="1" t="s">
        <v>9095</v>
      </c>
      <c r="AAL1" s="1" t="s">
        <v>9096</v>
      </c>
      <c r="AAM1" s="1" t="s">
        <v>9097</v>
      </c>
      <c r="AAN1" s="1" t="s">
        <v>9098</v>
      </c>
      <c r="AAO1" s="1" t="s">
        <v>9099</v>
      </c>
      <c r="AAP1" s="1" t="s">
        <v>9100</v>
      </c>
      <c r="AAQ1" s="1" t="s">
        <v>9101</v>
      </c>
      <c r="AAR1" s="1" t="s">
        <v>9102</v>
      </c>
      <c r="AAS1" s="1" t="s">
        <v>9103</v>
      </c>
      <c r="AAT1" s="1" t="s">
        <v>9104</v>
      </c>
      <c r="AAU1" s="1" t="s">
        <v>9105</v>
      </c>
      <c r="AAV1" s="1" t="s">
        <v>9106</v>
      </c>
      <c r="AAW1" s="1" t="s">
        <v>9107</v>
      </c>
      <c r="AAX1" s="1" t="s">
        <v>9108</v>
      </c>
      <c r="AAY1" s="1" t="s">
        <v>9109</v>
      </c>
      <c r="AAZ1" s="1" t="s">
        <v>9110</v>
      </c>
      <c r="ABA1" s="1" t="s">
        <v>9111</v>
      </c>
      <c r="ABB1" s="1" t="s">
        <v>9112</v>
      </c>
      <c r="ABC1" s="1" t="s">
        <v>9113</v>
      </c>
      <c r="ABD1" s="1" t="s">
        <v>9114</v>
      </c>
      <c r="ABE1" s="1" t="s">
        <v>9115</v>
      </c>
      <c r="ABF1" s="1" t="s">
        <v>9116</v>
      </c>
      <c r="ABG1" s="1" t="s">
        <v>9117</v>
      </c>
      <c r="ABH1" s="1" t="s">
        <v>9118</v>
      </c>
      <c r="ABI1" s="1" t="s">
        <v>9119</v>
      </c>
      <c r="ABJ1" s="1" t="s">
        <v>9120</v>
      </c>
      <c r="ABK1" s="1" t="s">
        <v>9121</v>
      </c>
      <c r="ABL1" s="1" t="s">
        <v>9122</v>
      </c>
      <c r="ABM1" s="1" t="s">
        <v>9123</v>
      </c>
      <c r="ABN1" s="1" t="s">
        <v>9124</v>
      </c>
      <c r="ABO1" s="1" t="s">
        <v>9125</v>
      </c>
      <c r="ABP1" s="1" t="s">
        <v>9126</v>
      </c>
      <c r="ABQ1" s="1" t="s">
        <v>9127</v>
      </c>
      <c r="ABR1" s="1" t="s">
        <v>9128</v>
      </c>
      <c r="ABS1" s="1" t="s">
        <v>9129</v>
      </c>
      <c r="ABT1" s="1" t="s">
        <v>9130</v>
      </c>
      <c r="ABU1" s="1" t="s">
        <v>9131</v>
      </c>
      <c r="ABV1" s="1" t="s">
        <v>9132</v>
      </c>
      <c r="ABW1" s="1" t="s">
        <v>9133</v>
      </c>
      <c r="ABX1" s="1" t="s">
        <v>9134</v>
      </c>
      <c r="ABY1" s="1" t="s">
        <v>9135</v>
      </c>
      <c r="ABZ1" s="1" t="s">
        <v>9136</v>
      </c>
      <c r="ACA1" s="1" t="s">
        <v>9137</v>
      </c>
      <c r="ACB1" s="1" t="s">
        <v>9138</v>
      </c>
      <c r="ACC1" s="1" t="s">
        <v>9139</v>
      </c>
      <c r="ACD1" s="1" t="s">
        <v>9140</v>
      </c>
      <c r="ACE1" s="1" t="s">
        <v>9141</v>
      </c>
      <c r="ACF1" s="1" t="s">
        <v>9142</v>
      </c>
      <c r="ACG1" s="1" t="s">
        <v>9143</v>
      </c>
      <c r="ACH1" s="1" t="s">
        <v>9144</v>
      </c>
      <c r="ACI1" s="1" t="s">
        <v>9145</v>
      </c>
      <c r="ACJ1" s="1" t="s">
        <v>9146</v>
      </c>
      <c r="ACK1" s="1" t="s">
        <v>9147</v>
      </c>
      <c r="ACL1" s="1" t="s">
        <v>9148</v>
      </c>
      <c r="ACM1" s="1" t="s">
        <v>9149</v>
      </c>
      <c r="ACN1" s="1" t="s">
        <v>9150</v>
      </c>
      <c r="ACO1" s="1" t="s">
        <v>9151</v>
      </c>
      <c r="ACP1" s="1" t="s">
        <v>9152</v>
      </c>
      <c r="ACQ1" s="1" t="s">
        <v>9153</v>
      </c>
      <c r="ACR1" s="1" t="s">
        <v>9154</v>
      </c>
      <c r="ACS1" s="1" t="s">
        <v>9155</v>
      </c>
      <c r="ACT1" s="1" t="s">
        <v>9156</v>
      </c>
      <c r="ACU1" s="1" t="s">
        <v>9157</v>
      </c>
      <c r="ACV1" s="1" t="s">
        <v>9158</v>
      </c>
      <c r="ACW1" s="1" t="s">
        <v>9159</v>
      </c>
      <c r="ACX1" s="1" t="s">
        <v>9160</v>
      </c>
      <c r="ACY1" s="1" t="s">
        <v>9161</v>
      </c>
      <c r="ACZ1" s="1" t="s">
        <v>9162</v>
      </c>
      <c r="ADA1" s="1" t="s">
        <v>9163</v>
      </c>
      <c r="ADB1" s="1" t="s">
        <v>9164</v>
      </c>
      <c r="ADC1" s="1" t="s">
        <v>9165</v>
      </c>
      <c r="ADD1" s="1" t="s">
        <v>9166</v>
      </c>
      <c r="ADE1" s="1" t="s">
        <v>9167</v>
      </c>
      <c r="ADF1" s="1" t="s">
        <v>9168</v>
      </c>
      <c r="ADG1" s="1" t="s">
        <v>9169</v>
      </c>
      <c r="ADH1" s="1" t="s">
        <v>9170</v>
      </c>
      <c r="ADI1" s="1" t="s">
        <v>9171</v>
      </c>
      <c r="ADJ1" s="1" t="s">
        <v>9172</v>
      </c>
      <c r="ADK1" s="1" t="s">
        <v>9173</v>
      </c>
      <c r="ADL1" s="1" t="s">
        <v>9174</v>
      </c>
      <c r="ADM1" s="1" t="s">
        <v>9175</v>
      </c>
      <c r="ADN1" s="1" t="s">
        <v>9176</v>
      </c>
      <c r="ADO1" s="1" t="s">
        <v>9177</v>
      </c>
      <c r="ADP1" s="1" t="s">
        <v>9178</v>
      </c>
      <c r="ADQ1" s="1" t="s">
        <v>9179</v>
      </c>
      <c r="ADR1" s="1" t="s">
        <v>9180</v>
      </c>
      <c r="ADS1" s="1" t="s">
        <v>9181</v>
      </c>
      <c r="ADT1" s="1" t="s">
        <v>9182</v>
      </c>
      <c r="ADU1" s="1" t="s">
        <v>9183</v>
      </c>
      <c r="ADV1" s="1" t="s">
        <v>9184</v>
      </c>
      <c r="ADW1" s="1" t="s">
        <v>9185</v>
      </c>
      <c r="ADX1" s="1" t="s">
        <v>9186</v>
      </c>
      <c r="ADY1" s="1" t="s">
        <v>9187</v>
      </c>
      <c r="ADZ1" s="1" t="s">
        <v>9188</v>
      </c>
      <c r="AEA1" s="1" t="s">
        <v>9189</v>
      </c>
      <c r="AEB1" s="1" t="s">
        <v>9190</v>
      </c>
      <c r="AEC1" s="1" t="s">
        <v>9191</v>
      </c>
      <c r="AED1" s="1" t="s">
        <v>9192</v>
      </c>
      <c r="AEE1" s="1" t="s">
        <v>9193</v>
      </c>
      <c r="AEF1" s="1" t="s">
        <v>9194</v>
      </c>
      <c r="AEG1" s="1" t="s">
        <v>9195</v>
      </c>
      <c r="AEH1" s="1" t="s">
        <v>9196</v>
      </c>
      <c r="AEI1" s="1" t="s">
        <v>9197</v>
      </c>
      <c r="AEJ1" s="1" t="s">
        <v>9198</v>
      </c>
      <c r="AEK1" s="1" t="s">
        <v>9199</v>
      </c>
      <c r="AEL1" s="1" t="s">
        <v>9200</v>
      </c>
      <c r="AEM1" s="1" t="s">
        <v>9201</v>
      </c>
      <c r="AEN1" s="1" t="s">
        <v>9202</v>
      </c>
      <c r="AEO1" s="1" t="s">
        <v>9203</v>
      </c>
      <c r="AEP1" s="1" t="s">
        <v>9204</v>
      </c>
      <c r="AEQ1" s="1" t="s">
        <v>9205</v>
      </c>
      <c r="AER1" s="1" t="s">
        <v>9206</v>
      </c>
      <c r="AES1" s="1" t="s">
        <v>9207</v>
      </c>
      <c r="AET1" s="1" t="s">
        <v>9208</v>
      </c>
      <c r="AEU1" s="1" t="s">
        <v>9209</v>
      </c>
      <c r="AEV1" s="1" t="s">
        <v>9210</v>
      </c>
      <c r="AEW1" s="1" t="s">
        <v>9211</v>
      </c>
      <c r="AEX1" s="1" t="s">
        <v>9212</v>
      </c>
      <c r="AEY1" s="1" t="s">
        <v>9213</v>
      </c>
      <c r="AEZ1" s="1" t="s">
        <v>9214</v>
      </c>
      <c r="AFA1" s="1" t="s">
        <v>9215</v>
      </c>
      <c r="AFB1" s="1" t="s">
        <v>9216</v>
      </c>
      <c r="AFC1" s="1" t="s">
        <v>9217</v>
      </c>
      <c r="AFD1" s="1" t="s">
        <v>9218</v>
      </c>
      <c r="AFE1" s="1" t="s">
        <v>9219</v>
      </c>
      <c r="AFF1" s="1" t="s">
        <v>9220</v>
      </c>
      <c r="AFG1" s="1" t="s">
        <v>9221</v>
      </c>
      <c r="AFH1" s="1" t="s">
        <v>9222</v>
      </c>
      <c r="AFI1" s="1" t="s">
        <v>9223</v>
      </c>
      <c r="AFJ1" s="1" t="s">
        <v>9224</v>
      </c>
      <c r="AFK1" s="1" t="s">
        <v>9225</v>
      </c>
      <c r="AFL1" s="1" t="s">
        <v>9226</v>
      </c>
      <c r="AFM1" s="1" t="s">
        <v>9227</v>
      </c>
      <c r="AFN1" s="1" t="s">
        <v>9228</v>
      </c>
      <c r="AFO1" s="1" t="s">
        <v>9229</v>
      </c>
      <c r="AFP1" s="1" t="s">
        <v>9230</v>
      </c>
      <c r="AFQ1" s="1" t="s">
        <v>9231</v>
      </c>
      <c r="AFR1" s="1" t="s">
        <v>9232</v>
      </c>
      <c r="AFS1" s="1" t="s">
        <v>9233</v>
      </c>
      <c r="AFT1" s="1" t="s">
        <v>9234</v>
      </c>
      <c r="AFU1" s="1" t="s">
        <v>9235</v>
      </c>
      <c r="AFV1" s="1" t="s">
        <v>9236</v>
      </c>
      <c r="AFW1" s="1" t="s">
        <v>9237</v>
      </c>
      <c r="AFX1" s="1" t="s">
        <v>9238</v>
      </c>
      <c r="AFY1" s="1" t="s">
        <v>9239</v>
      </c>
      <c r="AFZ1" s="1" t="s">
        <v>9240</v>
      </c>
      <c r="AGA1" s="1" t="s">
        <v>9241</v>
      </c>
      <c r="AGB1" s="1" t="s">
        <v>9242</v>
      </c>
      <c r="AGC1" s="1" t="s">
        <v>9243</v>
      </c>
      <c r="AGD1" s="1" t="s">
        <v>9244</v>
      </c>
      <c r="AGE1" s="1" t="s">
        <v>9245</v>
      </c>
      <c r="AGF1" s="1" t="s">
        <v>9246</v>
      </c>
      <c r="AGG1" s="1" t="s">
        <v>9247</v>
      </c>
      <c r="AGH1" s="1" t="s">
        <v>9248</v>
      </c>
      <c r="AGI1" s="1" t="s">
        <v>9249</v>
      </c>
      <c r="AGJ1" s="1" t="s">
        <v>9250</v>
      </c>
      <c r="AGK1" s="1" t="s">
        <v>9251</v>
      </c>
      <c r="AGL1" s="1" t="s">
        <v>9252</v>
      </c>
      <c r="AGM1" s="1" t="s">
        <v>9253</v>
      </c>
      <c r="AGN1" s="1" t="s">
        <v>9254</v>
      </c>
      <c r="AGO1" s="1" t="s">
        <v>9255</v>
      </c>
      <c r="AGP1" s="1" t="s">
        <v>9256</v>
      </c>
      <c r="AGQ1" s="1" t="s">
        <v>9257</v>
      </c>
      <c r="AGR1" s="1" t="s">
        <v>9258</v>
      </c>
      <c r="AGS1" s="1" t="s">
        <v>9259</v>
      </c>
      <c r="AGT1" s="1" t="s">
        <v>9260</v>
      </c>
      <c r="AGU1" s="1" t="s">
        <v>9261</v>
      </c>
      <c r="AGV1" s="1" t="s">
        <v>9262</v>
      </c>
      <c r="AGW1" s="1" t="s">
        <v>9263</v>
      </c>
      <c r="AGX1" s="1" t="s">
        <v>9264</v>
      </c>
      <c r="AGY1" s="1" t="s">
        <v>9265</v>
      </c>
      <c r="AGZ1" s="1" t="s">
        <v>9266</v>
      </c>
      <c r="AHA1" s="1" t="s">
        <v>9267</v>
      </c>
      <c r="AHB1" s="1" t="s">
        <v>9268</v>
      </c>
      <c r="AHC1" s="1" t="s">
        <v>9269</v>
      </c>
      <c r="AHD1" s="1" t="s">
        <v>9270</v>
      </c>
      <c r="AHE1" s="1" t="s">
        <v>9271</v>
      </c>
      <c r="AHF1" s="1" t="s">
        <v>9272</v>
      </c>
      <c r="AHG1" s="1" t="s">
        <v>9273</v>
      </c>
      <c r="AHH1" s="1" t="s">
        <v>9274</v>
      </c>
      <c r="AHI1" s="1" t="s">
        <v>9275</v>
      </c>
      <c r="AHJ1" s="1" t="s">
        <v>9276</v>
      </c>
      <c r="AHK1" s="1" t="s">
        <v>9277</v>
      </c>
      <c r="AHL1" s="1" t="s">
        <v>9278</v>
      </c>
      <c r="AHM1" s="1" t="s">
        <v>9279</v>
      </c>
      <c r="AHN1" s="1" t="s">
        <v>9280</v>
      </c>
      <c r="AHO1" s="1" t="s">
        <v>9281</v>
      </c>
      <c r="AHP1" s="1" t="s">
        <v>9282</v>
      </c>
      <c r="AHQ1" s="1" t="s">
        <v>9283</v>
      </c>
      <c r="AHR1" s="1" t="s">
        <v>9284</v>
      </c>
      <c r="AHS1" s="1" t="s">
        <v>9285</v>
      </c>
      <c r="AHT1" s="1" t="s">
        <v>9286</v>
      </c>
      <c r="AHU1" s="1" t="s">
        <v>9287</v>
      </c>
      <c r="AHV1" s="1" t="s">
        <v>9288</v>
      </c>
      <c r="AHW1" s="1" t="s">
        <v>9289</v>
      </c>
      <c r="AHX1" s="1" t="s">
        <v>9290</v>
      </c>
      <c r="AHY1" s="1" t="s">
        <v>9291</v>
      </c>
      <c r="AHZ1" s="1" t="s">
        <v>9292</v>
      </c>
      <c r="AIA1" s="1" t="s">
        <v>9293</v>
      </c>
      <c r="AIB1" s="1" t="s">
        <v>9294</v>
      </c>
      <c r="AIC1" s="1" t="s">
        <v>9295</v>
      </c>
      <c r="AID1" s="1" t="s">
        <v>9296</v>
      </c>
      <c r="AIE1" s="1" t="s">
        <v>9297</v>
      </c>
      <c r="AIF1" s="1" t="s">
        <v>9298</v>
      </c>
      <c r="AIG1" s="1" t="s">
        <v>9299</v>
      </c>
      <c r="AIH1" s="1" t="s">
        <v>9300</v>
      </c>
      <c r="AII1" s="1" t="s">
        <v>9301</v>
      </c>
      <c r="AIJ1" s="1" t="s">
        <v>9302</v>
      </c>
      <c r="AIK1" s="1" t="s">
        <v>9303</v>
      </c>
      <c r="AIL1" s="1" t="s">
        <v>9304</v>
      </c>
      <c r="AIM1" s="1" t="s">
        <v>9305</v>
      </c>
      <c r="AIN1" s="1" t="s">
        <v>9306</v>
      </c>
      <c r="AIO1" s="1" t="s">
        <v>9307</v>
      </c>
      <c r="AIP1" s="1" t="s">
        <v>9308</v>
      </c>
      <c r="AIQ1" s="1" t="s">
        <v>9309</v>
      </c>
      <c r="AIR1" s="1" t="s">
        <v>9310</v>
      </c>
      <c r="AIS1" s="1" t="s">
        <v>9311</v>
      </c>
      <c r="AIT1" s="1" t="s">
        <v>9312</v>
      </c>
      <c r="AIU1" s="1" t="s">
        <v>9313</v>
      </c>
      <c r="AIV1" s="1" t="s">
        <v>9314</v>
      </c>
      <c r="AIW1" s="1" t="s">
        <v>9315</v>
      </c>
      <c r="AIX1" s="1" t="s">
        <v>9316</v>
      </c>
      <c r="AIY1" s="1" t="s">
        <v>9317</v>
      </c>
      <c r="AIZ1" s="1" t="s">
        <v>9318</v>
      </c>
      <c r="AJA1" s="1" t="s">
        <v>9319</v>
      </c>
      <c r="AJB1" s="1" t="s">
        <v>9320</v>
      </c>
      <c r="AJC1" s="1" t="s">
        <v>9321</v>
      </c>
      <c r="AJD1" s="1" t="s">
        <v>9322</v>
      </c>
      <c r="AJE1" s="1" t="s">
        <v>9323</v>
      </c>
      <c r="AJF1" s="1" t="s">
        <v>9324</v>
      </c>
      <c r="AJG1" s="1" t="s">
        <v>9325</v>
      </c>
      <c r="AJH1" s="1" t="s">
        <v>9326</v>
      </c>
      <c r="AJI1" s="1" t="s">
        <v>9327</v>
      </c>
      <c r="AJJ1" s="1" t="s">
        <v>9328</v>
      </c>
      <c r="AJK1" s="1" t="s">
        <v>9329</v>
      </c>
      <c r="AJL1" s="1" t="s">
        <v>9330</v>
      </c>
      <c r="AJM1" s="1" t="s">
        <v>9331</v>
      </c>
      <c r="AJN1" s="1" t="s">
        <v>9332</v>
      </c>
      <c r="AJO1" s="1" t="s">
        <v>9333</v>
      </c>
      <c r="AJP1" s="1" t="s">
        <v>9334</v>
      </c>
      <c r="AJQ1" s="1" t="s">
        <v>9335</v>
      </c>
      <c r="AJR1" s="1" t="s">
        <v>9336</v>
      </c>
      <c r="AJS1" s="1" t="s">
        <v>9337</v>
      </c>
      <c r="AJT1" s="1" t="s">
        <v>9338</v>
      </c>
      <c r="AJU1" s="1" t="s">
        <v>9339</v>
      </c>
      <c r="AJV1" s="1" t="s">
        <v>9340</v>
      </c>
      <c r="AJW1" s="1" t="s">
        <v>9341</v>
      </c>
      <c r="AJX1" s="1" t="s">
        <v>9342</v>
      </c>
      <c r="AJY1" s="1" t="s">
        <v>9343</v>
      </c>
      <c r="AJZ1" s="1" t="s">
        <v>9344</v>
      </c>
      <c r="AKA1" s="1" t="s">
        <v>9345</v>
      </c>
      <c r="AKB1" s="1" t="s">
        <v>9346</v>
      </c>
      <c r="AKC1" s="1" t="s">
        <v>9347</v>
      </c>
      <c r="AKD1" s="1" t="s">
        <v>9348</v>
      </c>
      <c r="AKE1" s="1" t="s">
        <v>9349</v>
      </c>
      <c r="AKF1" s="1" t="s">
        <v>9350</v>
      </c>
      <c r="AKG1" s="1" t="s">
        <v>9351</v>
      </c>
      <c r="AKH1" s="1" t="s">
        <v>9352</v>
      </c>
      <c r="AKI1" s="1" t="s">
        <v>9353</v>
      </c>
      <c r="AKJ1" s="1" t="s">
        <v>9354</v>
      </c>
      <c r="AKK1" s="1" t="s">
        <v>9355</v>
      </c>
      <c r="AKL1" s="1" t="s">
        <v>9356</v>
      </c>
      <c r="AKM1" s="1" t="s">
        <v>9357</v>
      </c>
      <c r="AKN1" s="1" t="s">
        <v>9358</v>
      </c>
      <c r="AKO1" s="1" t="s">
        <v>9359</v>
      </c>
      <c r="AKP1" s="1" t="s">
        <v>9360</v>
      </c>
      <c r="AKQ1" s="1" t="s">
        <v>9361</v>
      </c>
      <c r="AKR1" s="1" t="s">
        <v>9362</v>
      </c>
      <c r="AKS1" s="1" t="s">
        <v>9363</v>
      </c>
      <c r="AKT1" s="1" t="s">
        <v>9364</v>
      </c>
      <c r="AKU1" s="1" t="s">
        <v>9365</v>
      </c>
      <c r="AKV1" s="1" t="s">
        <v>9366</v>
      </c>
      <c r="AKW1" s="1" t="s">
        <v>9367</v>
      </c>
      <c r="AKX1" s="1" t="s">
        <v>9368</v>
      </c>
      <c r="AKY1" s="1" t="s">
        <v>9369</v>
      </c>
      <c r="AKZ1" s="1" t="s">
        <v>9370</v>
      </c>
      <c r="ALA1" s="1" t="s">
        <v>9371</v>
      </c>
      <c r="ALB1" s="1" t="s">
        <v>9372</v>
      </c>
      <c r="ALC1" s="1" t="s">
        <v>9373</v>
      </c>
      <c r="ALD1" s="1" t="s">
        <v>9374</v>
      </c>
      <c r="ALE1" s="1" t="s">
        <v>9375</v>
      </c>
      <c r="ALF1" s="1" t="s">
        <v>9376</v>
      </c>
      <c r="ALG1" s="1" t="s">
        <v>9377</v>
      </c>
      <c r="ALH1" s="1" t="s">
        <v>9378</v>
      </c>
      <c r="ALI1" s="1" t="s">
        <v>9379</v>
      </c>
      <c r="ALJ1" s="1" t="s">
        <v>9380</v>
      </c>
      <c r="ALK1" s="1" t="s">
        <v>9381</v>
      </c>
      <c r="ALL1" s="1" t="s">
        <v>9382</v>
      </c>
      <c r="ALM1" s="1" t="s">
        <v>9383</v>
      </c>
      <c r="ALN1" s="1" t="s">
        <v>9384</v>
      </c>
      <c r="ALO1" s="1" t="s">
        <v>9385</v>
      </c>
      <c r="ALP1" s="1" t="s">
        <v>9386</v>
      </c>
      <c r="ALQ1" s="1" t="s">
        <v>9387</v>
      </c>
      <c r="ALR1" s="1" t="s">
        <v>9388</v>
      </c>
      <c r="ALS1" s="1" t="s">
        <v>9389</v>
      </c>
      <c r="ALT1" s="1" t="s">
        <v>9390</v>
      </c>
      <c r="ALU1" s="1" t="s">
        <v>9391</v>
      </c>
      <c r="ALV1" s="1" t="s">
        <v>9392</v>
      </c>
      <c r="ALW1" s="1" t="s">
        <v>9393</v>
      </c>
      <c r="ALX1" s="1" t="s">
        <v>9394</v>
      </c>
      <c r="ALY1" s="1" t="s">
        <v>9395</v>
      </c>
      <c r="ALZ1" s="1" t="s">
        <v>9396</v>
      </c>
      <c r="AMA1" s="1" t="s">
        <v>9397</v>
      </c>
      <c r="AMB1" s="1" t="s">
        <v>9398</v>
      </c>
      <c r="AMC1" s="1" t="s">
        <v>9399</v>
      </c>
      <c r="AMD1" s="1" t="s">
        <v>9400</v>
      </c>
      <c r="AME1" s="1" t="s">
        <v>9401</v>
      </c>
      <c r="AMF1" s="1" t="s">
        <v>9402</v>
      </c>
      <c r="AMG1" s="1" t="s">
        <v>9403</v>
      </c>
      <c r="AMH1" s="1" t="s">
        <v>9404</v>
      </c>
      <c r="AMI1" s="1" t="s">
        <v>9405</v>
      </c>
      <c r="AMJ1" s="1" t="s">
        <v>9406</v>
      </c>
      <c r="AMK1" s="1" t="s">
        <v>9407</v>
      </c>
      <c r="AML1" s="1" t="s">
        <v>9408</v>
      </c>
      <c r="AMM1" s="1" t="s">
        <v>9409</v>
      </c>
      <c r="AMN1" s="1" t="s">
        <v>9410</v>
      </c>
      <c r="AMO1" s="1" t="s">
        <v>9411</v>
      </c>
      <c r="AMP1" s="1" t="s">
        <v>9412</v>
      </c>
      <c r="AMQ1" s="1" t="s">
        <v>9413</v>
      </c>
      <c r="AMR1" s="1" t="s">
        <v>9414</v>
      </c>
      <c r="AMS1" s="1" t="s">
        <v>9415</v>
      </c>
      <c r="AMT1" s="1" t="s">
        <v>9416</v>
      </c>
      <c r="AMU1" s="1" t="s">
        <v>9417</v>
      </c>
      <c r="AMV1" s="1" t="s">
        <v>9418</v>
      </c>
      <c r="AMW1" s="1" t="s">
        <v>9419</v>
      </c>
      <c r="AMX1" s="1" t="s">
        <v>9420</v>
      </c>
      <c r="AMY1" s="1" t="s">
        <v>9421</v>
      </c>
      <c r="AMZ1" s="1" t="s">
        <v>9422</v>
      </c>
      <c r="ANA1" s="1" t="s">
        <v>9423</v>
      </c>
      <c r="ANB1" s="1" t="s">
        <v>9424</v>
      </c>
      <c r="ANC1" s="1" t="s">
        <v>9425</v>
      </c>
      <c r="AND1" s="1" t="s">
        <v>9426</v>
      </c>
      <c r="ANE1" s="1" t="s">
        <v>9427</v>
      </c>
      <c r="ANF1" s="1" t="s">
        <v>9428</v>
      </c>
      <c r="ANG1" s="1" t="s">
        <v>9429</v>
      </c>
      <c r="ANH1" s="1" t="s">
        <v>9430</v>
      </c>
      <c r="ANI1" s="1" t="s">
        <v>9431</v>
      </c>
      <c r="ANJ1" s="1" t="s">
        <v>9432</v>
      </c>
      <c r="ANK1" s="1" t="s">
        <v>9433</v>
      </c>
      <c r="ANL1" s="1" t="s">
        <v>9434</v>
      </c>
      <c r="ANM1" s="1" t="s">
        <v>9435</v>
      </c>
      <c r="ANN1" s="1" t="s">
        <v>9436</v>
      </c>
      <c r="ANO1" s="1" t="s">
        <v>9437</v>
      </c>
      <c r="ANP1" s="1" t="s">
        <v>9438</v>
      </c>
      <c r="ANQ1" s="1" t="s">
        <v>9439</v>
      </c>
      <c r="ANR1" s="1" t="s">
        <v>9440</v>
      </c>
      <c r="ANS1" s="1" t="s">
        <v>9441</v>
      </c>
      <c r="ANT1" s="1" t="s">
        <v>9442</v>
      </c>
      <c r="ANU1" s="1" t="s">
        <v>9443</v>
      </c>
      <c r="ANV1" s="1" t="s">
        <v>9444</v>
      </c>
      <c r="ANW1" s="1" t="s">
        <v>9445</v>
      </c>
      <c r="ANX1" s="1" t="s">
        <v>9446</v>
      </c>
      <c r="ANY1" s="1" t="s">
        <v>9447</v>
      </c>
      <c r="ANZ1" s="1" t="s">
        <v>9448</v>
      </c>
      <c r="AOA1" s="1" t="s">
        <v>9449</v>
      </c>
      <c r="AOB1" s="1" t="s">
        <v>9450</v>
      </c>
      <c r="AOC1" s="1" t="s">
        <v>9451</v>
      </c>
      <c r="AOD1" s="1" t="s">
        <v>9452</v>
      </c>
      <c r="AOE1" s="1" t="s">
        <v>9453</v>
      </c>
      <c r="AOF1" s="1" t="s">
        <v>9454</v>
      </c>
      <c r="AOG1" s="1" t="s">
        <v>9455</v>
      </c>
      <c r="AOH1" s="1" t="s">
        <v>9456</v>
      </c>
      <c r="AOI1" s="1" t="s">
        <v>9457</v>
      </c>
      <c r="AOJ1" s="1" t="s">
        <v>9458</v>
      </c>
      <c r="AOK1" s="1" t="s">
        <v>9459</v>
      </c>
      <c r="AOL1" s="1" t="s">
        <v>9460</v>
      </c>
      <c r="AOM1" s="1" t="s">
        <v>9461</v>
      </c>
      <c r="AON1" s="1" t="s">
        <v>9462</v>
      </c>
      <c r="AOO1" s="1" t="s">
        <v>9463</v>
      </c>
      <c r="AOP1" s="1" t="s">
        <v>9464</v>
      </c>
      <c r="AOQ1" s="1" t="s">
        <v>9465</v>
      </c>
      <c r="AOR1" s="1" t="s">
        <v>9466</v>
      </c>
      <c r="AOS1" s="1" t="s">
        <v>9467</v>
      </c>
      <c r="AOT1" s="1" t="s">
        <v>9468</v>
      </c>
      <c r="AOU1" s="1" t="s">
        <v>9469</v>
      </c>
      <c r="AOV1" s="1" t="s">
        <v>9470</v>
      </c>
      <c r="AOW1" s="1" t="s">
        <v>9471</v>
      </c>
      <c r="AOX1" s="1" t="s">
        <v>9472</v>
      </c>
      <c r="AOY1" s="1" t="s">
        <v>9473</v>
      </c>
      <c r="AOZ1" s="1" t="s">
        <v>9474</v>
      </c>
      <c r="APA1" s="1" t="s">
        <v>9475</v>
      </c>
      <c r="APB1" s="1" t="s">
        <v>9476</v>
      </c>
      <c r="APC1" s="1" t="s">
        <v>9477</v>
      </c>
      <c r="APD1" s="1" t="s">
        <v>9478</v>
      </c>
      <c r="APE1" s="1" t="s">
        <v>9479</v>
      </c>
      <c r="APF1" s="1" t="s">
        <v>9480</v>
      </c>
      <c r="APG1" s="1" t="s">
        <v>9481</v>
      </c>
      <c r="APH1" s="1" t="s">
        <v>9482</v>
      </c>
      <c r="API1" s="1" t="s">
        <v>9483</v>
      </c>
      <c r="APJ1" s="1" t="s">
        <v>9484</v>
      </c>
      <c r="APK1" s="1" t="s">
        <v>9485</v>
      </c>
      <c r="APL1" s="1" t="s">
        <v>9486</v>
      </c>
      <c r="APM1" s="1" t="s">
        <v>9487</v>
      </c>
      <c r="APN1" s="1" t="s">
        <v>9488</v>
      </c>
      <c r="APO1" s="1" t="s">
        <v>9489</v>
      </c>
      <c r="APP1" s="1" t="s">
        <v>9490</v>
      </c>
      <c r="APQ1" s="1" t="s">
        <v>9491</v>
      </c>
      <c r="APR1" s="1" t="s">
        <v>9492</v>
      </c>
      <c r="APS1" s="1" t="s">
        <v>9493</v>
      </c>
      <c r="APT1" s="1" t="s">
        <v>9494</v>
      </c>
      <c r="APU1" s="1" t="s">
        <v>9495</v>
      </c>
      <c r="APV1" s="1" t="s">
        <v>9496</v>
      </c>
      <c r="APW1" s="1" t="s">
        <v>9497</v>
      </c>
      <c r="APX1" s="1" t="s">
        <v>9498</v>
      </c>
      <c r="APY1" s="1" t="s">
        <v>9499</v>
      </c>
      <c r="APZ1" s="1" t="s">
        <v>9500</v>
      </c>
      <c r="AQA1" s="1" t="s">
        <v>9501</v>
      </c>
      <c r="AQB1" s="1" t="s">
        <v>9502</v>
      </c>
      <c r="AQC1" s="1" t="s">
        <v>9503</v>
      </c>
      <c r="AQD1" s="1" t="s">
        <v>9504</v>
      </c>
      <c r="AQE1" s="1" t="s">
        <v>9505</v>
      </c>
      <c r="AQF1" s="1" t="s">
        <v>9506</v>
      </c>
      <c r="AQG1" s="1" t="s">
        <v>9507</v>
      </c>
      <c r="AQH1" s="1" t="s">
        <v>9508</v>
      </c>
      <c r="AQI1" s="1" t="s">
        <v>9509</v>
      </c>
      <c r="AQJ1" s="1" t="s">
        <v>9510</v>
      </c>
      <c r="AQK1" s="1" t="s">
        <v>9511</v>
      </c>
      <c r="AQL1" s="1" t="s">
        <v>9512</v>
      </c>
      <c r="AQM1" s="1" t="s">
        <v>9513</v>
      </c>
      <c r="AQN1" s="1" t="s">
        <v>9514</v>
      </c>
      <c r="AQO1" s="1" t="s">
        <v>9515</v>
      </c>
      <c r="AQP1" s="1" t="s">
        <v>9516</v>
      </c>
      <c r="AQQ1" s="1" t="s">
        <v>9517</v>
      </c>
      <c r="AQR1" s="1" t="s">
        <v>9518</v>
      </c>
      <c r="AQS1" s="1" t="s">
        <v>9519</v>
      </c>
      <c r="AQT1" s="1" t="s">
        <v>9520</v>
      </c>
      <c r="AQU1" s="1" t="s">
        <v>9521</v>
      </c>
      <c r="AQV1" s="1" t="s">
        <v>9522</v>
      </c>
      <c r="AQW1" s="1" t="s">
        <v>9523</v>
      </c>
      <c r="AQX1" s="1" t="s">
        <v>9524</v>
      </c>
      <c r="AQY1" s="1" t="s">
        <v>9525</v>
      </c>
      <c r="AQZ1" s="1" t="s">
        <v>9526</v>
      </c>
      <c r="ARA1" s="1" t="s">
        <v>9527</v>
      </c>
      <c r="ARB1" s="1" t="s">
        <v>9528</v>
      </c>
      <c r="ARC1" s="1" t="s">
        <v>9529</v>
      </c>
      <c r="ARD1" s="1" t="s">
        <v>9530</v>
      </c>
      <c r="ARE1" s="1" t="s">
        <v>9531</v>
      </c>
      <c r="ARF1" s="1" t="s">
        <v>9532</v>
      </c>
      <c r="ARG1" s="1" t="s">
        <v>9533</v>
      </c>
      <c r="ARH1" s="1" t="s">
        <v>9534</v>
      </c>
      <c r="ARI1" s="1" t="s">
        <v>9535</v>
      </c>
      <c r="ARJ1" s="1" t="s">
        <v>9536</v>
      </c>
      <c r="ARK1" s="1" t="s">
        <v>9537</v>
      </c>
      <c r="ARL1" s="1" t="s">
        <v>9538</v>
      </c>
      <c r="ARM1" s="1" t="s">
        <v>9539</v>
      </c>
      <c r="ARN1" s="1" t="s">
        <v>9540</v>
      </c>
      <c r="ARO1" s="1" t="s">
        <v>9541</v>
      </c>
      <c r="ARP1" s="1" t="s">
        <v>9542</v>
      </c>
      <c r="ARQ1" s="1" t="s">
        <v>9543</v>
      </c>
      <c r="ARR1" s="1" t="s">
        <v>9544</v>
      </c>
      <c r="ARS1" s="1" t="s">
        <v>9545</v>
      </c>
      <c r="ART1" s="1" t="s">
        <v>9546</v>
      </c>
      <c r="ARU1" s="1" t="s">
        <v>9547</v>
      </c>
      <c r="ARV1" s="1" t="s">
        <v>9548</v>
      </c>
      <c r="ARW1" s="1" t="s">
        <v>9549</v>
      </c>
      <c r="ARX1" s="1" t="s">
        <v>9550</v>
      </c>
      <c r="ARY1" s="1" t="s">
        <v>9551</v>
      </c>
      <c r="ARZ1" s="1" t="s">
        <v>9552</v>
      </c>
      <c r="ASA1" s="1" t="s">
        <v>9553</v>
      </c>
      <c r="ASB1" s="1" t="s">
        <v>9554</v>
      </c>
      <c r="ASC1" s="1" t="s">
        <v>9555</v>
      </c>
      <c r="ASD1" s="1" t="s">
        <v>9556</v>
      </c>
      <c r="ASE1" s="1" t="s">
        <v>9557</v>
      </c>
      <c r="ASF1" s="1" t="s">
        <v>9558</v>
      </c>
      <c r="ASG1" s="1" t="s">
        <v>9559</v>
      </c>
      <c r="ASH1" s="1" t="s">
        <v>9560</v>
      </c>
      <c r="ASI1" s="1" t="s">
        <v>9561</v>
      </c>
      <c r="ASJ1" s="1" t="s">
        <v>9562</v>
      </c>
      <c r="ASK1" s="1" t="s">
        <v>9563</v>
      </c>
      <c r="ASL1" s="1" t="s">
        <v>9564</v>
      </c>
      <c r="ASM1" s="1" t="s">
        <v>9565</v>
      </c>
      <c r="ASN1" s="1" t="s">
        <v>9566</v>
      </c>
      <c r="ASO1" s="1" t="s">
        <v>9567</v>
      </c>
      <c r="ASP1" s="1" t="s">
        <v>9568</v>
      </c>
      <c r="ASQ1" s="1" t="s">
        <v>9569</v>
      </c>
      <c r="ASR1" s="1" t="s">
        <v>9570</v>
      </c>
      <c r="ASS1" s="1" t="s">
        <v>9571</v>
      </c>
      <c r="AST1" s="1" t="s">
        <v>9572</v>
      </c>
      <c r="ASU1" s="1" t="s">
        <v>9573</v>
      </c>
      <c r="ASV1" s="1" t="s">
        <v>9574</v>
      </c>
      <c r="ASW1" s="1" t="s">
        <v>9575</v>
      </c>
      <c r="ASX1" s="1" t="s">
        <v>9576</v>
      </c>
      <c r="ASY1" s="1" t="s">
        <v>9577</v>
      </c>
      <c r="ASZ1" s="1" t="s">
        <v>9578</v>
      </c>
      <c r="ATA1" s="1" t="s">
        <v>9579</v>
      </c>
      <c r="ATB1" s="1" t="s">
        <v>9580</v>
      </c>
      <c r="ATC1" s="1" t="s">
        <v>9581</v>
      </c>
      <c r="ATD1" s="1" t="s">
        <v>9582</v>
      </c>
      <c r="ATE1" s="1" t="s">
        <v>9583</v>
      </c>
      <c r="ATF1" s="1" t="s">
        <v>9584</v>
      </c>
      <c r="ATG1" s="1" t="s">
        <v>9585</v>
      </c>
      <c r="ATH1" s="1" t="s">
        <v>9586</v>
      </c>
      <c r="ATI1" s="1" t="s">
        <v>9587</v>
      </c>
      <c r="ATJ1" s="1" t="s">
        <v>9588</v>
      </c>
      <c r="ATK1" s="1" t="s">
        <v>9589</v>
      </c>
      <c r="ATL1" s="1" t="s">
        <v>9590</v>
      </c>
      <c r="ATM1" s="1" t="s">
        <v>9591</v>
      </c>
      <c r="ATN1" s="1" t="s">
        <v>9592</v>
      </c>
      <c r="ATO1" s="1" t="s">
        <v>9593</v>
      </c>
      <c r="ATP1" s="1" t="s">
        <v>9594</v>
      </c>
      <c r="ATQ1" s="1" t="s">
        <v>9595</v>
      </c>
      <c r="ATR1" s="1" t="s">
        <v>9596</v>
      </c>
      <c r="ATS1" s="1" t="s">
        <v>9597</v>
      </c>
      <c r="ATT1" s="1" t="s">
        <v>9598</v>
      </c>
      <c r="ATU1" s="1" t="s">
        <v>9599</v>
      </c>
      <c r="ATV1" s="1" t="s">
        <v>9600</v>
      </c>
      <c r="ATW1" s="1" t="s">
        <v>9601</v>
      </c>
      <c r="ATX1" s="1" t="s">
        <v>9602</v>
      </c>
      <c r="ATY1" s="1" t="s">
        <v>9603</v>
      </c>
      <c r="ATZ1" s="1" t="s">
        <v>9604</v>
      </c>
      <c r="AUA1" s="1" t="s">
        <v>9605</v>
      </c>
      <c r="AUB1" s="1" t="s">
        <v>9606</v>
      </c>
      <c r="AUC1" s="1" t="s">
        <v>9607</v>
      </c>
      <c r="AUD1" s="1" t="s">
        <v>9608</v>
      </c>
      <c r="AUE1" s="1" t="s">
        <v>9609</v>
      </c>
      <c r="AUF1" s="1" t="s">
        <v>9610</v>
      </c>
      <c r="AUG1" s="1" t="s">
        <v>9611</v>
      </c>
      <c r="AUH1" s="1" t="s">
        <v>9612</v>
      </c>
      <c r="AUI1" s="1" t="s">
        <v>9613</v>
      </c>
      <c r="AUJ1" s="1" t="s">
        <v>9614</v>
      </c>
      <c r="AUK1" s="1" t="s">
        <v>9615</v>
      </c>
      <c r="AUL1" s="1" t="s">
        <v>9616</v>
      </c>
      <c r="AUM1" s="1" t="s">
        <v>9617</v>
      </c>
      <c r="AUN1" s="1" t="s">
        <v>9618</v>
      </c>
      <c r="AUO1" s="1" t="s">
        <v>9619</v>
      </c>
      <c r="AUP1" s="1" t="s">
        <v>9620</v>
      </c>
      <c r="AUQ1" s="1" t="s">
        <v>9621</v>
      </c>
      <c r="AUR1" s="1" t="s">
        <v>9622</v>
      </c>
      <c r="AUS1" s="1" t="s">
        <v>9623</v>
      </c>
      <c r="AUT1" s="1" t="s">
        <v>9624</v>
      </c>
      <c r="AUU1" s="1" t="s">
        <v>9625</v>
      </c>
      <c r="AUV1" s="1" t="s">
        <v>9626</v>
      </c>
      <c r="AUW1" s="1" t="s">
        <v>9627</v>
      </c>
      <c r="AUX1" s="1" t="s">
        <v>9628</v>
      </c>
      <c r="AUY1" s="1" t="s">
        <v>9629</v>
      </c>
      <c r="AUZ1" s="1" t="s">
        <v>9630</v>
      </c>
      <c r="AVA1" s="1" t="s">
        <v>9631</v>
      </c>
      <c r="AVB1" s="1" t="s">
        <v>9632</v>
      </c>
      <c r="AVC1" s="1" t="s">
        <v>9633</v>
      </c>
      <c r="AVD1" s="1" t="s">
        <v>9634</v>
      </c>
      <c r="AVE1" s="1" t="s">
        <v>9635</v>
      </c>
      <c r="AVF1" s="1" t="s">
        <v>9636</v>
      </c>
      <c r="AVG1" s="1" t="s">
        <v>9637</v>
      </c>
      <c r="AVH1" s="1" t="s">
        <v>9638</v>
      </c>
      <c r="AVI1" s="1" t="s">
        <v>9639</v>
      </c>
      <c r="AVJ1" s="1" t="s">
        <v>9640</v>
      </c>
      <c r="AVK1" s="1" t="s">
        <v>9641</v>
      </c>
      <c r="AVL1" s="1" t="s">
        <v>9642</v>
      </c>
      <c r="AVM1" s="1" t="s">
        <v>9643</v>
      </c>
      <c r="AVN1" s="1" t="s">
        <v>9644</v>
      </c>
      <c r="AVO1" s="1" t="s">
        <v>9645</v>
      </c>
      <c r="AVP1" s="1" t="s">
        <v>9646</v>
      </c>
      <c r="AVQ1" s="1" t="s">
        <v>9647</v>
      </c>
      <c r="AVR1" s="1" t="s">
        <v>9648</v>
      </c>
      <c r="AVS1" s="1" t="s">
        <v>9649</v>
      </c>
      <c r="AVT1" s="1" t="s">
        <v>9650</v>
      </c>
      <c r="AVU1" s="1" t="s">
        <v>9651</v>
      </c>
      <c r="AVV1" s="1" t="s">
        <v>9652</v>
      </c>
      <c r="AVW1" s="1" t="s">
        <v>9653</v>
      </c>
      <c r="AVX1" s="1" t="s">
        <v>9654</v>
      </c>
      <c r="AVY1" s="1" t="s">
        <v>9655</v>
      </c>
      <c r="AVZ1" s="1" t="s">
        <v>9656</v>
      </c>
      <c r="AWA1" s="1" t="s">
        <v>9657</v>
      </c>
      <c r="AWB1" s="1" t="s">
        <v>9658</v>
      </c>
      <c r="AWC1" s="1" t="s">
        <v>9659</v>
      </c>
      <c r="AWD1" s="1" t="s">
        <v>9660</v>
      </c>
      <c r="AWE1" s="1" t="s">
        <v>9661</v>
      </c>
      <c r="AWF1" s="1" t="s">
        <v>9662</v>
      </c>
      <c r="AWG1" s="1" t="s">
        <v>9663</v>
      </c>
      <c r="AWH1" s="1" t="s">
        <v>9664</v>
      </c>
      <c r="AWI1" s="1" t="s">
        <v>9665</v>
      </c>
      <c r="AWJ1" s="1" t="s">
        <v>9666</v>
      </c>
      <c r="AWK1" s="1" t="s">
        <v>9667</v>
      </c>
      <c r="AWL1" s="1" t="s">
        <v>9668</v>
      </c>
      <c r="AWM1" s="1" t="s">
        <v>9669</v>
      </c>
      <c r="AWN1" s="1" t="s">
        <v>9670</v>
      </c>
      <c r="AWO1" s="1" t="s">
        <v>9671</v>
      </c>
      <c r="AWP1" s="1" t="s">
        <v>9672</v>
      </c>
      <c r="AWQ1" s="1" t="s">
        <v>9673</v>
      </c>
      <c r="AWR1" s="1" t="s">
        <v>9674</v>
      </c>
      <c r="AWS1" s="1" t="s">
        <v>9675</v>
      </c>
      <c r="AWT1" s="1" t="s">
        <v>9676</v>
      </c>
      <c r="AWU1" s="1" t="s">
        <v>9677</v>
      </c>
      <c r="AWV1" s="1" t="s">
        <v>9678</v>
      </c>
      <c r="AWW1" s="1" t="s">
        <v>9679</v>
      </c>
      <c r="AWX1" s="1" t="s">
        <v>9680</v>
      </c>
      <c r="AWY1" s="1" t="s">
        <v>9681</v>
      </c>
      <c r="AWZ1" s="1" t="s">
        <v>9682</v>
      </c>
      <c r="AXA1" s="1" t="s">
        <v>9683</v>
      </c>
      <c r="AXB1" s="1" t="s">
        <v>9684</v>
      </c>
      <c r="AXC1" s="1" t="s">
        <v>9685</v>
      </c>
      <c r="AXD1" s="1" t="s">
        <v>9686</v>
      </c>
      <c r="AXE1" s="1" t="s">
        <v>9687</v>
      </c>
      <c r="AXF1" s="1" t="s">
        <v>9688</v>
      </c>
      <c r="AXG1" s="1" t="s">
        <v>9689</v>
      </c>
      <c r="AXH1" s="1" t="s">
        <v>9690</v>
      </c>
      <c r="AXI1" s="1" t="s">
        <v>9691</v>
      </c>
      <c r="AXJ1" s="1" t="s">
        <v>9692</v>
      </c>
      <c r="AXK1" s="1" t="s">
        <v>9693</v>
      </c>
      <c r="AXL1" s="1" t="s">
        <v>9694</v>
      </c>
      <c r="AXM1" s="1" t="s">
        <v>9695</v>
      </c>
      <c r="AXN1" s="1" t="s">
        <v>9696</v>
      </c>
      <c r="AXO1" s="1" t="s">
        <v>9697</v>
      </c>
      <c r="AXP1" s="1" t="s">
        <v>9698</v>
      </c>
      <c r="AXQ1" s="1" t="s">
        <v>9699</v>
      </c>
      <c r="AXR1" s="1" t="s">
        <v>9700</v>
      </c>
      <c r="AXS1" s="1" t="s">
        <v>9701</v>
      </c>
      <c r="AXT1" s="1" t="s">
        <v>9702</v>
      </c>
      <c r="AXU1" s="1" t="s">
        <v>9703</v>
      </c>
      <c r="AXV1" s="1" t="s">
        <v>9704</v>
      </c>
      <c r="AXW1" s="1" t="s">
        <v>9705</v>
      </c>
      <c r="AXX1" s="1" t="s">
        <v>9706</v>
      </c>
      <c r="AXY1" s="1" t="s">
        <v>9707</v>
      </c>
      <c r="AXZ1" s="1" t="s">
        <v>9708</v>
      </c>
      <c r="AYA1" s="1" t="s">
        <v>9709</v>
      </c>
      <c r="AYB1" s="1" t="s">
        <v>9710</v>
      </c>
      <c r="AYC1" s="1" t="s">
        <v>9711</v>
      </c>
      <c r="AYD1" s="1" t="s">
        <v>9712</v>
      </c>
      <c r="AYE1" s="1" t="s">
        <v>9713</v>
      </c>
      <c r="AYF1" s="1" t="s">
        <v>9714</v>
      </c>
      <c r="AYG1" s="1" t="s">
        <v>9715</v>
      </c>
      <c r="AYH1" s="1" t="s">
        <v>9716</v>
      </c>
      <c r="AYI1" s="1" t="s">
        <v>9717</v>
      </c>
      <c r="AYJ1" s="1" t="s">
        <v>9718</v>
      </c>
      <c r="AYK1" s="1" t="s">
        <v>9719</v>
      </c>
      <c r="AYL1" s="1" t="s">
        <v>9720</v>
      </c>
      <c r="AYM1" s="1" t="s">
        <v>9721</v>
      </c>
      <c r="AYN1" s="1" t="s">
        <v>9722</v>
      </c>
      <c r="AYO1" s="1" t="s">
        <v>9723</v>
      </c>
      <c r="AYP1" s="1" t="s">
        <v>9724</v>
      </c>
      <c r="AYQ1" s="1" t="s">
        <v>9725</v>
      </c>
      <c r="AYR1" s="1" t="s">
        <v>9726</v>
      </c>
      <c r="AYS1" s="1" t="s">
        <v>9727</v>
      </c>
      <c r="AYT1" s="1" t="s">
        <v>9728</v>
      </c>
      <c r="AYU1" s="1" t="s">
        <v>9729</v>
      </c>
      <c r="AYV1" s="1" t="s">
        <v>9730</v>
      </c>
      <c r="AYW1" s="1" t="s">
        <v>9731</v>
      </c>
      <c r="AYX1" s="1" t="s">
        <v>9732</v>
      </c>
      <c r="AYY1" s="1" t="s">
        <v>9733</v>
      </c>
      <c r="AYZ1" s="1" t="s">
        <v>9734</v>
      </c>
      <c r="AZA1" s="1" t="s">
        <v>9735</v>
      </c>
      <c r="AZB1" s="1" t="s">
        <v>9736</v>
      </c>
      <c r="AZC1" s="1" t="s">
        <v>9737</v>
      </c>
      <c r="AZD1" s="1" t="s">
        <v>9738</v>
      </c>
      <c r="AZE1" s="1" t="s">
        <v>9739</v>
      </c>
      <c r="AZF1" s="1" t="s">
        <v>9740</v>
      </c>
      <c r="AZG1" s="1" t="s">
        <v>9741</v>
      </c>
      <c r="AZH1" s="1" t="s">
        <v>9742</v>
      </c>
      <c r="AZI1" s="1" t="s">
        <v>9743</v>
      </c>
      <c r="AZJ1" s="1" t="s">
        <v>9744</v>
      </c>
      <c r="AZK1" s="1" t="s">
        <v>9745</v>
      </c>
      <c r="AZL1" s="1" t="s">
        <v>9746</v>
      </c>
      <c r="AZM1" s="1" t="s">
        <v>9747</v>
      </c>
      <c r="AZN1" s="1" t="s">
        <v>9748</v>
      </c>
      <c r="AZO1" s="1" t="s">
        <v>9749</v>
      </c>
      <c r="AZP1" s="1" t="s">
        <v>9750</v>
      </c>
      <c r="AZQ1" s="1" t="s">
        <v>9751</v>
      </c>
      <c r="AZR1" s="1" t="s">
        <v>9752</v>
      </c>
      <c r="AZS1" s="1" t="s">
        <v>9753</v>
      </c>
      <c r="AZT1" s="1" t="s">
        <v>9754</v>
      </c>
      <c r="AZU1" s="1" t="s">
        <v>9755</v>
      </c>
      <c r="AZV1" s="1" t="s">
        <v>9756</v>
      </c>
      <c r="AZW1" s="1" t="s">
        <v>9757</v>
      </c>
      <c r="AZX1" s="1" t="s">
        <v>9758</v>
      </c>
      <c r="AZY1" s="1" t="s">
        <v>9759</v>
      </c>
      <c r="AZZ1" s="1" t="s">
        <v>9760</v>
      </c>
      <c r="BAA1" s="1" t="s">
        <v>9761</v>
      </c>
      <c r="BAB1" s="1" t="s">
        <v>9762</v>
      </c>
      <c r="BAC1" s="1" t="s">
        <v>9763</v>
      </c>
      <c r="BAD1" s="1" t="s">
        <v>9764</v>
      </c>
      <c r="BAE1" s="1" t="s">
        <v>9765</v>
      </c>
      <c r="BAF1" s="1" t="s">
        <v>9766</v>
      </c>
      <c r="BAG1" s="1" t="s">
        <v>9767</v>
      </c>
      <c r="BAH1" s="1" t="s">
        <v>9768</v>
      </c>
      <c r="BAI1" s="1" t="s">
        <v>9769</v>
      </c>
      <c r="BAJ1" s="1" t="s">
        <v>9770</v>
      </c>
      <c r="BAK1" s="1" t="s">
        <v>9771</v>
      </c>
      <c r="BAL1" s="1" t="s">
        <v>9772</v>
      </c>
      <c r="BAM1" s="1" t="s">
        <v>9773</v>
      </c>
      <c r="BAN1" s="1" t="s">
        <v>9774</v>
      </c>
      <c r="BAO1" s="1" t="s">
        <v>9775</v>
      </c>
      <c r="BAP1" s="1" t="s">
        <v>9776</v>
      </c>
      <c r="BAQ1" s="1" t="s">
        <v>9777</v>
      </c>
      <c r="BAR1" s="1" t="s">
        <v>9778</v>
      </c>
      <c r="BAS1" s="1" t="s">
        <v>9779</v>
      </c>
      <c r="BAT1" s="1" t="s">
        <v>9780</v>
      </c>
      <c r="BAU1" s="1" t="s">
        <v>9781</v>
      </c>
      <c r="BAV1" s="1" t="s">
        <v>9782</v>
      </c>
      <c r="BAW1" s="1" t="s">
        <v>9783</v>
      </c>
      <c r="BAX1" s="1" t="s">
        <v>9784</v>
      </c>
      <c r="BAY1" s="1" t="s">
        <v>9785</v>
      </c>
      <c r="BAZ1" s="1" t="s">
        <v>9786</v>
      </c>
      <c r="BBA1" s="1" t="s">
        <v>9787</v>
      </c>
      <c r="BBB1" s="1" t="s">
        <v>9788</v>
      </c>
      <c r="BBC1" s="1" t="s">
        <v>9789</v>
      </c>
      <c r="BBD1" s="1" t="s">
        <v>9790</v>
      </c>
      <c r="BBE1" s="1" t="s">
        <v>9791</v>
      </c>
      <c r="BBF1" s="1" t="s">
        <v>9792</v>
      </c>
      <c r="BBG1" s="1" t="s">
        <v>9793</v>
      </c>
      <c r="BBH1" s="1" t="s">
        <v>9794</v>
      </c>
      <c r="BBI1" s="1" t="s">
        <v>9795</v>
      </c>
      <c r="BBJ1" s="1" t="s">
        <v>9796</v>
      </c>
      <c r="BBK1" s="1" t="s">
        <v>9797</v>
      </c>
      <c r="BBL1" s="1" t="s">
        <v>9798</v>
      </c>
      <c r="BBM1" s="1" t="s">
        <v>9799</v>
      </c>
      <c r="BBN1" s="1" t="s">
        <v>9800</v>
      </c>
      <c r="BBO1" s="1" t="s">
        <v>9801</v>
      </c>
      <c r="BBP1" s="1" t="s">
        <v>9802</v>
      </c>
      <c r="BBQ1" s="1" t="s">
        <v>9803</v>
      </c>
      <c r="BBR1" s="1" t="s">
        <v>9804</v>
      </c>
      <c r="BBS1" s="1" t="s">
        <v>9805</v>
      </c>
      <c r="BBT1" s="1" t="s">
        <v>9806</v>
      </c>
      <c r="BBU1" s="1" t="s">
        <v>9807</v>
      </c>
      <c r="BBV1" s="1" t="s">
        <v>9808</v>
      </c>
      <c r="BBW1" s="1" t="s">
        <v>9809</v>
      </c>
      <c r="BBX1" s="1" t="s">
        <v>9810</v>
      </c>
      <c r="BBY1" s="1" t="s">
        <v>9811</v>
      </c>
      <c r="BBZ1" s="1" t="s">
        <v>9812</v>
      </c>
      <c r="BCA1" s="1" t="s">
        <v>9813</v>
      </c>
      <c r="BCB1" s="1" t="s">
        <v>9814</v>
      </c>
      <c r="BCC1" s="1" t="s">
        <v>9815</v>
      </c>
      <c r="BCD1" s="1" t="s">
        <v>9816</v>
      </c>
      <c r="BCE1" s="1" t="s">
        <v>9817</v>
      </c>
      <c r="BCF1" s="1" t="s">
        <v>9818</v>
      </c>
      <c r="BCG1" s="1" t="s">
        <v>9819</v>
      </c>
      <c r="BCH1" s="1" t="s">
        <v>9820</v>
      </c>
      <c r="BCI1" s="1" t="s">
        <v>9821</v>
      </c>
      <c r="BCJ1" s="1" t="s">
        <v>9822</v>
      </c>
      <c r="BCK1" s="1" t="s">
        <v>9823</v>
      </c>
      <c r="BCL1" s="1" t="s">
        <v>9824</v>
      </c>
      <c r="BCM1" s="1" t="s">
        <v>9825</v>
      </c>
      <c r="BCN1" s="1" t="s">
        <v>9826</v>
      </c>
      <c r="BCO1" s="1" t="s">
        <v>9827</v>
      </c>
      <c r="BCP1" s="1" t="s">
        <v>9828</v>
      </c>
      <c r="BCQ1" s="1" t="s">
        <v>9829</v>
      </c>
      <c r="BCR1" s="1" t="s">
        <v>9830</v>
      </c>
      <c r="BCS1" s="1" t="s">
        <v>9831</v>
      </c>
      <c r="BCT1" s="1" t="s">
        <v>9832</v>
      </c>
      <c r="BCU1" s="1" t="s">
        <v>9833</v>
      </c>
      <c r="BCV1" s="1" t="s">
        <v>9834</v>
      </c>
      <c r="BCW1" s="1" t="s">
        <v>9835</v>
      </c>
      <c r="BCX1" s="1" t="s">
        <v>9836</v>
      </c>
      <c r="BCY1" s="1" t="s">
        <v>9837</v>
      </c>
      <c r="BCZ1" s="1" t="s">
        <v>9838</v>
      </c>
      <c r="BDA1" s="1" t="s">
        <v>9839</v>
      </c>
      <c r="BDB1" s="1" t="s">
        <v>9840</v>
      </c>
      <c r="BDC1" s="1" t="s">
        <v>9841</v>
      </c>
      <c r="BDD1" s="1" t="s">
        <v>9842</v>
      </c>
      <c r="BDE1" s="1" t="s">
        <v>9843</v>
      </c>
      <c r="BDF1" s="1" t="s">
        <v>9844</v>
      </c>
      <c r="BDG1" s="1" t="s">
        <v>9845</v>
      </c>
      <c r="BDH1" s="1" t="s">
        <v>9846</v>
      </c>
      <c r="BDI1" s="1" t="s">
        <v>9847</v>
      </c>
      <c r="BDJ1" s="1" t="s">
        <v>9848</v>
      </c>
      <c r="BDK1" s="1" t="s">
        <v>9849</v>
      </c>
      <c r="BDL1" s="1" t="s">
        <v>9850</v>
      </c>
      <c r="BDM1" s="1" t="s">
        <v>9851</v>
      </c>
      <c r="BDN1" s="1" t="s">
        <v>9852</v>
      </c>
      <c r="BDO1" s="1" t="s">
        <v>9853</v>
      </c>
      <c r="BDP1" s="1" t="s">
        <v>9854</v>
      </c>
      <c r="BDQ1" s="1" t="s">
        <v>9855</v>
      </c>
      <c r="BDR1" s="1" t="s">
        <v>9856</v>
      </c>
      <c r="BDS1" s="1" t="s">
        <v>9857</v>
      </c>
      <c r="BDT1" s="1" t="s">
        <v>9858</v>
      </c>
      <c r="BDU1" s="1" t="s">
        <v>9859</v>
      </c>
      <c r="BDV1" s="1" t="s">
        <v>9860</v>
      </c>
      <c r="BDW1" s="1" t="s">
        <v>9861</v>
      </c>
      <c r="BDX1" s="1" t="s">
        <v>9862</v>
      </c>
      <c r="BDY1" s="1" t="s">
        <v>9863</v>
      </c>
      <c r="BDZ1" s="1" t="s">
        <v>9864</v>
      </c>
      <c r="BEA1" s="1" t="s">
        <v>9865</v>
      </c>
      <c r="BEB1" s="1" t="s">
        <v>9866</v>
      </c>
      <c r="BEC1" s="1" t="s">
        <v>9867</v>
      </c>
      <c r="BED1" s="1" t="s">
        <v>9868</v>
      </c>
      <c r="BEE1" s="1" t="s">
        <v>9869</v>
      </c>
      <c r="BEF1" s="1" t="s">
        <v>9870</v>
      </c>
      <c r="BEG1" s="1" t="s">
        <v>9871</v>
      </c>
      <c r="BEH1" s="1" t="s">
        <v>9872</v>
      </c>
      <c r="BEI1" s="1" t="s">
        <v>9873</v>
      </c>
      <c r="BEJ1" s="1" t="s">
        <v>9874</v>
      </c>
      <c r="BEK1" s="1" t="s">
        <v>9875</v>
      </c>
      <c r="BEL1" s="1" t="s">
        <v>9876</v>
      </c>
      <c r="BEM1" s="1" t="s">
        <v>9877</v>
      </c>
      <c r="BEN1" s="1" t="s">
        <v>9878</v>
      </c>
      <c r="BEO1" s="1" t="s">
        <v>9879</v>
      </c>
      <c r="BEP1" s="1" t="s">
        <v>9880</v>
      </c>
      <c r="BEQ1" s="1" t="s">
        <v>9881</v>
      </c>
      <c r="BER1" s="1" t="s">
        <v>9882</v>
      </c>
      <c r="BES1" s="1" t="s">
        <v>9883</v>
      </c>
      <c r="BET1" s="1" t="s">
        <v>9884</v>
      </c>
      <c r="BEU1" s="1" t="s">
        <v>9885</v>
      </c>
      <c r="BEV1" s="1" t="s">
        <v>9886</v>
      </c>
      <c r="BEW1" s="1" t="s">
        <v>9887</v>
      </c>
      <c r="BEX1" s="1" t="s">
        <v>9888</v>
      </c>
      <c r="BEY1" s="1" t="s">
        <v>9889</v>
      </c>
      <c r="BEZ1" s="1" t="s">
        <v>9890</v>
      </c>
      <c r="BFA1" s="1" t="s">
        <v>9891</v>
      </c>
      <c r="BFB1" s="1" t="s">
        <v>9892</v>
      </c>
      <c r="BFC1" s="1" t="s">
        <v>9893</v>
      </c>
      <c r="BFD1" s="1" t="s">
        <v>9894</v>
      </c>
      <c r="BFE1" s="1" t="s">
        <v>9895</v>
      </c>
      <c r="BFF1" s="1" t="s">
        <v>9896</v>
      </c>
      <c r="BFG1" s="1" t="s">
        <v>9897</v>
      </c>
      <c r="BFH1" s="1" t="s">
        <v>9898</v>
      </c>
      <c r="BFI1" s="1" t="s">
        <v>9899</v>
      </c>
      <c r="BFJ1" s="1" t="s">
        <v>9900</v>
      </c>
      <c r="BFK1" s="1" t="s">
        <v>9901</v>
      </c>
      <c r="BFL1" s="1" t="s">
        <v>9902</v>
      </c>
      <c r="BFM1" s="1" t="s">
        <v>9903</v>
      </c>
      <c r="BFN1" s="1" t="s">
        <v>9904</v>
      </c>
      <c r="BFO1" s="1" t="s">
        <v>9905</v>
      </c>
      <c r="BFP1" s="1" t="s">
        <v>9906</v>
      </c>
      <c r="BFQ1" s="1" t="s">
        <v>9907</v>
      </c>
      <c r="BFR1" s="1" t="s">
        <v>9908</v>
      </c>
      <c r="BFS1" s="1" t="s">
        <v>9909</v>
      </c>
      <c r="BFT1" s="1" t="s">
        <v>9910</v>
      </c>
      <c r="BFU1" s="1" t="s">
        <v>9911</v>
      </c>
      <c r="BFV1" s="1" t="s">
        <v>9912</v>
      </c>
      <c r="BFW1" s="1" t="s">
        <v>9913</v>
      </c>
      <c r="BFX1" s="1" t="s">
        <v>9914</v>
      </c>
      <c r="BFY1" s="1" t="s">
        <v>9915</v>
      </c>
      <c r="BFZ1" s="1" t="s">
        <v>9916</v>
      </c>
      <c r="BGA1" s="1" t="s">
        <v>9917</v>
      </c>
      <c r="BGB1" s="1" t="s">
        <v>9918</v>
      </c>
      <c r="BGC1" s="1" t="s">
        <v>9919</v>
      </c>
      <c r="BGD1" s="1" t="s">
        <v>9920</v>
      </c>
      <c r="BGE1" s="1" t="s">
        <v>9921</v>
      </c>
      <c r="BGF1" s="1" t="s">
        <v>9922</v>
      </c>
      <c r="BGG1" s="1" t="s">
        <v>9923</v>
      </c>
      <c r="BGH1" s="1" t="s">
        <v>9924</v>
      </c>
      <c r="BGI1" s="1" t="s">
        <v>9925</v>
      </c>
      <c r="BGJ1" s="1" t="s">
        <v>9926</v>
      </c>
      <c r="BGK1" s="1" t="s">
        <v>9927</v>
      </c>
      <c r="BGL1" s="1" t="s">
        <v>9928</v>
      </c>
      <c r="BGM1" s="1" t="s">
        <v>9929</v>
      </c>
      <c r="BGN1" s="1" t="s">
        <v>9930</v>
      </c>
      <c r="BGO1" s="1" t="s">
        <v>9931</v>
      </c>
      <c r="BGP1" s="1" t="s">
        <v>9932</v>
      </c>
      <c r="BGQ1" s="1" t="s">
        <v>9933</v>
      </c>
      <c r="BGR1" s="1" t="s">
        <v>9934</v>
      </c>
      <c r="BGS1" s="1" t="s">
        <v>9935</v>
      </c>
      <c r="BGT1" s="1" t="s">
        <v>9936</v>
      </c>
      <c r="BGU1" s="1" t="s">
        <v>9937</v>
      </c>
      <c r="BGV1" s="1" t="s">
        <v>9938</v>
      </c>
      <c r="BGW1" s="1" t="s">
        <v>9939</v>
      </c>
      <c r="BGX1" s="1" t="s">
        <v>9940</v>
      </c>
      <c r="BGY1" s="1" t="s">
        <v>9941</v>
      </c>
      <c r="BGZ1" s="1" t="s">
        <v>9942</v>
      </c>
      <c r="BHA1" s="1" t="s">
        <v>9943</v>
      </c>
      <c r="BHB1" s="1" t="s">
        <v>9944</v>
      </c>
      <c r="BHC1" s="1" t="s">
        <v>9945</v>
      </c>
      <c r="BHD1" s="1" t="s">
        <v>9946</v>
      </c>
      <c r="BHE1" s="1" t="s">
        <v>9947</v>
      </c>
      <c r="BHF1" s="1" t="s">
        <v>9948</v>
      </c>
      <c r="BHG1" s="1" t="s">
        <v>9949</v>
      </c>
      <c r="BHH1" s="1" t="s">
        <v>9950</v>
      </c>
      <c r="BHI1" s="1" t="s">
        <v>9951</v>
      </c>
      <c r="BHJ1" s="1" t="s">
        <v>9952</v>
      </c>
      <c r="BHK1" s="1" t="s">
        <v>9953</v>
      </c>
      <c r="BHL1" s="1" t="s">
        <v>9954</v>
      </c>
      <c r="BHM1" s="1" t="s">
        <v>9955</v>
      </c>
      <c r="BHN1" s="1" t="s">
        <v>9956</v>
      </c>
      <c r="BHO1" s="1" t="s">
        <v>9957</v>
      </c>
      <c r="BHP1" s="1" t="s">
        <v>9958</v>
      </c>
      <c r="BHQ1" s="1" t="s">
        <v>9959</v>
      </c>
      <c r="BHR1" s="1" t="s">
        <v>9960</v>
      </c>
      <c r="BHS1" s="1" t="s">
        <v>9961</v>
      </c>
      <c r="BHT1" s="1" t="s">
        <v>9962</v>
      </c>
      <c r="BHU1" s="1" t="s">
        <v>9963</v>
      </c>
      <c r="BHV1" s="1" t="s">
        <v>9964</v>
      </c>
      <c r="BHW1" s="1" t="s">
        <v>9965</v>
      </c>
      <c r="BHX1" s="1" t="s">
        <v>9966</v>
      </c>
      <c r="BHY1" s="1" t="s">
        <v>9967</v>
      </c>
      <c r="BHZ1" s="1" t="s">
        <v>9968</v>
      </c>
      <c r="BIA1" s="1" t="s">
        <v>9969</v>
      </c>
      <c r="BIB1" s="1" t="s">
        <v>9970</v>
      </c>
      <c r="BIC1" s="1" t="s">
        <v>9971</v>
      </c>
      <c r="BID1" s="1" t="s">
        <v>9972</v>
      </c>
      <c r="BIE1" s="1" t="s">
        <v>9973</v>
      </c>
      <c r="BIF1" s="1" t="s">
        <v>9974</v>
      </c>
      <c r="BIG1" s="1" t="s">
        <v>9975</v>
      </c>
      <c r="BIH1" s="1" t="s">
        <v>9976</v>
      </c>
      <c r="BII1" s="1" t="s">
        <v>9977</v>
      </c>
      <c r="BIJ1" s="1" t="s">
        <v>9978</v>
      </c>
      <c r="BIK1" s="1" t="s">
        <v>9979</v>
      </c>
      <c r="BIL1" s="1" t="s">
        <v>9980</v>
      </c>
      <c r="BIM1" s="1" t="s">
        <v>9981</v>
      </c>
      <c r="BIN1" s="1" t="s">
        <v>9982</v>
      </c>
      <c r="BIO1" s="1" t="s">
        <v>9983</v>
      </c>
      <c r="BIP1" s="1" t="s">
        <v>9984</v>
      </c>
      <c r="BIQ1" s="1" t="s">
        <v>9985</v>
      </c>
      <c r="BIR1" s="1" t="s">
        <v>9986</v>
      </c>
      <c r="BIS1" s="1" t="s">
        <v>9987</v>
      </c>
      <c r="BIT1" s="1" t="s">
        <v>9988</v>
      </c>
      <c r="BIU1" s="1" t="s">
        <v>9989</v>
      </c>
      <c r="BIV1" s="1" t="s">
        <v>9990</v>
      </c>
      <c r="BIW1" s="1" t="s">
        <v>9991</v>
      </c>
      <c r="BIX1" s="1" t="s">
        <v>9992</v>
      </c>
      <c r="BIY1" s="1" t="s">
        <v>9993</v>
      </c>
      <c r="BIZ1" s="1" t="s">
        <v>9994</v>
      </c>
      <c r="BJA1" s="1" t="s">
        <v>9995</v>
      </c>
      <c r="BJB1" s="1" t="s">
        <v>9996</v>
      </c>
      <c r="BJC1" s="1" t="s">
        <v>9997</v>
      </c>
      <c r="BJD1" s="1" t="s">
        <v>9998</v>
      </c>
      <c r="BJE1" s="1" t="s">
        <v>9999</v>
      </c>
      <c r="BJF1" s="1" t="s">
        <v>10000</v>
      </c>
      <c r="BJG1" s="1" t="s">
        <v>10001</v>
      </c>
      <c r="BJH1" s="1" t="s">
        <v>10002</v>
      </c>
      <c r="BJI1" s="1" t="s">
        <v>10003</v>
      </c>
      <c r="BJJ1" s="1" t="s">
        <v>10004</v>
      </c>
      <c r="BJK1" s="1" t="s">
        <v>10005</v>
      </c>
      <c r="BJL1" s="1" t="s">
        <v>10006</v>
      </c>
      <c r="BJM1" s="1" t="s">
        <v>10007</v>
      </c>
      <c r="BJN1" s="1" t="s">
        <v>10008</v>
      </c>
      <c r="BJO1" s="1" t="s">
        <v>10009</v>
      </c>
      <c r="BJP1" s="1" t="s">
        <v>10010</v>
      </c>
      <c r="BJQ1" s="1" t="s">
        <v>10011</v>
      </c>
      <c r="BJR1" s="1" t="s">
        <v>10012</v>
      </c>
      <c r="BJS1" s="1" t="s">
        <v>10013</v>
      </c>
      <c r="BJT1" s="1" t="s">
        <v>10014</v>
      </c>
      <c r="BJU1" s="1" t="s">
        <v>10015</v>
      </c>
      <c r="BJV1" s="1" t="s">
        <v>10016</v>
      </c>
      <c r="BJW1" s="1" t="s">
        <v>10017</v>
      </c>
      <c r="BJX1" s="1" t="s">
        <v>10018</v>
      </c>
      <c r="BJY1" s="1" t="s">
        <v>10019</v>
      </c>
      <c r="BJZ1" s="1" t="s">
        <v>10020</v>
      </c>
      <c r="BKA1" s="1" t="s">
        <v>10021</v>
      </c>
      <c r="BKB1" s="1" t="s">
        <v>10022</v>
      </c>
      <c r="BKC1" s="1" t="s">
        <v>10023</v>
      </c>
      <c r="BKD1" s="1" t="s">
        <v>10024</v>
      </c>
      <c r="BKE1" s="1" t="s">
        <v>10025</v>
      </c>
      <c r="BKF1" s="1" t="s">
        <v>10026</v>
      </c>
      <c r="BKG1" s="1" t="s">
        <v>10027</v>
      </c>
      <c r="BKH1" s="1" t="s">
        <v>10028</v>
      </c>
      <c r="BKI1" s="1" t="s">
        <v>10029</v>
      </c>
      <c r="BKJ1" s="1" t="s">
        <v>10030</v>
      </c>
      <c r="BKK1" s="1" t="s">
        <v>10031</v>
      </c>
      <c r="BKL1" s="1" t="s">
        <v>10032</v>
      </c>
      <c r="BKM1" s="1" t="s">
        <v>10033</v>
      </c>
      <c r="BKN1" s="1" t="s">
        <v>10034</v>
      </c>
      <c r="BKO1" s="1" t="s">
        <v>10035</v>
      </c>
      <c r="BKP1" s="1" t="s">
        <v>10036</v>
      </c>
      <c r="BKQ1" s="1" t="s">
        <v>10037</v>
      </c>
      <c r="BKR1" s="1" t="s">
        <v>10038</v>
      </c>
      <c r="BKS1" s="1" t="s">
        <v>10039</v>
      </c>
      <c r="BKT1" s="1" t="s">
        <v>10040</v>
      </c>
      <c r="BKU1" s="1" t="s">
        <v>10041</v>
      </c>
      <c r="BKV1" s="1" t="s">
        <v>10042</v>
      </c>
      <c r="BKW1" s="1" t="s">
        <v>10043</v>
      </c>
      <c r="BKX1" s="1" t="s">
        <v>10044</v>
      </c>
      <c r="BKY1" s="1" t="s">
        <v>10045</v>
      </c>
      <c r="BKZ1" s="1" t="s">
        <v>10046</v>
      </c>
      <c r="BLA1" s="1" t="s">
        <v>10047</v>
      </c>
      <c r="BLB1" s="1" t="s">
        <v>10048</v>
      </c>
      <c r="BLC1" s="1" t="s">
        <v>10049</v>
      </c>
      <c r="BLD1" s="1" t="s">
        <v>10050</v>
      </c>
      <c r="BLE1" s="1" t="s">
        <v>10051</v>
      </c>
      <c r="BLF1" s="1" t="s">
        <v>10052</v>
      </c>
      <c r="BLG1" s="1" t="s">
        <v>10053</v>
      </c>
      <c r="BLH1" s="1" t="s">
        <v>10054</v>
      </c>
      <c r="BLI1" s="1" t="s">
        <v>10055</v>
      </c>
      <c r="BLJ1" s="1" t="s">
        <v>10056</v>
      </c>
      <c r="BLK1" s="1" t="s">
        <v>10057</v>
      </c>
      <c r="BLL1" s="1" t="s">
        <v>10058</v>
      </c>
      <c r="BLM1" s="1" t="s">
        <v>10059</v>
      </c>
      <c r="BLN1" s="1" t="s">
        <v>10060</v>
      </c>
      <c r="BLO1" s="1" t="s">
        <v>10061</v>
      </c>
      <c r="BLP1" s="1" t="s">
        <v>10062</v>
      </c>
      <c r="BLQ1" s="1" t="s">
        <v>10063</v>
      </c>
      <c r="BLR1" s="1" t="s">
        <v>10064</v>
      </c>
      <c r="BLS1" s="1" t="s">
        <v>10065</v>
      </c>
      <c r="BLT1" s="1" t="s">
        <v>10066</v>
      </c>
      <c r="BLU1" s="1" t="s">
        <v>10067</v>
      </c>
      <c r="BLV1" s="1" t="s">
        <v>10068</v>
      </c>
      <c r="BLW1" s="1" t="s">
        <v>10069</v>
      </c>
      <c r="BLX1" s="1" t="s">
        <v>10070</v>
      </c>
      <c r="BLY1" s="1" t="s">
        <v>10071</v>
      </c>
      <c r="BLZ1" s="1" t="s">
        <v>10072</v>
      </c>
      <c r="BMA1" s="1" t="s">
        <v>10073</v>
      </c>
      <c r="BMB1" s="1" t="s">
        <v>10074</v>
      </c>
      <c r="BMC1" s="1" t="s">
        <v>10075</v>
      </c>
      <c r="BMD1" s="1" t="s">
        <v>10076</v>
      </c>
      <c r="BME1" s="1" t="s">
        <v>10077</v>
      </c>
      <c r="BMF1" s="1" t="s">
        <v>10078</v>
      </c>
      <c r="BMG1" s="1" t="s">
        <v>10079</v>
      </c>
      <c r="BMH1" s="1" t="s">
        <v>10080</v>
      </c>
      <c r="BMI1" s="1" t="s">
        <v>10081</v>
      </c>
      <c r="BMJ1" s="1" t="s">
        <v>10082</v>
      </c>
      <c r="BMK1" s="1" t="s">
        <v>10083</v>
      </c>
      <c r="BML1" s="1" t="s">
        <v>10084</v>
      </c>
      <c r="BMM1" s="1" t="s">
        <v>10085</v>
      </c>
      <c r="BMN1" s="1" t="s">
        <v>10086</v>
      </c>
      <c r="BMO1" s="1" t="s">
        <v>10087</v>
      </c>
      <c r="BMP1" s="1" t="s">
        <v>10088</v>
      </c>
      <c r="BMQ1" s="1" t="s">
        <v>10089</v>
      </c>
      <c r="BMR1" s="1" t="s">
        <v>10090</v>
      </c>
      <c r="BMS1" s="1" t="s">
        <v>10091</v>
      </c>
      <c r="BMT1" s="1" t="s">
        <v>10092</v>
      </c>
      <c r="BMU1" s="1" t="s">
        <v>10093</v>
      </c>
      <c r="BMV1" s="1" t="s">
        <v>10094</v>
      </c>
      <c r="BMW1" s="1" t="s">
        <v>10095</v>
      </c>
      <c r="BMX1" s="1" t="s">
        <v>10096</v>
      </c>
      <c r="BMY1" s="1" t="s">
        <v>10097</v>
      </c>
      <c r="BMZ1" s="1" t="s">
        <v>10098</v>
      </c>
      <c r="BNA1" s="1" t="s">
        <v>10099</v>
      </c>
      <c r="BNB1" s="1" t="s">
        <v>10100</v>
      </c>
      <c r="BNC1" s="1" t="s">
        <v>10101</v>
      </c>
      <c r="BND1" s="1" t="s">
        <v>10102</v>
      </c>
      <c r="BNE1" s="1" t="s">
        <v>10103</v>
      </c>
      <c r="BNF1" s="1" t="s">
        <v>10104</v>
      </c>
      <c r="BNG1" s="1" t="s">
        <v>10105</v>
      </c>
      <c r="BNH1" s="1" t="s">
        <v>10106</v>
      </c>
      <c r="BNI1" s="1" t="s">
        <v>10107</v>
      </c>
      <c r="BNJ1" s="1" t="s">
        <v>10108</v>
      </c>
      <c r="BNK1" s="1" t="s">
        <v>10109</v>
      </c>
      <c r="BNL1" s="1" t="s">
        <v>10110</v>
      </c>
      <c r="BNM1" s="1" t="s">
        <v>10111</v>
      </c>
      <c r="BNN1" s="1" t="s">
        <v>10112</v>
      </c>
      <c r="BNO1" s="1" t="s">
        <v>10113</v>
      </c>
      <c r="BNP1" s="1" t="s">
        <v>10114</v>
      </c>
      <c r="BNQ1" s="1" t="s">
        <v>10115</v>
      </c>
      <c r="BNR1" s="1" t="s">
        <v>10116</v>
      </c>
      <c r="BNS1" s="1" t="s">
        <v>10117</v>
      </c>
      <c r="BNT1" s="1" t="s">
        <v>10118</v>
      </c>
      <c r="BNU1" s="1" t="s">
        <v>10119</v>
      </c>
      <c r="BNV1" s="1" t="s">
        <v>10120</v>
      </c>
      <c r="BNW1" s="1" t="s">
        <v>10121</v>
      </c>
      <c r="BNX1" s="1" t="s">
        <v>10122</v>
      </c>
      <c r="BNY1" s="1" t="s">
        <v>10123</v>
      </c>
      <c r="BNZ1" s="1" t="s">
        <v>10124</v>
      </c>
      <c r="BOA1" s="1" t="s">
        <v>10125</v>
      </c>
      <c r="BOB1" s="1" t="s">
        <v>10126</v>
      </c>
      <c r="BOC1" s="1" t="s">
        <v>10127</v>
      </c>
      <c r="BOD1" s="1" t="s">
        <v>10128</v>
      </c>
      <c r="BOE1" s="1" t="s">
        <v>10129</v>
      </c>
      <c r="BOF1" s="1" t="s">
        <v>10130</v>
      </c>
      <c r="BOG1" s="1" t="s">
        <v>10131</v>
      </c>
      <c r="BOH1" s="1" t="s">
        <v>10132</v>
      </c>
      <c r="BOI1" s="1" t="s">
        <v>10133</v>
      </c>
      <c r="BOJ1" s="1" t="s">
        <v>10134</v>
      </c>
      <c r="BOK1" s="1" t="s">
        <v>10135</v>
      </c>
      <c r="BOL1" s="1" t="s">
        <v>10136</v>
      </c>
      <c r="BOM1" s="1" t="s">
        <v>10137</v>
      </c>
      <c r="BON1" s="1" t="s">
        <v>10138</v>
      </c>
      <c r="BOO1" s="1" t="s">
        <v>10139</v>
      </c>
      <c r="BOP1" s="1" t="s">
        <v>10140</v>
      </c>
      <c r="BOQ1" s="1" t="s">
        <v>10141</v>
      </c>
      <c r="BOR1" s="1" t="s">
        <v>10142</v>
      </c>
      <c r="BOS1" s="1" t="s">
        <v>10143</v>
      </c>
      <c r="BOT1" s="1" t="s">
        <v>10144</v>
      </c>
      <c r="BOU1" s="1" t="s">
        <v>10145</v>
      </c>
      <c r="BOV1" s="1" t="s">
        <v>10146</v>
      </c>
      <c r="BOW1" s="1" t="s">
        <v>10147</v>
      </c>
      <c r="BOX1" s="1" t="s">
        <v>10148</v>
      </c>
      <c r="BOY1" s="1" t="s">
        <v>10149</v>
      </c>
      <c r="BOZ1" s="1" t="s">
        <v>10150</v>
      </c>
      <c r="BPA1" s="1" t="s">
        <v>10151</v>
      </c>
      <c r="BPB1" s="1" t="s">
        <v>10152</v>
      </c>
      <c r="BPC1" s="1" t="s">
        <v>10153</v>
      </c>
      <c r="BPD1" s="1" t="s">
        <v>10154</v>
      </c>
      <c r="BPE1" s="1" t="s">
        <v>10155</v>
      </c>
      <c r="BPF1" s="1" t="s">
        <v>10156</v>
      </c>
      <c r="BPG1" s="1" t="s">
        <v>10157</v>
      </c>
      <c r="BPH1" s="1" t="s">
        <v>10158</v>
      </c>
      <c r="BPI1" s="1" t="s">
        <v>10159</v>
      </c>
      <c r="BPJ1" s="1" t="s">
        <v>10160</v>
      </c>
      <c r="BPK1" s="1" t="s">
        <v>10161</v>
      </c>
      <c r="BPL1" s="1" t="s">
        <v>10162</v>
      </c>
      <c r="BPM1" s="1" t="s">
        <v>10163</v>
      </c>
      <c r="BPN1" s="1" t="s">
        <v>10164</v>
      </c>
      <c r="BPO1" s="1" t="s">
        <v>10165</v>
      </c>
      <c r="BPP1" s="1" t="s">
        <v>10166</v>
      </c>
      <c r="BPQ1" s="1" t="s">
        <v>10167</v>
      </c>
      <c r="BPR1" s="1" t="s">
        <v>10168</v>
      </c>
      <c r="BPS1" s="1" t="s">
        <v>10169</v>
      </c>
      <c r="BPT1" s="1" t="s">
        <v>10170</v>
      </c>
      <c r="BPU1" s="1" t="s">
        <v>10171</v>
      </c>
      <c r="BPV1" s="1" t="s">
        <v>10172</v>
      </c>
      <c r="BPW1" s="1" t="s">
        <v>10173</v>
      </c>
      <c r="BPX1" s="1" t="s">
        <v>10174</v>
      </c>
      <c r="BPY1" s="1" t="s">
        <v>10175</v>
      </c>
      <c r="BPZ1" s="1" t="s">
        <v>10176</v>
      </c>
      <c r="BQA1" s="1" t="s">
        <v>10177</v>
      </c>
      <c r="BQB1" s="1" t="s">
        <v>10178</v>
      </c>
      <c r="BQC1" s="1" t="s">
        <v>10179</v>
      </c>
      <c r="BQD1" s="1" t="s">
        <v>10180</v>
      </c>
      <c r="BQE1" s="1" t="s">
        <v>10181</v>
      </c>
      <c r="BQF1" s="1" t="s">
        <v>10182</v>
      </c>
      <c r="BQG1" s="1" t="s">
        <v>10183</v>
      </c>
      <c r="BQH1" s="1" t="s">
        <v>10184</v>
      </c>
      <c r="BQI1" s="1" t="s">
        <v>10185</v>
      </c>
      <c r="BQJ1" s="1" t="s">
        <v>10186</v>
      </c>
      <c r="BQK1" s="1" t="s">
        <v>10187</v>
      </c>
      <c r="BQL1" s="1" t="s">
        <v>10188</v>
      </c>
      <c r="BQM1" s="1" t="s">
        <v>10189</v>
      </c>
      <c r="BQN1" s="1" t="s">
        <v>10190</v>
      </c>
      <c r="BQO1" s="1" t="s">
        <v>10191</v>
      </c>
      <c r="BQP1" s="1" t="s">
        <v>10192</v>
      </c>
      <c r="BQQ1" s="1" t="s">
        <v>10193</v>
      </c>
      <c r="BQR1" s="1" t="s">
        <v>10194</v>
      </c>
      <c r="BQS1" s="1" t="s">
        <v>10195</v>
      </c>
      <c r="BQT1" s="1" t="s">
        <v>10196</v>
      </c>
      <c r="BQU1" s="1" t="s">
        <v>10197</v>
      </c>
      <c r="BQV1" s="1" t="s">
        <v>10198</v>
      </c>
      <c r="BQW1" s="1" t="s">
        <v>10199</v>
      </c>
      <c r="BQX1" s="1" t="s">
        <v>10200</v>
      </c>
      <c r="BQY1" s="1" t="s">
        <v>10201</v>
      </c>
      <c r="BQZ1" s="1" t="s">
        <v>10202</v>
      </c>
      <c r="BRA1" s="1" t="s">
        <v>10203</v>
      </c>
      <c r="BRB1" s="1" t="s">
        <v>10204</v>
      </c>
      <c r="BRC1" s="1" t="s">
        <v>10205</v>
      </c>
      <c r="BRD1" s="1" t="s">
        <v>10206</v>
      </c>
      <c r="BRE1" s="1" t="s">
        <v>10207</v>
      </c>
      <c r="BRF1" s="1" t="s">
        <v>10208</v>
      </c>
      <c r="BRG1" s="1" t="s">
        <v>10209</v>
      </c>
      <c r="BRH1" s="1" t="s">
        <v>10210</v>
      </c>
      <c r="BRI1" s="1" t="s">
        <v>10211</v>
      </c>
      <c r="BRJ1" s="1" t="s">
        <v>10212</v>
      </c>
      <c r="BRK1" s="1" t="s">
        <v>10213</v>
      </c>
      <c r="BRL1" s="1" t="s">
        <v>10214</v>
      </c>
      <c r="BRM1" s="1" t="s">
        <v>10215</v>
      </c>
      <c r="BRN1" s="1" t="s">
        <v>10216</v>
      </c>
      <c r="BRO1" s="1" t="s">
        <v>10217</v>
      </c>
      <c r="BRP1" s="1" t="s">
        <v>10218</v>
      </c>
      <c r="BRQ1" s="1" t="s">
        <v>10219</v>
      </c>
      <c r="BRR1" s="1" t="s">
        <v>10220</v>
      </c>
      <c r="BRS1" s="1" t="s">
        <v>10221</v>
      </c>
      <c r="BRT1" s="1" t="s">
        <v>10222</v>
      </c>
      <c r="BRU1" s="1" t="s">
        <v>10223</v>
      </c>
      <c r="BRV1" s="1" t="s">
        <v>10224</v>
      </c>
      <c r="BRW1" s="1" t="s">
        <v>10225</v>
      </c>
      <c r="BRX1" s="1" t="s">
        <v>10226</v>
      </c>
      <c r="BRY1" s="1" t="s">
        <v>10227</v>
      </c>
      <c r="BRZ1" s="1" t="s">
        <v>10228</v>
      </c>
      <c r="BSA1" s="1" t="s">
        <v>10229</v>
      </c>
      <c r="BSB1" s="1" t="s">
        <v>10230</v>
      </c>
      <c r="BSC1" s="1" t="s">
        <v>10231</v>
      </c>
      <c r="BSD1" s="1" t="s">
        <v>10232</v>
      </c>
      <c r="BSE1" s="1" t="s">
        <v>10233</v>
      </c>
      <c r="BSF1" s="1" t="s">
        <v>10234</v>
      </c>
      <c r="BSG1" s="1" t="s">
        <v>10235</v>
      </c>
      <c r="BSH1" s="1" t="s">
        <v>10236</v>
      </c>
      <c r="BSI1" s="1" t="s">
        <v>10237</v>
      </c>
      <c r="BSJ1" s="1" t="s">
        <v>10238</v>
      </c>
      <c r="BSK1" s="1" t="s">
        <v>10239</v>
      </c>
      <c r="BSL1" s="1" t="s">
        <v>10240</v>
      </c>
      <c r="BSM1" s="1" t="s">
        <v>10241</v>
      </c>
      <c r="BSN1" s="1" t="s">
        <v>10242</v>
      </c>
      <c r="BSO1" s="1" t="s">
        <v>10243</v>
      </c>
      <c r="BSP1" s="1" t="s">
        <v>10244</v>
      </c>
      <c r="BSQ1" s="1" t="s">
        <v>10245</v>
      </c>
      <c r="BSR1" s="1" t="s">
        <v>10246</v>
      </c>
      <c r="BSS1" s="1" t="s">
        <v>10247</v>
      </c>
      <c r="BST1" s="1" t="s">
        <v>10248</v>
      </c>
      <c r="BSU1" s="1" t="s">
        <v>10249</v>
      </c>
      <c r="BSV1" s="1" t="s">
        <v>10250</v>
      </c>
      <c r="BSW1" s="1" t="s">
        <v>10251</v>
      </c>
      <c r="BSX1" s="1" t="s">
        <v>10252</v>
      </c>
      <c r="BSY1" s="1" t="s">
        <v>10253</v>
      </c>
      <c r="BSZ1" s="1" t="s">
        <v>10254</v>
      </c>
      <c r="BTA1" s="1" t="s">
        <v>10255</v>
      </c>
      <c r="BTB1" s="1" t="s">
        <v>10256</v>
      </c>
      <c r="BTC1" s="1" t="s">
        <v>10257</v>
      </c>
      <c r="BTD1" s="1" t="s">
        <v>10258</v>
      </c>
      <c r="BTE1" s="1" t="s">
        <v>10259</v>
      </c>
      <c r="BTF1" s="1" t="s">
        <v>10260</v>
      </c>
      <c r="BTG1" s="1" t="s">
        <v>10261</v>
      </c>
      <c r="BTH1" s="1" t="s">
        <v>10262</v>
      </c>
      <c r="BTI1" s="1" t="s">
        <v>10263</v>
      </c>
      <c r="BTJ1" s="1" t="s">
        <v>10264</v>
      </c>
      <c r="BTK1" s="1" t="s">
        <v>10265</v>
      </c>
      <c r="BTL1" s="1" t="s">
        <v>10266</v>
      </c>
      <c r="BTM1" s="1" t="s">
        <v>10267</v>
      </c>
      <c r="BTN1" s="1" t="s">
        <v>10268</v>
      </c>
      <c r="BTO1" s="1" t="s">
        <v>10269</v>
      </c>
      <c r="BTP1" s="1" t="s">
        <v>10270</v>
      </c>
      <c r="BTQ1" s="1" t="s">
        <v>10271</v>
      </c>
      <c r="BTR1" s="1" t="s">
        <v>10272</v>
      </c>
      <c r="BTS1" s="1" t="s">
        <v>10273</v>
      </c>
      <c r="BTT1" s="1" t="s">
        <v>10274</v>
      </c>
      <c r="BTU1" s="1" t="s">
        <v>10275</v>
      </c>
      <c r="BTV1" s="1" t="s">
        <v>10276</v>
      </c>
      <c r="BTW1" s="1" t="s">
        <v>10277</v>
      </c>
      <c r="BTX1" s="1" t="s">
        <v>10278</v>
      </c>
      <c r="BTY1" s="1" t="s">
        <v>10279</v>
      </c>
      <c r="BTZ1" s="1" t="s">
        <v>10280</v>
      </c>
      <c r="BUA1" s="1" t="s">
        <v>10281</v>
      </c>
      <c r="BUB1" s="1" t="s">
        <v>10282</v>
      </c>
      <c r="BUC1" s="1" t="s">
        <v>10283</v>
      </c>
      <c r="BUD1" s="1" t="s">
        <v>10284</v>
      </c>
      <c r="BUE1" s="1" t="s">
        <v>10285</v>
      </c>
      <c r="BUF1" s="1" t="s">
        <v>10286</v>
      </c>
      <c r="BUG1" s="1" t="s">
        <v>10287</v>
      </c>
      <c r="BUH1" s="1" t="s">
        <v>10288</v>
      </c>
      <c r="BUI1" s="1" t="s">
        <v>10289</v>
      </c>
      <c r="BUJ1" s="1" t="s">
        <v>10290</v>
      </c>
      <c r="BUK1" s="1" t="s">
        <v>10291</v>
      </c>
      <c r="BUL1" s="1" t="s">
        <v>10292</v>
      </c>
      <c r="BUM1" s="1" t="s">
        <v>10293</v>
      </c>
      <c r="BUN1" s="1" t="s">
        <v>10294</v>
      </c>
      <c r="BUO1" s="1" t="s">
        <v>10295</v>
      </c>
      <c r="BUP1" s="1" t="s">
        <v>10296</v>
      </c>
      <c r="BUQ1" s="1" t="s">
        <v>10297</v>
      </c>
      <c r="BUR1" s="1" t="s">
        <v>10298</v>
      </c>
      <c r="BUS1" s="1" t="s">
        <v>10299</v>
      </c>
      <c r="BUT1" s="1" t="s">
        <v>10300</v>
      </c>
      <c r="BUU1" s="1" t="s">
        <v>10301</v>
      </c>
      <c r="BUV1" s="1" t="s">
        <v>10302</v>
      </c>
      <c r="BUW1" s="1" t="s">
        <v>10303</v>
      </c>
      <c r="BUX1" s="1" t="s">
        <v>10304</v>
      </c>
      <c r="BUY1" s="1" t="s">
        <v>10305</v>
      </c>
      <c r="BUZ1" s="1" t="s">
        <v>10306</v>
      </c>
      <c r="BVA1" s="1" t="s">
        <v>10307</v>
      </c>
      <c r="BVB1" s="1" t="s">
        <v>10308</v>
      </c>
      <c r="BVC1" s="1" t="s">
        <v>10309</v>
      </c>
      <c r="BVD1" s="1" t="s">
        <v>10310</v>
      </c>
      <c r="BVE1" s="1" t="s">
        <v>10311</v>
      </c>
      <c r="BVF1" s="1" t="s">
        <v>10312</v>
      </c>
      <c r="BVG1" s="1" t="s">
        <v>10313</v>
      </c>
      <c r="BVH1" s="1" t="s">
        <v>10314</v>
      </c>
      <c r="BVI1" s="1" t="s">
        <v>10315</v>
      </c>
      <c r="BVJ1" s="1" t="s">
        <v>10316</v>
      </c>
      <c r="BVK1" s="1" t="s">
        <v>10317</v>
      </c>
      <c r="BVL1" s="1" t="s">
        <v>10318</v>
      </c>
      <c r="BVM1" s="1" t="s">
        <v>10319</v>
      </c>
      <c r="BVN1" s="1" t="s">
        <v>10320</v>
      </c>
      <c r="BVO1" s="1" t="s">
        <v>10321</v>
      </c>
      <c r="BVP1" s="1" t="s">
        <v>10322</v>
      </c>
      <c r="BVQ1" s="1" t="s">
        <v>10323</v>
      </c>
      <c r="BVR1" s="1" t="s">
        <v>10324</v>
      </c>
      <c r="BVS1" s="1" t="s">
        <v>10325</v>
      </c>
      <c r="BVT1" s="1" t="s">
        <v>10326</v>
      </c>
      <c r="BVU1" s="1" t="s">
        <v>10327</v>
      </c>
      <c r="BVV1" s="1" t="s">
        <v>10328</v>
      </c>
      <c r="BVW1" s="1" t="s">
        <v>10329</v>
      </c>
      <c r="BVX1" s="1" t="s">
        <v>10330</v>
      </c>
      <c r="BVY1" s="1" t="s">
        <v>10331</v>
      </c>
      <c r="BVZ1" s="1" t="s">
        <v>10332</v>
      </c>
      <c r="BWA1" s="1" t="s">
        <v>10333</v>
      </c>
      <c r="BWB1" s="1" t="s">
        <v>10334</v>
      </c>
      <c r="BWC1" s="1" t="s">
        <v>10335</v>
      </c>
      <c r="BWD1" s="1" t="s">
        <v>10336</v>
      </c>
      <c r="BWE1" s="1" t="s">
        <v>10337</v>
      </c>
      <c r="BWF1" s="1" t="s">
        <v>10338</v>
      </c>
      <c r="BWG1" s="1" t="s">
        <v>10339</v>
      </c>
      <c r="BWH1" s="1" t="s">
        <v>10340</v>
      </c>
      <c r="BWI1" s="1" t="s">
        <v>10341</v>
      </c>
      <c r="BWJ1" s="1" t="s">
        <v>10342</v>
      </c>
      <c r="BWK1" s="1" t="s">
        <v>10343</v>
      </c>
      <c r="BWL1" s="1" t="s">
        <v>10344</v>
      </c>
      <c r="BWM1" s="1" t="s">
        <v>10345</v>
      </c>
      <c r="BWN1" s="1" t="s">
        <v>10346</v>
      </c>
      <c r="BWO1" s="1" t="s">
        <v>10347</v>
      </c>
      <c r="BWP1" s="1" t="s">
        <v>10348</v>
      </c>
      <c r="BWQ1" s="1" t="s">
        <v>10349</v>
      </c>
      <c r="BWR1" s="1" t="s">
        <v>10350</v>
      </c>
      <c r="BWS1" s="1" t="s">
        <v>10351</v>
      </c>
      <c r="BWT1" s="1" t="s">
        <v>10352</v>
      </c>
      <c r="BWU1" s="1" t="s">
        <v>10353</v>
      </c>
      <c r="BWV1" s="1" t="s">
        <v>10354</v>
      </c>
      <c r="BWW1" s="1" t="s">
        <v>10355</v>
      </c>
      <c r="BWX1" s="1" t="s">
        <v>10356</v>
      </c>
      <c r="BWY1" s="1" t="s">
        <v>10357</v>
      </c>
      <c r="BWZ1" s="1" t="s">
        <v>10358</v>
      </c>
      <c r="BXA1" s="1" t="s">
        <v>10359</v>
      </c>
      <c r="BXB1" s="1" t="s">
        <v>10360</v>
      </c>
      <c r="BXC1" s="1" t="s">
        <v>10361</v>
      </c>
      <c r="BXD1" s="1" t="s">
        <v>10362</v>
      </c>
      <c r="BXE1" s="1" t="s">
        <v>10363</v>
      </c>
      <c r="BXF1" s="1" t="s">
        <v>10364</v>
      </c>
      <c r="BXG1" s="1" t="s">
        <v>10365</v>
      </c>
      <c r="BXH1" s="1" t="s">
        <v>10366</v>
      </c>
      <c r="BXI1" s="1" t="s">
        <v>10367</v>
      </c>
      <c r="BXJ1" s="1" t="s">
        <v>10368</v>
      </c>
      <c r="BXK1" s="1" t="s">
        <v>10369</v>
      </c>
      <c r="BXL1" s="1" t="s">
        <v>10370</v>
      </c>
      <c r="BXM1" s="1" t="s">
        <v>10371</v>
      </c>
      <c r="BXN1" s="1" t="s">
        <v>10372</v>
      </c>
      <c r="BXO1" s="1" t="s">
        <v>10373</v>
      </c>
      <c r="BXP1" s="1" t="s">
        <v>10374</v>
      </c>
      <c r="BXQ1" s="1" t="s">
        <v>10375</v>
      </c>
      <c r="BXR1" s="1" t="s">
        <v>10376</v>
      </c>
      <c r="BXS1" s="1" t="s">
        <v>10377</v>
      </c>
      <c r="BXT1" s="1" t="s">
        <v>10378</v>
      </c>
      <c r="BXU1" s="1" t="s">
        <v>10379</v>
      </c>
      <c r="BXV1" s="1" t="s">
        <v>10380</v>
      </c>
      <c r="BXW1" s="1" t="s">
        <v>10381</v>
      </c>
      <c r="BXX1" s="1" t="s">
        <v>10382</v>
      </c>
      <c r="BXY1" s="1" t="s">
        <v>10383</v>
      </c>
      <c r="BXZ1" s="1" t="s">
        <v>10384</v>
      </c>
      <c r="BYA1" s="1" t="s">
        <v>10385</v>
      </c>
      <c r="BYB1" s="1" t="s">
        <v>10386</v>
      </c>
      <c r="BYC1" s="1" t="s">
        <v>10387</v>
      </c>
      <c r="BYD1" s="1" t="s">
        <v>10388</v>
      </c>
      <c r="BYE1" s="1" t="s">
        <v>10389</v>
      </c>
      <c r="BYF1" s="1" t="s">
        <v>10390</v>
      </c>
      <c r="BYG1" s="1" t="s">
        <v>10391</v>
      </c>
      <c r="BYH1" s="1" t="s">
        <v>10392</v>
      </c>
      <c r="BYI1" s="1" t="s">
        <v>10393</v>
      </c>
      <c r="BYJ1" s="1" t="s">
        <v>10394</v>
      </c>
      <c r="BYK1" s="1" t="s">
        <v>10395</v>
      </c>
      <c r="BYL1" s="1" t="s">
        <v>10396</v>
      </c>
      <c r="BYM1" s="1" t="s">
        <v>10397</v>
      </c>
      <c r="BYN1" s="1" t="s">
        <v>10398</v>
      </c>
      <c r="BYO1" s="1" t="s">
        <v>10399</v>
      </c>
      <c r="BYP1" s="1" t="s">
        <v>10400</v>
      </c>
      <c r="BYQ1" s="1" t="s">
        <v>10401</v>
      </c>
      <c r="BYR1" s="1" t="s">
        <v>10402</v>
      </c>
      <c r="BYS1" s="1" t="s">
        <v>10403</v>
      </c>
      <c r="BYT1" s="1" t="s">
        <v>10404</v>
      </c>
      <c r="BYU1" s="1" t="s">
        <v>10405</v>
      </c>
      <c r="BYV1" s="1" t="s">
        <v>10406</v>
      </c>
      <c r="BYW1" s="1" t="s">
        <v>10407</v>
      </c>
      <c r="BYX1" s="1" t="s">
        <v>10408</v>
      </c>
      <c r="BYY1" s="1" t="s">
        <v>10409</v>
      </c>
      <c r="BYZ1" s="1" t="s">
        <v>10410</v>
      </c>
      <c r="BZA1" s="1" t="s">
        <v>10411</v>
      </c>
      <c r="BZB1" s="1" t="s">
        <v>10412</v>
      </c>
      <c r="BZC1" s="1" t="s">
        <v>10413</v>
      </c>
      <c r="BZD1" s="1" t="s">
        <v>10414</v>
      </c>
      <c r="BZE1" s="1" t="s">
        <v>10415</v>
      </c>
      <c r="BZF1" s="1" t="s">
        <v>10416</v>
      </c>
      <c r="BZG1" s="1" t="s">
        <v>10417</v>
      </c>
      <c r="BZH1" s="1" t="s">
        <v>10418</v>
      </c>
      <c r="BZI1" s="1" t="s">
        <v>10419</v>
      </c>
      <c r="BZJ1" s="1" t="s">
        <v>10420</v>
      </c>
      <c r="BZK1" s="1" t="s">
        <v>10421</v>
      </c>
      <c r="BZL1" s="1" t="s">
        <v>10422</v>
      </c>
      <c r="BZM1" s="1" t="s">
        <v>10423</v>
      </c>
      <c r="BZN1" s="1" t="s">
        <v>10424</v>
      </c>
      <c r="BZO1" s="1" t="s">
        <v>10425</v>
      </c>
      <c r="BZP1" s="1" t="s">
        <v>10426</v>
      </c>
      <c r="BZQ1" s="1" t="s">
        <v>10427</v>
      </c>
      <c r="BZR1" s="1" t="s">
        <v>10428</v>
      </c>
      <c r="BZS1" s="1" t="s">
        <v>10429</v>
      </c>
      <c r="BZT1" s="1" t="s">
        <v>10430</v>
      </c>
      <c r="BZU1" s="1" t="s">
        <v>10431</v>
      </c>
      <c r="BZV1" s="1" t="s">
        <v>10432</v>
      </c>
      <c r="BZW1" s="1" t="s">
        <v>10433</v>
      </c>
      <c r="BZX1" s="1" t="s">
        <v>10434</v>
      </c>
      <c r="BZY1" s="1" t="s">
        <v>10435</v>
      </c>
      <c r="BZZ1" s="1" t="s">
        <v>10436</v>
      </c>
      <c r="CAA1" s="1" t="s">
        <v>10437</v>
      </c>
      <c r="CAB1" s="1" t="s">
        <v>10438</v>
      </c>
      <c r="CAC1" s="1" t="s">
        <v>10439</v>
      </c>
      <c r="CAD1" s="1" t="s">
        <v>10440</v>
      </c>
      <c r="CAE1" s="1" t="s">
        <v>10441</v>
      </c>
      <c r="CAF1" s="1" t="s">
        <v>10442</v>
      </c>
      <c r="CAG1" s="1" t="s">
        <v>10443</v>
      </c>
      <c r="CAH1" s="1" t="s">
        <v>10444</v>
      </c>
      <c r="CAI1" s="1" t="s">
        <v>10445</v>
      </c>
      <c r="CAJ1" s="1" t="s">
        <v>10446</v>
      </c>
      <c r="CAK1" s="1" t="s">
        <v>10447</v>
      </c>
      <c r="CAL1" s="1" t="s">
        <v>10448</v>
      </c>
      <c r="CAM1" s="1" t="s">
        <v>10449</v>
      </c>
      <c r="CAN1" s="1" t="s">
        <v>10450</v>
      </c>
      <c r="CAO1" s="1" t="s">
        <v>10451</v>
      </c>
      <c r="CAP1" s="1" t="s">
        <v>10452</v>
      </c>
      <c r="CAQ1" s="1" t="s">
        <v>10453</v>
      </c>
      <c r="CAR1" s="1" t="s">
        <v>10454</v>
      </c>
      <c r="CAS1" s="1" t="s">
        <v>10455</v>
      </c>
      <c r="CAT1" s="1" t="s">
        <v>10456</v>
      </c>
      <c r="CAU1" s="1" t="s">
        <v>10457</v>
      </c>
      <c r="CAV1" s="1" t="s">
        <v>10458</v>
      </c>
      <c r="CAW1" s="1" t="s">
        <v>10459</v>
      </c>
      <c r="CAX1" s="1" t="s">
        <v>10460</v>
      </c>
      <c r="CAY1" s="1" t="s">
        <v>10461</v>
      </c>
      <c r="CAZ1" s="1" t="s">
        <v>10462</v>
      </c>
      <c r="CBA1" s="1" t="s">
        <v>10463</v>
      </c>
      <c r="CBB1" s="1" t="s">
        <v>10464</v>
      </c>
      <c r="CBC1" s="1" t="s">
        <v>10465</v>
      </c>
      <c r="CBD1" s="1" t="s">
        <v>10466</v>
      </c>
      <c r="CBE1" s="1" t="s">
        <v>10467</v>
      </c>
      <c r="CBF1" s="1" t="s">
        <v>10468</v>
      </c>
      <c r="CBG1" s="1" t="s">
        <v>10469</v>
      </c>
      <c r="CBH1" s="1" t="s">
        <v>10470</v>
      </c>
      <c r="CBI1" s="1" t="s">
        <v>10471</v>
      </c>
      <c r="CBJ1" s="1" t="s">
        <v>10472</v>
      </c>
      <c r="CBK1" s="1" t="s">
        <v>10473</v>
      </c>
      <c r="CBL1" s="1" t="s">
        <v>10474</v>
      </c>
      <c r="CBM1" s="1" t="s">
        <v>10475</v>
      </c>
      <c r="CBN1" s="1" t="s">
        <v>10476</v>
      </c>
      <c r="CBO1" s="1" t="s">
        <v>10477</v>
      </c>
      <c r="CBP1" s="1" t="s">
        <v>10478</v>
      </c>
      <c r="CBQ1" s="1" t="s">
        <v>10479</v>
      </c>
      <c r="CBR1" s="1" t="s">
        <v>10480</v>
      </c>
      <c r="CBS1" s="1" t="s">
        <v>10481</v>
      </c>
      <c r="CBT1" s="1" t="s">
        <v>10482</v>
      </c>
      <c r="CBU1" s="1" t="s">
        <v>10483</v>
      </c>
      <c r="CBV1" s="1" t="s">
        <v>10484</v>
      </c>
      <c r="CBW1" s="1" t="s">
        <v>10485</v>
      </c>
      <c r="CBX1" s="1" t="s">
        <v>10486</v>
      </c>
      <c r="CBY1" s="1" t="s">
        <v>10487</v>
      </c>
      <c r="CBZ1" s="1" t="s">
        <v>10488</v>
      </c>
      <c r="CCA1" s="1" t="s">
        <v>10489</v>
      </c>
      <c r="CCB1" s="1" t="s">
        <v>10490</v>
      </c>
      <c r="CCC1" s="1" t="s">
        <v>10491</v>
      </c>
      <c r="CCD1" s="1" t="s">
        <v>10492</v>
      </c>
      <c r="CCE1" s="1" t="s">
        <v>10493</v>
      </c>
      <c r="CCF1" s="1" t="s">
        <v>10494</v>
      </c>
      <c r="CCG1" s="1" t="s">
        <v>10495</v>
      </c>
      <c r="CCH1" s="1" t="s">
        <v>10496</v>
      </c>
      <c r="CCI1" s="1" t="s">
        <v>10497</v>
      </c>
      <c r="CCJ1" s="1" t="s">
        <v>10498</v>
      </c>
      <c r="CCK1" s="1" t="s">
        <v>10499</v>
      </c>
      <c r="CCL1" s="1" t="s">
        <v>10500</v>
      </c>
      <c r="CCM1" s="1" t="s">
        <v>10501</v>
      </c>
      <c r="CCN1" s="1" t="s">
        <v>10502</v>
      </c>
      <c r="CCO1" s="1" t="s">
        <v>10503</v>
      </c>
      <c r="CCP1" s="1" t="s">
        <v>10504</v>
      </c>
      <c r="CCQ1" s="1" t="s">
        <v>10505</v>
      </c>
      <c r="CCR1" s="1" t="s">
        <v>10506</v>
      </c>
      <c r="CCS1" s="1" t="s">
        <v>10507</v>
      </c>
      <c r="CCT1" s="1" t="s">
        <v>10508</v>
      </c>
      <c r="CCU1" s="1" t="s">
        <v>10509</v>
      </c>
      <c r="CCV1" s="1" t="s">
        <v>10510</v>
      </c>
      <c r="CCW1" s="1" t="s">
        <v>10511</v>
      </c>
      <c r="CCX1" s="1" t="s">
        <v>10512</v>
      </c>
      <c r="CCY1" s="1" t="s">
        <v>10513</v>
      </c>
      <c r="CCZ1" s="1" t="s">
        <v>10514</v>
      </c>
      <c r="CDA1" s="1" t="s">
        <v>10515</v>
      </c>
      <c r="CDB1" s="1" t="s">
        <v>10516</v>
      </c>
      <c r="CDC1" s="1" t="s">
        <v>10517</v>
      </c>
      <c r="CDD1" s="1" t="s">
        <v>10518</v>
      </c>
      <c r="CDE1" s="1" t="s">
        <v>10519</v>
      </c>
      <c r="CDF1" s="1" t="s">
        <v>10520</v>
      </c>
      <c r="CDG1" s="1" t="s">
        <v>10521</v>
      </c>
      <c r="CDH1" s="1" t="s">
        <v>10522</v>
      </c>
      <c r="CDI1" s="1" t="s">
        <v>10523</v>
      </c>
      <c r="CDJ1" s="1" t="s">
        <v>10524</v>
      </c>
      <c r="CDK1" s="1" t="s">
        <v>10525</v>
      </c>
      <c r="CDL1" s="1" t="s">
        <v>10526</v>
      </c>
      <c r="CDM1" s="1" t="s">
        <v>10527</v>
      </c>
      <c r="CDN1" s="1" t="s">
        <v>10528</v>
      </c>
      <c r="CDO1" s="1" t="s">
        <v>10529</v>
      </c>
      <c r="CDP1" s="1" t="s">
        <v>10530</v>
      </c>
      <c r="CDQ1" s="1" t="s">
        <v>10531</v>
      </c>
      <c r="CDR1" s="1" t="s">
        <v>10532</v>
      </c>
      <c r="CDS1" s="1" t="s">
        <v>10533</v>
      </c>
      <c r="CDT1" s="1" t="s">
        <v>10534</v>
      </c>
      <c r="CDU1" s="1" t="s">
        <v>10535</v>
      </c>
      <c r="CDV1" s="1" t="s">
        <v>10536</v>
      </c>
      <c r="CDW1" s="1" t="s">
        <v>10537</v>
      </c>
      <c r="CDX1" s="1" t="s">
        <v>10538</v>
      </c>
      <c r="CDY1" s="1" t="s">
        <v>10539</v>
      </c>
      <c r="CDZ1" s="1" t="s">
        <v>10540</v>
      </c>
      <c r="CEA1" s="1" t="s">
        <v>10541</v>
      </c>
      <c r="CEB1" s="1" t="s">
        <v>10542</v>
      </c>
      <c r="CEC1" s="1" t="s">
        <v>10543</v>
      </c>
      <c r="CED1" s="1" t="s">
        <v>10544</v>
      </c>
      <c r="CEE1" s="1" t="s">
        <v>10545</v>
      </c>
      <c r="CEF1" s="1" t="s">
        <v>10546</v>
      </c>
      <c r="CEG1" s="1" t="s">
        <v>10547</v>
      </c>
      <c r="CEH1" s="1" t="s">
        <v>10548</v>
      </c>
      <c r="CEI1" s="1" t="s">
        <v>10549</v>
      </c>
      <c r="CEJ1" s="1" t="s">
        <v>10550</v>
      </c>
      <c r="CEK1" s="1" t="s">
        <v>10551</v>
      </c>
      <c r="CEL1" s="1" t="s">
        <v>10552</v>
      </c>
      <c r="CEM1" s="1" t="s">
        <v>10553</v>
      </c>
      <c r="CEN1" s="1" t="s">
        <v>10554</v>
      </c>
      <c r="CEO1" s="1" t="s">
        <v>10555</v>
      </c>
      <c r="CEP1" s="1" t="s">
        <v>10556</v>
      </c>
      <c r="CEQ1" s="1" t="s">
        <v>10557</v>
      </c>
      <c r="CER1" s="1" t="s">
        <v>10558</v>
      </c>
      <c r="CES1" s="1" t="s">
        <v>10559</v>
      </c>
      <c r="CET1" s="1" t="s">
        <v>10560</v>
      </c>
      <c r="CEU1" s="1" t="s">
        <v>10561</v>
      </c>
      <c r="CEV1" s="1" t="s">
        <v>10562</v>
      </c>
      <c r="CEW1" s="1" t="s">
        <v>10563</v>
      </c>
      <c r="CEX1" s="1" t="s">
        <v>10564</v>
      </c>
      <c r="CEY1" s="1" t="s">
        <v>10565</v>
      </c>
      <c r="CEZ1" s="1" t="s">
        <v>10566</v>
      </c>
      <c r="CFA1" s="1" t="s">
        <v>10567</v>
      </c>
      <c r="CFB1" s="1" t="s">
        <v>10568</v>
      </c>
      <c r="CFC1" s="1" t="s">
        <v>10569</v>
      </c>
      <c r="CFD1" s="1" t="s">
        <v>10570</v>
      </c>
      <c r="CFE1" s="1" t="s">
        <v>10571</v>
      </c>
      <c r="CFF1" s="1" t="s">
        <v>10572</v>
      </c>
      <c r="CFG1" s="1" t="s">
        <v>10573</v>
      </c>
      <c r="CFH1" s="1" t="s">
        <v>10574</v>
      </c>
      <c r="CFI1" s="1" t="s">
        <v>10575</v>
      </c>
      <c r="CFJ1" s="1" t="s">
        <v>10576</v>
      </c>
      <c r="CFK1" s="1" t="s">
        <v>10577</v>
      </c>
      <c r="CFL1" s="1" t="s">
        <v>10578</v>
      </c>
      <c r="CFM1" s="1" t="s">
        <v>10579</v>
      </c>
      <c r="CFN1" s="1" t="s">
        <v>10580</v>
      </c>
      <c r="CFO1" s="1" t="s">
        <v>10581</v>
      </c>
      <c r="CFP1" s="1" t="s">
        <v>10582</v>
      </c>
      <c r="CFQ1" s="1" t="s">
        <v>10583</v>
      </c>
      <c r="CFR1" s="1" t="s">
        <v>10584</v>
      </c>
      <c r="CFS1" s="1" t="s">
        <v>10585</v>
      </c>
      <c r="CFT1" s="1" t="s">
        <v>10586</v>
      </c>
      <c r="CFU1" s="1" t="s">
        <v>10587</v>
      </c>
      <c r="CFV1" s="1" t="s">
        <v>10588</v>
      </c>
      <c r="CFW1" s="1" t="s">
        <v>10589</v>
      </c>
      <c r="CFX1" s="1" t="s">
        <v>10590</v>
      </c>
      <c r="CFY1" s="1" t="s">
        <v>10591</v>
      </c>
      <c r="CFZ1" s="1" t="s">
        <v>10592</v>
      </c>
      <c r="CGA1" s="1" t="s">
        <v>10593</v>
      </c>
      <c r="CGB1" s="1" t="s">
        <v>10594</v>
      </c>
      <c r="CGC1" s="1" t="s">
        <v>10595</v>
      </c>
      <c r="CGD1" s="1" t="s">
        <v>10596</v>
      </c>
      <c r="CGE1" s="1" t="s">
        <v>10597</v>
      </c>
      <c r="CGF1" s="1" t="s">
        <v>10598</v>
      </c>
      <c r="CGG1" s="1" t="s">
        <v>10599</v>
      </c>
      <c r="CGH1" s="1" t="s">
        <v>10600</v>
      </c>
      <c r="CGI1" s="1" t="s">
        <v>10601</v>
      </c>
      <c r="CGJ1" s="1" t="s">
        <v>10602</v>
      </c>
      <c r="CGK1" s="1" t="s">
        <v>10603</v>
      </c>
      <c r="CGL1" s="1" t="s">
        <v>10604</v>
      </c>
      <c r="CGM1" s="1" t="s">
        <v>10605</v>
      </c>
      <c r="CGN1" s="1" t="s">
        <v>10606</v>
      </c>
      <c r="CGO1" s="1" t="s">
        <v>10607</v>
      </c>
      <c r="CGP1" s="1" t="s">
        <v>10608</v>
      </c>
      <c r="CGQ1" s="1" t="s">
        <v>10609</v>
      </c>
      <c r="CGR1" s="1" t="s">
        <v>10610</v>
      </c>
      <c r="CGS1" s="1" t="s">
        <v>10611</v>
      </c>
      <c r="CGT1" s="1" t="s">
        <v>10612</v>
      </c>
      <c r="CGU1" s="1" t="s">
        <v>10613</v>
      </c>
      <c r="CGV1" s="1" t="s">
        <v>10614</v>
      </c>
      <c r="CGW1" s="1" t="s">
        <v>10615</v>
      </c>
      <c r="CGX1" s="1" t="s">
        <v>10616</v>
      </c>
      <c r="CGY1" s="1" t="s">
        <v>10617</v>
      </c>
      <c r="CGZ1" s="1" t="s">
        <v>10618</v>
      </c>
      <c r="CHA1" s="1" t="s">
        <v>10619</v>
      </c>
      <c r="CHB1" s="1" t="s">
        <v>10620</v>
      </c>
      <c r="CHC1" s="1" t="s">
        <v>10621</v>
      </c>
      <c r="CHD1" s="1" t="s">
        <v>10622</v>
      </c>
      <c r="CHE1" s="1" t="s">
        <v>10623</v>
      </c>
      <c r="CHF1" s="1" t="s">
        <v>10624</v>
      </c>
      <c r="CHG1" s="1" t="s">
        <v>10625</v>
      </c>
      <c r="CHH1" s="1" t="s">
        <v>10626</v>
      </c>
      <c r="CHI1" s="1" t="s">
        <v>10627</v>
      </c>
      <c r="CHJ1" s="1" t="s">
        <v>10628</v>
      </c>
      <c r="CHK1" s="1" t="s">
        <v>10629</v>
      </c>
      <c r="CHL1" s="1" t="s">
        <v>10630</v>
      </c>
      <c r="CHM1" s="1" t="s">
        <v>10631</v>
      </c>
      <c r="CHN1" s="1" t="s">
        <v>10632</v>
      </c>
      <c r="CHO1" s="1" t="s">
        <v>10633</v>
      </c>
      <c r="CHP1" s="1" t="s">
        <v>10634</v>
      </c>
      <c r="CHQ1" s="1" t="s">
        <v>10635</v>
      </c>
      <c r="CHR1" s="1" t="s">
        <v>10636</v>
      </c>
      <c r="CHS1" s="1" t="s">
        <v>10637</v>
      </c>
      <c r="CHT1" s="1" t="s">
        <v>10638</v>
      </c>
      <c r="CHU1" s="1" t="s">
        <v>10639</v>
      </c>
      <c r="CHV1" s="1" t="s">
        <v>10640</v>
      </c>
      <c r="CHW1" s="1" t="s">
        <v>10641</v>
      </c>
      <c r="CHX1" s="1" t="s">
        <v>10642</v>
      </c>
      <c r="CHY1" s="1" t="s">
        <v>10643</v>
      </c>
      <c r="CHZ1" s="1" t="s">
        <v>10644</v>
      </c>
      <c r="CIA1" s="1" t="s">
        <v>10645</v>
      </c>
      <c r="CIB1" s="1" t="s">
        <v>10646</v>
      </c>
      <c r="CIC1" s="1" t="s">
        <v>10647</v>
      </c>
      <c r="CID1" s="1" t="s">
        <v>10648</v>
      </c>
      <c r="CIE1" s="1" t="s">
        <v>10649</v>
      </c>
      <c r="CIF1" s="1" t="s">
        <v>10650</v>
      </c>
      <c r="CIG1" s="1" t="s">
        <v>10651</v>
      </c>
      <c r="CIH1" s="1" t="s">
        <v>10652</v>
      </c>
      <c r="CII1" s="1" t="s">
        <v>10653</v>
      </c>
      <c r="CIJ1" s="1" t="s">
        <v>10654</v>
      </c>
      <c r="CIK1" s="1" t="s">
        <v>10655</v>
      </c>
      <c r="CIL1" s="1" t="s">
        <v>10656</v>
      </c>
      <c r="CIM1" s="1" t="s">
        <v>10657</v>
      </c>
      <c r="CIN1" s="1" t="s">
        <v>10658</v>
      </c>
      <c r="CIO1" s="1" t="s">
        <v>10659</v>
      </c>
      <c r="CIP1" s="1" t="s">
        <v>10660</v>
      </c>
      <c r="CIQ1" s="1" t="s">
        <v>10661</v>
      </c>
      <c r="CIR1" s="1" t="s">
        <v>10662</v>
      </c>
      <c r="CIS1" s="1" t="s">
        <v>10663</v>
      </c>
      <c r="CIT1" s="1" t="s">
        <v>10664</v>
      </c>
      <c r="CIU1" s="1" t="s">
        <v>10665</v>
      </c>
      <c r="CIV1" s="1" t="s">
        <v>10666</v>
      </c>
      <c r="CIW1" s="1" t="s">
        <v>10667</v>
      </c>
      <c r="CIX1" s="1" t="s">
        <v>10668</v>
      </c>
      <c r="CIY1" s="1" t="s">
        <v>10669</v>
      </c>
      <c r="CIZ1" s="1" t="s">
        <v>10670</v>
      </c>
      <c r="CJA1" s="1" t="s">
        <v>10671</v>
      </c>
      <c r="CJB1" s="1" t="s">
        <v>10672</v>
      </c>
      <c r="CJC1" s="1" t="s">
        <v>10673</v>
      </c>
      <c r="CJD1" s="1" t="s">
        <v>10674</v>
      </c>
      <c r="CJE1" s="1" t="s">
        <v>10675</v>
      </c>
      <c r="CJF1" s="1" t="s">
        <v>10676</v>
      </c>
      <c r="CJG1" s="1" t="s">
        <v>10677</v>
      </c>
      <c r="CJH1" s="1" t="s">
        <v>10678</v>
      </c>
      <c r="CJI1" s="1" t="s">
        <v>10679</v>
      </c>
      <c r="CJJ1" s="1" t="s">
        <v>10680</v>
      </c>
      <c r="CJK1" s="1" t="s">
        <v>10681</v>
      </c>
      <c r="CJL1" s="1" t="s">
        <v>10682</v>
      </c>
      <c r="CJM1" s="1" t="s">
        <v>10683</v>
      </c>
      <c r="CJN1" s="1" t="s">
        <v>10684</v>
      </c>
      <c r="CJO1" s="1" t="s">
        <v>10685</v>
      </c>
      <c r="CJP1" s="1" t="s">
        <v>10686</v>
      </c>
      <c r="CJQ1" s="1" t="s">
        <v>10687</v>
      </c>
      <c r="CJR1" s="1" t="s">
        <v>10688</v>
      </c>
      <c r="CJS1" s="1" t="s">
        <v>10689</v>
      </c>
      <c r="CJT1" s="1" t="s">
        <v>10690</v>
      </c>
      <c r="CJU1" s="1" t="s">
        <v>10691</v>
      </c>
      <c r="CJV1" s="1" t="s">
        <v>10692</v>
      </c>
      <c r="CJW1" s="1" t="s">
        <v>10693</v>
      </c>
      <c r="CJX1" s="1" t="s">
        <v>10694</v>
      </c>
      <c r="CJY1" s="1" t="s">
        <v>10695</v>
      </c>
      <c r="CJZ1" s="1" t="s">
        <v>10696</v>
      </c>
      <c r="CKA1" s="1" t="s">
        <v>10697</v>
      </c>
      <c r="CKB1" s="1" t="s">
        <v>10698</v>
      </c>
      <c r="CKC1" s="1" t="s">
        <v>10699</v>
      </c>
      <c r="CKD1" s="1" t="s">
        <v>10700</v>
      </c>
      <c r="CKE1" s="1" t="s">
        <v>10701</v>
      </c>
      <c r="CKF1" s="1" t="s">
        <v>10702</v>
      </c>
      <c r="CKG1" s="1" t="s">
        <v>10703</v>
      </c>
      <c r="CKH1" s="1" t="s">
        <v>10704</v>
      </c>
      <c r="CKI1" s="1" t="s">
        <v>10705</v>
      </c>
      <c r="CKJ1" s="1" t="s">
        <v>10706</v>
      </c>
      <c r="CKK1" s="1" t="s">
        <v>10707</v>
      </c>
      <c r="CKL1" s="1" t="s">
        <v>10708</v>
      </c>
      <c r="CKM1" s="1" t="s">
        <v>10709</v>
      </c>
      <c r="CKN1" s="1" t="s">
        <v>10710</v>
      </c>
      <c r="CKO1" s="1" t="s">
        <v>10711</v>
      </c>
      <c r="CKP1" s="1" t="s">
        <v>10712</v>
      </c>
      <c r="CKQ1" s="1" t="s">
        <v>10713</v>
      </c>
      <c r="CKR1" s="1" t="s">
        <v>10714</v>
      </c>
      <c r="CKS1" s="1" t="s">
        <v>10715</v>
      </c>
      <c r="CKT1" s="1" t="s">
        <v>10716</v>
      </c>
      <c r="CKU1" s="1" t="s">
        <v>10717</v>
      </c>
      <c r="CKV1" s="1" t="s">
        <v>10718</v>
      </c>
      <c r="CKW1" s="1" t="s">
        <v>10719</v>
      </c>
      <c r="CKX1" s="1" t="s">
        <v>10720</v>
      </c>
      <c r="CKY1" s="1" t="s">
        <v>10721</v>
      </c>
      <c r="CKZ1" s="1" t="s">
        <v>10722</v>
      </c>
      <c r="CLA1" s="1" t="s">
        <v>10723</v>
      </c>
      <c r="CLB1" s="1" t="s">
        <v>10724</v>
      </c>
      <c r="CLC1" s="1" t="s">
        <v>10725</v>
      </c>
      <c r="CLD1" s="1" t="s">
        <v>10726</v>
      </c>
      <c r="CLE1" s="1" t="s">
        <v>10727</v>
      </c>
      <c r="CLF1" s="1" t="s">
        <v>10728</v>
      </c>
      <c r="CLG1" s="1" t="s">
        <v>10729</v>
      </c>
      <c r="CLH1" s="1" t="s">
        <v>10730</v>
      </c>
      <c r="CLI1" s="1" t="s">
        <v>10731</v>
      </c>
      <c r="CLJ1" s="1" t="s">
        <v>10732</v>
      </c>
      <c r="CLK1" s="1" t="s">
        <v>10733</v>
      </c>
      <c r="CLL1" s="1" t="s">
        <v>10734</v>
      </c>
      <c r="CLM1" s="1" t="s">
        <v>10735</v>
      </c>
      <c r="CLN1" s="1" t="s">
        <v>10736</v>
      </c>
      <c r="CLO1" s="1" t="s">
        <v>10737</v>
      </c>
      <c r="CLP1" s="1" t="s">
        <v>10738</v>
      </c>
      <c r="CLQ1" s="1" t="s">
        <v>10739</v>
      </c>
      <c r="CLR1" s="1" t="s">
        <v>10740</v>
      </c>
      <c r="CLS1" s="1" t="s">
        <v>10741</v>
      </c>
      <c r="CLT1" s="1" t="s">
        <v>10742</v>
      </c>
      <c r="CLU1" s="1" t="s">
        <v>10743</v>
      </c>
      <c r="CLV1" s="1" t="s">
        <v>10744</v>
      </c>
      <c r="CLW1" s="1" t="s">
        <v>10745</v>
      </c>
      <c r="CLX1" s="1" t="s">
        <v>10746</v>
      </c>
      <c r="CLY1" s="1" t="s">
        <v>10747</v>
      </c>
      <c r="CLZ1" s="1" t="s">
        <v>10748</v>
      </c>
      <c r="CMA1" s="1" t="s">
        <v>10749</v>
      </c>
      <c r="CMB1" s="1" t="s">
        <v>10750</v>
      </c>
      <c r="CMC1" s="1" t="s">
        <v>10751</v>
      </c>
      <c r="CMD1" s="1" t="s">
        <v>10752</v>
      </c>
      <c r="CME1" s="1" t="s">
        <v>10753</v>
      </c>
      <c r="CMF1" s="1" t="s">
        <v>10754</v>
      </c>
      <c r="CMG1" s="1" t="s">
        <v>10755</v>
      </c>
      <c r="CMH1" s="1" t="s">
        <v>10756</v>
      </c>
      <c r="CMI1" s="1" t="s">
        <v>10757</v>
      </c>
      <c r="CMJ1" s="1" t="s">
        <v>10758</v>
      </c>
      <c r="CMK1" s="1" t="s">
        <v>10759</v>
      </c>
      <c r="CML1" s="1" t="s">
        <v>10760</v>
      </c>
      <c r="CMM1" s="1" t="s">
        <v>10761</v>
      </c>
      <c r="CMN1" s="1" t="s">
        <v>10762</v>
      </c>
      <c r="CMO1" s="1" t="s">
        <v>10763</v>
      </c>
      <c r="CMP1" s="1" t="s">
        <v>10764</v>
      </c>
      <c r="CMQ1" s="1" t="s">
        <v>10765</v>
      </c>
      <c r="CMR1" s="1" t="s">
        <v>10766</v>
      </c>
      <c r="CMS1" s="1" t="s">
        <v>10767</v>
      </c>
      <c r="CMT1" s="1" t="s">
        <v>10768</v>
      </c>
      <c r="CMU1" s="1" t="s">
        <v>10769</v>
      </c>
      <c r="CMV1" s="1" t="s">
        <v>10770</v>
      </c>
      <c r="CMW1" s="1" t="s">
        <v>10771</v>
      </c>
      <c r="CMX1" s="1" t="s">
        <v>10772</v>
      </c>
      <c r="CMY1" s="1" t="s">
        <v>10773</v>
      </c>
      <c r="CMZ1" s="1" t="s">
        <v>10774</v>
      </c>
      <c r="CNA1" s="1" t="s">
        <v>10775</v>
      </c>
      <c r="CNB1" s="1" t="s">
        <v>10776</v>
      </c>
      <c r="CNC1" s="1" t="s">
        <v>10777</v>
      </c>
      <c r="CND1" s="1" t="s">
        <v>10778</v>
      </c>
      <c r="CNE1" s="1" t="s">
        <v>10779</v>
      </c>
      <c r="CNF1" s="1" t="s">
        <v>10780</v>
      </c>
      <c r="CNG1" s="1" t="s">
        <v>10781</v>
      </c>
      <c r="CNH1" s="1" t="s">
        <v>10782</v>
      </c>
      <c r="CNI1" s="1" t="s">
        <v>10783</v>
      </c>
      <c r="CNJ1" s="1" t="s">
        <v>10784</v>
      </c>
      <c r="CNK1" s="1" t="s">
        <v>10785</v>
      </c>
      <c r="CNL1" s="1" t="s">
        <v>10786</v>
      </c>
      <c r="CNM1" s="1" t="s">
        <v>10787</v>
      </c>
      <c r="CNN1" s="1" t="s">
        <v>10788</v>
      </c>
      <c r="CNO1" s="1" t="s">
        <v>10789</v>
      </c>
      <c r="CNP1" s="1" t="s">
        <v>10790</v>
      </c>
      <c r="CNQ1" s="1" t="s">
        <v>10791</v>
      </c>
      <c r="CNR1" s="1" t="s">
        <v>10792</v>
      </c>
      <c r="CNS1" s="1" t="s">
        <v>10793</v>
      </c>
      <c r="CNT1" s="1" t="s">
        <v>10794</v>
      </c>
      <c r="CNU1" s="1" t="s">
        <v>10795</v>
      </c>
      <c r="CNV1" s="1" t="s">
        <v>10796</v>
      </c>
      <c r="CNW1" s="1" t="s">
        <v>10797</v>
      </c>
      <c r="CNX1" s="1" t="s">
        <v>10798</v>
      </c>
      <c r="CNY1" s="1" t="s">
        <v>10799</v>
      </c>
      <c r="CNZ1" s="1" t="s">
        <v>10800</v>
      </c>
      <c r="COA1" s="1" t="s">
        <v>10801</v>
      </c>
      <c r="COB1" s="1" t="s">
        <v>10802</v>
      </c>
      <c r="COC1" s="1" t="s">
        <v>10803</v>
      </c>
      <c r="COD1" s="1" t="s">
        <v>10804</v>
      </c>
      <c r="COE1" s="1" t="s">
        <v>10805</v>
      </c>
      <c r="COF1" s="1" t="s">
        <v>10806</v>
      </c>
      <c r="COG1" s="1" t="s">
        <v>10807</v>
      </c>
      <c r="COH1" s="1" t="s">
        <v>10808</v>
      </c>
      <c r="COI1" s="1" t="s">
        <v>10809</v>
      </c>
      <c r="COJ1" s="1" t="s">
        <v>10810</v>
      </c>
      <c r="COK1" s="1" t="s">
        <v>10811</v>
      </c>
      <c r="COL1" s="1" t="s">
        <v>10812</v>
      </c>
      <c r="COM1" s="1" t="s">
        <v>10813</v>
      </c>
      <c r="CON1" s="1" t="s">
        <v>10814</v>
      </c>
      <c r="COO1" s="1" t="s">
        <v>10815</v>
      </c>
      <c r="COP1" s="1" t="s">
        <v>10816</v>
      </c>
      <c r="COQ1" s="1" t="s">
        <v>10817</v>
      </c>
      <c r="COR1" s="1" t="s">
        <v>10818</v>
      </c>
      <c r="COS1" s="1" t="s">
        <v>10819</v>
      </c>
      <c r="COT1" s="1" t="s">
        <v>10820</v>
      </c>
      <c r="COU1" s="1" t="s">
        <v>10821</v>
      </c>
      <c r="COV1" s="1" t="s">
        <v>10822</v>
      </c>
      <c r="COW1" s="1" t="s">
        <v>10823</v>
      </c>
      <c r="COX1" s="1" t="s">
        <v>10824</v>
      </c>
      <c r="COY1" s="1" t="s">
        <v>10825</v>
      </c>
      <c r="COZ1" s="1" t="s">
        <v>10826</v>
      </c>
      <c r="CPA1" s="1" t="s">
        <v>10827</v>
      </c>
      <c r="CPB1" s="1" t="s">
        <v>10828</v>
      </c>
      <c r="CPC1" s="1" t="s">
        <v>10829</v>
      </c>
      <c r="CPD1" s="1" t="s">
        <v>10830</v>
      </c>
      <c r="CPE1" s="1" t="s">
        <v>10831</v>
      </c>
      <c r="CPF1" s="1" t="s">
        <v>10832</v>
      </c>
      <c r="CPG1" s="1" t="s">
        <v>10833</v>
      </c>
      <c r="CPH1" s="1" t="s">
        <v>10834</v>
      </c>
      <c r="CPI1" s="1" t="s">
        <v>10835</v>
      </c>
      <c r="CPJ1" s="1" t="s">
        <v>10836</v>
      </c>
      <c r="CPK1" s="1" t="s">
        <v>10837</v>
      </c>
      <c r="CPL1" s="1" t="s">
        <v>10838</v>
      </c>
      <c r="CPM1" s="1" t="s">
        <v>10839</v>
      </c>
      <c r="CPN1" s="1" t="s">
        <v>10840</v>
      </c>
      <c r="CPO1" s="1" t="s">
        <v>10841</v>
      </c>
      <c r="CPP1" s="1" t="s">
        <v>10842</v>
      </c>
      <c r="CPQ1" s="1" t="s">
        <v>10843</v>
      </c>
      <c r="CPR1" s="1" t="s">
        <v>10844</v>
      </c>
      <c r="CPS1" s="1" t="s">
        <v>10845</v>
      </c>
      <c r="CPT1" s="1" t="s">
        <v>10846</v>
      </c>
      <c r="CPU1" s="1" t="s">
        <v>10847</v>
      </c>
      <c r="CPV1" s="1" t="s">
        <v>10848</v>
      </c>
      <c r="CPW1" s="1" t="s">
        <v>10849</v>
      </c>
      <c r="CPX1" s="1" t="s">
        <v>10850</v>
      </c>
      <c r="CPY1" s="1" t="s">
        <v>10851</v>
      </c>
      <c r="CPZ1" s="1" t="s">
        <v>10852</v>
      </c>
      <c r="CQA1" s="1" t="s">
        <v>10853</v>
      </c>
      <c r="CQB1" s="1" t="s">
        <v>10854</v>
      </c>
      <c r="CQC1" s="1" t="s">
        <v>10855</v>
      </c>
      <c r="CQD1" s="1" t="s">
        <v>10856</v>
      </c>
      <c r="CQE1" s="1" t="s">
        <v>10857</v>
      </c>
      <c r="CQF1" s="1" t="s">
        <v>10858</v>
      </c>
      <c r="CQG1" s="1" t="s">
        <v>10859</v>
      </c>
      <c r="CQH1" s="1" t="s">
        <v>10860</v>
      </c>
      <c r="CQI1" s="1" t="s">
        <v>10861</v>
      </c>
      <c r="CQJ1" s="1" t="s">
        <v>10862</v>
      </c>
      <c r="CQK1" s="1" t="s">
        <v>10863</v>
      </c>
      <c r="CQL1" s="1" t="s">
        <v>10864</v>
      </c>
      <c r="CQM1" s="1" t="s">
        <v>10865</v>
      </c>
      <c r="CQN1" s="1" t="s">
        <v>10866</v>
      </c>
      <c r="CQO1" s="1" t="s">
        <v>10867</v>
      </c>
      <c r="CQP1" s="1" t="s">
        <v>10868</v>
      </c>
      <c r="CQQ1" s="1" t="s">
        <v>10869</v>
      </c>
      <c r="CQR1" s="1" t="s">
        <v>10870</v>
      </c>
      <c r="CQS1" s="1" t="s">
        <v>10871</v>
      </c>
      <c r="CQT1" s="1" t="s">
        <v>10872</v>
      </c>
      <c r="CQU1" s="1" t="s">
        <v>10873</v>
      </c>
      <c r="CQV1" s="1" t="s">
        <v>10874</v>
      </c>
      <c r="CQW1" s="1" t="s">
        <v>10875</v>
      </c>
      <c r="CQX1" s="1" t="s">
        <v>10876</v>
      </c>
      <c r="CQY1" s="1" t="s">
        <v>10877</v>
      </c>
      <c r="CQZ1" s="1" t="s">
        <v>10878</v>
      </c>
      <c r="CRA1" s="1" t="s">
        <v>10879</v>
      </c>
      <c r="CRB1" s="1" t="s">
        <v>10880</v>
      </c>
      <c r="CRC1" s="1" t="s">
        <v>10881</v>
      </c>
      <c r="CRD1" s="1" t="s">
        <v>10882</v>
      </c>
      <c r="CRE1" s="1" t="s">
        <v>10883</v>
      </c>
      <c r="CRF1" s="1" t="s">
        <v>10884</v>
      </c>
      <c r="CRG1" s="1" t="s">
        <v>10885</v>
      </c>
      <c r="CRH1" s="1" t="s">
        <v>10886</v>
      </c>
      <c r="CRI1" s="1" t="s">
        <v>10887</v>
      </c>
      <c r="CRJ1" s="1" t="s">
        <v>10888</v>
      </c>
      <c r="CRK1" s="1" t="s">
        <v>10889</v>
      </c>
      <c r="CRL1" s="1" t="s">
        <v>10890</v>
      </c>
      <c r="CRM1" s="1" t="s">
        <v>10891</v>
      </c>
      <c r="CRN1" s="1" t="s">
        <v>10892</v>
      </c>
      <c r="CRO1" s="1" t="s">
        <v>10893</v>
      </c>
      <c r="CRP1" s="1" t="s">
        <v>10894</v>
      </c>
      <c r="CRQ1" s="1" t="s">
        <v>10895</v>
      </c>
      <c r="CRR1" s="1" t="s">
        <v>10896</v>
      </c>
      <c r="CRS1" s="1" t="s">
        <v>10897</v>
      </c>
      <c r="CRT1" s="1" t="s">
        <v>10898</v>
      </c>
      <c r="CRU1" s="1" t="s">
        <v>10899</v>
      </c>
      <c r="CRV1" s="1" t="s">
        <v>10900</v>
      </c>
      <c r="CRW1" s="1" t="s">
        <v>10901</v>
      </c>
      <c r="CRX1" s="1" t="s">
        <v>10902</v>
      </c>
      <c r="CRY1" s="1" t="s">
        <v>10903</v>
      </c>
      <c r="CRZ1" s="1" t="s">
        <v>10904</v>
      </c>
      <c r="CSA1" s="1" t="s">
        <v>10905</v>
      </c>
      <c r="CSB1" s="1" t="s">
        <v>10906</v>
      </c>
      <c r="CSC1" s="1" t="s">
        <v>10907</v>
      </c>
      <c r="CSD1" s="1" t="s">
        <v>10908</v>
      </c>
      <c r="CSE1" s="1" t="s">
        <v>10909</v>
      </c>
      <c r="CSF1" s="1" t="s">
        <v>10910</v>
      </c>
      <c r="CSG1" s="1" t="s">
        <v>10911</v>
      </c>
      <c r="CSH1" s="1" t="s">
        <v>10912</v>
      </c>
      <c r="CSI1" s="1" t="s">
        <v>10913</v>
      </c>
      <c r="CSJ1" s="1" t="s">
        <v>10914</v>
      </c>
      <c r="CSK1" s="1" t="s">
        <v>10915</v>
      </c>
      <c r="CSL1" s="1" t="s">
        <v>10916</v>
      </c>
      <c r="CSM1" s="1" t="s">
        <v>10917</v>
      </c>
      <c r="CSN1" s="1" t="s">
        <v>10918</v>
      </c>
      <c r="CSO1" s="1" t="s">
        <v>10919</v>
      </c>
      <c r="CSP1" s="1" t="s">
        <v>10920</v>
      </c>
      <c r="CSQ1" s="1" t="s">
        <v>10921</v>
      </c>
      <c r="CSR1" s="1" t="s">
        <v>10922</v>
      </c>
      <c r="CSS1" s="1" t="s">
        <v>10923</v>
      </c>
      <c r="CST1" s="1" t="s">
        <v>10924</v>
      </c>
      <c r="CSU1" s="1" t="s">
        <v>10925</v>
      </c>
      <c r="CSV1" s="1" t="s">
        <v>10926</v>
      </c>
      <c r="CSW1" s="1" t="s">
        <v>10927</v>
      </c>
      <c r="CSX1" s="1" t="s">
        <v>10928</v>
      </c>
      <c r="CSY1" s="1" t="s">
        <v>10929</v>
      </c>
      <c r="CSZ1" s="1" t="s">
        <v>10930</v>
      </c>
      <c r="CTA1" s="1" t="s">
        <v>10931</v>
      </c>
      <c r="CTB1" s="1" t="s">
        <v>10932</v>
      </c>
      <c r="CTC1" s="1" t="s">
        <v>10933</v>
      </c>
      <c r="CTD1" s="1" t="s">
        <v>10934</v>
      </c>
      <c r="CTE1" s="1" t="s">
        <v>10935</v>
      </c>
      <c r="CTF1" s="1" t="s">
        <v>10936</v>
      </c>
      <c r="CTG1" s="1" t="s">
        <v>10937</v>
      </c>
      <c r="CTH1" s="1" t="s">
        <v>10938</v>
      </c>
      <c r="CTI1" s="1" t="s">
        <v>10939</v>
      </c>
      <c r="CTJ1" s="1" t="s">
        <v>10940</v>
      </c>
      <c r="CTK1" s="1" t="s">
        <v>10941</v>
      </c>
      <c r="CTL1" s="1" t="s">
        <v>10942</v>
      </c>
      <c r="CTM1" s="1" t="s">
        <v>10943</v>
      </c>
      <c r="CTN1" s="1" t="s">
        <v>10944</v>
      </c>
      <c r="CTO1" s="1" t="s">
        <v>10945</v>
      </c>
      <c r="CTP1" s="1" t="s">
        <v>10946</v>
      </c>
      <c r="CTQ1" s="1" t="s">
        <v>10947</v>
      </c>
      <c r="CTR1" s="1" t="s">
        <v>10948</v>
      </c>
      <c r="CTS1" s="1" t="s">
        <v>10949</v>
      </c>
      <c r="CTT1" s="1" t="s">
        <v>10950</v>
      </c>
      <c r="CTU1" s="1" t="s">
        <v>10951</v>
      </c>
      <c r="CTV1" s="1" t="s">
        <v>10952</v>
      </c>
      <c r="CTW1" s="1" t="s">
        <v>10953</v>
      </c>
      <c r="CTX1" s="1" t="s">
        <v>10954</v>
      </c>
      <c r="CTY1" s="1" t="s">
        <v>10955</v>
      </c>
      <c r="CTZ1" s="1" t="s">
        <v>10956</v>
      </c>
      <c r="CUA1" s="1" t="s">
        <v>10957</v>
      </c>
      <c r="CUB1" s="1" t="s">
        <v>10958</v>
      </c>
      <c r="CUC1" s="1" t="s">
        <v>10959</v>
      </c>
      <c r="CUD1" s="1" t="s">
        <v>10960</v>
      </c>
      <c r="CUE1" s="1" t="s">
        <v>10961</v>
      </c>
      <c r="CUF1" s="1" t="s">
        <v>10962</v>
      </c>
      <c r="CUG1" s="1" t="s">
        <v>10963</v>
      </c>
      <c r="CUH1" s="1" t="s">
        <v>10964</v>
      </c>
      <c r="CUI1" s="1" t="s">
        <v>10965</v>
      </c>
      <c r="CUJ1" s="1" t="s">
        <v>10966</v>
      </c>
      <c r="CUK1" s="1" t="s">
        <v>10967</v>
      </c>
      <c r="CUL1" s="1" t="s">
        <v>10968</v>
      </c>
      <c r="CUM1" s="1" t="s">
        <v>10969</v>
      </c>
      <c r="CUN1" s="1" t="s">
        <v>10970</v>
      </c>
      <c r="CUO1" s="1" t="s">
        <v>10971</v>
      </c>
      <c r="CUP1" s="1" t="s">
        <v>10972</v>
      </c>
      <c r="CUQ1" s="1" t="s">
        <v>10973</v>
      </c>
      <c r="CUR1" s="1" t="s">
        <v>10974</v>
      </c>
      <c r="CUS1" s="1" t="s">
        <v>10975</v>
      </c>
      <c r="CUT1" s="1" t="s">
        <v>10976</v>
      </c>
      <c r="CUU1" s="1" t="s">
        <v>10977</v>
      </c>
      <c r="CUV1" s="1" t="s">
        <v>10978</v>
      </c>
      <c r="CUW1" s="1" t="s">
        <v>10979</v>
      </c>
      <c r="CUX1" s="1" t="s">
        <v>10980</v>
      </c>
      <c r="CUY1" s="1" t="s">
        <v>10981</v>
      </c>
      <c r="CUZ1" s="1" t="s">
        <v>10982</v>
      </c>
      <c r="CVA1" s="1" t="s">
        <v>10983</v>
      </c>
      <c r="CVB1" s="1" t="s">
        <v>10984</v>
      </c>
      <c r="CVC1" s="1" t="s">
        <v>10985</v>
      </c>
      <c r="CVD1" s="1" t="s">
        <v>10986</v>
      </c>
      <c r="CVE1" s="1" t="s">
        <v>10987</v>
      </c>
      <c r="CVF1" s="1" t="s">
        <v>10988</v>
      </c>
      <c r="CVG1" s="1" t="s">
        <v>10989</v>
      </c>
      <c r="CVH1" s="1" t="s">
        <v>10990</v>
      </c>
      <c r="CVI1" s="1" t="s">
        <v>10991</v>
      </c>
      <c r="CVJ1" s="1" t="s">
        <v>10992</v>
      </c>
      <c r="CVK1" s="1" t="s">
        <v>10993</v>
      </c>
      <c r="CVL1" s="1" t="s">
        <v>10994</v>
      </c>
      <c r="CVM1" s="1" t="s">
        <v>10995</v>
      </c>
      <c r="CVN1" s="1" t="s">
        <v>10996</v>
      </c>
      <c r="CVO1" s="1" t="s">
        <v>10997</v>
      </c>
      <c r="CVP1" s="1" t="s">
        <v>10998</v>
      </c>
      <c r="CVQ1" s="1" t="s">
        <v>10999</v>
      </c>
      <c r="CVR1" s="1" t="s">
        <v>11000</v>
      </c>
      <c r="CVS1" s="1" t="s">
        <v>11001</v>
      </c>
      <c r="CVT1" s="1" t="s">
        <v>11002</v>
      </c>
      <c r="CVU1" s="1" t="s">
        <v>11003</v>
      </c>
      <c r="CVV1" s="1" t="s">
        <v>11004</v>
      </c>
      <c r="CVW1" s="1" t="s">
        <v>11005</v>
      </c>
      <c r="CVX1" s="1" t="s">
        <v>11006</v>
      </c>
      <c r="CVY1" s="1" t="s">
        <v>11007</v>
      </c>
      <c r="CVZ1" s="1" t="s">
        <v>11008</v>
      </c>
      <c r="CWA1" s="1" t="s">
        <v>11009</v>
      </c>
      <c r="CWB1" s="1" t="s">
        <v>11010</v>
      </c>
      <c r="CWC1" s="1" t="s">
        <v>11011</v>
      </c>
      <c r="CWD1" s="1" t="s">
        <v>11012</v>
      </c>
      <c r="CWE1" s="1" t="s">
        <v>11013</v>
      </c>
      <c r="CWF1" s="1" t="s">
        <v>11014</v>
      </c>
      <c r="CWG1" s="1" t="s">
        <v>11015</v>
      </c>
      <c r="CWH1" s="1" t="s">
        <v>11016</v>
      </c>
      <c r="CWI1" s="1" t="s">
        <v>11017</v>
      </c>
      <c r="CWJ1" s="1" t="s">
        <v>11018</v>
      </c>
      <c r="CWK1" s="1" t="s">
        <v>11019</v>
      </c>
      <c r="CWL1" s="1" t="s">
        <v>11020</v>
      </c>
      <c r="CWM1" s="1" t="s">
        <v>11021</v>
      </c>
      <c r="CWN1" s="1" t="s">
        <v>11022</v>
      </c>
      <c r="CWO1" s="1" t="s">
        <v>11023</v>
      </c>
      <c r="CWP1" s="1" t="s">
        <v>11024</v>
      </c>
      <c r="CWQ1" s="1" t="s">
        <v>11025</v>
      </c>
      <c r="CWR1" s="1" t="s">
        <v>11026</v>
      </c>
      <c r="CWS1" s="1" t="s">
        <v>11027</v>
      </c>
      <c r="CWT1" s="1" t="s">
        <v>11028</v>
      </c>
      <c r="CWU1" s="1" t="s">
        <v>11029</v>
      </c>
      <c r="CWV1" s="1" t="s">
        <v>11030</v>
      </c>
      <c r="CWW1" s="1" t="s">
        <v>11031</v>
      </c>
      <c r="CWX1" s="1" t="s">
        <v>11032</v>
      </c>
      <c r="CWY1" s="1" t="s">
        <v>11033</v>
      </c>
      <c r="CWZ1" s="1" t="s">
        <v>11034</v>
      </c>
      <c r="CXA1" s="1" t="s">
        <v>11035</v>
      </c>
      <c r="CXB1" s="1" t="s">
        <v>11036</v>
      </c>
      <c r="CXC1" s="1" t="s">
        <v>11037</v>
      </c>
      <c r="CXD1" s="1" t="s">
        <v>11038</v>
      </c>
      <c r="CXE1" s="1" t="s">
        <v>11039</v>
      </c>
      <c r="CXF1" s="1" t="s">
        <v>11040</v>
      </c>
      <c r="CXG1" s="1" t="s">
        <v>11041</v>
      </c>
      <c r="CXH1" s="1" t="s">
        <v>11042</v>
      </c>
      <c r="CXI1" s="1" t="s">
        <v>11043</v>
      </c>
      <c r="CXJ1" s="1" t="s">
        <v>11044</v>
      </c>
      <c r="CXK1" s="1" t="s">
        <v>11045</v>
      </c>
      <c r="CXL1" s="1" t="s">
        <v>11046</v>
      </c>
      <c r="CXM1" s="1" t="s">
        <v>11047</v>
      </c>
      <c r="CXN1" s="1" t="s">
        <v>11048</v>
      </c>
      <c r="CXO1" s="1" t="s">
        <v>11049</v>
      </c>
      <c r="CXP1" s="1" t="s">
        <v>11050</v>
      </c>
      <c r="CXQ1" s="1" t="s">
        <v>11051</v>
      </c>
      <c r="CXR1" s="1" t="s">
        <v>11052</v>
      </c>
      <c r="CXS1" s="1" t="s">
        <v>11053</v>
      </c>
      <c r="CXT1" s="1" t="s">
        <v>11054</v>
      </c>
      <c r="CXU1" s="1" t="s">
        <v>11055</v>
      </c>
      <c r="CXV1" s="1" t="s">
        <v>11056</v>
      </c>
      <c r="CXW1" s="1" t="s">
        <v>11057</v>
      </c>
      <c r="CXX1" s="1" t="s">
        <v>11058</v>
      </c>
      <c r="CXY1" s="1" t="s">
        <v>11059</v>
      </c>
      <c r="CXZ1" s="1" t="s">
        <v>11060</v>
      </c>
      <c r="CYA1" s="1" t="s">
        <v>11061</v>
      </c>
      <c r="CYB1" s="1" t="s">
        <v>11062</v>
      </c>
      <c r="CYC1" s="1" t="s">
        <v>11063</v>
      </c>
      <c r="CYD1" s="1" t="s">
        <v>11064</v>
      </c>
      <c r="CYE1" s="1" t="s">
        <v>11065</v>
      </c>
      <c r="CYF1" s="1" t="s">
        <v>11066</v>
      </c>
      <c r="CYG1" s="1" t="s">
        <v>11067</v>
      </c>
      <c r="CYH1" s="1" t="s">
        <v>11068</v>
      </c>
      <c r="CYI1" s="1" t="s">
        <v>11069</v>
      </c>
      <c r="CYJ1" s="1" t="s">
        <v>11070</v>
      </c>
      <c r="CYK1" s="1" t="s">
        <v>11071</v>
      </c>
      <c r="CYL1" s="1" t="s">
        <v>11072</v>
      </c>
      <c r="CYM1" s="1" t="s">
        <v>11073</v>
      </c>
      <c r="CYN1" s="1" t="s">
        <v>11074</v>
      </c>
      <c r="CYO1" s="1" t="s">
        <v>11075</v>
      </c>
      <c r="CYP1" s="1" t="s">
        <v>11076</v>
      </c>
      <c r="CYQ1" s="1" t="s">
        <v>11077</v>
      </c>
      <c r="CYR1" s="1" t="s">
        <v>11078</v>
      </c>
      <c r="CYS1" s="1" t="s">
        <v>11079</v>
      </c>
      <c r="CYT1" s="1" t="s">
        <v>11080</v>
      </c>
      <c r="CYU1" s="1" t="s">
        <v>11081</v>
      </c>
      <c r="CYV1" s="1" t="s">
        <v>11082</v>
      </c>
      <c r="CYW1" s="1" t="s">
        <v>11083</v>
      </c>
      <c r="CYX1" s="1" t="s">
        <v>11084</v>
      </c>
      <c r="CYY1" s="1" t="s">
        <v>11085</v>
      </c>
      <c r="CYZ1" s="1" t="s">
        <v>11086</v>
      </c>
      <c r="CZA1" s="1" t="s">
        <v>11087</v>
      </c>
      <c r="CZB1" s="1" t="s">
        <v>11088</v>
      </c>
      <c r="CZC1" s="1" t="s">
        <v>11089</v>
      </c>
      <c r="CZD1" s="1" t="s">
        <v>11090</v>
      </c>
      <c r="CZE1" s="1" t="s">
        <v>11091</v>
      </c>
      <c r="CZF1" s="1" t="s">
        <v>11092</v>
      </c>
      <c r="CZG1" s="1" t="s">
        <v>11093</v>
      </c>
      <c r="CZH1" s="1" t="s">
        <v>11094</v>
      </c>
      <c r="CZI1" s="1" t="s">
        <v>11095</v>
      </c>
      <c r="CZJ1" s="1" t="s">
        <v>11096</v>
      </c>
      <c r="CZK1" s="1" t="s">
        <v>11097</v>
      </c>
      <c r="CZL1" s="1" t="s">
        <v>11098</v>
      </c>
      <c r="CZM1" s="1" t="s">
        <v>11099</v>
      </c>
      <c r="CZN1" s="1" t="s">
        <v>11100</v>
      </c>
      <c r="CZO1" s="1" t="s">
        <v>11101</v>
      </c>
      <c r="CZP1" s="1" t="s">
        <v>11102</v>
      </c>
      <c r="CZQ1" s="1" t="s">
        <v>11103</v>
      </c>
      <c r="CZR1" s="1" t="s">
        <v>11104</v>
      </c>
      <c r="CZS1" s="1" t="s">
        <v>11105</v>
      </c>
      <c r="CZT1" s="1" t="s">
        <v>11106</v>
      </c>
      <c r="CZU1" s="1" t="s">
        <v>11107</v>
      </c>
      <c r="CZV1" s="1" t="s">
        <v>11108</v>
      </c>
      <c r="CZW1" s="1" t="s">
        <v>11109</v>
      </c>
      <c r="CZX1" s="1" t="s">
        <v>11110</v>
      </c>
      <c r="CZY1" s="1" t="s">
        <v>11111</v>
      </c>
      <c r="CZZ1" s="1" t="s">
        <v>11112</v>
      </c>
      <c r="DAA1" s="1" t="s">
        <v>11113</v>
      </c>
      <c r="DAB1" s="1" t="s">
        <v>11114</v>
      </c>
      <c r="DAC1" s="1" t="s">
        <v>11115</v>
      </c>
      <c r="DAD1" s="1" t="s">
        <v>11116</v>
      </c>
      <c r="DAE1" s="1" t="s">
        <v>11117</v>
      </c>
      <c r="DAF1" s="1" t="s">
        <v>11118</v>
      </c>
      <c r="DAG1" s="1" t="s">
        <v>11119</v>
      </c>
      <c r="DAH1" s="1" t="s">
        <v>11120</v>
      </c>
      <c r="DAI1" s="1" t="s">
        <v>11121</v>
      </c>
      <c r="DAJ1" s="1" t="s">
        <v>11122</v>
      </c>
      <c r="DAK1" s="1" t="s">
        <v>11123</v>
      </c>
      <c r="DAL1" s="1" t="s">
        <v>11124</v>
      </c>
      <c r="DAM1" s="1" t="s">
        <v>11125</v>
      </c>
      <c r="DAN1" s="1" t="s">
        <v>11126</v>
      </c>
      <c r="DAO1" s="1" t="s">
        <v>11127</v>
      </c>
      <c r="DAP1" s="1" t="s">
        <v>11128</v>
      </c>
      <c r="DAQ1" s="1" t="s">
        <v>11129</v>
      </c>
      <c r="DAR1" s="1" t="s">
        <v>11130</v>
      </c>
      <c r="DAS1" s="1" t="s">
        <v>11131</v>
      </c>
      <c r="DAT1" s="1" t="s">
        <v>11132</v>
      </c>
      <c r="DAU1" s="1" t="s">
        <v>11133</v>
      </c>
      <c r="DAV1" s="1" t="s">
        <v>11134</v>
      </c>
      <c r="DAW1" s="1" t="s">
        <v>11135</v>
      </c>
      <c r="DAX1" s="1" t="s">
        <v>11136</v>
      </c>
      <c r="DAY1" s="1" t="s">
        <v>11137</v>
      </c>
      <c r="DAZ1" s="1" t="s">
        <v>11138</v>
      </c>
      <c r="DBA1" s="1" t="s">
        <v>11139</v>
      </c>
      <c r="DBB1" s="1" t="s">
        <v>11140</v>
      </c>
      <c r="DBC1" s="1" t="s">
        <v>11141</v>
      </c>
      <c r="DBD1" s="1" t="s">
        <v>11142</v>
      </c>
      <c r="DBE1" s="1" t="s">
        <v>11143</v>
      </c>
      <c r="DBF1" s="1" t="s">
        <v>11144</v>
      </c>
      <c r="DBG1" s="1" t="s">
        <v>11145</v>
      </c>
      <c r="DBH1" s="1" t="s">
        <v>11146</v>
      </c>
      <c r="DBI1" s="1" t="s">
        <v>11147</v>
      </c>
      <c r="DBJ1" s="1" t="s">
        <v>11148</v>
      </c>
      <c r="DBK1" s="1" t="s">
        <v>11149</v>
      </c>
      <c r="DBL1" s="1" t="s">
        <v>11150</v>
      </c>
      <c r="DBM1" s="1" t="s">
        <v>11151</v>
      </c>
      <c r="DBN1" s="1" t="s">
        <v>11152</v>
      </c>
      <c r="DBO1" s="1" t="s">
        <v>11153</v>
      </c>
      <c r="DBP1" s="1" t="s">
        <v>11154</v>
      </c>
      <c r="DBQ1" s="1" t="s">
        <v>11155</v>
      </c>
      <c r="DBR1" s="1" t="s">
        <v>11156</v>
      </c>
      <c r="DBS1" s="1" t="s">
        <v>11157</v>
      </c>
      <c r="DBT1" s="1" t="s">
        <v>11158</v>
      </c>
      <c r="DBU1" s="1" t="s">
        <v>11159</v>
      </c>
      <c r="DBV1" s="1" t="s">
        <v>11160</v>
      </c>
      <c r="DBW1" s="1" t="s">
        <v>11161</v>
      </c>
      <c r="DBX1" s="1" t="s">
        <v>11162</v>
      </c>
      <c r="DBY1" s="1" t="s">
        <v>11163</v>
      </c>
      <c r="DBZ1" s="1" t="s">
        <v>11164</v>
      </c>
      <c r="DCA1" s="1" t="s">
        <v>11165</v>
      </c>
      <c r="DCB1" s="1" t="s">
        <v>11166</v>
      </c>
      <c r="DCC1" s="1" t="s">
        <v>11167</v>
      </c>
      <c r="DCD1" s="1" t="s">
        <v>11168</v>
      </c>
      <c r="DCE1" s="1" t="s">
        <v>11169</v>
      </c>
      <c r="DCF1" s="1" t="s">
        <v>11170</v>
      </c>
      <c r="DCG1" s="1" t="s">
        <v>11171</v>
      </c>
      <c r="DCH1" s="1" t="s">
        <v>11172</v>
      </c>
      <c r="DCI1" s="1" t="s">
        <v>11173</v>
      </c>
      <c r="DCJ1" s="1" t="s">
        <v>11174</v>
      </c>
      <c r="DCK1" s="1" t="s">
        <v>11175</v>
      </c>
      <c r="DCL1" s="1" t="s">
        <v>11176</v>
      </c>
      <c r="DCM1" s="1" t="s">
        <v>11177</v>
      </c>
      <c r="DCN1" s="1" t="s">
        <v>11178</v>
      </c>
      <c r="DCO1" s="1" t="s">
        <v>11179</v>
      </c>
      <c r="DCP1" s="1" t="s">
        <v>11180</v>
      </c>
      <c r="DCQ1" s="1" t="s">
        <v>11181</v>
      </c>
      <c r="DCR1" s="1" t="s">
        <v>11182</v>
      </c>
      <c r="DCS1" s="1" t="s">
        <v>11183</v>
      </c>
      <c r="DCT1" s="1" t="s">
        <v>11184</v>
      </c>
      <c r="DCU1" s="1" t="s">
        <v>11185</v>
      </c>
      <c r="DCV1" s="1" t="s">
        <v>11186</v>
      </c>
      <c r="DCW1" s="1" t="s">
        <v>11187</v>
      </c>
      <c r="DCX1" s="1" t="s">
        <v>11188</v>
      </c>
      <c r="DCY1" s="1" t="s">
        <v>11189</v>
      </c>
      <c r="DCZ1" s="1" t="s">
        <v>11190</v>
      </c>
      <c r="DDA1" s="1" t="s">
        <v>11191</v>
      </c>
      <c r="DDB1" s="1" t="s">
        <v>11192</v>
      </c>
      <c r="DDC1" s="1" t="s">
        <v>11193</v>
      </c>
      <c r="DDD1" s="1" t="s">
        <v>11194</v>
      </c>
      <c r="DDE1" s="1" t="s">
        <v>11195</v>
      </c>
      <c r="DDF1" s="1" t="s">
        <v>11196</v>
      </c>
      <c r="DDG1" s="1" t="s">
        <v>11197</v>
      </c>
      <c r="DDH1" s="1" t="s">
        <v>11198</v>
      </c>
      <c r="DDI1" s="1" t="s">
        <v>11199</v>
      </c>
      <c r="DDJ1" s="1" t="s">
        <v>11200</v>
      </c>
      <c r="DDK1" s="1" t="s">
        <v>11201</v>
      </c>
      <c r="DDL1" s="1" t="s">
        <v>11202</v>
      </c>
      <c r="DDM1" s="1" t="s">
        <v>11203</v>
      </c>
      <c r="DDN1" s="1" t="s">
        <v>11204</v>
      </c>
      <c r="DDO1" s="1" t="s">
        <v>11205</v>
      </c>
      <c r="DDP1" s="1" t="s">
        <v>11206</v>
      </c>
      <c r="DDQ1" s="1" t="s">
        <v>11207</v>
      </c>
      <c r="DDR1" s="1" t="s">
        <v>11208</v>
      </c>
      <c r="DDS1" s="1" t="s">
        <v>11209</v>
      </c>
      <c r="DDT1" s="1" t="s">
        <v>11210</v>
      </c>
      <c r="DDU1" s="1" t="s">
        <v>11211</v>
      </c>
      <c r="DDV1" s="1" t="s">
        <v>11212</v>
      </c>
      <c r="DDW1" s="1" t="s">
        <v>11213</v>
      </c>
      <c r="DDX1" s="1" t="s">
        <v>11214</v>
      </c>
      <c r="DDY1" s="1" t="s">
        <v>11215</v>
      </c>
      <c r="DDZ1" s="1" t="s">
        <v>11216</v>
      </c>
      <c r="DEA1" s="1" t="s">
        <v>11217</v>
      </c>
      <c r="DEB1" s="1" t="s">
        <v>11218</v>
      </c>
      <c r="DEC1" s="1" t="s">
        <v>11219</v>
      </c>
      <c r="DED1" s="1" t="s">
        <v>11220</v>
      </c>
      <c r="DEE1" s="1" t="s">
        <v>11221</v>
      </c>
      <c r="DEF1" s="1" t="s">
        <v>11222</v>
      </c>
      <c r="DEG1" s="1" t="s">
        <v>11223</v>
      </c>
      <c r="DEH1" s="1" t="s">
        <v>11224</v>
      </c>
      <c r="DEI1" s="1" t="s">
        <v>11225</v>
      </c>
      <c r="DEJ1" s="1" t="s">
        <v>11226</v>
      </c>
      <c r="DEK1" s="1" t="s">
        <v>11227</v>
      </c>
      <c r="DEL1" s="1" t="s">
        <v>11228</v>
      </c>
      <c r="DEM1" s="1" t="s">
        <v>11229</v>
      </c>
      <c r="DEN1" s="1" t="s">
        <v>11230</v>
      </c>
      <c r="DEO1" s="1" t="s">
        <v>11231</v>
      </c>
      <c r="DEP1" s="1" t="s">
        <v>11232</v>
      </c>
      <c r="DEQ1" s="1" t="s">
        <v>11233</v>
      </c>
      <c r="DER1" s="1" t="s">
        <v>11234</v>
      </c>
      <c r="DES1" s="1" t="s">
        <v>11235</v>
      </c>
      <c r="DET1" s="1" t="s">
        <v>11236</v>
      </c>
      <c r="DEU1" s="1" t="s">
        <v>11237</v>
      </c>
      <c r="DEV1" s="1" t="s">
        <v>11238</v>
      </c>
      <c r="DEW1" s="1" t="s">
        <v>11239</v>
      </c>
      <c r="DEX1" s="1" t="s">
        <v>11240</v>
      </c>
      <c r="DEY1" s="1" t="s">
        <v>11241</v>
      </c>
      <c r="DEZ1" s="1" t="s">
        <v>11242</v>
      </c>
      <c r="DFA1" s="1" t="s">
        <v>11243</v>
      </c>
      <c r="DFB1" s="1" t="s">
        <v>11244</v>
      </c>
      <c r="DFC1" s="1" t="s">
        <v>11245</v>
      </c>
      <c r="DFD1" s="1" t="s">
        <v>11246</v>
      </c>
      <c r="DFE1" s="1" t="s">
        <v>11247</v>
      </c>
      <c r="DFF1" s="1" t="s">
        <v>11248</v>
      </c>
      <c r="DFG1" s="1" t="s">
        <v>11249</v>
      </c>
      <c r="DFH1" s="1" t="s">
        <v>11250</v>
      </c>
      <c r="DFI1" s="1" t="s">
        <v>11251</v>
      </c>
      <c r="DFJ1" s="1" t="s">
        <v>11252</v>
      </c>
      <c r="DFK1" s="1" t="s">
        <v>11253</v>
      </c>
      <c r="DFL1" s="1" t="s">
        <v>11254</v>
      </c>
      <c r="DFM1" s="1" t="s">
        <v>11255</v>
      </c>
      <c r="DFN1" s="1" t="s">
        <v>11256</v>
      </c>
      <c r="DFO1" s="1" t="s">
        <v>11257</v>
      </c>
      <c r="DFP1" s="1" t="s">
        <v>11258</v>
      </c>
      <c r="DFQ1" s="1" t="s">
        <v>11259</v>
      </c>
      <c r="DFR1" s="1" t="s">
        <v>11260</v>
      </c>
      <c r="DFS1" s="1" t="s">
        <v>11261</v>
      </c>
      <c r="DFT1" s="1" t="s">
        <v>11262</v>
      </c>
      <c r="DFU1" s="1" t="s">
        <v>11263</v>
      </c>
      <c r="DFV1" s="1" t="s">
        <v>11264</v>
      </c>
      <c r="DFW1" s="1" t="s">
        <v>11265</v>
      </c>
      <c r="DFX1" s="1" t="s">
        <v>11266</v>
      </c>
      <c r="DFY1" s="1" t="s">
        <v>11267</v>
      </c>
      <c r="DFZ1" s="1" t="s">
        <v>11268</v>
      </c>
      <c r="DGA1" s="1" t="s">
        <v>11269</v>
      </c>
      <c r="DGB1" s="1" t="s">
        <v>11270</v>
      </c>
      <c r="DGC1" s="1" t="s">
        <v>11271</v>
      </c>
      <c r="DGD1" s="1" t="s">
        <v>11272</v>
      </c>
      <c r="DGE1" s="1" t="s">
        <v>11273</v>
      </c>
      <c r="DGF1" s="1" t="s">
        <v>11274</v>
      </c>
      <c r="DGG1" s="1" t="s">
        <v>11275</v>
      </c>
      <c r="DGH1" s="1" t="s">
        <v>11276</v>
      </c>
      <c r="DGI1" s="1" t="s">
        <v>11277</v>
      </c>
      <c r="DGJ1" s="1" t="s">
        <v>11278</v>
      </c>
      <c r="DGK1" s="1" t="s">
        <v>11279</v>
      </c>
      <c r="DGL1" s="1" t="s">
        <v>11280</v>
      </c>
      <c r="DGM1" s="1" t="s">
        <v>11281</v>
      </c>
      <c r="DGN1" s="1" t="s">
        <v>11282</v>
      </c>
      <c r="DGO1" s="1" t="s">
        <v>11283</v>
      </c>
      <c r="DGP1" s="1" t="s">
        <v>11284</v>
      </c>
      <c r="DGQ1" s="1" t="s">
        <v>11285</v>
      </c>
      <c r="DGR1" s="1" t="s">
        <v>11286</v>
      </c>
      <c r="DGS1" s="1" t="s">
        <v>11287</v>
      </c>
      <c r="DGT1" s="1" t="s">
        <v>11288</v>
      </c>
      <c r="DGU1" s="1" t="s">
        <v>11289</v>
      </c>
      <c r="DGV1" s="1" t="s">
        <v>11290</v>
      </c>
      <c r="DGW1" s="1" t="s">
        <v>11291</v>
      </c>
      <c r="DGX1" s="1" t="s">
        <v>11292</v>
      </c>
      <c r="DGY1" s="1" t="s">
        <v>11293</v>
      </c>
      <c r="DGZ1" s="1" t="s">
        <v>11294</v>
      </c>
      <c r="DHA1" s="1" t="s">
        <v>11295</v>
      </c>
      <c r="DHB1" s="1" t="s">
        <v>11296</v>
      </c>
      <c r="DHC1" s="1" t="s">
        <v>11297</v>
      </c>
      <c r="DHD1" s="1" t="s">
        <v>11298</v>
      </c>
      <c r="DHE1" s="1" t="s">
        <v>11299</v>
      </c>
      <c r="DHF1" s="1" t="s">
        <v>11300</v>
      </c>
      <c r="DHG1" s="1" t="s">
        <v>11301</v>
      </c>
      <c r="DHH1" s="1" t="s">
        <v>11302</v>
      </c>
      <c r="DHI1" s="1" t="s">
        <v>11303</v>
      </c>
      <c r="DHJ1" s="1" t="s">
        <v>11304</v>
      </c>
      <c r="DHK1" s="1" t="s">
        <v>11305</v>
      </c>
      <c r="DHL1" s="1" t="s">
        <v>11306</v>
      </c>
      <c r="DHM1" s="1" t="s">
        <v>11307</v>
      </c>
      <c r="DHN1" s="1" t="s">
        <v>11308</v>
      </c>
      <c r="DHO1" s="1" t="s">
        <v>11309</v>
      </c>
      <c r="DHP1" s="1" t="s">
        <v>11310</v>
      </c>
      <c r="DHQ1" s="1" t="s">
        <v>11311</v>
      </c>
      <c r="DHR1" s="1" t="s">
        <v>11312</v>
      </c>
      <c r="DHS1" s="1" t="s">
        <v>11313</v>
      </c>
      <c r="DHT1" s="1" t="s">
        <v>11314</v>
      </c>
      <c r="DHU1" s="1" t="s">
        <v>11315</v>
      </c>
      <c r="DHV1" s="1" t="s">
        <v>11316</v>
      </c>
      <c r="DHW1" s="1" t="s">
        <v>11317</v>
      </c>
      <c r="DHX1" s="1" t="s">
        <v>11318</v>
      </c>
      <c r="DHY1" s="1" t="s">
        <v>11319</v>
      </c>
      <c r="DHZ1" s="1" t="s">
        <v>11320</v>
      </c>
      <c r="DIA1" s="1" t="s">
        <v>11321</v>
      </c>
      <c r="DIB1" s="1" t="s">
        <v>11322</v>
      </c>
      <c r="DIC1" s="1" t="s">
        <v>11323</v>
      </c>
      <c r="DID1" s="1" t="s">
        <v>11324</v>
      </c>
      <c r="DIE1" s="1" t="s">
        <v>11325</v>
      </c>
      <c r="DIF1" s="1" t="s">
        <v>11326</v>
      </c>
      <c r="DIG1" s="1" t="s">
        <v>11327</v>
      </c>
      <c r="DIH1" s="1" t="s">
        <v>11328</v>
      </c>
      <c r="DII1" s="1" t="s">
        <v>11329</v>
      </c>
      <c r="DIJ1" s="1" t="s">
        <v>11330</v>
      </c>
      <c r="DIK1" s="1" t="s">
        <v>11331</v>
      </c>
      <c r="DIL1" s="1" t="s">
        <v>11332</v>
      </c>
      <c r="DIM1" s="1" t="s">
        <v>11333</v>
      </c>
      <c r="DIN1" s="1" t="s">
        <v>11334</v>
      </c>
      <c r="DIO1" s="1" t="s">
        <v>11335</v>
      </c>
      <c r="DIP1" s="1" t="s">
        <v>11336</v>
      </c>
      <c r="DIQ1" s="1" t="s">
        <v>11337</v>
      </c>
      <c r="DIR1" s="1" t="s">
        <v>11338</v>
      </c>
      <c r="DIS1" s="1" t="s">
        <v>11339</v>
      </c>
      <c r="DIT1" s="1" t="s">
        <v>11340</v>
      </c>
      <c r="DIU1" s="1" t="s">
        <v>11341</v>
      </c>
      <c r="DIV1" s="1" t="s">
        <v>11342</v>
      </c>
      <c r="DIW1" s="1" t="s">
        <v>11343</v>
      </c>
      <c r="DIX1" s="1" t="s">
        <v>11344</v>
      </c>
      <c r="DIY1" s="1" t="s">
        <v>11345</v>
      </c>
      <c r="DIZ1" s="1" t="s">
        <v>11346</v>
      </c>
      <c r="DJA1" s="1" t="s">
        <v>11347</v>
      </c>
      <c r="DJB1" s="1" t="s">
        <v>11348</v>
      </c>
      <c r="DJC1" s="1" t="s">
        <v>11349</v>
      </c>
      <c r="DJD1" s="1" t="s">
        <v>11350</v>
      </c>
      <c r="DJE1" s="1" t="s">
        <v>11351</v>
      </c>
      <c r="DJF1" s="1" t="s">
        <v>11352</v>
      </c>
      <c r="DJG1" s="1" t="s">
        <v>11353</v>
      </c>
      <c r="DJH1" s="1" t="s">
        <v>11354</v>
      </c>
      <c r="DJI1" s="1" t="s">
        <v>11355</v>
      </c>
      <c r="DJJ1" s="1" t="s">
        <v>11356</v>
      </c>
      <c r="DJK1" s="1" t="s">
        <v>11357</v>
      </c>
      <c r="DJL1" s="1" t="s">
        <v>11358</v>
      </c>
      <c r="DJM1" s="1" t="s">
        <v>11359</v>
      </c>
      <c r="DJN1" s="1" t="s">
        <v>11360</v>
      </c>
      <c r="DJO1" s="1" t="s">
        <v>11361</v>
      </c>
      <c r="DJP1" s="1" t="s">
        <v>11362</v>
      </c>
      <c r="DJQ1" s="1" t="s">
        <v>11363</v>
      </c>
      <c r="DJR1" s="1" t="s">
        <v>11364</v>
      </c>
      <c r="DJS1" s="1" t="s">
        <v>11365</v>
      </c>
      <c r="DJT1" s="1" t="s">
        <v>11366</v>
      </c>
      <c r="DJU1" s="1" t="s">
        <v>11367</v>
      </c>
      <c r="DJV1" s="1" t="s">
        <v>11368</v>
      </c>
      <c r="DJW1" s="1" t="s">
        <v>11369</v>
      </c>
      <c r="DJX1" s="1" t="s">
        <v>11370</v>
      </c>
      <c r="DJY1" s="1" t="s">
        <v>11371</v>
      </c>
      <c r="DJZ1" s="1" t="s">
        <v>11372</v>
      </c>
      <c r="DKA1" s="1" t="s">
        <v>11373</v>
      </c>
      <c r="DKB1" s="1" t="s">
        <v>11374</v>
      </c>
      <c r="DKC1" s="1" t="s">
        <v>11375</v>
      </c>
      <c r="DKD1" s="1" t="s">
        <v>11376</v>
      </c>
      <c r="DKE1" s="1" t="s">
        <v>11377</v>
      </c>
      <c r="DKF1" s="1" t="s">
        <v>11378</v>
      </c>
      <c r="DKG1" s="1" t="s">
        <v>11379</v>
      </c>
      <c r="DKH1" s="1" t="s">
        <v>11380</v>
      </c>
      <c r="DKI1" s="1" t="s">
        <v>11381</v>
      </c>
      <c r="DKJ1" s="1" t="s">
        <v>11382</v>
      </c>
      <c r="DKK1" s="1" t="s">
        <v>11383</v>
      </c>
      <c r="DKL1" s="1" t="s">
        <v>11384</v>
      </c>
      <c r="DKM1" s="1" t="s">
        <v>11385</v>
      </c>
      <c r="DKN1" s="1" t="s">
        <v>11386</v>
      </c>
      <c r="DKO1" s="1" t="s">
        <v>11387</v>
      </c>
      <c r="DKP1" s="1" t="s">
        <v>11388</v>
      </c>
      <c r="DKQ1" s="1" t="s">
        <v>11389</v>
      </c>
      <c r="DKR1" s="1" t="s">
        <v>11390</v>
      </c>
      <c r="DKS1" s="1" t="s">
        <v>11391</v>
      </c>
      <c r="DKT1" s="1" t="s">
        <v>11392</v>
      </c>
      <c r="DKU1" s="1" t="s">
        <v>11393</v>
      </c>
      <c r="DKV1" s="1" t="s">
        <v>11394</v>
      </c>
      <c r="DKW1" s="1" t="s">
        <v>11395</v>
      </c>
      <c r="DKX1" s="1" t="s">
        <v>11396</v>
      </c>
      <c r="DKY1" s="1" t="s">
        <v>11397</v>
      </c>
      <c r="DKZ1" s="1" t="s">
        <v>11398</v>
      </c>
      <c r="DLA1" s="1" t="s">
        <v>11399</v>
      </c>
      <c r="DLB1" s="1" t="s">
        <v>11400</v>
      </c>
      <c r="DLC1" s="1" t="s">
        <v>11401</v>
      </c>
      <c r="DLD1" s="1" t="s">
        <v>11402</v>
      </c>
      <c r="DLE1" s="1" t="s">
        <v>11403</v>
      </c>
      <c r="DLF1" s="1" t="s">
        <v>11404</v>
      </c>
      <c r="DLG1" s="1" t="s">
        <v>11405</v>
      </c>
      <c r="DLH1" s="1" t="s">
        <v>11406</v>
      </c>
      <c r="DLI1" s="1" t="s">
        <v>11407</v>
      </c>
      <c r="DLJ1" s="1" t="s">
        <v>11408</v>
      </c>
      <c r="DLK1" s="1" t="s">
        <v>11409</v>
      </c>
      <c r="DLL1" s="1" t="s">
        <v>11410</v>
      </c>
      <c r="DLM1" s="1" t="s">
        <v>11411</v>
      </c>
      <c r="DLN1" s="1" t="s">
        <v>11412</v>
      </c>
      <c r="DLO1" s="1" t="s">
        <v>11413</v>
      </c>
      <c r="DLP1" s="1" t="s">
        <v>11414</v>
      </c>
      <c r="DLQ1" s="1" t="s">
        <v>11415</v>
      </c>
      <c r="DLR1" s="1" t="s">
        <v>11416</v>
      </c>
      <c r="DLS1" s="1" t="s">
        <v>11417</v>
      </c>
      <c r="DLT1" s="1" t="s">
        <v>11418</v>
      </c>
      <c r="DLU1" s="1" t="s">
        <v>11419</v>
      </c>
      <c r="DLV1" s="1" t="s">
        <v>11420</v>
      </c>
      <c r="DLW1" s="1" t="s">
        <v>11421</v>
      </c>
      <c r="DLX1" s="1" t="s">
        <v>11422</v>
      </c>
      <c r="DLY1" s="1" t="s">
        <v>11423</v>
      </c>
      <c r="DLZ1" s="1" t="s">
        <v>11424</v>
      </c>
      <c r="DMA1" s="1" t="s">
        <v>11425</v>
      </c>
      <c r="DMB1" s="1" t="s">
        <v>11426</v>
      </c>
      <c r="DMC1" s="1" t="s">
        <v>11427</v>
      </c>
      <c r="DMD1" s="1" t="s">
        <v>11428</v>
      </c>
      <c r="DME1" s="1" t="s">
        <v>11429</v>
      </c>
      <c r="DMF1" s="1" t="s">
        <v>11430</v>
      </c>
      <c r="DMG1" s="1" t="s">
        <v>11431</v>
      </c>
      <c r="DMH1" s="1" t="s">
        <v>11432</v>
      </c>
      <c r="DMI1" s="1" t="s">
        <v>11433</v>
      </c>
      <c r="DMJ1" s="1" t="s">
        <v>11434</v>
      </c>
      <c r="DMK1" s="1" t="s">
        <v>11435</v>
      </c>
      <c r="DML1" s="1" t="s">
        <v>11436</v>
      </c>
      <c r="DMM1" s="1" t="s">
        <v>11437</v>
      </c>
      <c r="DMN1" s="1" t="s">
        <v>11438</v>
      </c>
      <c r="DMO1" s="1" t="s">
        <v>11439</v>
      </c>
      <c r="DMP1" s="1" t="s">
        <v>11440</v>
      </c>
      <c r="DMQ1" s="1" t="s">
        <v>11441</v>
      </c>
      <c r="DMR1" s="1" t="s">
        <v>11442</v>
      </c>
      <c r="DMS1" s="1" t="s">
        <v>11443</v>
      </c>
      <c r="DMT1" s="1" t="s">
        <v>11444</v>
      </c>
      <c r="DMU1" s="1" t="s">
        <v>11445</v>
      </c>
      <c r="DMV1" s="1" t="s">
        <v>11446</v>
      </c>
      <c r="DMW1" s="1" t="s">
        <v>11447</v>
      </c>
      <c r="DMX1" s="1" t="s">
        <v>11448</v>
      </c>
      <c r="DMY1" s="1" t="s">
        <v>11449</v>
      </c>
      <c r="DMZ1" s="1" t="s">
        <v>11450</v>
      </c>
      <c r="DNA1" s="1" t="s">
        <v>11451</v>
      </c>
      <c r="DNB1" s="1" t="s">
        <v>11452</v>
      </c>
      <c r="DNC1" s="1" t="s">
        <v>11453</v>
      </c>
      <c r="DND1" s="1" t="s">
        <v>11454</v>
      </c>
      <c r="DNE1" s="1" t="s">
        <v>11455</v>
      </c>
      <c r="DNF1" s="1" t="s">
        <v>11456</v>
      </c>
      <c r="DNG1" s="1" t="s">
        <v>11457</v>
      </c>
      <c r="DNH1" s="1" t="s">
        <v>11458</v>
      </c>
      <c r="DNI1" s="1" t="s">
        <v>11459</v>
      </c>
      <c r="DNJ1" s="1" t="s">
        <v>11460</v>
      </c>
      <c r="DNK1" s="1" t="s">
        <v>11461</v>
      </c>
      <c r="DNL1" s="1" t="s">
        <v>11462</v>
      </c>
      <c r="DNM1" s="1" t="s">
        <v>11463</v>
      </c>
      <c r="DNN1" s="1" t="s">
        <v>11464</v>
      </c>
      <c r="DNO1" s="1" t="s">
        <v>11465</v>
      </c>
      <c r="DNP1" s="1" t="s">
        <v>11466</v>
      </c>
      <c r="DNQ1" s="1" t="s">
        <v>11467</v>
      </c>
      <c r="DNR1" s="1" t="s">
        <v>11468</v>
      </c>
      <c r="DNS1" s="1" t="s">
        <v>11469</v>
      </c>
      <c r="DNT1" s="1" t="s">
        <v>11470</v>
      </c>
      <c r="DNU1" s="1" t="s">
        <v>11471</v>
      </c>
      <c r="DNV1" s="1" t="s">
        <v>11472</v>
      </c>
      <c r="DNW1" s="1" t="s">
        <v>11473</v>
      </c>
      <c r="DNX1" s="1" t="s">
        <v>11474</v>
      </c>
      <c r="DNY1" s="1" t="s">
        <v>11475</v>
      </c>
      <c r="DNZ1" s="1" t="s">
        <v>11476</v>
      </c>
      <c r="DOA1" s="1" t="s">
        <v>11477</v>
      </c>
      <c r="DOB1" s="1" t="s">
        <v>11478</v>
      </c>
      <c r="DOC1" s="1" t="s">
        <v>11479</v>
      </c>
      <c r="DOD1" s="1" t="s">
        <v>11480</v>
      </c>
      <c r="DOE1" s="1" t="s">
        <v>11481</v>
      </c>
      <c r="DOF1" s="1" t="s">
        <v>11482</v>
      </c>
      <c r="DOG1" s="1" t="s">
        <v>11483</v>
      </c>
      <c r="DOH1" s="1" t="s">
        <v>11484</v>
      </c>
      <c r="DOI1" s="1" t="s">
        <v>11485</v>
      </c>
      <c r="DOJ1" s="1" t="s">
        <v>11486</v>
      </c>
      <c r="DOK1" s="1" t="s">
        <v>11487</v>
      </c>
      <c r="DOL1" s="1" t="s">
        <v>11488</v>
      </c>
      <c r="DOM1" s="1" t="s">
        <v>11489</v>
      </c>
      <c r="DON1" s="1" t="s">
        <v>11490</v>
      </c>
      <c r="DOO1" s="1" t="s">
        <v>11491</v>
      </c>
      <c r="DOP1" s="1" t="s">
        <v>11492</v>
      </c>
      <c r="DOQ1" s="1" t="s">
        <v>11493</v>
      </c>
      <c r="DOR1" s="1" t="s">
        <v>11494</v>
      </c>
      <c r="DOS1" s="1" t="s">
        <v>11495</v>
      </c>
      <c r="DOT1" s="1" t="s">
        <v>11496</v>
      </c>
      <c r="DOU1" s="1" t="s">
        <v>11497</v>
      </c>
      <c r="DOV1" s="1" t="s">
        <v>11498</v>
      </c>
      <c r="DOW1" s="1" t="s">
        <v>11499</v>
      </c>
      <c r="DOX1" s="1" t="s">
        <v>11500</v>
      </c>
      <c r="DOY1" s="1" t="s">
        <v>11501</v>
      </c>
      <c r="DOZ1" s="1" t="s">
        <v>11502</v>
      </c>
      <c r="DPA1" s="1" t="s">
        <v>11503</v>
      </c>
      <c r="DPB1" s="1" t="s">
        <v>11504</v>
      </c>
      <c r="DPC1" s="1" t="s">
        <v>11505</v>
      </c>
      <c r="DPD1" s="1" t="s">
        <v>11506</v>
      </c>
      <c r="DPE1" s="1" t="s">
        <v>11507</v>
      </c>
      <c r="DPF1" s="1" t="s">
        <v>11508</v>
      </c>
      <c r="DPG1" s="1" t="s">
        <v>11509</v>
      </c>
      <c r="DPH1" s="1" t="s">
        <v>11510</v>
      </c>
      <c r="DPI1" s="1" t="s">
        <v>11511</v>
      </c>
      <c r="DPJ1" s="1" t="s">
        <v>11512</v>
      </c>
      <c r="DPK1" s="1" t="s">
        <v>11513</v>
      </c>
      <c r="DPL1" s="1" t="s">
        <v>11514</v>
      </c>
      <c r="DPM1" s="1" t="s">
        <v>11515</v>
      </c>
      <c r="DPN1" s="1" t="s">
        <v>11516</v>
      </c>
      <c r="DPO1" s="1" t="s">
        <v>11517</v>
      </c>
      <c r="DPP1" s="1" t="s">
        <v>11518</v>
      </c>
      <c r="DPQ1" s="1" t="s">
        <v>11519</v>
      </c>
      <c r="DPR1" s="1" t="s">
        <v>11520</v>
      </c>
      <c r="DPS1" s="1" t="s">
        <v>11521</v>
      </c>
      <c r="DPT1" s="1" t="s">
        <v>11522</v>
      </c>
      <c r="DPU1" s="1" t="s">
        <v>11523</v>
      </c>
      <c r="DPV1" s="1" t="s">
        <v>11524</v>
      </c>
      <c r="DPW1" s="1" t="s">
        <v>11525</v>
      </c>
      <c r="DPX1" s="1" t="s">
        <v>11526</v>
      </c>
      <c r="DPY1" s="1" t="s">
        <v>11527</v>
      </c>
      <c r="DPZ1" s="1" t="s">
        <v>11528</v>
      </c>
      <c r="DQA1" s="1" t="s">
        <v>11529</v>
      </c>
      <c r="DQB1" s="1" t="s">
        <v>11530</v>
      </c>
      <c r="DQC1" s="1" t="s">
        <v>11531</v>
      </c>
      <c r="DQD1" s="1" t="s">
        <v>11532</v>
      </c>
      <c r="DQE1" s="1" t="s">
        <v>11533</v>
      </c>
      <c r="DQF1" s="1" t="s">
        <v>11534</v>
      </c>
      <c r="DQG1" s="1" t="s">
        <v>11535</v>
      </c>
      <c r="DQH1" s="1" t="s">
        <v>11536</v>
      </c>
      <c r="DQI1" s="1" t="s">
        <v>11537</v>
      </c>
      <c r="DQJ1" s="1" t="s">
        <v>11538</v>
      </c>
      <c r="DQK1" s="1" t="s">
        <v>11539</v>
      </c>
      <c r="DQL1" s="1" t="s">
        <v>11540</v>
      </c>
      <c r="DQM1" s="1" t="s">
        <v>11541</v>
      </c>
      <c r="DQN1" s="1" t="s">
        <v>11542</v>
      </c>
      <c r="DQO1" s="1" t="s">
        <v>11543</v>
      </c>
      <c r="DQP1" s="1" t="s">
        <v>11544</v>
      </c>
      <c r="DQQ1" s="1" t="s">
        <v>11545</v>
      </c>
      <c r="DQR1" s="1" t="s">
        <v>11546</v>
      </c>
      <c r="DQS1" s="1" t="s">
        <v>11547</v>
      </c>
      <c r="DQT1" s="1" t="s">
        <v>11548</v>
      </c>
      <c r="DQU1" s="1" t="s">
        <v>11549</v>
      </c>
      <c r="DQV1" s="1" t="s">
        <v>11550</v>
      </c>
      <c r="DQW1" s="1" t="s">
        <v>11551</v>
      </c>
      <c r="DQX1" s="1" t="s">
        <v>11552</v>
      </c>
      <c r="DQY1" s="1" t="s">
        <v>11553</v>
      </c>
      <c r="DQZ1" s="1" t="s">
        <v>11554</v>
      </c>
      <c r="DRA1" s="1" t="s">
        <v>11555</v>
      </c>
      <c r="DRB1" s="1" t="s">
        <v>11556</v>
      </c>
      <c r="DRC1" s="1" t="s">
        <v>11557</v>
      </c>
      <c r="DRD1" s="1" t="s">
        <v>11558</v>
      </c>
      <c r="DRE1" s="1" t="s">
        <v>11559</v>
      </c>
      <c r="DRF1" s="1" t="s">
        <v>11560</v>
      </c>
      <c r="DRG1" s="1" t="s">
        <v>11561</v>
      </c>
      <c r="DRH1" s="1" t="s">
        <v>11562</v>
      </c>
      <c r="DRI1" s="1" t="s">
        <v>11563</v>
      </c>
      <c r="DRJ1" s="1" t="s">
        <v>11564</v>
      </c>
      <c r="DRK1" s="1" t="s">
        <v>11565</v>
      </c>
      <c r="DRL1" s="1" t="s">
        <v>11566</v>
      </c>
      <c r="DRM1" s="1" t="s">
        <v>11567</v>
      </c>
      <c r="DRN1" s="1" t="s">
        <v>11568</v>
      </c>
      <c r="DRO1" s="1" t="s">
        <v>11569</v>
      </c>
      <c r="DRP1" s="1" t="s">
        <v>11570</v>
      </c>
      <c r="DRQ1" s="1" t="s">
        <v>11571</v>
      </c>
      <c r="DRR1" s="1" t="s">
        <v>11572</v>
      </c>
      <c r="DRS1" s="1" t="s">
        <v>11573</v>
      </c>
      <c r="DRT1" s="1" t="s">
        <v>11574</v>
      </c>
      <c r="DRU1" s="1" t="s">
        <v>11575</v>
      </c>
      <c r="DRV1" s="1" t="s">
        <v>11576</v>
      </c>
      <c r="DRW1" s="1" t="s">
        <v>11577</v>
      </c>
      <c r="DRX1" s="1" t="s">
        <v>11578</v>
      </c>
      <c r="DRY1" s="1" t="s">
        <v>11579</v>
      </c>
      <c r="DRZ1" s="1" t="s">
        <v>11580</v>
      </c>
      <c r="DSA1" s="1" t="s">
        <v>11581</v>
      </c>
      <c r="DSB1" s="1" t="s">
        <v>11582</v>
      </c>
      <c r="DSC1" s="1" t="s">
        <v>11583</v>
      </c>
      <c r="DSD1" s="1" t="s">
        <v>11584</v>
      </c>
      <c r="DSE1" s="1" t="s">
        <v>11585</v>
      </c>
      <c r="DSF1" s="1" t="s">
        <v>11586</v>
      </c>
      <c r="DSG1" s="1" t="s">
        <v>11587</v>
      </c>
      <c r="DSH1" s="1" t="s">
        <v>11588</v>
      </c>
      <c r="DSI1" s="1" t="s">
        <v>11589</v>
      </c>
      <c r="DSJ1" s="1" t="s">
        <v>11590</v>
      </c>
      <c r="DSK1" s="1" t="s">
        <v>11591</v>
      </c>
      <c r="DSL1" s="1" t="s">
        <v>11592</v>
      </c>
      <c r="DSM1" s="1" t="s">
        <v>11593</v>
      </c>
      <c r="DSN1" s="1" t="s">
        <v>11594</v>
      </c>
      <c r="DSO1" s="1" t="s">
        <v>11595</v>
      </c>
      <c r="DSP1" s="1" t="s">
        <v>11596</v>
      </c>
      <c r="DSQ1" s="1" t="s">
        <v>11597</v>
      </c>
      <c r="DSR1" s="1" t="s">
        <v>11598</v>
      </c>
      <c r="DSS1" s="1" t="s">
        <v>11599</v>
      </c>
      <c r="DST1" s="1" t="s">
        <v>11600</v>
      </c>
      <c r="DSU1" s="1" t="s">
        <v>11601</v>
      </c>
      <c r="DSV1" s="1" t="s">
        <v>11602</v>
      </c>
      <c r="DSW1" s="1" t="s">
        <v>11603</v>
      </c>
      <c r="DSX1" s="1" t="s">
        <v>11604</v>
      </c>
      <c r="DSY1" s="1" t="s">
        <v>11605</v>
      </c>
      <c r="DSZ1" s="1" t="s">
        <v>11606</v>
      </c>
      <c r="DTA1" s="1" t="s">
        <v>11607</v>
      </c>
      <c r="DTB1" s="1" t="s">
        <v>11608</v>
      </c>
      <c r="DTC1" s="1" t="s">
        <v>11609</v>
      </c>
      <c r="DTD1" s="1" t="s">
        <v>11610</v>
      </c>
      <c r="DTE1" s="1" t="s">
        <v>11611</v>
      </c>
      <c r="DTF1" s="1" t="s">
        <v>11612</v>
      </c>
      <c r="DTG1" s="1" t="s">
        <v>11613</v>
      </c>
      <c r="DTH1" s="1" t="s">
        <v>11614</v>
      </c>
      <c r="DTI1" s="1" t="s">
        <v>11615</v>
      </c>
      <c r="DTJ1" s="1" t="s">
        <v>11616</v>
      </c>
      <c r="DTK1" s="1" t="s">
        <v>11617</v>
      </c>
      <c r="DTL1" s="1" t="s">
        <v>11618</v>
      </c>
      <c r="DTM1" s="1" t="s">
        <v>11619</v>
      </c>
      <c r="DTN1" s="1" t="s">
        <v>11620</v>
      </c>
      <c r="DTO1" s="1" t="s">
        <v>11621</v>
      </c>
      <c r="DTP1" s="1" t="s">
        <v>11622</v>
      </c>
      <c r="DTQ1" s="1" t="s">
        <v>11623</v>
      </c>
      <c r="DTR1" s="1" t="s">
        <v>11624</v>
      </c>
      <c r="DTS1" s="1" t="s">
        <v>11625</v>
      </c>
      <c r="DTT1" s="1" t="s">
        <v>11626</v>
      </c>
      <c r="DTU1" s="1" t="s">
        <v>11627</v>
      </c>
      <c r="DTV1" s="1" t="s">
        <v>11628</v>
      </c>
      <c r="DTW1" s="1" t="s">
        <v>11629</v>
      </c>
      <c r="DTX1" s="1" t="s">
        <v>11630</v>
      </c>
      <c r="DTY1" s="1" t="s">
        <v>11631</v>
      </c>
      <c r="DTZ1" s="1" t="s">
        <v>11632</v>
      </c>
      <c r="DUA1" s="1" t="s">
        <v>11633</v>
      </c>
      <c r="DUB1" s="1" t="s">
        <v>11634</v>
      </c>
      <c r="DUC1" s="1" t="s">
        <v>11635</v>
      </c>
      <c r="DUD1" s="1" t="s">
        <v>11636</v>
      </c>
      <c r="DUE1" s="1" t="s">
        <v>11637</v>
      </c>
      <c r="DUF1" s="1" t="s">
        <v>11638</v>
      </c>
      <c r="DUG1" s="1" t="s">
        <v>11639</v>
      </c>
      <c r="DUH1" s="1" t="s">
        <v>11640</v>
      </c>
      <c r="DUI1" s="1" t="s">
        <v>11641</v>
      </c>
      <c r="DUJ1" s="1" t="s">
        <v>11642</v>
      </c>
      <c r="DUK1" s="1" t="s">
        <v>11643</v>
      </c>
      <c r="DUL1" s="1" t="s">
        <v>11644</v>
      </c>
      <c r="DUM1" s="1" t="s">
        <v>11645</v>
      </c>
      <c r="DUN1" s="1" t="s">
        <v>11646</v>
      </c>
      <c r="DUO1" s="1" t="s">
        <v>11647</v>
      </c>
      <c r="DUP1" s="1" t="s">
        <v>11648</v>
      </c>
      <c r="DUQ1" s="1" t="s">
        <v>11649</v>
      </c>
      <c r="DUR1" s="1" t="s">
        <v>11650</v>
      </c>
      <c r="DUS1" s="1" t="s">
        <v>11651</v>
      </c>
      <c r="DUT1" s="1" t="s">
        <v>11652</v>
      </c>
      <c r="DUU1" s="1" t="s">
        <v>11653</v>
      </c>
      <c r="DUV1" s="1" t="s">
        <v>11654</v>
      </c>
      <c r="DUW1" s="1" t="s">
        <v>11655</v>
      </c>
      <c r="DUX1" s="1" t="s">
        <v>11656</v>
      </c>
      <c r="DUY1" s="1" t="s">
        <v>11657</v>
      </c>
      <c r="DUZ1" s="1" t="s">
        <v>11658</v>
      </c>
      <c r="DVA1" s="1" t="s">
        <v>11659</v>
      </c>
      <c r="DVB1" s="1" t="s">
        <v>11660</v>
      </c>
      <c r="DVC1" s="1" t="s">
        <v>11661</v>
      </c>
      <c r="DVD1" s="1" t="s">
        <v>11662</v>
      </c>
      <c r="DVE1" s="1" t="s">
        <v>11663</v>
      </c>
      <c r="DVF1" s="1" t="s">
        <v>11664</v>
      </c>
      <c r="DVG1" s="1" t="s">
        <v>11665</v>
      </c>
      <c r="DVH1" s="1" t="s">
        <v>11666</v>
      </c>
      <c r="DVI1" s="1" t="s">
        <v>11667</v>
      </c>
      <c r="DVJ1" s="1" t="s">
        <v>11668</v>
      </c>
      <c r="DVK1" s="1" t="s">
        <v>11669</v>
      </c>
      <c r="DVL1" s="1" t="s">
        <v>11670</v>
      </c>
      <c r="DVM1" s="1" t="s">
        <v>11671</v>
      </c>
      <c r="DVN1" s="1" t="s">
        <v>11672</v>
      </c>
      <c r="DVO1" s="1" t="s">
        <v>11673</v>
      </c>
      <c r="DVP1" s="1" t="s">
        <v>11674</v>
      </c>
      <c r="DVQ1" s="1" t="s">
        <v>11675</v>
      </c>
      <c r="DVR1" s="1" t="s">
        <v>11676</v>
      </c>
      <c r="DVS1" s="1" t="s">
        <v>11677</v>
      </c>
      <c r="DVT1" s="1" t="s">
        <v>11678</v>
      </c>
      <c r="DVU1" s="1" t="s">
        <v>11679</v>
      </c>
      <c r="DVV1" s="1" t="s">
        <v>11680</v>
      </c>
      <c r="DVW1" s="1" t="s">
        <v>11681</v>
      </c>
      <c r="DVX1" s="1" t="s">
        <v>11682</v>
      </c>
      <c r="DVY1" s="1" t="s">
        <v>11683</v>
      </c>
      <c r="DVZ1" s="1" t="s">
        <v>11684</v>
      </c>
      <c r="DWA1" s="1" t="s">
        <v>11685</v>
      </c>
      <c r="DWB1" s="1" t="s">
        <v>11686</v>
      </c>
      <c r="DWC1" s="1" t="s">
        <v>11687</v>
      </c>
      <c r="DWD1" s="1" t="s">
        <v>11688</v>
      </c>
      <c r="DWE1" s="1" t="s">
        <v>11689</v>
      </c>
      <c r="DWF1" s="1" t="s">
        <v>11690</v>
      </c>
      <c r="DWG1" s="1" t="s">
        <v>11691</v>
      </c>
      <c r="DWH1" s="1" t="s">
        <v>11692</v>
      </c>
      <c r="DWI1" s="1" t="s">
        <v>11693</v>
      </c>
      <c r="DWJ1" s="1" t="s">
        <v>11694</v>
      </c>
      <c r="DWK1" s="1" t="s">
        <v>11695</v>
      </c>
      <c r="DWL1" s="1" t="s">
        <v>11696</v>
      </c>
      <c r="DWM1" s="1" t="s">
        <v>11697</v>
      </c>
      <c r="DWN1" s="1" t="s">
        <v>11698</v>
      </c>
      <c r="DWO1" s="1" t="s">
        <v>11699</v>
      </c>
      <c r="DWP1" s="1" t="s">
        <v>11700</v>
      </c>
      <c r="DWQ1" s="1" t="s">
        <v>11701</v>
      </c>
      <c r="DWR1" s="1" t="s">
        <v>11702</v>
      </c>
      <c r="DWS1" s="1" t="s">
        <v>11703</v>
      </c>
      <c r="DWT1" s="1" t="s">
        <v>11704</v>
      </c>
      <c r="DWU1" s="1" t="s">
        <v>11705</v>
      </c>
      <c r="DWV1" s="1" t="s">
        <v>11706</v>
      </c>
      <c r="DWW1" s="1" t="s">
        <v>11707</v>
      </c>
      <c r="DWX1" s="1" t="s">
        <v>11708</v>
      </c>
      <c r="DWY1" s="1" t="s">
        <v>11709</v>
      </c>
      <c r="DWZ1" s="1" t="s">
        <v>11710</v>
      </c>
      <c r="DXA1" s="1" t="s">
        <v>11711</v>
      </c>
      <c r="DXB1" s="1" t="s">
        <v>11712</v>
      </c>
      <c r="DXC1" s="1" t="s">
        <v>11713</v>
      </c>
      <c r="DXD1" s="1" t="s">
        <v>11714</v>
      </c>
      <c r="DXE1" s="1" t="s">
        <v>11715</v>
      </c>
      <c r="DXF1" s="1" t="s">
        <v>11716</v>
      </c>
      <c r="DXG1" s="1" t="s">
        <v>11717</v>
      </c>
      <c r="DXH1" s="1" t="s">
        <v>11718</v>
      </c>
      <c r="DXI1" s="1" t="s">
        <v>11719</v>
      </c>
      <c r="DXJ1" s="1" t="s">
        <v>11720</v>
      </c>
      <c r="DXK1" s="1" t="s">
        <v>11721</v>
      </c>
      <c r="DXL1" s="1" t="s">
        <v>11722</v>
      </c>
      <c r="DXM1" s="1" t="s">
        <v>11723</v>
      </c>
      <c r="DXN1" s="1" t="s">
        <v>11724</v>
      </c>
      <c r="DXO1" s="1" t="s">
        <v>11725</v>
      </c>
      <c r="DXP1" s="1" t="s">
        <v>11726</v>
      </c>
      <c r="DXQ1" s="1" t="s">
        <v>11727</v>
      </c>
      <c r="DXR1" s="1" t="s">
        <v>11728</v>
      </c>
      <c r="DXS1" s="1" t="s">
        <v>11729</v>
      </c>
      <c r="DXT1" s="1" t="s">
        <v>11730</v>
      </c>
      <c r="DXU1" s="1" t="s">
        <v>11731</v>
      </c>
      <c r="DXV1" s="1" t="s">
        <v>11732</v>
      </c>
      <c r="DXW1" s="1" t="s">
        <v>11733</v>
      </c>
      <c r="DXX1" s="1" t="s">
        <v>11734</v>
      </c>
      <c r="DXY1" s="1" t="s">
        <v>11735</v>
      </c>
      <c r="DXZ1" s="1" t="s">
        <v>11736</v>
      </c>
      <c r="DYA1" s="1" t="s">
        <v>11737</v>
      </c>
      <c r="DYB1" s="1" t="s">
        <v>11738</v>
      </c>
      <c r="DYC1" s="1" t="s">
        <v>11739</v>
      </c>
      <c r="DYD1" s="1" t="s">
        <v>11740</v>
      </c>
      <c r="DYE1" s="1" t="s">
        <v>11741</v>
      </c>
      <c r="DYF1" s="1" t="s">
        <v>11742</v>
      </c>
      <c r="DYG1" s="1" t="s">
        <v>11743</v>
      </c>
      <c r="DYH1" s="1" t="s">
        <v>11744</v>
      </c>
      <c r="DYI1" s="1" t="s">
        <v>11745</v>
      </c>
      <c r="DYJ1" s="1" t="s">
        <v>11746</v>
      </c>
      <c r="DYK1" s="1" t="s">
        <v>11747</v>
      </c>
      <c r="DYL1" s="1" t="s">
        <v>11748</v>
      </c>
      <c r="DYM1" s="1" t="s">
        <v>11749</v>
      </c>
      <c r="DYN1" s="1" t="s">
        <v>11750</v>
      </c>
      <c r="DYO1" s="1" t="s">
        <v>11751</v>
      </c>
      <c r="DYP1" s="1" t="s">
        <v>11752</v>
      </c>
      <c r="DYQ1" s="1" t="s">
        <v>11753</v>
      </c>
      <c r="DYR1" s="1" t="s">
        <v>11754</v>
      </c>
      <c r="DYS1" s="1" t="s">
        <v>11755</v>
      </c>
      <c r="DYT1" s="1" t="s">
        <v>11756</v>
      </c>
      <c r="DYU1" s="1" t="s">
        <v>11757</v>
      </c>
      <c r="DYV1" s="1" t="s">
        <v>11758</v>
      </c>
      <c r="DYW1" s="1" t="s">
        <v>11759</v>
      </c>
      <c r="DYX1" s="1" t="s">
        <v>11760</v>
      </c>
      <c r="DYY1" s="1" t="s">
        <v>11761</v>
      </c>
      <c r="DYZ1" s="1" t="s">
        <v>11762</v>
      </c>
      <c r="DZA1" s="1" t="s">
        <v>11763</v>
      </c>
      <c r="DZB1" s="1" t="s">
        <v>11764</v>
      </c>
      <c r="DZC1" s="1" t="s">
        <v>11765</v>
      </c>
      <c r="DZD1" s="1" t="s">
        <v>11766</v>
      </c>
      <c r="DZE1" s="1" t="s">
        <v>11767</v>
      </c>
      <c r="DZF1" s="1" t="s">
        <v>11768</v>
      </c>
      <c r="DZG1" s="1" t="s">
        <v>11769</v>
      </c>
      <c r="DZH1" s="1" t="s">
        <v>11770</v>
      </c>
      <c r="DZI1" s="1" t="s">
        <v>11771</v>
      </c>
      <c r="DZJ1" s="1" t="s">
        <v>11772</v>
      </c>
      <c r="DZK1" s="1" t="s">
        <v>11773</v>
      </c>
      <c r="DZL1" s="1" t="s">
        <v>11774</v>
      </c>
      <c r="DZM1" s="1" t="s">
        <v>11775</v>
      </c>
      <c r="DZN1" s="1" t="s">
        <v>11776</v>
      </c>
      <c r="DZO1" s="1" t="s">
        <v>11777</v>
      </c>
      <c r="DZP1" s="1" t="s">
        <v>11778</v>
      </c>
      <c r="DZQ1" s="1" t="s">
        <v>11779</v>
      </c>
      <c r="DZR1" s="1" t="s">
        <v>11780</v>
      </c>
      <c r="DZS1" s="1" t="s">
        <v>11781</v>
      </c>
      <c r="DZT1" s="1" t="s">
        <v>11782</v>
      </c>
      <c r="DZU1" s="1" t="s">
        <v>11783</v>
      </c>
      <c r="DZV1" s="1" t="s">
        <v>11784</v>
      </c>
      <c r="DZW1" s="1" t="s">
        <v>11785</v>
      </c>
      <c r="DZX1" s="1" t="s">
        <v>11786</v>
      </c>
      <c r="DZY1" s="1" t="s">
        <v>11787</v>
      </c>
      <c r="DZZ1" s="1" t="s">
        <v>11788</v>
      </c>
      <c r="EAA1" s="1" t="s">
        <v>11789</v>
      </c>
      <c r="EAB1" s="1" t="s">
        <v>11790</v>
      </c>
      <c r="EAC1" s="1" t="s">
        <v>11791</v>
      </c>
      <c r="EAD1" s="1" t="s">
        <v>11792</v>
      </c>
      <c r="EAE1" s="1" t="s">
        <v>11793</v>
      </c>
      <c r="EAF1" s="1" t="s">
        <v>11794</v>
      </c>
      <c r="EAG1" s="1" t="s">
        <v>11795</v>
      </c>
      <c r="EAH1" s="1" t="s">
        <v>11796</v>
      </c>
      <c r="EAI1" s="1" t="s">
        <v>11797</v>
      </c>
      <c r="EAJ1" s="1" t="s">
        <v>11798</v>
      </c>
      <c r="EAK1" s="1" t="s">
        <v>11799</v>
      </c>
      <c r="EAL1" s="1" t="s">
        <v>11800</v>
      </c>
      <c r="EAM1" s="1" t="s">
        <v>11801</v>
      </c>
      <c r="EAN1" s="1" t="s">
        <v>11802</v>
      </c>
      <c r="EAO1" s="1" t="s">
        <v>11803</v>
      </c>
      <c r="EAP1" s="1" t="s">
        <v>11804</v>
      </c>
      <c r="EAQ1" s="1" t="s">
        <v>11805</v>
      </c>
      <c r="EAR1" s="1" t="s">
        <v>11806</v>
      </c>
      <c r="EAS1" s="1" t="s">
        <v>11807</v>
      </c>
      <c r="EAT1" s="1" t="s">
        <v>11808</v>
      </c>
      <c r="EAU1" s="1" t="s">
        <v>11809</v>
      </c>
      <c r="EAV1" s="1" t="s">
        <v>11810</v>
      </c>
      <c r="EAW1" s="1" t="s">
        <v>11811</v>
      </c>
      <c r="EAX1" s="1" t="s">
        <v>11812</v>
      </c>
      <c r="EAY1" s="1" t="s">
        <v>11813</v>
      </c>
      <c r="EAZ1" s="1" t="s">
        <v>11814</v>
      </c>
      <c r="EBA1" s="1" t="s">
        <v>11815</v>
      </c>
      <c r="EBB1" s="1" t="s">
        <v>11816</v>
      </c>
      <c r="EBC1" s="1" t="s">
        <v>11817</v>
      </c>
      <c r="EBD1" s="1" t="s">
        <v>11818</v>
      </c>
      <c r="EBE1" s="1" t="s">
        <v>11819</v>
      </c>
      <c r="EBF1" s="1" t="s">
        <v>11820</v>
      </c>
      <c r="EBG1" s="1" t="s">
        <v>11821</v>
      </c>
      <c r="EBH1" s="1" t="s">
        <v>11822</v>
      </c>
      <c r="EBI1" s="1" t="s">
        <v>11823</v>
      </c>
      <c r="EBJ1" s="1" t="s">
        <v>11824</v>
      </c>
      <c r="EBK1" s="1" t="s">
        <v>11825</v>
      </c>
      <c r="EBL1" s="1" t="s">
        <v>11826</v>
      </c>
      <c r="EBM1" s="1" t="s">
        <v>11827</v>
      </c>
      <c r="EBN1" s="1" t="s">
        <v>11828</v>
      </c>
      <c r="EBO1" s="1" t="s">
        <v>11829</v>
      </c>
      <c r="EBP1" s="1" t="s">
        <v>11830</v>
      </c>
      <c r="EBQ1" s="1" t="s">
        <v>11831</v>
      </c>
      <c r="EBR1" s="1" t="s">
        <v>11832</v>
      </c>
      <c r="EBS1" s="1" t="s">
        <v>11833</v>
      </c>
      <c r="EBT1" s="1" t="s">
        <v>11834</v>
      </c>
      <c r="EBU1" s="1" t="s">
        <v>11835</v>
      </c>
      <c r="EBV1" s="1" t="s">
        <v>11836</v>
      </c>
      <c r="EBW1" s="1" t="s">
        <v>11837</v>
      </c>
      <c r="EBX1" s="1" t="s">
        <v>11838</v>
      </c>
      <c r="EBY1" s="1" t="s">
        <v>11839</v>
      </c>
      <c r="EBZ1" s="1" t="s">
        <v>11840</v>
      </c>
      <c r="ECA1" s="1" t="s">
        <v>11841</v>
      </c>
      <c r="ECB1" s="1" t="s">
        <v>11842</v>
      </c>
      <c r="ECC1" s="1" t="s">
        <v>11843</v>
      </c>
      <c r="ECD1" s="1" t="s">
        <v>11844</v>
      </c>
      <c r="ECE1" s="1" t="s">
        <v>11845</v>
      </c>
      <c r="ECF1" s="1" t="s">
        <v>11846</v>
      </c>
      <c r="ECG1" s="1" t="s">
        <v>11847</v>
      </c>
      <c r="ECH1" s="1" t="s">
        <v>11848</v>
      </c>
      <c r="ECI1" s="1" t="s">
        <v>11849</v>
      </c>
      <c r="ECJ1" s="1" t="s">
        <v>11850</v>
      </c>
      <c r="ECK1" s="1" t="s">
        <v>11851</v>
      </c>
      <c r="ECL1" s="1" t="s">
        <v>11852</v>
      </c>
      <c r="ECM1" s="1" t="s">
        <v>11853</v>
      </c>
      <c r="ECN1" s="1" t="s">
        <v>11854</v>
      </c>
      <c r="ECO1" s="1" t="s">
        <v>11855</v>
      </c>
      <c r="ECP1" s="1" t="s">
        <v>11856</v>
      </c>
      <c r="ECQ1" s="1" t="s">
        <v>11857</v>
      </c>
      <c r="ECR1" s="1" t="s">
        <v>11858</v>
      </c>
      <c r="ECS1" s="1" t="s">
        <v>11859</v>
      </c>
      <c r="ECT1" s="1" t="s">
        <v>11860</v>
      </c>
      <c r="ECU1" s="1" t="s">
        <v>11861</v>
      </c>
      <c r="ECV1" s="1" t="s">
        <v>11862</v>
      </c>
      <c r="ECW1" s="1" t="s">
        <v>11863</v>
      </c>
      <c r="ECX1" s="1" t="s">
        <v>11864</v>
      </c>
      <c r="ECY1" s="1" t="s">
        <v>11865</v>
      </c>
      <c r="ECZ1" s="1" t="s">
        <v>11866</v>
      </c>
      <c r="EDA1" s="1" t="s">
        <v>11867</v>
      </c>
      <c r="EDB1" s="1" t="s">
        <v>11868</v>
      </c>
      <c r="EDC1" s="1" t="s">
        <v>11869</v>
      </c>
      <c r="EDD1" s="1" t="s">
        <v>11870</v>
      </c>
      <c r="EDE1" s="1" t="s">
        <v>11871</v>
      </c>
      <c r="EDF1" s="1" t="s">
        <v>11872</v>
      </c>
      <c r="EDG1" s="1" t="s">
        <v>11873</v>
      </c>
      <c r="EDH1" s="1" t="s">
        <v>11874</v>
      </c>
      <c r="EDI1" s="1" t="s">
        <v>11875</v>
      </c>
      <c r="EDJ1" s="1" t="s">
        <v>11876</v>
      </c>
      <c r="EDK1" s="1" t="s">
        <v>11877</v>
      </c>
      <c r="EDL1" s="1" t="s">
        <v>11878</v>
      </c>
      <c r="EDM1" s="1" t="s">
        <v>11879</v>
      </c>
      <c r="EDN1" s="1" t="s">
        <v>11880</v>
      </c>
      <c r="EDO1" s="1" t="s">
        <v>11881</v>
      </c>
      <c r="EDP1" s="1" t="s">
        <v>11882</v>
      </c>
      <c r="EDQ1" s="1" t="s">
        <v>11883</v>
      </c>
      <c r="EDR1" s="1" t="s">
        <v>11884</v>
      </c>
      <c r="EDS1" s="1" t="s">
        <v>11885</v>
      </c>
      <c r="EDT1" s="1" t="s">
        <v>11886</v>
      </c>
      <c r="EDU1" s="1" t="s">
        <v>11887</v>
      </c>
      <c r="EDV1" s="1" t="s">
        <v>11888</v>
      </c>
      <c r="EDW1" s="1" t="s">
        <v>11889</v>
      </c>
      <c r="EDX1" s="1" t="s">
        <v>11890</v>
      </c>
      <c r="EDY1" s="1" t="s">
        <v>11891</v>
      </c>
      <c r="EDZ1" s="1" t="s">
        <v>11892</v>
      </c>
      <c r="EEA1" s="1" t="s">
        <v>11893</v>
      </c>
      <c r="EEB1" s="1" t="s">
        <v>11894</v>
      </c>
      <c r="EEC1" s="1" t="s">
        <v>11895</v>
      </c>
      <c r="EED1" s="1" t="s">
        <v>11896</v>
      </c>
      <c r="EEE1" s="1" t="s">
        <v>11897</v>
      </c>
      <c r="EEF1" s="1" t="s">
        <v>11898</v>
      </c>
      <c r="EEG1" s="1" t="s">
        <v>11899</v>
      </c>
      <c r="EEH1" s="1" t="s">
        <v>11900</v>
      </c>
      <c r="EEI1" s="1" t="s">
        <v>11901</v>
      </c>
      <c r="EEJ1" s="1" t="s">
        <v>11902</v>
      </c>
      <c r="EEK1" s="1" t="s">
        <v>11903</v>
      </c>
      <c r="EEL1" s="1" t="s">
        <v>11904</v>
      </c>
      <c r="EEM1" s="1" t="s">
        <v>11905</v>
      </c>
      <c r="EEN1" s="1" t="s">
        <v>11906</v>
      </c>
      <c r="EEO1" s="1" t="s">
        <v>11907</v>
      </c>
      <c r="EEP1" s="1" t="s">
        <v>11908</v>
      </c>
      <c r="EEQ1" s="1" t="s">
        <v>11909</v>
      </c>
      <c r="EER1" s="1" t="s">
        <v>11910</v>
      </c>
      <c r="EES1" s="1" t="s">
        <v>11911</v>
      </c>
      <c r="EET1" s="1" t="s">
        <v>11912</v>
      </c>
      <c r="EEU1" s="1" t="s">
        <v>11913</v>
      </c>
      <c r="EEV1" s="1" t="s">
        <v>11914</v>
      </c>
      <c r="EEW1" s="1" t="s">
        <v>11915</v>
      </c>
      <c r="EEX1" s="1" t="s">
        <v>11916</v>
      </c>
      <c r="EEY1" s="1" t="s">
        <v>11917</v>
      </c>
      <c r="EEZ1" s="1" t="s">
        <v>11918</v>
      </c>
      <c r="EFA1" s="1" t="s">
        <v>11919</v>
      </c>
      <c r="EFB1" s="1" t="s">
        <v>11920</v>
      </c>
      <c r="EFC1" s="1" t="s">
        <v>11921</v>
      </c>
      <c r="EFD1" s="1" t="s">
        <v>11922</v>
      </c>
      <c r="EFE1" s="1" t="s">
        <v>11923</v>
      </c>
      <c r="EFF1" s="1" t="s">
        <v>11924</v>
      </c>
      <c r="EFG1" s="1" t="s">
        <v>11925</v>
      </c>
      <c r="EFH1" s="1" t="s">
        <v>11926</v>
      </c>
      <c r="EFI1" s="1" t="s">
        <v>11927</v>
      </c>
      <c r="EFJ1" s="1" t="s">
        <v>11928</v>
      </c>
      <c r="EFK1" s="1" t="s">
        <v>11929</v>
      </c>
      <c r="EFL1" s="1" t="s">
        <v>11930</v>
      </c>
      <c r="EFM1" s="1" t="s">
        <v>11931</v>
      </c>
      <c r="EFN1" s="1" t="s">
        <v>11932</v>
      </c>
      <c r="EFO1" s="1" t="s">
        <v>11933</v>
      </c>
      <c r="EFP1" s="1" t="s">
        <v>11934</v>
      </c>
      <c r="EFQ1" s="1" t="s">
        <v>11935</v>
      </c>
      <c r="EFR1" s="1" t="s">
        <v>11936</v>
      </c>
      <c r="EFS1" s="1" t="s">
        <v>11937</v>
      </c>
      <c r="EFT1" s="1" t="s">
        <v>11938</v>
      </c>
      <c r="EFU1" s="1" t="s">
        <v>11939</v>
      </c>
      <c r="EFV1" s="1" t="s">
        <v>11940</v>
      </c>
      <c r="EFW1" s="1" t="s">
        <v>11941</v>
      </c>
      <c r="EFX1" s="1" t="s">
        <v>11942</v>
      </c>
      <c r="EFY1" s="1" t="s">
        <v>11943</v>
      </c>
      <c r="EFZ1" s="1" t="s">
        <v>11944</v>
      </c>
      <c r="EGA1" s="1" t="s">
        <v>11945</v>
      </c>
      <c r="EGB1" s="1" t="s">
        <v>11946</v>
      </c>
      <c r="EGC1" s="1" t="s">
        <v>11947</v>
      </c>
      <c r="EGD1" s="1" t="s">
        <v>11948</v>
      </c>
      <c r="EGE1" s="1" t="s">
        <v>11949</v>
      </c>
      <c r="EGF1" s="1" t="s">
        <v>11950</v>
      </c>
      <c r="EGG1" s="1" t="s">
        <v>11951</v>
      </c>
      <c r="EGH1" s="1" t="s">
        <v>11952</v>
      </c>
      <c r="EGI1" s="1" t="s">
        <v>11953</v>
      </c>
      <c r="EGJ1" s="1" t="s">
        <v>11954</v>
      </c>
      <c r="EGK1" s="1" t="s">
        <v>11955</v>
      </c>
      <c r="EGL1" s="1" t="s">
        <v>11956</v>
      </c>
      <c r="EGM1" s="1" t="s">
        <v>11957</v>
      </c>
      <c r="EGN1" s="1" t="s">
        <v>11958</v>
      </c>
      <c r="EGO1" s="1" t="s">
        <v>11959</v>
      </c>
      <c r="EGP1" s="1" t="s">
        <v>11960</v>
      </c>
      <c r="EGQ1" s="1" t="s">
        <v>11961</v>
      </c>
      <c r="EGR1" s="1" t="s">
        <v>11962</v>
      </c>
      <c r="EGS1" s="1" t="s">
        <v>11963</v>
      </c>
      <c r="EGT1" s="1" t="s">
        <v>11964</v>
      </c>
      <c r="EGU1" s="1" t="s">
        <v>11965</v>
      </c>
      <c r="EGV1" s="1" t="s">
        <v>11966</v>
      </c>
      <c r="EGW1" s="1" t="s">
        <v>11967</v>
      </c>
      <c r="EGX1" s="1" t="s">
        <v>11968</v>
      </c>
      <c r="EGY1" s="1" t="s">
        <v>11969</v>
      </c>
      <c r="EGZ1" s="1" t="s">
        <v>11970</v>
      </c>
      <c r="EHA1" s="1" t="s">
        <v>11971</v>
      </c>
      <c r="EHB1" s="1" t="s">
        <v>11972</v>
      </c>
      <c r="EHC1" s="1" t="s">
        <v>11973</v>
      </c>
      <c r="EHD1" s="1" t="s">
        <v>11974</v>
      </c>
      <c r="EHE1" s="1" t="s">
        <v>11975</v>
      </c>
      <c r="EHF1" s="1" t="s">
        <v>11976</v>
      </c>
      <c r="EHG1" s="1" t="s">
        <v>11977</v>
      </c>
      <c r="EHH1" s="1" t="s">
        <v>11978</v>
      </c>
      <c r="EHI1" s="1" t="s">
        <v>11979</v>
      </c>
      <c r="EHJ1" s="1" t="s">
        <v>11980</v>
      </c>
      <c r="EHK1" s="1" t="s">
        <v>11981</v>
      </c>
      <c r="EHL1" s="1" t="s">
        <v>11982</v>
      </c>
      <c r="EHM1" s="1" t="s">
        <v>11983</v>
      </c>
      <c r="EHN1" s="1" t="s">
        <v>11984</v>
      </c>
      <c r="EHO1" s="1" t="s">
        <v>11985</v>
      </c>
      <c r="EHP1" s="1" t="s">
        <v>11986</v>
      </c>
      <c r="EHQ1" s="1" t="s">
        <v>11987</v>
      </c>
      <c r="EHR1" s="1" t="s">
        <v>11988</v>
      </c>
      <c r="EHS1" s="1" t="s">
        <v>11989</v>
      </c>
      <c r="EHT1" s="1" t="s">
        <v>11990</v>
      </c>
      <c r="EHU1" s="1" t="s">
        <v>11991</v>
      </c>
      <c r="EHV1" s="1" t="s">
        <v>11992</v>
      </c>
      <c r="EHW1" s="1" t="s">
        <v>11993</v>
      </c>
      <c r="EHX1" s="1" t="s">
        <v>11994</v>
      </c>
      <c r="EHY1" s="1" t="s">
        <v>11995</v>
      </c>
      <c r="EHZ1" s="1" t="s">
        <v>11996</v>
      </c>
      <c r="EIA1" s="1" t="s">
        <v>11997</v>
      </c>
      <c r="EIB1" s="1" t="s">
        <v>11998</v>
      </c>
      <c r="EIC1" s="1" t="s">
        <v>11999</v>
      </c>
      <c r="EID1" s="1" t="s">
        <v>12000</v>
      </c>
      <c r="EIE1" s="1" t="s">
        <v>12001</v>
      </c>
      <c r="EIF1" s="1" t="s">
        <v>12002</v>
      </c>
      <c r="EIG1" s="1" t="s">
        <v>12003</v>
      </c>
      <c r="EIH1" s="1" t="s">
        <v>12004</v>
      </c>
      <c r="EII1" s="1" t="s">
        <v>12005</v>
      </c>
      <c r="EIJ1" s="1" t="s">
        <v>12006</v>
      </c>
      <c r="EIK1" s="1" t="s">
        <v>12007</v>
      </c>
      <c r="EIL1" s="1" t="s">
        <v>12008</v>
      </c>
      <c r="EIM1" s="1" t="s">
        <v>12009</v>
      </c>
      <c r="EIN1" s="1" t="s">
        <v>12010</v>
      </c>
      <c r="EIO1" s="1" t="s">
        <v>12011</v>
      </c>
      <c r="EIP1" s="1" t="s">
        <v>12012</v>
      </c>
      <c r="EIQ1" s="1" t="s">
        <v>12013</v>
      </c>
      <c r="EIR1" s="1" t="s">
        <v>12014</v>
      </c>
      <c r="EIS1" s="1" t="s">
        <v>12015</v>
      </c>
      <c r="EIT1" s="1" t="s">
        <v>12016</v>
      </c>
      <c r="EIU1" s="1" t="s">
        <v>12017</v>
      </c>
      <c r="EIV1" s="1" t="s">
        <v>12018</v>
      </c>
      <c r="EIW1" s="1" t="s">
        <v>12019</v>
      </c>
      <c r="EIX1" s="1" t="s">
        <v>12020</v>
      </c>
      <c r="EIY1" s="1" t="s">
        <v>12021</v>
      </c>
      <c r="EIZ1" s="1" t="s">
        <v>12022</v>
      </c>
      <c r="EJA1" s="1" t="s">
        <v>12023</v>
      </c>
      <c r="EJB1" s="1" t="s">
        <v>12024</v>
      </c>
      <c r="EJC1" s="1" t="s">
        <v>12025</v>
      </c>
      <c r="EJD1" s="1" t="s">
        <v>12026</v>
      </c>
      <c r="EJE1" s="1" t="s">
        <v>12027</v>
      </c>
      <c r="EJF1" s="1" t="s">
        <v>12028</v>
      </c>
      <c r="EJG1" s="1" t="s">
        <v>12029</v>
      </c>
      <c r="EJH1" s="1" t="s">
        <v>12030</v>
      </c>
      <c r="EJI1" s="1" t="s">
        <v>12031</v>
      </c>
      <c r="EJJ1" s="1" t="s">
        <v>12032</v>
      </c>
      <c r="EJK1" s="1" t="s">
        <v>12033</v>
      </c>
      <c r="EJL1" s="1" t="s">
        <v>12034</v>
      </c>
      <c r="EJM1" s="1" t="s">
        <v>12035</v>
      </c>
      <c r="EJN1" s="1" t="s">
        <v>12036</v>
      </c>
      <c r="EJO1" s="1" t="s">
        <v>12037</v>
      </c>
      <c r="EJP1" s="1" t="s">
        <v>12038</v>
      </c>
      <c r="EJQ1" s="1" t="s">
        <v>12039</v>
      </c>
      <c r="EJR1" s="1" t="s">
        <v>12040</v>
      </c>
      <c r="EJS1" s="1" t="s">
        <v>12041</v>
      </c>
      <c r="EJT1" s="1" t="s">
        <v>12042</v>
      </c>
      <c r="EJU1" s="1" t="s">
        <v>12043</v>
      </c>
      <c r="EJV1" s="1" t="s">
        <v>12044</v>
      </c>
      <c r="EJW1" s="1" t="s">
        <v>12045</v>
      </c>
      <c r="EJX1" s="1" t="s">
        <v>12046</v>
      </c>
      <c r="EJY1" s="1" t="s">
        <v>12047</v>
      </c>
      <c r="EJZ1" s="1" t="s">
        <v>12048</v>
      </c>
      <c r="EKA1" s="1" t="s">
        <v>12049</v>
      </c>
      <c r="EKB1" s="1" t="s">
        <v>12050</v>
      </c>
      <c r="EKC1" s="1" t="s">
        <v>12051</v>
      </c>
      <c r="EKD1" s="1" t="s">
        <v>12052</v>
      </c>
      <c r="EKE1" s="1" t="s">
        <v>12053</v>
      </c>
      <c r="EKF1" s="1" t="s">
        <v>12054</v>
      </c>
      <c r="EKG1" s="1" t="s">
        <v>12055</v>
      </c>
      <c r="EKH1" s="1" t="s">
        <v>12056</v>
      </c>
      <c r="EKI1" s="1" t="s">
        <v>12057</v>
      </c>
      <c r="EKJ1" s="1" t="s">
        <v>12058</v>
      </c>
      <c r="EKK1" s="1" t="s">
        <v>12059</v>
      </c>
      <c r="EKL1" s="1" t="s">
        <v>12060</v>
      </c>
      <c r="EKM1" s="1" t="s">
        <v>12061</v>
      </c>
      <c r="EKN1" s="1" t="s">
        <v>12062</v>
      </c>
      <c r="EKO1" s="1" t="s">
        <v>12063</v>
      </c>
      <c r="EKP1" s="1" t="s">
        <v>12064</v>
      </c>
      <c r="EKQ1" s="1" t="s">
        <v>12065</v>
      </c>
      <c r="EKR1" s="1" t="s">
        <v>12066</v>
      </c>
      <c r="EKS1" s="1" t="s">
        <v>12067</v>
      </c>
      <c r="EKT1" s="1" t="s">
        <v>12068</v>
      </c>
      <c r="EKU1" s="1" t="s">
        <v>12069</v>
      </c>
      <c r="EKV1" s="1" t="s">
        <v>12070</v>
      </c>
      <c r="EKW1" s="1" t="s">
        <v>12071</v>
      </c>
      <c r="EKX1" s="1" t="s">
        <v>12072</v>
      </c>
      <c r="EKY1" s="1" t="s">
        <v>12073</v>
      </c>
      <c r="EKZ1" s="1" t="s">
        <v>12074</v>
      </c>
      <c r="ELA1" s="1" t="s">
        <v>12075</v>
      </c>
      <c r="ELB1" s="1" t="s">
        <v>12076</v>
      </c>
      <c r="ELC1" s="1" t="s">
        <v>12077</v>
      </c>
      <c r="ELD1" s="1" t="s">
        <v>12078</v>
      </c>
      <c r="ELE1" s="1" t="s">
        <v>12079</v>
      </c>
      <c r="ELF1" s="1" t="s">
        <v>12080</v>
      </c>
      <c r="ELG1" s="1" t="s">
        <v>12081</v>
      </c>
      <c r="ELH1" s="1" t="s">
        <v>12082</v>
      </c>
      <c r="ELI1" s="1" t="s">
        <v>12083</v>
      </c>
      <c r="ELJ1" s="1" t="s">
        <v>12084</v>
      </c>
      <c r="ELK1" s="1" t="s">
        <v>12085</v>
      </c>
      <c r="ELL1" s="1" t="s">
        <v>12086</v>
      </c>
      <c r="ELM1" s="1" t="s">
        <v>12087</v>
      </c>
      <c r="ELN1" s="1" t="s">
        <v>12088</v>
      </c>
      <c r="ELO1" s="1" t="s">
        <v>12089</v>
      </c>
      <c r="ELP1" s="1" t="s">
        <v>12090</v>
      </c>
      <c r="ELQ1" s="1" t="s">
        <v>12091</v>
      </c>
      <c r="ELR1" s="1" t="s">
        <v>12092</v>
      </c>
      <c r="ELS1" s="1" t="s">
        <v>12093</v>
      </c>
      <c r="ELT1" s="1" t="s">
        <v>12094</v>
      </c>
      <c r="ELU1" s="1" t="s">
        <v>12095</v>
      </c>
      <c r="ELV1" s="1" t="s">
        <v>12096</v>
      </c>
      <c r="ELW1" s="1" t="s">
        <v>12097</v>
      </c>
      <c r="ELX1" s="1" t="s">
        <v>12098</v>
      </c>
      <c r="ELY1" s="1" t="s">
        <v>12099</v>
      </c>
      <c r="ELZ1" s="1" t="s">
        <v>12100</v>
      </c>
      <c r="EMA1" s="1" t="s">
        <v>12101</v>
      </c>
      <c r="EMB1" s="1" t="s">
        <v>12102</v>
      </c>
      <c r="EMC1" s="1" t="s">
        <v>12103</v>
      </c>
      <c r="EMD1" s="1" t="s">
        <v>12104</v>
      </c>
      <c r="EME1" s="1" t="s">
        <v>12105</v>
      </c>
      <c r="EMF1" s="1" t="s">
        <v>12106</v>
      </c>
      <c r="EMG1" s="1" t="s">
        <v>12107</v>
      </c>
      <c r="EMH1" s="1" t="s">
        <v>12108</v>
      </c>
      <c r="EMI1" s="1" t="s">
        <v>12109</v>
      </c>
      <c r="EMJ1" s="1" t="s">
        <v>12110</v>
      </c>
      <c r="EMK1" s="1" t="s">
        <v>12111</v>
      </c>
      <c r="EML1" s="1" t="s">
        <v>12112</v>
      </c>
      <c r="EMM1" s="1" t="s">
        <v>12113</v>
      </c>
      <c r="EMN1" s="1" t="s">
        <v>12114</v>
      </c>
      <c r="EMO1" s="1" t="s">
        <v>12115</v>
      </c>
      <c r="EMP1" s="1" t="s">
        <v>12116</v>
      </c>
      <c r="EMQ1" s="1" t="s">
        <v>12117</v>
      </c>
      <c r="EMR1" s="1" t="s">
        <v>12118</v>
      </c>
      <c r="EMS1" s="1" t="s">
        <v>12119</v>
      </c>
      <c r="EMT1" s="1" t="s">
        <v>12120</v>
      </c>
      <c r="EMU1" s="1" t="s">
        <v>12121</v>
      </c>
      <c r="EMV1" s="1" t="s">
        <v>12122</v>
      </c>
      <c r="EMW1" s="1" t="s">
        <v>12123</v>
      </c>
      <c r="EMX1" s="1" t="s">
        <v>12124</v>
      </c>
      <c r="EMY1" s="1" t="s">
        <v>12125</v>
      </c>
      <c r="EMZ1" s="1" t="s">
        <v>12126</v>
      </c>
      <c r="ENA1" s="1" t="s">
        <v>12127</v>
      </c>
      <c r="ENB1" s="1" t="s">
        <v>12128</v>
      </c>
      <c r="ENC1" s="1" t="s">
        <v>12129</v>
      </c>
      <c r="END1" s="1" t="s">
        <v>12130</v>
      </c>
      <c r="ENE1" s="1" t="s">
        <v>12131</v>
      </c>
      <c r="ENF1" s="1" t="s">
        <v>12132</v>
      </c>
      <c r="ENG1" s="1" t="s">
        <v>12133</v>
      </c>
      <c r="ENH1" s="1" t="s">
        <v>12134</v>
      </c>
      <c r="ENI1" s="1" t="s">
        <v>12135</v>
      </c>
      <c r="ENJ1" s="1" t="s">
        <v>12136</v>
      </c>
      <c r="ENK1" s="1" t="s">
        <v>12137</v>
      </c>
      <c r="ENL1" s="1" t="s">
        <v>12138</v>
      </c>
      <c r="ENM1" s="1" t="s">
        <v>12139</v>
      </c>
      <c r="ENN1" s="1" t="s">
        <v>12140</v>
      </c>
      <c r="ENO1" s="1" t="s">
        <v>12141</v>
      </c>
      <c r="ENP1" s="1" t="s">
        <v>12142</v>
      </c>
      <c r="ENQ1" s="1" t="s">
        <v>12143</v>
      </c>
      <c r="ENR1" s="1" t="s">
        <v>12144</v>
      </c>
      <c r="ENS1" s="1" t="s">
        <v>12145</v>
      </c>
      <c r="ENT1" s="1" t="s">
        <v>12146</v>
      </c>
      <c r="ENU1" s="1" t="s">
        <v>12147</v>
      </c>
      <c r="ENV1" s="1" t="s">
        <v>12148</v>
      </c>
      <c r="ENW1" s="1" t="s">
        <v>12149</v>
      </c>
      <c r="ENX1" s="1" t="s">
        <v>12150</v>
      </c>
      <c r="ENY1" s="1" t="s">
        <v>12151</v>
      </c>
      <c r="ENZ1" s="1" t="s">
        <v>12152</v>
      </c>
      <c r="EOA1" s="1" t="s">
        <v>12153</v>
      </c>
      <c r="EOB1" s="1" t="s">
        <v>12154</v>
      </c>
      <c r="EOC1" s="1" t="s">
        <v>12155</v>
      </c>
      <c r="EOD1" s="1" t="s">
        <v>12156</v>
      </c>
      <c r="EOE1" s="1" t="s">
        <v>12157</v>
      </c>
      <c r="EOF1" s="1" t="s">
        <v>12158</v>
      </c>
      <c r="EOG1" s="1" t="s">
        <v>12159</v>
      </c>
      <c r="EOH1" s="1" t="s">
        <v>12160</v>
      </c>
      <c r="EOI1" s="1" t="s">
        <v>12161</v>
      </c>
      <c r="EOJ1" s="1" t="s">
        <v>12162</v>
      </c>
      <c r="EOK1" s="1" t="s">
        <v>12163</v>
      </c>
      <c r="EOL1" s="1" t="s">
        <v>12164</v>
      </c>
      <c r="EOM1" s="1" t="s">
        <v>12165</v>
      </c>
      <c r="EON1" s="1" t="s">
        <v>12166</v>
      </c>
      <c r="EOO1" s="1" t="s">
        <v>12167</v>
      </c>
      <c r="EOP1" s="1" t="s">
        <v>12168</v>
      </c>
      <c r="EOQ1" s="1" t="s">
        <v>12169</v>
      </c>
      <c r="EOR1" s="1" t="s">
        <v>12170</v>
      </c>
      <c r="EOS1" s="1" t="s">
        <v>12171</v>
      </c>
      <c r="EOT1" s="1" t="s">
        <v>12172</v>
      </c>
      <c r="EOU1" s="1" t="s">
        <v>12173</v>
      </c>
      <c r="EOV1" s="1" t="s">
        <v>12174</v>
      </c>
      <c r="EOW1" s="1" t="s">
        <v>12175</v>
      </c>
      <c r="EOX1" s="1" t="s">
        <v>12176</v>
      </c>
      <c r="EOY1" s="1" t="s">
        <v>12177</v>
      </c>
      <c r="EOZ1" s="1" t="s">
        <v>12178</v>
      </c>
      <c r="EPA1" s="1" t="s">
        <v>12179</v>
      </c>
      <c r="EPB1" s="1" t="s">
        <v>12180</v>
      </c>
      <c r="EPC1" s="1" t="s">
        <v>12181</v>
      </c>
      <c r="EPD1" s="1" t="s">
        <v>12182</v>
      </c>
      <c r="EPE1" s="1" t="s">
        <v>12183</v>
      </c>
      <c r="EPF1" s="1" t="s">
        <v>12184</v>
      </c>
      <c r="EPG1" s="1" t="s">
        <v>12185</v>
      </c>
      <c r="EPH1" s="1" t="s">
        <v>12186</v>
      </c>
      <c r="EPI1" s="1" t="s">
        <v>12187</v>
      </c>
      <c r="EPJ1" s="1" t="s">
        <v>12188</v>
      </c>
      <c r="EPK1" s="1" t="s">
        <v>12189</v>
      </c>
      <c r="EPL1" s="1" t="s">
        <v>12190</v>
      </c>
      <c r="EPM1" s="1" t="s">
        <v>12191</v>
      </c>
      <c r="EPN1" s="1" t="s">
        <v>12192</v>
      </c>
      <c r="EPO1" s="1" t="s">
        <v>12193</v>
      </c>
      <c r="EPP1" s="1" t="s">
        <v>12194</v>
      </c>
      <c r="EPQ1" s="1" t="s">
        <v>12195</v>
      </c>
      <c r="EPR1" s="1" t="s">
        <v>12196</v>
      </c>
      <c r="EPS1" s="1" t="s">
        <v>12197</v>
      </c>
      <c r="EPT1" s="1" t="s">
        <v>12198</v>
      </c>
      <c r="EPU1" s="1" t="s">
        <v>12199</v>
      </c>
      <c r="EPV1" s="1" t="s">
        <v>12200</v>
      </c>
      <c r="EPW1" s="1" t="s">
        <v>12201</v>
      </c>
      <c r="EPX1" s="1" t="s">
        <v>12202</v>
      </c>
      <c r="EPY1" s="1" t="s">
        <v>12203</v>
      </c>
      <c r="EPZ1" s="1" t="s">
        <v>12204</v>
      </c>
      <c r="EQA1" s="1" t="s">
        <v>12205</v>
      </c>
      <c r="EQB1" s="1" t="s">
        <v>12206</v>
      </c>
      <c r="EQC1" s="1" t="s">
        <v>12207</v>
      </c>
      <c r="EQD1" s="1" t="s">
        <v>12208</v>
      </c>
      <c r="EQE1" s="1" t="s">
        <v>12209</v>
      </c>
      <c r="EQF1" s="1" t="s">
        <v>12210</v>
      </c>
      <c r="EQG1" s="1" t="s">
        <v>12211</v>
      </c>
      <c r="EQH1" s="1" t="s">
        <v>12212</v>
      </c>
      <c r="EQI1" s="1" t="s">
        <v>12213</v>
      </c>
      <c r="EQJ1" s="1" t="s">
        <v>12214</v>
      </c>
      <c r="EQK1" s="1" t="s">
        <v>12215</v>
      </c>
      <c r="EQL1" s="1" t="s">
        <v>12216</v>
      </c>
      <c r="EQM1" s="1" t="s">
        <v>12217</v>
      </c>
      <c r="EQN1" s="1" t="s">
        <v>12218</v>
      </c>
      <c r="EQO1" s="1" t="s">
        <v>12219</v>
      </c>
      <c r="EQP1" s="1" t="s">
        <v>12220</v>
      </c>
      <c r="EQQ1" s="1" t="s">
        <v>12221</v>
      </c>
      <c r="EQR1" s="1" t="s">
        <v>12222</v>
      </c>
      <c r="EQS1" s="1" t="s">
        <v>12223</v>
      </c>
      <c r="EQT1" s="1" t="s">
        <v>12224</v>
      </c>
      <c r="EQU1" s="1" t="s">
        <v>12225</v>
      </c>
      <c r="EQV1" s="1" t="s">
        <v>12226</v>
      </c>
      <c r="EQW1" s="1" t="s">
        <v>12227</v>
      </c>
      <c r="EQX1" s="1" t="s">
        <v>12228</v>
      </c>
      <c r="EQY1" s="1" t="s">
        <v>12229</v>
      </c>
      <c r="EQZ1" s="1" t="s">
        <v>12230</v>
      </c>
      <c r="ERA1" s="1" t="s">
        <v>12231</v>
      </c>
      <c r="ERB1" s="1" t="s">
        <v>12232</v>
      </c>
      <c r="ERC1" s="1" t="s">
        <v>12233</v>
      </c>
      <c r="ERD1" s="1" t="s">
        <v>12234</v>
      </c>
      <c r="ERE1" s="1" t="s">
        <v>12235</v>
      </c>
      <c r="ERF1" s="1" t="s">
        <v>12236</v>
      </c>
      <c r="ERG1" s="1" t="s">
        <v>12237</v>
      </c>
      <c r="ERH1" s="1" t="s">
        <v>12238</v>
      </c>
      <c r="ERI1" s="1" t="s">
        <v>12239</v>
      </c>
      <c r="ERJ1" s="1" t="s">
        <v>12240</v>
      </c>
      <c r="ERK1" s="1" t="s">
        <v>12241</v>
      </c>
      <c r="ERL1" s="1" t="s">
        <v>12242</v>
      </c>
      <c r="ERM1" s="1" t="s">
        <v>12243</v>
      </c>
      <c r="ERN1" s="1" t="s">
        <v>12244</v>
      </c>
      <c r="ERO1" s="1" t="s">
        <v>12245</v>
      </c>
      <c r="ERP1" s="1" t="s">
        <v>12246</v>
      </c>
      <c r="ERQ1" s="1" t="s">
        <v>12247</v>
      </c>
      <c r="ERR1" s="1" t="s">
        <v>12248</v>
      </c>
      <c r="ERS1" s="1" t="s">
        <v>12249</v>
      </c>
      <c r="ERT1" s="1" t="s">
        <v>12250</v>
      </c>
      <c r="ERU1" s="1" t="s">
        <v>12251</v>
      </c>
      <c r="ERV1" s="1" t="s">
        <v>12252</v>
      </c>
      <c r="ERW1" s="1" t="s">
        <v>12253</v>
      </c>
      <c r="ERX1" s="1" t="s">
        <v>12254</v>
      </c>
      <c r="ERY1" s="1" t="s">
        <v>12255</v>
      </c>
      <c r="ERZ1" s="1" t="s">
        <v>12256</v>
      </c>
      <c r="ESA1" s="1" t="s">
        <v>12257</v>
      </c>
      <c r="ESB1" s="1" t="s">
        <v>12258</v>
      </c>
      <c r="ESC1" s="1" t="s">
        <v>12259</v>
      </c>
      <c r="ESD1" s="1" t="s">
        <v>12260</v>
      </c>
      <c r="ESE1" s="1" t="s">
        <v>12261</v>
      </c>
      <c r="ESF1" s="1" t="s">
        <v>12262</v>
      </c>
      <c r="ESG1" s="1" t="s">
        <v>12263</v>
      </c>
      <c r="ESH1" s="1" t="s">
        <v>12264</v>
      </c>
      <c r="ESI1" s="1" t="s">
        <v>12265</v>
      </c>
      <c r="ESJ1" s="1" t="s">
        <v>12266</v>
      </c>
      <c r="ESK1" s="1" t="s">
        <v>12267</v>
      </c>
      <c r="ESL1" s="1" t="s">
        <v>12268</v>
      </c>
      <c r="ESM1" s="1" t="s">
        <v>12269</v>
      </c>
      <c r="ESN1" s="1" t="s">
        <v>12270</v>
      </c>
      <c r="ESO1" s="1" t="s">
        <v>12271</v>
      </c>
      <c r="ESP1" s="1" t="s">
        <v>12272</v>
      </c>
      <c r="ESQ1" s="1" t="s">
        <v>12273</v>
      </c>
      <c r="ESR1" s="1" t="s">
        <v>12274</v>
      </c>
      <c r="ESS1" s="1" t="s">
        <v>12275</v>
      </c>
      <c r="EST1" s="1" t="s">
        <v>12276</v>
      </c>
      <c r="ESU1" s="1" t="s">
        <v>12277</v>
      </c>
      <c r="ESV1" s="1" t="s">
        <v>12278</v>
      </c>
      <c r="ESW1" s="1" t="s">
        <v>12279</v>
      </c>
      <c r="ESX1" s="1" t="s">
        <v>12280</v>
      </c>
      <c r="ESY1" s="1" t="s">
        <v>12281</v>
      </c>
      <c r="ESZ1" s="1" t="s">
        <v>12282</v>
      </c>
      <c r="ETA1" s="1" t="s">
        <v>12283</v>
      </c>
      <c r="ETB1" s="1" t="s">
        <v>12284</v>
      </c>
      <c r="ETC1" s="1" t="s">
        <v>12285</v>
      </c>
      <c r="ETD1" s="1" t="s">
        <v>12286</v>
      </c>
      <c r="ETE1" s="1" t="s">
        <v>12287</v>
      </c>
      <c r="ETF1" s="1" t="s">
        <v>12288</v>
      </c>
      <c r="ETG1" s="1" t="s">
        <v>12289</v>
      </c>
      <c r="ETH1" s="1" t="s">
        <v>12290</v>
      </c>
      <c r="ETI1" s="1" t="s">
        <v>12291</v>
      </c>
      <c r="ETJ1" s="1" t="s">
        <v>12292</v>
      </c>
      <c r="ETK1" s="1" t="s">
        <v>12293</v>
      </c>
      <c r="ETL1" s="1" t="s">
        <v>12294</v>
      </c>
      <c r="ETM1" s="1" t="s">
        <v>12295</v>
      </c>
      <c r="ETN1" s="1" t="s">
        <v>12296</v>
      </c>
      <c r="ETO1" s="1" t="s">
        <v>12297</v>
      </c>
      <c r="ETP1" s="1" t="s">
        <v>12298</v>
      </c>
      <c r="ETQ1" s="1" t="s">
        <v>12299</v>
      </c>
      <c r="ETR1" s="1" t="s">
        <v>12300</v>
      </c>
      <c r="ETS1" s="1" t="s">
        <v>12301</v>
      </c>
      <c r="ETT1" s="1" t="s">
        <v>12302</v>
      </c>
      <c r="ETU1" s="1" t="s">
        <v>12303</v>
      </c>
      <c r="ETV1" s="1" t="s">
        <v>12304</v>
      </c>
      <c r="ETW1" s="1" t="s">
        <v>12305</v>
      </c>
      <c r="ETX1" s="1" t="s">
        <v>12306</v>
      </c>
      <c r="ETY1" s="1" t="s">
        <v>12307</v>
      </c>
      <c r="ETZ1" s="1" t="s">
        <v>12308</v>
      </c>
      <c r="EUA1" s="1" t="s">
        <v>12309</v>
      </c>
      <c r="EUB1" s="1" t="s">
        <v>12310</v>
      </c>
      <c r="EUC1" s="1" t="s">
        <v>12311</v>
      </c>
      <c r="EUD1" s="1" t="s">
        <v>12312</v>
      </c>
      <c r="EUE1" s="1" t="s">
        <v>12313</v>
      </c>
      <c r="EUF1" s="1" t="s">
        <v>12314</v>
      </c>
      <c r="EUG1" s="1" t="s">
        <v>12315</v>
      </c>
      <c r="EUH1" s="1" t="s">
        <v>12316</v>
      </c>
      <c r="EUI1" s="1" t="s">
        <v>12317</v>
      </c>
      <c r="EUJ1" s="1" t="s">
        <v>12318</v>
      </c>
      <c r="EUK1" s="1" t="s">
        <v>12319</v>
      </c>
      <c r="EUL1" s="1" t="s">
        <v>12320</v>
      </c>
      <c r="EUM1" s="1" t="s">
        <v>12321</v>
      </c>
      <c r="EUN1" s="1" t="s">
        <v>12322</v>
      </c>
      <c r="EUO1" s="1" t="s">
        <v>12323</v>
      </c>
      <c r="EUP1" s="1" t="s">
        <v>12324</v>
      </c>
      <c r="EUQ1" s="1" t="s">
        <v>12325</v>
      </c>
      <c r="EUR1" s="1" t="s">
        <v>12326</v>
      </c>
      <c r="EUS1" s="1" t="s">
        <v>12327</v>
      </c>
      <c r="EUT1" s="1" t="s">
        <v>12328</v>
      </c>
      <c r="EUU1" s="1" t="s">
        <v>12329</v>
      </c>
      <c r="EUV1" s="1" t="s">
        <v>12330</v>
      </c>
      <c r="EUW1" s="1" t="s">
        <v>12331</v>
      </c>
      <c r="EUX1" s="1" t="s">
        <v>12332</v>
      </c>
      <c r="EUY1" s="1" t="s">
        <v>12333</v>
      </c>
      <c r="EUZ1" s="1" t="s">
        <v>12334</v>
      </c>
      <c r="EVA1" s="1" t="s">
        <v>12335</v>
      </c>
      <c r="EVB1" s="1" t="s">
        <v>12336</v>
      </c>
      <c r="EVC1" s="1" t="s">
        <v>12337</v>
      </c>
      <c r="EVD1" s="1" t="s">
        <v>12338</v>
      </c>
      <c r="EVE1" s="1" t="s">
        <v>12339</v>
      </c>
      <c r="EVF1" s="1" t="s">
        <v>12340</v>
      </c>
      <c r="EVG1" s="1" t="s">
        <v>12341</v>
      </c>
      <c r="EVH1" s="1" t="s">
        <v>12342</v>
      </c>
      <c r="EVI1" s="1" t="s">
        <v>12343</v>
      </c>
      <c r="EVJ1" s="1" t="s">
        <v>12344</v>
      </c>
      <c r="EVK1" s="1" t="s">
        <v>12345</v>
      </c>
      <c r="EVL1" s="1" t="s">
        <v>12346</v>
      </c>
      <c r="EVM1" s="1" t="s">
        <v>12347</v>
      </c>
      <c r="EVN1" s="1" t="s">
        <v>12348</v>
      </c>
      <c r="EVO1" s="1" t="s">
        <v>12349</v>
      </c>
      <c r="EVP1" s="1" t="s">
        <v>12350</v>
      </c>
      <c r="EVQ1" s="1" t="s">
        <v>12351</v>
      </c>
      <c r="EVR1" s="1" t="s">
        <v>12352</v>
      </c>
      <c r="EVS1" s="1" t="s">
        <v>12353</v>
      </c>
      <c r="EVT1" s="1" t="s">
        <v>12354</v>
      </c>
      <c r="EVU1" s="1" t="s">
        <v>12355</v>
      </c>
      <c r="EVV1" s="1" t="s">
        <v>12356</v>
      </c>
      <c r="EVW1" s="1" t="s">
        <v>12357</v>
      </c>
      <c r="EVX1" s="1" t="s">
        <v>12358</v>
      </c>
      <c r="EVY1" s="1" t="s">
        <v>12359</v>
      </c>
      <c r="EVZ1" s="1" t="s">
        <v>12360</v>
      </c>
      <c r="EWA1" s="1" t="s">
        <v>12361</v>
      </c>
      <c r="EWB1" s="1" t="s">
        <v>12362</v>
      </c>
      <c r="EWC1" s="1" t="s">
        <v>12363</v>
      </c>
      <c r="EWD1" s="1" t="s">
        <v>12364</v>
      </c>
      <c r="EWE1" s="1" t="s">
        <v>12365</v>
      </c>
      <c r="EWF1" s="1" t="s">
        <v>12366</v>
      </c>
      <c r="EWG1" s="1" t="s">
        <v>12367</v>
      </c>
      <c r="EWH1" s="1" t="s">
        <v>12368</v>
      </c>
      <c r="EWI1" s="1" t="s">
        <v>12369</v>
      </c>
      <c r="EWJ1" s="1" t="s">
        <v>12370</v>
      </c>
      <c r="EWK1" s="1" t="s">
        <v>12371</v>
      </c>
      <c r="EWL1" s="1" t="s">
        <v>12372</v>
      </c>
      <c r="EWM1" s="1" t="s">
        <v>12373</v>
      </c>
      <c r="EWN1" s="1" t="s">
        <v>12374</v>
      </c>
      <c r="EWO1" s="1" t="s">
        <v>12375</v>
      </c>
      <c r="EWP1" s="1" t="s">
        <v>12376</v>
      </c>
      <c r="EWQ1" s="1" t="s">
        <v>12377</v>
      </c>
      <c r="EWR1" s="1" t="s">
        <v>12378</v>
      </c>
      <c r="EWS1" s="1" t="s">
        <v>12379</v>
      </c>
      <c r="EWT1" s="1" t="s">
        <v>12380</v>
      </c>
      <c r="EWU1" s="1" t="s">
        <v>12381</v>
      </c>
      <c r="EWV1" s="1" t="s">
        <v>12382</v>
      </c>
      <c r="EWW1" s="1" t="s">
        <v>12383</v>
      </c>
      <c r="EWX1" s="1" t="s">
        <v>12384</v>
      </c>
      <c r="EWY1" s="1" t="s">
        <v>12385</v>
      </c>
      <c r="EWZ1" s="1" t="s">
        <v>12386</v>
      </c>
      <c r="EXA1" s="1" t="s">
        <v>12387</v>
      </c>
      <c r="EXB1" s="1" t="s">
        <v>12388</v>
      </c>
      <c r="EXC1" s="1" t="s">
        <v>12389</v>
      </c>
      <c r="EXD1" s="1" t="s">
        <v>12390</v>
      </c>
      <c r="EXE1" s="1" t="s">
        <v>12391</v>
      </c>
      <c r="EXF1" s="1" t="s">
        <v>12392</v>
      </c>
      <c r="EXG1" s="1" t="s">
        <v>12393</v>
      </c>
      <c r="EXH1" s="1" t="s">
        <v>12394</v>
      </c>
      <c r="EXI1" s="1" t="s">
        <v>12395</v>
      </c>
      <c r="EXJ1" s="1" t="s">
        <v>12396</v>
      </c>
      <c r="EXK1" s="1" t="s">
        <v>12397</v>
      </c>
      <c r="EXL1" s="1" t="s">
        <v>12398</v>
      </c>
      <c r="EXM1" s="1" t="s">
        <v>12399</v>
      </c>
      <c r="EXN1" s="1" t="s">
        <v>12400</v>
      </c>
      <c r="EXO1" s="1" t="s">
        <v>12401</v>
      </c>
      <c r="EXP1" s="1" t="s">
        <v>12402</v>
      </c>
      <c r="EXQ1" s="1" t="s">
        <v>12403</v>
      </c>
      <c r="EXR1" s="1" t="s">
        <v>12404</v>
      </c>
      <c r="EXS1" s="1" t="s">
        <v>12405</v>
      </c>
      <c r="EXT1" s="1" t="s">
        <v>12406</v>
      </c>
      <c r="EXU1" s="1" t="s">
        <v>12407</v>
      </c>
      <c r="EXV1" s="1" t="s">
        <v>12408</v>
      </c>
      <c r="EXW1" s="1" t="s">
        <v>12409</v>
      </c>
      <c r="EXX1" s="1" t="s">
        <v>12410</v>
      </c>
      <c r="EXY1" s="1" t="s">
        <v>12411</v>
      </c>
      <c r="EXZ1" s="1" t="s">
        <v>12412</v>
      </c>
      <c r="EYA1" s="1" t="s">
        <v>12413</v>
      </c>
      <c r="EYB1" s="1" t="s">
        <v>12414</v>
      </c>
      <c r="EYC1" s="1" t="s">
        <v>12415</v>
      </c>
      <c r="EYD1" s="1" t="s">
        <v>12416</v>
      </c>
      <c r="EYE1" s="1" t="s">
        <v>12417</v>
      </c>
      <c r="EYF1" s="1" t="s">
        <v>12418</v>
      </c>
      <c r="EYG1" s="1" t="s">
        <v>12419</v>
      </c>
      <c r="EYH1" s="1" t="s">
        <v>12420</v>
      </c>
      <c r="EYI1" s="1" t="s">
        <v>12421</v>
      </c>
      <c r="EYJ1" s="1" t="s">
        <v>12422</v>
      </c>
      <c r="EYK1" s="1" t="s">
        <v>12423</v>
      </c>
      <c r="EYL1" s="1" t="s">
        <v>12424</v>
      </c>
      <c r="EYM1" s="1" t="s">
        <v>12425</v>
      </c>
      <c r="EYN1" s="1" t="s">
        <v>12426</v>
      </c>
      <c r="EYO1" s="1" t="s">
        <v>12427</v>
      </c>
      <c r="EYP1" s="1" t="s">
        <v>12428</v>
      </c>
      <c r="EYQ1" s="1" t="s">
        <v>12429</v>
      </c>
      <c r="EYR1" s="1" t="s">
        <v>12430</v>
      </c>
      <c r="EYS1" s="1" t="s">
        <v>12431</v>
      </c>
      <c r="EYT1" s="1" t="s">
        <v>12432</v>
      </c>
      <c r="EYU1" s="1" t="s">
        <v>12433</v>
      </c>
      <c r="EYV1" s="1" t="s">
        <v>12434</v>
      </c>
      <c r="EYW1" s="1" t="s">
        <v>12435</v>
      </c>
      <c r="EYX1" s="1" t="s">
        <v>12436</v>
      </c>
      <c r="EYY1" s="1" t="s">
        <v>12437</v>
      </c>
      <c r="EYZ1" s="1" t="s">
        <v>12438</v>
      </c>
      <c r="EZA1" s="1" t="s">
        <v>12439</v>
      </c>
      <c r="EZB1" s="1" t="s">
        <v>12440</v>
      </c>
      <c r="EZC1" s="1" t="s">
        <v>12441</v>
      </c>
      <c r="EZD1" s="1" t="s">
        <v>12442</v>
      </c>
      <c r="EZE1" s="1" t="s">
        <v>12443</v>
      </c>
      <c r="EZF1" s="1" t="s">
        <v>12444</v>
      </c>
      <c r="EZG1" s="1" t="s">
        <v>12445</v>
      </c>
      <c r="EZH1" s="1" t="s">
        <v>12446</v>
      </c>
      <c r="EZI1" s="1" t="s">
        <v>12447</v>
      </c>
      <c r="EZJ1" s="1" t="s">
        <v>12448</v>
      </c>
      <c r="EZK1" s="1" t="s">
        <v>12449</v>
      </c>
      <c r="EZL1" s="1" t="s">
        <v>12450</v>
      </c>
      <c r="EZM1" s="1" t="s">
        <v>12451</v>
      </c>
      <c r="EZN1" s="1" t="s">
        <v>12452</v>
      </c>
      <c r="EZO1" s="1" t="s">
        <v>12453</v>
      </c>
      <c r="EZP1" s="1" t="s">
        <v>12454</v>
      </c>
      <c r="EZQ1" s="1" t="s">
        <v>12455</v>
      </c>
      <c r="EZR1" s="1" t="s">
        <v>12456</v>
      </c>
      <c r="EZS1" s="1" t="s">
        <v>12457</v>
      </c>
      <c r="EZT1" s="1" t="s">
        <v>12458</v>
      </c>
      <c r="EZU1" s="1" t="s">
        <v>12459</v>
      </c>
      <c r="EZV1" s="1" t="s">
        <v>12460</v>
      </c>
      <c r="EZW1" s="1" t="s">
        <v>12461</v>
      </c>
      <c r="EZX1" s="1" t="s">
        <v>12462</v>
      </c>
      <c r="EZY1" s="1" t="s">
        <v>12463</v>
      </c>
      <c r="EZZ1" s="1" t="s">
        <v>12464</v>
      </c>
      <c r="FAA1" s="1" t="s">
        <v>12465</v>
      </c>
      <c r="FAB1" s="1" t="s">
        <v>12466</v>
      </c>
      <c r="FAC1" s="1" t="s">
        <v>12467</v>
      </c>
      <c r="FAD1" s="1" t="s">
        <v>12468</v>
      </c>
      <c r="FAE1" s="1" t="s">
        <v>12469</v>
      </c>
      <c r="FAF1" s="1" t="s">
        <v>12470</v>
      </c>
      <c r="FAG1" s="1" t="s">
        <v>12471</v>
      </c>
      <c r="FAH1" s="1" t="s">
        <v>12472</v>
      </c>
      <c r="FAI1" s="1" t="s">
        <v>12473</v>
      </c>
      <c r="FAJ1" s="1" t="s">
        <v>12474</v>
      </c>
      <c r="FAK1" s="1" t="s">
        <v>12475</v>
      </c>
      <c r="FAL1" s="1" t="s">
        <v>12476</v>
      </c>
      <c r="FAM1" s="1" t="s">
        <v>12477</v>
      </c>
      <c r="FAN1" s="1" t="s">
        <v>12478</v>
      </c>
      <c r="FAO1" s="1" t="s">
        <v>12479</v>
      </c>
      <c r="FAP1" s="1" t="s">
        <v>12480</v>
      </c>
      <c r="FAQ1" s="1" t="s">
        <v>12481</v>
      </c>
      <c r="FAR1" s="1" t="s">
        <v>12482</v>
      </c>
      <c r="FAS1" s="1" t="s">
        <v>12483</v>
      </c>
      <c r="FAT1" s="1" t="s">
        <v>12484</v>
      </c>
      <c r="FAU1" s="1" t="s">
        <v>12485</v>
      </c>
      <c r="FAV1" s="1" t="s">
        <v>12486</v>
      </c>
      <c r="FAW1" s="1" t="s">
        <v>12487</v>
      </c>
      <c r="FAX1" s="1" t="s">
        <v>12488</v>
      </c>
      <c r="FAY1" s="1" t="s">
        <v>12489</v>
      </c>
      <c r="FAZ1" s="1" t="s">
        <v>12490</v>
      </c>
      <c r="FBA1" s="1" t="s">
        <v>12491</v>
      </c>
      <c r="FBB1" s="1" t="s">
        <v>12492</v>
      </c>
      <c r="FBC1" s="1" t="s">
        <v>12493</v>
      </c>
      <c r="FBD1" s="1" t="s">
        <v>12494</v>
      </c>
      <c r="FBE1" s="1" t="s">
        <v>12495</v>
      </c>
      <c r="FBF1" s="1" t="s">
        <v>12496</v>
      </c>
      <c r="FBG1" s="1" t="s">
        <v>12497</v>
      </c>
      <c r="FBH1" s="1" t="s">
        <v>12498</v>
      </c>
      <c r="FBI1" s="1" t="s">
        <v>12499</v>
      </c>
      <c r="FBJ1" s="1" t="s">
        <v>12500</v>
      </c>
      <c r="FBK1" s="1" t="s">
        <v>12501</v>
      </c>
      <c r="FBL1" s="1" t="s">
        <v>12502</v>
      </c>
      <c r="FBM1" s="1" t="s">
        <v>12503</v>
      </c>
      <c r="FBN1" s="1" t="s">
        <v>12504</v>
      </c>
      <c r="FBO1" s="1" t="s">
        <v>12505</v>
      </c>
      <c r="FBP1" s="1" t="s">
        <v>12506</v>
      </c>
      <c r="FBQ1" s="1" t="s">
        <v>12507</v>
      </c>
      <c r="FBR1" s="1" t="s">
        <v>12508</v>
      </c>
      <c r="FBS1" s="1" t="s">
        <v>12509</v>
      </c>
      <c r="FBT1" s="1" t="s">
        <v>12510</v>
      </c>
      <c r="FBU1" s="1" t="s">
        <v>12511</v>
      </c>
      <c r="FBV1" s="1" t="s">
        <v>12512</v>
      </c>
      <c r="FBW1" s="1" t="s">
        <v>12513</v>
      </c>
      <c r="FBX1" s="1" t="s">
        <v>12514</v>
      </c>
      <c r="FBY1" s="1" t="s">
        <v>12515</v>
      </c>
      <c r="FBZ1" s="1" t="s">
        <v>12516</v>
      </c>
      <c r="FCA1" s="1" t="s">
        <v>12517</v>
      </c>
      <c r="FCB1" s="1" t="s">
        <v>12518</v>
      </c>
      <c r="FCC1" s="1" t="s">
        <v>12519</v>
      </c>
      <c r="FCD1" s="1" t="s">
        <v>12520</v>
      </c>
      <c r="FCE1" s="1" t="s">
        <v>12521</v>
      </c>
      <c r="FCF1" s="1" t="s">
        <v>12522</v>
      </c>
      <c r="FCG1" s="1" t="s">
        <v>12523</v>
      </c>
      <c r="FCH1" s="1" t="s">
        <v>12524</v>
      </c>
      <c r="FCI1" s="1" t="s">
        <v>12525</v>
      </c>
      <c r="FCJ1" s="1" t="s">
        <v>12526</v>
      </c>
      <c r="FCK1" s="1" t="s">
        <v>12527</v>
      </c>
      <c r="FCL1" s="1" t="s">
        <v>12528</v>
      </c>
      <c r="FCM1" s="1" t="s">
        <v>12529</v>
      </c>
      <c r="FCN1" s="1" t="s">
        <v>12530</v>
      </c>
      <c r="FCO1" s="1" t="s">
        <v>12531</v>
      </c>
      <c r="FCP1" s="1" t="s">
        <v>12532</v>
      </c>
      <c r="FCQ1" s="1" t="s">
        <v>12533</v>
      </c>
      <c r="FCR1" s="1" t="s">
        <v>12534</v>
      </c>
      <c r="FCS1" s="1" t="s">
        <v>12535</v>
      </c>
      <c r="FCT1" s="1" t="s">
        <v>12536</v>
      </c>
      <c r="FCU1" s="1" t="s">
        <v>12537</v>
      </c>
      <c r="FCV1" s="1" t="s">
        <v>12538</v>
      </c>
      <c r="FCW1" s="1" t="s">
        <v>12539</v>
      </c>
      <c r="FCX1" s="1" t="s">
        <v>12540</v>
      </c>
      <c r="FCY1" s="1" t="s">
        <v>12541</v>
      </c>
      <c r="FCZ1" s="1" t="s">
        <v>12542</v>
      </c>
      <c r="FDA1" s="1" t="s">
        <v>12543</v>
      </c>
      <c r="FDB1" s="1" t="s">
        <v>12544</v>
      </c>
      <c r="FDC1" s="1" t="s">
        <v>12545</v>
      </c>
      <c r="FDD1" s="1" t="s">
        <v>12546</v>
      </c>
      <c r="FDE1" s="1" t="s">
        <v>12547</v>
      </c>
      <c r="FDF1" s="1" t="s">
        <v>12548</v>
      </c>
      <c r="FDG1" s="1" t="s">
        <v>12549</v>
      </c>
      <c r="FDH1" s="1" t="s">
        <v>12550</v>
      </c>
      <c r="FDI1" s="1" t="s">
        <v>12551</v>
      </c>
      <c r="FDJ1" s="1" t="s">
        <v>12552</v>
      </c>
      <c r="FDK1" s="1" t="s">
        <v>12553</v>
      </c>
      <c r="FDL1" s="1" t="s">
        <v>12554</v>
      </c>
      <c r="FDM1" s="1" t="s">
        <v>12555</v>
      </c>
      <c r="FDN1" s="1" t="s">
        <v>12556</v>
      </c>
      <c r="FDO1" s="1" t="s">
        <v>12557</v>
      </c>
      <c r="FDP1" s="1" t="s">
        <v>12558</v>
      </c>
      <c r="FDQ1" s="1" t="s">
        <v>12559</v>
      </c>
      <c r="FDR1" s="1" t="s">
        <v>12560</v>
      </c>
      <c r="FDS1" s="1" t="s">
        <v>12561</v>
      </c>
      <c r="FDT1" s="1" t="s">
        <v>12562</v>
      </c>
      <c r="FDU1" s="1" t="s">
        <v>12563</v>
      </c>
      <c r="FDV1" s="1" t="s">
        <v>12564</v>
      </c>
      <c r="FDW1" s="1" t="s">
        <v>12565</v>
      </c>
      <c r="FDX1" s="1" t="s">
        <v>12566</v>
      </c>
      <c r="FDY1" s="1" t="s">
        <v>12567</v>
      </c>
      <c r="FDZ1" s="1" t="s">
        <v>12568</v>
      </c>
      <c r="FEA1" s="1" t="s">
        <v>12569</v>
      </c>
      <c r="FEB1" s="1" t="s">
        <v>12570</v>
      </c>
      <c r="FEC1" s="1" t="s">
        <v>12571</v>
      </c>
      <c r="FED1" s="1" t="s">
        <v>12572</v>
      </c>
      <c r="FEE1" s="1" t="s">
        <v>12573</v>
      </c>
      <c r="FEF1" s="1" t="s">
        <v>12574</v>
      </c>
      <c r="FEG1" s="1" t="s">
        <v>12575</v>
      </c>
      <c r="FEH1" s="1" t="s">
        <v>12576</v>
      </c>
      <c r="FEI1" s="1" t="s">
        <v>12577</v>
      </c>
      <c r="FEJ1" s="1" t="s">
        <v>12578</v>
      </c>
      <c r="FEK1" s="1" t="s">
        <v>12579</v>
      </c>
      <c r="FEL1" s="1" t="s">
        <v>12580</v>
      </c>
      <c r="FEM1" s="1" t="s">
        <v>12581</v>
      </c>
      <c r="FEN1" s="1" t="s">
        <v>12582</v>
      </c>
      <c r="FEO1" s="1" t="s">
        <v>12583</v>
      </c>
      <c r="FEP1" s="1" t="s">
        <v>12584</v>
      </c>
      <c r="FEQ1" s="1" t="s">
        <v>12585</v>
      </c>
      <c r="FER1" s="1" t="s">
        <v>12586</v>
      </c>
      <c r="FES1" s="1" t="s">
        <v>12587</v>
      </c>
      <c r="FET1" s="1" t="s">
        <v>12588</v>
      </c>
      <c r="FEU1" s="1" t="s">
        <v>12589</v>
      </c>
      <c r="FEV1" s="1" t="s">
        <v>12590</v>
      </c>
      <c r="FEW1" s="1" t="s">
        <v>12591</v>
      </c>
      <c r="FEX1" s="1" t="s">
        <v>12592</v>
      </c>
      <c r="FEY1" s="1" t="s">
        <v>12593</v>
      </c>
      <c r="FEZ1" s="1" t="s">
        <v>12594</v>
      </c>
      <c r="FFA1" s="1" t="s">
        <v>12595</v>
      </c>
      <c r="FFB1" s="1" t="s">
        <v>12596</v>
      </c>
      <c r="FFC1" s="1" t="s">
        <v>12597</v>
      </c>
      <c r="FFD1" s="1" t="s">
        <v>12598</v>
      </c>
      <c r="FFE1" s="1" t="s">
        <v>12599</v>
      </c>
      <c r="FFF1" s="1" t="s">
        <v>12600</v>
      </c>
      <c r="FFG1" s="1" t="s">
        <v>12601</v>
      </c>
      <c r="FFH1" s="1" t="s">
        <v>12602</v>
      </c>
      <c r="FFI1" s="1" t="s">
        <v>12603</v>
      </c>
      <c r="FFJ1" s="1" t="s">
        <v>12604</v>
      </c>
      <c r="FFK1" s="1" t="s">
        <v>12605</v>
      </c>
      <c r="FFL1" s="1" t="s">
        <v>12606</v>
      </c>
      <c r="FFM1" s="1" t="s">
        <v>12607</v>
      </c>
      <c r="FFN1" s="1" t="s">
        <v>12608</v>
      </c>
      <c r="FFO1" s="1" t="s">
        <v>12609</v>
      </c>
      <c r="FFP1" s="1" t="s">
        <v>12610</v>
      </c>
      <c r="FFQ1" s="1" t="s">
        <v>12611</v>
      </c>
      <c r="FFR1" s="1" t="s">
        <v>12612</v>
      </c>
      <c r="FFS1" s="1" t="s">
        <v>12613</v>
      </c>
      <c r="FFT1" s="1" t="s">
        <v>12614</v>
      </c>
      <c r="FFU1" s="1" t="s">
        <v>12615</v>
      </c>
      <c r="FFV1" s="1" t="s">
        <v>12616</v>
      </c>
      <c r="FFW1" s="1" t="s">
        <v>12617</v>
      </c>
      <c r="FFX1" s="1" t="s">
        <v>12618</v>
      </c>
      <c r="FFY1" s="1" t="s">
        <v>12619</v>
      </c>
      <c r="FFZ1" s="1" t="s">
        <v>12620</v>
      </c>
      <c r="FGA1" s="1" t="s">
        <v>12621</v>
      </c>
      <c r="FGB1" s="1" t="s">
        <v>12622</v>
      </c>
      <c r="FGC1" s="1" t="s">
        <v>12623</v>
      </c>
      <c r="FGD1" s="1" t="s">
        <v>12624</v>
      </c>
      <c r="FGE1" s="1" t="s">
        <v>12625</v>
      </c>
      <c r="FGF1" s="1" t="s">
        <v>12626</v>
      </c>
      <c r="FGG1" s="1" t="s">
        <v>12627</v>
      </c>
      <c r="FGH1" s="1" t="s">
        <v>12628</v>
      </c>
      <c r="FGI1" s="1" t="s">
        <v>12629</v>
      </c>
      <c r="FGJ1" s="1" t="s">
        <v>12630</v>
      </c>
      <c r="FGK1" s="1" t="s">
        <v>12631</v>
      </c>
      <c r="FGL1" s="1" t="s">
        <v>12632</v>
      </c>
      <c r="FGM1" s="1" t="s">
        <v>12633</v>
      </c>
      <c r="FGN1" s="1" t="s">
        <v>12634</v>
      </c>
      <c r="FGO1" s="1" t="s">
        <v>12635</v>
      </c>
      <c r="FGP1" s="1" t="s">
        <v>12636</v>
      </c>
      <c r="FGQ1" s="1" t="s">
        <v>12637</v>
      </c>
      <c r="FGR1" s="1" t="s">
        <v>12638</v>
      </c>
      <c r="FGS1" s="1" t="s">
        <v>12639</v>
      </c>
      <c r="FGT1" s="1" t="s">
        <v>12640</v>
      </c>
      <c r="FGU1" s="1" t="s">
        <v>12641</v>
      </c>
      <c r="FGV1" s="1" t="s">
        <v>12642</v>
      </c>
      <c r="FGW1" s="1" t="s">
        <v>12643</v>
      </c>
      <c r="FGX1" s="1" t="s">
        <v>12644</v>
      </c>
      <c r="FGY1" s="1" t="s">
        <v>12645</v>
      </c>
      <c r="FGZ1" s="1" t="s">
        <v>12646</v>
      </c>
      <c r="FHA1" s="1" t="s">
        <v>12647</v>
      </c>
      <c r="FHB1" s="1" t="s">
        <v>12648</v>
      </c>
      <c r="FHC1" s="1" t="s">
        <v>12649</v>
      </c>
      <c r="FHD1" s="1" t="s">
        <v>12650</v>
      </c>
      <c r="FHE1" s="1" t="s">
        <v>12651</v>
      </c>
      <c r="FHF1" s="1" t="s">
        <v>12652</v>
      </c>
      <c r="FHG1" s="1" t="s">
        <v>12653</v>
      </c>
      <c r="FHH1" s="1" t="s">
        <v>12654</v>
      </c>
      <c r="FHI1" s="1" t="s">
        <v>12655</v>
      </c>
      <c r="FHJ1" s="1" t="s">
        <v>12656</v>
      </c>
      <c r="FHK1" s="1" t="s">
        <v>12657</v>
      </c>
      <c r="FHL1" s="1" t="s">
        <v>12658</v>
      </c>
      <c r="FHM1" s="1" t="s">
        <v>12659</v>
      </c>
      <c r="FHN1" s="1" t="s">
        <v>12660</v>
      </c>
      <c r="FHO1" s="1" t="s">
        <v>12661</v>
      </c>
      <c r="FHP1" s="1" t="s">
        <v>12662</v>
      </c>
      <c r="FHQ1" s="1" t="s">
        <v>12663</v>
      </c>
      <c r="FHR1" s="1" t="s">
        <v>12664</v>
      </c>
      <c r="FHS1" s="1" t="s">
        <v>12665</v>
      </c>
      <c r="FHT1" s="1" t="s">
        <v>12666</v>
      </c>
      <c r="FHU1" s="1" t="s">
        <v>12667</v>
      </c>
      <c r="FHV1" s="1" t="s">
        <v>12668</v>
      </c>
      <c r="FHW1" s="1" t="s">
        <v>12669</v>
      </c>
      <c r="FHX1" s="1" t="s">
        <v>12670</v>
      </c>
      <c r="FHY1" s="1" t="s">
        <v>12671</v>
      </c>
      <c r="FHZ1" s="1" t="s">
        <v>12672</v>
      </c>
      <c r="FIA1" s="1" t="s">
        <v>12673</v>
      </c>
      <c r="FIB1" s="1" t="s">
        <v>12674</v>
      </c>
      <c r="FIC1" s="1" t="s">
        <v>12675</v>
      </c>
      <c r="FID1" s="1" t="s">
        <v>12676</v>
      </c>
      <c r="FIE1" s="1" t="s">
        <v>12677</v>
      </c>
      <c r="FIF1" s="1" t="s">
        <v>12678</v>
      </c>
      <c r="FIG1" s="1" t="s">
        <v>12679</v>
      </c>
      <c r="FIH1" s="1" t="s">
        <v>12680</v>
      </c>
      <c r="FII1" s="1" t="s">
        <v>12681</v>
      </c>
      <c r="FIJ1" s="1" t="s">
        <v>12682</v>
      </c>
      <c r="FIK1" s="1" t="s">
        <v>12683</v>
      </c>
      <c r="FIL1" s="1" t="s">
        <v>12684</v>
      </c>
      <c r="FIM1" s="1" t="s">
        <v>12685</v>
      </c>
      <c r="FIN1" s="1" t="s">
        <v>12686</v>
      </c>
      <c r="FIO1" s="1" t="s">
        <v>12687</v>
      </c>
      <c r="FIP1" s="1" t="s">
        <v>12688</v>
      </c>
      <c r="FIQ1" s="1" t="s">
        <v>12689</v>
      </c>
      <c r="FIR1" s="1" t="s">
        <v>12690</v>
      </c>
      <c r="FIS1" s="1" t="s">
        <v>12691</v>
      </c>
      <c r="FIT1" s="1" t="s">
        <v>12692</v>
      </c>
      <c r="FIU1" s="1" t="s">
        <v>12693</v>
      </c>
      <c r="FIV1" s="1" t="s">
        <v>12694</v>
      </c>
      <c r="FIW1" s="1" t="s">
        <v>12695</v>
      </c>
      <c r="FIX1" s="1" t="s">
        <v>12696</v>
      </c>
      <c r="FIY1" s="1" t="s">
        <v>12697</v>
      </c>
      <c r="FIZ1" s="1" t="s">
        <v>12698</v>
      </c>
      <c r="FJA1" s="1" t="s">
        <v>12699</v>
      </c>
      <c r="FJB1" s="1" t="s">
        <v>12700</v>
      </c>
      <c r="FJC1" s="1" t="s">
        <v>12701</v>
      </c>
      <c r="FJD1" s="1" t="s">
        <v>12702</v>
      </c>
      <c r="FJE1" s="1" t="s">
        <v>12703</v>
      </c>
      <c r="FJF1" s="1" t="s">
        <v>12704</v>
      </c>
      <c r="FJG1" s="1" t="s">
        <v>12705</v>
      </c>
      <c r="FJH1" s="1" t="s">
        <v>12706</v>
      </c>
      <c r="FJI1" s="1" t="s">
        <v>12707</v>
      </c>
      <c r="FJJ1" s="1" t="s">
        <v>12708</v>
      </c>
      <c r="FJK1" s="1" t="s">
        <v>12709</v>
      </c>
      <c r="FJL1" s="1" t="s">
        <v>12710</v>
      </c>
      <c r="FJM1" s="1" t="s">
        <v>12711</v>
      </c>
      <c r="FJN1" s="1" t="s">
        <v>12712</v>
      </c>
      <c r="FJO1" s="1" t="s">
        <v>12713</v>
      </c>
      <c r="FJP1" s="1" t="s">
        <v>12714</v>
      </c>
      <c r="FJQ1" s="1" t="s">
        <v>12715</v>
      </c>
      <c r="FJR1" s="1" t="s">
        <v>12716</v>
      </c>
      <c r="FJS1" s="1" t="s">
        <v>12717</v>
      </c>
      <c r="FJT1" s="1" t="s">
        <v>12718</v>
      </c>
      <c r="FJU1" s="1" t="s">
        <v>12719</v>
      </c>
      <c r="FJV1" s="1" t="s">
        <v>12720</v>
      </c>
      <c r="FJW1" s="1" t="s">
        <v>12721</v>
      </c>
      <c r="FJX1" s="1" t="s">
        <v>12722</v>
      </c>
      <c r="FJY1" s="1" t="s">
        <v>12723</v>
      </c>
      <c r="FJZ1" s="1" t="s">
        <v>12724</v>
      </c>
      <c r="FKA1" s="1" t="s">
        <v>12725</v>
      </c>
      <c r="FKB1" s="1" t="s">
        <v>12726</v>
      </c>
      <c r="FKC1" s="1" t="s">
        <v>12727</v>
      </c>
      <c r="FKD1" s="1" t="s">
        <v>12728</v>
      </c>
      <c r="FKE1" s="1" t="s">
        <v>12729</v>
      </c>
      <c r="FKF1" s="1" t="s">
        <v>12730</v>
      </c>
      <c r="FKG1" s="1" t="s">
        <v>12731</v>
      </c>
      <c r="FKH1" s="1" t="s">
        <v>12732</v>
      </c>
      <c r="FKI1" s="1" t="s">
        <v>12733</v>
      </c>
      <c r="FKJ1" s="1" t="s">
        <v>12734</v>
      </c>
      <c r="FKK1" s="1" t="s">
        <v>12735</v>
      </c>
      <c r="FKL1" s="1" t="s">
        <v>12736</v>
      </c>
      <c r="FKM1" s="1" t="s">
        <v>12737</v>
      </c>
      <c r="FKN1" s="1" t="s">
        <v>12738</v>
      </c>
      <c r="FKO1" s="1" t="s">
        <v>12739</v>
      </c>
      <c r="FKP1" s="1" t="s">
        <v>12740</v>
      </c>
      <c r="FKQ1" s="1" t="s">
        <v>12741</v>
      </c>
      <c r="FKR1" s="1" t="s">
        <v>12742</v>
      </c>
      <c r="FKS1" s="1" t="s">
        <v>12743</v>
      </c>
      <c r="FKT1" s="1" t="s">
        <v>12744</v>
      </c>
      <c r="FKU1" s="1" t="s">
        <v>12745</v>
      </c>
      <c r="FKV1" s="1" t="s">
        <v>12746</v>
      </c>
      <c r="FKW1" s="1" t="s">
        <v>12747</v>
      </c>
      <c r="FKX1" s="1" t="s">
        <v>12748</v>
      </c>
      <c r="FKY1" s="1" t="s">
        <v>12749</v>
      </c>
      <c r="FKZ1" s="1" t="s">
        <v>12750</v>
      </c>
      <c r="FLA1" s="1" t="s">
        <v>12751</v>
      </c>
      <c r="FLB1" s="1" t="s">
        <v>12752</v>
      </c>
      <c r="FLC1" s="1" t="s">
        <v>12753</v>
      </c>
      <c r="FLD1" s="1" t="s">
        <v>12754</v>
      </c>
      <c r="FLE1" s="1" t="s">
        <v>12755</v>
      </c>
      <c r="FLF1" s="1" t="s">
        <v>12756</v>
      </c>
      <c r="FLG1" s="1" t="s">
        <v>12757</v>
      </c>
      <c r="FLH1" s="1" t="s">
        <v>12758</v>
      </c>
      <c r="FLI1" s="1" t="s">
        <v>12759</v>
      </c>
      <c r="FLJ1" s="1" t="s">
        <v>12760</v>
      </c>
      <c r="FLK1" s="1" t="s">
        <v>12761</v>
      </c>
      <c r="FLL1" s="1" t="s">
        <v>12762</v>
      </c>
      <c r="FLM1" s="1" t="s">
        <v>12763</v>
      </c>
      <c r="FLN1" s="1" t="s">
        <v>12764</v>
      </c>
      <c r="FLO1" s="1" t="s">
        <v>12765</v>
      </c>
      <c r="FLP1" s="1" t="s">
        <v>12766</v>
      </c>
      <c r="FLQ1" s="1" t="s">
        <v>12767</v>
      </c>
      <c r="FLR1" s="1" t="s">
        <v>12768</v>
      </c>
      <c r="FLS1" s="1" t="s">
        <v>12769</v>
      </c>
      <c r="FLT1" s="1" t="s">
        <v>12770</v>
      </c>
      <c r="FLU1" s="1" t="s">
        <v>12771</v>
      </c>
      <c r="FLV1" s="1" t="s">
        <v>12772</v>
      </c>
      <c r="FLW1" s="1" t="s">
        <v>12773</v>
      </c>
      <c r="FLX1" s="1" t="s">
        <v>12774</v>
      </c>
      <c r="FLY1" s="1" t="s">
        <v>12775</v>
      </c>
      <c r="FLZ1" s="1" t="s">
        <v>12776</v>
      </c>
      <c r="FMA1" s="1" t="s">
        <v>12777</v>
      </c>
      <c r="FMB1" s="1" t="s">
        <v>12778</v>
      </c>
      <c r="FMC1" s="1" t="s">
        <v>12779</v>
      </c>
      <c r="FMD1" s="1" t="s">
        <v>12780</v>
      </c>
      <c r="FME1" s="1" t="s">
        <v>12781</v>
      </c>
      <c r="FMF1" s="1" t="s">
        <v>12782</v>
      </c>
      <c r="FMG1" s="1" t="s">
        <v>12783</v>
      </c>
      <c r="FMH1" s="1" t="s">
        <v>12784</v>
      </c>
      <c r="FMI1" s="1" t="s">
        <v>12785</v>
      </c>
      <c r="FMJ1" s="1" t="s">
        <v>12786</v>
      </c>
      <c r="FMK1" s="1" t="s">
        <v>12787</v>
      </c>
      <c r="FML1" s="1" t="s">
        <v>12788</v>
      </c>
      <c r="FMM1" s="1" t="s">
        <v>12789</v>
      </c>
      <c r="FMN1" s="1" t="s">
        <v>12790</v>
      </c>
      <c r="FMO1" s="1" t="s">
        <v>12791</v>
      </c>
      <c r="FMP1" s="1" t="s">
        <v>12792</v>
      </c>
      <c r="FMQ1" s="1" t="s">
        <v>12793</v>
      </c>
      <c r="FMR1" s="1" t="s">
        <v>12794</v>
      </c>
      <c r="FMS1" s="1" t="s">
        <v>12795</v>
      </c>
      <c r="FMT1" s="1" t="s">
        <v>12796</v>
      </c>
      <c r="FMU1" s="1" t="s">
        <v>12797</v>
      </c>
      <c r="FMV1" s="1" t="s">
        <v>12798</v>
      </c>
      <c r="FMW1" s="1" t="s">
        <v>12799</v>
      </c>
      <c r="FMX1" s="1" t="s">
        <v>12800</v>
      </c>
      <c r="FMY1" s="1" t="s">
        <v>12801</v>
      </c>
      <c r="FMZ1" s="1" t="s">
        <v>12802</v>
      </c>
      <c r="FNA1" s="1" t="s">
        <v>12803</v>
      </c>
      <c r="FNB1" s="1" t="s">
        <v>12804</v>
      </c>
      <c r="FNC1" s="1" t="s">
        <v>12805</v>
      </c>
      <c r="FND1" s="1" t="s">
        <v>12806</v>
      </c>
      <c r="FNE1" s="1" t="s">
        <v>12807</v>
      </c>
      <c r="FNF1" s="1" t="s">
        <v>12808</v>
      </c>
      <c r="FNG1" s="1" t="s">
        <v>12809</v>
      </c>
      <c r="FNH1" s="1" t="s">
        <v>12810</v>
      </c>
      <c r="FNI1" s="1" t="s">
        <v>12811</v>
      </c>
      <c r="FNJ1" s="1" t="s">
        <v>12812</v>
      </c>
      <c r="FNK1" s="1" t="s">
        <v>12813</v>
      </c>
      <c r="FNL1" s="1" t="s">
        <v>12814</v>
      </c>
      <c r="FNM1" s="1" t="s">
        <v>12815</v>
      </c>
      <c r="FNN1" s="1" t="s">
        <v>12816</v>
      </c>
      <c r="FNO1" s="1" t="s">
        <v>12817</v>
      </c>
      <c r="FNP1" s="1" t="s">
        <v>12818</v>
      </c>
      <c r="FNQ1" s="1" t="s">
        <v>12819</v>
      </c>
      <c r="FNR1" s="1" t="s">
        <v>12820</v>
      </c>
      <c r="FNS1" s="1" t="s">
        <v>12821</v>
      </c>
      <c r="FNT1" s="1" t="s">
        <v>12822</v>
      </c>
      <c r="FNU1" s="1" t="s">
        <v>12823</v>
      </c>
      <c r="FNV1" s="1" t="s">
        <v>12824</v>
      </c>
      <c r="FNW1" s="1" t="s">
        <v>12825</v>
      </c>
      <c r="FNX1" s="1" t="s">
        <v>12826</v>
      </c>
      <c r="FNY1" s="1" t="s">
        <v>12827</v>
      </c>
      <c r="FNZ1" s="1" t="s">
        <v>12828</v>
      </c>
      <c r="FOA1" s="1" t="s">
        <v>12829</v>
      </c>
      <c r="FOB1" s="1" t="s">
        <v>12830</v>
      </c>
      <c r="FOC1" s="1" t="s">
        <v>12831</v>
      </c>
      <c r="FOD1" s="1" t="s">
        <v>12832</v>
      </c>
      <c r="FOE1" s="1" t="s">
        <v>12833</v>
      </c>
      <c r="FOF1" s="1" t="s">
        <v>12834</v>
      </c>
      <c r="FOG1" s="1" t="s">
        <v>12835</v>
      </c>
      <c r="FOH1" s="1" t="s">
        <v>12836</v>
      </c>
      <c r="FOI1" s="1" t="s">
        <v>12837</v>
      </c>
      <c r="FOJ1" s="1" t="s">
        <v>12838</v>
      </c>
      <c r="FOK1" s="1" t="s">
        <v>12839</v>
      </c>
      <c r="FOL1" s="1" t="s">
        <v>12840</v>
      </c>
      <c r="FOM1" s="1" t="s">
        <v>12841</v>
      </c>
      <c r="FON1" s="1" t="s">
        <v>12842</v>
      </c>
      <c r="FOO1" s="1" t="s">
        <v>12843</v>
      </c>
      <c r="FOP1" s="1" t="s">
        <v>12844</v>
      </c>
      <c r="FOQ1" s="1" t="s">
        <v>12845</v>
      </c>
      <c r="FOR1" s="1" t="s">
        <v>12846</v>
      </c>
      <c r="FOS1" s="1" t="s">
        <v>12847</v>
      </c>
      <c r="FOT1" s="1" t="s">
        <v>12848</v>
      </c>
      <c r="FOU1" s="1" t="s">
        <v>12849</v>
      </c>
      <c r="FOV1" s="1" t="s">
        <v>12850</v>
      </c>
      <c r="FOW1" s="1" t="s">
        <v>12851</v>
      </c>
      <c r="FOX1" s="1" t="s">
        <v>12852</v>
      </c>
      <c r="FOY1" s="1" t="s">
        <v>12853</v>
      </c>
      <c r="FOZ1" s="1" t="s">
        <v>12854</v>
      </c>
      <c r="FPA1" s="1" t="s">
        <v>12855</v>
      </c>
      <c r="FPB1" s="1" t="s">
        <v>12856</v>
      </c>
      <c r="FPC1" s="1" t="s">
        <v>12857</v>
      </c>
      <c r="FPD1" s="1" t="s">
        <v>12858</v>
      </c>
      <c r="FPE1" s="1" t="s">
        <v>12859</v>
      </c>
      <c r="FPF1" s="1" t="s">
        <v>12860</v>
      </c>
      <c r="FPG1" s="1" t="s">
        <v>12861</v>
      </c>
      <c r="FPH1" s="1" t="s">
        <v>12862</v>
      </c>
      <c r="FPI1" s="1" t="s">
        <v>12863</v>
      </c>
      <c r="FPJ1" s="1" t="s">
        <v>12864</v>
      </c>
      <c r="FPK1" s="1" t="s">
        <v>12865</v>
      </c>
      <c r="FPL1" s="1" t="s">
        <v>12866</v>
      </c>
      <c r="FPM1" s="1" t="s">
        <v>12867</v>
      </c>
      <c r="FPN1" s="1" t="s">
        <v>12868</v>
      </c>
      <c r="FPO1" s="1" t="s">
        <v>12869</v>
      </c>
      <c r="FPP1" s="1" t="s">
        <v>12870</v>
      </c>
      <c r="FPQ1" s="1" t="s">
        <v>12871</v>
      </c>
      <c r="FPR1" s="1" t="s">
        <v>12872</v>
      </c>
      <c r="FPS1" s="1" t="s">
        <v>12873</v>
      </c>
      <c r="FPT1" s="1" t="s">
        <v>12874</v>
      </c>
      <c r="FPU1" s="1" t="s">
        <v>12875</v>
      </c>
      <c r="FPV1" s="1" t="s">
        <v>12876</v>
      </c>
      <c r="FPW1" s="1" t="s">
        <v>12877</v>
      </c>
      <c r="FPX1" s="1" t="s">
        <v>12878</v>
      </c>
      <c r="FPY1" s="1" t="s">
        <v>12879</v>
      </c>
      <c r="FPZ1" s="1" t="s">
        <v>12880</v>
      </c>
      <c r="FQA1" s="1" t="s">
        <v>12881</v>
      </c>
      <c r="FQB1" s="1" t="s">
        <v>12882</v>
      </c>
      <c r="FQC1" s="1" t="s">
        <v>12883</v>
      </c>
      <c r="FQD1" s="1" t="s">
        <v>12884</v>
      </c>
      <c r="FQE1" s="1" t="s">
        <v>12885</v>
      </c>
      <c r="FQF1" s="1" t="s">
        <v>12886</v>
      </c>
      <c r="FQG1" s="1" t="s">
        <v>12887</v>
      </c>
      <c r="FQH1" s="1" t="s">
        <v>12888</v>
      </c>
      <c r="FQI1" s="1" t="s">
        <v>12889</v>
      </c>
      <c r="FQJ1" s="1" t="s">
        <v>12890</v>
      </c>
      <c r="FQK1" s="1" t="s">
        <v>12891</v>
      </c>
      <c r="FQL1" s="1" t="s">
        <v>12892</v>
      </c>
      <c r="FQM1" s="1" t="s">
        <v>12893</v>
      </c>
      <c r="FQN1" s="1" t="s">
        <v>12894</v>
      </c>
      <c r="FQO1" s="1" t="s">
        <v>12895</v>
      </c>
      <c r="FQP1" s="1" t="s">
        <v>12896</v>
      </c>
      <c r="FQQ1" s="1" t="s">
        <v>12897</v>
      </c>
      <c r="FQR1" s="1" t="s">
        <v>12898</v>
      </c>
      <c r="FQS1" s="1" t="s">
        <v>12899</v>
      </c>
      <c r="FQT1" s="1" t="s">
        <v>12900</v>
      </c>
      <c r="FQU1" s="1" t="s">
        <v>12901</v>
      </c>
      <c r="FQV1" s="1" t="s">
        <v>12902</v>
      </c>
      <c r="FQW1" s="1" t="s">
        <v>12903</v>
      </c>
      <c r="FQX1" s="1" t="s">
        <v>12904</v>
      </c>
      <c r="FQY1" s="1" t="s">
        <v>12905</v>
      </c>
      <c r="FQZ1" s="1" t="s">
        <v>12906</v>
      </c>
      <c r="FRA1" s="1" t="s">
        <v>12907</v>
      </c>
      <c r="FRB1" s="1" t="s">
        <v>12908</v>
      </c>
      <c r="FRC1" s="1" t="s">
        <v>12909</v>
      </c>
      <c r="FRD1" s="1" t="s">
        <v>12910</v>
      </c>
      <c r="FRE1" s="1" t="s">
        <v>12911</v>
      </c>
      <c r="FRF1" s="1" t="s">
        <v>12912</v>
      </c>
      <c r="FRG1" s="1" t="s">
        <v>12913</v>
      </c>
      <c r="FRH1" s="1" t="s">
        <v>12914</v>
      </c>
      <c r="FRI1" s="1" t="s">
        <v>12915</v>
      </c>
      <c r="FRJ1" s="1" t="s">
        <v>12916</v>
      </c>
      <c r="FRK1" s="1" t="s">
        <v>12917</v>
      </c>
      <c r="FRL1" s="1" t="s">
        <v>12918</v>
      </c>
      <c r="FRM1" s="1" t="s">
        <v>12919</v>
      </c>
      <c r="FRN1" s="1" t="s">
        <v>12920</v>
      </c>
      <c r="FRO1" s="1" t="s">
        <v>12921</v>
      </c>
      <c r="FRP1" s="1" t="s">
        <v>12922</v>
      </c>
      <c r="FRQ1" s="1" t="s">
        <v>12923</v>
      </c>
      <c r="FRR1" s="1" t="s">
        <v>12924</v>
      </c>
      <c r="FRS1" s="1" t="s">
        <v>12925</v>
      </c>
      <c r="FRT1" s="1" t="s">
        <v>12926</v>
      </c>
      <c r="FRU1" s="1" t="s">
        <v>12927</v>
      </c>
      <c r="FRV1" s="1" t="s">
        <v>12928</v>
      </c>
      <c r="FRW1" s="1" t="s">
        <v>12929</v>
      </c>
      <c r="FRX1" s="1" t="s">
        <v>12930</v>
      </c>
      <c r="FRY1" s="1" t="s">
        <v>12931</v>
      </c>
      <c r="FRZ1" s="1" t="s">
        <v>12932</v>
      </c>
      <c r="FSA1" s="1" t="s">
        <v>12933</v>
      </c>
      <c r="FSB1" s="1" t="s">
        <v>12934</v>
      </c>
      <c r="FSC1" s="1" t="s">
        <v>12935</v>
      </c>
      <c r="FSD1" s="1" t="s">
        <v>12936</v>
      </c>
      <c r="FSE1" s="1" t="s">
        <v>12937</v>
      </c>
      <c r="FSF1" s="1" t="s">
        <v>12938</v>
      </c>
      <c r="FSG1" s="1" t="s">
        <v>12939</v>
      </c>
      <c r="FSH1" s="1" t="s">
        <v>12940</v>
      </c>
      <c r="FSI1" s="1" t="s">
        <v>12941</v>
      </c>
      <c r="FSJ1" s="1" t="s">
        <v>12942</v>
      </c>
      <c r="FSK1" s="1" t="s">
        <v>12943</v>
      </c>
      <c r="FSL1" s="1" t="s">
        <v>12944</v>
      </c>
      <c r="FSM1" s="1" t="s">
        <v>12945</v>
      </c>
      <c r="FSN1" s="1" t="s">
        <v>12946</v>
      </c>
      <c r="FSO1" s="1" t="s">
        <v>12947</v>
      </c>
      <c r="FSP1" s="1" t="s">
        <v>12948</v>
      </c>
      <c r="FSQ1" s="1" t="s">
        <v>12949</v>
      </c>
      <c r="FSR1" s="1" t="s">
        <v>12950</v>
      </c>
      <c r="FSS1" s="1" t="s">
        <v>12951</v>
      </c>
      <c r="FST1" s="1" t="s">
        <v>12952</v>
      </c>
      <c r="FSU1" s="1" t="s">
        <v>12953</v>
      </c>
      <c r="FSV1" s="1" t="s">
        <v>12954</v>
      </c>
      <c r="FSW1" s="1" t="s">
        <v>12955</v>
      </c>
      <c r="FSX1" s="1" t="s">
        <v>12956</v>
      </c>
      <c r="FSY1" s="1" t="s">
        <v>12957</v>
      </c>
      <c r="FSZ1" s="1" t="s">
        <v>12958</v>
      </c>
      <c r="FTA1" s="1" t="s">
        <v>12959</v>
      </c>
      <c r="FTB1" s="1" t="s">
        <v>12960</v>
      </c>
      <c r="FTC1" s="1" t="s">
        <v>12961</v>
      </c>
      <c r="FTD1" s="1" t="s">
        <v>12962</v>
      </c>
      <c r="FTE1" s="1" t="s">
        <v>12963</v>
      </c>
      <c r="FTF1" s="1" t="s">
        <v>12964</v>
      </c>
      <c r="FTG1" s="1" t="s">
        <v>12965</v>
      </c>
      <c r="FTH1" s="1" t="s">
        <v>12966</v>
      </c>
      <c r="FTI1" s="1" t="s">
        <v>12967</v>
      </c>
      <c r="FTJ1" s="1" t="s">
        <v>12968</v>
      </c>
      <c r="FTK1" s="1" t="s">
        <v>12969</v>
      </c>
      <c r="FTL1" s="1" t="s">
        <v>12970</v>
      </c>
      <c r="FTM1" s="1" t="s">
        <v>12971</v>
      </c>
      <c r="FTN1" s="1" t="s">
        <v>12972</v>
      </c>
      <c r="FTO1" s="1" t="s">
        <v>12973</v>
      </c>
      <c r="FTP1" s="1" t="s">
        <v>12974</v>
      </c>
      <c r="FTQ1" s="1" t="s">
        <v>12975</v>
      </c>
      <c r="FTR1" s="1" t="s">
        <v>12976</v>
      </c>
      <c r="FTS1" s="1" t="s">
        <v>12977</v>
      </c>
      <c r="FTT1" s="1" t="s">
        <v>12978</v>
      </c>
      <c r="FTU1" s="1" t="s">
        <v>12979</v>
      </c>
      <c r="FTV1" s="1" t="s">
        <v>12980</v>
      </c>
      <c r="FTW1" s="1" t="s">
        <v>12981</v>
      </c>
      <c r="FTX1" s="1" t="s">
        <v>12982</v>
      </c>
      <c r="FTY1" s="1" t="s">
        <v>12983</v>
      </c>
      <c r="FTZ1" s="1" t="s">
        <v>12984</v>
      </c>
      <c r="FUA1" s="1" t="s">
        <v>12985</v>
      </c>
      <c r="FUB1" s="1" t="s">
        <v>12986</v>
      </c>
      <c r="FUC1" s="1" t="s">
        <v>12987</v>
      </c>
      <c r="FUD1" s="1" t="s">
        <v>12988</v>
      </c>
      <c r="FUE1" s="1" t="s">
        <v>12989</v>
      </c>
      <c r="FUF1" s="1" t="s">
        <v>12990</v>
      </c>
      <c r="FUG1" s="1" t="s">
        <v>12991</v>
      </c>
      <c r="FUH1" s="1" t="s">
        <v>12992</v>
      </c>
      <c r="FUI1" s="1" t="s">
        <v>12993</v>
      </c>
      <c r="FUJ1" s="1" t="s">
        <v>12994</v>
      </c>
      <c r="FUK1" s="1" t="s">
        <v>12995</v>
      </c>
      <c r="FUL1" s="1" t="s">
        <v>12996</v>
      </c>
      <c r="FUM1" s="1" t="s">
        <v>12997</v>
      </c>
      <c r="FUN1" s="1" t="s">
        <v>12998</v>
      </c>
      <c r="FUO1" s="1" t="s">
        <v>12999</v>
      </c>
      <c r="FUP1" s="1" t="s">
        <v>13000</v>
      </c>
      <c r="FUQ1" s="1" t="s">
        <v>13001</v>
      </c>
      <c r="FUR1" s="1" t="s">
        <v>13002</v>
      </c>
      <c r="FUS1" s="1" t="s">
        <v>13003</v>
      </c>
      <c r="FUT1" s="1" t="s">
        <v>13004</v>
      </c>
      <c r="FUU1" s="1" t="s">
        <v>13005</v>
      </c>
      <c r="FUV1" s="1" t="s">
        <v>13006</v>
      </c>
      <c r="FUW1" s="1" t="s">
        <v>13007</v>
      </c>
      <c r="FUX1" s="1" t="s">
        <v>13008</v>
      </c>
      <c r="FUY1" s="1" t="s">
        <v>13009</v>
      </c>
      <c r="FUZ1" s="1" t="s">
        <v>13010</v>
      </c>
      <c r="FVA1" s="1" t="s">
        <v>13011</v>
      </c>
      <c r="FVB1" s="1" t="s">
        <v>13012</v>
      </c>
      <c r="FVC1" s="1" t="s">
        <v>13013</v>
      </c>
      <c r="FVD1" s="1" t="s">
        <v>13014</v>
      </c>
      <c r="FVE1" s="1" t="s">
        <v>13015</v>
      </c>
      <c r="FVF1" s="1" t="s">
        <v>13016</v>
      </c>
      <c r="FVG1" s="1" t="s">
        <v>13017</v>
      </c>
      <c r="FVH1" s="1" t="s">
        <v>13018</v>
      </c>
      <c r="FVI1" s="1" t="s">
        <v>13019</v>
      </c>
      <c r="FVJ1" s="1" t="s">
        <v>13020</v>
      </c>
      <c r="FVK1" s="1" t="s">
        <v>13021</v>
      </c>
      <c r="FVL1" s="1" t="s">
        <v>13022</v>
      </c>
      <c r="FVM1" s="1" t="s">
        <v>13023</v>
      </c>
      <c r="FVN1" s="1" t="s">
        <v>13024</v>
      </c>
      <c r="FVO1" s="1" t="s">
        <v>13025</v>
      </c>
      <c r="FVP1" s="1" t="s">
        <v>13026</v>
      </c>
      <c r="FVQ1" s="1" t="s">
        <v>13027</v>
      </c>
      <c r="FVR1" s="1" t="s">
        <v>13028</v>
      </c>
      <c r="FVS1" s="1" t="s">
        <v>13029</v>
      </c>
      <c r="FVT1" s="1" t="s">
        <v>13030</v>
      </c>
      <c r="FVU1" s="1" t="s">
        <v>13031</v>
      </c>
      <c r="FVV1" s="1" t="s">
        <v>13032</v>
      </c>
      <c r="FVW1" s="1" t="s">
        <v>13033</v>
      </c>
      <c r="FVX1" s="1" t="s">
        <v>13034</v>
      </c>
      <c r="FVY1" s="1" t="s">
        <v>13035</v>
      </c>
      <c r="FVZ1" s="1" t="s">
        <v>13036</v>
      </c>
      <c r="FWA1" s="1" t="s">
        <v>13037</v>
      </c>
      <c r="FWB1" s="1" t="s">
        <v>13038</v>
      </c>
      <c r="FWC1" s="1" t="s">
        <v>13039</v>
      </c>
      <c r="FWD1" s="1" t="s">
        <v>13040</v>
      </c>
      <c r="FWE1" s="1" t="s">
        <v>13041</v>
      </c>
      <c r="FWF1" s="1" t="s">
        <v>13042</v>
      </c>
      <c r="FWG1" s="1" t="s">
        <v>13043</v>
      </c>
      <c r="FWH1" s="1" t="s">
        <v>13044</v>
      </c>
      <c r="FWI1" s="1" t="s">
        <v>13045</v>
      </c>
      <c r="FWJ1" s="1" t="s">
        <v>13046</v>
      </c>
      <c r="FWK1" s="1" t="s">
        <v>13047</v>
      </c>
      <c r="FWL1" s="1" t="s">
        <v>13048</v>
      </c>
      <c r="FWM1" s="1" t="s">
        <v>13049</v>
      </c>
      <c r="FWN1" s="1" t="s">
        <v>13050</v>
      </c>
      <c r="FWO1" s="1" t="s">
        <v>13051</v>
      </c>
      <c r="FWP1" s="1" t="s">
        <v>13052</v>
      </c>
      <c r="FWQ1" s="1" t="s">
        <v>13053</v>
      </c>
      <c r="FWR1" s="1" t="s">
        <v>13054</v>
      </c>
      <c r="FWS1" s="1" t="s">
        <v>13055</v>
      </c>
      <c r="FWT1" s="1" t="s">
        <v>13056</v>
      </c>
      <c r="FWU1" s="1" t="s">
        <v>13057</v>
      </c>
      <c r="FWV1" s="1" t="s">
        <v>13058</v>
      </c>
      <c r="FWW1" s="1" t="s">
        <v>13059</v>
      </c>
      <c r="FWX1" s="1" t="s">
        <v>13060</v>
      </c>
      <c r="FWY1" s="1" t="s">
        <v>13061</v>
      </c>
      <c r="FWZ1" s="1" t="s">
        <v>13062</v>
      </c>
      <c r="FXA1" s="1" t="s">
        <v>13063</v>
      </c>
      <c r="FXB1" s="1" t="s">
        <v>13064</v>
      </c>
      <c r="FXC1" s="1" t="s">
        <v>13065</v>
      </c>
      <c r="FXD1" s="1" t="s">
        <v>13066</v>
      </c>
      <c r="FXE1" s="1" t="s">
        <v>13067</v>
      </c>
      <c r="FXF1" s="1" t="s">
        <v>13068</v>
      </c>
      <c r="FXG1" s="1" t="s">
        <v>13069</v>
      </c>
      <c r="FXH1" s="1" t="s">
        <v>13070</v>
      </c>
      <c r="FXI1" s="1" t="s">
        <v>13071</v>
      </c>
      <c r="FXJ1" s="1" t="s">
        <v>13072</v>
      </c>
      <c r="FXK1" s="1" t="s">
        <v>13073</v>
      </c>
      <c r="FXL1" s="1" t="s">
        <v>13074</v>
      </c>
      <c r="FXM1" s="1" t="s">
        <v>13075</v>
      </c>
      <c r="FXN1" s="1" t="s">
        <v>13076</v>
      </c>
      <c r="FXO1" s="1" t="s">
        <v>13077</v>
      </c>
      <c r="FXP1" s="1" t="s">
        <v>13078</v>
      </c>
      <c r="FXQ1" s="1" t="s">
        <v>13079</v>
      </c>
      <c r="FXR1" s="1" t="s">
        <v>13080</v>
      </c>
      <c r="FXS1" s="1" t="s">
        <v>13081</v>
      </c>
      <c r="FXT1" s="1" t="s">
        <v>13082</v>
      </c>
      <c r="FXU1" s="1" t="s">
        <v>13083</v>
      </c>
      <c r="FXV1" s="1" t="s">
        <v>13084</v>
      </c>
      <c r="FXW1" s="1" t="s">
        <v>13085</v>
      </c>
      <c r="FXX1" s="1" t="s">
        <v>13086</v>
      </c>
      <c r="FXY1" s="1" t="s">
        <v>13087</v>
      </c>
      <c r="FXZ1" s="1" t="s">
        <v>13088</v>
      </c>
      <c r="FYA1" s="1" t="s">
        <v>13089</v>
      </c>
      <c r="FYB1" s="1" t="s">
        <v>13090</v>
      </c>
      <c r="FYC1" s="1" t="s">
        <v>13091</v>
      </c>
      <c r="FYD1" s="1" t="s">
        <v>13092</v>
      </c>
      <c r="FYE1" s="1" t="s">
        <v>13093</v>
      </c>
      <c r="FYF1" s="1" t="s">
        <v>13094</v>
      </c>
      <c r="FYG1" s="1" t="s">
        <v>13095</v>
      </c>
      <c r="FYH1" s="1" t="s">
        <v>13096</v>
      </c>
      <c r="FYI1" s="1" t="s">
        <v>13097</v>
      </c>
      <c r="FYJ1" s="1" t="s">
        <v>13098</v>
      </c>
      <c r="FYK1" s="1" t="s">
        <v>13099</v>
      </c>
      <c r="FYL1" s="1" t="s">
        <v>13100</v>
      </c>
      <c r="FYM1" s="1" t="s">
        <v>13101</v>
      </c>
      <c r="FYN1" s="1" t="s">
        <v>13102</v>
      </c>
      <c r="FYO1" s="1" t="s">
        <v>13103</v>
      </c>
      <c r="FYP1" s="1" t="s">
        <v>13104</v>
      </c>
      <c r="FYQ1" s="1" t="s">
        <v>13105</v>
      </c>
      <c r="FYR1" s="1" t="s">
        <v>13106</v>
      </c>
      <c r="FYS1" s="1" t="s">
        <v>13107</v>
      </c>
      <c r="FYT1" s="1" t="s">
        <v>13108</v>
      </c>
      <c r="FYU1" s="1" t="s">
        <v>13109</v>
      </c>
      <c r="FYV1" s="1" t="s">
        <v>13110</v>
      </c>
      <c r="FYW1" s="1" t="s">
        <v>13111</v>
      </c>
      <c r="FYX1" s="1" t="s">
        <v>13112</v>
      </c>
      <c r="FYY1" s="1" t="s">
        <v>13113</v>
      </c>
      <c r="FYZ1" s="1" t="s">
        <v>13114</v>
      </c>
      <c r="FZA1" s="1" t="s">
        <v>13115</v>
      </c>
      <c r="FZB1" s="1" t="s">
        <v>13116</v>
      </c>
      <c r="FZC1" s="1" t="s">
        <v>13117</v>
      </c>
      <c r="FZD1" s="1" t="s">
        <v>13118</v>
      </c>
      <c r="FZE1" s="1" t="s">
        <v>13119</v>
      </c>
      <c r="FZF1" s="1" t="s">
        <v>13120</v>
      </c>
      <c r="FZG1" s="1" t="s">
        <v>13121</v>
      </c>
      <c r="FZH1" s="1" t="s">
        <v>13122</v>
      </c>
      <c r="FZI1" s="1" t="s">
        <v>13123</v>
      </c>
      <c r="FZJ1" s="1" t="s">
        <v>13124</v>
      </c>
      <c r="FZK1" s="1" t="s">
        <v>13125</v>
      </c>
      <c r="FZL1" s="1" t="s">
        <v>13126</v>
      </c>
      <c r="FZM1" s="1" t="s">
        <v>13127</v>
      </c>
      <c r="FZN1" s="1" t="s">
        <v>13128</v>
      </c>
      <c r="FZO1" s="1" t="s">
        <v>13129</v>
      </c>
      <c r="FZP1" s="1" t="s">
        <v>13130</v>
      </c>
      <c r="FZQ1" s="1" t="s">
        <v>13131</v>
      </c>
      <c r="FZR1" s="1" t="s">
        <v>13132</v>
      </c>
      <c r="FZS1" s="1" t="s">
        <v>13133</v>
      </c>
      <c r="FZT1" s="1" t="s">
        <v>13134</v>
      </c>
      <c r="FZU1" s="1" t="s">
        <v>13135</v>
      </c>
      <c r="FZV1" s="1" t="s">
        <v>13136</v>
      </c>
      <c r="FZW1" s="1" t="s">
        <v>13137</v>
      </c>
      <c r="FZX1" s="1" t="s">
        <v>13138</v>
      </c>
      <c r="FZY1" s="1" t="s">
        <v>13139</v>
      </c>
      <c r="FZZ1" s="1" t="s">
        <v>13140</v>
      </c>
      <c r="GAA1" s="1" t="s">
        <v>13141</v>
      </c>
      <c r="GAB1" s="1" t="s">
        <v>13142</v>
      </c>
      <c r="GAC1" s="1" t="s">
        <v>13143</v>
      </c>
      <c r="GAD1" s="1" t="s">
        <v>13144</v>
      </c>
      <c r="GAE1" s="1" t="s">
        <v>13145</v>
      </c>
      <c r="GAF1" s="1" t="s">
        <v>13146</v>
      </c>
      <c r="GAG1" s="1" t="s">
        <v>13147</v>
      </c>
      <c r="GAH1" s="1" t="s">
        <v>13148</v>
      </c>
      <c r="GAI1" s="1" t="s">
        <v>13149</v>
      </c>
      <c r="GAJ1" s="1" t="s">
        <v>13150</v>
      </c>
      <c r="GAK1" s="1" t="s">
        <v>13151</v>
      </c>
      <c r="GAL1" s="1" t="s">
        <v>13152</v>
      </c>
      <c r="GAM1" s="1" t="s">
        <v>13153</v>
      </c>
      <c r="GAN1" s="1" t="s">
        <v>13154</v>
      </c>
      <c r="GAO1" s="1" t="s">
        <v>13155</v>
      </c>
      <c r="GAP1" s="1" t="s">
        <v>13156</v>
      </c>
      <c r="GAQ1" s="1" t="s">
        <v>13157</v>
      </c>
      <c r="GAR1" s="1" t="s">
        <v>13158</v>
      </c>
      <c r="GAS1" s="1" t="s">
        <v>13159</v>
      </c>
      <c r="GAT1" s="1" t="s">
        <v>13160</v>
      </c>
      <c r="GAU1" s="1" t="s">
        <v>13161</v>
      </c>
      <c r="GAV1" s="1" t="s">
        <v>13162</v>
      </c>
      <c r="GAW1" s="1" t="s">
        <v>13163</v>
      </c>
      <c r="GAX1" s="1" t="s">
        <v>13164</v>
      </c>
      <c r="GAY1" s="1" t="s">
        <v>13165</v>
      </c>
      <c r="GAZ1" s="1" t="s">
        <v>13166</v>
      </c>
      <c r="GBA1" s="1" t="s">
        <v>13167</v>
      </c>
      <c r="GBB1" s="1" t="s">
        <v>13168</v>
      </c>
      <c r="GBC1" s="1" t="s">
        <v>13169</v>
      </c>
      <c r="GBD1" s="1" t="s">
        <v>13170</v>
      </c>
      <c r="GBE1" s="1" t="s">
        <v>13171</v>
      </c>
      <c r="GBF1" s="1" t="s">
        <v>13172</v>
      </c>
      <c r="GBG1" s="1" t="s">
        <v>13173</v>
      </c>
      <c r="GBH1" s="1" t="s">
        <v>13174</v>
      </c>
      <c r="GBI1" s="1" t="s">
        <v>13175</v>
      </c>
      <c r="GBJ1" s="1" t="s">
        <v>13176</v>
      </c>
      <c r="GBK1" s="1" t="s">
        <v>13177</v>
      </c>
      <c r="GBL1" s="1" t="s">
        <v>13178</v>
      </c>
      <c r="GBM1" s="1" t="s">
        <v>13179</v>
      </c>
      <c r="GBN1" s="1" t="s">
        <v>13180</v>
      </c>
      <c r="GBO1" s="1" t="s">
        <v>13181</v>
      </c>
      <c r="GBP1" s="1" t="s">
        <v>13182</v>
      </c>
      <c r="GBQ1" s="1" t="s">
        <v>13183</v>
      </c>
      <c r="GBR1" s="1" t="s">
        <v>13184</v>
      </c>
      <c r="GBS1" s="1" t="s">
        <v>13185</v>
      </c>
      <c r="GBT1" s="1" t="s">
        <v>13186</v>
      </c>
      <c r="GBU1" s="1" t="s">
        <v>13187</v>
      </c>
      <c r="GBV1" s="1" t="s">
        <v>13188</v>
      </c>
      <c r="GBW1" s="1" t="s">
        <v>13189</v>
      </c>
      <c r="GBX1" s="1" t="s">
        <v>13190</v>
      </c>
      <c r="GBY1" s="1" t="s">
        <v>13191</v>
      </c>
      <c r="GBZ1" s="1" t="s">
        <v>13192</v>
      </c>
      <c r="GCA1" s="1" t="s">
        <v>13193</v>
      </c>
      <c r="GCB1" s="1" t="s">
        <v>13194</v>
      </c>
      <c r="GCC1" s="1" t="s">
        <v>13195</v>
      </c>
      <c r="GCD1" s="1" t="s">
        <v>13196</v>
      </c>
      <c r="GCE1" s="1" t="s">
        <v>13197</v>
      </c>
      <c r="GCF1" s="1" t="s">
        <v>13198</v>
      </c>
      <c r="GCG1" s="1" t="s">
        <v>13199</v>
      </c>
      <c r="GCH1" s="1" t="s">
        <v>13200</v>
      </c>
      <c r="GCI1" s="1" t="s">
        <v>13201</v>
      </c>
      <c r="GCJ1" s="1" t="s">
        <v>13202</v>
      </c>
      <c r="GCK1" s="1" t="s">
        <v>13203</v>
      </c>
      <c r="GCL1" s="1" t="s">
        <v>13204</v>
      </c>
      <c r="GCM1" s="1" t="s">
        <v>13205</v>
      </c>
      <c r="GCN1" s="1" t="s">
        <v>13206</v>
      </c>
      <c r="GCO1" s="1" t="s">
        <v>13207</v>
      </c>
      <c r="GCP1" s="1" t="s">
        <v>13208</v>
      </c>
      <c r="GCQ1" s="1" t="s">
        <v>13209</v>
      </c>
      <c r="GCR1" s="1" t="s">
        <v>13210</v>
      </c>
      <c r="GCS1" s="1" t="s">
        <v>13211</v>
      </c>
      <c r="GCT1" s="1" t="s">
        <v>13212</v>
      </c>
      <c r="GCU1" s="1" t="s">
        <v>13213</v>
      </c>
      <c r="GCV1" s="1" t="s">
        <v>13214</v>
      </c>
      <c r="GCW1" s="1" t="s">
        <v>13215</v>
      </c>
      <c r="GCX1" s="1" t="s">
        <v>13216</v>
      </c>
      <c r="GCY1" s="1" t="s">
        <v>13217</v>
      </c>
      <c r="GCZ1" s="1" t="s">
        <v>13218</v>
      </c>
      <c r="GDA1" s="1" t="s">
        <v>13219</v>
      </c>
      <c r="GDB1" s="1" t="s">
        <v>13220</v>
      </c>
      <c r="GDC1" s="1" t="s">
        <v>13221</v>
      </c>
      <c r="GDD1" s="1" t="s">
        <v>13222</v>
      </c>
      <c r="GDE1" s="1" t="s">
        <v>13223</v>
      </c>
      <c r="GDF1" s="1" t="s">
        <v>13224</v>
      </c>
      <c r="GDG1" s="1" t="s">
        <v>13225</v>
      </c>
      <c r="GDH1" s="1" t="s">
        <v>13226</v>
      </c>
      <c r="GDI1" s="1" t="s">
        <v>13227</v>
      </c>
      <c r="GDJ1" s="1" t="s">
        <v>13228</v>
      </c>
      <c r="GDK1" s="1" t="s">
        <v>13229</v>
      </c>
      <c r="GDL1" s="1" t="s">
        <v>13230</v>
      </c>
      <c r="GDM1" s="1" t="s">
        <v>13231</v>
      </c>
      <c r="GDN1" s="1" t="s">
        <v>13232</v>
      </c>
      <c r="GDO1" s="1" t="s">
        <v>13233</v>
      </c>
      <c r="GDP1" s="1" t="s">
        <v>13234</v>
      </c>
      <c r="GDQ1" s="1" t="s">
        <v>13235</v>
      </c>
      <c r="GDR1" s="1" t="s">
        <v>13236</v>
      </c>
      <c r="GDS1" s="1" t="s">
        <v>13237</v>
      </c>
      <c r="GDT1" s="1" t="s">
        <v>13238</v>
      </c>
      <c r="GDU1" s="1" t="s">
        <v>13239</v>
      </c>
      <c r="GDV1" s="1" t="s">
        <v>13240</v>
      </c>
      <c r="GDW1" s="1" t="s">
        <v>13241</v>
      </c>
      <c r="GDX1" s="1" t="s">
        <v>13242</v>
      </c>
      <c r="GDY1" s="1" t="s">
        <v>13243</v>
      </c>
      <c r="GDZ1" s="1" t="s">
        <v>13244</v>
      </c>
      <c r="GEA1" s="1" t="s">
        <v>13245</v>
      </c>
      <c r="GEB1" s="1" t="s">
        <v>13246</v>
      </c>
      <c r="GEC1" s="1" t="s">
        <v>13247</v>
      </c>
      <c r="GED1" s="1" t="s">
        <v>13248</v>
      </c>
      <c r="GEE1" s="1" t="s">
        <v>13249</v>
      </c>
      <c r="GEF1" s="1" t="s">
        <v>13250</v>
      </c>
      <c r="GEG1" s="1" t="s">
        <v>13251</v>
      </c>
      <c r="GEH1" s="1" t="s">
        <v>13252</v>
      </c>
      <c r="GEI1" s="1" t="s">
        <v>13253</v>
      </c>
      <c r="GEJ1" s="1" t="s">
        <v>13254</v>
      </c>
      <c r="GEK1" s="1" t="s">
        <v>13255</v>
      </c>
      <c r="GEL1" s="1" t="s">
        <v>13256</v>
      </c>
      <c r="GEM1" s="1" t="s">
        <v>13257</v>
      </c>
      <c r="GEN1" s="1" t="s">
        <v>13258</v>
      </c>
      <c r="GEO1" s="1" t="s">
        <v>13259</v>
      </c>
      <c r="GEP1" s="1" t="s">
        <v>13260</v>
      </c>
      <c r="GEQ1" s="1" t="s">
        <v>13261</v>
      </c>
      <c r="GER1" s="1" t="s">
        <v>13262</v>
      </c>
      <c r="GES1" s="1" t="s">
        <v>13263</v>
      </c>
      <c r="GET1" s="1" t="s">
        <v>13264</v>
      </c>
      <c r="GEU1" s="1" t="s">
        <v>13265</v>
      </c>
      <c r="GEV1" s="1" t="s">
        <v>13266</v>
      </c>
      <c r="GEW1" s="1" t="s">
        <v>13267</v>
      </c>
      <c r="GEX1" s="1" t="s">
        <v>13268</v>
      </c>
      <c r="GEY1" s="1" t="s">
        <v>13269</v>
      </c>
      <c r="GEZ1" s="1" t="s">
        <v>13270</v>
      </c>
      <c r="GFA1" s="1" t="s">
        <v>13271</v>
      </c>
      <c r="GFB1" s="1" t="s">
        <v>13272</v>
      </c>
      <c r="GFC1" s="1" t="s">
        <v>13273</v>
      </c>
      <c r="GFD1" s="1" t="s">
        <v>13274</v>
      </c>
      <c r="GFE1" s="1" t="s">
        <v>13275</v>
      </c>
      <c r="GFF1" s="1" t="s">
        <v>13276</v>
      </c>
      <c r="GFG1" s="1" t="s">
        <v>13277</v>
      </c>
      <c r="GFH1" s="1" t="s">
        <v>13278</v>
      </c>
      <c r="GFI1" s="1" t="s">
        <v>13279</v>
      </c>
      <c r="GFJ1" s="1" t="s">
        <v>13280</v>
      </c>
      <c r="GFK1" s="1" t="s">
        <v>13281</v>
      </c>
      <c r="GFL1" s="1" t="s">
        <v>13282</v>
      </c>
      <c r="GFM1" s="1" t="s">
        <v>13283</v>
      </c>
      <c r="GFN1" s="1" t="s">
        <v>13284</v>
      </c>
      <c r="GFO1" s="1" t="s">
        <v>13285</v>
      </c>
      <c r="GFP1" s="1" t="s">
        <v>13286</v>
      </c>
      <c r="GFQ1" s="1" t="s">
        <v>13287</v>
      </c>
      <c r="GFR1" s="1" t="s">
        <v>13288</v>
      </c>
      <c r="GFS1" s="1" t="s">
        <v>13289</v>
      </c>
      <c r="GFT1" s="1" t="s">
        <v>13290</v>
      </c>
      <c r="GFU1" s="1" t="s">
        <v>13291</v>
      </c>
      <c r="GFV1" s="1" t="s">
        <v>13292</v>
      </c>
      <c r="GFW1" s="1" t="s">
        <v>13293</v>
      </c>
      <c r="GFX1" s="1" t="s">
        <v>13294</v>
      </c>
      <c r="GFY1" s="1" t="s">
        <v>13295</v>
      </c>
      <c r="GFZ1" s="1" t="s">
        <v>13296</v>
      </c>
      <c r="GGA1" s="1" t="s">
        <v>13297</v>
      </c>
      <c r="GGB1" s="1" t="s">
        <v>13298</v>
      </c>
      <c r="GGC1" s="1" t="s">
        <v>13299</v>
      </c>
      <c r="GGD1" s="1" t="s">
        <v>13300</v>
      </c>
      <c r="GGE1" s="1" t="s">
        <v>13301</v>
      </c>
      <c r="GGF1" s="1" t="s">
        <v>13302</v>
      </c>
      <c r="GGG1" s="1" t="s">
        <v>13303</v>
      </c>
      <c r="GGH1" s="1" t="s">
        <v>13304</v>
      </c>
      <c r="GGI1" s="1" t="s">
        <v>13305</v>
      </c>
      <c r="GGJ1" s="1" t="s">
        <v>13306</v>
      </c>
      <c r="GGK1" s="1" t="s">
        <v>13307</v>
      </c>
      <c r="GGL1" s="1" t="s">
        <v>13308</v>
      </c>
      <c r="GGM1" s="1" t="s">
        <v>13309</v>
      </c>
      <c r="GGN1" s="1" t="s">
        <v>13310</v>
      </c>
      <c r="GGO1" s="1" t="s">
        <v>13311</v>
      </c>
      <c r="GGP1" s="1" t="s">
        <v>13312</v>
      </c>
      <c r="GGQ1" s="1" t="s">
        <v>13313</v>
      </c>
      <c r="GGR1" s="1" t="s">
        <v>13314</v>
      </c>
      <c r="GGS1" s="1" t="s">
        <v>13315</v>
      </c>
      <c r="GGT1" s="1" t="s">
        <v>13316</v>
      </c>
      <c r="GGU1" s="1" t="s">
        <v>13317</v>
      </c>
      <c r="GGV1" s="1" t="s">
        <v>13318</v>
      </c>
      <c r="GGW1" s="1" t="s">
        <v>13319</v>
      </c>
      <c r="GGX1" s="1" t="s">
        <v>13320</v>
      </c>
      <c r="GGY1" s="1" t="s">
        <v>13321</v>
      </c>
      <c r="GGZ1" s="1" t="s">
        <v>13322</v>
      </c>
      <c r="GHA1" s="1" t="s">
        <v>13323</v>
      </c>
      <c r="GHB1" s="1" t="s">
        <v>13324</v>
      </c>
      <c r="GHC1" s="1" t="s">
        <v>13325</v>
      </c>
      <c r="GHD1" s="1" t="s">
        <v>13326</v>
      </c>
      <c r="GHE1" s="1" t="s">
        <v>13327</v>
      </c>
      <c r="GHF1" s="1" t="s">
        <v>13328</v>
      </c>
      <c r="GHG1" s="1" t="s">
        <v>13329</v>
      </c>
      <c r="GHH1" s="1" t="s">
        <v>13330</v>
      </c>
      <c r="GHI1" s="1" t="s">
        <v>13331</v>
      </c>
      <c r="GHJ1" s="1" t="s">
        <v>13332</v>
      </c>
      <c r="GHK1" s="1" t="s">
        <v>13333</v>
      </c>
      <c r="GHL1" s="1" t="s">
        <v>13334</v>
      </c>
      <c r="GHM1" s="1" t="s">
        <v>13335</v>
      </c>
      <c r="GHN1" s="1" t="s">
        <v>13336</v>
      </c>
      <c r="GHO1" s="1" t="s">
        <v>13337</v>
      </c>
      <c r="GHP1" s="1" t="s">
        <v>13338</v>
      </c>
      <c r="GHQ1" s="1" t="s">
        <v>13339</v>
      </c>
      <c r="GHR1" s="1" t="s">
        <v>13340</v>
      </c>
      <c r="GHS1" s="1" t="s">
        <v>13341</v>
      </c>
      <c r="GHT1" s="1" t="s">
        <v>13342</v>
      </c>
      <c r="GHU1" s="1" t="s">
        <v>13343</v>
      </c>
      <c r="GHV1" s="1" t="s">
        <v>13344</v>
      </c>
      <c r="GHW1" s="1" t="s">
        <v>13345</v>
      </c>
      <c r="GHX1" s="1" t="s">
        <v>13346</v>
      </c>
      <c r="GHY1" s="1" t="s">
        <v>13347</v>
      </c>
      <c r="GHZ1" s="1" t="s">
        <v>13348</v>
      </c>
      <c r="GIA1" s="1" t="s">
        <v>13349</v>
      </c>
      <c r="GIB1" s="1" t="s">
        <v>13350</v>
      </c>
      <c r="GIC1" s="1" t="s">
        <v>13351</v>
      </c>
      <c r="GID1" s="1" t="s">
        <v>13352</v>
      </c>
      <c r="GIE1" s="1" t="s">
        <v>13353</v>
      </c>
      <c r="GIF1" s="1" t="s">
        <v>13354</v>
      </c>
      <c r="GIG1" s="1" t="s">
        <v>13355</v>
      </c>
      <c r="GIH1" s="1" t="s">
        <v>13356</v>
      </c>
      <c r="GII1" s="1" t="s">
        <v>13357</v>
      </c>
      <c r="GIJ1" s="1" t="s">
        <v>13358</v>
      </c>
      <c r="GIK1" s="1" t="s">
        <v>13359</v>
      </c>
      <c r="GIL1" s="1" t="s">
        <v>13360</v>
      </c>
      <c r="GIM1" s="1" t="s">
        <v>13361</v>
      </c>
      <c r="GIN1" s="1" t="s">
        <v>13362</v>
      </c>
      <c r="GIO1" s="1" t="s">
        <v>13363</v>
      </c>
      <c r="GIP1" s="1" t="s">
        <v>13364</v>
      </c>
      <c r="GIQ1" s="1" t="s">
        <v>13365</v>
      </c>
      <c r="GIR1" s="1" t="s">
        <v>13366</v>
      </c>
      <c r="GIS1" s="1" t="s">
        <v>13367</v>
      </c>
      <c r="GIT1" s="1" t="s">
        <v>13368</v>
      </c>
      <c r="GIU1" s="1" t="s">
        <v>13369</v>
      </c>
      <c r="GIV1" s="1" t="s">
        <v>13370</v>
      </c>
      <c r="GIW1" s="1" t="s">
        <v>13371</v>
      </c>
      <c r="GIX1" s="1" t="s">
        <v>13372</v>
      </c>
      <c r="GIY1" s="1" t="s">
        <v>13373</v>
      </c>
      <c r="GIZ1" s="1" t="s">
        <v>13374</v>
      </c>
      <c r="GJA1" s="1" t="s">
        <v>13375</v>
      </c>
      <c r="GJB1" s="1" t="s">
        <v>13376</v>
      </c>
      <c r="GJC1" s="1" t="s">
        <v>13377</v>
      </c>
      <c r="GJD1" s="1" t="s">
        <v>13378</v>
      </c>
      <c r="GJE1" s="1" t="s">
        <v>13379</v>
      </c>
      <c r="GJF1" s="1" t="s">
        <v>13380</v>
      </c>
      <c r="GJG1" s="1" t="s">
        <v>13381</v>
      </c>
      <c r="GJH1" s="1" t="s">
        <v>13382</v>
      </c>
      <c r="GJI1" s="1" t="s">
        <v>13383</v>
      </c>
      <c r="GJJ1" s="1" t="s">
        <v>13384</v>
      </c>
      <c r="GJK1" s="1" t="s">
        <v>13385</v>
      </c>
      <c r="GJL1" s="1" t="s">
        <v>13386</v>
      </c>
      <c r="GJM1" s="1" t="s">
        <v>13387</v>
      </c>
      <c r="GJN1" s="1" t="s">
        <v>13388</v>
      </c>
      <c r="GJO1" s="1" t="s">
        <v>13389</v>
      </c>
      <c r="GJP1" s="1" t="s">
        <v>13390</v>
      </c>
      <c r="GJQ1" s="1" t="s">
        <v>13391</v>
      </c>
      <c r="GJR1" s="1" t="s">
        <v>13392</v>
      </c>
      <c r="GJS1" s="1" t="s">
        <v>13393</v>
      </c>
      <c r="GJT1" s="1" t="s">
        <v>13394</v>
      </c>
      <c r="GJU1" s="1" t="s">
        <v>13395</v>
      </c>
      <c r="GJV1" s="1" t="s">
        <v>13396</v>
      </c>
      <c r="GJW1" s="1" t="s">
        <v>13397</v>
      </c>
      <c r="GJX1" s="1" t="s">
        <v>13398</v>
      </c>
      <c r="GJY1" s="1" t="s">
        <v>13399</v>
      </c>
      <c r="GJZ1" s="1" t="s">
        <v>13400</v>
      </c>
      <c r="GKA1" s="1" t="s">
        <v>13401</v>
      </c>
      <c r="GKB1" s="1" t="s">
        <v>13402</v>
      </c>
      <c r="GKC1" s="1" t="s">
        <v>13403</v>
      </c>
      <c r="GKD1" s="1" t="s">
        <v>13404</v>
      </c>
      <c r="GKE1" s="1" t="s">
        <v>13405</v>
      </c>
      <c r="GKF1" s="1" t="s">
        <v>13406</v>
      </c>
      <c r="GKG1" s="1" t="s">
        <v>13407</v>
      </c>
      <c r="GKH1" s="1" t="s">
        <v>13408</v>
      </c>
      <c r="GKI1" s="1" t="s">
        <v>13409</v>
      </c>
      <c r="GKJ1" s="1" t="s">
        <v>13410</v>
      </c>
      <c r="GKK1" s="1" t="s">
        <v>13411</v>
      </c>
      <c r="GKL1" s="1" t="s">
        <v>13412</v>
      </c>
      <c r="GKM1" s="1" t="s">
        <v>13413</v>
      </c>
      <c r="GKN1" s="1" t="s">
        <v>13414</v>
      </c>
      <c r="GKO1" s="1" t="s">
        <v>13415</v>
      </c>
      <c r="GKP1" s="1" t="s">
        <v>13416</v>
      </c>
      <c r="GKQ1" s="1" t="s">
        <v>13417</v>
      </c>
      <c r="GKR1" s="1" t="s">
        <v>13418</v>
      </c>
      <c r="GKS1" s="1" t="s">
        <v>13419</v>
      </c>
      <c r="GKT1" s="1" t="s">
        <v>13420</v>
      </c>
      <c r="GKU1" s="1" t="s">
        <v>13421</v>
      </c>
      <c r="GKV1" s="1" t="s">
        <v>13422</v>
      </c>
      <c r="GKW1" s="1" t="s">
        <v>13423</v>
      </c>
      <c r="GKX1" s="1" t="s">
        <v>13424</v>
      </c>
      <c r="GKY1" s="1" t="s">
        <v>13425</v>
      </c>
      <c r="GKZ1" s="1" t="s">
        <v>13426</v>
      </c>
      <c r="GLA1" s="1" t="s">
        <v>13427</v>
      </c>
      <c r="GLB1" s="1" t="s">
        <v>13428</v>
      </c>
      <c r="GLC1" s="1" t="s">
        <v>13429</v>
      </c>
      <c r="GLD1" s="1" t="s">
        <v>13430</v>
      </c>
      <c r="GLE1" s="1" t="s">
        <v>13431</v>
      </c>
      <c r="GLF1" s="1" t="s">
        <v>13432</v>
      </c>
      <c r="GLG1" s="1" t="s">
        <v>13433</v>
      </c>
      <c r="GLH1" s="1" t="s">
        <v>13434</v>
      </c>
      <c r="GLI1" s="1" t="s">
        <v>13435</v>
      </c>
      <c r="GLJ1" s="1" t="s">
        <v>13436</v>
      </c>
      <c r="GLK1" s="1" t="s">
        <v>13437</v>
      </c>
      <c r="GLL1" s="1" t="s">
        <v>13438</v>
      </c>
      <c r="GLM1" s="1" t="s">
        <v>13439</v>
      </c>
      <c r="GLN1" s="1" t="s">
        <v>13440</v>
      </c>
      <c r="GLO1" s="1" t="s">
        <v>13441</v>
      </c>
      <c r="GLP1" s="1" t="s">
        <v>13442</v>
      </c>
      <c r="GLQ1" s="1" t="s">
        <v>13443</v>
      </c>
      <c r="GLR1" s="1" t="s">
        <v>13444</v>
      </c>
      <c r="GLS1" s="1" t="s">
        <v>13445</v>
      </c>
      <c r="GLT1" s="1" t="s">
        <v>13446</v>
      </c>
      <c r="GLU1" s="1" t="s">
        <v>13447</v>
      </c>
      <c r="GLV1" s="1" t="s">
        <v>13448</v>
      </c>
      <c r="GLW1" s="1" t="s">
        <v>13449</v>
      </c>
      <c r="GLX1" s="1" t="s">
        <v>13450</v>
      </c>
      <c r="GLY1" s="1" t="s">
        <v>13451</v>
      </c>
      <c r="GLZ1" s="1" t="s">
        <v>13452</v>
      </c>
      <c r="GMA1" s="1" t="s">
        <v>13453</v>
      </c>
      <c r="GMB1" s="1" t="s">
        <v>13454</v>
      </c>
      <c r="GMC1" s="1" t="s">
        <v>13455</v>
      </c>
      <c r="GMD1" s="1" t="s">
        <v>13456</v>
      </c>
      <c r="GME1" s="1" t="s">
        <v>13457</v>
      </c>
      <c r="GMF1" s="1" t="s">
        <v>13458</v>
      </c>
      <c r="GMG1" s="1" t="s">
        <v>13459</v>
      </c>
      <c r="GMH1" s="1" t="s">
        <v>13460</v>
      </c>
      <c r="GMI1" s="1" t="s">
        <v>13461</v>
      </c>
      <c r="GMJ1" s="1" t="s">
        <v>13462</v>
      </c>
      <c r="GMK1" s="1" t="s">
        <v>13463</v>
      </c>
      <c r="GML1" s="1" t="s">
        <v>13464</v>
      </c>
      <c r="GMM1" s="1" t="s">
        <v>13465</v>
      </c>
      <c r="GMN1" s="1" t="s">
        <v>13466</v>
      </c>
      <c r="GMO1" s="1" t="s">
        <v>13467</v>
      </c>
      <c r="GMP1" s="1" t="s">
        <v>13468</v>
      </c>
      <c r="GMQ1" s="1" t="s">
        <v>13469</v>
      </c>
      <c r="GMR1" s="1" t="s">
        <v>13470</v>
      </c>
      <c r="GMS1" s="1" t="s">
        <v>13471</v>
      </c>
      <c r="GMT1" s="1" t="s">
        <v>13472</v>
      </c>
      <c r="GMU1" s="1" t="s">
        <v>13473</v>
      </c>
      <c r="GMV1" s="1" t="s">
        <v>13474</v>
      </c>
      <c r="GMW1" s="1" t="s">
        <v>13475</v>
      </c>
      <c r="GMX1" s="1" t="s">
        <v>13476</v>
      </c>
      <c r="GMY1" s="1" t="s">
        <v>13477</v>
      </c>
      <c r="GMZ1" s="1" t="s">
        <v>13478</v>
      </c>
      <c r="GNA1" s="1" t="s">
        <v>13479</v>
      </c>
      <c r="GNB1" s="1" t="s">
        <v>13480</v>
      </c>
      <c r="GNC1" s="1" t="s">
        <v>13481</v>
      </c>
      <c r="GND1" s="1" t="s">
        <v>13482</v>
      </c>
      <c r="GNE1" s="1" t="s">
        <v>13483</v>
      </c>
      <c r="GNF1" s="1" t="s">
        <v>13484</v>
      </c>
      <c r="GNG1" s="1" t="s">
        <v>13485</v>
      </c>
      <c r="GNH1" s="1" t="s">
        <v>13486</v>
      </c>
      <c r="GNI1" s="1" t="s">
        <v>13487</v>
      </c>
      <c r="GNJ1" s="1" t="s">
        <v>13488</v>
      </c>
      <c r="GNK1" s="1" t="s">
        <v>13489</v>
      </c>
      <c r="GNL1" s="1" t="s">
        <v>13490</v>
      </c>
      <c r="GNM1" s="1" t="s">
        <v>13491</v>
      </c>
      <c r="GNN1" s="1" t="s">
        <v>13492</v>
      </c>
      <c r="GNO1" s="1" t="s">
        <v>13493</v>
      </c>
      <c r="GNP1" s="1" t="s">
        <v>13494</v>
      </c>
      <c r="GNQ1" s="1" t="s">
        <v>13495</v>
      </c>
      <c r="GNR1" s="1" t="s">
        <v>13496</v>
      </c>
      <c r="GNS1" s="1" t="s">
        <v>13497</v>
      </c>
      <c r="GNT1" s="1" t="s">
        <v>13498</v>
      </c>
      <c r="GNU1" s="1" t="s">
        <v>13499</v>
      </c>
      <c r="GNV1" s="1" t="s">
        <v>13500</v>
      </c>
      <c r="GNW1" s="1" t="s">
        <v>13501</v>
      </c>
      <c r="GNX1" s="1" t="s">
        <v>13502</v>
      </c>
      <c r="GNY1" s="1" t="s">
        <v>13503</v>
      </c>
      <c r="GNZ1" s="1" t="s">
        <v>13504</v>
      </c>
      <c r="GOA1" s="1" t="s">
        <v>13505</v>
      </c>
      <c r="GOB1" s="1" t="s">
        <v>13506</v>
      </c>
      <c r="GOC1" s="1" t="s">
        <v>13507</v>
      </c>
      <c r="GOD1" s="1" t="s">
        <v>13508</v>
      </c>
      <c r="GOE1" s="1" t="s">
        <v>13509</v>
      </c>
      <c r="GOF1" s="1" t="s">
        <v>13510</v>
      </c>
      <c r="GOG1" s="1" t="s">
        <v>13511</v>
      </c>
      <c r="GOH1" s="1" t="s">
        <v>13512</v>
      </c>
      <c r="GOI1" s="1" t="s">
        <v>13513</v>
      </c>
      <c r="GOJ1" s="1" t="s">
        <v>13514</v>
      </c>
      <c r="GOK1" s="1" t="s">
        <v>13515</v>
      </c>
      <c r="GOL1" s="1" t="s">
        <v>13516</v>
      </c>
      <c r="GOM1" s="1" t="s">
        <v>13517</v>
      </c>
      <c r="GON1" s="1" t="s">
        <v>13518</v>
      </c>
      <c r="GOO1" s="1" t="s">
        <v>13519</v>
      </c>
      <c r="GOP1" s="1" t="s">
        <v>13520</v>
      </c>
      <c r="GOQ1" s="1" t="s">
        <v>13521</v>
      </c>
      <c r="GOR1" s="1" t="s">
        <v>13522</v>
      </c>
      <c r="GOS1" s="1" t="s">
        <v>13523</v>
      </c>
      <c r="GOT1" s="1" t="s">
        <v>13524</v>
      </c>
      <c r="GOU1" s="1" t="s">
        <v>13525</v>
      </c>
      <c r="GOV1" s="1" t="s">
        <v>13526</v>
      </c>
      <c r="GOW1" s="1" t="s">
        <v>13527</v>
      </c>
      <c r="GOX1" s="1" t="s">
        <v>13528</v>
      </c>
      <c r="GOY1" s="1" t="s">
        <v>13529</v>
      </c>
      <c r="GOZ1" s="1" t="s">
        <v>13530</v>
      </c>
      <c r="GPA1" s="1" t="s">
        <v>13531</v>
      </c>
      <c r="GPB1" s="1" t="s">
        <v>13532</v>
      </c>
      <c r="GPC1" s="1" t="s">
        <v>13533</v>
      </c>
      <c r="GPD1" s="1" t="s">
        <v>13534</v>
      </c>
      <c r="GPE1" s="1" t="s">
        <v>13535</v>
      </c>
      <c r="GPF1" s="1" t="s">
        <v>13536</v>
      </c>
      <c r="GPG1" s="1" t="s">
        <v>13537</v>
      </c>
      <c r="GPH1" s="1" t="s">
        <v>13538</v>
      </c>
      <c r="GPI1" s="1" t="s">
        <v>13539</v>
      </c>
      <c r="GPJ1" s="1" t="s">
        <v>13540</v>
      </c>
      <c r="GPK1" s="1" t="s">
        <v>13541</v>
      </c>
      <c r="GPL1" s="1" t="s">
        <v>13542</v>
      </c>
      <c r="GPM1" s="1" t="s">
        <v>13543</v>
      </c>
      <c r="GPN1" s="1" t="s">
        <v>13544</v>
      </c>
      <c r="GPO1" s="1" t="s">
        <v>13545</v>
      </c>
      <c r="GPP1" s="1" t="s">
        <v>13546</v>
      </c>
      <c r="GPQ1" s="1" t="s">
        <v>13547</v>
      </c>
      <c r="GPR1" s="1" t="s">
        <v>13548</v>
      </c>
      <c r="GPS1" s="1" t="s">
        <v>13549</v>
      </c>
      <c r="GPT1" s="1" t="s">
        <v>13550</v>
      </c>
      <c r="GPU1" s="1" t="s">
        <v>13551</v>
      </c>
      <c r="GPV1" s="1" t="s">
        <v>13552</v>
      </c>
      <c r="GPW1" s="1" t="s">
        <v>13553</v>
      </c>
      <c r="GPX1" s="1" t="s">
        <v>13554</v>
      </c>
      <c r="GPY1" s="1" t="s">
        <v>13555</v>
      </c>
      <c r="GPZ1" s="1" t="s">
        <v>13556</v>
      </c>
      <c r="GQA1" s="1" t="s">
        <v>13557</v>
      </c>
      <c r="GQB1" s="1" t="s">
        <v>13558</v>
      </c>
      <c r="GQC1" s="1" t="s">
        <v>13559</v>
      </c>
      <c r="GQD1" s="1" t="s">
        <v>13560</v>
      </c>
      <c r="GQE1" s="1" t="s">
        <v>13561</v>
      </c>
      <c r="GQF1" s="1" t="s">
        <v>13562</v>
      </c>
      <c r="GQG1" s="1" t="s">
        <v>13563</v>
      </c>
      <c r="GQH1" s="1" t="s">
        <v>13564</v>
      </c>
      <c r="GQI1" s="1" t="s">
        <v>13565</v>
      </c>
      <c r="GQJ1" s="1" t="s">
        <v>13566</v>
      </c>
      <c r="GQK1" s="1" t="s">
        <v>13567</v>
      </c>
      <c r="GQL1" s="1" t="s">
        <v>13568</v>
      </c>
      <c r="GQM1" s="1" t="s">
        <v>13569</v>
      </c>
      <c r="GQN1" s="1" t="s">
        <v>13570</v>
      </c>
      <c r="GQO1" s="1" t="s">
        <v>13571</v>
      </c>
      <c r="GQP1" s="1" t="s">
        <v>13572</v>
      </c>
      <c r="GQQ1" s="1" t="s">
        <v>13573</v>
      </c>
      <c r="GQR1" s="1" t="s">
        <v>13574</v>
      </c>
      <c r="GQS1" s="1" t="s">
        <v>13575</v>
      </c>
      <c r="GQT1" s="1" t="s">
        <v>13576</v>
      </c>
      <c r="GQU1" s="1" t="s">
        <v>13577</v>
      </c>
      <c r="GQV1" s="1" t="s">
        <v>13578</v>
      </c>
      <c r="GQW1" s="1" t="s">
        <v>13579</v>
      </c>
      <c r="GQX1" s="1" t="s">
        <v>13580</v>
      </c>
      <c r="GQY1" s="1" t="s">
        <v>13581</v>
      </c>
      <c r="GQZ1" s="1" t="s">
        <v>13582</v>
      </c>
      <c r="GRA1" s="1" t="s">
        <v>13583</v>
      </c>
      <c r="GRB1" s="1" t="s">
        <v>13584</v>
      </c>
      <c r="GRC1" s="1" t="s">
        <v>13585</v>
      </c>
      <c r="GRD1" s="1" t="s">
        <v>13586</v>
      </c>
      <c r="GRE1" s="1" t="s">
        <v>13587</v>
      </c>
      <c r="GRF1" s="1" t="s">
        <v>13588</v>
      </c>
      <c r="GRG1" s="1" t="s">
        <v>13589</v>
      </c>
      <c r="GRH1" s="1" t="s">
        <v>13590</v>
      </c>
      <c r="GRI1" s="1" t="s">
        <v>13591</v>
      </c>
      <c r="GRJ1" s="1" t="s">
        <v>13592</v>
      </c>
      <c r="GRK1" s="1" t="s">
        <v>13593</v>
      </c>
      <c r="GRL1" s="1" t="s">
        <v>13594</v>
      </c>
      <c r="GRM1" s="1" t="s">
        <v>13595</v>
      </c>
      <c r="GRN1" s="1" t="s">
        <v>13596</v>
      </c>
      <c r="GRO1" s="1" t="s">
        <v>13597</v>
      </c>
      <c r="GRP1" s="1" t="s">
        <v>13598</v>
      </c>
      <c r="GRQ1" s="1" t="s">
        <v>13599</v>
      </c>
      <c r="GRR1" s="1" t="s">
        <v>13600</v>
      </c>
      <c r="GRS1" s="1" t="s">
        <v>13601</v>
      </c>
      <c r="GRT1" s="1" t="s">
        <v>13602</v>
      </c>
      <c r="GRU1" s="1" t="s">
        <v>13603</v>
      </c>
      <c r="GRV1" s="1" t="s">
        <v>13604</v>
      </c>
      <c r="GRW1" s="1" t="s">
        <v>13605</v>
      </c>
      <c r="GRX1" s="1" t="s">
        <v>13606</v>
      </c>
      <c r="GRY1" s="1" t="s">
        <v>13607</v>
      </c>
      <c r="GRZ1" s="1" t="s">
        <v>13608</v>
      </c>
      <c r="GSA1" s="1" t="s">
        <v>13609</v>
      </c>
      <c r="GSB1" s="1" t="s">
        <v>13610</v>
      </c>
      <c r="GSC1" s="1" t="s">
        <v>13611</v>
      </c>
      <c r="GSD1" s="1" t="s">
        <v>13612</v>
      </c>
      <c r="GSE1" s="1" t="s">
        <v>13613</v>
      </c>
      <c r="GSF1" s="1" t="s">
        <v>13614</v>
      </c>
      <c r="GSG1" s="1" t="s">
        <v>13615</v>
      </c>
      <c r="GSH1" s="1" t="s">
        <v>13616</v>
      </c>
      <c r="GSI1" s="1" t="s">
        <v>13617</v>
      </c>
      <c r="GSJ1" s="1" t="s">
        <v>13618</v>
      </c>
      <c r="GSK1" s="1" t="s">
        <v>13619</v>
      </c>
      <c r="GSL1" s="1" t="s">
        <v>13620</v>
      </c>
      <c r="GSM1" s="1" t="s">
        <v>13621</v>
      </c>
      <c r="GSN1" s="1" t="s">
        <v>13622</v>
      </c>
      <c r="GSO1" s="1" t="s">
        <v>13623</v>
      </c>
      <c r="GSP1" s="1" t="s">
        <v>13624</v>
      </c>
      <c r="GSQ1" s="1" t="s">
        <v>13625</v>
      </c>
      <c r="GSR1" s="1" t="s">
        <v>13626</v>
      </c>
      <c r="GSS1" s="1" t="s">
        <v>13627</v>
      </c>
      <c r="GST1" s="1" t="s">
        <v>13628</v>
      </c>
      <c r="GSU1" s="1" t="s">
        <v>13629</v>
      </c>
      <c r="GSV1" s="1" t="s">
        <v>13630</v>
      </c>
      <c r="GSW1" s="1" t="s">
        <v>13631</v>
      </c>
      <c r="GSX1" s="1" t="s">
        <v>13632</v>
      </c>
      <c r="GSY1" s="1" t="s">
        <v>13633</v>
      </c>
      <c r="GSZ1" s="1" t="s">
        <v>13634</v>
      </c>
      <c r="GTA1" s="1" t="s">
        <v>13635</v>
      </c>
      <c r="GTB1" s="1" t="s">
        <v>13636</v>
      </c>
      <c r="GTC1" s="1" t="s">
        <v>13637</v>
      </c>
      <c r="GTD1" s="1" t="s">
        <v>13638</v>
      </c>
      <c r="GTE1" s="1" t="s">
        <v>13639</v>
      </c>
      <c r="GTF1" s="1" t="s">
        <v>13640</v>
      </c>
      <c r="GTG1" s="1" t="s">
        <v>13641</v>
      </c>
      <c r="GTH1" s="1" t="s">
        <v>13642</v>
      </c>
      <c r="GTI1" s="1" t="s">
        <v>13643</v>
      </c>
      <c r="GTJ1" s="1" t="s">
        <v>13644</v>
      </c>
      <c r="GTK1" s="1" t="s">
        <v>13645</v>
      </c>
      <c r="GTL1" s="1" t="s">
        <v>13646</v>
      </c>
      <c r="GTM1" s="1" t="s">
        <v>13647</v>
      </c>
      <c r="GTN1" s="1" t="s">
        <v>13648</v>
      </c>
      <c r="GTO1" s="1" t="s">
        <v>13649</v>
      </c>
      <c r="GTP1" s="1" t="s">
        <v>13650</v>
      </c>
      <c r="GTQ1" s="1" t="s">
        <v>13651</v>
      </c>
      <c r="GTR1" s="1" t="s">
        <v>13652</v>
      </c>
      <c r="GTS1" s="1" t="s">
        <v>13653</v>
      </c>
      <c r="GTT1" s="1" t="s">
        <v>13654</v>
      </c>
      <c r="GTU1" s="1" t="s">
        <v>13655</v>
      </c>
      <c r="GTV1" s="1" t="s">
        <v>13656</v>
      </c>
      <c r="GTW1" s="1" t="s">
        <v>13657</v>
      </c>
      <c r="GTX1" s="1" t="s">
        <v>13658</v>
      </c>
      <c r="GTY1" s="1" t="s">
        <v>13659</v>
      </c>
      <c r="GTZ1" s="1" t="s">
        <v>13660</v>
      </c>
      <c r="GUA1" s="1" t="s">
        <v>13661</v>
      </c>
      <c r="GUB1" s="1" t="s">
        <v>13662</v>
      </c>
      <c r="GUC1" s="1" t="s">
        <v>13663</v>
      </c>
      <c r="GUD1" s="1" t="s">
        <v>13664</v>
      </c>
      <c r="GUE1" s="1" t="s">
        <v>13665</v>
      </c>
      <c r="GUF1" s="1" t="s">
        <v>13666</v>
      </c>
      <c r="GUG1" s="1" t="s">
        <v>13667</v>
      </c>
      <c r="GUH1" s="1" t="s">
        <v>13668</v>
      </c>
      <c r="GUI1" s="1" t="s">
        <v>13669</v>
      </c>
      <c r="GUJ1" s="1" t="s">
        <v>13670</v>
      </c>
      <c r="GUK1" s="1" t="s">
        <v>13671</v>
      </c>
      <c r="GUL1" s="1" t="s">
        <v>13672</v>
      </c>
      <c r="GUM1" s="1" t="s">
        <v>13673</v>
      </c>
      <c r="GUN1" s="1" t="s">
        <v>13674</v>
      </c>
      <c r="GUO1" s="1" t="s">
        <v>13675</v>
      </c>
      <c r="GUP1" s="1" t="s">
        <v>13676</v>
      </c>
      <c r="GUQ1" s="1" t="s">
        <v>13677</v>
      </c>
      <c r="GUR1" s="1" t="s">
        <v>13678</v>
      </c>
      <c r="GUS1" s="1" t="s">
        <v>13679</v>
      </c>
      <c r="GUT1" s="1" t="s">
        <v>13680</v>
      </c>
      <c r="GUU1" s="1" t="s">
        <v>13681</v>
      </c>
      <c r="GUV1" s="1" t="s">
        <v>13682</v>
      </c>
      <c r="GUW1" s="1" t="s">
        <v>13683</v>
      </c>
      <c r="GUX1" s="1" t="s">
        <v>13684</v>
      </c>
      <c r="GUY1" s="1" t="s">
        <v>13685</v>
      </c>
      <c r="GUZ1" s="1" t="s">
        <v>13686</v>
      </c>
      <c r="GVA1" s="1" t="s">
        <v>13687</v>
      </c>
      <c r="GVB1" s="1" t="s">
        <v>13688</v>
      </c>
      <c r="GVC1" s="1" t="s">
        <v>13689</v>
      </c>
      <c r="GVD1" s="1" t="s">
        <v>13690</v>
      </c>
      <c r="GVE1" s="1" t="s">
        <v>13691</v>
      </c>
      <c r="GVF1" s="1" t="s">
        <v>13692</v>
      </c>
      <c r="GVG1" s="1" t="s">
        <v>13693</v>
      </c>
      <c r="GVH1" s="1" t="s">
        <v>13694</v>
      </c>
      <c r="GVI1" s="1" t="s">
        <v>13695</v>
      </c>
      <c r="GVJ1" s="1" t="s">
        <v>13696</v>
      </c>
      <c r="GVK1" s="1" t="s">
        <v>13697</v>
      </c>
      <c r="GVL1" s="1" t="s">
        <v>13698</v>
      </c>
      <c r="GVM1" s="1" t="s">
        <v>13699</v>
      </c>
      <c r="GVN1" s="1" t="s">
        <v>13700</v>
      </c>
      <c r="GVO1" s="1" t="s">
        <v>13701</v>
      </c>
      <c r="GVP1" s="1" t="s">
        <v>13702</v>
      </c>
      <c r="GVQ1" s="1" t="s">
        <v>13703</v>
      </c>
      <c r="GVR1" s="1" t="s">
        <v>13704</v>
      </c>
      <c r="GVS1" s="1" t="s">
        <v>13705</v>
      </c>
      <c r="GVT1" s="1" t="s">
        <v>13706</v>
      </c>
      <c r="GVU1" s="1" t="s">
        <v>13707</v>
      </c>
      <c r="GVV1" s="1" t="s">
        <v>13708</v>
      </c>
      <c r="GVW1" s="1" t="s">
        <v>13709</v>
      </c>
      <c r="GVX1" s="1" t="s">
        <v>13710</v>
      </c>
      <c r="GVY1" s="1" t="s">
        <v>13711</v>
      </c>
      <c r="GVZ1" s="1" t="s">
        <v>13712</v>
      </c>
      <c r="GWA1" s="1" t="s">
        <v>13713</v>
      </c>
      <c r="GWB1" s="1" t="s">
        <v>13714</v>
      </c>
      <c r="GWC1" s="1" t="s">
        <v>13715</v>
      </c>
      <c r="GWD1" s="1" t="s">
        <v>13716</v>
      </c>
      <c r="GWE1" s="1" t="s">
        <v>13717</v>
      </c>
      <c r="GWF1" s="1" t="s">
        <v>13718</v>
      </c>
      <c r="GWG1" s="1" t="s">
        <v>13719</v>
      </c>
      <c r="GWH1" s="1" t="s">
        <v>13720</v>
      </c>
      <c r="GWI1" s="1" t="s">
        <v>13721</v>
      </c>
      <c r="GWJ1" s="1" t="s">
        <v>13722</v>
      </c>
      <c r="GWK1" s="1" t="s">
        <v>13723</v>
      </c>
      <c r="GWL1" s="1" t="s">
        <v>13724</v>
      </c>
      <c r="GWM1" s="1" t="s">
        <v>13725</v>
      </c>
      <c r="GWN1" s="1" t="s">
        <v>13726</v>
      </c>
      <c r="GWO1" s="1" t="s">
        <v>13727</v>
      </c>
      <c r="GWP1" s="1" t="s">
        <v>13728</v>
      </c>
      <c r="GWQ1" s="1" t="s">
        <v>13729</v>
      </c>
      <c r="GWR1" s="1" t="s">
        <v>13730</v>
      </c>
      <c r="GWS1" s="1" t="s">
        <v>13731</v>
      </c>
      <c r="GWT1" s="1" t="s">
        <v>13732</v>
      </c>
      <c r="GWU1" s="1" t="s">
        <v>13733</v>
      </c>
      <c r="GWV1" s="1" t="s">
        <v>13734</v>
      </c>
      <c r="GWW1" s="1" t="s">
        <v>13735</v>
      </c>
      <c r="GWX1" s="1" t="s">
        <v>13736</v>
      </c>
      <c r="GWY1" s="1" t="s">
        <v>13737</v>
      </c>
      <c r="GWZ1" s="1" t="s">
        <v>13738</v>
      </c>
      <c r="GXA1" s="1" t="s">
        <v>13739</v>
      </c>
      <c r="GXB1" s="1" t="s">
        <v>13740</v>
      </c>
      <c r="GXC1" s="1" t="s">
        <v>13741</v>
      </c>
      <c r="GXD1" s="1" t="s">
        <v>13742</v>
      </c>
      <c r="GXE1" s="1" t="s">
        <v>13743</v>
      </c>
      <c r="GXF1" s="1" t="s">
        <v>13744</v>
      </c>
      <c r="GXG1" s="1" t="s">
        <v>13745</v>
      </c>
      <c r="GXH1" s="1" t="s">
        <v>13746</v>
      </c>
      <c r="GXI1" s="1" t="s">
        <v>13747</v>
      </c>
      <c r="GXJ1" s="1" t="s">
        <v>13748</v>
      </c>
      <c r="GXK1" s="1" t="s">
        <v>13749</v>
      </c>
      <c r="GXL1" s="1" t="s">
        <v>13750</v>
      </c>
      <c r="GXM1" s="1" t="s">
        <v>13751</v>
      </c>
      <c r="GXN1" s="1" t="s">
        <v>13752</v>
      </c>
      <c r="GXO1" s="1" t="s">
        <v>13753</v>
      </c>
      <c r="GXP1" s="1" t="s">
        <v>13754</v>
      </c>
      <c r="GXQ1" s="1" t="s">
        <v>13755</v>
      </c>
      <c r="GXR1" s="1" t="s">
        <v>13756</v>
      </c>
      <c r="GXS1" s="1" t="s">
        <v>13757</v>
      </c>
      <c r="GXT1" s="1" t="s">
        <v>13758</v>
      </c>
      <c r="GXU1" s="1" t="s">
        <v>13759</v>
      </c>
      <c r="GXV1" s="1" t="s">
        <v>13760</v>
      </c>
      <c r="GXW1" s="1" t="s">
        <v>13761</v>
      </c>
      <c r="GXX1" s="1" t="s">
        <v>13762</v>
      </c>
      <c r="GXY1" s="1" t="s">
        <v>13763</v>
      </c>
      <c r="GXZ1" s="1" t="s">
        <v>13764</v>
      </c>
      <c r="GYA1" s="1" t="s">
        <v>13765</v>
      </c>
      <c r="GYB1" s="1" t="s">
        <v>13766</v>
      </c>
      <c r="GYC1" s="1" t="s">
        <v>13767</v>
      </c>
      <c r="GYD1" s="1" t="s">
        <v>13768</v>
      </c>
      <c r="GYE1" s="1" t="s">
        <v>13769</v>
      </c>
      <c r="GYF1" s="1" t="s">
        <v>13770</v>
      </c>
      <c r="GYG1" s="1" t="s">
        <v>13771</v>
      </c>
      <c r="GYH1" s="1" t="s">
        <v>13772</v>
      </c>
      <c r="GYI1" s="1" t="s">
        <v>13773</v>
      </c>
      <c r="GYJ1" s="1" t="s">
        <v>13774</v>
      </c>
      <c r="GYK1" s="1" t="s">
        <v>13775</v>
      </c>
      <c r="GYL1" s="1" t="s">
        <v>13776</v>
      </c>
      <c r="GYM1" s="1" t="s">
        <v>13777</v>
      </c>
      <c r="GYN1" s="1" t="s">
        <v>13778</v>
      </c>
      <c r="GYO1" s="1" t="s">
        <v>13779</v>
      </c>
      <c r="GYP1" s="1" t="s">
        <v>13780</v>
      </c>
      <c r="GYQ1" s="1" t="s">
        <v>13781</v>
      </c>
      <c r="GYR1" s="1" t="s">
        <v>13782</v>
      </c>
      <c r="GYS1" s="1" t="s">
        <v>13783</v>
      </c>
      <c r="GYT1" s="1" t="s">
        <v>13784</v>
      </c>
      <c r="GYU1" s="1" t="s">
        <v>13785</v>
      </c>
      <c r="GYV1" s="1" t="s">
        <v>13786</v>
      </c>
      <c r="GYW1" s="1" t="s">
        <v>13787</v>
      </c>
      <c r="GYX1" s="1" t="s">
        <v>13788</v>
      </c>
      <c r="GYY1" s="1" t="s">
        <v>13789</v>
      </c>
      <c r="GYZ1" s="1" t="s">
        <v>13790</v>
      </c>
      <c r="GZA1" s="1" t="s">
        <v>13791</v>
      </c>
      <c r="GZB1" s="1" t="s">
        <v>13792</v>
      </c>
      <c r="GZC1" s="1" t="s">
        <v>13793</v>
      </c>
      <c r="GZD1" s="1" t="s">
        <v>13794</v>
      </c>
      <c r="GZE1" s="1" t="s">
        <v>13795</v>
      </c>
      <c r="GZF1" s="1" t="s">
        <v>13796</v>
      </c>
      <c r="GZG1" s="1" t="s">
        <v>13797</v>
      </c>
      <c r="GZH1" s="1" t="s">
        <v>13798</v>
      </c>
      <c r="GZI1" s="1" t="s">
        <v>13799</v>
      </c>
      <c r="GZJ1" s="1" t="s">
        <v>13800</v>
      </c>
      <c r="GZK1" s="1" t="s">
        <v>13801</v>
      </c>
      <c r="GZL1" s="1" t="s">
        <v>13802</v>
      </c>
      <c r="GZM1" s="1" t="s">
        <v>13803</v>
      </c>
      <c r="GZN1" s="1" t="s">
        <v>13804</v>
      </c>
      <c r="GZO1" s="1" t="s">
        <v>13805</v>
      </c>
      <c r="GZP1" s="1" t="s">
        <v>13806</v>
      </c>
      <c r="GZQ1" s="1" t="s">
        <v>13807</v>
      </c>
      <c r="GZR1" s="1" t="s">
        <v>13808</v>
      </c>
      <c r="GZS1" s="1" t="s">
        <v>13809</v>
      </c>
      <c r="GZT1" s="1" t="s">
        <v>13810</v>
      </c>
      <c r="GZU1" s="1" t="s">
        <v>13811</v>
      </c>
      <c r="GZV1" s="1" t="s">
        <v>13812</v>
      </c>
      <c r="GZW1" s="1" t="s">
        <v>13813</v>
      </c>
      <c r="GZX1" s="1" t="s">
        <v>13814</v>
      </c>
      <c r="GZY1" s="1" t="s">
        <v>13815</v>
      </c>
      <c r="GZZ1" s="1" t="s">
        <v>13816</v>
      </c>
      <c r="HAA1" s="1" t="s">
        <v>13817</v>
      </c>
      <c r="HAB1" s="1" t="s">
        <v>13818</v>
      </c>
      <c r="HAC1" s="1" t="s">
        <v>13819</v>
      </c>
      <c r="HAD1" s="1" t="s">
        <v>13820</v>
      </c>
      <c r="HAE1" s="1" t="s">
        <v>13821</v>
      </c>
      <c r="HAF1" s="1" t="s">
        <v>13822</v>
      </c>
      <c r="HAG1" s="1" t="s">
        <v>13823</v>
      </c>
      <c r="HAH1" s="1" t="s">
        <v>13824</v>
      </c>
      <c r="HAI1" s="1" t="s">
        <v>13825</v>
      </c>
      <c r="HAJ1" s="1" t="s">
        <v>13826</v>
      </c>
      <c r="HAK1" s="1" t="s">
        <v>13827</v>
      </c>
      <c r="HAL1" s="1" t="s">
        <v>13828</v>
      </c>
      <c r="HAM1" s="1" t="s">
        <v>13829</v>
      </c>
      <c r="HAN1" s="1" t="s">
        <v>13830</v>
      </c>
      <c r="HAO1" s="1" t="s">
        <v>13831</v>
      </c>
      <c r="HAP1" s="1" t="s">
        <v>13832</v>
      </c>
      <c r="HAQ1" s="1" t="s">
        <v>13833</v>
      </c>
      <c r="HAR1" s="1" t="s">
        <v>13834</v>
      </c>
      <c r="HAS1" s="1" t="s">
        <v>13835</v>
      </c>
      <c r="HAT1" s="1" t="s">
        <v>13836</v>
      </c>
      <c r="HAU1" s="1" t="s">
        <v>13837</v>
      </c>
      <c r="HAV1" s="1" t="s">
        <v>13838</v>
      </c>
      <c r="HAW1" s="1" t="s">
        <v>13839</v>
      </c>
      <c r="HAX1" s="1" t="s">
        <v>13840</v>
      </c>
      <c r="HAY1" s="1" t="s">
        <v>13841</v>
      </c>
      <c r="HAZ1" s="1" t="s">
        <v>13842</v>
      </c>
      <c r="HBA1" s="1" t="s">
        <v>13843</v>
      </c>
      <c r="HBB1" s="1" t="s">
        <v>13844</v>
      </c>
      <c r="HBC1" s="1" t="s">
        <v>13845</v>
      </c>
      <c r="HBD1" s="1" t="s">
        <v>13846</v>
      </c>
      <c r="HBE1" s="1" t="s">
        <v>13847</v>
      </c>
      <c r="HBF1" s="1" t="s">
        <v>13848</v>
      </c>
      <c r="HBG1" s="1" t="s">
        <v>13849</v>
      </c>
      <c r="HBH1" s="1" t="s">
        <v>13850</v>
      </c>
      <c r="HBI1" s="1" t="s">
        <v>13851</v>
      </c>
      <c r="HBJ1" s="1" t="s">
        <v>13852</v>
      </c>
      <c r="HBK1" s="1" t="s">
        <v>13853</v>
      </c>
      <c r="HBL1" s="1" t="s">
        <v>13854</v>
      </c>
      <c r="HBM1" s="1" t="s">
        <v>13855</v>
      </c>
      <c r="HBN1" s="1" t="s">
        <v>13856</v>
      </c>
      <c r="HBO1" s="1" t="s">
        <v>13857</v>
      </c>
      <c r="HBP1" s="1" t="s">
        <v>13858</v>
      </c>
      <c r="HBQ1" s="1" t="s">
        <v>13859</v>
      </c>
      <c r="HBR1" s="1" t="s">
        <v>13860</v>
      </c>
      <c r="HBS1" s="1" t="s">
        <v>13861</v>
      </c>
      <c r="HBT1" s="1" t="s">
        <v>13862</v>
      </c>
      <c r="HBU1" s="1" t="s">
        <v>13863</v>
      </c>
      <c r="HBV1" s="1" t="s">
        <v>13864</v>
      </c>
      <c r="HBW1" s="1" t="s">
        <v>13865</v>
      </c>
      <c r="HBX1" s="1" t="s">
        <v>13866</v>
      </c>
      <c r="HBY1" s="1" t="s">
        <v>13867</v>
      </c>
      <c r="HBZ1" s="1" t="s">
        <v>13868</v>
      </c>
      <c r="HCA1" s="1" t="s">
        <v>13869</v>
      </c>
      <c r="HCB1" s="1" t="s">
        <v>13870</v>
      </c>
      <c r="HCC1" s="1" t="s">
        <v>13871</v>
      </c>
      <c r="HCD1" s="1" t="s">
        <v>13872</v>
      </c>
      <c r="HCE1" s="1" t="s">
        <v>13873</v>
      </c>
      <c r="HCF1" s="1" t="s">
        <v>13874</v>
      </c>
      <c r="HCG1" s="1" t="s">
        <v>13875</v>
      </c>
      <c r="HCH1" s="1" t="s">
        <v>13876</v>
      </c>
      <c r="HCI1" s="1" t="s">
        <v>13877</v>
      </c>
      <c r="HCJ1" s="1" t="s">
        <v>13878</v>
      </c>
      <c r="HCK1" s="1" t="s">
        <v>13879</v>
      </c>
      <c r="HCL1" s="1" t="s">
        <v>13880</v>
      </c>
      <c r="HCM1" s="1" t="s">
        <v>13881</v>
      </c>
      <c r="HCN1" s="1" t="s">
        <v>13882</v>
      </c>
      <c r="HCO1" s="1" t="s">
        <v>13883</v>
      </c>
      <c r="HCP1" s="1" t="s">
        <v>13884</v>
      </c>
      <c r="HCQ1" s="1" t="s">
        <v>13885</v>
      </c>
      <c r="HCR1" s="1" t="s">
        <v>13886</v>
      </c>
      <c r="HCS1" s="1" t="s">
        <v>13887</v>
      </c>
      <c r="HCT1" s="1" t="s">
        <v>13888</v>
      </c>
      <c r="HCU1" s="1" t="s">
        <v>13889</v>
      </c>
      <c r="HCV1" s="1" t="s">
        <v>13890</v>
      </c>
      <c r="HCW1" s="1" t="s">
        <v>13891</v>
      </c>
      <c r="HCX1" s="1" t="s">
        <v>13892</v>
      </c>
      <c r="HCY1" s="1" t="s">
        <v>13893</v>
      </c>
      <c r="HCZ1" s="1" t="s">
        <v>13894</v>
      </c>
      <c r="HDA1" s="1" t="s">
        <v>13895</v>
      </c>
      <c r="HDB1" s="1" t="s">
        <v>13896</v>
      </c>
      <c r="HDC1" s="1" t="s">
        <v>13897</v>
      </c>
      <c r="HDD1" s="1" t="s">
        <v>13898</v>
      </c>
      <c r="HDE1" s="1" t="s">
        <v>13899</v>
      </c>
      <c r="HDF1" s="1" t="s">
        <v>13900</v>
      </c>
      <c r="HDG1" s="1" t="s">
        <v>13901</v>
      </c>
      <c r="HDH1" s="1" t="s">
        <v>13902</v>
      </c>
      <c r="HDI1" s="1" t="s">
        <v>13903</v>
      </c>
      <c r="HDJ1" s="1" t="s">
        <v>13904</v>
      </c>
      <c r="HDK1" s="1" t="s">
        <v>13905</v>
      </c>
      <c r="HDL1" s="1" t="s">
        <v>13906</v>
      </c>
      <c r="HDM1" s="1" t="s">
        <v>13907</v>
      </c>
      <c r="HDN1" s="1" t="s">
        <v>13908</v>
      </c>
      <c r="HDO1" s="1" t="s">
        <v>13909</v>
      </c>
      <c r="HDP1" s="1" t="s">
        <v>13910</v>
      </c>
      <c r="HDQ1" s="1" t="s">
        <v>13911</v>
      </c>
      <c r="HDR1" s="1" t="s">
        <v>13912</v>
      </c>
      <c r="HDS1" s="1" t="s">
        <v>13913</v>
      </c>
      <c r="HDT1" s="1" t="s">
        <v>13914</v>
      </c>
      <c r="HDU1" s="1" t="s">
        <v>13915</v>
      </c>
      <c r="HDV1" s="1" t="s">
        <v>13916</v>
      </c>
      <c r="HDW1" s="1" t="s">
        <v>13917</v>
      </c>
      <c r="HDX1" s="1" t="s">
        <v>13918</v>
      </c>
      <c r="HDY1" s="1" t="s">
        <v>13919</v>
      </c>
      <c r="HDZ1" s="1" t="s">
        <v>13920</v>
      </c>
      <c r="HEA1" s="1" t="s">
        <v>13921</v>
      </c>
      <c r="HEB1" s="1" t="s">
        <v>13922</v>
      </c>
      <c r="HEC1" s="1" t="s">
        <v>13923</v>
      </c>
      <c r="HED1" s="1" t="s">
        <v>13924</v>
      </c>
      <c r="HEE1" s="1" t="s">
        <v>13925</v>
      </c>
      <c r="HEF1" s="1" t="s">
        <v>13926</v>
      </c>
      <c r="HEG1" s="1" t="s">
        <v>13927</v>
      </c>
      <c r="HEH1" s="1" t="s">
        <v>13928</v>
      </c>
      <c r="HEI1" s="1" t="s">
        <v>13929</v>
      </c>
      <c r="HEJ1" s="1" t="s">
        <v>13930</v>
      </c>
      <c r="HEK1" s="1" t="s">
        <v>13931</v>
      </c>
      <c r="HEL1" s="1" t="s">
        <v>13932</v>
      </c>
      <c r="HEM1" s="1" t="s">
        <v>13933</v>
      </c>
      <c r="HEN1" s="1" t="s">
        <v>13934</v>
      </c>
      <c r="HEO1" s="1" t="s">
        <v>13935</v>
      </c>
      <c r="HEP1" s="1" t="s">
        <v>13936</v>
      </c>
      <c r="HEQ1" s="1" t="s">
        <v>13937</v>
      </c>
      <c r="HER1" s="1" t="s">
        <v>13938</v>
      </c>
      <c r="HES1" s="1" t="s">
        <v>13939</v>
      </c>
      <c r="HET1" s="1" t="s">
        <v>13940</v>
      </c>
      <c r="HEU1" s="1" t="s">
        <v>13941</v>
      </c>
      <c r="HEV1" s="1" t="s">
        <v>13942</v>
      </c>
      <c r="HEW1" s="1" t="s">
        <v>13943</v>
      </c>
      <c r="HEX1" s="1" t="s">
        <v>13944</v>
      </c>
      <c r="HEY1" s="1" t="s">
        <v>13945</v>
      </c>
      <c r="HEZ1" s="1" t="s">
        <v>13946</v>
      </c>
      <c r="HFA1" s="1" t="s">
        <v>13947</v>
      </c>
      <c r="HFB1" s="1" t="s">
        <v>13948</v>
      </c>
      <c r="HFC1" s="1" t="s">
        <v>13949</v>
      </c>
      <c r="HFD1" s="1" t="s">
        <v>13950</v>
      </c>
      <c r="HFE1" s="1" t="s">
        <v>13951</v>
      </c>
      <c r="HFF1" s="1" t="s">
        <v>13952</v>
      </c>
      <c r="HFG1" s="1" t="s">
        <v>13953</v>
      </c>
      <c r="HFH1" s="1" t="s">
        <v>13954</v>
      </c>
      <c r="HFI1" s="1" t="s">
        <v>13955</v>
      </c>
      <c r="HFJ1" s="1" t="s">
        <v>13956</v>
      </c>
      <c r="HFK1" s="1" t="s">
        <v>13957</v>
      </c>
      <c r="HFL1" s="1" t="s">
        <v>13958</v>
      </c>
      <c r="HFM1" s="1" t="s">
        <v>13959</v>
      </c>
      <c r="HFN1" s="1" t="s">
        <v>13960</v>
      </c>
      <c r="HFO1" s="1" t="s">
        <v>13961</v>
      </c>
      <c r="HFP1" s="1" t="s">
        <v>13962</v>
      </c>
      <c r="HFQ1" s="1" t="s">
        <v>13963</v>
      </c>
      <c r="HFR1" s="1" t="s">
        <v>13964</v>
      </c>
      <c r="HFS1" s="1" t="s">
        <v>13965</v>
      </c>
      <c r="HFT1" s="1" t="s">
        <v>13966</v>
      </c>
      <c r="HFU1" s="1" t="s">
        <v>13967</v>
      </c>
      <c r="HFV1" s="1" t="s">
        <v>13968</v>
      </c>
      <c r="HFW1" s="1" t="s">
        <v>13969</v>
      </c>
      <c r="HFX1" s="1" t="s">
        <v>13970</v>
      </c>
      <c r="HFY1" s="1" t="s">
        <v>13971</v>
      </c>
      <c r="HFZ1" s="1" t="s">
        <v>13972</v>
      </c>
      <c r="HGA1" s="1" t="s">
        <v>13973</v>
      </c>
      <c r="HGB1" s="1" t="s">
        <v>13974</v>
      </c>
      <c r="HGC1" s="1" t="s">
        <v>13975</v>
      </c>
      <c r="HGD1" s="1" t="s">
        <v>13976</v>
      </c>
      <c r="HGE1" s="1" t="s">
        <v>13977</v>
      </c>
      <c r="HGF1" s="1" t="s">
        <v>13978</v>
      </c>
      <c r="HGG1" s="1" t="s">
        <v>13979</v>
      </c>
      <c r="HGH1" s="1" t="s">
        <v>13980</v>
      </c>
      <c r="HGI1" s="1" t="s">
        <v>13981</v>
      </c>
      <c r="HGJ1" s="1" t="s">
        <v>13982</v>
      </c>
      <c r="HGK1" s="1" t="s">
        <v>13983</v>
      </c>
      <c r="HGL1" s="1" t="s">
        <v>13984</v>
      </c>
      <c r="HGM1" s="1" t="s">
        <v>13985</v>
      </c>
      <c r="HGN1" s="1" t="s">
        <v>13986</v>
      </c>
      <c r="HGO1" s="1" t="s">
        <v>13987</v>
      </c>
      <c r="HGP1" s="1" t="s">
        <v>13988</v>
      </c>
      <c r="HGQ1" s="1" t="s">
        <v>13989</v>
      </c>
      <c r="HGR1" s="1" t="s">
        <v>13990</v>
      </c>
      <c r="HGS1" s="1" t="s">
        <v>13991</v>
      </c>
      <c r="HGT1" s="1" t="s">
        <v>13992</v>
      </c>
      <c r="HGU1" s="1" t="s">
        <v>13993</v>
      </c>
      <c r="HGV1" s="1" t="s">
        <v>13994</v>
      </c>
      <c r="HGW1" s="1" t="s">
        <v>13995</v>
      </c>
      <c r="HGX1" s="1" t="s">
        <v>13996</v>
      </c>
      <c r="HGY1" s="1" t="s">
        <v>13997</v>
      </c>
      <c r="HGZ1" s="1" t="s">
        <v>13998</v>
      </c>
      <c r="HHA1" s="1" t="s">
        <v>13999</v>
      </c>
      <c r="HHB1" s="1" t="s">
        <v>14000</v>
      </c>
      <c r="HHC1" s="1" t="s">
        <v>14001</v>
      </c>
      <c r="HHD1" s="1" t="s">
        <v>14002</v>
      </c>
      <c r="HHE1" s="1" t="s">
        <v>14003</v>
      </c>
      <c r="HHF1" s="1" t="s">
        <v>14004</v>
      </c>
      <c r="HHG1" s="1" t="s">
        <v>14005</v>
      </c>
      <c r="HHH1" s="1" t="s">
        <v>14006</v>
      </c>
      <c r="HHI1" s="1" t="s">
        <v>14007</v>
      </c>
      <c r="HHJ1" s="1" t="s">
        <v>14008</v>
      </c>
      <c r="HHK1" s="1" t="s">
        <v>14009</v>
      </c>
      <c r="HHL1" s="1" t="s">
        <v>14010</v>
      </c>
      <c r="HHM1" s="1" t="s">
        <v>14011</v>
      </c>
      <c r="HHN1" s="1" t="s">
        <v>14012</v>
      </c>
      <c r="HHO1" s="1" t="s">
        <v>14013</v>
      </c>
      <c r="HHP1" s="1" t="s">
        <v>14014</v>
      </c>
      <c r="HHQ1" s="1" t="s">
        <v>14015</v>
      </c>
      <c r="HHR1" s="1" t="s">
        <v>14016</v>
      </c>
      <c r="HHS1" s="1" t="s">
        <v>14017</v>
      </c>
      <c r="HHT1" s="1" t="s">
        <v>14018</v>
      </c>
      <c r="HHU1" s="1" t="s">
        <v>14019</v>
      </c>
      <c r="HHV1" s="1" t="s">
        <v>14020</v>
      </c>
      <c r="HHW1" s="1" t="s">
        <v>14021</v>
      </c>
      <c r="HHX1" s="1" t="s">
        <v>14022</v>
      </c>
      <c r="HHY1" s="1" t="s">
        <v>14023</v>
      </c>
      <c r="HHZ1" s="1" t="s">
        <v>14024</v>
      </c>
      <c r="HIA1" s="1" t="s">
        <v>14025</v>
      </c>
      <c r="HIB1" s="1" t="s">
        <v>14026</v>
      </c>
      <c r="HIC1" s="1" t="s">
        <v>14027</v>
      </c>
      <c r="HID1" s="1" t="s">
        <v>14028</v>
      </c>
      <c r="HIE1" s="1" t="s">
        <v>14029</v>
      </c>
      <c r="HIF1" s="1" t="s">
        <v>14030</v>
      </c>
      <c r="HIG1" s="1" t="s">
        <v>14031</v>
      </c>
      <c r="HIH1" s="1" t="s">
        <v>14032</v>
      </c>
      <c r="HII1" s="1" t="s">
        <v>14033</v>
      </c>
      <c r="HIJ1" s="1" t="s">
        <v>14034</v>
      </c>
      <c r="HIK1" s="1" t="s">
        <v>14035</v>
      </c>
      <c r="HIL1" s="1" t="s">
        <v>14036</v>
      </c>
      <c r="HIM1" s="1" t="s">
        <v>14037</v>
      </c>
      <c r="HIN1" s="1" t="s">
        <v>14038</v>
      </c>
      <c r="HIO1" s="1" t="s">
        <v>14039</v>
      </c>
      <c r="HIP1" s="1" t="s">
        <v>14040</v>
      </c>
      <c r="HIQ1" s="1" t="s">
        <v>14041</v>
      </c>
      <c r="HIR1" s="1" t="s">
        <v>14042</v>
      </c>
      <c r="HIS1" s="1" t="s">
        <v>14043</v>
      </c>
      <c r="HIT1" s="1" t="s">
        <v>14044</v>
      </c>
      <c r="HIU1" s="1" t="s">
        <v>14045</v>
      </c>
      <c r="HIV1" s="1" t="s">
        <v>14046</v>
      </c>
      <c r="HIW1" s="1" t="s">
        <v>14047</v>
      </c>
      <c r="HIX1" s="1" t="s">
        <v>14048</v>
      </c>
      <c r="HIY1" s="1" t="s">
        <v>14049</v>
      </c>
      <c r="HIZ1" s="1" t="s">
        <v>14050</v>
      </c>
      <c r="HJA1" s="1" t="s">
        <v>14051</v>
      </c>
      <c r="HJB1" s="1" t="s">
        <v>14052</v>
      </c>
      <c r="HJC1" s="1" t="s">
        <v>14053</v>
      </c>
      <c r="HJD1" s="1" t="s">
        <v>14054</v>
      </c>
      <c r="HJE1" s="1" t="s">
        <v>14055</v>
      </c>
      <c r="HJF1" s="1" t="s">
        <v>14056</v>
      </c>
      <c r="HJG1" s="1" t="s">
        <v>14057</v>
      </c>
      <c r="HJH1" s="1" t="s">
        <v>14058</v>
      </c>
      <c r="HJI1" s="1" t="s">
        <v>14059</v>
      </c>
      <c r="HJJ1" s="1" t="s">
        <v>14060</v>
      </c>
      <c r="HJK1" s="1" t="s">
        <v>14061</v>
      </c>
      <c r="HJL1" s="1" t="s">
        <v>14062</v>
      </c>
      <c r="HJM1" s="1" t="s">
        <v>14063</v>
      </c>
      <c r="HJN1" s="1" t="s">
        <v>14064</v>
      </c>
      <c r="HJO1" s="1" t="s">
        <v>14065</v>
      </c>
      <c r="HJP1" s="1" t="s">
        <v>14066</v>
      </c>
      <c r="HJQ1" s="1" t="s">
        <v>14067</v>
      </c>
      <c r="HJR1" s="1" t="s">
        <v>14068</v>
      </c>
      <c r="HJS1" s="1" t="s">
        <v>14069</v>
      </c>
      <c r="HJT1" s="1" t="s">
        <v>14070</v>
      </c>
      <c r="HJU1" s="1" t="s">
        <v>14071</v>
      </c>
      <c r="HJV1" s="1" t="s">
        <v>14072</v>
      </c>
      <c r="HJW1" s="1" t="s">
        <v>14073</v>
      </c>
      <c r="HJX1" s="1" t="s">
        <v>14074</v>
      </c>
      <c r="HJY1" s="1" t="s">
        <v>14075</v>
      </c>
      <c r="HJZ1" s="1" t="s">
        <v>14076</v>
      </c>
      <c r="HKA1" s="1" t="s">
        <v>14077</v>
      </c>
      <c r="HKB1" s="1" t="s">
        <v>14078</v>
      </c>
      <c r="HKC1" s="1" t="s">
        <v>14079</v>
      </c>
      <c r="HKD1" s="1" t="s">
        <v>14080</v>
      </c>
      <c r="HKE1" s="1" t="s">
        <v>14081</v>
      </c>
      <c r="HKF1" s="1" t="s">
        <v>14082</v>
      </c>
      <c r="HKG1" s="1" t="s">
        <v>14083</v>
      </c>
      <c r="HKH1" s="1" t="s">
        <v>14084</v>
      </c>
      <c r="HKI1" s="1" t="s">
        <v>14085</v>
      </c>
      <c r="HKJ1" s="1" t="s">
        <v>14086</v>
      </c>
      <c r="HKK1" s="1" t="s">
        <v>14087</v>
      </c>
      <c r="HKL1" s="1" t="s">
        <v>14088</v>
      </c>
      <c r="HKM1" s="1" t="s">
        <v>14089</v>
      </c>
      <c r="HKN1" s="1" t="s">
        <v>14090</v>
      </c>
      <c r="HKO1" s="1" t="s">
        <v>14091</v>
      </c>
      <c r="HKP1" s="1" t="s">
        <v>14092</v>
      </c>
      <c r="HKQ1" s="1" t="s">
        <v>14093</v>
      </c>
      <c r="HKR1" s="1" t="s">
        <v>14094</v>
      </c>
      <c r="HKS1" s="1" t="s">
        <v>14095</v>
      </c>
      <c r="HKT1" s="1" t="s">
        <v>14096</v>
      </c>
      <c r="HKU1" s="1" t="s">
        <v>14097</v>
      </c>
      <c r="HKV1" s="1" t="s">
        <v>14098</v>
      </c>
      <c r="HKW1" s="1" t="s">
        <v>14099</v>
      </c>
      <c r="HKX1" s="1" t="s">
        <v>14100</v>
      </c>
      <c r="HKY1" s="1" t="s">
        <v>14101</v>
      </c>
      <c r="HKZ1" s="1" t="s">
        <v>14102</v>
      </c>
      <c r="HLA1" s="1" t="s">
        <v>14103</v>
      </c>
      <c r="HLB1" s="1" t="s">
        <v>14104</v>
      </c>
      <c r="HLC1" s="1" t="s">
        <v>14105</v>
      </c>
      <c r="HLD1" s="1" t="s">
        <v>14106</v>
      </c>
      <c r="HLE1" s="1" t="s">
        <v>14107</v>
      </c>
      <c r="HLF1" s="1" t="s">
        <v>14108</v>
      </c>
      <c r="HLG1" s="1" t="s">
        <v>14109</v>
      </c>
      <c r="HLH1" s="1" t="s">
        <v>14110</v>
      </c>
      <c r="HLI1" s="1" t="s">
        <v>14111</v>
      </c>
      <c r="HLJ1" s="1" t="s">
        <v>14112</v>
      </c>
      <c r="HLK1" s="1" t="s">
        <v>14113</v>
      </c>
      <c r="HLL1" s="1" t="s">
        <v>14114</v>
      </c>
      <c r="HLM1" s="1" t="s">
        <v>14115</v>
      </c>
      <c r="HLN1" s="1" t="s">
        <v>14116</v>
      </c>
      <c r="HLO1" s="1" t="s">
        <v>14117</v>
      </c>
      <c r="HLP1" s="1" t="s">
        <v>14118</v>
      </c>
      <c r="HLQ1" s="1" t="s">
        <v>14119</v>
      </c>
      <c r="HLR1" s="1" t="s">
        <v>14120</v>
      </c>
      <c r="HLS1" s="1" t="s">
        <v>14121</v>
      </c>
      <c r="HLT1" s="1" t="s">
        <v>14122</v>
      </c>
      <c r="HLU1" s="1" t="s">
        <v>14123</v>
      </c>
      <c r="HLV1" s="1" t="s">
        <v>14124</v>
      </c>
      <c r="HLW1" s="1" t="s">
        <v>14125</v>
      </c>
      <c r="HLX1" s="1" t="s">
        <v>14126</v>
      </c>
      <c r="HLY1" s="1" t="s">
        <v>14127</v>
      </c>
      <c r="HLZ1" s="1" t="s">
        <v>14128</v>
      </c>
      <c r="HMA1" s="1" t="s">
        <v>14129</v>
      </c>
      <c r="HMB1" s="1" t="s">
        <v>14130</v>
      </c>
      <c r="HMC1" s="1" t="s">
        <v>14131</v>
      </c>
      <c r="HMD1" s="1" t="s">
        <v>14132</v>
      </c>
      <c r="HME1" s="1" t="s">
        <v>14133</v>
      </c>
      <c r="HMF1" s="1" t="s">
        <v>14134</v>
      </c>
      <c r="HMG1" s="1" t="s">
        <v>14135</v>
      </c>
      <c r="HMH1" s="1" t="s">
        <v>14136</v>
      </c>
      <c r="HMI1" s="1" t="s">
        <v>14137</v>
      </c>
      <c r="HMJ1" s="1" t="s">
        <v>14138</v>
      </c>
      <c r="HMK1" s="1" t="s">
        <v>14139</v>
      </c>
      <c r="HML1" s="1" t="s">
        <v>14140</v>
      </c>
      <c r="HMM1" s="1" t="s">
        <v>14141</v>
      </c>
      <c r="HMN1" s="1" t="s">
        <v>14142</v>
      </c>
      <c r="HMO1" s="1" t="s">
        <v>14143</v>
      </c>
      <c r="HMP1" s="1" t="s">
        <v>14144</v>
      </c>
      <c r="HMQ1" s="1" t="s">
        <v>14145</v>
      </c>
      <c r="HMR1" s="1" t="s">
        <v>14146</v>
      </c>
      <c r="HMS1" s="1" t="s">
        <v>14147</v>
      </c>
      <c r="HMT1" s="1" t="s">
        <v>14148</v>
      </c>
      <c r="HMU1" s="1" t="s">
        <v>14149</v>
      </c>
      <c r="HMV1" s="1" t="s">
        <v>14150</v>
      </c>
      <c r="HMW1" s="1" t="s">
        <v>14151</v>
      </c>
      <c r="HMX1" s="1" t="s">
        <v>14152</v>
      </c>
      <c r="HMY1" s="1" t="s">
        <v>14153</v>
      </c>
      <c r="HMZ1" s="1" t="s">
        <v>14154</v>
      </c>
      <c r="HNA1" s="1" t="s">
        <v>14155</v>
      </c>
      <c r="HNB1" s="1" t="s">
        <v>14156</v>
      </c>
      <c r="HNC1" s="1" t="s">
        <v>14157</v>
      </c>
      <c r="HND1" s="1" t="s">
        <v>14158</v>
      </c>
      <c r="HNE1" s="1" t="s">
        <v>14159</v>
      </c>
      <c r="HNF1" s="1" t="s">
        <v>14160</v>
      </c>
      <c r="HNG1" s="1" t="s">
        <v>14161</v>
      </c>
      <c r="HNH1" s="1" t="s">
        <v>14162</v>
      </c>
      <c r="HNI1" s="1" t="s">
        <v>14163</v>
      </c>
      <c r="HNJ1" s="1" t="s">
        <v>14164</v>
      </c>
      <c r="HNK1" s="1" t="s">
        <v>14165</v>
      </c>
      <c r="HNL1" s="1" t="s">
        <v>14166</v>
      </c>
      <c r="HNM1" s="1" t="s">
        <v>14167</v>
      </c>
      <c r="HNN1" s="1" t="s">
        <v>14168</v>
      </c>
      <c r="HNO1" s="1" t="s">
        <v>14169</v>
      </c>
      <c r="HNP1" s="1" t="s">
        <v>14170</v>
      </c>
      <c r="HNQ1" s="1" t="s">
        <v>14171</v>
      </c>
      <c r="HNR1" s="1" t="s">
        <v>14172</v>
      </c>
      <c r="HNS1" s="1" t="s">
        <v>14173</v>
      </c>
      <c r="HNT1" s="1" t="s">
        <v>14174</v>
      </c>
      <c r="HNU1" s="1" t="s">
        <v>14175</v>
      </c>
      <c r="HNV1" s="1" t="s">
        <v>14176</v>
      </c>
      <c r="HNW1" s="1" t="s">
        <v>14177</v>
      </c>
      <c r="HNX1" s="1" t="s">
        <v>14178</v>
      </c>
      <c r="HNY1" s="1" t="s">
        <v>14179</v>
      </c>
      <c r="HNZ1" s="1" t="s">
        <v>14180</v>
      </c>
      <c r="HOA1" s="1" t="s">
        <v>14181</v>
      </c>
      <c r="HOB1" s="1" t="s">
        <v>14182</v>
      </c>
      <c r="HOC1" s="1" t="s">
        <v>14183</v>
      </c>
      <c r="HOD1" s="1" t="s">
        <v>14184</v>
      </c>
      <c r="HOE1" s="1" t="s">
        <v>14185</v>
      </c>
      <c r="HOF1" s="1" t="s">
        <v>14186</v>
      </c>
      <c r="HOG1" s="1" t="s">
        <v>14187</v>
      </c>
      <c r="HOH1" s="1" t="s">
        <v>14188</v>
      </c>
      <c r="HOI1" s="1" t="s">
        <v>14189</v>
      </c>
      <c r="HOJ1" s="1" t="s">
        <v>14190</v>
      </c>
      <c r="HOK1" s="1" t="s">
        <v>14191</v>
      </c>
      <c r="HOL1" s="1" t="s">
        <v>14192</v>
      </c>
      <c r="HOM1" s="1" t="s">
        <v>14193</v>
      </c>
      <c r="HON1" s="1" t="s">
        <v>14194</v>
      </c>
      <c r="HOO1" s="1" t="s">
        <v>14195</v>
      </c>
      <c r="HOP1" s="1" t="s">
        <v>14196</v>
      </c>
      <c r="HOQ1" s="1" t="s">
        <v>14197</v>
      </c>
      <c r="HOR1" s="1" t="s">
        <v>14198</v>
      </c>
      <c r="HOS1" s="1" t="s">
        <v>14199</v>
      </c>
      <c r="HOT1" s="1" t="s">
        <v>14200</v>
      </c>
      <c r="HOU1" s="1" t="s">
        <v>14201</v>
      </c>
      <c r="HOV1" s="1" t="s">
        <v>14202</v>
      </c>
      <c r="HOW1" s="1" t="s">
        <v>14203</v>
      </c>
      <c r="HOX1" s="1" t="s">
        <v>14204</v>
      </c>
      <c r="HOY1" s="1" t="s">
        <v>14205</v>
      </c>
      <c r="HOZ1" s="1" t="s">
        <v>14206</v>
      </c>
      <c r="HPA1" s="1" t="s">
        <v>14207</v>
      </c>
      <c r="HPB1" s="1" t="s">
        <v>14208</v>
      </c>
      <c r="HPC1" s="1" t="s">
        <v>14209</v>
      </c>
      <c r="HPD1" s="1" t="s">
        <v>14210</v>
      </c>
      <c r="HPE1" s="1" t="s">
        <v>14211</v>
      </c>
      <c r="HPF1" s="1" t="s">
        <v>14212</v>
      </c>
      <c r="HPG1" s="1" t="s">
        <v>14213</v>
      </c>
      <c r="HPH1" s="1" t="s">
        <v>14214</v>
      </c>
      <c r="HPI1" s="1" t="s">
        <v>14215</v>
      </c>
      <c r="HPJ1" s="1" t="s">
        <v>14216</v>
      </c>
      <c r="HPK1" s="1" t="s">
        <v>14217</v>
      </c>
      <c r="HPL1" s="1" t="s">
        <v>14218</v>
      </c>
      <c r="HPM1" s="1" t="s">
        <v>14219</v>
      </c>
      <c r="HPN1" s="1" t="s">
        <v>14220</v>
      </c>
      <c r="HPO1" s="1" t="s">
        <v>14221</v>
      </c>
      <c r="HPP1" s="1" t="s">
        <v>14222</v>
      </c>
      <c r="HPQ1" s="1" t="s">
        <v>14223</v>
      </c>
      <c r="HPR1" s="1" t="s">
        <v>14224</v>
      </c>
      <c r="HPS1" s="1" t="s">
        <v>14225</v>
      </c>
      <c r="HPT1" s="1" t="s">
        <v>14226</v>
      </c>
      <c r="HPU1" s="1" t="s">
        <v>14227</v>
      </c>
      <c r="HPV1" s="1" t="s">
        <v>14228</v>
      </c>
      <c r="HPW1" s="1" t="s">
        <v>14229</v>
      </c>
      <c r="HPX1" s="1" t="s">
        <v>14230</v>
      </c>
      <c r="HPY1" s="1" t="s">
        <v>14231</v>
      </c>
      <c r="HPZ1" s="1" t="s">
        <v>14232</v>
      </c>
      <c r="HQA1" s="1" t="s">
        <v>14233</v>
      </c>
      <c r="HQB1" s="1" t="s">
        <v>14234</v>
      </c>
      <c r="HQC1" s="1" t="s">
        <v>14235</v>
      </c>
      <c r="HQD1" s="1" t="s">
        <v>14236</v>
      </c>
      <c r="HQE1" s="1" t="s">
        <v>14237</v>
      </c>
      <c r="HQF1" s="1" t="s">
        <v>14238</v>
      </c>
      <c r="HQG1" s="1" t="s">
        <v>14239</v>
      </c>
      <c r="HQH1" s="1" t="s">
        <v>14240</v>
      </c>
      <c r="HQI1" s="1" t="s">
        <v>14241</v>
      </c>
      <c r="HQJ1" s="1" t="s">
        <v>14242</v>
      </c>
      <c r="HQK1" s="1" t="s">
        <v>14243</v>
      </c>
      <c r="HQL1" s="1" t="s">
        <v>14244</v>
      </c>
      <c r="HQM1" s="1" t="s">
        <v>14245</v>
      </c>
      <c r="HQN1" s="1" t="s">
        <v>14246</v>
      </c>
      <c r="HQO1" s="1" t="s">
        <v>14247</v>
      </c>
      <c r="HQP1" s="1" t="s">
        <v>14248</v>
      </c>
      <c r="HQQ1" s="1" t="s">
        <v>14249</v>
      </c>
      <c r="HQR1" s="1" t="s">
        <v>14250</v>
      </c>
      <c r="HQS1" s="1" t="s">
        <v>14251</v>
      </c>
      <c r="HQT1" s="1" t="s">
        <v>14252</v>
      </c>
      <c r="HQU1" s="1" t="s">
        <v>14253</v>
      </c>
      <c r="HQV1" s="1" t="s">
        <v>14254</v>
      </c>
      <c r="HQW1" s="1" t="s">
        <v>14255</v>
      </c>
      <c r="HQX1" s="1" t="s">
        <v>14256</v>
      </c>
      <c r="HQY1" s="1" t="s">
        <v>14257</v>
      </c>
      <c r="HQZ1" s="1" t="s">
        <v>14258</v>
      </c>
      <c r="HRA1" s="1" t="s">
        <v>14259</v>
      </c>
      <c r="HRB1" s="1" t="s">
        <v>14260</v>
      </c>
      <c r="HRC1" s="1" t="s">
        <v>14261</v>
      </c>
      <c r="HRD1" s="1" t="s">
        <v>14262</v>
      </c>
      <c r="HRE1" s="1" t="s">
        <v>14263</v>
      </c>
      <c r="HRF1" s="1" t="s">
        <v>14264</v>
      </c>
      <c r="HRG1" s="1" t="s">
        <v>14265</v>
      </c>
      <c r="HRH1" s="1" t="s">
        <v>14266</v>
      </c>
      <c r="HRI1" s="1" t="s">
        <v>14267</v>
      </c>
      <c r="HRJ1" s="1" t="s">
        <v>14268</v>
      </c>
      <c r="HRK1" s="1" t="s">
        <v>14269</v>
      </c>
      <c r="HRL1" s="1" t="s">
        <v>14270</v>
      </c>
      <c r="HRM1" s="1" t="s">
        <v>14271</v>
      </c>
      <c r="HRN1" s="1" t="s">
        <v>14272</v>
      </c>
      <c r="HRO1" s="1" t="s">
        <v>14273</v>
      </c>
      <c r="HRP1" s="1" t="s">
        <v>14274</v>
      </c>
      <c r="HRQ1" s="1" t="s">
        <v>14275</v>
      </c>
      <c r="HRR1" s="1" t="s">
        <v>14276</v>
      </c>
      <c r="HRS1" s="1" t="s">
        <v>14277</v>
      </c>
      <c r="HRT1" s="1" t="s">
        <v>14278</v>
      </c>
      <c r="HRU1" s="1" t="s">
        <v>14279</v>
      </c>
      <c r="HRV1" s="1" t="s">
        <v>14280</v>
      </c>
      <c r="HRW1" s="1" t="s">
        <v>14281</v>
      </c>
      <c r="HRX1" s="1" t="s">
        <v>14282</v>
      </c>
      <c r="HRY1" s="1" t="s">
        <v>14283</v>
      </c>
      <c r="HRZ1" s="1" t="s">
        <v>14284</v>
      </c>
      <c r="HSA1" s="1" t="s">
        <v>14285</v>
      </c>
      <c r="HSB1" s="1" t="s">
        <v>14286</v>
      </c>
      <c r="HSC1" s="1" t="s">
        <v>14287</v>
      </c>
      <c r="HSD1" s="1" t="s">
        <v>14288</v>
      </c>
      <c r="HSE1" s="1" t="s">
        <v>14289</v>
      </c>
      <c r="HSF1" s="1" t="s">
        <v>14290</v>
      </c>
      <c r="HSG1" s="1" t="s">
        <v>14291</v>
      </c>
      <c r="HSH1" s="1" t="s">
        <v>14292</v>
      </c>
      <c r="HSI1" s="1" t="s">
        <v>14293</v>
      </c>
      <c r="HSJ1" s="1" t="s">
        <v>14294</v>
      </c>
      <c r="HSK1" s="1" t="s">
        <v>14295</v>
      </c>
      <c r="HSL1" s="1" t="s">
        <v>14296</v>
      </c>
      <c r="HSM1" s="1" t="s">
        <v>14297</v>
      </c>
      <c r="HSN1" s="1" t="s">
        <v>14298</v>
      </c>
      <c r="HSO1" s="1" t="s">
        <v>14299</v>
      </c>
      <c r="HSP1" s="1" t="s">
        <v>14300</v>
      </c>
      <c r="HSQ1" s="1" t="s">
        <v>14301</v>
      </c>
      <c r="HSR1" s="1" t="s">
        <v>14302</v>
      </c>
      <c r="HSS1" s="1" t="s">
        <v>14303</v>
      </c>
      <c r="HST1" s="1" t="s">
        <v>14304</v>
      </c>
      <c r="HSU1" s="1" t="s">
        <v>14305</v>
      </c>
      <c r="HSV1" s="1" t="s">
        <v>14306</v>
      </c>
      <c r="HSW1" s="1" t="s">
        <v>14307</v>
      </c>
      <c r="HSX1" s="1" t="s">
        <v>14308</v>
      </c>
      <c r="HSY1" s="1" t="s">
        <v>14309</v>
      </c>
      <c r="HSZ1" s="1" t="s">
        <v>14310</v>
      </c>
      <c r="HTA1" s="1" t="s">
        <v>14311</v>
      </c>
      <c r="HTB1" s="1" t="s">
        <v>14312</v>
      </c>
      <c r="HTC1" s="1" t="s">
        <v>14313</v>
      </c>
      <c r="HTD1" s="1" t="s">
        <v>14314</v>
      </c>
      <c r="HTE1" s="1" t="s">
        <v>14315</v>
      </c>
      <c r="HTF1" s="1" t="s">
        <v>14316</v>
      </c>
      <c r="HTG1" s="1" t="s">
        <v>14317</v>
      </c>
      <c r="HTH1" s="1" t="s">
        <v>14318</v>
      </c>
      <c r="HTI1" s="1" t="s">
        <v>14319</v>
      </c>
      <c r="HTJ1" s="1" t="s">
        <v>14320</v>
      </c>
      <c r="HTK1" s="1" t="s">
        <v>14321</v>
      </c>
      <c r="HTL1" s="1" t="s">
        <v>14322</v>
      </c>
      <c r="HTM1" s="1" t="s">
        <v>14323</v>
      </c>
      <c r="HTN1" s="1" t="s">
        <v>14324</v>
      </c>
      <c r="HTO1" s="1" t="s">
        <v>14325</v>
      </c>
      <c r="HTP1" s="1" t="s">
        <v>14326</v>
      </c>
      <c r="HTQ1" s="1" t="s">
        <v>14327</v>
      </c>
      <c r="HTR1" s="1" t="s">
        <v>14328</v>
      </c>
      <c r="HTS1" s="1" t="s">
        <v>14329</v>
      </c>
      <c r="HTT1" s="1" t="s">
        <v>14330</v>
      </c>
      <c r="HTU1" s="1" t="s">
        <v>14331</v>
      </c>
      <c r="HTV1" s="1" t="s">
        <v>14332</v>
      </c>
      <c r="HTW1" s="1" t="s">
        <v>14333</v>
      </c>
      <c r="HTX1" s="1" t="s">
        <v>14334</v>
      </c>
      <c r="HTY1" s="1" t="s">
        <v>14335</v>
      </c>
      <c r="HTZ1" s="1" t="s">
        <v>14336</v>
      </c>
      <c r="HUA1" s="1" t="s">
        <v>14337</v>
      </c>
      <c r="HUB1" s="1" t="s">
        <v>14338</v>
      </c>
      <c r="HUC1" s="1" t="s">
        <v>14339</v>
      </c>
      <c r="HUD1" s="1" t="s">
        <v>14340</v>
      </c>
      <c r="HUE1" s="1" t="s">
        <v>14341</v>
      </c>
      <c r="HUF1" s="1" t="s">
        <v>14342</v>
      </c>
      <c r="HUG1" s="1" t="s">
        <v>14343</v>
      </c>
      <c r="HUH1" s="1" t="s">
        <v>14344</v>
      </c>
      <c r="HUI1" s="1" t="s">
        <v>14345</v>
      </c>
      <c r="HUJ1" s="1" t="s">
        <v>14346</v>
      </c>
      <c r="HUK1" s="1" t="s">
        <v>14347</v>
      </c>
      <c r="HUL1" s="1" t="s">
        <v>14348</v>
      </c>
      <c r="HUM1" s="1" t="s">
        <v>14349</v>
      </c>
      <c r="HUN1" s="1" t="s">
        <v>14350</v>
      </c>
      <c r="HUO1" s="1" t="s">
        <v>14351</v>
      </c>
      <c r="HUP1" s="1" t="s">
        <v>14352</v>
      </c>
      <c r="HUQ1" s="1" t="s">
        <v>14353</v>
      </c>
      <c r="HUR1" s="1" t="s">
        <v>14354</v>
      </c>
      <c r="HUS1" s="1" t="s">
        <v>14355</v>
      </c>
      <c r="HUT1" s="1" t="s">
        <v>14356</v>
      </c>
      <c r="HUU1" s="1" t="s">
        <v>14357</v>
      </c>
      <c r="HUV1" s="1" t="s">
        <v>14358</v>
      </c>
      <c r="HUW1" s="1" t="s">
        <v>14359</v>
      </c>
      <c r="HUX1" s="1" t="s">
        <v>14360</v>
      </c>
      <c r="HUY1" s="1" t="s">
        <v>14361</v>
      </c>
      <c r="HUZ1" s="1" t="s">
        <v>14362</v>
      </c>
      <c r="HVA1" s="1" t="s">
        <v>14363</v>
      </c>
      <c r="HVB1" s="1" t="s">
        <v>14364</v>
      </c>
      <c r="HVC1" s="1" t="s">
        <v>14365</v>
      </c>
      <c r="HVD1" s="1" t="s">
        <v>14366</v>
      </c>
      <c r="HVE1" s="1" t="s">
        <v>14367</v>
      </c>
      <c r="HVF1" s="1" t="s">
        <v>14368</v>
      </c>
      <c r="HVG1" s="1" t="s">
        <v>14369</v>
      </c>
      <c r="HVH1" s="1" t="s">
        <v>14370</v>
      </c>
      <c r="HVI1" s="1" t="s">
        <v>14371</v>
      </c>
      <c r="HVJ1" s="1" t="s">
        <v>14372</v>
      </c>
      <c r="HVK1" s="1" t="s">
        <v>14373</v>
      </c>
      <c r="HVL1" s="1" t="s">
        <v>14374</v>
      </c>
      <c r="HVM1" s="1" t="s">
        <v>14375</v>
      </c>
      <c r="HVN1" s="1" t="s">
        <v>14376</v>
      </c>
      <c r="HVO1" s="1" t="s">
        <v>14377</v>
      </c>
      <c r="HVP1" s="1" t="s">
        <v>14378</v>
      </c>
      <c r="HVQ1" s="1" t="s">
        <v>14379</v>
      </c>
      <c r="HVR1" s="1" t="s">
        <v>14380</v>
      </c>
      <c r="HVS1" s="1" t="s">
        <v>14381</v>
      </c>
      <c r="HVT1" s="1" t="s">
        <v>14382</v>
      </c>
      <c r="HVU1" s="1" t="s">
        <v>14383</v>
      </c>
      <c r="HVV1" s="1" t="s">
        <v>14384</v>
      </c>
      <c r="HVW1" s="1" t="s">
        <v>14385</v>
      </c>
      <c r="HVX1" s="1" t="s">
        <v>14386</v>
      </c>
      <c r="HVY1" s="1" t="s">
        <v>14387</v>
      </c>
      <c r="HVZ1" s="1" t="s">
        <v>14388</v>
      </c>
      <c r="HWA1" s="1" t="s">
        <v>14389</v>
      </c>
      <c r="HWB1" s="1" t="s">
        <v>14390</v>
      </c>
      <c r="HWC1" s="1" t="s">
        <v>14391</v>
      </c>
      <c r="HWD1" s="1" t="s">
        <v>14392</v>
      </c>
      <c r="HWE1" s="1" t="s">
        <v>14393</v>
      </c>
      <c r="HWF1" s="1" t="s">
        <v>14394</v>
      </c>
      <c r="HWG1" s="1" t="s">
        <v>14395</v>
      </c>
      <c r="HWH1" s="1" t="s">
        <v>14396</v>
      </c>
      <c r="HWI1" s="1" t="s">
        <v>14397</v>
      </c>
      <c r="HWJ1" s="1" t="s">
        <v>14398</v>
      </c>
      <c r="HWK1" s="1" t="s">
        <v>14399</v>
      </c>
      <c r="HWL1" s="1" t="s">
        <v>14400</v>
      </c>
      <c r="HWM1" s="1" t="s">
        <v>14401</v>
      </c>
      <c r="HWN1" s="1" t="s">
        <v>14402</v>
      </c>
      <c r="HWO1" s="1" t="s">
        <v>14403</v>
      </c>
      <c r="HWP1" s="1" t="s">
        <v>14404</v>
      </c>
      <c r="HWQ1" s="1" t="s">
        <v>14405</v>
      </c>
      <c r="HWR1" s="1" t="s">
        <v>14406</v>
      </c>
      <c r="HWS1" s="1" t="s">
        <v>14407</v>
      </c>
      <c r="HWT1" s="1" t="s">
        <v>14408</v>
      </c>
      <c r="HWU1" s="1" t="s">
        <v>14409</v>
      </c>
      <c r="HWV1" s="1" t="s">
        <v>14410</v>
      </c>
      <c r="HWW1" s="1" t="s">
        <v>14411</v>
      </c>
      <c r="HWX1" s="1" t="s">
        <v>14412</v>
      </c>
      <c r="HWY1" s="1" t="s">
        <v>14413</v>
      </c>
      <c r="HWZ1" s="1" t="s">
        <v>14414</v>
      </c>
      <c r="HXA1" s="1" t="s">
        <v>14415</v>
      </c>
      <c r="HXB1" s="1" t="s">
        <v>14416</v>
      </c>
      <c r="HXC1" s="1" t="s">
        <v>14417</v>
      </c>
      <c r="HXD1" s="1" t="s">
        <v>14418</v>
      </c>
      <c r="HXE1" s="1" t="s">
        <v>14419</v>
      </c>
      <c r="HXF1" s="1" t="s">
        <v>14420</v>
      </c>
      <c r="HXG1" s="1" t="s">
        <v>14421</v>
      </c>
      <c r="HXH1" s="1" t="s">
        <v>14422</v>
      </c>
      <c r="HXI1" s="1" t="s">
        <v>14423</v>
      </c>
      <c r="HXJ1" s="1" t="s">
        <v>14424</v>
      </c>
      <c r="HXK1" s="1" t="s">
        <v>14425</v>
      </c>
      <c r="HXL1" s="1" t="s">
        <v>14426</v>
      </c>
      <c r="HXM1" s="1" t="s">
        <v>14427</v>
      </c>
      <c r="HXN1" s="1" t="s">
        <v>14428</v>
      </c>
      <c r="HXO1" s="1" t="s">
        <v>14429</v>
      </c>
      <c r="HXP1" s="1" t="s">
        <v>14430</v>
      </c>
      <c r="HXQ1" s="1" t="s">
        <v>14431</v>
      </c>
      <c r="HXR1" s="1" t="s">
        <v>14432</v>
      </c>
      <c r="HXS1" s="1" t="s">
        <v>14433</v>
      </c>
      <c r="HXT1" s="1" t="s">
        <v>14434</v>
      </c>
      <c r="HXU1" s="1" t="s">
        <v>14435</v>
      </c>
      <c r="HXV1" s="1" t="s">
        <v>14436</v>
      </c>
      <c r="HXW1" s="1" t="s">
        <v>14437</v>
      </c>
      <c r="HXX1" s="1" t="s">
        <v>14438</v>
      </c>
      <c r="HXY1" s="1" t="s">
        <v>14439</v>
      </c>
      <c r="HXZ1" s="1" t="s">
        <v>14440</v>
      </c>
      <c r="HYA1" s="1" t="s">
        <v>14441</v>
      </c>
      <c r="HYB1" s="1" t="s">
        <v>14442</v>
      </c>
      <c r="HYC1" s="1" t="s">
        <v>14443</v>
      </c>
      <c r="HYD1" s="1" t="s">
        <v>14444</v>
      </c>
      <c r="HYE1" s="1" t="s">
        <v>14445</v>
      </c>
      <c r="HYF1" s="1" t="s">
        <v>14446</v>
      </c>
      <c r="HYG1" s="1" t="s">
        <v>14447</v>
      </c>
      <c r="HYH1" s="1" t="s">
        <v>14448</v>
      </c>
      <c r="HYI1" s="1" t="s">
        <v>14449</v>
      </c>
      <c r="HYJ1" s="1" t="s">
        <v>14450</v>
      </c>
      <c r="HYK1" s="1" t="s">
        <v>14451</v>
      </c>
      <c r="HYL1" s="1" t="s">
        <v>14452</v>
      </c>
      <c r="HYM1" s="1" t="s">
        <v>14453</v>
      </c>
      <c r="HYN1" s="1" t="s">
        <v>14454</v>
      </c>
      <c r="HYO1" s="1" t="s">
        <v>14455</v>
      </c>
      <c r="HYP1" s="1" t="s">
        <v>14456</v>
      </c>
      <c r="HYQ1" s="1" t="s">
        <v>14457</v>
      </c>
      <c r="HYR1" s="1" t="s">
        <v>14458</v>
      </c>
      <c r="HYS1" s="1" t="s">
        <v>14459</v>
      </c>
      <c r="HYT1" s="1" t="s">
        <v>14460</v>
      </c>
      <c r="HYU1" s="1" t="s">
        <v>14461</v>
      </c>
      <c r="HYV1" s="1" t="s">
        <v>14462</v>
      </c>
      <c r="HYW1" s="1" t="s">
        <v>14463</v>
      </c>
      <c r="HYX1" s="1" t="s">
        <v>14464</v>
      </c>
      <c r="HYY1" s="1" t="s">
        <v>14465</v>
      </c>
      <c r="HYZ1" s="1" t="s">
        <v>14466</v>
      </c>
      <c r="HZA1" s="1" t="s">
        <v>14467</v>
      </c>
      <c r="HZB1" s="1" t="s">
        <v>14468</v>
      </c>
      <c r="HZC1" s="1" t="s">
        <v>14469</v>
      </c>
      <c r="HZD1" s="1" t="s">
        <v>14470</v>
      </c>
      <c r="HZE1" s="1" t="s">
        <v>14471</v>
      </c>
      <c r="HZF1" s="1" t="s">
        <v>14472</v>
      </c>
      <c r="HZG1" s="1" t="s">
        <v>14473</v>
      </c>
      <c r="HZH1" s="1" t="s">
        <v>14474</v>
      </c>
      <c r="HZI1" s="1" t="s">
        <v>14475</v>
      </c>
      <c r="HZJ1" s="1" t="s">
        <v>14476</v>
      </c>
      <c r="HZK1" s="1" t="s">
        <v>14477</v>
      </c>
      <c r="HZL1" s="1" t="s">
        <v>14478</v>
      </c>
      <c r="HZM1" s="1" t="s">
        <v>14479</v>
      </c>
      <c r="HZN1" s="1" t="s">
        <v>14480</v>
      </c>
      <c r="HZO1" s="1" t="s">
        <v>14481</v>
      </c>
      <c r="HZP1" s="1" t="s">
        <v>14482</v>
      </c>
      <c r="HZQ1" s="1" t="s">
        <v>14483</v>
      </c>
      <c r="HZR1" s="1" t="s">
        <v>14484</v>
      </c>
      <c r="HZS1" s="1" t="s">
        <v>14485</v>
      </c>
      <c r="HZT1" s="1" t="s">
        <v>14486</v>
      </c>
      <c r="HZU1" s="1" t="s">
        <v>14487</v>
      </c>
      <c r="HZV1" s="1" t="s">
        <v>14488</v>
      </c>
      <c r="HZW1" s="1" t="s">
        <v>14489</v>
      </c>
      <c r="HZX1" s="1" t="s">
        <v>14490</v>
      </c>
      <c r="HZY1" s="1" t="s">
        <v>14491</v>
      </c>
      <c r="HZZ1" s="1" t="s">
        <v>14492</v>
      </c>
      <c r="IAA1" s="1" t="s">
        <v>14493</v>
      </c>
      <c r="IAB1" s="1" t="s">
        <v>14494</v>
      </c>
      <c r="IAC1" s="1" t="s">
        <v>14495</v>
      </c>
      <c r="IAD1" s="1" t="s">
        <v>14496</v>
      </c>
      <c r="IAE1" s="1" t="s">
        <v>14497</v>
      </c>
      <c r="IAF1" s="1" t="s">
        <v>14498</v>
      </c>
      <c r="IAG1" s="1" t="s">
        <v>14499</v>
      </c>
      <c r="IAH1" s="1" t="s">
        <v>14500</v>
      </c>
      <c r="IAI1" s="1" t="s">
        <v>14501</v>
      </c>
      <c r="IAJ1" s="1" t="s">
        <v>14502</v>
      </c>
      <c r="IAK1" s="1" t="s">
        <v>14503</v>
      </c>
      <c r="IAL1" s="1" t="s">
        <v>14504</v>
      </c>
      <c r="IAM1" s="1" t="s">
        <v>14505</v>
      </c>
      <c r="IAN1" s="1" t="s">
        <v>14506</v>
      </c>
      <c r="IAO1" s="1" t="s">
        <v>14507</v>
      </c>
      <c r="IAP1" s="1" t="s">
        <v>14508</v>
      </c>
      <c r="IAQ1" s="1" t="s">
        <v>14509</v>
      </c>
      <c r="IAR1" s="1" t="s">
        <v>14510</v>
      </c>
      <c r="IAS1" s="1" t="s">
        <v>14511</v>
      </c>
      <c r="IAT1" s="1" t="s">
        <v>14512</v>
      </c>
      <c r="IAU1" s="1" t="s">
        <v>14513</v>
      </c>
      <c r="IAV1" s="1" t="s">
        <v>14514</v>
      </c>
      <c r="IAW1" s="1" t="s">
        <v>14515</v>
      </c>
      <c r="IAX1" s="1" t="s">
        <v>14516</v>
      </c>
      <c r="IAY1" s="1" t="s">
        <v>14517</v>
      </c>
      <c r="IAZ1" s="1" t="s">
        <v>14518</v>
      </c>
      <c r="IBA1" s="1" t="s">
        <v>14519</v>
      </c>
      <c r="IBB1" s="1" t="s">
        <v>14520</v>
      </c>
      <c r="IBC1" s="1" t="s">
        <v>14521</v>
      </c>
      <c r="IBD1" s="1" t="s">
        <v>14522</v>
      </c>
      <c r="IBE1" s="1" t="s">
        <v>14523</v>
      </c>
      <c r="IBF1" s="1" t="s">
        <v>14524</v>
      </c>
      <c r="IBG1" s="1" t="s">
        <v>14525</v>
      </c>
      <c r="IBH1" s="1" t="s">
        <v>14526</v>
      </c>
      <c r="IBI1" s="1" t="s">
        <v>14527</v>
      </c>
      <c r="IBJ1" s="1" t="s">
        <v>14528</v>
      </c>
      <c r="IBK1" s="1" t="s">
        <v>14529</v>
      </c>
      <c r="IBL1" s="1" t="s">
        <v>14530</v>
      </c>
      <c r="IBM1" s="1" t="s">
        <v>14531</v>
      </c>
      <c r="IBN1" s="1" t="s">
        <v>14532</v>
      </c>
      <c r="IBO1" s="1" t="s">
        <v>14533</v>
      </c>
      <c r="IBP1" s="1" t="s">
        <v>14534</v>
      </c>
      <c r="IBQ1" s="1" t="s">
        <v>14535</v>
      </c>
      <c r="IBR1" s="1" t="s">
        <v>14536</v>
      </c>
      <c r="IBS1" s="1" t="s">
        <v>14537</v>
      </c>
      <c r="IBT1" s="1" t="s">
        <v>14538</v>
      </c>
      <c r="IBU1" s="1" t="s">
        <v>14539</v>
      </c>
      <c r="IBV1" s="1" t="s">
        <v>14540</v>
      </c>
      <c r="IBW1" s="1" t="s">
        <v>14541</v>
      </c>
      <c r="IBX1" s="1" t="s">
        <v>14542</v>
      </c>
      <c r="IBY1" s="1" t="s">
        <v>14543</v>
      </c>
      <c r="IBZ1" s="1" t="s">
        <v>14544</v>
      </c>
      <c r="ICA1" s="1" t="s">
        <v>14545</v>
      </c>
      <c r="ICB1" s="1" t="s">
        <v>14546</v>
      </c>
      <c r="ICC1" s="1" t="s">
        <v>14547</v>
      </c>
      <c r="ICD1" s="1" t="s">
        <v>14548</v>
      </c>
      <c r="ICE1" s="1" t="s">
        <v>14549</v>
      </c>
      <c r="ICF1" s="1" t="s">
        <v>14550</v>
      </c>
      <c r="ICG1" s="1" t="s">
        <v>14551</v>
      </c>
      <c r="ICH1" s="1" t="s">
        <v>14552</v>
      </c>
      <c r="ICI1" s="1" t="s">
        <v>14553</v>
      </c>
      <c r="ICJ1" s="1" t="s">
        <v>14554</v>
      </c>
      <c r="ICK1" s="1" t="s">
        <v>14555</v>
      </c>
      <c r="ICL1" s="1" t="s">
        <v>14556</v>
      </c>
      <c r="ICM1" s="1" t="s">
        <v>14557</v>
      </c>
      <c r="ICN1" s="1" t="s">
        <v>14558</v>
      </c>
      <c r="ICO1" s="1" t="s">
        <v>14559</v>
      </c>
      <c r="ICP1" s="1" t="s">
        <v>14560</v>
      </c>
      <c r="ICQ1" s="1" t="s">
        <v>14561</v>
      </c>
      <c r="ICR1" s="1" t="s">
        <v>14562</v>
      </c>
      <c r="ICS1" s="1" t="s">
        <v>14563</v>
      </c>
      <c r="ICT1" s="1" t="s">
        <v>14564</v>
      </c>
      <c r="ICU1" s="1" t="s">
        <v>14565</v>
      </c>
      <c r="ICV1" s="1" t="s">
        <v>14566</v>
      </c>
      <c r="ICW1" s="1" t="s">
        <v>14567</v>
      </c>
      <c r="ICX1" s="1" t="s">
        <v>14568</v>
      </c>
      <c r="ICY1" s="1" t="s">
        <v>14569</v>
      </c>
      <c r="ICZ1" s="1" t="s">
        <v>14570</v>
      </c>
      <c r="IDA1" s="1" t="s">
        <v>14571</v>
      </c>
      <c r="IDB1" s="1" t="s">
        <v>14572</v>
      </c>
      <c r="IDC1" s="1" t="s">
        <v>14573</v>
      </c>
      <c r="IDD1" s="1" t="s">
        <v>14574</v>
      </c>
      <c r="IDE1" s="1" t="s">
        <v>14575</v>
      </c>
      <c r="IDF1" s="1" t="s">
        <v>14576</v>
      </c>
      <c r="IDG1" s="1" t="s">
        <v>14577</v>
      </c>
      <c r="IDH1" s="1" t="s">
        <v>14578</v>
      </c>
      <c r="IDI1" s="1" t="s">
        <v>14579</v>
      </c>
      <c r="IDJ1" s="1" t="s">
        <v>14580</v>
      </c>
      <c r="IDK1" s="1" t="s">
        <v>14581</v>
      </c>
      <c r="IDL1" s="1" t="s">
        <v>14582</v>
      </c>
      <c r="IDM1" s="1" t="s">
        <v>14583</v>
      </c>
      <c r="IDN1" s="1" t="s">
        <v>14584</v>
      </c>
      <c r="IDO1" s="1" t="s">
        <v>14585</v>
      </c>
      <c r="IDP1" s="1" t="s">
        <v>14586</v>
      </c>
      <c r="IDQ1" s="1" t="s">
        <v>14587</v>
      </c>
      <c r="IDR1" s="1" t="s">
        <v>14588</v>
      </c>
      <c r="IDS1" s="1" t="s">
        <v>14589</v>
      </c>
      <c r="IDT1" s="1" t="s">
        <v>14590</v>
      </c>
      <c r="IDU1" s="1" t="s">
        <v>14591</v>
      </c>
      <c r="IDV1" s="1" t="s">
        <v>14592</v>
      </c>
      <c r="IDW1" s="1" t="s">
        <v>14593</v>
      </c>
      <c r="IDX1" s="1" t="s">
        <v>14594</v>
      </c>
      <c r="IDY1" s="1" t="s">
        <v>14595</v>
      </c>
      <c r="IDZ1" s="1" t="s">
        <v>14596</v>
      </c>
      <c r="IEA1" s="1" t="s">
        <v>14597</v>
      </c>
      <c r="IEB1" s="1" t="s">
        <v>14598</v>
      </c>
      <c r="IEC1" s="1" t="s">
        <v>14599</v>
      </c>
      <c r="IED1" s="1" t="s">
        <v>14600</v>
      </c>
      <c r="IEE1" s="1" t="s">
        <v>14601</v>
      </c>
      <c r="IEF1" s="1" t="s">
        <v>14602</v>
      </c>
      <c r="IEG1" s="1" t="s">
        <v>14603</v>
      </c>
      <c r="IEH1" s="1" t="s">
        <v>14604</v>
      </c>
      <c r="IEI1" s="1" t="s">
        <v>14605</v>
      </c>
      <c r="IEJ1" s="1" t="s">
        <v>14606</v>
      </c>
      <c r="IEK1" s="1" t="s">
        <v>14607</v>
      </c>
      <c r="IEL1" s="1" t="s">
        <v>14608</v>
      </c>
      <c r="IEM1" s="1" t="s">
        <v>14609</v>
      </c>
      <c r="IEN1" s="1" t="s">
        <v>14610</v>
      </c>
      <c r="IEO1" s="1" t="s">
        <v>14611</v>
      </c>
      <c r="IEP1" s="1" t="s">
        <v>14612</v>
      </c>
      <c r="IEQ1" s="1" t="s">
        <v>14613</v>
      </c>
      <c r="IER1" s="1" t="s">
        <v>14614</v>
      </c>
      <c r="IES1" s="1" t="s">
        <v>14615</v>
      </c>
      <c r="IET1" s="1" t="s">
        <v>14616</v>
      </c>
      <c r="IEU1" s="1" t="s">
        <v>14617</v>
      </c>
      <c r="IEV1" s="1" t="s">
        <v>14618</v>
      </c>
      <c r="IEW1" s="1" t="s">
        <v>14619</v>
      </c>
      <c r="IEX1" s="1" t="s">
        <v>14620</v>
      </c>
      <c r="IEY1" s="1" t="s">
        <v>14621</v>
      </c>
      <c r="IEZ1" s="1" t="s">
        <v>14622</v>
      </c>
      <c r="IFA1" s="1" t="s">
        <v>14623</v>
      </c>
      <c r="IFB1" s="1" t="s">
        <v>14624</v>
      </c>
      <c r="IFC1" s="1" t="s">
        <v>14625</v>
      </c>
      <c r="IFD1" s="1" t="s">
        <v>14626</v>
      </c>
      <c r="IFE1" s="1" t="s">
        <v>14627</v>
      </c>
      <c r="IFF1" s="1" t="s">
        <v>14628</v>
      </c>
      <c r="IFG1" s="1" t="s">
        <v>14629</v>
      </c>
      <c r="IFH1" s="1" t="s">
        <v>14630</v>
      </c>
      <c r="IFI1" s="1" t="s">
        <v>14631</v>
      </c>
      <c r="IFJ1" s="1" t="s">
        <v>14632</v>
      </c>
      <c r="IFK1" s="1" t="s">
        <v>14633</v>
      </c>
      <c r="IFL1" s="1" t="s">
        <v>14634</v>
      </c>
      <c r="IFM1" s="1" t="s">
        <v>14635</v>
      </c>
      <c r="IFN1" s="1" t="s">
        <v>14636</v>
      </c>
      <c r="IFO1" s="1" t="s">
        <v>14637</v>
      </c>
      <c r="IFP1" s="1" t="s">
        <v>14638</v>
      </c>
      <c r="IFQ1" s="1" t="s">
        <v>14639</v>
      </c>
      <c r="IFR1" s="1" t="s">
        <v>14640</v>
      </c>
      <c r="IFS1" s="1" t="s">
        <v>14641</v>
      </c>
      <c r="IFT1" s="1" t="s">
        <v>14642</v>
      </c>
      <c r="IFU1" s="1" t="s">
        <v>14643</v>
      </c>
      <c r="IFV1" s="1" t="s">
        <v>14644</v>
      </c>
      <c r="IFW1" s="1" t="s">
        <v>14645</v>
      </c>
      <c r="IFX1" s="1" t="s">
        <v>14646</v>
      </c>
      <c r="IFY1" s="1" t="s">
        <v>14647</v>
      </c>
      <c r="IFZ1" s="1" t="s">
        <v>14648</v>
      </c>
      <c r="IGA1" s="1" t="s">
        <v>14649</v>
      </c>
      <c r="IGB1" s="1" t="s">
        <v>14650</v>
      </c>
      <c r="IGC1" s="1" t="s">
        <v>14651</v>
      </c>
      <c r="IGD1" s="1" t="s">
        <v>14652</v>
      </c>
      <c r="IGE1" s="1" t="s">
        <v>14653</v>
      </c>
      <c r="IGF1" s="1" t="s">
        <v>14654</v>
      </c>
      <c r="IGG1" s="1" t="s">
        <v>14655</v>
      </c>
      <c r="IGH1" s="1" t="s">
        <v>14656</v>
      </c>
      <c r="IGI1" s="1" t="s">
        <v>14657</v>
      </c>
      <c r="IGJ1" s="1" t="s">
        <v>14658</v>
      </c>
      <c r="IGK1" s="1" t="s">
        <v>14659</v>
      </c>
      <c r="IGL1" s="1" t="s">
        <v>14660</v>
      </c>
      <c r="IGM1" s="1" t="s">
        <v>14661</v>
      </c>
      <c r="IGN1" s="1" t="s">
        <v>14662</v>
      </c>
      <c r="IGO1" s="1" t="s">
        <v>14663</v>
      </c>
      <c r="IGP1" s="1" t="s">
        <v>14664</v>
      </c>
      <c r="IGQ1" s="1" t="s">
        <v>14665</v>
      </c>
      <c r="IGR1" s="1" t="s">
        <v>14666</v>
      </c>
      <c r="IGS1" s="1" t="s">
        <v>14667</v>
      </c>
      <c r="IGT1" s="1" t="s">
        <v>14668</v>
      </c>
      <c r="IGU1" s="1" t="s">
        <v>14669</v>
      </c>
      <c r="IGV1" s="1" t="s">
        <v>14670</v>
      </c>
      <c r="IGW1" s="1" t="s">
        <v>14671</v>
      </c>
      <c r="IGX1" s="1" t="s">
        <v>14672</v>
      </c>
      <c r="IGY1" s="1" t="s">
        <v>14673</v>
      </c>
      <c r="IGZ1" s="1" t="s">
        <v>14674</v>
      </c>
      <c r="IHA1" s="1" t="s">
        <v>14675</v>
      </c>
      <c r="IHB1" s="1" t="s">
        <v>14676</v>
      </c>
      <c r="IHC1" s="1" t="s">
        <v>14677</v>
      </c>
      <c r="IHD1" s="1" t="s">
        <v>14678</v>
      </c>
      <c r="IHE1" s="1" t="s">
        <v>14679</v>
      </c>
      <c r="IHF1" s="1" t="s">
        <v>14680</v>
      </c>
      <c r="IHG1" s="1" t="s">
        <v>14681</v>
      </c>
      <c r="IHH1" s="1" t="s">
        <v>14682</v>
      </c>
      <c r="IHI1" s="1" t="s">
        <v>14683</v>
      </c>
      <c r="IHJ1" s="1" t="s">
        <v>14684</v>
      </c>
      <c r="IHK1" s="1" t="s">
        <v>14685</v>
      </c>
      <c r="IHL1" s="1" t="s">
        <v>14686</v>
      </c>
      <c r="IHM1" s="1" t="s">
        <v>14687</v>
      </c>
      <c r="IHN1" s="1" t="s">
        <v>14688</v>
      </c>
      <c r="IHO1" s="1" t="s">
        <v>14689</v>
      </c>
      <c r="IHP1" s="1" t="s">
        <v>14690</v>
      </c>
      <c r="IHQ1" s="1" t="s">
        <v>14691</v>
      </c>
      <c r="IHR1" s="1" t="s">
        <v>14692</v>
      </c>
      <c r="IHS1" s="1" t="s">
        <v>14693</v>
      </c>
      <c r="IHT1" s="1" t="s">
        <v>14694</v>
      </c>
      <c r="IHU1" s="1" t="s">
        <v>14695</v>
      </c>
      <c r="IHV1" s="1" t="s">
        <v>14696</v>
      </c>
      <c r="IHW1" s="1" t="s">
        <v>14697</v>
      </c>
      <c r="IHX1" s="1" t="s">
        <v>14698</v>
      </c>
      <c r="IHY1" s="1" t="s">
        <v>14699</v>
      </c>
      <c r="IHZ1" s="1" t="s">
        <v>14700</v>
      </c>
      <c r="IIA1" s="1" t="s">
        <v>14701</v>
      </c>
      <c r="IIB1" s="1" t="s">
        <v>14702</v>
      </c>
      <c r="IIC1" s="1" t="s">
        <v>14703</v>
      </c>
      <c r="IID1" s="1" t="s">
        <v>14704</v>
      </c>
      <c r="IIE1" s="1" t="s">
        <v>14705</v>
      </c>
      <c r="IIF1" s="1" t="s">
        <v>14706</v>
      </c>
      <c r="IIG1" s="1" t="s">
        <v>14707</v>
      </c>
      <c r="IIH1" s="1" t="s">
        <v>14708</v>
      </c>
      <c r="III1" s="1" t="s">
        <v>14709</v>
      </c>
      <c r="IIJ1" s="1" t="s">
        <v>14710</v>
      </c>
      <c r="IIK1" s="1" t="s">
        <v>14711</v>
      </c>
      <c r="IIL1" s="1" t="s">
        <v>14712</v>
      </c>
      <c r="IIM1" s="1" t="s">
        <v>14713</v>
      </c>
      <c r="IIN1" s="1" t="s">
        <v>14714</v>
      </c>
      <c r="IIO1" s="1" t="s">
        <v>14715</v>
      </c>
      <c r="IIP1" s="1" t="s">
        <v>14716</v>
      </c>
      <c r="IIQ1" s="1" t="s">
        <v>14717</v>
      </c>
      <c r="IIR1" s="1" t="s">
        <v>14718</v>
      </c>
      <c r="IIS1" s="1" t="s">
        <v>14719</v>
      </c>
      <c r="IIT1" s="1" t="s">
        <v>14720</v>
      </c>
      <c r="IIU1" s="1" t="s">
        <v>14721</v>
      </c>
      <c r="IIV1" s="1" t="s">
        <v>14722</v>
      </c>
      <c r="IIW1" s="1" t="s">
        <v>14723</v>
      </c>
      <c r="IIX1" s="1" t="s">
        <v>14724</v>
      </c>
      <c r="IIY1" s="1" t="s">
        <v>14725</v>
      </c>
      <c r="IIZ1" s="1" t="s">
        <v>14726</v>
      </c>
      <c r="IJA1" s="1" t="s">
        <v>14727</v>
      </c>
      <c r="IJB1" s="1" t="s">
        <v>14728</v>
      </c>
      <c r="IJC1" s="1" t="s">
        <v>14729</v>
      </c>
      <c r="IJD1" s="1" t="s">
        <v>14730</v>
      </c>
      <c r="IJE1" s="1" t="s">
        <v>14731</v>
      </c>
      <c r="IJF1" s="1" t="s">
        <v>14732</v>
      </c>
      <c r="IJG1" s="1" t="s">
        <v>14733</v>
      </c>
      <c r="IJH1" s="1" t="s">
        <v>14734</v>
      </c>
      <c r="IJI1" s="1" t="s">
        <v>14735</v>
      </c>
      <c r="IJJ1" s="1" t="s">
        <v>14736</v>
      </c>
      <c r="IJK1" s="1" t="s">
        <v>14737</v>
      </c>
      <c r="IJL1" s="1" t="s">
        <v>14738</v>
      </c>
      <c r="IJM1" s="1" t="s">
        <v>14739</v>
      </c>
      <c r="IJN1" s="1" t="s">
        <v>14740</v>
      </c>
      <c r="IJO1" s="1" t="s">
        <v>14741</v>
      </c>
      <c r="IJP1" s="1" t="s">
        <v>14742</v>
      </c>
      <c r="IJQ1" s="1" t="s">
        <v>14743</v>
      </c>
      <c r="IJR1" s="1" t="s">
        <v>14744</v>
      </c>
      <c r="IJS1" s="1" t="s">
        <v>14745</v>
      </c>
      <c r="IJT1" s="1" t="s">
        <v>14746</v>
      </c>
      <c r="IJU1" s="1" t="s">
        <v>14747</v>
      </c>
      <c r="IJV1" s="1" t="s">
        <v>14748</v>
      </c>
      <c r="IJW1" s="1" t="s">
        <v>14749</v>
      </c>
      <c r="IJX1" s="1" t="s">
        <v>14750</v>
      </c>
      <c r="IJY1" s="1" t="s">
        <v>14751</v>
      </c>
      <c r="IJZ1" s="1" t="s">
        <v>14752</v>
      </c>
      <c r="IKA1" s="1" t="s">
        <v>14753</v>
      </c>
      <c r="IKB1" s="1" t="s">
        <v>14754</v>
      </c>
      <c r="IKC1" s="1" t="s">
        <v>14755</v>
      </c>
      <c r="IKD1" s="1" t="s">
        <v>14756</v>
      </c>
      <c r="IKE1" s="1" t="s">
        <v>14757</v>
      </c>
      <c r="IKF1" s="1" t="s">
        <v>14758</v>
      </c>
      <c r="IKG1" s="1" t="s">
        <v>14759</v>
      </c>
      <c r="IKH1" s="1" t="s">
        <v>14760</v>
      </c>
      <c r="IKI1" s="1" t="s">
        <v>14761</v>
      </c>
      <c r="IKJ1" s="1" t="s">
        <v>14762</v>
      </c>
      <c r="IKK1" s="1" t="s">
        <v>14763</v>
      </c>
      <c r="IKL1" s="1" t="s">
        <v>14764</v>
      </c>
      <c r="IKM1" s="1" t="s">
        <v>14765</v>
      </c>
      <c r="IKN1" s="1" t="s">
        <v>14766</v>
      </c>
      <c r="IKO1" s="1" t="s">
        <v>14767</v>
      </c>
      <c r="IKP1" s="1" t="s">
        <v>14768</v>
      </c>
      <c r="IKQ1" s="1" t="s">
        <v>14769</v>
      </c>
      <c r="IKR1" s="1" t="s">
        <v>14770</v>
      </c>
      <c r="IKS1" s="1" t="s">
        <v>14771</v>
      </c>
      <c r="IKT1" s="1" t="s">
        <v>14772</v>
      </c>
      <c r="IKU1" s="1" t="s">
        <v>14773</v>
      </c>
      <c r="IKV1" s="1" t="s">
        <v>14774</v>
      </c>
      <c r="IKW1" s="1" t="s">
        <v>14775</v>
      </c>
      <c r="IKX1" s="1" t="s">
        <v>14776</v>
      </c>
      <c r="IKY1" s="1" t="s">
        <v>14777</v>
      </c>
      <c r="IKZ1" s="1" t="s">
        <v>14778</v>
      </c>
      <c r="ILA1" s="1" t="s">
        <v>14779</v>
      </c>
      <c r="ILB1" s="1" t="s">
        <v>14780</v>
      </c>
      <c r="ILC1" s="1" t="s">
        <v>14781</v>
      </c>
      <c r="ILD1" s="1" t="s">
        <v>14782</v>
      </c>
      <c r="ILE1" s="1" t="s">
        <v>14783</v>
      </c>
      <c r="ILF1" s="1" t="s">
        <v>14784</v>
      </c>
      <c r="ILG1" s="1" t="s">
        <v>14785</v>
      </c>
      <c r="ILH1" s="1" t="s">
        <v>14786</v>
      </c>
      <c r="ILI1" s="1" t="s">
        <v>14787</v>
      </c>
      <c r="ILJ1" s="1" t="s">
        <v>14788</v>
      </c>
      <c r="ILK1" s="1" t="s">
        <v>14789</v>
      </c>
      <c r="ILL1" s="1" t="s">
        <v>14790</v>
      </c>
      <c r="ILM1" s="1" t="s">
        <v>14791</v>
      </c>
      <c r="ILN1" s="1" t="s">
        <v>14792</v>
      </c>
      <c r="ILO1" s="1" t="s">
        <v>14793</v>
      </c>
      <c r="ILP1" s="1" t="s">
        <v>14794</v>
      </c>
      <c r="ILQ1" s="1" t="s">
        <v>14795</v>
      </c>
      <c r="ILR1" s="1" t="s">
        <v>14796</v>
      </c>
      <c r="ILS1" s="1" t="s">
        <v>14797</v>
      </c>
      <c r="ILT1" s="1" t="s">
        <v>14798</v>
      </c>
      <c r="ILU1" s="1" t="s">
        <v>14799</v>
      </c>
      <c r="ILV1" s="1" t="s">
        <v>14800</v>
      </c>
      <c r="ILW1" s="1" t="s">
        <v>14801</v>
      </c>
      <c r="ILX1" s="1" t="s">
        <v>14802</v>
      </c>
      <c r="ILY1" s="1" t="s">
        <v>14803</v>
      </c>
      <c r="ILZ1" s="1" t="s">
        <v>14804</v>
      </c>
      <c r="IMA1" s="1" t="s">
        <v>14805</v>
      </c>
      <c r="IMB1" s="1" t="s">
        <v>14806</v>
      </c>
      <c r="IMC1" s="1" t="s">
        <v>14807</v>
      </c>
      <c r="IMD1" s="1" t="s">
        <v>14808</v>
      </c>
      <c r="IME1" s="1" t="s">
        <v>14809</v>
      </c>
      <c r="IMF1" s="1" t="s">
        <v>14810</v>
      </c>
      <c r="IMG1" s="1" t="s">
        <v>14811</v>
      </c>
      <c r="IMH1" s="1" t="s">
        <v>14812</v>
      </c>
      <c r="IMI1" s="1" t="s">
        <v>14813</v>
      </c>
      <c r="IMJ1" s="1" t="s">
        <v>14814</v>
      </c>
      <c r="IMK1" s="1" t="s">
        <v>14815</v>
      </c>
      <c r="IML1" s="1" t="s">
        <v>14816</v>
      </c>
      <c r="IMM1" s="1" t="s">
        <v>14817</v>
      </c>
      <c r="IMN1" s="1" t="s">
        <v>14818</v>
      </c>
      <c r="IMO1" s="1" t="s">
        <v>14819</v>
      </c>
      <c r="IMP1" s="1" t="s">
        <v>14820</v>
      </c>
      <c r="IMQ1" s="1" t="s">
        <v>14821</v>
      </c>
      <c r="IMR1" s="1" t="s">
        <v>14822</v>
      </c>
      <c r="IMS1" s="1" t="s">
        <v>14823</v>
      </c>
      <c r="IMT1" s="1" t="s">
        <v>14824</v>
      </c>
      <c r="IMU1" s="1" t="s">
        <v>14825</v>
      </c>
      <c r="IMV1" s="1" t="s">
        <v>14826</v>
      </c>
      <c r="IMW1" s="1" t="s">
        <v>14827</v>
      </c>
      <c r="IMX1" s="1" t="s">
        <v>14828</v>
      </c>
      <c r="IMY1" s="1" t="s">
        <v>14829</v>
      </c>
      <c r="IMZ1" s="1" t="s">
        <v>14830</v>
      </c>
      <c r="INA1" s="1" t="s">
        <v>14831</v>
      </c>
      <c r="INB1" s="1" t="s">
        <v>14832</v>
      </c>
      <c r="INC1" s="1" t="s">
        <v>14833</v>
      </c>
      <c r="IND1" s="1" t="s">
        <v>14834</v>
      </c>
      <c r="INE1" s="1" t="s">
        <v>14835</v>
      </c>
      <c r="INF1" s="1" t="s">
        <v>14836</v>
      </c>
      <c r="ING1" s="1" t="s">
        <v>14837</v>
      </c>
      <c r="INH1" s="1" t="s">
        <v>14838</v>
      </c>
      <c r="INI1" s="1" t="s">
        <v>14839</v>
      </c>
      <c r="INJ1" s="1" t="s">
        <v>14840</v>
      </c>
      <c r="INK1" s="1" t="s">
        <v>14841</v>
      </c>
      <c r="INL1" s="1" t="s">
        <v>14842</v>
      </c>
      <c r="INM1" s="1" t="s">
        <v>14843</v>
      </c>
      <c r="INN1" s="1" t="s">
        <v>14844</v>
      </c>
      <c r="INO1" s="1" t="s">
        <v>14845</v>
      </c>
      <c r="INP1" s="1" t="s">
        <v>14846</v>
      </c>
      <c r="INQ1" s="1" t="s">
        <v>14847</v>
      </c>
      <c r="INR1" s="1" t="s">
        <v>14848</v>
      </c>
      <c r="INS1" s="1" t="s">
        <v>14849</v>
      </c>
      <c r="INT1" s="1" t="s">
        <v>14850</v>
      </c>
      <c r="INU1" s="1" t="s">
        <v>14851</v>
      </c>
      <c r="INV1" s="1" t="s">
        <v>14852</v>
      </c>
      <c r="INW1" s="1" t="s">
        <v>14853</v>
      </c>
      <c r="INX1" s="1" t="s">
        <v>14854</v>
      </c>
      <c r="INY1" s="1" t="s">
        <v>14855</v>
      </c>
      <c r="INZ1" s="1" t="s">
        <v>14856</v>
      </c>
      <c r="IOA1" s="1" t="s">
        <v>14857</v>
      </c>
      <c r="IOB1" s="1" t="s">
        <v>14858</v>
      </c>
      <c r="IOC1" s="1" t="s">
        <v>14859</v>
      </c>
      <c r="IOD1" s="1" t="s">
        <v>14860</v>
      </c>
      <c r="IOE1" s="1" t="s">
        <v>14861</v>
      </c>
      <c r="IOF1" s="1" t="s">
        <v>14862</v>
      </c>
      <c r="IOG1" s="1" t="s">
        <v>14863</v>
      </c>
      <c r="IOH1" s="1" t="s">
        <v>14864</v>
      </c>
      <c r="IOI1" s="1" t="s">
        <v>14865</v>
      </c>
      <c r="IOJ1" s="1" t="s">
        <v>14866</v>
      </c>
      <c r="IOK1" s="1" t="s">
        <v>14867</v>
      </c>
      <c r="IOL1" s="1" t="s">
        <v>14868</v>
      </c>
      <c r="IOM1" s="1" t="s">
        <v>14869</v>
      </c>
      <c r="ION1" s="1" t="s">
        <v>14870</v>
      </c>
      <c r="IOO1" s="1" t="s">
        <v>14871</v>
      </c>
      <c r="IOP1" s="1" t="s">
        <v>14872</v>
      </c>
      <c r="IOQ1" s="1" t="s">
        <v>14873</v>
      </c>
      <c r="IOR1" s="1" t="s">
        <v>14874</v>
      </c>
      <c r="IOS1" s="1" t="s">
        <v>14875</v>
      </c>
      <c r="IOT1" s="1" t="s">
        <v>14876</v>
      </c>
      <c r="IOU1" s="1" t="s">
        <v>14877</v>
      </c>
      <c r="IOV1" s="1" t="s">
        <v>14878</v>
      </c>
      <c r="IOW1" s="1" t="s">
        <v>14879</v>
      </c>
      <c r="IOX1" s="1" t="s">
        <v>14880</v>
      </c>
      <c r="IOY1" s="1" t="s">
        <v>14881</v>
      </c>
      <c r="IOZ1" s="1" t="s">
        <v>14882</v>
      </c>
      <c r="IPA1" s="1" t="s">
        <v>14883</v>
      </c>
      <c r="IPB1" s="1" t="s">
        <v>14884</v>
      </c>
      <c r="IPC1" s="1" t="s">
        <v>14885</v>
      </c>
      <c r="IPD1" s="1" t="s">
        <v>14886</v>
      </c>
      <c r="IPE1" s="1" t="s">
        <v>14887</v>
      </c>
      <c r="IPF1" s="1" t="s">
        <v>14888</v>
      </c>
      <c r="IPG1" s="1" t="s">
        <v>14889</v>
      </c>
      <c r="IPH1" s="1" t="s">
        <v>14890</v>
      </c>
      <c r="IPI1" s="1" t="s">
        <v>14891</v>
      </c>
      <c r="IPJ1" s="1" t="s">
        <v>14892</v>
      </c>
      <c r="IPK1" s="1" t="s">
        <v>14893</v>
      </c>
      <c r="IPL1" s="1" t="s">
        <v>14894</v>
      </c>
      <c r="IPM1" s="1" t="s">
        <v>14895</v>
      </c>
      <c r="IPN1" s="1" t="s">
        <v>14896</v>
      </c>
      <c r="IPO1" s="1" t="s">
        <v>14897</v>
      </c>
      <c r="IPP1" s="1" t="s">
        <v>14898</v>
      </c>
      <c r="IPQ1" s="1" t="s">
        <v>14899</v>
      </c>
      <c r="IPR1" s="1" t="s">
        <v>14900</v>
      </c>
      <c r="IPS1" s="1" t="s">
        <v>14901</v>
      </c>
      <c r="IPT1" s="1" t="s">
        <v>14902</v>
      </c>
      <c r="IPU1" s="1" t="s">
        <v>14903</v>
      </c>
      <c r="IPV1" s="1" t="s">
        <v>14904</v>
      </c>
      <c r="IPW1" s="1" t="s">
        <v>14905</v>
      </c>
      <c r="IPX1" s="1" t="s">
        <v>14906</v>
      </c>
      <c r="IPY1" s="1" t="s">
        <v>14907</v>
      </c>
      <c r="IPZ1" s="1" t="s">
        <v>14908</v>
      </c>
      <c r="IQA1" s="1" t="s">
        <v>14909</v>
      </c>
      <c r="IQB1" s="1" t="s">
        <v>14910</v>
      </c>
      <c r="IQC1" s="1" t="s">
        <v>14911</v>
      </c>
      <c r="IQD1" s="1" t="s">
        <v>14912</v>
      </c>
      <c r="IQE1" s="1" t="s">
        <v>14913</v>
      </c>
      <c r="IQF1" s="1" t="s">
        <v>14914</v>
      </c>
      <c r="IQG1" s="1" t="s">
        <v>14915</v>
      </c>
      <c r="IQH1" s="1" t="s">
        <v>14916</v>
      </c>
      <c r="IQI1" s="1" t="s">
        <v>14917</v>
      </c>
      <c r="IQJ1" s="1" t="s">
        <v>14918</v>
      </c>
      <c r="IQK1" s="1" t="s">
        <v>14919</v>
      </c>
      <c r="IQL1" s="1" t="s">
        <v>14920</v>
      </c>
      <c r="IQM1" s="1" t="s">
        <v>14921</v>
      </c>
      <c r="IQN1" s="1" t="s">
        <v>14922</v>
      </c>
      <c r="IQO1" s="1" t="s">
        <v>14923</v>
      </c>
      <c r="IQP1" s="1" t="s">
        <v>14924</v>
      </c>
      <c r="IQQ1" s="1" t="s">
        <v>14925</v>
      </c>
      <c r="IQR1" s="1" t="s">
        <v>14926</v>
      </c>
      <c r="IQS1" s="1" t="s">
        <v>14927</v>
      </c>
      <c r="IQT1" s="1" t="s">
        <v>14928</v>
      </c>
      <c r="IQU1" s="1" t="s">
        <v>14929</v>
      </c>
      <c r="IQV1" s="1" t="s">
        <v>14930</v>
      </c>
      <c r="IQW1" s="1" t="s">
        <v>14931</v>
      </c>
      <c r="IQX1" s="1" t="s">
        <v>14932</v>
      </c>
      <c r="IQY1" s="1" t="s">
        <v>14933</v>
      </c>
      <c r="IQZ1" s="1" t="s">
        <v>14934</v>
      </c>
      <c r="IRA1" s="1" t="s">
        <v>14935</v>
      </c>
      <c r="IRB1" s="1" t="s">
        <v>14936</v>
      </c>
      <c r="IRC1" s="1" t="s">
        <v>14937</v>
      </c>
      <c r="IRD1" s="1" t="s">
        <v>14938</v>
      </c>
      <c r="IRE1" s="1" t="s">
        <v>14939</v>
      </c>
      <c r="IRF1" s="1" t="s">
        <v>14940</v>
      </c>
      <c r="IRG1" s="1" t="s">
        <v>14941</v>
      </c>
      <c r="IRH1" s="1" t="s">
        <v>14942</v>
      </c>
      <c r="IRI1" s="1" t="s">
        <v>14943</v>
      </c>
      <c r="IRJ1" s="1" t="s">
        <v>14944</v>
      </c>
      <c r="IRK1" s="1" t="s">
        <v>14945</v>
      </c>
      <c r="IRL1" s="1" t="s">
        <v>14946</v>
      </c>
      <c r="IRM1" s="1" t="s">
        <v>14947</v>
      </c>
      <c r="IRN1" s="1" t="s">
        <v>14948</v>
      </c>
      <c r="IRO1" s="1" t="s">
        <v>14949</v>
      </c>
      <c r="IRP1" s="1" t="s">
        <v>14950</v>
      </c>
      <c r="IRQ1" s="1" t="s">
        <v>14951</v>
      </c>
      <c r="IRR1" s="1" t="s">
        <v>14952</v>
      </c>
      <c r="IRS1" s="1" t="s">
        <v>14953</v>
      </c>
      <c r="IRT1" s="1" t="s">
        <v>14954</v>
      </c>
      <c r="IRU1" s="1" t="s">
        <v>14955</v>
      </c>
      <c r="IRV1" s="1" t="s">
        <v>14956</v>
      </c>
      <c r="IRW1" s="1" t="s">
        <v>14957</v>
      </c>
      <c r="IRX1" s="1" t="s">
        <v>14958</v>
      </c>
      <c r="IRY1" s="1" t="s">
        <v>14959</v>
      </c>
      <c r="IRZ1" s="1" t="s">
        <v>14960</v>
      </c>
      <c r="ISA1" s="1" t="s">
        <v>14961</v>
      </c>
      <c r="ISB1" s="1" t="s">
        <v>14962</v>
      </c>
      <c r="ISC1" s="1" t="s">
        <v>14963</v>
      </c>
      <c r="ISD1" s="1" t="s">
        <v>14964</v>
      </c>
      <c r="ISE1" s="1" t="s">
        <v>14965</v>
      </c>
      <c r="ISF1" s="1" t="s">
        <v>14966</v>
      </c>
      <c r="ISG1" s="1" t="s">
        <v>14967</v>
      </c>
      <c r="ISH1" s="1" t="s">
        <v>14968</v>
      </c>
      <c r="ISI1" s="1" t="s">
        <v>14969</v>
      </c>
      <c r="ISJ1" s="1" t="s">
        <v>14970</v>
      </c>
      <c r="ISK1" s="1" t="s">
        <v>14971</v>
      </c>
      <c r="ISL1" s="1" t="s">
        <v>14972</v>
      </c>
      <c r="ISM1" s="1" t="s">
        <v>14973</v>
      </c>
      <c r="ISN1" s="1" t="s">
        <v>14974</v>
      </c>
      <c r="ISO1" s="1" t="s">
        <v>14975</v>
      </c>
      <c r="ISP1" s="1" t="s">
        <v>14976</v>
      </c>
      <c r="ISQ1" s="1" t="s">
        <v>14977</v>
      </c>
      <c r="ISR1" s="1" t="s">
        <v>14978</v>
      </c>
      <c r="ISS1" s="1" t="s">
        <v>14979</v>
      </c>
      <c r="IST1" s="1" t="s">
        <v>14980</v>
      </c>
      <c r="ISU1" s="1" t="s">
        <v>14981</v>
      </c>
      <c r="ISV1" s="1" t="s">
        <v>14982</v>
      </c>
      <c r="ISW1" s="1" t="s">
        <v>14983</v>
      </c>
      <c r="ISX1" s="1" t="s">
        <v>14984</v>
      </c>
      <c r="ISY1" s="1" t="s">
        <v>14985</v>
      </c>
      <c r="ISZ1" s="1" t="s">
        <v>14986</v>
      </c>
      <c r="ITA1" s="1" t="s">
        <v>14987</v>
      </c>
      <c r="ITB1" s="1" t="s">
        <v>14988</v>
      </c>
      <c r="ITC1" s="1" t="s">
        <v>14989</v>
      </c>
      <c r="ITD1" s="1" t="s">
        <v>14990</v>
      </c>
      <c r="ITE1" s="1" t="s">
        <v>14991</v>
      </c>
      <c r="ITF1" s="1" t="s">
        <v>14992</v>
      </c>
      <c r="ITG1" s="1" t="s">
        <v>14993</v>
      </c>
      <c r="ITH1" s="1" t="s">
        <v>14994</v>
      </c>
      <c r="ITI1" s="1" t="s">
        <v>14995</v>
      </c>
      <c r="ITJ1" s="1" t="s">
        <v>14996</v>
      </c>
      <c r="ITK1" s="1" t="s">
        <v>14997</v>
      </c>
      <c r="ITL1" s="1" t="s">
        <v>14998</v>
      </c>
      <c r="ITM1" s="1" t="s">
        <v>14999</v>
      </c>
      <c r="ITN1" s="1" t="s">
        <v>15000</v>
      </c>
      <c r="ITO1" s="1" t="s">
        <v>15001</v>
      </c>
      <c r="ITP1" s="1" t="s">
        <v>15002</v>
      </c>
      <c r="ITQ1" s="1" t="s">
        <v>15003</v>
      </c>
      <c r="ITR1" s="1" t="s">
        <v>15004</v>
      </c>
      <c r="ITS1" s="1" t="s">
        <v>15005</v>
      </c>
      <c r="ITT1" s="1" t="s">
        <v>15006</v>
      </c>
      <c r="ITU1" s="1" t="s">
        <v>15007</v>
      </c>
      <c r="ITV1" s="1" t="s">
        <v>15008</v>
      </c>
      <c r="ITW1" s="1" t="s">
        <v>15009</v>
      </c>
      <c r="ITX1" s="1" t="s">
        <v>15010</v>
      </c>
      <c r="ITY1" s="1" t="s">
        <v>15011</v>
      </c>
      <c r="ITZ1" s="1" t="s">
        <v>15012</v>
      </c>
      <c r="IUA1" s="1" t="s">
        <v>15013</v>
      </c>
      <c r="IUB1" s="1" t="s">
        <v>15014</v>
      </c>
      <c r="IUC1" s="1" t="s">
        <v>15015</v>
      </c>
      <c r="IUD1" s="1" t="s">
        <v>15016</v>
      </c>
      <c r="IUE1" s="1" t="s">
        <v>15017</v>
      </c>
      <c r="IUF1" s="1" t="s">
        <v>15018</v>
      </c>
      <c r="IUG1" s="1" t="s">
        <v>15019</v>
      </c>
      <c r="IUH1" s="1" t="s">
        <v>15020</v>
      </c>
      <c r="IUI1" s="1" t="s">
        <v>15021</v>
      </c>
      <c r="IUJ1" s="1" t="s">
        <v>15022</v>
      </c>
      <c r="IUK1" s="1" t="s">
        <v>15023</v>
      </c>
      <c r="IUL1" s="1" t="s">
        <v>15024</v>
      </c>
      <c r="IUM1" s="1" t="s">
        <v>15025</v>
      </c>
      <c r="IUN1" s="1" t="s">
        <v>15026</v>
      </c>
      <c r="IUO1" s="1" t="s">
        <v>15027</v>
      </c>
      <c r="IUP1" s="1" t="s">
        <v>15028</v>
      </c>
      <c r="IUQ1" s="1" t="s">
        <v>15029</v>
      </c>
      <c r="IUR1" s="1" t="s">
        <v>15030</v>
      </c>
      <c r="IUS1" s="1" t="s">
        <v>15031</v>
      </c>
      <c r="IUT1" s="1" t="s">
        <v>15032</v>
      </c>
      <c r="IUU1" s="1" t="s">
        <v>15033</v>
      </c>
      <c r="IUV1" s="1" t="s">
        <v>15034</v>
      </c>
      <c r="IUW1" s="1" t="s">
        <v>15035</v>
      </c>
      <c r="IUX1" s="1" t="s">
        <v>15036</v>
      </c>
      <c r="IUY1" s="1" t="s">
        <v>15037</v>
      </c>
      <c r="IUZ1" s="1" t="s">
        <v>15038</v>
      </c>
      <c r="IVA1" s="1" t="s">
        <v>15039</v>
      </c>
      <c r="IVB1" s="1" t="s">
        <v>15040</v>
      </c>
      <c r="IVC1" s="1" t="s">
        <v>15041</v>
      </c>
      <c r="IVD1" s="1" t="s">
        <v>15042</v>
      </c>
      <c r="IVE1" s="1" t="s">
        <v>15043</v>
      </c>
      <c r="IVF1" s="1" t="s">
        <v>15044</v>
      </c>
      <c r="IVG1" s="1" t="s">
        <v>15045</v>
      </c>
      <c r="IVH1" s="1" t="s">
        <v>15046</v>
      </c>
      <c r="IVI1" s="1" t="s">
        <v>15047</v>
      </c>
      <c r="IVJ1" s="1" t="s">
        <v>15048</v>
      </c>
      <c r="IVK1" s="1" t="s">
        <v>15049</v>
      </c>
      <c r="IVL1" s="1" t="s">
        <v>15050</v>
      </c>
      <c r="IVM1" s="1" t="s">
        <v>15051</v>
      </c>
      <c r="IVN1" s="1" t="s">
        <v>15052</v>
      </c>
      <c r="IVO1" s="1" t="s">
        <v>15053</v>
      </c>
      <c r="IVP1" s="1" t="s">
        <v>15054</v>
      </c>
      <c r="IVQ1" s="1" t="s">
        <v>15055</v>
      </c>
      <c r="IVR1" s="1" t="s">
        <v>15056</v>
      </c>
      <c r="IVS1" s="1" t="s">
        <v>15057</v>
      </c>
      <c r="IVT1" s="1" t="s">
        <v>15058</v>
      </c>
      <c r="IVU1" s="1" t="s">
        <v>15059</v>
      </c>
      <c r="IVV1" s="1" t="s">
        <v>15060</v>
      </c>
      <c r="IVW1" s="1" t="s">
        <v>15061</v>
      </c>
      <c r="IVX1" s="1" t="s">
        <v>15062</v>
      </c>
      <c r="IVY1" s="1" t="s">
        <v>15063</v>
      </c>
      <c r="IVZ1" s="1" t="s">
        <v>15064</v>
      </c>
      <c r="IWA1" s="1" t="s">
        <v>15065</v>
      </c>
      <c r="IWB1" s="1" t="s">
        <v>15066</v>
      </c>
      <c r="IWC1" s="1" t="s">
        <v>15067</v>
      </c>
      <c r="IWD1" s="1" t="s">
        <v>15068</v>
      </c>
      <c r="IWE1" s="1" t="s">
        <v>15069</v>
      </c>
      <c r="IWF1" s="1" t="s">
        <v>15070</v>
      </c>
      <c r="IWG1" s="1" t="s">
        <v>15071</v>
      </c>
      <c r="IWH1" s="1" t="s">
        <v>15072</v>
      </c>
      <c r="IWI1" s="1" t="s">
        <v>15073</v>
      </c>
      <c r="IWJ1" s="1" t="s">
        <v>15074</v>
      </c>
      <c r="IWK1" s="1" t="s">
        <v>15075</v>
      </c>
      <c r="IWL1" s="1" t="s">
        <v>15076</v>
      </c>
      <c r="IWM1" s="1" t="s">
        <v>15077</v>
      </c>
      <c r="IWN1" s="1" t="s">
        <v>15078</v>
      </c>
      <c r="IWO1" s="1" t="s">
        <v>15079</v>
      </c>
      <c r="IWP1" s="1" t="s">
        <v>15080</v>
      </c>
      <c r="IWQ1" s="1" t="s">
        <v>15081</v>
      </c>
      <c r="IWR1" s="1" t="s">
        <v>15082</v>
      </c>
      <c r="IWS1" s="1" t="s">
        <v>15083</v>
      </c>
      <c r="IWT1" s="1" t="s">
        <v>15084</v>
      </c>
      <c r="IWU1" s="1" t="s">
        <v>15085</v>
      </c>
      <c r="IWV1" s="1" t="s">
        <v>15086</v>
      </c>
      <c r="IWW1" s="1" t="s">
        <v>15087</v>
      </c>
      <c r="IWX1" s="1" t="s">
        <v>15088</v>
      </c>
      <c r="IWY1" s="1" t="s">
        <v>15089</v>
      </c>
      <c r="IWZ1" s="1" t="s">
        <v>15090</v>
      </c>
      <c r="IXA1" s="1" t="s">
        <v>15091</v>
      </c>
      <c r="IXB1" s="1" t="s">
        <v>15092</v>
      </c>
      <c r="IXC1" s="1" t="s">
        <v>15093</v>
      </c>
      <c r="IXD1" s="1" t="s">
        <v>15094</v>
      </c>
      <c r="IXE1" s="1" t="s">
        <v>15095</v>
      </c>
      <c r="IXF1" s="1" t="s">
        <v>15096</v>
      </c>
      <c r="IXG1" s="1" t="s">
        <v>15097</v>
      </c>
      <c r="IXH1" s="1" t="s">
        <v>15098</v>
      </c>
      <c r="IXI1" s="1" t="s">
        <v>15099</v>
      </c>
      <c r="IXJ1" s="1" t="s">
        <v>15100</v>
      </c>
      <c r="IXK1" s="1" t="s">
        <v>15101</v>
      </c>
      <c r="IXL1" s="1" t="s">
        <v>15102</v>
      </c>
      <c r="IXM1" s="1" t="s">
        <v>15103</v>
      </c>
      <c r="IXN1" s="1" t="s">
        <v>15104</v>
      </c>
      <c r="IXO1" s="1" t="s">
        <v>15105</v>
      </c>
      <c r="IXP1" s="1" t="s">
        <v>15106</v>
      </c>
      <c r="IXQ1" s="1" t="s">
        <v>15107</v>
      </c>
      <c r="IXR1" s="1" t="s">
        <v>15108</v>
      </c>
      <c r="IXS1" s="1" t="s">
        <v>15109</v>
      </c>
      <c r="IXT1" s="1" t="s">
        <v>15110</v>
      </c>
      <c r="IXU1" s="1" t="s">
        <v>15111</v>
      </c>
      <c r="IXV1" s="1" t="s">
        <v>15112</v>
      </c>
      <c r="IXW1" s="1" t="s">
        <v>15113</v>
      </c>
      <c r="IXX1" s="1" t="s">
        <v>15114</v>
      </c>
      <c r="IXY1" s="1" t="s">
        <v>15115</v>
      </c>
      <c r="IXZ1" s="1" t="s">
        <v>15116</v>
      </c>
      <c r="IYA1" s="1" t="s">
        <v>15117</v>
      </c>
      <c r="IYB1" s="1" t="s">
        <v>15118</v>
      </c>
      <c r="IYC1" s="1" t="s">
        <v>15119</v>
      </c>
      <c r="IYD1" s="1" t="s">
        <v>15120</v>
      </c>
      <c r="IYE1" s="1" t="s">
        <v>15121</v>
      </c>
      <c r="IYF1" s="1" t="s">
        <v>15122</v>
      </c>
      <c r="IYG1" s="1" t="s">
        <v>15123</v>
      </c>
      <c r="IYH1" s="1" t="s">
        <v>15124</v>
      </c>
      <c r="IYI1" s="1" t="s">
        <v>15125</v>
      </c>
      <c r="IYJ1" s="1" t="s">
        <v>15126</v>
      </c>
      <c r="IYK1" s="1" t="s">
        <v>15127</v>
      </c>
      <c r="IYL1" s="1" t="s">
        <v>15128</v>
      </c>
      <c r="IYM1" s="1" t="s">
        <v>15129</v>
      </c>
      <c r="IYN1" s="1" t="s">
        <v>15130</v>
      </c>
      <c r="IYO1" s="1" t="s">
        <v>15131</v>
      </c>
      <c r="IYP1" s="1" t="s">
        <v>15132</v>
      </c>
      <c r="IYQ1" s="1" t="s">
        <v>15133</v>
      </c>
      <c r="IYR1" s="1" t="s">
        <v>15134</v>
      </c>
      <c r="IYS1" s="1" t="s">
        <v>15135</v>
      </c>
      <c r="IYT1" s="1" t="s">
        <v>15136</v>
      </c>
      <c r="IYU1" s="1" t="s">
        <v>15137</v>
      </c>
      <c r="IYV1" s="1" t="s">
        <v>15138</v>
      </c>
      <c r="IYW1" s="1" t="s">
        <v>15139</v>
      </c>
      <c r="IYX1" s="1" t="s">
        <v>15140</v>
      </c>
      <c r="IYY1" s="1" t="s">
        <v>15141</v>
      </c>
      <c r="IYZ1" s="1" t="s">
        <v>15142</v>
      </c>
      <c r="IZA1" s="1" t="s">
        <v>15143</v>
      </c>
      <c r="IZB1" s="1" t="s">
        <v>15144</v>
      </c>
      <c r="IZC1" s="1" t="s">
        <v>15145</v>
      </c>
      <c r="IZD1" s="1" t="s">
        <v>15146</v>
      </c>
      <c r="IZE1" s="1" t="s">
        <v>15147</v>
      </c>
      <c r="IZF1" s="1" t="s">
        <v>15148</v>
      </c>
      <c r="IZG1" s="1" t="s">
        <v>15149</v>
      </c>
      <c r="IZH1" s="1" t="s">
        <v>15150</v>
      </c>
      <c r="IZI1" s="1" t="s">
        <v>15151</v>
      </c>
      <c r="IZJ1" s="1" t="s">
        <v>15152</v>
      </c>
      <c r="IZK1" s="1" t="s">
        <v>15153</v>
      </c>
      <c r="IZL1" s="1" t="s">
        <v>15154</v>
      </c>
      <c r="IZM1" s="1" t="s">
        <v>15155</v>
      </c>
      <c r="IZN1" s="1" t="s">
        <v>15156</v>
      </c>
      <c r="IZO1" s="1" t="s">
        <v>15157</v>
      </c>
      <c r="IZP1" s="1" t="s">
        <v>15158</v>
      </c>
      <c r="IZQ1" s="1" t="s">
        <v>15159</v>
      </c>
      <c r="IZR1" s="1" t="s">
        <v>15160</v>
      </c>
      <c r="IZS1" s="1" t="s">
        <v>15161</v>
      </c>
      <c r="IZT1" s="1" t="s">
        <v>15162</v>
      </c>
      <c r="IZU1" s="1" t="s">
        <v>15163</v>
      </c>
      <c r="IZV1" s="1" t="s">
        <v>15164</v>
      </c>
      <c r="IZW1" s="1" t="s">
        <v>15165</v>
      </c>
      <c r="IZX1" s="1" t="s">
        <v>15166</v>
      </c>
      <c r="IZY1" s="1" t="s">
        <v>15167</v>
      </c>
      <c r="IZZ1" s="1" t="s">
        <v>15168</v>
      </c>
      <c r="JAA1" s="1" t="s">
        <v>15169</v>
      </c>
      <c r="JAB1" s="1" t="s">
        <v>15170</v>
      </c>
      <c r="JAC1" s="1" t="s">
        <v>15171</v>
      </c>
      <c r="JAD1" s="1" t="s">
        <v>15172</v>
      </c>
      <c r="JAE1" s="1" t="s">
        <v>15173</v>
      </c>
      <c r="JAF1" s="1" t="s">
        <v>15174</v>
      </c>
      <c r="JAG1" s="1" t="s">
        <v>15175</v>
      </c>
      <c r="JAH1" s="1" t="s">
        <v>15176</v>
      </c>
      <c r="JAI1" s="1" t="s">
        <v>15177</v>
      </c>
      <c r="JAJ1" s="1" t="s">
        <v>15178</v>
      </c>
      <c r="JAK1" s="1" t="s">
        <v>15179</v>
      </c>
      <c r="JAL1" s="1" t="s">
        <v>15180</v>
      </c>
      <c r="JAM1" s="1" t="s">
        <v>15181</v>
      </c>
      <c r="JAN1" s="1" t="s">
        <v>15182</v>
      </c>
      <c r="JAO1" s="1" t="s">
        <v>15183</v>
      </c>
      <c r="JAP1" s="1" t="s">
        <v>15184</v>
      </c>
      <c r="JAQ1" s="1" t="s">
        <v>15185</v>
      </c>
      <c r="JAR1" s="1" t="s">
        <v>15186</v>
      </c>
      <c r="JAS1" s="1" t="s">
        <v>15187</v>
      </c>
      <c r="JAT1" s="1" t="s">
        <v>15188</v>
      </c>
      <c r="JAU1" s="1" t="s">
        <v>15189</v>
      </c>
      <c r="JAV1" s="1" t="s">
        <v>15190</v>
      </c>
      <c r="JAW1" s="1" t="s">
        <v>15191</v>
      </c>
      <c r="JAX1" s="1" t="s">
        <v>15192</v>
      </c>
      <c r="JAY1" s="1" t="s">
        <v>15193</v>
      </c>
      <c r="JAZ1" s="1" t="s">
        <v>15194</v>
      </c>
      <c r="JBA1" s="1" t="s">
        <v>15195</v>
      </c>
      <c r="JBB1" s="1" t="s">
        <v>15196</v>
      </c>
      <c r="JBC1" s="1" t="s">
        <v>15197</v>
      </c>
      <c r="JBD1" s="1" t="s">
        <v>15198</v>
      </c>
      <c r="JBE1" s="1" t="s">
        <v>15199</v>
      </c>
      <c r="JBF1" s="1" t="s">
        <v>15200</v>
      </c>
      <c r="JBG1" s="1" t="s">
        <v>15201</v>
      </c>
      <c r="JBH1" s="1" t="s">
        <v>15202</v>
      </c>
      <c r="JBI1" s="1" t="s">
        <v>15203</v>
      </c>
      <c r="JBJ1" s="1" t="s">
        <v>15204</v>
      </c>
      <c r="JBK1" s="1" t="s">
        <v>15205</v>
      </c>
      <c r="JBL1" s="1" t="s">
        <v>15206</v>
      </c>
      <c r="JBM1" s="1" t="s">
        <v>15207</v>
      </c>
      <c r="JBN1" s="1" t="s">
        <v>15208</v>
      </c>
      <c r="JBO1" s="1" t="s">
        <v>15209</v>
      </c>
      <c r="JBP1" s="1" t="s">
        <v>15210</v>
      </c>
      <c r="JBQ1" s="1" t="s">
        <v>15211</v>
      </c>
      <c r="JBR1" s="1" t="s">
        <v>15212</v>
      </c>
      <c r="JBS1" s="1" t="s">
        <v>15213</v>
      </c>
      <c r="JBT1" s="1" t="s">
        <v>15214</v>
      </c>
      <c r="JBU1" s="1" t="s">
        <v>15215</v>
      </c>
      <c r="JBV1" s="1" t="s">
        <v>15216</v>
      </c>
      <c r="JBW1" s="1" t="s">
        <v>15217</v>
      </c>
      <c r="JBX1" s="1" t="s">
        <v>15218</v>
      </c>
      <c r="JBY1" s="1" t="s">
        <v>15219</v>
      </c>
      <c r="JBZ1" s="1" t="s">
        <v>15220</v>
      </c>
      <c r="JCA1" s="1" t="s">
        <v>15221</v>
      </c>
      <c r="JCB1" s="1" t="s">
        <v>15222</v>
      </c>
      <c r="JCC1" s="1" t="s">
        <v>15223</v>
      </c>
      <c r="JCD1" s="1" t="s">
        <v>15224</v>
      </c>
      <c r="JCE1" s="1" t="s">
        <v>15225</v>
      </c>
      <c r="JCF1" s="1" t="s">
        <v>15226</v>
      </c>
      <c r="JCG1" s="1" t="s">
        <v>15227</v>
      </c>
      <c r="JCH1" s="1" t="s">
        <v>15228</v>
      </c>
      <c r="JCI1" s="1" t="s">
        <v>15229</v>
      </c>
      <c r="JCJ1" s="1" t="s">
        <v>15230</v>
      </c>
      <c r="JCK1" s="1" t="s">
        <v>15231</v>
      </c>
      <c r="JCL1" s="1" t="s">
        <v>15232</v>
      </c>
      <c r="JCM1" s="1" t="s">
        <v>15233</v>
      </c>
      <c r="JCN1" s="1" t="s">
        <v>15234</v>
      </c>
      <c r="JCO1" s="1" t="s">
        <v>15235</v>
      </c>
      <c r="JCP1" s="1" t="s">
        <v>15236</v>
      </c>
      <c r="JCQ1" s="1" t="s">
        <v>15237</v>
      </c>
      <c r="JCR1" s="1" t="s">
        <v>15238</v>
      </c>
      <c r="JCS1" s="1" t="s">
        <v>15239</v>
      </c>
      <c r="JCT1" s="1" t="s">
        <v>15240</v>
      </c>
      <c r="JCU1" s="1" t="s">
        <v>15241</v>
      </c>
      <c r="JCV1" s="1" t="s">
        <v>15242</v>
      </c>
      <c r="JCW1" s="1" t="s">
        <v>15243</v>
      </c>
      <c r="JCX1" s="1" t="s">
        <v>15244</v>
      </c>
      <c r="JCY1" s="1" t="s">
        <v>15245</v>
      </c>
      <c r="JCZ1" s="1" t="s">
        <v>15246</v>
      </c>
      <c r="JDA1" s="1" t="s">
        <v>15247</v>
      </c>
      <c r="JDB1" s="1" t="s">
        <v>15248</v>
      </c>
      <c r="JDC1" s="1" t="s">
        <v>15249</v>
      </c>
      <c r="JDD1" s="1" t="s">
        <v>15250</v>
      </c>
      <c r="JDE1" s="1" t="s">
        <v>15251</v>
      </c>
      <c r="JDF1" s="1" t="s">
        <v>15252</v>
      </c>
      <c r="JDG1" s="1" t="s">
        <v>15253</v>
      </c>
      <c r="JDH1" s="1" t="s">
        <v>15254</v>
      </c>
      <c r="JDI1" s="1" t="s">
        <v>15255</v>
      </c>
      <c r="JDJ1" s="1" t="s">
        <v>15256</v>
      </c>
      <c r="JDK1" s="1" t="s">
        <v>15257</v>
      </c>
      <c r="JDL1" s="1" t="s">
        <v>15258</v>
      </c>
      <c r="JDM1" s="1" t="s">
        <v>15259</v>
      </c>
      <c r="JDN1" s="1" t="s">
        <v>15260</v>
      </c>
      <c r="JDO1" s="1" t="s">
        <v>15261</v>
      </c>
      <c r="JDP1" s="1" t="s">
        <v>15262</v>
      </c>
      <c r="JDQ1" s="1" t="s">
        <v>15263</v>
      </c>
      <c r="JDR1" s="1" t="s">
        <v>15264</v>
      </c>
      <c r="JDS1" s="1" t="s">
        <v>15265</v>
      </c>
      <c r="JDT1" s="1" t="s">
        <v>15266</v>
      </c>
      <c r="JDU1" s="1" t="s">
        <v>15267</v>
      </c>
      <c r="JDV1" s="1" t="s">
        <v>15268</v>
      </c>
      <c r="JDW1" s="1" t="s">
        <v>15269</v>
      </c>
      <c r="JDX1" s="1" t="s">
        <v>15270</v>
      </c>
      <c r="JDY1" s="1" t="s">
        <v>15271</v>
      </c>
      <c r="JDZ1" s="1" t="s">
        <v>15272</v>
      </c>
      <c r="JEA1" s="1" t="s">
        <v>15273</v>
      </c>
      <c r="JEB1" s="1" t="s">
        <v>15274</v>
      </c>
      <c r="JEC1" s="1" t="s">
        <v>15275</v>
      </c>
      <c r="JED1" s="1" t="s">
        <v>15276</v>
      </c>
      <c r="JEE1" s="1" t="s">
        <v>15277</v>
      </c>
      <c r="JEF1" s="1" t="s">
        <v>15278</v>
      </c>
      <c r="JEG1" s="1" t="s">
        <v>15279</v>
      </c>
      <c r="JEH1" s="1" t="s">
        <v>15280</v>
      </c>
      <c r="JEI1" s="1" t="s">
        <v>15281</v>
      </c>
      <c r="JEJ1" s="1" t="s">
        <v>15282</v>
      </c>
      <c r="JEK1" s="1" t="s">
        <v>15283</v>
      </c>
      <c r="JEL1" s="1" t="s">
        <v>15284</v>
      </c>
      <c r="JEM1" s="1" t="s">
        <v>15285</v>
      </c>
      <c r="JEN1" s="1" t="s">
        <v>15286</v>
      </c>
      <c r="JEO1" s="1" t="s">
        <v>15287</v>
      </c>
      <c r="JEP1" s="1" t="s">
        <v>15288</v>
      </c>
      <c r="JEQ1" s="1" t="s">
        <v>15289</v>
      </c>
      <c r="JER1" s="1" t="s">
        <v>15290</v>
      </c>
      <c r="JES1" s="1" t="s">
        <v>15291</v>
      </c>
      <c r="JET1" s="1" t="s">
        <v>15292</v>
      </c>
      <c r="JEU1" s="1" t="s">
        <v>15293</v>
      </c>
      <c r="JEV1" s="1" t="s">
        <v>15294</v>
      </c>
      <c r="JEW1" s="1" t="s">
        <v>15295</v>
      </c>
      <c r="JEX1" s="1" t="s">
        <v>15296</v>
      </c>
      <c r="JEY1" s="1" t="s">
        <v>15297</v>
      </c>
      <c r="JEZ1" s="1" t="s">
        <v>15298</v>
      </c>
      <c r="JFA1" s="1" t="s">
        <v>15299</v>
      </c>
      <c r="JFB1" s="1" t="s">
        <v>15300</v>
      </c>
      <c r="JFC1" s="1" t="s">
        <v>15301</v>
      </c>
      <c r="JFD1" s="1" t="s">
        <v>15302</v>
      </c>
      <c r="JFE1" s="1" t="s">
        <v>15303</v>
      </c>
      <c r="JFF1" s="1" t="s">
        <v>15304</v>
      </c>
      <c r="JFG1" s="1" t="s">
        <v>15305</v>
      </c>
      <c r="JFH1" s="1" t="s">
        <v>15306</v>
      </c>
      <c r="JFI1" s="1" t="s">
        <v>15307</v>
      </c>
      <c r="JFJ1" s="1" t="s">
        <v>15308</v>
      </c>
      <c r="JFK1" s="1" t="s">
        <v>15309</v>
      </c>
      <c r="JFL1" s="1" t="s">
        <v>15310</v>
      </c>
      <c r="JFM1" s="1" t="s">
        <v>15311</v>
      </c>
      <c r="JFN1" s="1" t="s">
        <v>15312</v>
      </c>
      <c r="JFO1" s="1" t="s">
        <v>15313</v>
      </c>
      <c r="JFP1" s="1" t="s">
        <v>15314</v>
      </c>
      <c r="JFQ1" s="1" t="s">
        <v>15315</v>
      </c>
      <c r="JFR1" s="1" t="s">
        <v>15316</v>
      </c>
      <c r="JFS1" s="1" t="s">
        <v>15317</v>
      </c>
      <c r="JFT1" s="1" t="s">
        <v>15318</v>
      </c>
      <c r="JFU1" s="1" t="s">
        <v>15319</v>
      </c>
      <c r="JFV1" s="1" t="s">
        <v>15320</v>
      </c>
      <c r="JFW1" s="1" t="s">
        <v>15321</v>
      </c>
      <c r="JFX1" s="1" t="s">
        <v>15322</v>
      </c>
      <c r="JFY1" s="1" t="s">
        <v>15323</v>
      </c>
      <c r="JFZ1" s="1" t="s">
        <v>15324</v>
      </c>
      <c r="JGA1" s="1" t="s">
        <v>15325</v>
      </c>
      <c r="JGB1" s="1" t="s">
        <v>15326</v>
      </c>
      <c r="JGC1" s="1" t="s">
        <v>15327</v>
      </c>
      <c r="JGD1" s="1" t="s">
        <v>15328</v>
      </c>
      <c r="JGE1" s="1" t="s">
        <v>15329</v>
      </c>
      <c r="JGF1" s="1" t="s">
        <v>15330</v>
      </c>
      <c r="JGG1" s="1" t="s">
        <v>15331</v>
      </c>
      <c r="JGH1" s="1" t="s">
        <v>15332</v>
      </c>
      <c r="JGI1" s="1" t="s">
        <v>15333</v>
      </c>
      <c r="JGJ1" s="1" t="s">
        <v>15334</v>
      </c>
      <c r="JGK1" s="1" t="s">
        <v>15335</v>
      </c>
      <c r="JGL1" s="1" t="s">
        <v>15336</v>
      </c>
      <c r="JGM1" s="1" t="s">
        <v>15337</v>
      </c>
      <c r="JGN1" s="1" t="s">
        <v>15338</v>
      </c>
      <c r="JGO1" s="1" t="s">
        <v>15339</v>
      </c>
      <c r="JGP1" s="1" t="s">
        <v>15340</v>
      </c>
      <c r="JGQ1" s="1" t="s">
        <v>15341</v>
      </c>
      <c r="JGR1" s="1" t="s">
        <v>15342</v>
      </c>
      <c r="JGS1" s="1" t="s">
        <v>15343</v>
      </c>
      <c r="JGT1" s="1" t="s">
        <v>15344</v>
      </c>
      <c r="JGU1" s="1" t="s">
        <v>15345</v>
      </c>
      <c r="JGV1" s="1" t="s">
        <v>15346</v>
      </c>
      <c r="JGW1" s="1" t="s">
        <v>15347</v>
      </c>
      <c r="JGX1" s="1" t="s">
        <v>15348</v>
      </c>
      <c r="JGY1" s="1" t="s">
        <v>15349</v>
      </c>
      <c r="JGZ1" s="1" t="s">
        <v>15350</v>
      </c>
      <c r="JHA1" s="1" t="s">
        <v>15351</v>
      </c>
      <c r="JHB1" s="1" t="s">
        <v>15352</v>
      </c>
      <c r="JHC1" s="1" t="s">
        <v>15353</v>
      </c>
      <c r="JHD1" s="1" t="s">
        <v>15354</v>
      </c>
      <c r="JHE1" s="1" t="s">
        <v>15355</v>
      </c>
      <c r="JHF1" s="1" t="s">
        <v>15356</v>
      </c>
      <c r="JHG1" s="1" t="s">
        <v>15357</v>
      </c>
      <c r="JHH1" s="1" t="s">
        <v>15358</v>
      </c>
      <c r="JHI1" s="1" t="s">
        <v>15359</v>
      </c>
      <c r="JHJ1" s="1" t="s">
        <v>15360</v>
      </c>
      <c r="JHK1" s="1" t="s">
        <v>15361</v>
      </c>
      <c r="JHL1" s="1" t="s">
        <v>15362</v>
      </c>
      <c r="JHM1" s="1" t="s">
        <v>15363</v>
      </c>
      <c r="JHN1" s="1" t="s">
        <v>15364</v>
      </c>
      <c r="JHO1" s="1" t="s">
        <v>15365</v>
      </c>
      <c r="JHP1" s="1" t="s">
        <v>15366</v>
      </c>
      <c r="JHQ1" s="1" t="s">
        <v>15367</v>
      </c>
      <c r="JHR1" s="1" t="s">
        <v>15368</v>
      </c>
      <c r="JHS1" s="1" t="s">
        <v>15369</v>
      </c>
      <c r="JHT1" s="1" t="s">
        <v>15370</v>
      </c>
      <c r="JHU1" s="1" t="s">
        <v>15371</v>
      </c>
      <c r="JHV1" s="1" t="s">
        <v>15372</v>
      </c>
      <c r="JHW1" s="1" t="s">
        <v>15373</v>
      </c>
      <c r="JHX1" s="1" t="s">
        <v>15374</v>
      </c>
      <c r="JHY1" s="1" t="s">
        <v>15375</v>
      </c>
      <c r="JHZ1" s="1" t="s">
        <v>15376</v>
      </c>
      <c r="JIA1" s="1" t="s">
        <v>15377</v>
      </c>
      <c r="JIB1" s="1" t="s">
        <v>15378</v>
      </c>
      <c r="JIC1" s="1" t="s">
        <v>15379</v>
      </c>
      <c r="JID1" s="1" t="s">
        <v>15380</v>
      </c>
      <c r="JIE1" s="1" t="s">
        <v>15381</v>
      </c>
      <c r="JIF1" s="1" t="s">
        <v>15382</v>
      </c>
      <c r="JIG1" s="1" t="s">
        <v>15383</v>
      </c>
      <c r="JIH1" s="1" t="s">
        <v>15384</v>
      </c>
      <c r="JII1" s="1" t="s">
        <v>15385</v>
      </c>
      <c r="JIJ1" s="1" t="s">
        <v>15386</v>
      </c>
      <c r="JIK1" s="1" t="s">
        <v>15387</v>
      </c>
      <c r="JIL1" s="1" t="s">
        <v>15388</v>
      </c>
      <c r="JIM1" s="1" t="s">
        <v>15389</v>
      </c>
      <c r="JIN1" s="1" t="s">
        <v>15390</v>
      </c>
      <c r="JIO1" s="1" t="s">
        <v>15391</v>
      </c>
      <c r="JIP1" s="1" t="s">
        <v>15392</v>
      </c>
      <c r="JIQ1" s="1" t="s">
        <v>15393</v>
      </c>
      <c r="JIR1" s="1" t="s">
        <v>15394</v>
      </c>
      <c r="JIS1" s="1" t="s">
        <v>15395</v>
      </c>
      <c r="JIT1" s="1" t="s">
        <v>15396</v>
      </c>
      <c r="JIU1" s="1" t="s">
        <v>15397</v>
      </c>
      <c r="JIV1" s="1" t="s">
        <v>15398</v>
      </c>
      <c r="JIW1" s="1" t="s">
        <v>15399</v>
      </c>
      <c r="JIX1" s="1" t="s">
        <v>15400</v>
      </c>
      <c r="JIY1" s="1" t="s">
        <v>15401</v>
      </c>
      <c r="JIZ1" s="1" t="s">
        <v>15402</v>
      </c>
      <c r="JJA1" s="1" t="s">
        <v>15403</v>
      </c>
      <c r="JJB1" s="1" t="s">
        <v>15404</v>
      </c>
      <c r="JJC1" s="1" t="s">
        <v>15405</v>
      </c>
      <c r="JJD1" s="1" t="s">
        <v>15406</v>
      </c>
      <c r="JJE1" s="1" t="s">
        <v>15407</v>
      </c>
      <c r="JJF1" s="1" t="s">
        <v>15408</v>
      </c>
      <c r="JJG1" s="1" t="s">
        <v>15409</v>
      </c>
      <c r="JJH1" s="1" t="s">
        <v>15410</v>
      </c>
      <c r="JJI1" s="1" t="s">
        <v>15411</v>
      </c>
      <c r="JJJ1" s="1" t="s">
        <v>15412</v>
      </c>
      <c r="JJK1" s="1" t="s">
        <v>15413</v>
      </c>
      <c r="JJL1" s="1" t="s">
        <v>15414</v>
      </c>
      <c r="JJM1" s="1" t="s">
        <v>15415</v>
      </c>
      <c r="JJN1" s="1" t="s">
        <v>15416</v>
      </c>
      <c r="JJO1" s="1" t="s">
        <v>15417</v>
      </c>
      <c r="JJP1" s="1" t="s">
        <v>15418</v>
      </c>
      <c r="JJQ1" s="1" t="s">
        <v>15419</v>
      </c>
      <c r="JJR1" s="1" t="s">
        <v>15420</v>
      </c>
      <c r="JJS1" s="1" t="s">
        <v>15421</v>
      </c>
      <c r="JJT1" s="1" t="s">
        <v>15422</v>
      </c>
      <c r="JJU1" s="1" t="s">
        <v>15423</v>
      </c>
      <c r="JJV1" s="1" t="s">
        <v>15424</v>
      </c>
      <c r="JJW1" s="1" t="s">
        <v>15425</v>
      </c>
      <c r="JJX1" s="1" t="s">
        <v>15426</v>
      </c>
      <c r="JJY1" s="1" t="s">
        <v>15427</v>
      </c>
      <c r="JJZ1" s="1" t="s">
        <v>15428</v>
      </c>
      <c r="JKA1" s="1" t="s">
        <v>15429</v>
      </c>
      <c r="JKB1" s="1" t="s">
        <v>15430</v>
      </c>
      <c r="JKC1" s="1" t="s">
        <v>15431</v>
      </c>
      <c r="JKD1" s="1" t="s">
        <v>15432</v>
      </c>
      <c r="JKE1" s="1" t="s">
        <v>15433</v>
      </c>
      <c r="JKF1" s="1" t="s">
        <v>15434</v>
      </c>
      <c r="JKG1" s="1" t="s">
        <v>15435</v>
      </c>
      <c r="JKH1" s="1" t="s">
        <v>15436</v>
      </c>
      <c r="JKI1" s="1" t="s">
        <v>15437</v>
      </c>
      <c r="JKJ1" s="1" t="s">
        <v>15438</v>
      </c>
      <c r="JKK1" s="1" t="s">
        <v>15439</v>
      </c>
      <c r="JKL1" s="1" t="s">
        <v>15440</v>
      </c>
      <c r="JKM1" s="1" t="s">
        <v>15441</v>
      </c>
      <c r="JKN1" s="1" t="s">
        <v>15442</v>
      </c>
      <c r="JKO1" s="1" t="s">
        <v>15443</v>
      </c>
      <c r="JKP1" s="1" t="s">
        <v>15444</v>
      </c>
      <c r="JKQ1" s="1" t="s">
        <v>15445</v>
      </c>
      <c r="JKR1" s="1" t="s">
        <v>15446</v>
      </c>
      <c r="JKS1" s="1" t="s">
        <v>15447</v>
      </c>
      <c r="JKT1" s="1" t="s">
        <v>15448</v>
      </c>
      <c r="JKU1" s="1" t="s">
        <v>15449</v>
      </c>
      <c r="JKV1" s="1" t="s">
        <v>15450</v>
      </c>
      <c r="JKW1" s="1" t="s">
        <v>15451</v>
      </c>
      <c r="JKX1" s="1" t="s">
        <v>15452</v>
      </c>
      <c r="JKY1" s="1" t="s">
        <v>15453</v>
      </c>
      <c r="JKZ1" s="1" t="s">
        <v>15454</v>
      </c>
      <c r="JLA1" s="1" t="s">
        <v>15455</v>
      </c>
      <c r="JLB1" s="1" t="s">
        <v>15456</v>
      </c>
      <c r="JLC1" s="1" t="s">
        <v>15457</v>
      </c>
      <c r="JLD1" s="1" t="s">
        <v>15458</v>
      </c>
      <c r="JLE1" s="1" t="s">
        <v>15459</v>
      </c>
      <c r="JLF1" s="1" t="s">
        <v>15460</v>
      </c>
      <c r="JLG1" s="1" t="s">
        <v>15461</v>
      </c>
      <c r="JLH1" s="1" t="s">
        <v>15462</v>
      </c>
      <c r="JLI1" s="1" t="s">
        <v>15463</v>
      </c>
      <c r="JLJ1" s="1" t="s">
        <v>15464</v>
      </c>
      <c r="JLK1" s="1" t="s">
        <v>15465</v>
      </c>
      <c r="JLL1" s="1" t="s">
        <v>15466</v>
      </c>
      <c r="JLM1" s="1" t="s">
        <v>15467</v>
      </c>
      <c r="JLN1" s="1" t="s">
        <v>15468</v>
      </c>
      <c r="JLO1" s="1" t="s">
        <v>15469</v>
      </c>
      <c r="JLP1" s="1" t="s">
        <v>15470</v>
      </c>
      <c r="JLQ1" s="1" t="s">
        <v>15471</v>
      </c>
      <c r="JLR1" s="1" t="s">
        <v>15472</v>
      </c>
      <c r="JLS1" s="1" t="s">
        <v>15473</v>
      </c>
      <c r="JLT1" s="1" t="s">
        <v>15474</v>
      </c>
      <c r="JLU1" s="1" t="s">
        <v>15475</v>
      </c>
      <c r="JLV1" s="1" t="s">
        <v>15476</v>
      </c>
      <c r="JLW1" s="1" t="s">
        <v>15477</v>
      </c>
      <c r="JLX1" s="1" t="s">
        <v>15478</v>
      </c>
      <c r="JLY1" s="1" t="s">
        <v>15479</v>
      </c>
      <c r="JLZ1" s="1" t="s">
        <v>15480</v>
      </c>
      <c r="JMA1" s="1" t="s">
        <v>15481</v>
      </c>
      <c r="JMB1" s="1" t="s">
        <v>15482</v>
      </c>
      <c r="JMC1" s="1" t="s">
        <v>15483</v>
      </c>
      <c r="JMD1" s="1" t="s">
        <v>15484</v>
      </c>
      <c r="JME1" s="1" t="s">
        <v>15485</v>
      </c>
      <c r="JMF1" s="1" t="s">
        <v>15486</v>
      </c>
      <c r="JMG1" s="1" t="s">
        <v>15487</v>
      </c>
      <c r="JMH1" s="1" t="s">
        <v>15488</v>
      </c>
      <c r="JMI1" s="1" t="s">
        <v>15489</v>
      </c>
      <c r="JMJ1" s="1" t="s">
        <v>15490</v>
      </c>
      <c r="JMK1" s="1" t="s">
        <v>15491</v>
      </c>
      <c r="JML1" s="1" t="s">
        <v>15492</v>
      </c>
      <c r="JMM1" s="1" t="s">
        <v>15493</v>
      </c>
      <c r="JMN1" s="1" t="s">
        <v>15494</v>
      </c>
      <c r="JMO1" s="1" t="s">
        <v>15495</v>
      </c>
      <c r="JMP1" s="1" t="s">
        <v>15496</v>
      </c>
      <c r="JMQ1" s="1" t="s">
        <v>15497</v>
      </c>
      <c r="JMR1" s="1" t="s">
        <v>15498</v>
      </c>
      <c r="JMS1" s="1" t="s">
        <v>15499</v>
      </c>
      <c r="JMT1" s="1" t="s">
        <v>15500</v>
      </c>
      <c r="JMU1" s="1" t="s">
        <v>15501</v>
      </c>
      <c r="JMV1" s="1" t="s">
        <v>15502</v>
      </c>
      <c r="JMW1" s="1" t="s">
        <v>15503</v>
      </c>
      <c r="JMX1" s="1" t="s">
        <v>15504</v>
      </c>
      <c r="JMY1" s="1" t="s">
        <v>15505</v>
      </c>
      <c r="JMZ1" s="1" t="s">
        <v>15506</v>
      </c>
      <c r="JNA1" s="1" t="s">
        <v>15507</v>
      </c>
      <c r="JNB1" s="1" t="s">
        <v>15508</v>
      </c>
      <c r="JNC1" s="1" t="s">
        <v>15509</v>
      </c>
      <c r="JND1" s="1" t="s">
        <v>15510</v>
      </c>
      <c r="JNE1" s="1" t="s">
        <v>15511</v>
      </c>
      <c r="JNF1" s="1" t="s">
        <v>15512</v>
      </c>
      <c r="JNG1" s="1" t="s">
        <v>15513</v>
      </c>
      <c r="JNH1" s="1" t="s">
        <v>15514</v>
      </c>
      <c r="JNI1" s="1" t="s">
        <v>15515</v>
      </c>
      <c r="JNJ1" s="1" t="s">
        <v>15516</v>
      </c>
      <c r="JNK1" s="1" t="s">
        <v>15517</v>
      </c>
      <c r="JNL1" s="1" t="s">
        <v>15518</v>
      </c>
      <c r="JNM1" s="1" t="s">
        <v>15519</v>
      </c>
      <c r="JNN1" s="1" t="s">
        <v>15520</v>
      </c>
      <c r="JNO1" s="1" t="s">
        <v>15521</v>
      </c>
      <c r="JNP1" s="1" t="s">
        <v>15522</v>
      </c>
      <c r="JNQ1" s="1" t="s">
        <v>15523</v>
      </c>
      <c r="JNR1" s="1" t="s">
        <v>15524</v>
      </c>
      <c r="JNS1" s="1" t="s">
        <v>15525</v>
      </c>
      <c r="JNT1" s="1" t="s">
        <v>15526</v>
      </c>
      <c r="JNU1" s="1" t="s">
        <v>15527</v>
      </c>
      <c r="JNV1" s="1" t="s">
        <v>15528</v>
      </c>
      <c r="JNW1" s="1" t="s">
        <v>15529</v>
      </c>
      <c r="JNX1" s="1" t="s">
        <v>15530</v>
      </c>
      <c r="JNY1" s="1" t="s">
        <v>15531</v>
      </c>
      <c r="JNZ1" s="1" t="s">
        <v>15532</v>
      </c>
      <c r="JOA1" s="1" t="s">
        <v>15533</v>
      </c>
      <c r="JOB1" s="1" t="s">
        <v>15534</v>
      </c>
      <c r="JOC1" s="1" t="s">
        <v>15535</v>
      </c>
      <c r="JOD1" s="1" t="s">
        <v>15536</v>
      </c>
      <c r="JOE1" s="1" t="s">
        <v>15537</v>
      </c>
      <c r="JOF1" s="1" t="s">
        <v>15538</v>
      </c>
      <c r="JOG1" s="1" t="s">
        <v>15539</v>
      </c>
      <c r="JOH1" s="1" t="s">
        <v>15540</v>
      </c>
      <c r="JOI1" s="1" t="s">
        <v>15541</v>
      </c>
      <c r="JOJ1" s="1" t="s">
        <v>15542</v>
      </c>
      <c r="JOK1" s="1" t="s">
        <v>15543</v>
      </c>
      <c r="JOL1" s="1" t="s">
        <v>15544</v>
      </c>
      <c r="JOM1" s="1" t="s">
        <v>15545</v>
      </c>
      <c r="JON1" s="1" t="s">
        <v>15546</v>
      </c>
      <c r="JOO1" s="1" t="s">
        <v>15547</v>
      </c>
      <c r="JOP1" s="1" t="s">
        <v>15548</v>
      </c>
      <c r="JOQ1" s="1" t="s">
        <v>15549</v>
      </c>
      <c r="JOR1" s="1" t="s">
        <v>15550</v>
      </c>
      <c r="JOS1" s="1" t="s">
        <v>15551</v>
      </c>
      <c r="JOT1" s="1" t="s">
        <v>15552</v>
      </c>
      <c r="JOU1" s="1" t="s">
        <v>15553</v>
      </c>
      <c r="JOV1" s="1" t="s">
        <v>15554</v>
      </c>
      <c r="JOW1" s="1" t="s">
        <v>15555</v>
      </c>
      <c r="JOX1" s="1" t="s">
        <v>15556</v>
      </c>
      <c r="JOY1" s="1" t="s">
        <v>15557</v>
      </c>
      <c r="JOZ1" s="1" t="s">
        <v>15558</v>
      </c>
      <c r="JPA1" s="1" t="s">
        <v>15559</v>
      </c>
      <c r="JPB1" s="1" t="s">
        <v>15560</v>
      </c>
      <c r="JPC1" s="1" t="s">
        <v>15561</v>
      </c>
      <c r="JPD1" s="1" t="s">
        <v>15562</v>
      </c>
      <c r="JPE1" s="1" t="s">
        <v>15563</v>
      </c>
      <c r="JPF1" s="1" t="s">
        <v>15564</v>
      </c>
      <c r="JPG1" s="1" t="s">
        <v>15565</v>
      </c>
      <c r="JPH1" s="1" t="s">
        <v>15566</v>
      </c>
      <c r="JPI1" s="1" t="s">
        <v>15567</v>
      </c>
      <c r="JPJ1" s="1" t="s">
        <v>15568</v>
      </c>
      <c r="JPK1" s="1" t="s">
        <v>15569</v>
      </c>
      <c r="JPL1" s="1" t="s">
        <v>15570</v>
      </c>
      <c r="JPM1" s="1" t="s">
        <v>15571</v>
      </c>
      <c r="JPN1" s="1" t="s">
        <v>15572</v>
      </c>
      <c r="JPO1" s="1" t="s">
        <v>15573</v>
      </c>
      <c r="JPP1" s="1" t="s">
        <v>15574</v>
      </c>
      <c r="JPQ1" s="1" t="s">
        <v>15575</v>
      </c>
      <c r="JPR1" s="1" t="s">
        <v>15576</v>
      </c>
      <c r="JPS1" s="1" t="s">
        <v>15577</v>
      </c>
      <c r="JPT1" s="1" t="s">
        <v>15578</v>
      </c>
      <c r="JPU1" s="1" t="s">
        <v>15579</v>
      </c>
      <c r="JPV1" s="1" t="s">
        <v>15580</v>
      </c>
      <c r="JPW1" s="1" t="s">
        <v>15581</v>
      </c>
      <c r="JPX1" s="1" t="s">
        <v>15582</v>
      </c>
      <c r="JPY1" s="1" t="s">
        <v>15583</v>
      </c>
      <c r="JPZ1" s="1" t="s">
        <v>15584</v>
      </c>
      <c r="JQA1" s="1" t="s">
        <v>15585</v>
      </c>
      <c r="JQB1" s="1" t="s">
        <v>15586</v>
      </c>
      <c r="JQC1" s="1" t="s">
        <v>15587</v>
      </c>
      <c r="JQD1" s="1" t="s">
        <v>15588</v>
      </c>
      <c r="JQE1" s="1" t="s">
        <v>15589</v>
      </c>
      <c r="JQF1" s="1" t="s">
        <v>15590</v>
      </c>
      <c r="JQG1" s="1" t="s">
        <v>15591</v>
      </c>
      <c r="JQH1" s="1" t="s">
        <v>15592</v>
      </c>
      <c r="JQI1" s="1" t="s">
        <v>15593</v>
      </c>
      <c r="JQJ1" s="1" t="s">
        <v>15594</v>
      </c>
      <c r="JQK1" s="1" t="s">
        <v>15595</v>
      </c>
      <c r="JQL1" s="1" t="s">
        <v>15596</v>
      </c>
      <c r="JQM1" s="1" t="s">
        <v>15597</v>
      </c>
      <c r="JQN1" s="1" t="s">
        <v>15598</v>
      </c>
      <c r="JQO1" s="1" t="s">
        <v>15599</v>
      </c>
      <c r="JQP1" s="1" t="s">
        <v>15600</v>
      </c>
      <c r="JQQ1" s="1" t="s">
        <v>15601</v>
      </c>
      <c r="JQR1" s="1" t="s">
        <v>15602</v>
      </c>
      <c r="JQS1" s="1" t="s">
        <v>15603</v>
      </c>
      <c r="JQT1" s="1" t="s">
        <v>15604</v>
      </c>
      <c r="JQU1" s="1" t="s">
        <v>15605</v>
      </c>
      <c r="JQV1" s="1" t="s">
        <v>15606</v>
      </c>
      <c r="JQW1" s="1" t="s">
        <v>15607</v>
      </c>
      <c r="JQX1" s="1" t="s">
        <v>15608</v>
      </c>
      <c r="JQY1" s="1" t="s">
        <v>15609</v>
      </c>
      <c r="JQZ1" s="1" t="s">
        <v>15610</v>
      </c>
      <c r="JRA1" s="1" t="s">
        <v>15611</v>
      </c>
      <c r="JRB1" s="1" t="s">
        <v>15612</v>
      </c>
      <c r="JRC1" s="1" t="s">
        <v>15613</v>
      </c>
      <c r="JRD1" s="1" t="s">
        <v>15614</v>
      </c>
      <c r="JRE1" s="1" t="s">
        <v>15615</v>
      </c>
      <c r="JRF1" s="1" t="s">
        <v>15616</v>
      </c>
      <c r="JRG1" s="1" t="s">
        <v>15617</v>
      </c>
      <c r="JRH1" s="1" t="s">
        <v>15618</v>
      </c>
      <c r="JRI1" s="1" t="s">
        <v>15619</v>
      </c>
      <c r="JRJ1" s="1" t="s">
        <v>15620</v>
      </c>
      <c r="JRK1" s="1" t="s">
        <v>15621</v>
      </c>
      <c r="JRL1" s="1" t="s">
        <v>15622</v>
      </c>
      <c r="JRM1" s="1" t="s">
        <v>15623</v>
      </c>
      <c r="JRN1" s="1" t="s">
        <v>15624</v>
      </c>
      <c r="JRO1" s="1" t="s">
        <v>15625</v>
      </c>
      <c r="JRP1" s="1" t="s">
        <v>15626</v>
      </c>
      <c r="JRQ1" s="1" t="s">
        <v>15627</v>
      </c>
      <c r="JRR1" s="1" t="s">
        <v>15628</v>
      </c>
      <c r="JRS1" s="1" t="s">
        <v>15629</v>
      </c>
      <c r="JRT1" s="1" t="s">
        <v>15630</v>
      </c>
      <c r="JRU1" s="1" t="s">
        <v>15631</v>
      </c>
      <c r="JRV1" s="1" t="s">
        <v>15632</v>
      </c>
      <c r="JRW1" s="1" t="s">
        <v>15633</v>
      </c>
      <c r="JRX1" s="1" t="s">
        <v>15634</v>
      </c>
      <c r="JRY1" s="1" t="s">
        <v>15635</v>
      </c>
      <c r="JRZ1" s="1" t="s">
        <v>15636</v>
      </c>
      <c r="JSA1" s="1" t="s">
        <v>15637</v>
      </c>
      <c r="JSB1" s="1" t="s">
        <v>15638</v>
      </c>
      <c r="JSC1" s="1" t="s">
        <v>15639</v>
      </c>
      <c r="JSD1" s="1" t="s">
        <v>15640</v>
      </c>
      <c r="JSE1" s="1" t="s">
        <v>15641</v>
      </c>
      <c r="JSF1" s="1" t="s">
        <v>15642</v>
      </c>
      <c r="JSG1" s="1" t="s">
        <v>15643</v>
      </c>
      <c r="JSH1" s="1" t="s">
        <v>15644</v>
      </c>
      <c r="JSI1" s="1" t="s">
        <v>15645</v>
      </c>
      <c r="JSJ1" s="1" t="s">
        <v>15646</v>
      </c>
      <c r="JSK1" s="1" t="s">
        <v>15647</v>
      </c>
      <c r="JSL1" s="1" t="s">
        <v>15648</v>
      </c>
      <c r="JSM1" s="1" t="s">
        <v>15649</v>
      </c>
      <c r="JSN1" s="1" t="s">
        <v>15650</v>
      </c>
      <c r="JSO1" s="1" t="s">
        <v>15651</v>
      </c>
      <c r="JSP1" s="1" t="s">
        <v>15652</v>
      </c>
      <c r="JSQ1" s="1" t="s">
        <v>15653</v>
      </c>
      <c r="JSR1" s="1" t="s">
        <v>15654</v>
      </c>
      <c r="JSS1" s="1" t="s">
        <v>15655</v>
      </c>
      <c r="JST1" s="1" t="s">
        <v>15656</v>
      </c>
      <c r="JSU1" s="1" t="s">
        <v>15657</v>
      </c>
      <c r="JSV1" s="1" t="s">
        <v>15658</v>
      </c>
      <c r="JSW1" s="1" t="s">
        <v>15659</v>
      </c>
      <c r="JSX1" s="1" t="s">
        <v>15660</v>
      </c>
      <c r="JSY1" s="1" t="s">
        <v>15661</v>
      </c>
      <c r="JSZ1" s="1" t="s">
        <v>15662</v>
      </c>
      <c r="JTA1" s="1" t="s">
        <v>15663</v>
      </c>
      <c r="JTB1" s="1" t="s">
        <v>15664</v>
      </c>
      <c r="JTC1" s="1" t="s">
        <v>15665</v>
      </c>
      <c r="JTD1" s="1" t="s">
        <v>15666</v>
      </c>
      <c r="JTE1" s="1" t="s">
        <v>15667</v>
      </c>
      <c r="JTF1" s="1" t="s">
        <v>15668</v>
      </c>
      <c r="JTG1" s="1" t="s">
        <v>15669</v>
      </c>
      <c r="JTH1" s="1" t="s">
        <v>15670</v>
      </c>
      <c r="JTI1" s="1" t="s">
        <v>15671</v>
      </c>
      <c r="JTJ1" s="1" t="s">
        <v>15672</v>
      </c>
      <c r="JTK1" s="1" t="s">
        <v>15673</v>
      </c>
      <c r="JTL1" s="1" t="s">
        <v>15674</v>
      </c>
      <c r="JTM1" s="1" t="s">
        <v>15675</v>
      </c>
      <c r="JTN1" s="1" t="s">
        <v>15676</v>
      </c>
      <c r="JTO1" s="1" t="s">
        <v>15677</v>
      </c>
      <c r="JTP1" s="1" t="s">
        <v>15678</v>
      </c>
      <c r="JTQ1" s="1" t="s">
        <v>15679</v>
      </c>
      <c r="JTR1" s="1" t="s">
        <v>15680</v>
      </c>
      <c r="JTS1" s="1" t="s">
        <v>15681</v>
      </c>
      <c r="JTT1" s="1" t="s">
        <v>15682</v>
      </c>
      <c r="JTU1" s="1" t="s">
        <v>15683</v>
      </c>
      <c r="JTV1" s="1" t="s">
        <v>15684</v>
      </c>
      <c r="JTW1" s="1" t="s">
        <v>15685</v>
      </c>
      <c r="JTX1" s="1" t="s">
        <v>15686</v>
      </c>
      <c r="JTY1" s="1" t="s">
        <v>15687</v>
      </c>
      <c r="JTZ1" s="1" t="s">
        <v>15688</v>
      </c>
      <c r="JUA1" s="1" t="s">
        <v>15689</v>
      </c>
      <c r="JUB1" s="1" t="s">
        <v>15690</v>
      </c>
      <c r="JUC1" s="1" t="s">
        <v>15691</v>
      </c>
      <c r="JUD1" s="1" t="s">
        <v>15692</v>
      </c>
      <c r="JUE1" s="1" t="s">
        <v>15693</v>
      </c>
      <c r="JUF1" s="1" t="s">
        <v>15694</v>
      </c>
      <c r="JUG1" s="1" t="s">
        <v>15695</v>
      </c>
      <c r="JUH1" s="1" t="s">
        <v>15696</v>
      </c>
      <c r="JUI1" s="1" t="s">
        <v>15697</v>
      </c>
      <c r="JUJ1" s="1" t="s">
        <v>15698</v>
      </c>
      <c r="JUK1" s="1" t="s">
        <v>15699</v>
      </c>
      <c r="JUL1" s="1" t="s">
        <v>15700</v>
      </c>
      <c r="JUM1" s="1" t="s">
        <v>15701</v>
      </c>
      <c r="JUN1" s="1" t="s">
        <v>15702</v>
      </c>
      <c r="JUO1" s="1" t="s">
        <v>15703</v>
      </c>
      <c r="JUP1" s="1" t="s">
        <v>15704</v>
      </c>
      <c r="JUQ1" s="1" t="s">
        <v>15705</v>
      </c>
      <c r="JUR1" s="1" t="s">
        <v>15706</v>
      </c>
      <c r="JUS1" s="1" t="s">
        <v>15707</v>
      </c>
      <c r="JUT1" s="1" t="s">
        <v>15708</v>
      </c>
      <c r="JUU1" s="1" t="s">
        <v>15709</v>
      </c>
      <c r="JUV1" s="1" t="s">
        <v>15710</v>
      </c>
      <c r="JUW1" s="1" t="s">
        <v>15711</v>
      </c>
      <c r="JUX1" s="1" t="s">
        <v>15712</v>
      </c>
      <c r="JUY1" s="1" t="s">
        <v>15713</v>
      </c>
      <c r="JUZ1" s="1" t="s">
        <v>15714</v>
      </c>
      <c r="JVA1" s="1" t="s">
        <v>15715</v>
      </c>
      <c r="JVB1" s="1" t="s">
        <v>15716</v>
      </c>
      <c r="JVC1" s="1" t="s">
        <v>15717</v>
      </c>
      <c r="JVD1" s="1" t="s">
        <v>15718</v>
      </c>
      <c r="JVE1" s="1" t="s">
        <v>15719</v>
      </c>
      <c r="JVF1" s="1" t="s">
        <v>15720</v>
      </c>
      <c r="JVG1" s="1" t="s">
        <v>15721</v>
      </c>
      <c r="JVH1" s="1" t="s">
        <v>15722</v>
      </c>
      <c r="JVI1" s="1" t="s">
        <v>15723</v>
      </c>
      <c r="JVJ1" s="1" t="s">
        <v>15724</v>
      </c>
      <c r="JVK1" s="1" t="s">
        <v>15725</v>
      </c>
      <c r="JVL1" s="1" t="s">
        <v>15726</v>
      </c>
      <c r="JVM1" s="1" t="s">
        <v>15727</v>
      </c>
      <c r="JVN1" s="1" t="s">
        <v>15728</v>
      </c>
      <c r="JVO1" s="1" t="s">
        <v>15729</v>
      </c>
      <c r="JVP1" s="1" t="s">
        <v>15730</v>
      </c>
      <c r="JVQ1" s="1" t="s">
        <v>15731</v>
      </c>
      <c r="JVR1" s="1" t="s">
        <v>15732</v>
      </c>
      <c r="JVS1" s="1" t="s">
        <v>15733</v>
      </c>
      <c r="JVT1" s="1" t="s">
        <v>15734</v>
      </c>
      <c r="JVU1" s="1" t="s">
        <v>15735</v>
      </c>
      <c r="JVV1" s="1" t="s">
        <v>15736</v>
      </c>
      <c r="JVW1" s="1" t="s">
        <v>15737</v>
      </c>
      <c r="JVX1" s="1" t="s">
        <v>15738</v>
      </c>
      <c r="JVY1" s="1" t="s">
        <v>15739</v>
      </c>
      <c r="JVZ1" s="1" t="s">
        <v>15740</v>
      </c>
      <c r="JWA1" s="1" t="s">
        <v>15741</v>
      </c>
      <c r="JWB1" s="1" t="s">
        <v>15742</v>
      </c>
      <c r="JWC1" s="1" t="s">
        <v>15743</v>
      </c>
      <c r="JWD1" s="1" t="s">
        <v>15744</v>
      </c>
      <c r="JWE1" s="1" t="s">
        <v>15745</v>
      </c>
      <c r="JWF1" s="1" t="s">
        <v>15746</v>
      </c>
      <c r="JWG1" s="1" t="s">
        <v>15747</v>
      </c>
      <c r="JWH1" s="1" t="s">
        <v>15748</v>
      </c>
      <c r="JWI1" s="1" t="s">
        <v>15749</v>
      </c>
      <c r="JWJ1" s="1" t="s">
        <v>15750</v>
      </c>
      <c r="JWK1" s="1" t="s">
        <v>15751</v>
      </c>
      <c r="JWL1" s="1" t="s">
        <v>15752</v>
      </c>
      <c r="JWM1" s="1" t="s">
        <v>15753</v>
      </c>
      <c r="JWN1" s="1" t="s">
        <v>15754</v>
      </c>
      <c r="JWO1" s="1" t="s">
        <v>15755</v>
      </c>
      <c r="JWP1" s="1" t="s">
        <v>15756</v>
      </c>
      <c r="JWQ1" s="1" t="s">
        <v>15757</v>
      </c>
      <c r="JWR1" s="1" t="s">
        <v>15758</v>
      </c>
      <c r="JWS1" s="1" t="s">
        <v>15759</v>
      </c>
      <c r="JWT1" s="1" t="s">
        <v>15760</v>
      </c>
      <c r="JWU1" s="1" t="s">
        <v>15761</v>
      </c>
      <c r="JWV1" s="1" t="s">
        <v>15762</v>
      </c>
      <c r="JWW1" s="1" t="s">
        <v>15763</v>
      </c>
      <c r="JWX1" s="1" t="s">
        <v>15764</v>
      </c>
      <c r="JWY1" s="1" t="s">
        <v>15765</v>
      </c>
      <c r="JWZ1" s="1" t="s">
        <v>15766</v>
      </c>
      <c r="JXA1" s="1" t="s">
        <v>15767</v>
      </c>
      <c r="JXB1" s="1" t="s">
        <v>15768</v>
      </c>
      <c r="JXC1" s="1" t="s">
        <v>15769</v>
      </c>
      <c r="JXD1" s="1" t="s">
        <v>15770</v>
      </c>
      <c r="JXE1" s="1" t="s">
        <v>15771</v>
      </c>
      <c r="JXF1" s="1" t="s">
        <v>15772</v>
      </c>
      <c r="JXG1" s="1" t="s">
        <v>15773</v>
      </c>
      <c r="JXH1" s="1" t="s">
        <v>15774</v>
      </c>
      <c r="JXI1" s="1" t="s">
        <v>15775</v>
      </c>
      <c r="JXJ1" s="1" t="s">
        <v>15776</v>
      </c>
      <c r="JXK1" s="1" t="s">
        <v>15777</v>
      </c>
      <c r="JXL1" s="1" t="s">
        <v>15778</v>
      </c>
      <c r="JXM1" s="1" t="s">
        <v>15779</v>
      </c>
      <c r="JXN1" s="1" t="s">
        <v>15780</v>
      </c>
      <c r="JXO1" s="1" t="s">
        <v>15781</v>
      </c>
      <c r="JXP1" s="1" t="s">
        <v>15782</v>
      </c>
      <c r="JXQ1" s="1" t="s">
        <v>15783</v>
      </c>
      <c r="JXR1" s="1" t="s">
        <v>15784</v>
      </c>
      <c r="JXS1" s="1" t="s">
        <v>15785</v>
      </c>
      <c r="JXT1" s="1" t="s">
        <v>15786</v>
      </c>
      <c r="JXU1" s="1" t="s">
        <v>15787</v>
      </c>
      <c r="JXV1" s="1" t="s">
        <v>15788</v>
      </c>
      <c r="JXW1" s="1" t="s">
        <v>15789</v>
      </c>
      <c r="JXX1" s="1" t="s">
        <v>15790</v>
      </c>
      <c r="JXY1" s="1" t="s">
        <v>15791</v>
      </c>
      <c r="JXZ1" s="1" t="s">
        <v>15792</v>
      </c>
      <c r="JYA1" s="1" t="s">
        <v>15793</v>
      </c>
      <c r="JYB1" s="1" t="s">
        <v>15794</v>
      </c>
      <c r="JYC1" s="1" t="s">
        <v>15795</v>
      </c>
      <c r="JYD1" s="1" t="s">
        <v>15796</v>
      </c>
      <c r="JYE1" s="1" t="s">
        <v>15797</v>
      </c>
      <c r="JYF1" s="1" t="s">
        <v>15798</v>
      </c>
      <c r="JYG1" s="1" t="s">
        <v>15799</v>
      </c>
      <c r="JYH1" s="1" t="s">
        <v>15800</v>
      </c>
      <c r="JYI1" s="1" t="s">
        <v>15801</v>
      </c>
      <c r="JYJ1" s="1" t="s">
        <v>15802</v>
      </c>
      <c r="JYK1" s="1" t="s">
        <v>15803</v>
      </c>
      <c r="JYL1" s="1" t="s">
        <v>15804</v>
      </c>
      <c r="JYM1" s="1" t="s">
        <v>15805</v>
      </c>
      <c r="JYN1" s="1" t="s">
        <v>15806</v>
      </c>
      <c r="JYO1" s="1" t="s">
        <v>15807</v>
      </c>
      <c r="JYP1" s="1" t="s">
        <v>15808</v>
      </c>
      <c r="JYQ1" s="1" t="s">
        <v>15809</v>
      </c>
      <c r="JYR1" s="1" t="s">
        <v>15810</v>
      </c>
      <c r="JYS1" s="1" t="s">
        <v>15811</v>
      </c>
      <c r="JYT1" s="1" t="s">
        <v>15812</v>
      </c>
      <c r="JYU1" s="1" t="s">
        <v>15813</v>
      </c>
      <c r="JYV1" s="1" t="s">
        <v>15814</v>
      </c>
      <c r="JYW1" s="1" t="s">
        <v>15815</v>
      </c>
      <c r="JYX1" s="1" t="s">
        <v>15816</v>
      </c>
      <c r="JYY1" s="1" t="s">
        <v>15817</v>
      </c>
      <c r="JYZ1" s="1" t="s">
        <v>15818</v>
      </c>
      <c r="JZA1" s="1" t="s">
        <v>15819</v>
      </c>
      <c r="JZB1" s="1" t="s">
        <v>15820</v>
      </c>
      <c r="JZC1" s="1" t="s">
        <v>15821</v>
      </c>
      <c r="JZD1" s="1" t="s">
        <v>15822</v>
      </c>
      <c r="JZE1" s="1" t="s">
        <v>15823</v>
      </c>
      <c r="JZF1" s="1" t="s">
        <v>15824</v>
      </c>
      <c r="JZG1" s="1" t="s">
        <v>15825</v>
      </c>
      <c r="JZH1" s="1" t="s">
        <v>15826</v>
      </c>
      <c r="JZI1" s="1" t="s">
        <v>15827</v>
      </c>
      <c r="JZJ1" s="1" t="s">
        <v>15828</v>
      </c>
      <c r="JZK1" s="1" t="s">
        <v>15829</v>
      </c>
      <c r="JZL1" s="1" t="s">
        <v>15830</v>
      </c>
      <c r="JZM1" s="1" t="s">
        <v>15831</v>
      </c>
      <c r="JZN1" s="1" t="s">
        <v>15832</v>
      </c>
      <c r="JZO1" s="1" t="s">
        <v>15833</v>
      </c>
      <c r="JZP1" s="1" t="s">
        <v>15834</v>
      </c>
      <c r="JZQ1" s="1" t="s">
        <v>15835</v>
      </c>
      <c r="JZR1" s="1" t="s">
        <v>15836</v>
      </c>
      <c r="JZS1" s="1" t="s">
        <v>15837</v>
      </c>
      <c r="JZT1" s="1" t="s">
        <v>15838</v>
      </c>
      <c r="JZU1" s="1" t="s">
        <v>15839</v>
      </c>
      <c r="JZV1" s="1" t="s">
        <v>15840</v>
      </c>
      <c r="JZW1" s="1" t="s">
        <v>15841</v>
      </c>
      <c r="JZX1" s="1" t="s">
        <v>15842</v>
      </c>
      <c r="JZY1" s="1" t="s">
        <v>15843</v>
      </c>
      <c r="JZZ1" s="1" t="s">
        <v>15844</v>
      </c>
      <c r="KAA1" s="1" t="s">
        <v>15845</v>
      </c>
      <c r="KAB1" s="1" t="s">
        <v>15846</v>
      </c>
      <c r="KAC1" s="1" t="s">
        <v>15847</v>
      </c>
      <c r="KAD1" s="1" t="s">
        <v>15848</v>
      </c>
      <c r="KAE1" s="1" t="s">
        <v>15849</v>
      </c>
      <c r="KAF1" s="1" t="s">
        <v>15850</v>
      </c>
      <c r="KAG1" s="1" t="s">
        <v>15851</v>
      </c>
      <c r="KAH1" s="1" t="s">
        <v>15852</v>
      </c>
      <c r="KAI1" s="1" t="s">
        <v>15853</v>
      </c>
      <c r="KAJ1" s="1" t="s">
        <v>15854</v>
      </c>
      <c r="KAK1" s="1" t="s">
        <v>15855</v>
      </c>
      <c r="KAL1" s="1" t="s">
        <v>15856</v>
      </c>
      <c r="KAM1" s="1" t="s">
        <v>15857</v>
      </c>
      <c r="KAN1" s="1" t="s">
        <v>15858</v>
      </c>
      <c r="KAO1" s="1" t="s">
        <v>15859</v>
      </c>
      <c r="KAP1" s="1" t="s">
        <v>15860</v>
      </c>
      <c r="KAQ1" s="1" t="s">
        <v>15861</v>
      </c>
      <c r="KAR1" s="1" t="s">
        <v>15862</v>
      </c>
      <c r="KAS1" s="1" t="s">
        <v>15863</v>
      </c>
      <c r="KAT1" s="1" t="s">
        <v>15864</v>
      </c>
      <c r="KAU1" s="1" t="s">
        <v>15865</v>
      </c>
      <c r="KAV1" s="1" t="s">
        <v>15866</v>
      </c>
      <c r="KAW1" s="1" t="s">
        <v>15867</v>
      </c>
      <c r="KAX1" s="1" t="s">
        <v>15868</v>
      </c>
      <c r="KAY1" s="1" t="s">
        <v>15869</v>
      </c>
      <c r="KAZ1" s="1" t="s">
        <v>15870</v>
      </c>
      <c r="KBA1" s="1" t="s">
        <v>15871</v>
      </c>
      <c r="KBB1" s="1" t="s">
        <v>15872</v>
      </c>
      <c r="KBC1" s="1" t="s">
        <v>15873</v>
      </c>
      <c r="KBD1" s="1" t="s">
        <v>15874</v>
      </c>
      <c r="KBE1" s="1" t="s">
        <v>15875</v>
      </c>
      <c r="KBF1" s="1" t="s">
        <v>15876</v>
      </c>
      <c r="KBG1" s="1" t="s">
        <v>15877</v>
      </c>
      <c r="KBH1" s="1" t="s">
        <v>15878</v>
      </c>
      <c r="KBI1" s="1" t="s">
        <v>15879</v>
      </c>
      <c r="KBJ1" s="1" t="s">
        <v>15880</v>
      </c>
      <c r="KBK1" s="1" t="s">
        <v>15881</v>
      </c>
      <c r="KBL1" s="1" t="s">
        <v>15882</v>
      </c>
      <c r="KBM1" s="1" t="s">
        <v>15883</v>
      </c>
      <c r="KBN1" s="1" t="s">
        <v>15884</v>
      </c>
      <c r="KBO1" s="1" t="s">
        <v>15885</v>
      </c>
      <c r="KBP1" s="1" t="s">
        <v>15886</v>
      </c>
      <c r="KBQ1" s="1" t="s">
        <v>15887</v>
      </c>
      <c r="KBR1" s="1" t="s">
        <v>15888</v>
      </c>
      <c r="KBS1" s="1" t="s">
        <v>15889</v>
      </c>
      <c r="KBT1" s="1" t="s">
        <v>15890</v>
      </c>
      <c r="KBU1" s="1" t="s">
        <v>15891</v>
      </c>
      <c r="KBV1" s="1" t="s">
        <v>15892</v>
      </c>
      <c r="KBW1" s="1" t="s">
        <v>15893</v>
      </c>
      <c r="KBX1" s="1" t="s">
        <v>15894</v>
      </c>
      <c r="KBY1" s="1" t="s">
        <v>15895</v>
      </c>
      <c r="KBZ1" s="1" t="s">
        <v>15896</v>
      </c>
      <c r="KCA1" s="1" t="s">
        <v>15897</v>
      </c>
      <c r="KCB1" s="1" t="s">
        <v>15898</v>
      </c>
      <c r="KCC1" s="1" t="s">
        <v>15899</v>
      </c>
      <c r="KCD1" s="1" t="s">
        <v>15900</v>
      </c>
      <c r="KCE1" s="1" t="s">
        <v>15901</v>
      </c>
      <c r="KCF1" s="1" t="s">
        <v>15902</v>
      </c>
      <c r="KCG1" s="1" t="s">
        <v>15903</v>
      </c>
      <c r="KCH1" s="1" t="s">
        <v>15904</v>
      </c>
      <c r="KCI1" s="1" t="s">
        <v>15905</v>
      </c>
      <c r="KCJ1" s="1" t="s">
        <v>15906</v>
      </c>
      <c r="KCK1" s="1" t="s">
        <v>15907</v>
      </c>
      <c r="KCL1" s="1" t="s">
        <v>15908</v>
      </c>
      <c r="KCM1" s="1" t="s">
        <v>15909</v>
      </c>
      <c r="KCN1" s="1" t="s">
        <v>15910</v>
      </c>
      <c r="KCO1" s="1" t="s">
        <v>15911</v>
      </c>
      <c r="KCP1" s="1" t="s">
        <v>15912</v>
      </c>
      <c r="KCQ1" s="1" t="s">
        <v>15913</v>
      </c>
      <c r="KCR1" s="1" t="s">
        <v>15914</v>
      </c>
      <c r="KCS1" s="1" t="s">
        <v>15915</v>
      </c>
      <c r="KCT1" s="1" t="s">
        <v>15916</v>
      </c>
      <c r="KCU1" s="1" t="s">
        <v>15917</v>
      </c>
      <c r="KCV1" s="1" t="s">
        <v>15918</v>
      </c>
      <c r="KCW1" s="1" t="s">
        <v>15919</v>
      </c>
      <c r="KCX1" s="1" t="s">
        <v>15920</v>
      </c>
      <c r="KCY1" s="1" t="s">
        <v>15921</v>
      </c>
      <c r="KCZ1" s="1" t="s">
        <v>15922</v>
      </c>
      <c r="KDA1" s="1" t="s">
        <v>15923</v>
      </c>
      <c r="KDB1" s="1" t="s">
        <v>15924</v>
      </c>
      <c r="KDC1" s="1" t="s">
        <v>15925</v>
      </c>
      <c r="KDD1" s="1" t="s">
        <v>15926</v>
      </c>
      <c r="KDE1" s="1" t="s">
        <v>15927</v>
      </c>
      <c r="KDF1" s="1" t="s">
        <v>15928</v>
      </c>
      <c r="KDG1" s="1" t="s">
        <v>15929</v>
      </c>
      <c r="KDH1" s="1" t="s">
        <v>15930</v>
      </c>
      <c r="KDI1" s="1" t="s">
        <v>15931</v>
      </c>
      <c r="KDJ1" s="1" t="s">
        <v>15932</v>
      </c>
      <c r="KDK1" s="1" t="s">
        <v>15933</v>
      </c>
      <c r="KDL1" s="1" t="s">
        <v>15934</v>
      </c>
      <c r="KDM1" s="1" t="s">
        <v>15935</v>
      </c>
      <c r="KDN1" s="1" t="s">
        <v>15936</v>
      </c>
      <c r="KDO1" s="1" t="s">
        <v>15937</v>
      </c>
      <c r="KDP1" s="1" t="s">
        <v>15938</v>
      </c>
      <c r="KDQ1" s="1" t="s">
        <v>15939</v>
      </c>
      <c r="KDR1" s="1" t="s">
        <v>15940</v>
      </c>
      <c r="KDS1" s="1" t="s">
        <v>15941</v>
      </c>
      <c r="KDT1" s="1" t="s">
        <v>15942</v>
      </c>
      <c r="KDU1" s="1" t="s">
        <v>15943</v>
      </c>
      <c r="KDV1" s="1" t="s">
        <v>15944</v>
      </c>
      <c r="KDW1" s="1" t="s">
        <v>15945</v>
      </c>
      <c r="KDX1" s="1" t="s">
        <v>15946</v>
      </c>
      <c r="KDY1" s="1" t="s">
        <v>15947</v>
      </c>
      <c r="KDZ1" s="1" t="s">
        <v>15948</v>
      </c>
      <c r="KEA1" s="1" t="s">
        <v>15949</v>
      </c>
      <c r="KEB1" s="1" t="s">
        <v>15950</v>
      </c>
      <c r="KEC1" s="1" t="s">
        <v>15951</v>
      </c>
      <c r="KED1" s="1" t="s">
        <v>15952</v>
      </c>
      <c r="KEE1" s="1" t="s">
        <v>15953</v>
      </c>
      <c r="KEF1" s="1" t="s">
        <v>15954</v>
      </c>
      <c r="KEG1" s="1" t="s">
        <v>15955</v>
      </c>
      <c r="KEH1" s="1" t="s">
        <v>15956</v>
      </c>
      <c r="KEI1" s="1" t="s">
        <v>15957</v>
      </c>
      <c r="KEJ1" s="1" t="s">
        <v>15958</v>
      </c>
      <c r="KEK1" s="1" t="s">
        <v>15959</v>
      </c>
      <c r="KEL1" s="1" t="s">
        <v>15960</v>
      </c>
      <c r="KEM1" s="1" t="s">
        <v>15961</v>
      </c>
      <c r="KEN1" s="1" t="s">
        <v>15962</v>
      </c>
      <c r="KEO1" s="1" t="s">
        <v>15963</v>
      </c>
      <c r="KEP1" s="1" t="s">
        <v>15964</v>
      </c>
      <c r="KEQ1" s="1" t="s">
        <v>15965</v>
      </c>
      <c r="KER1" s="1" t="s">
        <v>15966</v>
      </c>
      <c r="KES1" s="1" t="s">
        <v>15967</v>
      </c>
      <c r="KET1" s="1" t="s">
        <v>15968</v>
      </c>
      <c r="KEU1" s="1" t="s">
        <v>15969</v>
      </c>
      <c r="KEV1" s="1" t="s">
        <v>15970</v>
      </c>
      <c r="KEW1" s="1" t="s">
        <v>15971</v>
      </c>
      <c r="KEX1" s="1" t="s">
        <v>15972</v>
      </c>
      <c r="KEY1" s="1" t="s">
        <v>15973</v>
      </c>
      <c r="KEZ1" s="1" t="s">
        <v>15974</v>
      </c>
      <c r="KFA1" s="1" t="s">
        <v>15975</v>
      </c>
      <c r="KFB1" s="1" t="s">
        <v>15976</v>
      </c>
      <c r="KFC1" s="1" t="s">
        <v>15977</v>
      </c>
      <c r="KFD1" s="1" t="s">
        <v>15978</v>
      </c>
      <c r="KFE1" s="1" t="s">
        <v>15979</v>
      </c>
      <c r="KFF1" s="1" t="s">
        <v>15980</v>
      </c>
      <c r="KFG1" s="1" t="s">
        <v>15981</v>
      </c>
      <c r="KFH1" s="1" t="s">
        <v>15982</v>
      </c>
      <c r="KFI1" s="1" t="s">
        <v>15983</v>
      </c>
      <c r="KFJ1" s="1" t="s">
        <v>15984</v>
      </c>
      <c r="KFK1" s="1" t="s">
        <v>15985</v>
      </c>
      <c r="KFL1" s="1" t="s">
        <v>15986</v>
      </c>
      <c r="KFM1" s="1" t="s">
        <v>15987</v>
      </c>
      <c r="KFN1" s="1" t="s">
        <v>15988</v>
      </c>
      <c r="KFO1" s="1" t="s">
        <v>15989</v>
      </c>
      <c r="KFP1" s="1" t="s">
        <v>15990</v>
      </c>
      <c r="KFQ1" s="1" t="s">
        <v>15991</v>
      </c>
      <c r="KFR1" s="1" t="s">
        <v>15992</v>
      </c>
      <c r="KFS1" s="1" t="s">
        <v>15993</v>
      </c>
      <c r="KFT1" s="1" t="s">
        <v>15994</v>
      </c>
      <c r="KFU1" s="1" t="s">
        <v>15995</v>
      </c>
      <c r="KFV1" s="1" t="s">
        <v>15996</v>
      </c>
      <c r="KFW1" s="1" t="s">
        <v>15997</v>
      </c>
      <c r="KFX1" s="1" t="s">
        <v>15998</v>
      </c>
      <c r="KFY1" s="1" t="s">
        <v>15999</v>
      </c>
      <c r="KFZ1" s="1" t="s">
        <v>16000</v>
      </c>
      <c r="KGA1" s="1" t="s">
        <v>16001</v>
      </c>
      <c r="KGB1" s="1" t="s">
        <v>16002</v>
      </c>
      <c r="KGC1" s="1" t="s">
        <v>16003</v>
      </c>
      <c r="KGD1" s="1" t="s">
        <v>16004</v>
      </c>
      <c r="KGE1" s="1" t="s">
        <v>16005</v>
      </c>
      <c r="KGF1" s="1" t="s">
        <v>16006</v>
      </c>
      <c r="KGG1" s="1" t="s">
        <v>16007</v>
      </c>
      <c r="KGH1" s="1" t="s">
        <v>16008</v>
      </c>
      <c r="KGI1" s="1" t="s">
        <v>16009</v>
      </c>
      <c r="KGJ1" s="1" t="s">
        <v>16010</v>
      </c>
      <c r="KGK1" s="1" t="s">
        <v>16011</v>
      </c>
      <c r="KGL1" s="1" t="s">
        <v>16012</v>
      </c>
      <c r="KGM1" s="1" t="s">
        <v>16013</v>
      </c>
      <c r="KGN1" s="1" t="s">
        <v>16014</v>
      </c>
      <c r="KGO1" s="1" t="s">
        <v>16015</v>
      </c>
      <c r="KGP1" s="1" t="s">
        <v>16016</v>
      </c>
      <c r="KGQ1" s="1" t="s">
        <v>16017</v>
      </c>
      <c r="KGR1" s="1" t="s">
        <v>16018</v>
      </c>
      <c r="KGS1" s="1" t="s">
        <v>16019</v>
      </c>
      <c r="KGT1" s="1" t="s">
        <v>16020</v>
      </c>
      <c r="KGU1" s="1" t="s">
        <v>16021</v>
      </c>
      <c r="KGV1" s="1" t="s">
        <v>16022</v>
      </c>
      <c r="KGW1" s="1" t="s">
        <v>16023</v>
      </c>
      <c r="KGX1" s="1" t="s">
        <v>16024</v>
      </c>
      <c r="KGY1" s="1" t="s">
        <v>16025</v>
      </c>
      <c r="KGZ1" s="1" t="s">
        <v>16026</v>
      </c>
      <c r="KHA1" s="1" t="s">
        <v>16027</v>
      </c>
      <c r="KHB1" s="1" t="s">
        <v>16028</v>
      </c>
      <c r="KHC1" s="1" t="s">
        <v>16029</v>
      </c>
      <c r="KHD1" s="1" t="s">
        <v>16030</v>
      </c>
      <c r="KHE1" s="1" t="s">
        <v>16031</v>
      </c>
      <c r="KHF1" s="1" t="s">
        <v>16032</v>
      </c>
      <c r="KHG1" s="1" t="s">
        <v>16033</v>
      </c>
      <c r="KHH1" s="1" t="s">
        <v>16034</v>
      </c>
      <c r="KHI1" s="1" t="s">
        <v>16035</v>
      </c>
      <c r="KHJ1" s="1" t="s">
        <v>16036</v>
      </c>
      <c r="KHK1" s="1" t="s">
        <v>16037</v>
      </c>
      <c r="KHL1" s="1" t="s">
        <v>16038</v>
      </c>
      <c r="KHM1" s="1" t="s">
        <v>16039</v>
      </c>
      <c r="KHN1" s="1" t="s">
        <v>16040</v>
      </c>
      <c r="KHO1" s="1" t="s">
        <v>16041</v>
      </c>
      <c r="KHP1" s="1" t="s">
        <v>16042</v>
      </c>
      <c r="KHQ1" s="1" t="s">
        <v>16043</v>
      </c>
      <c r="KHR1" s="1" t="s">
        <v>16044</v>
      </c>
      <c r="KHS1" s="1" t="s">
        <v>16045</v>
      </c>
      <c r="KHT1" s="1" t="s">
        <v>16046</v>
      </c>
      <c r="KHU1" s="1" t="s">
        <v>16047</v>
      </c>
      <c r="KHV1" s="1" t="s">
        <v>16048</v>
      </c>
      <c r="KHW1" s="1" t="s">
        <v>16049</v>
      </c>
      <c r="KHX1" s="1" t="s">
        <v>16050</v>
      </c>
      <c r="KHY1" s="1" t="s">
        <v>16051</v>
      </c>
      <c r="KHZ1" s="1" t="s">
        <v>16052</v>
      </c>
      <c r="KIA1" s="1" t="s">
        <v>16053</v>
      </c>
      <c r="KIB1" s="1" t="s">
        <v>16054</v>
      </c>
      <c r="KIC1" s="1" t="s">
        <v>16055</v>
      </c>
      <c r="KID1" s="1" t="s">
        <v>16056</v>
      </c>
      <c r="KIE1" s="1" t="s">
        <v>16057</v>
      </c>
      <c r="KIF1" s="1" t="s">
        <v>16058</v>
      </c>
      <c r="KIG1" s="1" t="s">
        <v>16059</v>
      </c>
      <c r="KIH1" s="1" t="s">
        <v>16060</v>
      </c>
      <c r="KII1" s="1" t="s">
        <v>16061</v>
      </c>
      <c r="KIJ1" s="1" t="s">
        <v>16062</v>
      </c>
      <c r="KIK1" s="1" t="s">
        <v>16063</v>
      </c>
      <c r="KIL1" s="1" t="s">
        <v>16064</v>
      </c>
      <c r="KIM1" s="1" t="s">
        <v>16065</v>
      </c>
      <c r="KIN1" s="1" t="s">
        <v>16066</v>
      </c>
      <c r="KIO1" s="1" t="s">
        <v>16067</v>
      </c>
      <c r="KIP1" s="1" t="s">
        <v>16068</v>
      </c>
      <c r="KIQ1" s="1" t="s">
        <v>16069</v>
      </c>
      <c r="KIR1" s="1" t="s">
        <v>16070</v>
      </c>
      <c r="KIS1" s="1" t="s">
        <v>16071</v>
      </c>
      <c r="KIT1" s="1" t="s">
        <v>16072</v>
      </c>
      <c r="KIU1" s="1" t="s">
        <v>16073</v>
      </c>
      <c r="KIV1" s="1" t="s">
        <v>16074</v>
      </c>
      <c r="KIW1" s="1" t="s">
        <v>16075</v>
      </c>
      <c r="KIX1" s="1" t="s">
        <v>16076</v>
      </c>
      <c r="KIY1" s="1" t="s">
        <v>16077</v>
      </c>
      <c r="KIZ1" s="1" t="s">
        <v>16078</v>
      </c>
      <c r="KJA1" s="1" t="s">
        <v>16079</v>
      </c>
      <c r="KJB1" s="1" t="s">
        <v>16080</v>
      </c>
      <c r="KJC1" s="1" t="s">
        <v>16081</v>
      </c>
      <c r="KJD1" s="1" t="s">
        <v>16082</v>
      </c>
      <c r="KJE1" s="1" t="s">
        <v>16083</v>
      </c>
      <c r="KJF1" s="1" t="s">
        <v>16084</v>
      </c>
      <c r="KJG1" s="1" t="s">
        <v>16085</v>
      </c>
      <c r="KJH1" s="1" t="s">
        <v>16086</v>
      </c>
      <c r="KJI1" s="1" t="s">
        <v>16087</v>
      </c>
      <c r="KJJ1" s="1" t="s">
        <v>16088</v>
      </c>
      <c r="KJK1" s="1" t="s">
        <v>16089</v>
      </c>
      <c r="KJL1" s="1" t="s">
        <v>16090</v>
      </c>
      <c r="KJM1" s="1" t="s">
        <v>16091</v>
      </c>
      <c r="KJN1" s="1" t="s">
        <v>16092</v>
      </c>
      <c r="KJO1" s="1" t="s">
        <v>16093</v>
      </c>
      <c r="KJP1" s="1" t="s">
        <v>16094</v>
      </c>
      <c r="KJQ1" s="1" t="s">
        <v>16095</v>
      </c>
      <c r="KJR1" s="1" t="s">
        <v>16096</v>
      </c>
      <c r="KJS1" s="1" t="s">
        <v>16097</v>
      </c>
      <c r="KJT1" s="1" t="s">
        <v>16098</v>
      </c>
      <c r="KJU1" s="1" t="s">
        <v>16099</v>
      </c>
      <c r="KJV1" s="1" t="s">
        <v>16100</v>
      </c>
      <c r="KJW1" s="1" t="s">
        <v>16101</v>
      </c>
      <c r="KJX1" s="1" t="s">
        <v>16102</v>
      </c>
      <c r="KJY1" s="1" t="s">
        <v>16103</v>
      </c>
      <c r="KJZ1" s="1" t="s">
        <v>16104</v>
      </c>
      <c r="KKA1" s="1" t="s">
        <v>16105</v>
      </c>
      <c r="KKB1" s="1" t="s">
        <v>16106</v>
      </c>
      <c r="KKC1" s="1" t="s">
        <v>16107</v>
      </c>
      <c r="KKD1" s="1" t="s">
        <v>16108</v>
      </c>
      <c r="KKE1" s="1" t="s">
        <v>16109</v>
      </c>
      <c r="KKF1" s="1" t="s">
        <v>16110</v>
      </c>
      <c r="KKG1" s="1" t="s">
        <v>16111</v>
      </c>
      <c r="KKH1" s="1" t="s">
        <v>16112</v>
      </c>
      <c r="KKI1" s="1" t="s">
        <v>16113</v>
      </c>
      <c r="KKJ1" s="1" t="s">
        <v>16114</v>
      </c>
      <c r="KKK1" s="1" t="s">
        <v>16115</v>
      </c>
      <c r="KKL1" s="1" t="s">
        <v>16116</v>
      </c>
      <c r="KKM1" s="1" t="s">
        <v>16117</v>
      </c>
      <c r="KKN1" s="1" t="s">
        <v>16118</v>
      </c>
      <c r="KKO1" s="1" t="s">
        <v>16119</v>
      </c>
      <c r="KKP1" s="1" t="s">
        <v>16120</v>
      </c>
      <c r="KKQ1" s="1" t="s">
        <v>16121</v>
      </c>
      <c r="KKR1" s="1" t="s">
        <v>16122</v>
      </c>
      <c r="KKS1" s="1" t="s">
        <v>16123</v>
      </c>
      <c r="KKT1" s="1" t="s">
        <v>16124</v>
      </c>
      <c r="KKU1" s="1" t="s">
        <v>16125</v>
      </c>
      <c r="KKV1" s="1" t="s">
        <v>16126</v>
      </c>
      <c r="KKW1" s="1" t="s">
        <v>16127</v>
      </c>
      <c r="KKX1" s="1" t="s">
        <v>16128</v>
      </c>
      <c r="KKY1" s="1" t="s">
        <v>16129</v>
      </c>
      <c r="KKZ1" s="1" t="s">
        <v>16130</v>
      </c>
      <c r="KLA1" s="1" t="s">
        <v>16131</v>
      </c>
      <c r="KLB1" s="1" t="s">
        <v>16132</v>
      </c>
      <c r="KLC1" s="1" t="s">
        <v>16133</v>
      </c>
      <c r="KLD1" s="1" t="s">
        <v>16134</v>
      </c>
      <c r="KLE1" s="1" t="s">
        <v>16135</v>
      </c>
      <c r="KLF1" s="1" t="s">
        <v>16136</v>
      </c>
      <c r="KLG1" s="1" t="s">
        <v>16137</v>
      </c>
      <c r="KLH1" s="1" t="s">
        <v>16138</v>
      </c>
      <c r="KLI1" s="1" t="s">
        <v>16139</v>
      </c>
      <c r="KLJ1" s="1" t="s">
        <v>16140</v>
      </c>
      <c r="KLK1" s="1" t="s">
        <v>16141</v>
      </c>
      <c r="KLL1" s="1" t="s">
        <v>16142</v>
      </c>
      <c r="KLM1" s="1" t="s">
        <v>16143</v>
      </c>
      <c r="KLN1" s="1" t="s">
        <v>16144</v>
      </c>
      <c r="KLO1" s="1" t="s">
        <v>16145</v>
      </c>
      <c r="KLP1" s="1" t="s">
        <v>16146</v>
      </c>
      <c r="KLQ1" s="1" t="s">
        <v>16147</v>
      </c>
      <c r="KLR1" s="1" t="s">
        <v>16148</v>
      </c>
      <c r="KLS1" s="1" t="s">
        <v>16149</v>
      </c>
      <c r="KLT1" s="1" t="s">
        <v>16150</v>
      </c>
      <c r="KLU1" s="1" t="s">
        <v>16151</v>
      </c>
      <c r="KLV1" s="1" t="s">
        <v>16152</v>
      </c>
      <c r="KLW1" s="1" t="s">
        <v>16153</v>
      </c>
      <c r="KLX1" s="1" t="s">
        <v>16154</v>
      </c>
      <c r="KLY1" s="1" t="s">
        <v>16155</v>
      </c>
      <c r="KLZ1" s="1" t="s">
        <v>16156</v>
      </c>
      <c r="KMA1" s="1" t="s">
        <v>16157</v>
      </c>
      <c r="KMB1" s="1" t="s">
        <v>16158</v>
      </c>
      <c r="KMC1" s="1" t="s">
        <v>16159</v>
      </c>
      <c r="KMD1" s="1" t="s">
        <v>16160</v>
      </c>
      <c r="KME1" s="1" t="s">
        <v>16161</v>
      </c>
      <c r="KMF1" s="1" t="s">
        <v>16162</v>
      </c>
      <c r="KMG1" s="1" t="s">
        <v>16163</v>
      </c>
      <c r="KMH1" s="1" t="s">
        <v>16164</v>
      </c>
      <c r="KMI1" s="1" t="s">
        <v>16165</v>
      </c>
      <c r="KMJ1" s="1" t="s">
        <v>16166</v>
      </c>
      <c r="KMK1" s="1" t="s">
        <v>16167</v>
      </c>
      <c r="KML1" s="1" t="s">
        <v>16168</v>
      </c>
      <c r="KMM1" s="1" t="s">
        <v>16169</v>
      </c>
      <c r="KMN1" s="1" t="s">
        <v>16170</v>
      </c>
      <c r="KMO1" s="1" t="s">
        <v>16171</v>
      </c>
      <c r="KMP1" s="1" t="s">
        <v>16172</v>
      </c>
      <c r="KMQ1" s="1" t="s">
        <v>16173</v>
      </c>
      <c r="KMR1" s="1" t="s">
        <v>16174</v>
      </c>
      <c r="KMS1" s="1" t="s">
        <v>16175</v>
      </c>
      <c r="KMT1" s="1" t="s">
        <v>16176</v>
      </c>
      <c r="KMU1" s="1" t="s">
        <v>16177</v>
      </c>
      <c r="KMV1" s="1" t="s">
        <v>16178</v>
      </c>
      <c r="KMW1" s="1" t="s">
        <v>16179</v>
      </c>
      <c r="KMX1" s="1" t="s">
        <v>16180</v>
      </c>
      <c r="KMY1" s="1" t="s">
        <v>16181</v>
      </c>
      <c r="KMZ1" s="1" t="s">
        <v>16182</v>
      </c>
      <c r="KNA1" s="1" t="s">
        <v>16183</v>
      </c>
      <c r="KNB1" s="1" t="s">
        <v>16184</v>
      </c>
      <c r="KNC1" s="1" t="s">
        <v>16185</v>
      </c>
      <c r="KND1" s="1" t="s">
        <v>16186</v>
      </c>
      <c r="KNE1" s="1" t="s">
        <v>16187</v>
      </c>
      <c r="KNF1" s="1" t="s">
        <v>16188</v>
      </c>
      <c r="KNG1" s="1" t="s">
        <v>16189</v>
      </c>
      <c r="KNH1" s="1" t="s">
        <v>16190</v>
      </c>
      <c r="KNI1" s="1" t="s">
        <v>16191</v>
      </c>
      <c r="KNJ1" s="1" t="s">
        <v>16192</v>
      </c>
      <c r="KNK1" s="1" t="s">
        <v>16193</v>
      </c>
      <c r="KNL1" s="1" t="s">
        <v>16194</v>
      </c>
      <c r="KNM1" s="1" t="s">
        <v>16195</v>
      </c>
      <c r="KNN1" s="1" t="s">
        <v>16196</v>
      </c>
      <c r="KNO1" s="1" t="s">
        <v>16197</v>
      </c>
      <c r="KNP1" s="1" t="s">
        <v>16198</v>
      </c>
      <c r="KNQ1" s="1" t="s">
        <v>16199</v>
      </c>
      <c r="KNR1" s="1" t="s">
        <v>16200</v>
      </c>
      <c r="KNS1" s="1" t="s">
        <v>16201</v>
      </c>
      <c r="KNT1" s="1" t="s">
        <v>16202</v>
      </c>
      <c r="KNU1" s="1" t="s">
        <v>16203</v>
      </c>
      <c r="KNV1" s="1" t="s">
        <v>16204</v>
      </c>
      <c r="KNW1" s="1" t="s">
        <v>16205</v>
      </c>
      <c r="KNX1" s="1" t="s">
        <v>16206</v>
      </c>
      <c r="KNY1" s="1" t="s">
        <v>16207</v>
      </c>
      <c r="KNZ1" s="1" t="s">
        <v>16208</v>
      </c>
      <c r="KOA1" s="1" t="s">
        <v>16209</v>
      </c>
      <c r="KOB1" s="1" t="s">
        <v>16210</v>
      </c>
      <c r="KOC1" s="1" t="s">
        <v>16211</v>
      </c>
      <c r="KOD1" s="1" t="s">
        <v>16212</v>
      </c>
      <c r="KOE1" s="1" t="s">
        <v>16213</v>
      </c>
      <c r="KOF1" s="1" t="s">
        <v>16214</v>
      </c>
      <c r="KOG1" s="1" t="s">
        <v>16215</v>
      </c>
      <c r="KOH1" s="1" t="s">
        <v>16216</v>
      </c>
      <c r="KOI1" s="1" t="s">
        <v>16217</v>
      </c>
      <c r="KOJ1" s="1" t="s">
        <v>16218</v>
      </c>
      <c r="KOK1" s="1" t="s">
        <v>16219</v>
      </c>
      <c r="KOL1" s="1" t="s">
        <v>16220</v>
      </c>
      <c r="KOM1" s="1" t="s">
        <v>16221</v>
      </c>
      <c r="KON1" s="1" t="s">
        <v>16222</v>
      </c>
      <c r="KOO1" s="1" t="s">
        <v>16223</v>
      </c>
      <c r="KOP1" s="1" t="s">
        <v>16224</v>
      </c>
      <c r="KOQ1" s="1" t="s">
        <v>16225</v>
      </c>
      <c r="KOR1" s="1" t="s">
        <v>16226</v>
      </c>
      <c r="KOS1" s="1" t="s">
        <v>16227</v>
      </c>
      <c r="KOT1" s="1" t="s">
        <v>16228</v>
      </c>
      <c r="KOU1" s="1" t="s">
        <v>16229</v>
      </c>
      <c r="KOV1" s="1" t="s">
        <v>16230</v>
      </c>
      <c r="KOW1" s="1" t="s">
        <v>16231</v>
      </c>
      <c r="KOX1" s="1" t="s">
        <v>16232</v>
      </c>
      <c r="KOY1" s="1" t="s">
        <v>16233</v>
      </c>
      <c r="KOZ1" s="1" t="s">
        <v>16234</v>
      </c>
      <c r="KPA1" s="1" t="s">
        <v>16235</v>
      </c>
      <c r="KPB1" s="1" t="s">
        <v>16236</v>
      </c>
      <c r="KPC1" s="1" t="s">
        <v>16237</v>
      </c>
      <c r="KPD1" s="1" t="s">
        <v>16238</v>
      </c>
      <c r="KPE1" s="1" t="s">
        <v>16239</v>
      </c>
      <c r="KPF1" s="1" t="s">
        <v>16240</v>
      </c>
      <c r="KPG1" s="1" t="s">
        <v>16241</v>
      </c>
      <c r="KPH1" s="1" t="s">
        <v>16242</v>
      </c>
      <c r="KPI1" s="1" t="s">
        <v>16243</v>
      </c>
      <c r="KPJ1" s="1" t="s">
        <v>16244</v>
      </c>
      <c r="KPK1" s="1" t="s">
        <v>16245</v>
      </c>
      <c r="KPL1" s="1" t="s">
        <v>16246</v>
      </c>
      <c r="KPM1" s="1" t="s">
        <v>16247</v>
      </c>
      <c r="KPN1" s="1" t="s">
        <v>16248</v>
      </c>
      <c r="KPO1" s="1" t="s">
        <v>16249</v>
      </c>
      <c r="KPP1" s="1" t="s">
        <v>16250</v>
      </c>
      <c r="KPQ1" s="1" t="s">
        <v>16251</v>
      </c>
      <c r="KPR1" s="1" t="s">
        <v>16252</v>
      </c>
      <c r="KPS1" s="1" t="s">
        <v>16253</v>
      </c>
      <c r="KPT1" s="1" t="s">
        <v>16254</v>
      </c>
      <c r="KPU1" s="1" t="s">
        <v>16255</v>
      </c>
      <c r="KPV1" s="1" t="s">
        <v>16256</v>
      </c>
      <c r="KPW1" s="1" t="s">
        <v>16257</v>
      </c>
      <c r="KPX1" s="1" t="s">
        <v>16258</v>
      </c>
      <c r="KPY1" s="1" t="s">
        <v>16259</v>
      </c>
      <c r="KPZ1" s="1" t="s">
        <v>16260</v>
      </c>
      <c r="KQA1" s="1" t="s">
        <v>16261</v>
      </c>
      <c r="KQB1" s="1" t="s">
        <v>16262</v>
      </c>
      <c r="KQC1" s="1" t="s">
        <v>16263</v>
      </c>
      <c r="KQD1" s="1" t="s">
        <v>16264</v>
      </c>
      <c r="KQE1" s="1" t="s">
        <v>16265</v>
      </c>
      <c r="KQF1" s="1" t="s">
        <v>16266</v>
      </c>
      <c r="KQG1" s="1" t="s">
        <v>16267</v>
      </c>
      <c r="KQH1" s="1" t="s">
        <v>16268</v>
      </c>
      <c r="KQI1" s="1" t="s">
        <v>16269</v>
      </c>
      <c r="KQJ1" s="1" t="s">
        <v>16270</v>
      </c>
      <c r="KQK1" s="1" t="s">
        <v>16271</v>
      </c>
      <c r="KQL1" s="1" t="s">
        <v>16272</v>
      </c>
      <c r="KQM1" s="1" t="s">
        <v>16273</v>
      </c>
      <c r="KQN1" s="1" t="s">
        <v>16274</v>
      </c>
      <c r="KQO1" s="1" t="s">
        <v>16275</v>
      </c>
      <c r="KQP1" s="1" t="s">
        <v>16276</v>
      </c>
      <c r="KQQ1" s="1" t="s">
        <v>16277</v>
      </c>
      <c r="KQR1" s="1" t="s">
        <v>16278</v>
      </c>
      <c r="KQS1" s="1" t="s">
        <v>16279</v>
      </c>
      <c r="KQT1" s="1" t="s">
        <v>16280</v>
      </c>
      <c r="KQU1" s="1" t="s">
        <v>16281</v>
      </c>
      <c r="KQV1" s="1" t="s">
        <v>16282</v>
      </c>
      <c r="KQW1" s="1" t="s">
        <v>16283</v>
      </c>
      <c r="KQX1" s="1" t="s">
        <v>16284</v>
      </c>
      <c r="KQY1" s="1" t="s">
        <v>16285</v>
      </c>
      <c r="KQZ1" s="1" t="s">
        <v>16286</v>
      </c>
      <c r="KRA1" s="1" t="s">
        <v>16287</v>
      </c>
      <c r="KRB1" s="1" t="s">
        <v>16288</v>
      </c>
      <c r="KRC1" s="1" t="s">
        <v>16289</v>
      </c>
      <c r="KRD1" s="1" t="s">
        <v>16290</v>
      </c>
      <c r="KRE1" s="1" t="s">
        <v>16291</v>
      </c>
      <c r="KRF1" s="1" t="s">
        <v>16292</v>
      </c>
      <c r="KRG1" s="1" t="s">
        <v>16293</v>
      </c>
      <c r="KRH1" s="1" t="s">
        <v>16294</v>
      </c>
      <c r="KRI1" s="1" t="s">
        <v>16295</v>
      </c>
      <c r="KRJ1" s="1" t="s">
        <v>16296</v>
      </c>
      <c r="KRK1" s="1" t="s">
        <v>16297</v>
      </c>
      <c r="KRL1" s="1" t="s">
        <v>16298</v>
      </c>
      <c r="KRM1" s="1" t="s">
        <v>16299</v>
      </c>
      <c r="KRN1" s="1" t="s">
        <v>16300</v>
      </c>
      <c r="KRO1" s="1" t="s">
        <v>16301</v>
      </c>
      <c r="KRP1" s="1" t="s">
        <v>16302</v>
      </c>
      <c r="KRQ1" s="1" t="s">
        <v>16303</v>
      </c>
      <c r="KRR1" s="1" t="s">
        <v>16304</v>
      </c>
      <c r="KRS1" s="1" t="s">
        <v>16305</v>
      </c>
      <c r="KRT1" s="1" t="s">
        <v>16306</v>
      </c>
      <c r="KRU1" s="1" t="s">
        <v>16307</v>
      </c>
      <c r="KRV1" s="1" t="s">
        <v>16308</v>
      </c>
      <c r="KRW1" s="1" t="s">
        <v>16309</v>
      </c>
      <c r="KRX1" s="1" t="s">
        <v>16310</v>
      </c>
      <c r="KRY1" s="1" t="s">
        <v>16311</v>
      </c>
      <c r="KRZ1" s="1" t="s">
        <v>16312</v>
      </c>
      <c r="KSA1" s="1" t="s">
        <v>16313</v>
      </c>
      <c r="KSB1" s="1" t="s">
        <v>16314</v>
      </c>
      <c r="KSC1" s="1" t="s">
        <v>16315</v>
      </c>
      <c r="KSD1" s="1" t="s">
        <v>16316</v>
      </c>
      <c r="KSE1" s="1" t="s">
        <v>16317</v>
      </c>
      <c r="KSF1" s="1" t="s">
        <v>16318</v>
      </c>
      <c r="KSG1" s="1" t="s">
        <v>16319</v>
      </c>
      <c r="KSH1" s="1" t="s">
        <v>16320</v>
      </c>
      <c r="KSI1" s="1" t="s">
        <v>16321</v>
      </c>
      <c r="KSJ1" s="1" t="s">
        <v>16322</v>
      </c>
      <c r="KSK1" s="1" t="s">
        <v>16323</v>
      </c>
      <c r="KSL1" s="1" t="s">
        <v>16324</v>
      </c>
      <c r="KSM1" s="1" t="s">
        <v>16325</v>
      </c>
      <c r="KSN1" s="1" t="s">
        <v>16326</v>
      </c>
      <c r="KSO1" s="1" t="s">
        <v>16327</v>
      </c>
      <c r="KSP1" s="1" t="s">
        <v>16328</v>
      </c>
      <c r="KSQ1" s="1" t="s">
        <v>16329</v>
      </c>
      <c r="KSR1" s="1" t="s">
        <v>16330</v>
      </c>
      <c r="KSS1" s="1" t="s">
        <v>16331</v>
      </c>
      <c r="KST1" s="1" t="s">
        <v>16332</v>
      </c>
      <c r="KSU1" s="1" t="s">
        <v>16333</v>
      </c>
      <c r="KSV1" s="1" t="s">
        <v>16334</v>
      </c>
      <c r="KSW1" s="1" t="s">
        <v>16335</v>
      </c>
      <c r="KSX1" s="1" t="s">
        <v>16336</v>
      </c>
      <c r="KSY1" s="1" t="s">
        <v>16337</v>
      </c>
      <c r="KSZ1" s="1" t="s">
        <v>16338</v>
      </c>
      <c r="KTA1" s="1" t="s">
        <v>16339</v>
      </c>
      <c r="KTB1" s="1" t="s">
        <v>16340</v>
      </c>
      <c r="KTC1" s="1" t="s">
        <v>16341</v>
      </c>
      <c r="KTD1" s="1" t="s">
        <v>16342</v>
      </c>
      <c r="KTE1" s="1" t="s">
        <v>16343</v>
      </c>
      <c r="KTF1" s="1" t="s">
        <v>16344</v>
      </c>
      <c r="KTG1" s="1" t="s">
        <v>16345</v>
      </c>
      <c r="KTH1" s="1" t="s">
        <v>16346</v>
      </c>
      <c r="KTI1" s="1" t="s">
        <v>16347</v>
      </c>
      <c r="KTJ1" s="1" t="s">
        <v>16348</v>
      </c>
      <c r="KTK1" s="1" t="s">
        <v>16349</v>
      </c>
      <c r="KTL1" s="1" t="s">
        <v>16350</v>
      </c>
      <c r="KTM1" s="1" t="s">
        <v>16351</v>
      </c>
      <c r="KTN1" s="1" t="s">
        <v>16352</v>
      </c>
      <c r="KTO1" s="1" t="s">
        <v>16353</v>
      </c>
      <c r="KTP1" s="1" t="s">
        <v>16354</v>
      </c>
      <c r="KTQ1" s="1" t="s">
        <v>16355</v>
      </c>
      <c r="KTR1" s="1" t="s">
        <v>16356</v>
      </c>
      <c r="KTS1" s="1" t="s">
        <v>16357</v>
      </c>
      <c r="KTT1" s="1" t="s">
        <v>16358</v>
      </c>
      <c r="KTU1" s="1" t="s">
        <v>16359</v>
      </c>
      <c r="KTV1" s="1" t="s">
        <v>16360</v>
      </c>
      <c r="KTW1" s="1" t="s">
        <v>16361</v>
      </c>
      <c r="KTX1" s="1" t="s">
        <v>16362</v>
      </c>
      <c r="KTY1" s="1" t="s">
        <v>16363</v>
      </c>
      <c r="KTZ1" s="1" t="s">
        <v>16364</v>
      </c>
      <c r="KUA1" s="1" t="s">
        <v>16365</v>
      </c>
      <c r="KUB1" s="1" t="s">
        <v>16366</v>
      </c>
      <c r="KUC1" s="1" t="s">
        <v>16367</v>
      </c>
      <c r="KUD1" s="1" t="s">
        <v>16368</v>
      </c>
      <c r="KUE1" s="1" t="s">
        <v>16369</v>
      </c>
      <c r="KUF1" s="1" t="s">
        <v>16370</v>
      </c>
      <c r="KUG1" s="1" t="s">
        <v>16371</v>
      </c>
      <c r="KUH1" s="1" t="s">
        <v>16372</v>
      </c>
      <c r="KUI1" s="1" t="s">
        <v>16373</v>
      </c>
      <c r="KUJ1" s="1" t="s">
        <v>16374</v>
      </c>
      <c r="KUK1" s="1" t="s">
        <v>16375</v>
      </c>
      <c r="KUL1" s="1" t="s">
        <v>16376</v>
      </c>
      <c r="KUM1" s="1" t="s">
        <v>16377</v>
      </c>
      <c r="KUN1" s="1" t="s">
        <v>16378</v>
      </c>
      <c r="KUO1" s="1" t="s">
        <v>16379</v>
      </c>
      <c r="KUP1" s="1" t="s">
        <v>16380</v>
      </c>
      <c r="KUQ1" s="1" t="s">
        <v>16381</v>
      </c>
      <c r="KUR1" s="1" t="s">
        <v>16382</v>
      </c>
      <c r="KUS1" s="1" t="s">
        <v>16383</v>
      </c>
      <c r="KUT1" s="1" t="s">
        <v>16384</v>
      </c>
      <c r="KUU1" s="1" t="s">
        <v>16385</v>
      </c>
      <c r="KUV1" s="1" t="s">
        <v>16386</v>
      </c>
      <c r="KUW1" s="1" t="s">
        <v>16387</v>
      </c>
      <c r="KUX1" s="1" t="s">
        <v>16388</v>
      </c>
      <c r="KUY1" s="1" t="s">
        <v>16389</v>
      </c>
      <c r="KUZ1" s="1" t="s">
        <v>16390</v>
      </c>
      <c r="KVA1" s="1" t="s">
        <v>16391</v>
      </c>
      <c r="KVB1" s="1" t="s">
        <v>16392</v>
      </c>
      <c r="KVC1" s="1" t="s">
        <v>16393</v>
      </c>
      <c r="KVD1" s="1" t="s">
        <v>16394</v>
      </c>
      <c r="KVE1" s="1" t="s">
        <v>16395</v>
      </c>
      <c r="KVF1" s="1" t="s">
        <v>16396</v>
      </c>
      <c r="KVG1" s="1" t="s">
        <v>16397</v>
      </c>
      <c r="KVH1" s="1" t="s">
        <v>16398</v>
      </c>
      <c r="KVI1" s="1" t="s">
        <v>16399</v>
      </c>
      <c r="KVJ1" s="1" t="s">
        <v>16400</v>
      </c>
      <c r="KVK1" s="1" t="s">
        <v>16401</v>
      </c>
      <c r="KVL1" s="1" t="s">
        <v>16402</v>
      </c>
      <c r="KVM1" s="1" t="s">
        <v>16403</v>
      </c>
      <c r="KVN1" s="1" t="s">
        <v>16404</v>
      </c>
      <c r="KVO1" s="1" t="s">
        <v>16405</v>
      </c>
      <c r="KVP1" s="1" t="s">
        <v>16406</v>
      </c>
      <c r="KVQ1" s="1" t="s">
        <v>16407</v>
      </c>
      <c r="KVR1" s="1" t="s">
        <v>16408</v>
      </c>
      <c r="KVS1" s="1" t="s">
        <v>16409</v>
      </c>
      <c r="KVT1" s="1" t="s">
        <v>16410</v>
      </c>
      <c r="KVU1" s="1" t="s">
        <v>16411</v>
      </c>
      <c r="KVV1" s="1" t="s">
        <v>16412</v>
      </c>
      <c r="KVW1" s="1" t="s">
        <v>16413</v>
      </c>
      <c r="KVX1" s="1" t="s">
        <v>16414</v>
      </c>
      <c r="KVY1" s="1" t="s">
        <v>16415</v>
      </c>
      <c r="KVZ1" s="1" t="s">
        <v>16416</v>
      </c>
      <c r="KWA1" s="1" t="s">
        <v>16417</v>
      </c>
      <c r="KWB1" s="1" t="s">
        <v>16418</v>
      </c>
      <c r="KWC1" s="1" t="s">
        <v>16419</v>
      </c>
      <c r="KWD1" s="1" t="s">
        <v>16420</v>
      </c>
      <c r="KWE1" s="1" t="s">
        <v>16421</v>
      </c>
      <c r="KWF1" s="1" t="s">
        <v>16422</v>
      </c>
      <c r="KWG1" s="1" t="s">
        <v>16423</v>
      </c>
      <c r="KWH1" s="1" t="s">
        <v>16424</v>
      </c>
      <c r="KWI1" s="1" t="s">
        <v>16425</v>
      </c>
      <c r="KWJ1" s="1" t="s">
        <v>16426</v>
      </c>
      <c r="KWK1" s="1" t="s">
        <v>16427</v>
      </c>
      <c r="KWL1" s="1" t="s">
        <v>16428</v>
      </c>
      <c r="KWM1" s="1" t="s">
        <v>16429</v>
      </c>
      <c r="KWN1" s="1" t="s">
        <v>16430</v>
      </c>
      <c r="KWO1" s="1" t="s">
        <v>16431</v>
      </c>
      <c r="KWP1" s="1" t="s">
        <v>16432</v>
      </c>
      <c r="KWQ1" s="1" t="s">
        <v>16433</v>
      </c>
      <c r="KWR1" s="1" t="s">
        <v>16434</v>
      </c>
      <c r="KWS1" s="1" t="s">
        <v>16435</v>
      </c>
      <c r="KWT1" s="1" t="s">
        <v>16436</v>
      </c>
      <c r="KWU1" s="1" t="s">
        <v>16437</v>
      </c>
      <c r="KWV1" s="1" t="s">
        <v>16438</v>
      </c>
      <c r="KWW1" s="1" t="s">
        <v>16439</v>
      </c>
      <c r="KWX1" s="1" t="s">
        <v>16440</v>
      </c>
      <c r="KWY1" s="1" t="s">
        <v>16441</v>
      </c>
      <c r="KWZ1" s="1" t="s">
        <v>16442</v>
      </c>
      <c r="KXA1" s="1" t="s">
        <v>16443</v>
      </c>
      <c r="KXB1" s="1" t="s">
        <v>16444</v>
      </c>
      <c r="KXC1" s="1" t="s">
        <v>16445</v>
      </c>
      <c r="KXD1" s="1" t="s">
        <v>16446</v>
      </c>
      <c r="KXE1" s="1" t="s">
        <v>16447</v>
      </c>
      <c r="KXF1" s="1" t="s">
        <v>16448</v>
      </c>
      <c r="KXG1" s="1" t="s">
        <v>16449</v>
      </c>
      <c r="KXH1" s="1" t="s">
        <v>16450</v>
      </c>
      <c r="KXI1" s="1" t="s">
        <v>16451</v>
      </c>
      <c r="KXJ1" s="1" t="s">
        <v>16452</v>
      </c>
      <c r="KXK1" s="1" t="s">
        <v>16453</v>
      </c>
      <c r="KXL1" s="1" t="s">
        <v>16454</v>
      </c>
      <c r="KXM1" s="1" t="s">
        <v>16455</v>
      </c>
      <c r="KXN1" s="1" t="s">
        <v>16456</v>
      </c>
      <c r="KXO1" s="1" t="s">
        <v>16457</v>
      </c>
      <c r="KXP1" s="1" t="s">
        <v>16458</v>
      </c>
      <c r="KXQ1" s="1" t="s">
        <v>16459</v>
      </c>
      <c r="KXR1" s="1" t="s">
        <v>16460</v>
      </c>
      <c r="KXS1" s="1" t="s">
        <v>16461</v>
      </c>
      <c r="KXT1" s="1" t="s">
        <v>16462</v>
      </c>
      <c r="KXU1" s="1" t="s">
        <v>16463</v>
      </c>
      <c r="KXV1" s="1" t="s">
        <v>16464</v>
      </c>
      <c r="KXW1" s="1" t="s">
        <v>16465</v>
      </c>
      <c r="KXX1" s="1" t="s">
        <v>16466</v>
      </c>
      <c r="KXY1" s="1" t="s">
        <v>16467</v>
      </c>
      <c r="KXZ1" s="1" t="s">
        <v>16468</v>
      </c>
      <c r="KYA1" s="1" t="s">
        <v>16469</v>
      </c>
      <c r="KYB1" s="1" t="s">
        <v>16470</v>
      </c>
      <c r="KYC1" s="1" t="s">
        <v>16471</v>
      </c>
      <c r="KYD1" s="1" t="s">
        <v>16472</v>
      </c>
      <c r="KYE1" s="1" t="s">
        <v>16473</v>
      </c>
      <c r="KYF1" s="1" t="s">
        <v>16474</v>
      </c>
      <c r="KYG1" s="1" t="s">
        <v>16475</v>
      </c>
      <c r="KYH1" s="1" t="s">
        <v>16476</v>
      </c>
      <c r="KYI1" s="1" t="s">
        <v>16477</v>
      </c>
      <c r="KYJ1" s="1" t="s">
        <v>16478</v>
      </c>
      <c r="KYK1" s="1" t="s">
        <v>16479</v>
      </c>
      <c r="KYL1" s="1" t="s">
        <v>16480</v>
      </c>
      <c r="KYM1" s="1" t="s">
        <v>16481</v>
      </c>
      <c r="KYN1" s="1" t="s">
        <v>16482</v>
      </c>
      <c r="KYO1" s="1" t="s">
        <v>16483</v>
      </c>
      <c r="KYP1" s="1" t="s">
        <v>16484</v>
      </c>
      <c r="KYQ1" s="1" t="s">
        <v>16485</v>
      </c>
      <c r="KYR1" s="1" t="s">
        <v>16486</v>
      </c>
      <c r="KYS1" s="1" t="s">
        <v>16487</v>
      </c>
      <c r="KYT1" s="1" t="s">
        <v>16488</v>
      </c>
      <c r="KYU1" s="1" t="s">
        <v>16489</v>
      </c>
      <c r="KYV1" s="1" t="s">
        <v>16490</v>
      </c>
      <c r="KYW1" s="1" t="s">
        <v>16491</v>
      </c>
      <c r="KYX1" s="1" t="s">
        <v>16492</v>
      </c>
      <c r="KYY1" s="1" t="s">
        <v>16493</v>
      </c>
      <c r="KYZ1" s="1" t="s">
        <v>16494</v>
      </c>
      <c r="KZA1" s="1" t="s">
        <v>16495</v>
      </c>
      <c r="KZB1" s="1" t="s">
        <v>16496</v>
      </c>
      <c r="KZC1" s="1" t="s">
        <v>16497</v>
      </c>
      <c r="KZD1" s="1" t="s">
        <v>16498</v>
      </c>
      <c r="KZE1" s="1" t="s">
        <v>16499</v>
      </c>
      <c r="KZF1" s="1" t="s">
        <v>16500</v>
      </c>
      <c r="KZG1" s="1" t="s">
        <v>16501</v>
      </c>
      <c r="KZH1" s="1" t="s">
        <v>16502</v>
      </c>
      <c r="KZI1" s="1" t="s">
        <v>16503</v>
      </c>
      <c r="KZJ1" s="1" t="s">
        <v>16504</v>
      </c>
      <c r="KZK1" s="1" t="s">
        <v>16505</v>
      </c>
      <c r="KZL1" s="1" t="s">
        <v>16506</v>
      </c>
      <c r="KZM1" s="1" t="s">
        <v>16507</v>
      </c>
      <c r="KZN1" s="1" t="s">
        <v>16508</v>
      </c>
      <c r="KZO1" s="1" t="s">
        <v>16509</v>
      </c>
      <c r="KZP1" s="1" t="s">
        <v>16510</v>
      </c>
      <c r="KZQ1" s="1" t="s">
        <v>16511</v>
      </c>
      <c r="KZR1" s="1" t="s">
        <v>16512</v>
      </c>
      <c r="KZS1" s="1" t="s">
        <v>16513</v>
      </c>
      <c r="KZT1" s="1" t="s">
        <v>16514</v>
      </c>
      <c r="KZU1" s="1" t="s">
        <v>16515</v>
      </c>
      <c r="KZV1" s="1" t="s">
        <v>16516</v>
      </c>
      <c r="KZW1" s="1" t="s">
        <v>16517</v>
      </c>
      <c r="KZX1" s="1" t="s">
        <v>16518</v>
      </c>
      <c r="KZY1" s="1" t="s">
        <v>16519</v>
      </c>
      <c r="KZZ1" s="1" t="s">
        <v>16520</v>
      </c>
      <c r="LAA1" s="1" t="s">
        <v>16521</v>
      </c>
      <c r="LAB1" s="1" t="s">
        <v>16522</v>
      </c>
      <c r="LAC1" s="1" t="s">
        <v>16523</v>
      </c>
      <c r="LAD1" s="1" t="s">
        <v>16524</v>
      </c>
      <c r="LAE1" s="1" t="s">
        <v>16525</v>
      </c>
      <c r="LAF1" s="1" t="s">
        <v>16526</v>
      </c>
      <c r="LAG1" s="1" t="s">
        <v>16527</v>
      </c>
      <c r="LAH1" s="1" t="s">
        <v>16528</v>
      </c>
      <c r="LAI1" s="1" t="s">
        <v>16529</v>
      </c>
      <c r="LAJ1" s="1" t="s">
        <v>16530</v>
      </c>
      <c r="LAK1" s="1" t="s">
        <v>16531</v>
      </c>
      <c r="LAL1" s="1" t="s">
        <v>16532</v>
      </c>
      <c r="LAM1" s="1" t="s">
        <v>16533</v>
      </c>
      <c r="LAN1" s="1" t="s">
        <v>16534</v>
      </c>
      <c r="LAO1" s="1" t="s">
        <v>16535</v>
      </c>
      <c r="LAP1" s="1" t="s">
        <v>16536</v>
      </c>
      <c r="LAQ1" s="1" t="s">
        <v>16537</v>
      </c>
      <c r="LAR1" s="1" t="s">
        <v>16538</v>
      </c>
      <c r="LAS1" s="1" t="s">
        <v>16539</v>
      </c>
      <c r="LAT1" s="1" t="s">
        <v>16540</v>
      </c>
      <c r="LAU1" s="1" t="s">
        <v>16541</v>
      </c>
      <c r="LAV1" s="1" t="s">
        <v>16542</v>
      </c>
      <c r="LAW1" s="1" t="s">
        <v>16543</v>
      </c>
      <c r="LAX1" s="1" t="s">
        <v>16544</v>
      </c>
      <c r="LAY1" s="1" t="s">
        <v>16545</v>
      </c>
      <c r="LAZ1" s="1" t="s">
        <v>16546</v>
      </c>
      <c r="LBA1" s="1" t="s">
        <v>16547</v>
      </c>
      <c r="LBB1" s="1" t="s">
        <v>16548</v>
      </c>
      <c r="LBC1" s="1" t="s">
        <v>16549</v>
      </c>
      <c r="LBD1" s="1" t="s">
        <v>16550</v>
      </c>
      <c r="LBE1" s="1" t="s">
        <v>16551</v>
      </c>
      <c r="LBF1" s="1" t="s">
        <v>16552</v>
      </c>
      <c r="LBG1" s="1" t="s">
        <v>16553</v>
      </c>
      <c r="LBH1" s="1" t="s">
        <v>16554</v>
      </c>
      <c r="LBI1" s="1" t="s">
        <v>16555</v>
      </c>
      <c r="LBJ1" s="1" t="s">
        <v>16556</v>
      </c>
      <c r="LBK1" s="1" t="s">
        <v>16557</v>
      </c>
      <c r="LBL1" s="1" t="s">
        <v>16558</v>
      </c>
      <c r="LBM1" s="1" t="s">
        <v>16559</v>
      </c>
      <c r="LBN1" s="1" t="s">
        <v>16560</v>
      </c>
      <c r="LBO1" s="1" t="s">
        <v>16561</v>
      </c>
      <c r="LBP1" s="1" t="s">
        <v>16562</v>
      </c>
      <c r="LBQ1" s="1" t="s">
        <v>16563</v>
      </c>
      <c r="LBR1" s="1" t="s">
        <v>16564</v>
      </c>
      <c r="LBS1" s="1" t="s">
        <v>16565</v>
      </c>
      <c r="LBT1" s="1" t="s">
        <v>16566</v>
      </c>
      <c r="LBU1" s="1" t="s">
        <v>16567</v>
      </c>
      <c r="LBV1" s="1" t="s">
        <v>16568</v>
      </c>
      <c r="LBW1" s="1" t="s">
        <v>16569</v>
      </c>
      <c r="LBX1" s="1" t="s">
        <v>16570</v>
      </c>
      <c r="LBY1" s="1" t="s">
        <v>16571</v>
      </c>
      <c r="LBZ1" s="1" t="s">
        <v>16572</v>
      </c>
      <c r="LCA1" s="1" t="s">
        <v>16573</v>
      </c>
      <c r="LCB1" s="1" t="s">
        <v>16574</v>
      </c>
      <c r="LCC1" s="1" t="s">
        <v>16575</v>
      </c>
      <c r="LCD1" s="1" t="s">
        <v>16576</v>
      </c>
      <c r="LCE1" s="1" t="s">
        <v>16577</v>
      </c>
      <c r="LCF1" s="1" t="s">
        <v>16578</v>
      </c>
      <c r="LCG1" s="1" t="s">
        <v>16579</v>
      </c>
      <c r="LCH1" s="1" t="s">
        <v>16580</v>
      </c>
      <c r="LCI1" s="1" t="s">
        <v>16581</v>
      </c>
      <c r="LCJ1" s="1" t="s">
        <v>16582</v>
      </c>
      <c r="LCK1" s="1" t="s">
        <v>16583</v>
      </c>
      <c r="LCL1" s="1" t="s">
        <v>16584</v>
      </c>
      <c r="LCM1" s="1" t="s">
        <v>16585</v>
      </c>
      <c r="LCN1" s="1" t="s">
        <v>16586</v>
      </c>
      <c r="LCO1" s="1" t="s">
        <v>16587</v>
      </c>
      <c r="LCP1" s="1" t="s">
        <v>16588</v>
      </c>
      <c r="LCQ1" s="1" t="s">
        <v>16589</v>
      </c>
      <c r="LCR1" s="1" t="s">
        <v>16590</v>
      </c>
      <c r="LCS1" s="1" t="s">
        <v>16591</v>
      </c>
      <c r="LCT1" s="1" t="s">
        <v>16592</v>
      </c>
      <c r="LCU1" s="1" t="s">
        <v>16593</v>
      </c>
      <c r="LCV1" s="1" t="s">
        <v>16594</v>
      </c>
      <c r="LCW1" s="1" t="s">
        <v>16595</v>
      </c>
      <c r="LCX1" s="1" t="s">
        <v>16596</v>
      </c>
      <c r="LCY1" s="1" t="s">
        <v>16597</v>
      </c>
      <c r="LCZ1" s="1" t="s">
        <v>16598</v>
      </c>
      <c r="LDA1" s="1" t="s">
        <v>16599</v>
      </c>
      <c r="LDB1" s="1" t="s">
        <v>16600</v>
      </c>
      <c r="LDC1" s="1" t="s">
        <v>16601</v>
      </c>
      <c r="LDD1" s="1" t="s">
        <v>16602</v>
      </c>
      <c r="LDE1" s="1" t="s">
        <v>16603</v>
      </c>
      <c r="LDF1" s="1" t="s">
        <v>16604</v>
      </c>
      <c r="LDG1" s="1" t="s">
        <v>16605</v>
      </c>
      <c r="LDH1" s="1" t="s">
        <v>16606</v>
      </c>
      <c r="LDI1" s="1" t="s">
        <v>16607</v>
      </c>
      <c r="LDJ1" s="1" t="s">
        <v>16608</v>
      </c>
      <c r="LDK1" s="1" t="s">
        <v>16609</v>
      </c>
      <c r="LDL1" s="1" t="s">
        <v>16610</v>
      </c>
      <c r="LDM1" s="1" t="s">
        <v>16611</v>
      </c>
      <c r="LDN1" s="1" t="s">
        <v>16612</v>
      </c>
      <c r="LDO1" s="1" t="s">
        <v>16613</v>
      </c>
      <c r="LDP1" s="1" t="s">
        <v>16614</v>
      </c>
      <c r="LDQ1" s="1" t="s">
        <v>16615</v>
      </c>
      <c r="LDR1" s="1" t="s">
        <v>16616</v>
      </c>
      <c r="LDS1" s="1" t="s">
        <v>16617</v>
      </c>
      <c r="LDT1" s="1" t="s">
        <v>16618</v>
      </c>
      <c r="LDU1" s="1" t="s">
        <v>16619</v>
      </c>
      <c r="LDV1" s="1" t="s">
        <v>16620</v>
      </c>
      <c r="LDW1" s="1" t="s">
        <v>16621</v>
      </c>
      <c r="LDX1" s="1" t="s">
        <v>16622</v>
      </c>
      <c r="LDY1" s="1" t="s">
        <v>16623</v>
      </c>
      <c r="LDZ1" s="1" t="s">
        <v>16624</v>
      </c>
      <c r="LEA1" s="1" t="s">
        <v>16625</v>
      </c>
      <c r="LEB1" s="1" t="s">
        <v>16626</v>
      </c>
      <c r="LEC1" s="1" t="s">
        <v>16627</v>
      </c>
      <c r="LED1" s="1" t="s">
        <v>16628</v>
      </c>
      <c r="LEE1" s="1" t="s">
        <v>16629</v>
      </c>
      <c r="LEF1" s="1" t="s">
        <v>16630</v>
      </c>
      <c r="LEG1" s="1" t="s">
        <v>16631</v>
      </c>
      <c r="LEH1" s="1" t="s">
        <v>16632</v>
      </c>
      <c r="LEI1" s="1" t="s">
        <v>16633</v>
      </c>
      <c r="LEJ1" s="1" t="s">
        <v>16634</v>
      </c>
      <c r="LEK1" s="1" t="s">
        <v>16635</v>
      </c>
      <c r="LEL1" s="1" t="s">
        <v>16636</v>
      </c>
      <c r="LEM1" s="1" t="s">
        <v>16637</v>
      </c>
      <c r="LEN1" s="1" t="s">
        <v>16638</v>
      </c>
      <c r="LEO1" s="1" t="s">
        <v>16639</v>
      </c>
      <c r="LEP1" s="1" t="s">
        <v>16640</v>
      </c>
      <c r="LEQ1" s="1" t="s">
        <v>16641</v>
      </c>
      <c r="LER1" s="1" t="s">
        <v>16642</v>
      </c>
      <c r="LES1" s="1" t="s">
        <v>16643</v>
      </c>
      <c r="LET1" s="1" t="s">
        <v>16644</v>
      </c>
      <c r="LEU1" s="1" t="s">
        <v>16645</v>
      </c>
      <c r="LEV1" s="1" t="s">
        <v>16646</v>
      </c>
      <c r="LEW1" s="1" t="s">
        <v>16647</v>
      </c>
      <c r="LEX1" s="1" t="s">
        <v>16648</v>
      </c>
      <c r="LEY1" s="1" t="s">
        <v>16649</v>
      </c>
      <c r="LEZ1" s="1" t="s">
        <v>16650</v>
      </c>
      <c r="LFA1" s="1" t="s">
        <v>16651</v>
      </c>
      <c r="LFB1" s="1" t="s">
        <v>16652</v>
      </c>
      <c r="LFC1" s="1" t="s">
        <v>16653</v>
      </c>
      <c r="LFD1" s="1" t="s">
        <v>16654</v>
      </c>
      <c r="LFE1" s="1" t="s">
        <v>16655</v>
      </c>
      <c r="LFF1" s="1" t="s">
        <v>16656</v>
      </c>
      <c r="LFG1" s="1" t="s">
        <v>16657</v>
      </c>
      <c r="LFH1" s="1" t="s">
        <v>16658</v>
      </c>
      <c r="LFI1" s="1" t="s">
        <v>16659</v>
      </c>
      <c r="LFJ1" s="1" t="s">
        <v>16660</v>
      </c>
      <c r="LFK1" s="1" t="s">
        <v>16661</v>
      </c>
      <c r="LFL1" s="1" t="s">
        <v>16662</v>
      </c>
      <c r="LFM1" s="1" t="s">
        <v>16663</v>
      </c>
      <c r="LFN1" s="1" t="s">
        <v>16664</v>
      </c>
      <c r="LFO1" s="1" t="s">
        <v>16665</v>
      </c>
      <c r="LFP1" s="1" t="s">
        <v>16666</v>
      </c>
      <c r="LFQ1" s="1" t="s">
        <v>16667</v>
      </c>
      <c r="LFR1" s="1" t="s">
        <v>16668</v>
      </c>
      <c r="LFS1" s="1" t="s">
        <v>16669</v>
      </c>
      <c r="LFT1" s="1" t="s">
        <v>16670</v>
      </c>
      <c r="LFU1" s="1" t="s">
        <v>16671</v>
      </c>
      <c r="LFV1" s="1" t="s">
        <v>16672</v>
      </c>
      <c r="LFW1" s="1" t="s">
        <v>16673</v>
      </c>
      <c r="LFX1" s="1" t="s">
        <v>16674</v>
      </c>
      <c r="LFY1" s="1" t="s">
        <v>16675</v>
      </c>
      <c r="LFZ1" s="1" t="s">
        <v>16676</v>
      </c>
      <c r="LGA1" s="1" t="s">
        <v>16677</v>
      </c>
      <c r="LGB1" s="1" t="s">
        <v>16678</v>
      </c>
      <c r="LGC1" s="1" t="s">
        <v>16679</v>
      </c>
      <c r="LGD1" s="1" t="s">
        <v>16680</v>
      </c>
      <c r="LGE1" s="1" t="s">
        <v>16681</v>
      </c>
      <c r="LGF1" s="1" t="s">
        <v>16682</v>
      </c>
      <c r="LGG1" s="1" t="s">
        <v>16683</v>
      </c>
      <c r="LGH1" s="1" t="s">
        <v>16684</v>
      </c>
      <c r="LGI1" s="1" t="s">
        <v>16685</v>
      </c>
      <c r="LGJ1" s="1" t="s">
        <v>16686</v>
      </c>
      <c r="LGK1" s="1" t="s">
        <v>16687</v>
      </c>
      <c r="LGL1" s="1" t="s">
        <v>16688</v>
      </c>
      <c r="LGM1" s="1" t="s">
        <v>16689</v>
      </c>
      <c r="LGN1" s="1" t="s">
        <v>16690</v>
      </c>
      <c r="LGO1" s="1" t="s">
        <v>16691</v>
      </c>
      <c r="LGP1" s="1" t="s">
        <v>16692</v>
      </c>
      <c r="LGQ1" s="1" t="s">
        <v>16693</v>
      </c>
      <c r="LGR1" s="1" t="s">
        <v>16694</v>
      </c>
      <c r="LGS1" s="1" t="s">
        <v>16695</v>
      </c>
      <c r="LGT1" s="1" t="s">
        <v>16696</v>
      </c>
      <c r="LGU1" s="1" t="s">
        <v>16697</v>
      </c>
      <c r="LGV1" s="1" t="s">
        <v>16698</v>
      </c>
      <c r="LGW1" s="1" t="s">
        <v>16699</v>
      </c>
      <c r="LGX1" s="1" t="s">
        <v>16700</v>
      </c>
      <c r="LGY1" s="1" t="s">
        <v>16701</v>
      </c>
      <c r="LGZ1" s="1" t="s">
        <v>16702</v>
      </c>
      <c r="LHA1" s="1" t="s">
        <v>16703</v>
      </c>
      <c r="LHB1" s="1" t="s">
        <v>16704</v>
      </c>
      <c r="LHC1" s="1" t="s">
        <v>16705</v>
      </c>
      <c r="LHD1" s="1" t="s">
        <v>16706</v>
      </c>
      <c r="LHE1" s="1" t="s">
        <v>16707</v>
      </c>
      <c r="LHF1" s="1" t="s">
        <v>16708</v>
      </c>
      <c r="LHG1" s="1" t="s">
        <v>16709</v>
      </c>
      <c r="LHH1" s="1" t="s">
        <v>16710</v>
      </c>
      <c r="LHI1" s="1" t="s">
        <v>16711</v>
      </c>
      <c r="LHJ1" s="1" t="s">
        <v>16712</v>
      </c>
      <c r="LHK1" s="1" t="s">
        <v>16713</v>
      </c>
      <c r="LHL1" s="1" t="s">
        <v>16714</v>
      </c>
      <c r="LHM1" s="1" t="s">
        <v>16715</v>
      </c>
      <c r="LHN1" s="1" t="s">
        <v>16716</v>
      </c>
      <c r="LHO1" s="1" t="s">
        <v>16717</v>
      </c>
      <c r="LHP1" s="1" t="s">
        <v>16718</v>
      </c>
      <c r="LHQ1" s="1" t="s">
        <v>16719</v>
      </c>
      <c r="LHR1" s="1" t="s">
        <v>16720</v>
      </c>
      <c r="LHS1" s="1" t="s">
        <v>16721</v>
      </c>
      <c r="LHT1" s="1" t="s">
        <v>16722</v>
      </c>
      <c r="LHU1" s="1" t="s">
        <v>16723</v>
      </c>
      <c r="LHV1" s="1" t="s">
        <v>16724</v>
      </c>
      <c r="LHW1" s="1" t="s">
        <v>16725</v>
      </c>
      <c r="LHX1" s="1" t="s">
        <v>16726</v>
      </c>
      <c r="LHY1" s="1" t="s">
        <v>16727</v>
      </c>
      <c r="LHZ1" s="1" t="s">
        <v>16728</v>
      </c>
      <c r="LIA1" s="1" t="s">
        <v>16729</v>
      </c>
      <c r="LIB1" s="1" t="s">
        <v>16730</v>
      </c>
      <c r="LIC1" s="1" t="s">
        <v>16731</v>
      </c>
      <c r="LID1" s="1" t="s">
        <v>16732</v>
      </c>
      <c r="LIE1" s="1" t="s">
        <v>16733</v>
      </c>
      <c r="LIF1" s="1" t="s">
        <v>16734</v>
      </c>
      <c r="LIG1" s="1" t="s">
        <v>16735</v>
      </c>
      <c r="LIH1" s="1" t="s">
        <v>16736</v>
      </c>
      <c r="LII1" s="1" t="s">
        <v>16737</v>
      </c>
      <c r="LIJ1" s="1" t="s">
        <v>16738</v>
      </c>
      <c r="LIK1" s="1" t="s">
        <v>16739</v>
      </c>
      <c r="LIL1" s="1" t="s">
        <v>16740</v>
      </c>
      <c r="LIM1" s="1" t="s">
        <v>16741</v>
      </c>
      <c r="LIN1" s="1" t="s">
        <v>16742</v>
      </c>
      <c r="LIO1" s="1" t="s">
        <v>16743</v>
      </c>
      <c r="LIP1" s="1" t="s">
        <v>16744</v>
      </c>
      <c r="LIQ1" s="1" t="s">
        <v>16745</v>
      </c>
      <c r="LIR1" s="1" t="s">
        <v>16746</v>
      </c>
      <c r="LIS1" s="1" t="s">
        <v>16747</v>
      </c>
      <c r="LIT1" s="1" t="s">
        <v>16748</v>
      </c>
      <c r="LIU1" s="1" t="s">
        <v>16749</v>
      </c>
      <c r="LIV1" s="1" t="s">
        <v>16750</v>
      </c>
      <c r="LIW1" s="1" t="s">
        <v>16751</v>
      </c>
      <c r="LIX1" s="1" t="s">
        <v>16752</v>
      </c>
      <c r="LIY1" s="1" t="s">
        <v>16753</v>
      </c>
      <c r="LIZ1" s="1" t="s">
        <v>16754</v>
      </c>
      <c r="LJA1" s="1" t="s">
        <v>16755</v>
      </c>
      <c r="LJB1" s="1" t="s">
        <v>16756</v>
      </c>
      <c r="LJC1" s="1" t="s">
        <v>16757</v>
      </c>
      <c r="LJD1" s="1" t="s">
        <v>16758</v>
      </c>
      <c r="LJE1" s="1" t="s">
        <v>16759</v>
      </c>
      <c r="LJF1" s="1" t="s">
        <v>16760</v>
      </c>
      <c r="LJG1" s="1" t="s">
        <v>16761</v>
      </c>
      <c r="LJH1" s="1" t="s">
        <v>16762</v>
      </c>
      <c r="LJI1" s="1" t="s">
        <v>16763</v>
      </c>
      <c r="LJJ1" s="1" t="s">
        <v>16764</v>
      </c>
      <c r="LJK1" s="1" t="s">
        <v>16765</v>
      </c>
      <c r="LJL1" s="1" t="s">
        <v>16766</v>
      </c>
      <c r="LJM1" s="1" t="s">
        <v>16767</v>
      </c>
      <c r="LJN1" s="1" t="s">
        <v>16768</v>
      </c>
      <c r="LJO1" s="1" t="s">
        <v>16769</v>
      </c>
      <c r="LJP1" s="1" t="s">
        <v>16770</v>
      </c>
      <c r="LJQ1" s="1" t="s">
        <v>16771</v>
      </c>
      <c r="LJR1" s="1" t="s">
        <v>16772</v>
      </c>
      <c r="LJS1" s="1" t="s">
        <v>16773</v>
      </c>
      <c r="LJT1" s="1" t="s">
        <v>16774</v>
      </c>
      <c r="LJU1" s="1" t="s">
        <v>16775</v>
      </c>
      <c r="LJV1" s="1" t="s">
        <v>16776</v>
      </c>
      <c r="LJW1" s="1" t="s">
        <v>16777</v>
      </c>
      <c r="LJX1" s="1" t="s">
        <v>16778</v>
      </c>
      <c r="LJY1" s="1" t="s">
        <v>16779</v>
      </c>
      <c r="LJZ1" s="1" t="s">
        <v>16780</v>
      </c>
      <c r="LKA1" s="1" t="s">
        <v>16781</v>
      </c>
      <c r="LKB1" s="1" t="s">
        <v>16782</v>
      </c>
      <c r="LKC1" s="1" t="s">
        <v>16783</v>
      </c>
      <c r="LKD1" s="1" t="s">
        <v>16784</v>
      </c>
      <c r="LKE1" s="1" t="s">
        <v>16785</v>
      </c>
      <c r="LKF1" s="1" t="s">
        <v>16786</v>
      </c>
      <c r="LKG1" s="1" t="s">
        <v>16787</v>
      </c>
      <c r="LKH1" s="1" t="s">
        <v>16788</v>
      </c>
      <c r="LKI1" s="1" t="s">
        <v>16789</v>
      </c>
      <c r="LKJ1" s="1" t="s">
        <v>16790</v>
      </c>
      <c r="LKK1" s="1" t="s">
        <v>16791</v>
      </c>
      <c r="LKL1" s="1" t="s">
        <v>16792</v>
      </c>
      <c r="LKM1" s="1" t="s">
        <v>16793</v>
      </c>
      <c r="LKN1" s="1" t="s">
        <v>16794</v>
      </c>
      <c r="LKO1" s="1" t="s">
        <v>16795</v>
      </c>
      <c r="LKP1" s="1" t="s">
        <v>16796</v>
      </c>
      <c r="LKQ1" s="1" t="s">
        <v>16797</v>
      </c>
      <c r="LKR1" s="1" t="s">
        <v>16798</v>
      </c>
      <c r="LKS1" s="1" t="s">
        <v>16799</v>
      </c>
      <c r="LKT1" s="1" t="s">
        <v>16800</v>
      </c>
      <c r="LKU1" s="1" t="s">
        <v>16801</v>
      </c>
      <c r="LKV1" s="1" t="s">
        <v>16802</v>
      </c>
      <c r="LKW1" s="1" t="s">
        <v>16803</v>
      </c>
      <c r="LKX1" s="1" t="s">
        <v>16804</v>
      </c>
      <c r="LKY1" s="1" t="s">
        <v>16805</v>
      </c>
      <c r="LKZ1" s="1" t="s">
        <v>16806</v>
      </c>
      <c r="LLA1" s="1" t="s">
        <v>16807</v>
      </c>
      <c r="LLB1" s="1" t="s">
        <v>16808</v>
      </c>
      <c r="LLC1" s="1" t="s">
        <v>16809</v>
      </c>
      <c r="LLD1" s="1" t="s">
        <v>16810</v>
      </c>
      <c r="LLE1" s="1" t="s">
        <v>16811</v>
      </c>
      <c r="LLF1" s="1" t="s">
        <v>16812</v>
      </c>
      <c r="LLG1" s="1" t="s">
        <v>16813</v>
      </c>
      <c r="LLH1" s="1" t="s">
        <v>16814</v>
      </c>
      <c r="LLI1" s="1" t="s">
        <v>16815</v>
      </c>
      <c r="LLJ1" s="1" t="s">
        <v>16816</v>
      </c>
      <c r="LLK1" s="1" t="s">
        <v>16817</v>
      </c>
      <c r="LLL1" s="1" t="s">
        <v>16818</v>
      </c>
      <c r="LLM1" s="1" t="s">
        <v>16819</v>
      </c>
      <c r="LLN1" s="1" t="s">
        <v>16820</v>
      </c>
      <c r="LLO1" s="1" t="s">
        <v>16821</v>
      </c>
      <c r="LLP1" s="1" t="s">
        <v>16822</v>
      </c>
      <c r="LLQ1" s="1" t="s">
        <v>16823</v>
      </c>
      <c r="LLR1" s="1" t="s">
        <v>16824</v>
      </c>
      <c r="LLS1" s="1" t="s">
        <v>16825</v>
      </c>
      <c r="LLT1" s="1" t="s">
        <v>16826</v>
      </c>
      <c r="LLU1" s="1" t="s">
        <v>16827</v>
      </c>
      <c r="LLV1" s="1" t="s">
        <v>16828</v>
      </c>
      <c r="LLW1" s="1" t="s">
        <v>16829</v>
      </c>
      <c r="LLX1" s="1" t="s">
        <v>16830</v>
      </c>
      <c r="LLY1" s="1" t="s">
        <v>16831</v>
      </c>
      <c r="LLZ1" s="1" t="s">
        <v>16832</v>
      </c>
      <c r="LMA1" s="1" t="s">
        <v>16833</v>
      </c>
      <c r="LMB1" s="1" t="s">
        <v>16834</v>
      </c>
      <c r="LMC1" s="1" t="s">
        <v>16835</v>
      </c>
      <c r="LMD1" s="1" t="s">
        <v>16836</v>
      </c>
      <c r="LME1" s="1" t="s">
        <v>16837</v>
      </c>
      <c r="LMF1" s="1" t="s">
        <v>16838</v>
      </c>
      <c r="LMG1" s="1" t="s">
        <v>16839</v>
      </c>
      <c r="LMH1" s="1" t="s">
        <v>16840</v>
      </c>
      <c r="LMI1" s="1" t="s">
        <v>16841</v>
      </c>
      <c r="LMJ1" s="1" t="s">
        <v>16842</v>
      </c>
      <c r="LMK1" s="1" t="s">
        <v>16843</v>
      </c>
      <c r="LML1" s="1" t="s">
        <v>16844</v>
      </c>
      <c r="LMM1" s="1" t="s">
        <v>16845</v>
      </c>
      <c r="LMN1" s="1" t="s">
        <v>16846</v>
      </c>
      <c r="LMO1" s="1" t="s">
        <v>16847</v>
      </c>
      <c r="LMP1" s="1" t="s">
        <v>16848</v>
      </c>
      <c r="LMQ1" s="1" t="s">
        <v>16849</v>
      </c>
      <c r="LMR1" s="1" t="s">
        <v>16850</v>
      </c>
      <c r="LMS1" s="1" t="s">
        <v>16851</v>
      </c>
      <c r="LMT1" s="1" t="s">
        <v>16852</v>
      </c>
      <c r="LMU1" s="1" t="s">
        <v>16853</v>
      </c>
      <c r="LMV1" s="1" t="s">
        <v>16854</v>
      </c>
      <c r="LMW1" s="1" t="s">
        <v>16855</v>
      </c>
      <c r="LMX1" s="1" t="s">
        <v>16856</v>
      </c>
      <c r="LMY1" s="1" t="s">
        <v>16857</v>
      </c>
      <c r="LMZ1" s="1" t="s">
        <v>16858</v>
      </c>
      <c r="LNA1" s="1" t="s">
        <v>16859</v>
      </c>
      <c r="LNB1" s="1" t="s">
        <v>16860</v>
      </c>
      <c r="LNC1" s="1" t="s">
        <v>16861</v>
      </c>
      <c r="LND1" s="1" t="s">
        <v>16862</v>
      </c>
      <c r="LNE1" s="1" t="s">
        <v>16863</v>
      </c>
      <c r="LNF1" s="1" t="s">
        <v>16864</v>
      </c>
      <c r="LNG1" s="1" t="s">
        <v>16865</v>
      </c>
      <c r="LNH1" s="1" t="s">
        <v>16866</v>
      </c>
      <c r="LNI1" s="1" t="s">
        <v>16867</v>
      </c>
      <c r="LNJ1" s="1" t="s">
        <v>16868</v>
      </c>
      <c r="LNK1" s="1" t="s">
        <v>16869</v>
      </c>
      <c r="LNL1" s="1" t="s">
        <v>16870</v>
      </c>
      <c r="LNM1" s="1" t="s">
        <v>16871</v>
      </c>
      <c r="LNN1" s="1" t="s">
        <v>16872</v>
      </c>
      <c r="LNO1" s="1" t="s">
        <v>16873</v>
      </c>
      <c r="LNP1" s="1" t="s">
        <v>16874</v>
      </c>
      <c r="LNQ1" s="1" t="s">
        <v>16875</v>
      </c>
      <c r="LNR1" s="1" t="s">
        <v>16876</v>
      </c>
      <c r="LNS1" s="1" t="s">
        <v>16877</v>
      </c>
      <c r="LNT1" s="1" t="s">
        <v>16878</v>
      </c>
      <c r="LNU1" s="1" t="s">
        <v>16879</v>
      </c>
      <c r="LNV1" s="1" t="s">
        <v>16880</v>
      </c>
      <c r="LNW1" s="1" t="s">
        <v>16881</v>
      </c>
      <c r="LNX1" s="1" t="s">
        <v>16882</v>
      </c>
      <c r="LNY1" s="1" t="s">
        <v>16883</v>
      </c>
      <c r="LNZ1" s="1" t="s">
        <v>16884</v>
      </c>
      <c r="LOA1" s="1" t="s">
        <v>16885</v>
      </c>
      <c r="LOB1" s="1" t="s">
        <v>16886</v>
      </c>
      <c r="LOC1" s="1" t="s">
        <v>16887</v>
      </c>
      <c r="LOD1" s="1" t="s">
        <v>16888</v>
      </c>
      <c r="LOE1" s="1" t="s">
        <v>16889</v>
      </c>
      <c r="LOF1" s="1" t="s">
        <v>16890</v>
      </c>
      <c r="LOG1" s="1" t="s">
        <v>16891</v>
      </c>
      <c r="LOH1" s="1" t="s">
        <v>16892</v>
      </c>
      <c r="LOI1" s="1" t="s">
        <v>16893</v>
      </c>
      <c r="LOJ1" s="1" t="s">
        <v>16894</v>
      </c>
      <c r="LOK1" s="1" t="s">
        <v>16895</v>
      </c>
      <c r="LOL1" s="1" t="s">
        <v>16896</v>
      </c>
      <c r="LOM1" s="1" t="s">
        <v>16897</v>
      </c>
      <c r="LON1" s="1" t="s">
        <v>16898</v>
      </c>
      <c r="LOO1" s="1" t="s">
        <v>16899</v>
      </c>
      <c r="LOP1" s="1" t="s">
        <v>16900</v>
      </c>
      <c r="LOQ1" s="1" t="s">
        <v>16901</v>
      </c>
      <c r="LOR1" s="1" t="s">
        <v>16902</v>
      </c>
      <c r="LOS1" s="1" t="s">
        <v>16903</v>
      </c>
      <c r="LOT1" s="1" t="s">
        <v>16904</v>
      </c>
      <c r="LOU1" s="1" t="s">
        <v>16905</v>
      </c>
      <c r="LOV1" s="1" t="s">
        <v>16906</v>
      </c>
      <c r="LOW1" s="1" t="s">
        <v>16907</v>
      </c>
      <c r="LOX1" s="1" t="s">
        <v>16908</v>
      </c>
      <c r="LOY1" s="1" t="s">
        <v>16909</v>
      </c>
      <c r="LOZ1" s="1" t="s">
        <v>16910</v>
      </c>
      <c r="LPA1" s="1" t="s">
        <v>16911</v>
      </c>
      <c r="LPB1" s="1" t="s">
        <v>16912</v>
      </c>
      <c r="LPC1" s="1" t="s">
        <v>16913</v>
      </c>
      <c r="LPD1" s="1" t="s">
        <v>16914</v>
      </c>
      <c r="LPE1" s="1" t="s">
        <v>16915</v>
      </c>
      <c r="LPF1" s="1" t="s">
        <v>16916</v>
      </c>
      <c r="LPG1" s="1" t="s">
        <v>16917</v>
      </c>
      <c r="LPH1" s="1" t="s">
        <v>16918</v>
      </c>
      <c r="LPI1" s="1" t="s">
        <v>16919</v>
      </c>
      <c r="LPJ1" s="1" t="s">
        <v>16920</v>
      </c>
      <c r="LPK1" s="1" t="s">
        <v>16921</v>
      </c>
      <c r="LPL1" s="1" t="s">
        <v>16922</v>
      </c>
      <c r="LPM1" s="1" t="s">
        <v>16923</v>
      </c>
      <c r="LPN1" s="1" t="s">
        <v>16924</v>
      </c>
      <c r="LPO1" s="1" t="s">
        <v>16925</v>
      </c>
      <c r="LPP1" s="1" t="s">
        <v>16926</v>
      </c>
      <c r="LPQ1" s="1" t="s">
        <v>16927</v>
      </c>
      <c r="LPR1" s="1" t="s">
        <v>16928</v>
      </c>
      <c r="LPS1" s="1" t="s">
        <v>16929</v>
      </c>
      <c r="LPT1" s="1" t="s">
        <v>16930</v>
      </c>
      <c r="LPU1" s="1" t="s">
        <v>16931</v>
      </c>
      <c r="LPV1" s="1" t="s">
        <v>16932</v>
      </c>
      <c r="LPW1" s="1" t="s">
        <v>16933</v>
      </c>
      <c r="LPX1" s="1" t="s">
        <v>16934</v>
      </c>
      <c r="LPY1" s="1" t="s">
        <v>16935</v>
      </c>
      <c r="LPZ1" s="1" t="s">
        <v>16936</v>
      </c>
      <c r="LQA1" s="1" t="s">
        <v>16937</v>
      </c>
      <c r="LQB1" s="1" t="s">
        <v>16938</v>
      </c>
      <c r="LQC1" s="1" t="s">
        <v>16939</v>
      </c>
      <c r="LQD1" s="1" t="s">
        <v>16940</v>
      </c>
      <c r="LQE1" s="1" t="s">
        <v>16941</v>
      </c>
      <c r="LQF1" s="1" t="s">
        <v>16942</v>
      </c>
      <c r="LQG1" s="1" t="s">
        <v>16943</v>
      </c>
      <c r="LQH1" s="1" t="s">
        <v>16944</v>
      </c>
      <c r="LQI1" s="1" t="s">
        <v>16945</v>
      </c>
      <c r="LQJ1" s="1" t="s">
        <v>16946</v>
      </c>
      <c r="LQK1" s="1" t="s">
        <v>16947</v>
      </c>
      <c r="LQL1" s="1" t="s">
        <v>16948</v>
      </c>
      <c r="LQM1" s="1" t="s">
        <v>16949</v>
      </c>
      <c r="LQN1" s="1" t="s">
        <v>16950</v>
      </c>
      <c r="LQO1" s="1" t="s">
        <v>16951</v>
      </c>
      <c r="LQP1" s="1" t="s">
        <v>16952</v>
      </c>
      <c r="LQQ1" s="1" t="s">
        <v>16953</v>
      </c>
      <c r="LQR1" s="1" t="s">
        <v>16954</v>
      </c>
      <c r="LQS1" s="1" t="s">
        <v>16955</v>
      </c>
      <c r="LQT1" s="1" t="s">
        <v>16956</v>
      </c>
      <c r="LQU1" s="1" t="s">
        <v>16957</v>
      </c>
      <c r="LQV1" s="1" t="s">
        <v>16958</v>
      </c>
      <c r="LQW1" s="1" t="s">
        <v>16959</v>
      </c>
      <c r="LQX1" s="1" t="s">
        <v>16960</v>
      </c>
      <c r="LQY1" s="1" t="s">
        <v>16961</v>
      </c>
      <c r="LQZ1" s="1" t="s">
        <v>16962</v>
      </c>
      <c r="LRA1" s="1" t="s">
        <v>16963</v>
      </c>
      <c r="LRB1" s="1" t="s">
        <v>16964</v>
      </c>
      <c r="LRC1" s="1" t="s">
        <v>16965</v>
      </c>
      <c r="LRD1" s="1" t="s">
        <v>16966</v>
      </c>
      <c r="LRE1" s="1" t="s">
        <v>16967</v>
      </c>
      <c r="LRF1" s="1" t="s">
        <v>16968</v>
      </c>
      <c r="LRG1" s="1" t="s">
        <v>16969</v>
      </c>
      <c r="LRH1" s="1" t="s">
        <v>16970</v>
      </c>
      <c r="LRI1" s="1" t="s">
        <v>16971</v>
      </c>
      <c r="LRJ1" s="1" t="s">
        <v>16972</v>
      </c>
      <c r="LRK1" s="1" t="s">
        <v>16973</v>
      </c>
      <c r="LRL1" s="1" t="s">
        <v>16974</v>
      </c>
      <c r="LRM1" s="1" t="s">
        <v>16975</v>
      </c>
      <c r="LRN1" s="1" t="s">
        <v>16976</v>
      </c>
      <c r="LRO1" s="1" t="s">
        <v>16977</v>
      </c>
      <c r="LRP1" s="1" t="s">
        <v>16978</v>
      </c>
      <c r="LRQ1" s="1" t="s">
        <v>16979</v>
      </c>
      <c r="LRR1" s="1" t="s">
        <v>16980</v>
      </c>
      <c r="LRS1" s="1" t="s">
        <v>16981</v>
      </c>
      <c r="LRT1" s="1" t="s">
        <v>16982</v>
      </c>
      <c r="LRU1" s="1" t="s">
        <v>16983</v>
      </c>
      <c r="LRV1" s="1" t="s">
        <v>16984</v>
      </c>
      <c r="LRW1" s="1" t="s">
        <v>16985</v>
      </c>
      <c r="LRX1" s="1" t="s">
        <v>16986</v>
      </c>
      <c r="LRY1" s="1" t="s">
        <v>16987</v>
      </c>
      <c r="LRZ1" s="1" t="s">
        <v>16988</v>
      </c>
      <c r="LSA1" s="1" t="s">
        <v>16989</v>
      </c>
      <c r="LSB1" s="1" t="s">
        <v>16990</v>
      </c>
      <c r="LSC1" s="1" t="s">
        <v>16991</v>
      </c>
      <c r="LSD1" s="1" t="s">
        <v>16992</v>
      </c>
      <c r="LSE1" s="1" t="s">
        <v>16993</v>
      </c>
      <c r="LSF1" s="1" t="s">
        <v>16994</v>
      </c>
      <c r="LSG1" s="1" t="s">
        <v>16995</v>
      </c>
      <c r="LSH1" s="1" t="s">
        <v>16996</v>
      </c>
      <c r="LSI1" s="1" t="s">
        <v>16997</v>
      </c>
      <c r="LSJ1" s="1" t="s">
        <v>16998</v>
      </c>
      <c r="LSK1" s="1" t="s">
        <v>16999</v>
      </c>
      <c r="LSL1" s="1" t="s">
        <v>17000</v>
      </c>
      <c r="LSM1" s="1" t="s">
        <v>17001</v>
      </c>
      <c r="LSN1" s="1" t="s">
        <v>17002</v>
      </c>
      <c r="LSO1" s="1" t="s">
        <v>17003</v>
      </c>
      <c r="LSP1" s="1" t="s">
        <v>17004</v>
      </c>
      <c r="LSQ1" s="1" t="s">
        <v>17005</v>
      </c>
      <c r="LSR1" s="1" t="s">
        <v>17006</v>
      </c>
      <c r="LSS1" s="1" t="s">
        <v>17007</v>
      </c>
      <c r="LST1" s="1" t="s">
        <v>17008</v>
      </c>
      <c r="LSU1" s="1" t="s">
        <v>17009</v>
      </c>
      <c r="LSV1" s="1" t="s">
        <v>17010</v>
      </c>
      <c r="LSW1" s="1" t="s">
        <v>17011</v>
      </c>
      <c r="LSX1" s="1" t="s">
        <v>17012</v>
      </c>
      <c r="LSY1" s="1" t="s">
        <v>17013</v>
      </c>
      <c r="LSZ1" s="1" t="s">
        <v>17014</v>
      </c>
      <c r="LTA1" s="1" t="s">
        <v>17015</v>
      </c>
      <c r="LTB1" s="1" t="s">
        <v>17016</v>
      </c>
      <c r="LTC1" s="1" t="s">
        <v>17017</v>
      </c>
      <c r="LTD1" s="1" t="s">
        <v>17018</v>
      </c>
      <c r="LTE1" s="1" t="s">
        <v>17019</v>
      </c>
      <c r="LTF1" s="1" t="s">
        <v>17020</v>
      </c>
      <c r="LTG1" s="1" t="s">
        <v>17021</v>
      </c>
      <c r="LTH1" s="1" t="s">
        <v>17022</v>
      </c>
      <c r="LTI1" s="1" t="s">
        <v>17023</v>
      </c>
      <c r="LTJ1" s="1" t="s">
        <v>17024</v>
      </c>
      <c r="LTK1" s="1" t="s">
        <v>17025</v>
      </c>
      <c r="LTL1" s="1" t="s">
        <v>17026</v>
      </c>
      <c r="LTM1" s="1" t="s">
        <v>17027</v>
      </c>
      <c r="LTN1" s="1" t="s">
        <v>17028</v>
      </c>
      <c r="LTO1" s="1" t="s">
        <v>17029</v>
      </c>
      <c r="LTP1" s="1" t="s">
        <v>17030</v>
      </c>
      <c r="LTQ1" s="1" t="s">
        <v>17031</v>
      </c>
      <c r="LTR1" s="1" t="s">
        <v>17032</v>
      </c>
      <c r="LTS1" s="1" t="s">
        <v>17033</v>
      </c>
      <c r="LTT1" s="1" t="s">
        <v>17034</v>
      </c>
      <c r="LTU1" s="1" t="s">
        <v>17035</v>
      </c>
      <c r="LTV1" s="1" t="s">
        <v>17036</v>
      </c>
      <c r="LTW1" s="1" t="s">
        <v>17037</v>
      </c>
      <c r="LTX1" s="1" t="s">
        <v>17038</v>
      </c>
      <c r="LTY1" s="1" t="s">
        <v>17039</v>
      </c>
      <c r="LTZ1" s="1" t="s">
        <v>17040</v>
      </c>
      <c r="LUA1" s="1" t="s">
        <v>17041</v>
      </c>
      <c r="LUB1" s="1" t="s">
        <v>17042</v>
      </c>
      <c r="LUC1" s="1" t="s">
        <v>17043</v>
      </c>
      <c r="LUD1" s="1" t="s">
        <v>17044</v>
      </c>
      <c r="LUE1" s="1" t="s">
        <v>17045</v>
      </c>
      <c r="LUF1" s="1" t="s">
        <v>17046</v>
      </c>
      <c r="LUG1" s="1" t="s">
        <v>17047</v>
      </c>
      <c r="LUH1" s="1" t="s">
        <v>17048</v>
      </c>
      <c r="LUI1" s="1" t="s">
        <v>17049</v>
      </c>
      <c r="LUJ1" s="1" t="s">
        <v>17050</v>
      </c>
      <c r="LUK1" s="1" t="s">
        <v>17051</v>
      </c>
      <c r="LUL1" s="1" t="s">
        <v>17052</v>
      </c>
      <c r="LUM1" s="1" t="s">
        <v>17053</v>
      </c>
      <c r="LUN1" s="1" t="s">
        <v>17054</v>
      </c>
      <c r="LUO1" s="1" t="s">
        <v>17055</v>
      </c>
      <c r="LUP1" s="1" t="s">
        <v>17056</v>
      </c>
      <c r="LUQ1" s="1" t="s">
        <v>17057</v>
      </c>
      <c r="LUR1" s="1" t="s">
        <v>17058</v>
      </c>
      <c r="LUS1" s="1" t="s">
        <v>17059</v>
      </c>
      <c r="LUT1" s="1" t="s">
        <v>17060</v>
      </c>
      <c r="LUU1" s="1" t="s">
        <v>17061</v>
      </c>
      <c r="LUV1" s="1" t="s">
        <v>17062</v>
      </c>
      <c r="LUW1" s="1" t="s">
        <v>17063</v>
      </c>
      <c r="LUX1" s="1" t="s">
        <v>17064</v>
      </c>
      <c r="LUY1" s="1" t="s">
        <v>17065</v>
      </c>
      <c r="LUZ1" s="1" t="s">
        <v>17066</v>
      </c>
      <c r="LVA1" s="1" t="s">
        <v>17067</v>
      </c>
      <c r="LVB1" s="1" t="s">
        <v>17068</v>
      </c>
      <c r="LVC1" s="1" t="s">
        <v>17069</v>
      </c>
      <c r="LVD1" s="1" t="s">
        <v>17070</v>
      </c>
      <c r="LVE1" s="1" t="s">
        <v>17071</v>
      </c>
      <c r="LVF1" s="1" t="s">
        <v>17072</v>
      </c>
      <c r="LVG1" s="1" t="s">
        <v>17073</v>
      </c>
      <c r="LVH1" s="1" t="s">
        <v>17074</v>
      </c>
      <c r="LVI1" s="1" t="s">
        <v>17075</v>
      </c>
      <c r="LVJ1" s="1" t="s">
        <v>17076</v>
      </c>
      <c r="LVK1" s="1" t="s">
        <v>17077</v>
      </c>
      <c r="LVL1" s="1" t="s">
        <v>17078</v>
      </c>
      <c r="LVM1" s="1" t="s">
        <v>17079</v>
      </c>
      <c r="LVN1" s="1" t="s">
        <v>17080</v>
      </c>
      <c r="LVO1" s="1" t="s">
        <v>17081</v>
      </c>
      <c r="LVP1" s="1" t="s">
        <v>17082</v>
      </c>
      <c r="LVQ1" s="1" t="s">
        <v>17083</v>
      </c>
      <c r="LVR1" s="1" t="s">
        <v>17084</v>
      </c>
      <c r="LVS1" s="1" t="s">
        <v>17085</v>
      </c>
      <c r="LVT1" s="1" t="s">
        <v>17086</v>
      </c>
      <c r="LVU1" s="1" t="s">
        <v>17087</v>
      </c>
      <c r="LVV1" s="1" t="s">
        <v>17088</v>
      </c>
      <c r="LVW1" s="1" t="s">
        <v>17089</v>
      </c>
      <c r="LVX1" s="1" t="s">
        <v>17090</v>
      </c>
      <c r="LVY1" s="1" t="s">
        <v>17091</v>
      </c>
      <c r="LVZ1" s="1" t="s">
        <v>17092</v>
      </c>
      <c r="LWA1" s="1" t="s">
        <v>17093</v>
      </c>
      <c r="LWB1" s="1" t="s">
        <v>17094</v>
      </c>
      <c r="LWC1" s="1" t="s">
        <v>17095</v>
      </c>
      <c r="LWD1" s="1" t="s">
        <v>17096</v>
      </c>
      <c r="LWE1" s="1" t="s">
        <v>17097</v>
      </c>
      <c r="LWF1" s="1" t="s">
        <v>17098</v>
      </c>
      <c r="LWG1" s="1" t="s">
        <v>17099</v>
      </c>
      <c r="LWH1" s="1" t="s">
        <v>17100</v>
      </c>
      <c r="LWI1" s="1" t="s">
        <v>17101</v>
      </c>
      <c r="LWJ1" s="1" t="s">
        <v>17102</v>
      </c>
      <c r="LWK1" s="1" t="s">
        <v>17103</v>
      </c>
      <c r="LWL1" s="1" t="s">
        <v>17104</v>
      </c>
      <c r="LWM1" s="1" t="s">
        <v>17105</v>
      </c>
      <c r="LWN1" s="1" t="s">
        <v>17106</v>
      </c>
      <c r="LWO1" s="1" t="s">
        <v>17107</v>
      </c>
      <c r="LWP1" s="1" t="s">
        <v>17108</v>
      </c>
      <c r="LWQ1" s="1" t="s">
        <v>17109</v>
      </c>
      <c r="LWR1" s="1" t="s">
        <v>17110</v>
      </c>
      <c r="LWS1" s="1" t="s">
        <v>17111</v>
      </c>
      <c r="LWT1" s="1" t="s">
        <v>17112</v>
      </c>
      <c r="LWU1" s="1" t="s">
        <v>17113</v>
      </c>
      <c r="LWV1" s="1" t="s">
        <v>17114</v>
      </c>
      <c r="LWW1" s="1" t="s">
        <v>17115</v>
      </c>
      <c r="LWX1" s="1" t="s">
        <v>17116</v>
      </c>
      <c r="LWY1" s="1" t="s">
        <v>17117</v>
      </c>
      <c r="LWZ1" s="1" t="s">
        <v>17118</v>
      </c>
      <c r="LXA1" s="1" t="s">
        <v>17119</v>
      </c>
      <c r="LXB1" s="1" t="s">
        <v>17120</v>
      </c>
      <c r="LXC1" s="1" t="s">
        <v>17121</v>
      </c>
      <c r="LXD1" s="1" t="s">
        <v>17122</v>
      </c>
      <c r="LXE1" s="1" t="s">
        <v>17123</v>
      </c>
      <c r="LXF1" s="1" t="s">
        <v>17124</v>
      </c>
      <c r="LXG1" s="1" t="s">
        <v>17125</v>
      </c>
      <c r="LXH1" s="1" t="s">
        <v>17126</v>
      </c>
      <c r="LXI1" s="1" t="s">
        <v>17127</v>
      </c>
      <c r="LXJ1" s="1" t="s">
        <v>17128</v>
      </c>
      <c r="LXK1" s="1" t="s">
        <v>17129</v>
      </c>
      <c r="LXL1" s="1" t="s">
        <v>17130</v>
      </c>
      <c r="LXM1" s="1" t="s">
        <v>17131</v>
      </c>
      <c r="LXN1" s="1" t="s">
        <v>17132</v>
      </c>
      <c r="LXO1" s="1" t="s">
        <v>17133</v>
      </c>
      <c r="LXP1" s="1" t="s">
        <v>17134</v>
      </c>
      <c r="LXQ1" s="1" t="s">
        <v>17135</v>
      </c>
      <c r="LXR1" s="1" t="s">
        <v>17136</v>
      </c>
      <c r="LXS1" s="1" t="s">
        <v>17137</v>
      </c>
      <c r="LXT1" s="1" t="s">
        <v>17138</v>
      </c>
      <c r="LXU1" s="1" t="s">
        <v>17139</v>
      </c>
      <c r="LXV1" s="1" t="s">
        <v>17140</v>
      </c>
      <c r="LXW1" s="1" t="s">
        <v>17141</v>
      </c>
      <c r="LXX1" s="1" t="s">
        <v>17142</v>
      </c>
      <c r="LXY1" s="1" t="s">
        <v>17143</v>
      </c>
      <c r="LXZ1" s="1" t="s">
        <v>17144</v>
      </c>
      <c r="LYA1" s="1" t="s">
        <v>17145</v>
      </c>
      <c r="LYB1" s="1" t="s">
        <v>17146</v>
      </c>
      <c r="LYC1" s="1" t="s">
        <v>17147</v>
      </c>
      <c r="LYD1" s="1" t="s">
        <v>17148</v>
      </c>
      <c r="LYE1" s="1" t="s">
        <v>17149</v>
      </c>
      <c r="LYF1" s="1" t="s">
        <v>17150</v>
      </c>
      <c r="LYG1" s="1" t="s">
        <v>17151</v>
      </c>
      <c r="LYH1" s="1" t="s">
        <v>17152</v>
      </c>
      <c r="LYI1" s="1" t="s">
        <v>17153</v>
      </c>
      <c r="LYJ1" s="1" t="s">
        <v>17154</v>
      </c>
      <c r="LYK1" s="1" t="s">
        <v>17155</v>
      </c>
      <c r="LYL1" s="1" t="s">
        <v>17156</v>
      </c>
      <c r="LYM1" s="1" t="s">
        <v>17157</v>
      </c>
      <c r="LYN1" s="1" t="s">
        <v>17158</v>
      </c>
      <c r="LYO1" s="1" t="s">
        <v>17159</v>
      </c>
      <c r="LYP1" s="1" t="s">
        <v>17160</v>
      </c>
      <c r="LYQ1" s="1" t="s">
        <v>17161</v>
      </c>
      <c r="LYR1" s="1" t="s">
        <v>17162</v>
      </c>
      <c r="LYS1" s="1" t="s">
        <v>17163</v>
      </c>
      <c r="LYT1" s="1" t="s">
        <v>17164</v>
      </c>
      <c r="LYU1" s="1" t="s">
        <v>17165</v>
      </c>
      <c r="LYV1" s="1" t="s">
        <v>17166</v>
      </c>
      <c r="LYW1" s="1" t="s">
        <v>17167</v>
      </c>
      <c r="LYX1" s="1" t="s">
        <v>17168</v>
      </c>
      <c r="LYY1" s="1" t="s">
        <v>17169</v>
      </c>
      <c r="LYZ1" s="1" t="s">
        <v>17170</v>
      </c>
      <c r="LZA1" s="1" t="s">
        <v>17171</v>
      </c>
      <c r="LZB1" s="1" t="s">
        <v>17172</v>
      </c>
      <c r="LZC1" s="1" t="s">
        <v>17173</v>
      </c>
      <c r="LZD1" s="1" t="s">
        <v>17174</v>
      </c>
      <c r="LZE1" s="1" t="s">
        <v>17175</v>
      </c>
      <c r="LZF1" s="1" t="s">
        <v>17176</v>
      </c>
      <c r="LZG1" s="1" t="s">
        <v>17177</v>
      </c>
      <c r="LZH1" s="1" t="s">
        <v>17178</v>
      </c>
      <c r="LZI1" s="1" t="s">
        <v>17179</v>
      </c>
      <c r="LZJ1" s="1" t="s">
        <v>17180</v>
      </c>
      <c r="LZK1" s="1" t="s">
        <v>17181</v>
      </c>
      <c r="LZL1" s="1" t="s">
        <v>17182</v>
      </c>
      <c r="LZM1" s="1" t="s">
        <v>17183</v>
      </c>
      <c r="LZN1" s="1" t="s">
        <v>17184</v>
      </c>
      <c r="LZO1" s="1" t="s">
        <v>17185</v>
      </c>
      <c r="LZP1" s="1" t="s">
        <v>17186</v>
      </c>
      <c r="LZQ1" s="1" t="s">
        <v>17187</v>
      </c>
      <c r="LZR1" s="1" t="s">
        <v>17188</v>
      </c>
      <c r="LZS1" s="1" t="s">
        <v>17189</v>
      </c>
      <c r="LZT1" s="1" t="s">
        <v>17190</v>
      </c>
      <c r="LZU1" s="1" t="s">
        <v>17191</v>
      </c>
      <c r="LZV1" s="1" t="s">
        <v>17192</v>
      </c>
      <c r="LZW1" s="1" t="s">
        <v>17193</v>
      </c>
      <c r="LZX1" s="1" t="s">
        <v>17194</v>
      </c>
      <c r="LZY1" s="1" t="s">
        <v>17195</v>
      </c>
      <c r="LZZ1" s="1" t="s">
        <v>17196</v>
      </c>
      <c r="MAA1" s="1" t="s">
        <v>17197</v>
      </c>
      <c r="MAB1" s="1" t="s">
        <v>17198</v>
      </c>
      <c r="MAC1" s="1" t="s">
        <v>17199</v>
      </c>
      <c r="MAD1" s="1" t="s">
        <v>17200</v>
      </c>
      <c r="MAE1" s="1" t="s">
        <v>17201</v>
      </c>
      <c r="MAF1" s="1" t="s">
        <v>17202</v>
      </c>
      <c r="MAG1" s="1" t="s">
        <v>17203</v>
      </c>
      <c r="MAH1" s="1" t="s">
        <v>17204</v>
      </c>
      <c r="MAI1" s="1" t="s">
        <v>17205</v>
      </c>
      <c r="MAJ1" s="1" t="s">
        <v>17206</v>
      </c>
      <c r="MAK1" s="1" t="s">
        <v>17207</v>
      </c>
      <c r="MAL1" s="1" t="s">
        <v>17208</v>
      </c>
      <c r="MAM1" s="1" t="s">
        <v>17209</v>
      </c>
      <c r="MAN1" s="1" t="s">
        <v>17210</v>
      </c>
      <c r="MAO1" s="1" t="s">
        <v>17211</v>
      </c>
      <c r="MAP1" s="1" t="s">
        <v>17212</v>
      </c>
      <c r="MAQ1" s="1" t="s">
        <v>17213</v>
      </c>
      <c r="MAR1" s="1" t="s">
        <v>17214</v>
      </c>
      <c r="MAS1" s="1" t="s">
        <v>17215</v>
      </c>
      <c r="MAT1" s="1" t="s">
        <v>17216</v>
      </c>
      <c r="MAU1" s="1" t="s">
        <v>17217</v>
      </c>
      <c r="MAV1" s="1" t="s">
        <v>17218</v>
      </c>
      <c r="MAW1" s="1" t="s">
        <v>17219</v>
      </c>
      <c r="MAX1" s="1" t="s">
        <v>17220</v>
      </c>
      <c r="MAY1" s="1" t="s">
        <v>17221</v>
      </c>
      <c r="MAZ1" s="1" t="s">
        <v>17222</v>
      </c>
      <c r="MBA1" s="1" t="s">
        <v>17223</v>
      </c>
      <c r="MBB1" s="1" t="s">
        <v>17224</v>
      </c>
      <c r="MBC1" s="1" t="s">
        <v>17225</v>
      </c>
      <c r="MBD1" s="1" t="s">
        <v>17226</v>
      </c>
      <c r="MBE1" s="1" t="s">
        <v>17227</v>
      </c>
      <c r="MBF1" s="1" t="s">
        <v>17228</v>
      </c>
      <c r="MBG1" s="1" t="s">
        <v>17229</v>
      </c>
      <c r="MBH1" s="1" t="s">
        <v>17230</v>
      </c>
      <c r="MBI1" s="1" t="s">
        <v>17231</v>
      </c>
      <c r="MBJ1" s="1" t="s">
        <v>17232</v>
      </c>
      <c r="MBK1" s="1" t="s">
        <v>17233</v>
      </c>
      <c r="MBL1" s="1" t="s">
        <v>17234</v>
      </c>
      <c r="MBM1" s="1" t="s">
        <v>17235</v>
      </c>
      <c r="MBN1" s="1" t="s">
        <v>17236</v>
      </c>
      <c r="MBO1" s="1" t="s">
        <v>17237</v>
      </c>
      <c r="MBP1" s="1" t="s">
        <v>17238</v>
      </c>
      <c r="MBQ1" s="1" t="s">
        <v>17239</v>
      </c>
      <c r="MBR1" s="1" t="s">
        <v>17240</v>
      </c>
      <c r="MBS1" s="1" t="s">
        <v>17241</v>
      </c>
      <c r="MBT1" s="1" t="s">
        <v>17242</v>
      </c>
      <c r="MBU1" s="1" t="s">
        <v>17243</v>
      </c>
      <c r="MBV1" s="1" t="s">
        <v>17244</v>
      </c>
      <c r="MBW1" s="1" t="s">
        <v>17245</v>
      </c>
      <c r="MBX1" s="1" t="s">
        <v>17246</v>
      </c>
      <c r="MBY1" s="1" t="s">
        <v>17247</v>
      </c>
      <c r="MBZ1" s="1" t="s">
        <v>17248</v>
      </c>
      <c r="MCA1" s="1" t="s">
        <v>17249</v>
      </c>
      <c r="MCB1" s="1" t="s">
        <v>17250</v>
      </c>
      <c r="MCC1" s="1" t="s">
        <v>17251</v>
      </c>
      <c r="MCD1" s="1" t="s">
        <v>17252</v>
      </c>
      <c r="MCE1" s="1" t="s">
        <v>17253</v>
      </c>
      <c r="MCF1" s="1" t="s">
        <v>17254</v>
      </c>
      <c r="MCG1" s="1" t="s">
        <v>17255</v>
      </c>
      <c r="MCH1" s="1" t="s">
        <v>17256</v>
      </c>
      <c r="MCI1" s="1" t="s">
        <v>17257</v>
      </c>
      <c r="MCJ1" s="1" t="s">
        <v>17258</v>
      </c>
      <c r="MCK1" s="1" t="s">
        <v>17259</v>
      </c>
      <c r="MCL1" s="1" t="s">
        <v>17260</v>
      </c>
      <c r="MCM1" s="1" t="s">
        <v>17261</v>
      </c>
      <c r="MCN1" s="1" t="s">
        <v>17262</v>
      </c>
      <c r="MCO1" s="1" t="s">
        <v>17263</v>
      </c>
      <c r="MCP1" s="1" t="s">
        <v>17264</v>
      </c>
      <c r="MCQ1" s="1" t="s">
        <v>17265</v>
      </c>
      <c r="MCR1" s="1" t="s">
        <v>17266</v>
      </c>
      <c r="MCS1" s="1" t="s">
        <v>17267</v>
      </c>
      <c r="MCT1" s="1" t="s">
        <v>17268</v>
      </c>
      <c r="MCU1" s="1" t="s">
        <v>17269</v>
      </c>
      <c r="MCV1" s="1" t="s">
        <v>17270</v>
      </c>
      <c r="MCW1" s="1" t="s">
        <v>17271</v>
      </c>
      <c r="MCX1" s="1" t="s">
        <v>17272</v>
      </c>
      <c r="MCY1" s="1" t="s">
        <v>17273</v>
      </c>
      <c r="MCZ1" s="1" t="s">
        <v>17274</v>
      </c>
      <c r="MDA1" s="1" t="s">
        <v>17275</v>
      </c>
      <c r="MDB1" s="1" t="s">
        <v>17276</v>
      </c>
      <c r="MDC1" s="1" t="s">
        <v>17277</v>
      </c>
      <c r="MDD1" s="1" t="s">
        <v>17278</v>
      </c>
      <c r="MDE1" s="1" t="s">
        <v>17279</v>
      </c>
      <c r="MDF1" s="1" t="s">
        <v>17280</v>
      </c>
      <c r="MDG1" s="1" t="s">
        <v>17281</v>
      </c>
      <c r="MDH1" s="1" t="s">
        <v>17282</v>
      </c>
      <c r="MDI1" s="1" t="s">
        <v>17283</v>
      </c>
      <c r="MDJ1" s="1" t="s">
        <v>17284</v>
      </c>
      <c r="MDK1" s="1" t="s">
        <v>17285</v>
      </c>
      <c r="MDL1" s="1" t="s">
        <v>17286</v>
      </c>
      <c r="MDM1" s="1" t="s">
        <v>17287</v>
      </c>
      <c r="MDN1" s="1" t="s">
        <v>17288</v>
      </c>
      <c r="MDO1" s="1" t="s">
        <v>17289</v>
      </c>
      <c r="MDP1" s="1" t="s">
        <v>17290</v>
      </c>
      <c r="MDQ1" s="1" t="s">
        <v>17291</v>
      </c>
      <c r="MDR1" s="1" t="s">
        <v>17292</v>
      </c>
      <c r="MDS1" s="1" t="s">
        <v>17293</v>
      </c>
      <c r="MDT1" s="1" t="s">
        <v>17294</v>
      </c>
      <c r="MDU1" s="1" t="s">
        <v>17295</v>
      </c>
      <c r="MDV1" s="1" t="s">
        <v>17296</v>
      </c>
      <c r="MDW1" s="1" t="s">
        <v>17297</v>
      </c>
      <c r="MDX1" s="1" t="s">
        <v>17298</v>
      </c>
      <c r="MDY1" s="1" t="s">
        <v>17299</v>
      </c>
      <c r="MDZ1" s="1" t="s">
        <v>17300</v>
      </c>
      <c r="MEA1" s="1" t="s">
        <v>17301</v>
      </c>
      <c r="MEB1" s="1" t="s">
        <v>17302</v>
      </c>
      <c r="MEC1" s="1" t="s">
        <v>17303</v>
      </c>
      <c r="MED1" s="1" t="s">
        <v>17304</v>
      </c>
      <c r="MEE1" s="1" t="s">
        <v>17305</v>
      </c>
      <c r="MEF1" s="1" t="s">
        <v>17306</v>
      </c>
      <c r="MEG1" s="1" t="s">
        <v>17307</v>
      </c>
      <c r="MEH1" s="1" t="s">
        <v>17308</v>
      </c>
      <c r="MEI1" s="1" t="s">
        <v>17309</v>
      </c>
      <c r="MEJ1" s="1" t="s">
        <v>17310</v>
      </c>
      <c r="MEK1" s="1" t="s">
        <v>17311</v>
      </c>
      <c r="MEL1" s="1" t="s">
        <v>17312</v>
      </c>
      <c r="MEM1" s="1" t="s">
        <v>17313</v>
      </c>
      <c r="MEN1" s="1" t="s">
        <v>17314</v>
      </c>
      <c r="MEO1" s="1" t="s">
        <v>17315</v>
      </c>
      <c r="MEP1" s="1" t="s">
        <v>17316</v>
      </c>
      <c r="MEQ1" s="1" t="s">
        <v>17317</v>
      </c>
      <c r="MER1" s="1" t="s">
        <v>17318</v>
      </c>
      <c r="MES1" s="1" t="s">
        <v>17319</v>
      </c>
      <c r="MET1" s="1" t="s">
        <v>17320</v>
      </c>
      <c r="MEU1" s="1" t="s">
        <v>17321</v>
      </c>
      <c r="MEV1" s="1" t="s">
        <v>17322</v>
      </c>
      <c r="MEW1" s="1" t="s">
        <v>17323</v>
      </c>
      <c r="MEX1" s="1" t="s">
        <v>17324</v>
      </c>
      <c r="MEY1" s="1" t="s">
        <v>17325</v>
      </c>
      <c r="MEZ1" s="1" t="s">
        <v>17326</v>
      </c>
      <c r="MFA1" s="1" t="s">
        <v>17327</v>
      </c>
      <c r="MFB1" s="1" t="s">
        <v>17328</v>
      </c>
      <c r="MFC1" s="1" t="s">
        <v>17329</v>
      </c>
      <c r="MFD1" s="1" t="s">
        <v>17330</v>
      </c>
      <c r="MFE1" s="1" t="s">
        <v>17331</v>
      </c>
      <c r="MFF1" s="1" t="s">
        <v>17332</v>
      </c>
      <c r="MFG1" s="1" t="s">
        <v>17333</v>
      </c>
      <c r="MFH1" s="1" t="s">
        <v>17334</v>
      </c>
      <c r="MFI1" s="1" t="s">
        <v>17335</v>
      </c>
      <c r="MFJ1" s="1" t="s">
        <v>17336</v>
      </c>
      <c r="MFK1" s="1" t="s">
        <v>17337</v>
      </c>
      <c r="MFL1" s="1" t="s">
        <v>17338</v>
      </c>
      <c r="MFM1" s="1" t="s">
        <v>17339</v>
      </c>
      <c r="MFN1" s="1" t="s">
        <v>17340</v>
      </c>
      <c r="MFO1" s="1" t="s">
        <v>17341</v>
      </c>
      <c r="MFP1" s="1" t="s">
        <v>17342</v>
      </c>
      <c r="MFQ1" s="1" t="s">
        <v>17343</v>
      </c>
      <c r="MFR1" s="1" t="s">
        <v>17344</v>
      </c>
      <c r="MFS1" s="1" t="s">
        <v>17345</v>
      </c>
      <c r="MFT1" s="1" t="s">
        <v>17346</v>
      </c>
      <c r="MFU1" s="1" t="s">
        <v>17347</v>
      </c>
      <c r="MFV1" s="1" t="s">
        <v>17348</v>
      </c>
      <c r="MFW1" s="1" t="s">
        <v>17349</v>
      </c>
      <c r="MFX1" s="1" t="s">
        <v>17350</v>
      </c>
      <c r="MFY1" s="1" t="s">
        <v>17351</v>
      </c>
      <c r="MFZ1" s="1" t="s">
        <v>17352</v>
      </c>
      <c r="MGA1" s="1" t="s">
        <v>17353</v>
      </c>
      <c r="MGB1" s="1" t="s">
        <v>17354</v>
      </c>
      <c r="MGC1" s="1" t="s">
        <v>17355</v>
      </c>
      <c r="MGD1" s="1" t="s">
        <v>17356</v>
      </c>
      <c r="MGE1" s="1" t="s">
        <v>17357</v>
      </c>
      <c r="MGF1" s="1" t="s">
        <v>17358</v>
      </c>
      <c r="MGG1" s="1" t="s">
        <v>17359</v>
      </c>
      <c r="MGH1" s="1" t="s">
        <v>17360</v>
      </c>
      <c r="MGI1" s="1" t="s">
        <v>17361</v>
      </c>
      <c r="MGJ1" s="1" t="s">
        <v>17362</v>
      </c>
      <c r="MGK1" s="1" t="s">
        <v>17363</v>
      </c>
      <c r="MGL1" s="1" t="s">
        <v>17364</v>
      </c>
      <c r="MGM1" s="1" t="s">
        <v>17365</v>
      </c>
      <c r="MGN1" s="1" t="s">
        <v>17366</v>
      </c>
      <c r="MGO1" s="1" t="s">
        <v>17367</v>
      </c>
      <c r="MGP1" s="1" t="s">
        <v>17368</v>
      </c>
      <c r="MGQ1" s="1" t="s">
        <v>17369</v>
      </c>
      <c r="MGR1" s="1" t="s">
        <v>17370</v>
      </c>
      <c r="MGS1" s="1" t="s">
        <v>17371</v>
      </c>
      <c r="MGT1" s="1" t="s">
        <v>17372</v>
      </c>
      <c r="MGU1" s="1" t="s">
        <v>17373</v>
      </c>
      <c r="MGV1" s="1" t="s">
        <v>17374</v>
      </c>
      <c r="MGW1" s="1" t="s">
        <v>17375</v>
      </c>
      <c r="MGX1" s="1" t="s">
        <v>17376</v>
      </c>
      <c r="MGY1" s="1" t="s">
        <v>17377</v>
      </c>
      <c r="MGZ1" s="1" t="s">
        <v>17378</v>
      </c>
      <c r="MHA1" s="1" t="s">
        <v>17379</v>
      </c>
      <c r="MHB1" s="1" t="s">
        <v>17380</v>
      </c>
      <c r="MHC1" s="1" t="s">
        <v>17381</v>
      </c>
      <c r="MHD1" s="1" t="s">
        <v>17382</v>
      </c>
      <c r="MHE1" s="1" t="s">
        <v>17383</v>
      </c>
      <c r="MHF1" s="1" t="s">
        <v>17384</v>
      </c>
      <c r="MHG1" s="1" t="s">
        <v>17385</v>
      </c>
      <c r="MHH1" s="1" t="s">
        <v>17386</v>
      </c>
      <c r="MHI1" s="1" t="s">
        <v>17387</v>
      </c>
      <c r="MHJ1" s="1" t="s">
        <v>17388</v>
      </c>
      <c r="MHK1" s="1" t="s">
        <v>17389</v>
      </c>
      <c r="MHL1" s="1" t="s">
        <v>17390</v>
      </c>
      <c r="MHM1" s="1" t="s">
        <v>17391</v>
      </c>
      <c r="MHN1" s="1" t="s">
        <v>17392</v>
      </c>
      <c r="MHO1" s="1" t="s">
        <v>17393</v>
      </c>
      <c r="MHP1" s="1" t="s">
        <v>17394</v>
      </c>
      <c r="MHQ1" s="1" t="s">
        <v>17395</v>
      </c>
      <c r="MHR1" s="1" t="s">
        <v>17396</v>
      </c>
      <c r="MHS1" s="1" t="s">
        <v>17397</v>
      </c>
      <c r="MHT1" s="1" t="s">
        <v>17398</v>
      </c>
      <c r="MHU1" s="1" t="s">
        <v>17399</v>
      </c>
      <c r="MHV1" s="1" t="s">
        <v>17400</v>
      </c>
      <c r="MHW1" s="1" t="s">
        <v>17401</v>
      </c>
      <c r="MHX1" s="1" t="s">
        <v>17402</v>
      </c>
      <c r="MHY1" s="1" t="s">
        <v>17403</v>
      </c>
      <c r="MHZ1" s="1" t="s">
        <v>17404</v>
      </c>
      <c r="MIA1" s="1" t="s">
        <v>17405</v>
      </c>
      <c r="MIB1" s="1" t="s">
        <v>17406</v>
      </c>
      <c r="MIC1" s="1" t="s">
        <v>17407</v>
      </c>
      <c r="MID1" s="1" t="s">
        <v>17408</v>
      </c>
      <c r="MIE1" s="1" t="s">
        <v>17409</v>
      </c>
      <c r="MIF1" s="1" t="s">
        <v>17410</v>
      </c>
      <c r="MIG1" s="1" t="s">
        <v>17411</v>
      </c>
      <c r="MIH1" s="1" t="s">
        <v>17412</v>
      </c>
      <c r="MII1" s="1" t="s">
        <v>17413</v>
      </c>
      <c r="MIJ1" s="1" t="s">
        <v>17414</v>
      </c>
      <c r="MIK1" s="1" t="s">
        <v>17415</v>
      </c>
      <c r="MIL1" s="1" t="s">
        <v>17416</v>
      </c>
      <c r="MIM1" s="1" t="s">
        <v>17417</v>
      </c>
      <c r="MIN1" s="1" t="s">
        <v>17418</v>
      </c>
      <c r="MIO1" s="1" t="s">
        <v>17419</v>
      </c>
      <c r="MIP1" s="1" t="s">
        <v>17420</v>
      </c>
      <c r="MIQ1" s="1" t="s">
        <v>17421</v>
      </c>
      <c r="MIR1" s="1" t="s">
        <v>17422</v>
      </c>
      <c r="MIS1" s="1" t="s">
        <v>17423</v>
      </c>
      <c r="MIT1" s="1" t="s">
        <v>17424</v>
      </c>
      <c r="MIU1" s="1" t="s">
        <v>17425</v>
      </c>
      <c r="MIV1" s="1" t="s">
        <v>17426</v>
      </c>
      <c r="MIW1" s="1" t="s">
        <v>17427</v>
      </c>
      <c r="MIX1" s="1" t="s">
        <v>17428</v>
      </c>
      <c r="MIY1" s="1" t="s">
        <v>17429</v>
      </c>
      <c r="MIZ1" s="1" t="s">
        <v>17430</v>
      </c>
      <c r="MJA1" s="1" t="s">
        <v>17431</v>
      </c>
      <c r="MJB1" s="1" t="s">
        <v>17432</v>
      </c>
      <c r="MJC1" s="1" t="s">
        <v>17433</v>
      </c>
      <c r="MJD1" s="1" t="s">
        <v>17434</v>
      </c>
      <c r="MJE1" s="1" t="s">
        <v>17435</v>
      </c>
      <c r="MJF1" s="1" t="s">
        <v>17436</v>
      </c>
      <c r="MJG1" s="1" t="s">
        <v>17437</v>
      </c>
      <c r="MJH1" s="1" t="s">
        <v>17438</v>
      </c>
      <c r="MJI1" s="1" t="s">
        <v>17439</v>
      </c>
      <c r="MJJ1" s="1" t="s">
        <v>17440</v>
      </c>
      <c r="MJK1" s="1" t="s">
        <v>17441</v>
      </c>
      <c r="MJL1" s="1" t="s">
        <v>17442</v>
      </c>
      <c r="MJM1" s="1" t="s">
        <v>17443</v>
      </c>
      <c r="MJN1" s="1" t="s">
        <v>17444</v>
      </c>
      <c r="MJO1" s="1" t="s">
        <v>17445</v>
      </c>
      <c r="MJP1" s="1" t="s">
        <v>17446</v>
      </c>
      <c r="MJQ1" s="1" t="s">
        <v>17447</v>
      </c>
      <c r="MJR1" s="1" t="s">
        <v>17448</v>
      </c>
      <c r="MJS1" s="1" t="s">
        <v>17449</v>
      </c>
      <c r="MJT1" s="1" t="s">
        <v>17450</v>
      </c>
      <c r="MJU1" s="1" t="s">
        <v>17451</v>
      </c>
      <c r="MJV1" s="1" t="s">
        <v>17452</v>
      </c>
      <c r="MJW1" s="1" t="s">
        <v>17453</v>
      </c>
      <c r="MJX1" s="1" t="s">
        <v>17454</v>
      </c>
      <c r="MJY1" s="1" t="s">
        <v>17455</v>
      </c>
      <c r="MJZ1" s="1" t="s">
        <v>17456</v>
      </c>
      <c r="MKA1" s="1" t="s">
        <v>17457</v>
      </c>
      <c r="MKB1" s="1" t="s">
        <v>17458</v>
      </c>
      <c r="MKC1" s="1" t="s">
        <v>17459</v>
      </c>
      <c r="MKD1" s="1" t="s">
        <v>17460</v>
      </c>
      <c r="MKE1" s="1" t="s">
        <v>17461</v>
      </c>
      <c r="MKF1" s="1" t="s">
        <v>17462</v>
      </c>
      <c r="MKG1" s="1" t="s">
        <v>17463</v>
      </c>
      <c r="MKH1" s="1" t="s">
        <v>17464</v>
      </c>
      <c r="MKI1" s="1" t="s">
        <v>17465</v>
      </c>
      <c r="MKJ1" s="1" t="s">
        <v>17466</v>
      </c>
      <c r="MKK1" s="1" t="s">
        <v>17467</v>
      </c>
      <c r="MKL1" s="1" t="s">
        <v>17468</v>
      </c>
      <c r="MKM1" s="1" t="s">
        <v>17469</v>
      </c>
      <c r="MKN1" s="1" t="s">
        <v>17470</v>
      </c>
      <c r="MKO1" s="1" t="s">
        <v>17471</v>
      </c>
      <c r="MKP1" s="1" t="s">
        <v>17472</v>
      </c>
      <c r="MKQ1" s="1" t="s">
        <v>17473</v>
      </c>
      <c r="MKR1" s="1" t="s">
        <v>17474</v>
      </c>
      <c r="MKS1" s="1" t="s">
        <v>17475</v>
      </c>
      <c r="MKT1" s="1" t="s">
        <v>17476</v>
      </c>
      <c r="MKU1" s="1" t="s">
        <v>17477</v>
      </c>
      <c r="MKV1" s="1" t="s">
        <v>17478</v>
      </c>
      <c r="MKW1" s="1" t="s">
        <v>17479</v>
      </c>
      <c r="MKX1" s="1" t="s">
        <v>17480</v>
      </c>
      <c r="MKY1" s="1" t="s">
        <v>17481</v>
      </c>
      <c r="MKZ1" s="1" t="s">
        <v>17482</v>
      </c>
      <c r="MLA1" s="1" t="s">
        <v>17483</v>
      </c>
      <c r="MLB1" s="1" t="s">
        <v>17484</v>
      </c>
      <c r="MLC1" s="1" t="s">
        <v>17485</v>
      </c>
      <c r="MLD1" s="1" t="s">
        <v>17486</v>
      </c>
      <c r="MLE1" s="1" t="s">
        <v>17487</v>
      </c>
      <c r="MLF1" s="1" t="s">
        <v>17488</v>
      </c>
      <c r="MLG1" s="1" t="s">
        <v>17489</v>
      </c>
      <c r="MLH1" s="1" t="s">
        <v>17490</v>
      </c>
      <c r="MLI1" s="1" t="s">
        <v>17491</v>
      </c>
      <c r="MLJ1" s="1" t="s">
        <v>17492</v>
      </c>
      <c r="MLK1" s="1" t="s">
        <v>17493</v>
      </c>
      <c r="MLL1" s="1" t="s">
        <v>17494</v>
      </c>
      <c r="MLM1" s="1" t="s">
        <v>17495</v>
      </c>
      <c r="MLN1" s="1" t="s">
        <v>17496</v>
      </c>
      <c r="MLO1" s="1" t="s">
        <v>17497</v>
      </c>
      <c r="MLP1" s="1" t="s">
        <v>17498</v>
      </c>
      <c r="MLQ1" s="1" t="s">
        <v>17499</v>
      </c>
      <c r="MLR1" s="1" t="s">
        <v>17500</v>
      </c>
      <c r="MLS1" s="1" t="s">
        <v>17501</v>
      </c>
      <c r="MLT1" s="1" t="s">
        <v>17502</v>
      </c>
      <c r="MLU1" s="1" t="s">
        <v>17503</v>
      </c>
      <c r="MLV1" s="1" t="s">
        <v>17504</v>
      </c>
      <c r="MLW1" s="1" t="s">
        <v>17505</v>
      </c>
      <c r="MLX1" s="1" t="s">
        <v>17506</v>
      </c>
      <c r="MLY1" s="1" t="s">
        <v>17507</v>
      </c>
      <c r="MLZ1" s="1" t="s">
        <v>17508</v>
      </c>
      <c r="MMA1" s="1" t="s">
        <v>17509</v>
      </c>
      <c r="MMB1" s="1" t="s">
        <v>17510</v>
      </c>
      <c r="MMC1" s="1" t="s">
        <v>17511</v>
      </c>
      <c r="MMD1" s="1" t="s">
        <v>17512</v>
      </c>
      <c r="MME1" s="1" t="s">
        <v>17513</v>
      </c>
      <c r="MMF1" s="1" t="s">
        <v>17514</v>
      </c>
      <c r="MMG1" s="1" t="s">
        <v>17515</v>
      </c>
      <c r="MMH1" s="1" t="s">
        <v>17516</v>
      </c>
      <c r="MMI1" s="1" t="s">
        <v>17517</v>
      </c>
      <c r="MMJ1" s="1" t="s">
        <v>17518</v>
      </c>
      <c r="MMK1" s="1" t="s">
        <v>17519</v>
      </c>
      <c r="MML1" s="1" t="s">
        <v>17520</v>
      </c>
      <c r="MMM1" s="1" t="s">
        <v>17521</v>
      </c>
      <c r="MMN1" s="1" t="s">
        <v>17522</v>
      </c>
      <c r="MMO1" s="1" t="s">
        <v>17523</v>
      </c>
      <c r="MMP1" s="1" t="s">
        <v>17524</v>
      </c>
      <c r="MMQ1" s="1" t="s">
        <v>17525</v>
      </c>
      <c r="MMR1" s="1" t="s">
        <v>17526</v>
      </c>
      <c r="MMS1" s="1" t="s">
        <v>17527</v>
      </c>
      <c r="MMT1" s="1" t="s">
        <v>17528</v>
      </c>
      <c r="MMU1" s="1" t="s">
        <v>17529</v>
      </c>
      <c r="MMV1" s="1" t="s">
        <v>17530</v>
      </c>
      <c r="MMW1" s="1" t="s">
        <v>17531</v>
      </c>
      <c r="MMX1" s="1" t="s">
        <v>17532</v>
      </c>
      <c r="MMY1" s="1" t="s">
        <v>17533</v>
      </c>
      <c r="MMZ1" s="1" t="s">
        <v>17534</v>
      </c>
      <c r="MNA1" s="1" t="s">
        <v>17535</v>
      </c>
      <c r="MNB1" s="1" t="s">
        <v>17536</v>
      </c>
      <c r="MNC1" s="1" t="s">
        <v>17537</v>
      </c>
      <c r="MND1" s="1" t="s">
        <v>17538</v>
      </c>
      <c r="MNE1" s="1" t="s">
        <v>17539</v>
      </c>
      <c r="MNF1" s="1" t="s">
        <v>17540</v>
      </c>
      <c r="MNG1" s="1" t="s">
        <v>17541</v>
      </c>
      <c r="MNH1" s="1" t="s">
        <v>17542</v>
      </c>
      <c r="MNI1" s="1" t="s">
        <v>17543</v>
      </c>
      <c r="MNJ1" s="1" t="s">
        <v>17544</v>
      </c>
      <c r="MNK1" s="1" t="s">
        <v>17545</v>
      </c>
      <c r="MNL1" s="1" t="s">
        <v>17546</v>
      </c>
      <c r="MNM1" s="1" t="s">
        <v>17547</v>
      </c>
      <c r="MNN1" s="1" t="s">
        <v>17548</v>
      </c>
      <c r="MNO1" s="1" t="s">
        <v>17549</v>
      </c>
      <c r="MNP1" s="1" t="s">
        <v>17550</v>
      </c>
      <c r="MNQ1" s="1" t="s">
        <v>17551</v>
      </c>
      <c r="MNR1" s="1" t="s">
        <v>17552</v>
      </c>
      <c r="MNS1" s="1" t="s">
        <v>17553</v>
      </c>
      <c r="MNT1" s="1" t="s">
        <v>17554</v>
      </c>
      <c r="MNU1" s="1" t="s">
        <v>17555</v>
      </c>
      <c r="MNV1" s="1" t="s">
        <v>17556</v>
      </c>
      <c r="MNW1" s="1" t="s">
        <v>17557</v>
      </c>
      <c r="MNX1" s="1" t="s">
        <v>17558</v>
      </c>
      <c r="MNY1" s="1" t="s">
        <v>17559</v>
      </c>
      <c r="MNZ1" s="1" t="s">
        <v>17560</v>
      </c>
      <c r="MOA1" s="1" t="s">
        <v>17561</v>
      </c>
      <c r="MOB1" s="1" t="s">
        <v>17562</v>
      </c>
      <c r="MOC1" s="1" t="s">
        <v>17563</v>
      </c>
      <c r="MOD1" s="1" t="s">
        <v>17564</v>
      </c>
      <c r="MOE1" s="1" t="s">
        <v>17565</v>
      </c>
      <c r="MOF1" s="1" t="s">
        <v>17566</v>
      </c>
      <c r="MOG1" s="1" t="s">
        <v>17567</v>
      </c>
      <c r="MOH1" s="1" t="s">
        <v>17568</v>
      </c>
      <c r="MOI1" s="1" t="s">
        <v>17569</v>
      </c>
      <c r="MOJ1" s="1" t="s">
        <v>17570</v>
      </c>
      <c r="MOK1" s="1" t="s">
        <v>17571</v>
      </c>
      <c r="MOL1" s="1" t="s">
        <v>17572</v>
      </c>
      <c r="MOM1" s="1" t="s">
        <v>17573</v>
      </c>
      <c r="MON1" s="1" t="s">
        <v>17574</v>
      </c>
      <c r="MOO1" s="1" t="s">
        <v>17575</v>
      </c>
      <c r="MOP1" s="1" t="s">
        <v>17576</v>
      </c>
      <c r="MOQ1" s="1" t="s">
        <v>17577</v>
      </c>
      <c r="MOR1" s="1" t="s">
        <v>17578</v>
      </c>
      <c r="MOS1" s="1" t="s">
        <v>17579</v>
      </c>
      <c r="MOT1" s="1" t="s">
        <v>17580</v>
      </c>
      <c r="MOU1" s="1" t="s">
        <v>17581</v>
      </c>
      <c r="MOV1" s="1" t="s">
        <v>17582</v>
      </c>
      <c r="MOW1" s="1" t="s">
        <v>17583</v>
      </c>
      <c r="MOX1" s="1" t="s">
        <v>17584</v>
      </c>
      <c r="MOY1" s="1" t="s">
        <v>17585</v>
      </c>
      <c r="MOZ1" s="1" t="s">
        <v>17586</v>
      </c>
      <c r="MPA1" s="1" t="s">
        <v>17587</v>
      </c>
      <c r="MPB1" s="1" t="s">
        <v>17588</v>
      </c>
      <c r="MPC1" s="1" t="s">
        <v>17589</v>
      </c>
      <c r="MPD1" s="1" t="s">
        <v>17590</v>
      </c>
      <c r="MPE1" s="1" t="s">
        <v>17591</v>
      </c>
      <c r="MPF1" s="1" t="s">
        <v>17592</v>
      </c>
      <c r="MPG1" s="1" t="s">
        <v>17593</v>
      </c>
      <c r="MPH1" s="1" t="s">
        <v>17594</v>
      </c>
      <c r="MPI1" s="1" t="s">
        <v>17595</v>
      </c>
      <c r="MPJ1" s="1" t="s">
        <v>17596</v>
      </c>
      <c r="MPK1" s="1" t="s">
        <v>17597</v>
      </c>
      <c r="MPL1" s="1" t="s">
        <v>17598</v>
      </c>
      <c r="MPM1" s="1" t="s">
        <v>17599</v>
      </c>
      <c r="MPN1" s="1" t="s">
        <v>17600</v>
      </c>
      <c r="MPO1" s="1" t="s">
        <v>17601</v>
      </c>
      <c r="MPP1" s="1" t="s">
        <v>17602</v>
      </c>
      <c r="MPQ1" s="1" t="s">
        <v>17603</v>
      </c>
      <c r="MPR1" s="1" t="s">
        <v>17604</v>
      </c>
      <c r="MPS1" s="1" t="s">
        <v>17605</v>
      </c>
      <c r="MPT1" s="1" t="s">
        <v>17606</v>
      </c>
      <c r="MPU1" s="1" t="s">
        <v>17607</v>
      </c>
      <c r="MPV1" s="1" t="s">
        <v>17608</v>
      </c>
      <c r="MPW1" s="1" t="s">
        <v>17609</v>
      </c>
      <c r="MPX1" s="1" t="s">
        <v>17610</v>
      </c>
      <c r="MPY1" s="1" t="s">
        <v>17611</v>
      </c>
      <c r="MPZ1" s="1" t="s">
        <v>17612</v>
      </c>
      <c r="MQA1" s="1" t="s">
        <v>17613</v>
      </c>
      <c r="MQB1" s="1" t="s">
        <v>17614</v>
      </c>
      <c r="MQC1" s="1" t="s">
        <v>17615</v>
      </c>
      <c r="MQD1" s="1" t="s">
        <v>17616</v>
      </c>
      <c r="MQE1" s="1" t="s">
        <v>17617</v>
      </c>
      <c r="MQF1" s="1" t="s">
        <v>17618</v>
      </c>
      <c r="MQG1" s="1" t="s">
        <v>17619</v>
      </c>
      <c r="MQH1" s="1" t="s">
        <v>17620</v>
      </c>
      <c r="MQI1" s="1" t="s">
        <v>17621</v>
      </c>
      <c r="MQJ1" s="1" t="s">
        <v>17622</v>
      </c>
      <c r="MQK1" s="1" t="s">
        <v>17623</v>
      </c>
      <c r="MQL1" s="1" t="s">
        <v>17624</v>
      </c>
      <c r="MQM1" s="1" t="s">
        <v>17625</v>
      </c>
      <c r="MQN1" s="1" t="s">
        <v>17626</v>
      </c>
      <c r="MQO1" s="1" t="s">
        <v>17627</v>
      </c>
      <c r="MQP1" s="1" t="s">
        <v>17628</v>
      </c>
      <c r="MQQ1" s="1" t="s">
        <v>17629</v>
      </c>
      <c r="MQR1" s="1" t="s">
        <v>17630</v>
      </c>
      <c r="MQS1" s="1" t="s">
        <v>17631</v>
      </c>
      <c r="MQT1" s="1" t="s">
        <v>17632</v>
      </c>
      <c r="MQU1" s="1" t="s">
        <v>17633</v>
      </c>
      <c r="MQV1" s="1" t="s">
        <v>17634</v>
      </c>
      <c r="MQW1" s="1" t="s">
        <v>17635</v>
      </c>
      <c r="MQX1" s="1" t="s">
        <v>17636</v>
      </c>
      <c r="MQY1" s="1" t="s">
        <v>17637</v>
      </c>
      <c r="MQZ1" s="1" t="s">
        <v>17638</v>
      </c>
      <c r="MRA1" s="1" t="s">
        <v>17639</v>
      </c>
      <c r="MRB1" s="1" t="s">
        <v>17640</v>
      </c>
      <c r="MRC1" s="1" t="s">
        <v>17641</v>
      </c>
      <c r="MRD1" s="1" t="s">
        <v>17642</v>
      </c>
      <c r="MRE1" s="1" t="s">
        <v>17643</v>
      </c>
      <c r="MRF1" s="1" t="s">
        <v>17644</v>
      </c>
      <c r="MRG1" s="1" t="s">
        <v>17645</v>
      </c>
      <c r="MRH1" s="1" t="s">
        <v>17646</v>
      </c>
      <c r="MRI1" s="1" t="s">
        <v>17647</v>
      </c>
      <c r="MRJ1" s="1" t="s">
        <v>17648</v>
      </c>
      <c r="MRK1" s="1" t="s">
        <v>17649</v>
      </c>
      <c r="MRL1" s="1" t="s">
        <v>17650</v>
      </c>
      <c r="MRM1" s="1" t="s">
        <v>17651</v>
      </c>
      <c r="MRN1" s="1" t="s">
        <v>17652</v>
      </c>
      <c r="MRO1" s="1" t="s">
        <v>17653</v>
      </c>
      <c r="MRP1" s="1" t="s">
        <v>17654</v>
      </c>
      <c r="MRQ1" s="1" t="s">
        <v>17655</v>
      </c>
      <c r="MRR1" s="1" t="s">
        <v>17656</v>
      </c>
      <c r="MRS1" s="1" t="s">
        <v>17657</v>
      </c>
      <c r="MRT1" s="1" t="s">
        <v>17658</v>
      </c>
      <c r="MRU1" s="1" t="s">
        <v>17659</v>
      </c>
      <c r="MRV1" s="1" t="s">
        <v>17660</v>
      </c>
      <c r="MRW1" s="1" t="s">
        <v>17661</v>
      </c>
      <c r="MRX1" s="1" t="s">
        <v>17662</v>
      </c>
      <c r="MRY1" s="1" t="s">
        <v>17663</v>
      </c>
      <c r="MRZ1" s="1" t="s">
        <v>17664</v>
      </c>
      <c r="MSA1" s="1" t="s">
        <v>17665</v>
      </c>
      <c r="MSB1" s="1" t="s">
        <v>17666</v>
      </c>
      <c r="MSC1" s="1" t="s">
        <v>17667</v>
      </c>
      <c r="MSD1" s="1" t="s">
        <v>17668</v>
      </c>
      <c r="MSE1" s="1" t="s">
        <v>17669</v>
      </c>
      <c r="MSF1" s="1" t="s">
        <v>17670</v>
      </c>
      <c r="MSG1" s="1" t="s">
        <v>17671</v>
      </c>
      <c r="MSH1" s="1" t="s">
        <v>17672</v>
      </c>
      <c r="MSI1" s="1" t="s">
        <v>17673</v>
      </c>
      <c r="MSJ1" s="1" t="s">
        <v>17674</v>
      </c>
      <c r="MSK1" s="1" t="s">
        <v>17675</v>
      </c>
      <c r="MSL1" s="1" t="s">
        <v>17676</v>
      </c>
      <c r="MSM1" s="1" t="s">
        <v>17677</v>
      </c>
      <c r="MSN1" s="1" t="s">
        <v>17678</v>
      </c>
      <c r="MSO1" s="1" t="s">
        <v>17679</v>
      </c>
      <c r="MSP1" s="1" t="s">
        <v>17680</v>
      </c>
      <c r="MSQ1" s="1" t="s">
        <v>17681</v>
      </c>
      <c r="MSR1" s="1" t="s">
        <v>17682</v>
      </c>
      <c r="MSS1" s="1" t="s">
        <v>17683</v>
      </c>
      <c r="MST1" s="1" t="s">
        <v>17684</v>
      </c>
      <c r="MSU1" s="1" t="s">
        <v>17685</v>
      </c>
      <c r="MSV1" s="1" t="s">
        <v>17686</v>
      </c>
      <c r="MSW1" s="1" t="s">
        <v>17687</v>
      </c>
      <c r="MSX1" s="1" t="s">
        <v>17688</v>
      </c>
      <c r="MSY1" s="1" t="s">
        <v>17689</v>
      </c>
      <c r="MSZ1" s="1" t="s">
        <v>17690</v>
      </c>
      <c r="MTA1" s="1" t="s">
        <v>17691</v>
      </c>
      <c r="MTB1" s="1" t="s">
        <v>17692</v>
      </c>
      <c r="MTC1" s="1" t="s">
        <v>17693</v>
      </c>
      <c r="MTD1" s="1" t="s">
        <v>17694</v>
      </c>
      <c r="MTE1" s="1" t="s">
        <v>17695</v>
      </c>
      <c r="MTF1" s="1" t="s">
        <v>17696</v>
      </c>
      <c r="MTG1" s="1" t="s">
        <v>17697</v>
      </c>
      <c r="MTH1" s="1" t="s">
        <v>17698</v>
      </c>
      <c r="MTI1" s="1" t="s">
        <v>17699</v>
      </c>
      <c r="MTJ1" s="1" t="s">
        <v>17700</v>
      </c>
      <c r="MTK1" s="1" t="s">
        <v>17701</v>
      </c>
      <c r="MTL1" s="1" t="s">
        <v>17702</v>
      </c>
      <c r="MTM1" s="1" t="s">
        <v>17703</v>
      </c>
      <c r="MTN1" s="1" t="s">
        <v>17704</v>
      </c>
      <c r="MTO1" s="1" t="s">
        <v>17705</v>
      </c>
      <c r="MTP1" s="1" t="s">
        <v>17706</v>
      </c>
      <c r="MTQ1" s="1" t="s">
        <v>17707</v>
      </c>
      <c r="MTR1" s="1" t="s">
        <v>17708</v>
      </c>
      <c r="MTS1" s="1" t="s">
        <v>17709</v>
      </c>
      <c r="MTT1" s="1" t="s">
        <v>17710</v>
      </c>
      <c r="MTU1" s="1" t="s">
        <v>17711</v>
      </c>
      <c r="MTV1" s="1" t="s">
        <v>17712</v>
      </c>
      <c r="MTW1" s="1" t="s">
        <v>17713</v>
      </c>
      <c r="MTX1" s="1" t="s">
        <v>17714</v>
      </c>
      <c r="MTY1" s="1" t="s">
        <v>17715</v>
      </c>
      <c r="MTZ1" s="1" t="s">
        <v>17716</v>
      </c>
      <c r="MUA1" s="1" t="s">
        <v>17717</v>
      </c>
      <c r="MUB1" s="1" t="s">
        <v>17718</v>
      </c>
      <c r="MUC1" s="1" t="s">
        <v>17719</v>
      </c>
      <c r="MUD1" s="1" t="s">
        <v>17720</v>
      </c>
      <c r="MUE1" s="1" t="s">
        <v>17721</v>
      </c>
      <c r="MUF1" s="1" t="s">
        <v>17722</v>
      </c>
      <c r="MUG1" s="1" t="s">
        <v>17723</v>
      </c>
      <c r="MUH1" s="1" t="s">
        <v>17724</v>
      </c>
      <c r="MUI1" s="1" t="s">
        <v>17725</v>
      </c>
      <c r="MUJ1" s="1" t="s">
        <v>17726</v>
      </c>
      <c r="MUK1" s="1" t="s">
        <v>17727</v>
      </c>
      <c r="MUL1" s="1" t="s">
        <v>17728</v>
      </c>
      <c r="MUM1" s="1" t="s">
        <v>17729</v>
      </c>
      <c r="MUN1" s="1" t="s">
        <v>17730</v>
      </c>
      <c r="MUO1" s="1" t="s">
        <v>17731</v>
      </c>
      <c r="MUP1" s="1" t="s">
        <v>17732</v>
      </c>
      <c r="MUQ1" s="1" t="s">
        <v>17733</v>
      </c>
      <c r="MUR1" s="1" t="s">
        <v>17734</v>
      </c>
      <c r="MUS1" s="1" t="s">
        <v>17735</v>
      </c>
      <c r="MUT1" s="1" t="s">
        <v>17736</v>
      </c>
      <c r="MUU1" s="1" t="s">
        <v>17737</v>
      </c>
      <c r="MUV1" s="1" t="s">
        <v>17738</v>
      </c>
      <c r="MUW1" s="1" t="s">
        <v>17739</v>
      </c>
      <c r="MUX1" s="1" t="s">
        <v>17740</v>
      </c>
      <c r="MUY1" s="1" t="s">
        <v>17741</v>
      </c>
      <c r="MUZ1" s="1" t="s">
        <v>17742</v>
      </c>
      <c r="MVA1" s="1" t="s">
        <v>17743</v>
      </c>
      <c r="MVB1" s="1" t="s">
        <v>17744</v>
      </c>
      <c r="MVC1" s="1" t="s">
        <v>17745</v>
      </c>
      <c r="MVD1" s="1" t="s">
        <v>17746</v>
      </c>
      <c r="MVE1" s="1" t="s">
        <v>17747</v>
      </c>
      <c r="MVF1" s="1" t="s">
        <v>17748</v>
      </c>
      <c r="MVG1" s="1" t="s">
        <v>17749</v>
      </c>
      <c r="MVH1" s="1" t="s">
        <v>17750</v>
      </c>
      <c r="MVI1" s="1" t="s">
        <v>17751</v>
      </c>
      <c r="MVJ1" s="1" t="s">
        <v>17752</v>
      </c>
      <c r="MVK1" s="1" t="s">
        <v>17753</v>
      </c>
      <c r="MVL1" s="1" t="s">
        <v>17754</v>
      </c>
      <c r="MVM1" s="1" t="s">
        <v>17755</v>
      </c>
      <c r="MVN1" s="1" t="s">
        <v>17756</v>
      </c>
      <c r="MVO1" s="1" t="s">
        <v>17757</v>
      </c>
      <c r="MVP1" s="1" t="s">
        <v>17758</v>
      </c>
      <c r="MVQ1" s="1" t="s">
        <v>17759</v>
      </c>
      <c r="MVR1" s="1" t="s">
        <v>17760</v>
      </c>
      <c r="MVS1" s="1" t="s">
        <v>17761</v>
      </c>
      <c r="MVT1" s="1" t="s">
        <v>17762</v>
      </c>
      <c r="MVU1" s="1" t="s">
        <v>17763</v>
      </c>
      <c r="MVV1" s="1" t="s">
        <v>17764</v>
      </c>
      <c r="MVW1" s="1" t="s">
        <v>17765</v>
      </c>
      <c r="MVX1" s="1" t="s">
        <v>17766</v>
      </c>
      <c r="MVY1" s="1" t="s">
        <v>17767</v>
      </c>
      <c r="MVZ1" s="1" t="s">
        <v>17768</v>
      </c>
      <c r="MWA1" s="1" t="s">
        <v>17769</v>
      </c>
      <c r="MWB1" s="1" t="s">
        <v>17770</v>
      </c>
      <c r="MWC1" s="1" t="s">
        <v>17771</v>
      </c>
      <c r="MWD1" s="1" t="s">
        <v>17772</v>
      </c>
      <c r="MWE1" s="1" t="s">
        <v>17773</v>
      </c>
      <c r="MWF1" s="1" t="s">
        <v>17774</v>
      </c>
      <c r="MWG1" s="1" t="s">
        <v>17775</v>
      </c>
      <c r="MWH1" s="1" t="s">
        <v>17776</v>
      </c>
      <c r="MWI1" s="1" t="s">
        <v>17777</v>
      </c>
      <c r="MWJ1" s="1" t="s">
        <v>17778</v>
      </c>
      <c r="MWK1" s="1" t="s">
        <v>17779</v>
      </c>
      <c r="MWL1" s="1" t="s">
        <v>17780</v>
      </c>
      <c r="MWM1" s="1" t="s">
        <v>17781</v>
      </c>
      <c r="MWN1" s="1" t="s">
        <v>17782</v>
      </c>
      <c r="MWO1" s="1" t="s">
        <v>17783</v>
      </c>
      <c r="MWP1" s="1" t="s">
        <v>17784</v>
      </c>
      <c r="MWQ1" s="1" t="s">
        <v>17785</v>
      </c>
      <c r="MWR1" s="1" t="s">
        <v>17786</v>
      </c>
      <c r="MWS1" s="1" t="s">
        <v>17787</v>
      </c>
      <c r="MWT1" s="1" t="s">
        <v>17788</v>
      </c>
      <c r="MWU1" s="1" t="s">
        <v>17789</v>
      </c>
      <c r="MWV1" s="1" t="s">
        <v>17790</v>
      </c>
      <c r="MWW1" s="1" t="s">
        <v>17791</v>
      </c>
      <c r="MWX1" s="1" t="s">
        <v>17792</v>
      </c>
      <c r="MWY1" s="1" t="s">
        <v>17793</v>
      </c>
      <c r="MWZ1" s="1" t="s">
        <v>17794</v>
      </c>
      <c r="MXA1" s="1" t="s">
        <v>17795</v>
      </c>
      <c r="MXB1" s="1" t="s">
        <v>17796</v>
      </c>
      <c r="MXC1" s="1" t="s">
        <v>17797</v>
      </c>
      <c r="MXD1" s="1" t="s">
        <v>17798</v>
      </c>
      <c r="MXE1" s="1" t="s">
        <v>17799</v>
      </c>
      <c r="MXF1" s="1" t="s">
        <v>17800</v>
      </c>
      <c r="MXG1" s="1" t="s">
        <v>17801</v>
      </c>
      <c r="MXH1" s="1" t="s">
        <v>17802</v>
      </c>
      <c r="MXI1" s="1" t="s">
        <v>17803</v>
      </c>
      <c r="MXJ1" s="1" t="s">
        <v>17804</v>
      </c>
      <c r="MXK1" s="1" t="s">
        <v>17805</v>
      </c>
      <c r="MXL1" s="1" t="s">
        <v>17806</v>
      </c>
      <c r="MXM1" s="1" t="s">
        <v>17807</v>
      </c>
      <c r="MXN1" s="1" t="s">
        <v>17808</v>
      </c>
      <c r="MXO1" s="1" t="s">
        <v>17809</v>
      </c>
      <c r="MXP1" s="1" t="s">
        <v>17810</v>
      </c>
      <c r="MXQ1" s="1" t="s">
        <v>17811</v>
      </c>
      <c r="MXR1" s="1" t="s">
        <v>17812</v>
      </c>
      <c r="MXS1" s="1" t="s">
        <v>17813</v>
      </c>
      <c r="MXT1" s="1" t="s">
        <v>17814</v>
      </c>
      <c r="MXU1" s="1" t="s">
        <v>17815</v>
      </c>
      <c r="MXV1" s="1" t="s">
        <v>17816</v>
      </c>
      <c r="MXW1" s="1" t="s">
        <v>17817</v>
      </c>
      <c r="MXX1" s="1" t="s">
        <v>17818</v>
      </c>
      <c r="MXY1" s="1" t="s">
        <v>17819</v>
      </c>
      <c r="MXZ1" s="1" t="s">
        <v>17820</v>
      </c>
      <c r="MYA1" s="1" t="s">
        <v>17821</v>
      </c>
      <c r="MYB1" s="1" t="s">
        <v>17822</v>
      </c>
      <c r="MYC1" s="1" t="s">
        <v>17823</v>
      </c>
      <c r="MYD1" s="1" t="s">
        <v>17824</v>
      </c>
      <c r="MYE1" s="1" t="s">
        <v>17825</v>
      </c>
      <c r="MYF1" s="1" t="s">
        <v>17826</v>
      </c>
      <c r="MYG1" s="1" t="s">
        <v>17827</v>
      </c>
      <c r="MYH1" s="1" t="s">
        <v>17828</v>
      </c>
      <c r="MYI1" s="1" t="s">
        <v>17829</v>
      </c>
      <c r="MYJ1" s="1" t="s">
        <v>17830</v>
      </c>
      <c r="MYK1" s="1" t="s">
        <v>17831</v>
      </c>
      <c r="MYL1" s="1" t="s">
        <v>17832</v>
      </c>
      <c r="MYM1" s="1" t="s">
        <v>17833</v>
      </c>
      <c r="MYN1" s="1" t="s">
        <v>17834</v>
      </c>
      <c r="MYO1" s="1" t="s">
        <v>17835</v>
      </c>
      <c r="MYP1" s="1" t="s">
        <v>17836</v>
      </c>
      <c r="MYQ1" s="1" t="s">
        <v>17837</v>
      </c>
      <c r="MYR1" s="1" t="s">
        <v>17838</v>
      </c>
      <c r="MYS1" s="1" t="s">
        <v>17839</v>
      </c>
      <c r="MYT1" s="1" t="s">
        <v>17840</v>
      </c>
      <c r="MYU1" s="1" t="s">
        <v>17841</v>
      </c>
      <c r="MYV1" s="1" t="s">
        <v>17842</v>
      </c>
      <c r="MYW1" s="1" t="s">
        <v>17843</v>
      </c>
      <c r="MYX1" s="1" t="s">
        <v>17844</v>
      </c>
      <c r="MYY1" s="1" t="s">
        <v>17845</v>
      </c>
      <c r="MYZ1" s="1" t="s">
        <v>17846</v>
      </c>
      <c r="MZA1" s="1" t="s">
        <v>17847</v>
      </c>
      <c r="MZB1" s="1" t="s">
        <v>17848</v>
      </c>
      <c r="MZC1" s="1" t="s">
        <v>17849</v>
      </c>
      <c r="MZD1" s="1" t="s">
        <v>17850</v>
      </c>
      <c r="MZE1" s="1" t="s">
        <v>17851</v>
      </c>
      <c r="MZF1" s="1" t="s">
        <v>17852</v>
      </c>
      <c r="MZG1" s="1" t="s">
        <v>17853</v>
      </c>
      <c r="MZH1" s="1" t="s">
        <v>17854</v>
      </c>
      <c r="MZI1" s="1" t="s">
        <v>17855</v>
      </c>
      <c r="MZJ1" s="1" t="s">
        <v>17856</v>
      </c>
      <c r="MZK1" s="1" t="s">
        <v>17857</v>
      </c>
      <c r="MZL1" s="1" t="s">
        <v>17858</v>
      </c>
      <c r="MZM1" s="1" t="s">
        <v>17859</v>
      </c>
      <c r="MZN1" s="1" t="s">
        <v>17860</v>
      </c>
      <c r="MZO1" s="1" t="s">
        <v>17861</v>
      </c>
      <c r="MZP1" s="1" t="s">
        <v>17862</v>
      </c>
      <c r="MZQ1" s="1" t="s">
        <v>17863</v>
      </c>
      <c r="MZR1" s="1" t="s">
        <v>17864</v>
      </c>
      <c r="MZS1" s="1" t="s">
        <v>17865</v>
      </c>
      <c r="MZT1" s="1" t="s">
        <v>17866</v>
      </c>
      <c r="MZU1" s="1" t="s">
        <v>17867</v>
      </c>
      <c r="MZV1" s="1" t="s">
        <v>17868</v>
      </c>
      <c r="MZW1" s="1" t="s">
        <v>17869</v>
      </c>
      <c r="MZX1" s="1" t="s">
        <v>17870</v>
      </c>
      <c r="MZY1" s="1" t="s">
        <v>17871</v>
      </c>
      <c r="MZZ1" s="1" t="s">
        <v>17872</v>
      </c>
      <c r="NAA1" s="1" t="s">
        <v>17873</v>
      </c>
      <c r="NAB1" s="1" t="s">
        <v>17874</v>
      </c>
      <c r="NAC1" s="1" t="s">
        <v>17875</v>
      </c>
      <c r="NAD1" s="1" t="s">
        <v>17876</v>
      </c>
      <c r="NAE1" s="1" t="s">
        <v>17877</v>
      </c>
      <c r="NAF1" s="1" t="s">
        <v>17878</v>
      </c>
      <c r="NAG1" s="1" t="s">
        <v>17879</v>
      </c>
      <c r="NAH1" s="1" t="s">
        <v>17880</v>
      </c>
      <c r="NAI1" s="1" t="s">
        <v>17881</v>
      </c>
      <c r="NAJ1" s="1" t="s">
        <v>17882</v>
      </c>
      <c r="NAK1" s="1" t="s">
        <v>17883</v>
      </c>
      <c r="NAL1" s="1" t="s">
        <v>17884</v>
      </c>
      <c r="NAM1" s="1" t="s">
        <v>17885</v>
      </c>
      <c r="NAN1" s="1" t="s">
        <v>17886</v>
      </c>
      <c r="NAO1" s="1" t="s">
        <v>17887</v>
      </c>
      <c r="NAP1" s="1" t="s">
        <v>17888</v>
      </c>
      <c r="NAQ1" s="1" t="s">
        <v>17889</v>
      </c>
      <c r="NAR1" s="1" t="s">
        <v>17890</v>
      </c>
      <c r="NAS1" s="1" t="s">
        <v>17891</v>
      </c>
      <c r="NAT1" s="1" t="s">
        <v>17892</v>
      </c>
      <c r="NAU1" s="1" t="s">
        <v>17893</v>
      </c>
      <c r="NAV1" s="1" t="s">
        <v>17894</v>
      </c>
      <c r="NAW1" s="1" t="s">
        <v>17895</v>
      </c>
      <c r="NAX1" s="1" t="s">
        <v>17896</v>
      </c>
      <c r="NAY1" s="1" t="s">
        <v>17897</v>
      </c>
      <c r="NAZ1" s="1" t="s">
        <v>17898</v>
      </c>
      <c r="NBA1" s="1" t="s">
        <v>17899</v>
      </c>
      <c r="NBB1" s="1" t="s">
        <v>17900</v>
      </c>
      <c r="NBC1" s="1" t="s">
        <v>17901</v>
      </c>
      <c r="NBD1" s="1" t="s">
        <v>17902</v>
      </c>
      <c r="NBE1" s="1" t="s">
        <v>17903</v>
      </c>
      <c r="NBF1" s="1" t="s">
        <v>17904</v>
      </c>
      <c r="NBG1" s="1" t="s">
        <v>17905</v>
      </c>
      <c r="NBH1" s="1" t="s">
        <v>17906</v>
      </c>
      <c r="NBI1" s="1" t="s">
        <v>17907</v>
      </c>
      <c r="NBJ1" s="1" t="s">
        <v>17908</v>
      </c>
      <c r="NBK1" s="1" t="s">
        <v>17909</v>
      </c>
      <c r="NBL1" s="1" t="s">
        <v>17910</v>
      </c>
      <c r="NBM1" s="1" t="s">
        <v>17911</v>
      </c>
      <c r="NBN1" s="1" t="s">
        <v>17912</v>
      </c>
      <c r="NBO1" s="1" t="s">
        <v>17913</v>
      </c>
      <c r="NBP1" s="1" t="s">
        <v>17914</v>
      </c>
      <c r="NBQ1" s="1" t="s">
        <v>17915</v>
      </c>
      <c r="NBR1" s="1" t="s">
        <v>17916</v>
      </c>
      <c r="NBS1" s="1" t="s">
        <v>17917</v>
      </c>
      <c r="NBT1" s="1" t="s">
        <v>17918</v>
      </c>
      <c r="NBU1" s="1" t="s">
        <v>17919</v>
      </c>
      <c r="NBV1" s="1" t="s">
        <v>17920</v>
      </c>
      <c r="NBW1" s="1" t="s">
        <v>17921</v>
      </c>
      <c r="NBX1" s="1" t="s">
        <v>17922</v>
      </c>
      <c r="NBY1" s="1" t="s">
        <v>17923</v>
      </c>
      <c r="NBZ1" s="1" t="s">
        <v>17924</v>
      </c>
      <c r="NCA1" s="1" t="s">
        <v>17925</v>
      </c>
      <c r="NCB1" s="1" t="s">
        <v>17926</v>
      </c>
      <c r="NCC1" s="1" t="s">
        <v>17927</v>
      </c>
      <c r="NCD1" s="1" t="s">
        <v>17928</v>
      </c>
      <c r="NCE1" s="1" t="s">
        <v>17929</v>
      </c>
      <c r="NCF1" s="1" t="s">
        <v>17930</v>
      </c>
      <c r="NCG1" s="1" t="s">
        <v>17931</v>
      </c>
      <c r="NCH1" s="1" t="s">
        <v>17932</v>
      </c>
      <c r="NCI1" s="1" t="s">
        <v>17933</v>
      </c>
      <c r="NCJ1" s="1" t="s">
        <v>17934</v>
      </c>
      <c r="NCK1" s="1" t="s">
        <v>17935</v>
      </c>
      <c r="NCL1" s="1" t="s">
        <v>17936</v>
      </c>
      <c r="NCM1" s="1" t="s">
        <v>17937</v>
      </c>
      <c r="NCN1" s="1" t="s">
        <v>17938</v>
      </c>
      <c r="NCO1" s="1" t="s">
        <v>17939</v>
      </c>
      <c r="NCP1" s="1" t="s">
        <v>17940</v>
      </c>
      <c r="NCQ1" s="1" t="s">
        <v>17941</v>
      </c>
      <c r="NCR1" s="1" t="s">
        <v>17942</v>
      </c>
      <c r="NCS1" s="1" t="s">
        <v>17943</v>
      </c>
      <c r="NCT1" s="1" t="s">
        <v>17944</v>
      </c>
      <c r="NCU1" s="1" t="s">
        <v>17945</v>
      </c>
      <c r="NCV1" s="1" t="s">
        <v>17946</v>
      </c>
      <c r="NCW1" s="1" t="s">
        <v>17947</v>
      </c>
      <c r="NCX1" s="1" t="s">
        <v>17948</v>
      </c>
      <c r="NCY1" s="1" t="s">
        <v>17949</v>
      </c>
      <c r="NCZ1" s="1" t="s">
        <v>17950</v>
      </c>
      <c r="NDA1" s="1" t="s">
        <v>17951</v>
      </c>
      <c r="NDB1" s="1" t="s">
        <v>17952</v>
      </c>
      <c r="NDC1" s="1" t="s">
        <v>17953</v>
      </c>
      <c r="NDD1" s="1" t="s">
        <v>17954</v>
      </c>
      <c r="NDE1" s="1" t="s">
        <v>17955</v>
      </c>
      <c r="NDF1" s="1" t="s">
        <v>17956</v>
      </c>
      <c r="NDG1" s="1" t="s">
        <v>17957</v>
      </c>
      <c r="NDH1" s="1" t="s">
        <v>17958</v>
      </c>
      <c r="NDI1" s="1" t="s">
        <v>17959</v>
      </c>
      <c r="NDJ1" s="1" t="s">
        <v>17960</v>
      </c>
      <c r="NDK1" s="1" t="s">
        <v>17961</v>
      </c>
      <c r="NDL1" s="1" t="s">
        <v>17962</v>
      </c>
      <c r="NDM1" s="1" t="s">
        <v>17963</v>
      </c>
      <c r="NDN1" s="1" t="s">
        <v>17964</v>
      </c>
      <c r="NDO1" s="1" t="s">
        <v>17965</v>
      </c>
      <c r="NDP1" s="1" t="s">
        <v>17966</v>
      </c>
      <c r="NDQ1" s="1" t="s">
        <v>17967</v>
      </c>
      <c r="NDR1" s="1" t="s">
        <v>17968</v>
      </c>
      <c r="NDS1" s="1" t="s">
        <v>17969</v>
      </c>
      <c r="NDT1" s="1" t="s">
        <v>17970</v>
      </c>
      <c r="NDU1" s="1" t="s">
        <v>17971</v>
      </c>
      <c r="NDV1" s="1" t="s">
        <v>17972</v>
      </c>
      <c r="NDW1" s="1" t="s">
        <v>17973</v>
      </c>
      <c r="NDX1" s="1" t="s">
        <v>17974</v>
      </c>
      <c r="NDY1" s="1" t="s">
        <v>17975</v>
      </c>
      <c r="NDZ1" s="1" t="s">
        <v>17976</v>
      </c>
      <c r="NEA1" s="1" t="s">
        <v>17977</v>
      </c>
      <c r="NEB1" s="1" t="s">
        <v>17978</v>
      </c>
      <c r="NEC1" s="1" t="s">
        <v>17979</v>
      </c>
      <c r="NED1" s="1" t="s">
        <v>17980</v>
      </c>
      <c r="NEE1" s="1" t="s">
        <v>17981</v>
      </c>
      <c r="NEF1" s="1" t="s">
        <v>17982</v>
      </c>
      <c r="NEG1" s="1" t="s">
        <v>17983</v>
      </c>
      <c r="NEH1" s="1" t="s">
        <v>17984</v>
      </c>
      <c r="NEI1" s="1" t="s">
        <v>17985</v>
      </c>
      <c r="NEJ1" s="1" t="s">
        <v>17986</v>
      </c>
      <c r="NEK1" s="1" t="s">
        <v>17987</v>
      </c>
      <c r="NEL1" s="1" t="s">
        <v>17988</v>
      </c>
      <c r="NEM1" s="1" t="s">
        <v>17989</v>
      </c>
      <c r="NEN1" s="1" t="s">
        <v>17990</v>
      </c>
      <c r="NEO1" s="1" t="s">
        <v>17991</v>
      </c>
      <c r="NEP1" s="1" t="s">
        <v>17992</v>
      </c>
      <c r="NEQ1" s="1" t="s">
        <v>17993</v>
      </c>
      <c r="NER1" s="1" t="s">
        <v>17994</v>
      </c>
      <c r="NES1" s="1" t="s">
        <v>17995</v>
      </c>
      <c r="NET1" s="1" t="s">
        <v>17996</v>
      </c>
      <c r="NEU1" s="1" t="s">
        <v>17997</v>
      </c>
      <c r="NEV1" s="1" t="s">
        <v>17998</v>
      </c>
      <c r="NEW1" s="1" t="s">
        <v>17999</v>
      </c>
      <c r="NEX1" s="1" t="s">
        <v>18000</v>
      </c>
      <c r="NEY1" s="1" t="s">
        <v>18001</v>
      </c>
      <c r="NEZ1" s="1" t="s">
        <v>18002</v>
      </c>
      <c r="NFA1" s="1" t="s">
        <v>18003</v>
      </c>
      <c r="NFB1" s="1" t="s">
        <v>18004</v>
      </c>
      <c r="NFC1" s="1" t="s">
        <v>18005</v>
      </c>
      <c r="NFD1" s="1" t="s">
        <v>18006</v>
      </c>
      <c r="NFE1" s="1" t="s">
        <v>18007</v>
      </c>
      <c r="NFF1" s="1" t="s">
        <v>18008</v>
      </c>
      <c r="NFG1" s="1" t="s">
        <v>18009</v>
      </c>
      <c r="NFH1" s="1" t="s">
        <v>18010</v>
      </c>
      <c r="NFI1" s="1" t="s">
        <v>18011</v>
      </c>
      <c r="NFJ1" s="1" t="s">
        <v>18012</v>
      </c>
      <c r="NFK1" s="1" t="s">
        <v>18013</v>
      </c>
      <c r="NFL1" s="1" t="s">
        <v>18014</v>
      </c>
      <c r="NFM1" s="1" t="s">
        <v>18015</v>
      </c>
      <c r="NFN1" s="1" t="s">
        <v>18016</v>
      </c>
      <c r="NFO1" s="1" t="s">
        <v>18017</v>
      </c>
      <c r="NFP1" s="1" t="s">
        <v>18018</v>
      </c>
      <c r="NFQ1" s="1" t="s">
        <v>18019</v>
      </c>
      <c r="NFR1" s="1" t="s">
        <v>18020</v>
      </c>
      <c r="NFS1" s="1" t="s">
        <v>18021</v>
      </c>
      <c r="NFT1" s="1" t="s">
        <v>18022</v>
      </c>
      <c r="NFU1" s="1" t="s">
        <v>18023</v>
      </c>
      <c r="NFV1" s="1" t="s">
        <v>18024</v>
      </c>
      <c r="NFW1" s="1" t="s">
        <v>18025</v>
      </c>
      <c r="NFX1" s="1" t="s">
        <v>18026</v>
      </c>
      <c r="NFY1" s="1" t="s">
        <v>18027</v>
      </c>
      <c r="NFZ1" s="1" t="s">
        <v>18028</v>
      </c>
      <c r="NGA1" s="1" t="s">
        <v>18029</v>
      </c>
      <c r="NGB1" s="1" t="s">
        <v>18030</v>
      </c>
      <c r="NGC1" s="1" t="s">
        <v>18031</v>
      </c>
      <c r="NGD1" s="1" t="s">
        <v>18032</v>
      </c>
      <c r="NGE1" s="1" t="s">
        <v>18033</v>
      </c>
      <c r="NGF1" s="1" t="s">
        <v>18034</v>
      </c>
      <c r="NGG1" s="1" t="s">
        <v>18035</v>
      </c>
      <c r="NGH1" s="1" t="s">
        <v>18036</v>
      </c>
      <c r="NGI1" s="1" t="s">
        <v>18037</v>
      </c>
      <c r="NGJ1" s="1" t="s">
        <v>18038</v>
      </c>
      <c r="NGK1" s="1" t="s">
        <v>18039</v>
      </c>
      <c r="NGL1" s="1" t="s">
        <v>18040</v>
      </c>
      <c r="NGM1" s="1" t="s">
        <v>18041</v>
      </c>
      <c r="NGN1" s="1" t="s">
        <v>18042</v>
      </c>
      <c r="NGO1" s="1" t="s">
        <v>18043</v>
      </c>
      <c r="NGP1" s="1" t="s">
        <v>18044</v>
      </c>
      <c r="NGQ1" s="1" t="s">
        <v>18045</v>
      </c>
      <c r="NGR1" s="1" t="s">
        <v>18046</v>
      </c>
      <c r="NGS1" s="1" t="s">
        <v>18047</v>
      </c>
      <c r="NGT1" s="1" t="s">
        <v>18048</v>
      </c>
      <c r="NGU1" s="1" t="s">
        <v>18049</v>
      </c>
      <c r="NGV1" s="1" t="s">
        <v>18050</v>
      </c>
      <c r="NGW1" s="1" t="s">
        <v>18051</v>
      </c>
      <c r="NGX1" s="1" t="s">
        <v>18052</v>
      </c>
      <c r="NGY1" s="1" t="s">
        <v>18053</v>
      </c>
      <c r="NGZ1" s="1" t="s">
        <v>18054</v>
      </c>
      <c r="NHA1" s="1" t="s">
        <v>18055</v>
      </c>
      <c r="NHB1" s="1" t="s">
        <v>18056</v>
      </c>
      <c r="NHC1" s="1" t="s">
        <v>18057</v>
      </c>
      <c r="NHD1" s="1" t="s">
        <v>18058</v>
      </c>
      <c r="NHE1" s="1" t="s">
        <v>18059</v>
      </c>
      <c r="NHF1" s="1" t="s">
        <v>18060</v>
      </c>
      <c r="NHG1" s="1" t="s">
        <v>18061</v>
      </c>
      <c r="NHH1" s="1" t="s">
        <v>18062</v>
      </c>
      <c r="NHI1" s="1" t="s">
        <v>18063</v>
      </c>
      <c r="NHJ1" s="1" t="s">
        <v>18064</v>
      </c>
      <c r="NHK1" s="1" t="s">
        <v>18065</v>
      </c>
      <c r="NHL1" s="1" t="s">
        <v>18066</v>
      </c>
      <c r="NHM1" s="1" t="s">
        <v>18067</v>
      </c>
      <c r="NHN1" s="1" t="s">
        <v>18068</v>
      </c>
      <c r="NHO1" s="1" t="s">
        <v>18069</v>
      </c>
      <c r="NHP1" s="1" t="s">
        <v>18070</v>
      </c>
      <c r="NHQ1" s="1" t="s">
        <v>18071</v>
      </c>
      <c r="NHR1" s="1" t="s">
        <v>18072</v>
      </c>
      <c r="NHS1" s="1" t="s">
        <v>18073</v>
      </c>
      <c r="NHT1" s="1" t="s">
        <v>18074</v>
      </c>
      <c r="NHU1" s="1" t="s">
        <v>18075</v>
      </c>
      <c r="NHV1" s="1" t="s">
        <v>18076</v>
      </c>
      <c r="NHW1" s="1" t="s">
        <v>18077</v>
      </c>
      <c r="NHX1" s="1" t="s">
        <v>18078</v>
      </c>
      <c r="NHY1" s="1" t="s">
        <v>18079</v>
      </c>
      <c r="NHZ1" s="1" t="s">
        <v>18080</v>
      </c>
      <c r="NIA1" s="1" t="s">
        <v>18081</v>
      </c>
      <c r="NIB1" s="1" t="s">
        <v>18082</v>
      </c>
      <c r="NIC1" s="1" t="s">
        <v>18083</v>
      </c>
      <c r="NID1" s="1" t="s">
        <v>18084</v>
      </c>
      <c r="NIE1" s="1" t="s">
        <v>18085</v>
      </c>
      <c r="NIF1" s="1" t="s">
        <v>18086</v>
      </c>
      <c r="NIG1" s="1" t="s">
        <v>18087</v>
      </c>
      <c r="NIH1" s="1" t="s">
        <v>18088</v>
      </c>
      <c r="NII1" s="1" t="s">
        <v>18089</v>
      </c>
      <c r="NIJ1" s="1" t="s">
        <v>18090</v>
      </c>
      <c r="NIK1" s="1" t="s">
        <v>18091</v>
      </c>
      <c r="NIL1" s="1" t="s">
        <v>18092</v>
      </c>
      <c r="NIM1" s="1" t="s">
        <v>18093</v>
      </c>
      <c r="NIN1" s="1" t="s">
        <v>18094</v>
      </c>
      <c r="NIO1" s="1" t="s">
        <v>18095</v>
      </c>
      <c r="NIP1" s="1" t="s">
        <v>18096</v>
      </c>
      <c r="NIQ1" s="1" t="s">
        <v>18097</v>
      </c>
      <c r="NIR1" s="1" t="s">
        <v>18098</v>
      </c>
      <c r="NIS1" s="1" t="s">
        <v>18099</v>
      </c>
      <c r="NIT1" s="1" t="s">
        <v>18100</v>
      </c>
      <c r="NIU1" s="1" t="s">
        <v>18101</v>
      </c>
      <c r="NIV1" s="1" t="s">
        <v>18102</v>
      </c>
      <c r="NIW1" s="1" t="s">
        <v>18103</v>
      </c>
      <c r="NIX1" s="1" t="s">
        <v>18104</v>
      </c>
      <c r="NIY1" s="1" t="s">
        <v>18105</v>
      </c>
      <c r="NIZ1" s="1" t="s">
        <v>18106</v>
      </c>
      <c r="NJA1" s="1" t="s">
        <v>18107</v>
      </c>
      <c r="NJB1" s="1" t="s">
        <v>18108</v>
      </c>
      <c r="NJC1" s="1" t="s">
        <v>18109</v>
      </c>
      <c r="NJD1" s="1" t="s">
        <v>18110</v>
      </c>
      <c r="NJE1" s="1" t="s">
        <v>18111</v>
      </c>
      <c r="NJF1" s="1" t="s">
        <v>18112</v>
      </c>
      <c r="NJG1" s="1" t="s">
        <v>18113</v>
      </c>
      <c r="NJH1" s="1" t="s">
        <v>18114</v>
      </c>
      <c r="NJI1" s="1" t="s">
        <v>18115</v>
      </c>
      <c r="NJJ1" s="1" t="s">
        <v>18116</v>
      </c>
      <c r="NJK1" s="1" t="s">
        <v>18117</v>
      </c>
      <c r="NJL1" s="1" t="s">
        <v>18118</v>
      </c>
      <c r="NJM1" s="1" t="s">
        <v>18119</v>
      </c>
      <c r="NJN1" s="1" t="s">
        <v>18120</v>
      </c>
      <c r="NJO1" s="1" t="s">
        <v>18121</v>
      </c>
      <c r="NJP1" s="1" t="s">
        <v>18122</v>
      </c>
      <c r="NJQ1" s="1" t="s">
        <v>18123</v>
      </c>
      <c r="NJR1" s="1" t="s">
        <v>18124</v>
      </c>
      <c r="NJS1" s="1" t="s">
        <v>18125</v>
      </c>
      <c r="NJT1" s="1" t="s">
        <v>18126</v>
      </c>
      <c r="NJU1" s="1" t="s">
        <v>18127</v>
      </c>
      <c r="NJV1" s="1" t="s">
        <v>18128</v>
      </c>
      <c r="NJW1" s="1" t="s">
        <v>18129</v>
      </c>
      <c r="NJX1" s="1" t="s">
        <v>18130</v>
      </c>
      <c r="NJY1" s="1" t="s">
        <v>18131</v>
      </c>
      <c r="NJZ1" s="1" t="s">
        <v>18132</v>
      </c>
      <c r="NKA1" s="1" t="s">
        <v>18133</v>
      </c>
      <c r="NKB1" s="1" t="s">
        <v>18134</v>
      </c>
      <c r="NKC1" s="1" t="s">
        <v>18135</v>
      </c>
      <c r="NKD1" s="1" t="s">
        <v>18136</v>
      </c>
      <c r="NKE1" s="1" t="s">
        <v>18137</v>
      </c>
      <c r="NKF1" s="1" t="s">
        <v>18138</v>
      </c>
      <c r="NKG1" s="1" t="s">
        <v>18139</v>
      </c>
      <c r="NKH1" s="1" t="s">
        <v>18140</v>
      </c>
      <c r="NKI1" s="1" t="s">
        <v>18141</v>
      </c>
      <c r="NKJ1" s="1" t="s">
        <v>18142</v>
      </c>
      <c r="NKK1" s="1" t="s">
        <v>18143</v>
      </c>
      <c r="NKL1" s="1" t="s">
        <v>18144</v>
      </c>
      <c r="NKM1" s="1" t="s">
        <v>18145</v>
      </c>
      <c r="NKN1" s="1" t="s">
        <v>18146</v>
      </c>
      <c r="NKO1" s="1" t="s">
        <v>18147</v>
      </c>
      <c r="NKP1" s="1" t="s">
        <v>18148</v>
      </c>
      <c r="NKQ1" s="1" t="s">
        <v>18149</v>
      </c>
      <c r="NKR1" s="1" t="s">
        <v>18150</v>
      </c>
      <c r="NKS1" s="1" t="s">
        <v>18151</v>
      </c>
      <c r="NKT1" s="1" t="s">
        <v>18152</v>
      </c>
      <c r="NKU1" s="1" t="s">
        <v>18153</v>
      </c>
      <c r="NKV1" s="1" t="s">
        <v>18154</v>
      </c>
      <c r="NKW1" s="1" t="s">
        <v>18155</v>
      </c>
      <c r="NKX1" s="1" t="s">
        <v>18156</v>
      </c>
      <c r="NKY1" s="1" t="s">
        <v>18157</v>
      </c>
      <c r="NKZ1" s="1" t="s">
        <v>18158</v>
      </c>
      <c r="NLA1" s="1" t="s">
        <v>18159</v>
      </c>
      <c r="NLB1" s="1" t="s">
        <v>18160</v>
      </c>
      <c r="NLC1" s="1" t="s">
        <v>18161</v>
      </c>
      <c r="NLD1" s="1" t="s">
        <v>18162</v>
      </c>
      <c r="NLE1" s="1" t="s">
        <v>18163</v>
      </c>
      <c r="NLF1" s="1" t="s">
        <v>18164</v>
      </c>
      <c r="NLG1" s="1" t="s">
        <v>18165</v>
      </c>
      <c r="NLH1" s="1" t="s">
        <v>18166</v>
      </c>
      <c r="NLI1" s="1" t="s">
        <v>18167</v>
      </c>
      <c r="NLJ1" s="1" t="s">
        <v>18168</v>
      </c>
      <c r="NLK1" s="1" t="s">
        <v>18169</v>
      </c>
      <c r="NLL1" s="1" t="s">
        <v>18170</v>
      </c>
      <c r="NLM1" s="1" t="s">
        <v>18171</v>
      </c>
      <c r="NLN1" s="1" t="s">
        <v>18172</v>
      </c>
      <c r="NLO1" s="1" t="s">
        <v>18173</v>
      </c>
      <c r="NLP1" s="1" t="s">
        <v>18174</v>
      </c>
      <c r="NLQ1" s="1" t="s">
        <v>18175</v>
      </c>
      <c r="NLR1" s="1" t="s">
        <v>18176</v>
      </c>
      <c r="NLS1" s="1" t="s">
        <v>18177</v>
      </c>
      <c r="NLT1" s="1" t="s">
        <v>18178</v>
      </c>
      <c r="NLU1" s="1" t="s">
        <v>18179</v>
      </c>
      <c r="NLV1" s="1" t="s">
        <v>18180</v>
      </c>
      <c r="NLW1" s="1" t="s">
        <v>18181</v>
      </c>
      <c r="NLX1" s="1" t="s">
        <v>18182</v>
      </c>
      <c r="NLY1" s="1" t="s">
        <v>18183</v>
      </c>
      <c r="NLZ1" s="1" t="s">
        <v>18184</v>
      </c>
      <c r="NMA1" s="1" t="s">
        <v>18185</v>
      </c>
      <c r="NMB1" s="1" t="s">
        <v>18186</v>
      </c>
      <c r="NMC1" s="1" t="s">
        <v>18187</v>
      </c>
      <c r="NMD1" s="1" t="s">
        <v>18188</v>
      </c>
      <c r="NME1" s="1" t="s">
        <v>18189</v>
      </c>
      <c r="NMF1" s="1" t="s">
        <v>18190</v>
      </c>
      <c r="NMG1" s="1" t="s">
        <v>18191</v>
      </c>
      <c r="NMH1" s="1" t="s">
        <v>18192</v>
      </c>
      <c r="NMI1" s="1" t="s">
        <v>18193</v>
      </c>
      <c r="NMJ1" s="1" t="s">
        <v>18194</v>
      </c>
      <c r="NMK1" s="1" t="s">
        <v>18195</v>
      </c>
      <c r="NML1" s="1" t="s">
        <v>18196</v>
      </c>
      <c r="NMM1" s="1" t="s">
        <v>18197</v>
      </c>
      <c r="NMN1" s="1" t="s">
        <v>18198</v>
      </c>
      <c r="NMO1" s="1" t="s">
        <v>18199</v>
      </c>
      <c r="NMP1" s="1" t="s">
        <v>18200</v>
      </c>
      <c r="NMQ1" s="1" t="s">
        <v>18201</v>
      </c>
      <c r="NMR1" s="1" t="s">
        <v>18202</v>
      </c>
      <c r="NMS1" s="1" t="s">
        <v>18203</v>
      </c>
      <c r="NMT1" s="1" t="s">
        <v>18204</v>
      </c>
      <c r="NMU1" s="1" t="s">
        <v>18205</v>
      </c>
      <c r="NMV1" s="1" t="s">
        <v>18206</v>
      </c>
      <c r="NMW1" s="1" t="s">
        <v>18207</v>
      </c>
      <c r="NMX1" s="1" t="s">
        <v>18208</v>
      </c>
      <c r="NMY1" s="1" t="s">
        <v>18209</v>
      </c>
      <c r="NMZ1" s="1" t="s">
        <v>18210</v>
      </c>
      <c r="NNA1" s="1" t="s">
        <v>18211</v>
      </c>
      <c r="NNB1" s="1" t="s">
        <v>18212</v>
      </c>
      <c r="NNC1" s="1" t="s">
        <v>18213</v>
      </c>
      <c r="NND1" s="1" t="s">
        <v>18214</v>
      </c>
      <c r="NNE1" s="1" t="s">
        <v>18215</v>
      </c>
      <c r="NNF1" s="1" t="s">
        <v>18216</v>
      </c>
      <c r="NNG1" s="1" t="s">
        <v>18217</v>
      </c>
      <c r="NNH1" s="1" t="s">
        <v>18218</v>
      </c>
      <c r="NNI1" s="1" t="s">
        <v>18219</v>
      </c>
      <c r="NNJ1" s="1" t="s">
        <v>18220</v>
      </c>
      <c r="NNK1" s="1" t="s">
        <v>18221</v>
      </c>
      <c r="NNL1" s="1" t="s">
        <v>18222</v>
      </c>
      <c r="NNM1" s="1" t="s">
        <v>18223</v>
      </c>
      <c r="NNN1" s="1" t="s">
        <v>18224</v>
      </c>
      <c r="NNO1" s="1" t="s">
        <v>18225</v>
      </c>
      <c r="NNP1" s="1" t="s">
        <v>18226</v>
      </c>
      <c r="NNQ1" s="1" t="s">
        <v>18227</v>
      </c>
      <c r="NNR1" s="1" t="s">
        <v>18228</v>
      </c>
      <c r="NNS1" s="1" t="s">
        <v>18229</v>
      </c>
      <c r="NNT1" s="1" t="s">
        <v>18230</v>
      </c>
      <c r="NNU1" s="1" t="s">
        <v>18231</v>
      </c>
      <c r="NNV1" s="1" t="s">
        <v>18232</v>
      </c>
      <c r="NNW1" s="1" t="s">
        <v>18233</v>
      </c>
      <c r="NNX1" s="1" t="s">
        <v>18234</v>
      </c>
      <c r="NNY1" s="1" t="s">
        <v>18235</v>
      </c>
      <c r="NNZ1" s="1" t="s">
        <v>18236</v>
      </c>
      <c r="NOA1" s="1" t="s">
        <v>18237</v>
      </c>
      <c r="NOB1" s="1" t="s">
        <v>18238</v>
      </c>
      <c r="NOC1" s="1" t="s">
        <v>18239</v>
      </c>
      <c r="NOD1" s="1" t="s">
        <v>18240</v>
      </c>
      <c r="NOE1" s="1" t="s">
        <v>18241</v>
      </c>
      <c r="NOF1" s="1" t="s">
        <v>18242</v>
      </c>
      <c r="NOG1" s="1" t="s">
        <v>18243</v>
      </c>
      <c r="NOH1" s="1" t="s">
        <v>18244</v>
      </c>
      <c r="NOI1" s="1" t="s">
        <v>18245</v>
      </c>
      <c r="NOJ1" s="1" t="s">
        <v>18246</v>
      </c>
      <c r="NOK1" s="1" t="s">
        <v>18247</v>
      </c>
      <c r="NOL1" s="1" t="s">
        <v>18248</v>
      </c>
      <c r="NOM1" s="1" t="s">
        <v>18249</v>
      </c>
      <c r="NON1" s="1" t="s">
        <v>18250</v>
      </c>
      <c r="NOO1" s="1" t="s">
        <v>18251</v>
      </c>
      <c r="NOP1" s="1" t="s">
        <v>18252</v>
      </c>
      <c r="NOQ1" s="1" t="s">
        <v>18253</v>
      </c>
      <c r="NOR1" s="1" t="s">
        <v>18254</v>
      </c>
      <c r="NOS1" s="1" t="s">
        <v>18255</v>
      </c>
      <c r="NOT1" s="1" t="s">
        <v>18256</v>
      </c>
      <c r="NOU1" s="1" t="s">
        <v>18257</v>
      </c>
      <c r="NOV1" s="1" t="s">
        <v>18258</v>
      </c>
      <c r="NOW1" s="1" t="s">
        <v>18259</v>
      </c>
      <c r="NOX1" s="1" t="s">
        <v>18260</v>
      </c>
      <c r="NOY1" s="1" t="s">
        <v>18261</v>
      </c>
      <c r="NOZ1" s="1" t="s">
        <v>18262</v>
      </c>
      <c r="NPA1" s="1" t="s">
        <v>18263</v>
      </c>
      <c r="NPB1" s="1" t="s">
        <v>18264</v>
      </c>
      <c r="NPC1" s="1" t="s">
        <v>18265</v>
      </c>
      <c r="NPD1" s="1" t="s">
        <v>18266</v>
      </c>
      <c r="NPE1" s="1" t="s">
        <v>18267</v>
      </c>
      <c r="NPF1" s="1" t="s">
        <v>18268</v>
      </c>
      <c r="NPG1" s="1" t="s">
        <v>18269</v>
      </c>
      <c r="NPH1" s="1" t="s">
        <v>18270</v>
      </c>
      <c r="NPI1" s="1" t="s">
        <v>18271</v>
      </c>
      <c r="NPJ1" s="1" t="s">
        <v>18272</v>
      </c>
      <c r="NPK1" s="1" t="s">
        <v>18273</v>
      </c>
      <c r="NPL1" s="1" t="s">
        <v>18274</v>
      </c>
      <c r="NPM1" s="1" t="s">
        <v>18275</v>
      </c>
      <c r="NPN1" s="1" t="s">
        <v>18276</v>
      </c>
      <c r="NPO1" s="1" t="s">
        <v>18277</v>
      </c>
      <c r="NPP1" s="1" t="s">
        <v>18278</v>
      </c>
      <c r="NPQ1" s="1" t="s">
        <v>18279</v>
      </c>
      <c r="NPR1" s="1" t="s">
        <v>18280</v>
      </c>
      <c r="NPS1" s="1" t="s">
        <v>18281</v>
      </c>
      <c r="NPT1" s="1" t="s">
        <v>18282</v>
      </c>
      <c r="NPU1" s="1" t="s">
        <v>18283</v>
      </c>
      <c r="NPV1" s="1" t="s">
        <v>18284</v>
      </c>
      <c r="NPW1" s="1" t="s">
        <v>18285</v>
      </c>
      <c r="NPX1" s="1" t="s">
        <v>18286</v>
      </c>
      <c r="NPY1" s="1" t="s">
        <v>18287</v>
      </c>
      <c r="NPZ1" s="1" t="s">
        <v>18288</v>
      </c>
      <c r="NQA1" s="1" t="s">
        <v>18289</v>
      </c>
      <c r="NQB1" s="1" t="s">
        <v>18290</v>
      </c>
      <c r="NQC1" s="1" t="s">
        <v>18291</v>
      </c>
      <c r="NQD1" s="1" t="s">
        <v>18292</v>
      </c>
      <c r="NQE1" s="1" t="s">
        <v>18293</v>
      </c>
      <c r="NQF1" s="1" t="s">
        <v>18294</v>
      </c>
      <c r="NQG1" s="1" t="s">
        <v>18295</v>
      </c>
      <c r="NQH1" s="1" t="s">
        <v>18296</v>
      </c>
      <c r="NQI1" s="1" t="s">
        <v>18297</v>
      </c>
      <c r="NQJ1" s="1" t="s">
        <v>18298</v>
      </c>
      <c r="NQK1" s="1" t="s">
        <v>18299</v>
      </c>
      <c r="NQL1" s="1" t="s">
        <v>18300</v>
      </c>
      <c r="NQM1" s="1" t="s">
        <v>18301</v>
      </c>
      <c r="NQN1" s="1" t="s">
        <v>18302</v>
      </c>
      <c r="NQO1" s="1" t="s">
        <v>18303</v>
      </c>
      <c r="NQP1" s="1" t="s">
        <v>18304</v>
      </c>
      <c r="NQQ1" s="1" t="s">
        <v>18305</v>
      </c>
      <c r="NQR1" s="1" t="s">
        <v>18306</v>
      </c>
      <c r="NQS1" s="1" t="s">
        <v>18307</v>
      </c>
      <c r="NQT1" s="1" t="s">
        <v>18308</v>
      </c>
      <c r="NQU1" s="1" t="s">
        <v>18309</v>
      </c>
      <c r="NQV1" s="1" t="s">
        <v>18310</v>
      </c>
      <c r="NQW1" s="1" t="s">
        <v>18311</v>
      </c>
      <c r="NQX1" s="1" t="s">
        <v>18312</v>
      </c>
      <c r="NQY1" s="1" t="s">
        <v>18313</v>
      </c>
      <c r="NQZ1" s="1" t="s">
        <v>18314</v>
      </c>
      <c r="NRA1" s="1" t="s">
        <v>18315</v>
      </c>
      <c r="NRB1" s="1" t="s">
        <v>18316</v>
      </c>
      <c r="NRC1" s="1" t="s">
        <v>18317</v>
      </c>
      <c r="NRD1" s="1" t="s">
        <v>18318</v>
      </c>
      <c r="NRE1" s="1" t="s">
        <v>18319</v>
      </c>
      <c r="NRF1" s="1" t="s">
        <v>18320</v>
      </c>
      <c r="NRG1" s="1" t="s">
        <v>18321</v>
      </c>
      <c r="NRH1" s="1" t="s">
        <v>18322</v>
      </c>
      <c r="NRI1" s="1" t="s">
        <v>18323</v>
      </c>
      <c r="NRJ1" s="1" t="s">
        <v>18324</v>
      </c>
      <c r="NRK1" s="1" t="s">
        <v>18325</v>
      </c>
      <c r="NRL1" s="1" t="s">
        <v>18326</v>
      </c>
      <c r="NRM1" s="1" t="s">
        <v>18327</v>
      </c>
      <c r="NRN1" s="1" t="s">
        <v>18328</v>
      </c>
      <c r="NRO1" s="1" t="s">
        <v>18329</v>
      </c>
      <c r="NRP1" s="1" t="s">
        <v>18330</v>
      </c>
      <c r="NRQ1" s="1" t="s">
        <v>18331</v>
      </c>
      <c r="NRR1" s="1" t="s">
        <v>18332</v>
      </c>
      <c r="NRS1" s="1" t="s">
        <v>18333</v>
      </c>
      <c r="NRT1" s="1" t="s">
        <v>18334</v>
      </c>
      <c r="NRU1" s="1" t="s">
        <v>18335</v>
      </c>
      <c r="NRV1" s="1" t="s">
        <v>18336</v>
      </c>
      <c r="NRW1" s="1" t="s">
        <v>18337</v>
      </c>
      <c r="NRX1" s="1" t="s">
        <v>18338</v>
      </c>
      <c r="NRY1" s="1" t="s">
        <v>18339</v>
      </c>
      <c r="NRZ1" s="1" t="s">
        <v>18340</v>
      </c>
      <c r="NSA1" s="1" t="s">
        <v>18341</v>
      </c>
      <c r="NSB1" s="1" t="s">
        <v>18342</v>
      </c>
      <c r="NSC1" s="1" t="s">
        <v>18343</v>
      </c>
      <c r="NSD1" s="1" t="s">
        <v>18344</v>
      </c>
      <c r="NSE1" s="1" t="s">
        <v>18345</v>
      </c>
      <c r="NSF1" s="1" t="s">
        <v>18346</v>
      </c>
      <c r="NSG1" s="1" t="s">
        <v>18347</v>
      </c>
      <c r="NSH1" s="1" t="s">
        <v>18348</v>
      </c>
      <c r="NSI1" s="1" t="s">
        <v>18349</v>
      </c>
      <c r="NSJ1" s="1" t="s">
        <v>18350</v>
      </c>
      <c r="NSK1" s="1" t="s">
        <v>18351</v>
      </c>
      <c r="NSL1" s="1" t="s">
        <v>18352</v>
      </c>
      <c r="NSM1" s="1" t="s">
        <v>18353</v>
      </c>
      <c r="NSN1" s="1" t="s">
        <v>18354</v>
      </c>
      <c r="NSO1" s="1" t="s">
        <v>18355</v>
      </c>
      <c r="NSP1" s="1" t="s">
        <v>18356</v>
      </c>
      <c r="NSQ1" s="1" t="s">
        <v>18357</v>
      </c>
      <c r="NSR1" s="1" t="s">
        <v>18358</v>
      </c>
      <c r="NSS1" s="1" t="s">
        <v>18359</v>
      </c>
      <c r="NST1" s="1" t="s">
        <v>18360</v>
      </c>
      <c r="NSU1" s="1" t="s">
        <v>18361</v>
      </c>
      <c r="NSV1" s="1" t="s">
        <v>18362</v>
      </c>
      <c r="NSW1" s="1" t="s">
        <v>18363</v>
      </c>
      <c r="NSX1" s="1" t="s">
        <v>18364</v>
      </c>
      <c r="NSY1" s="1" t="s">
        <v>18365</v>
      </c>
      <c r="NSZ1" s="1" t="s">
        <v>18366</v>
      </c>
      <c r="NTA1" s="1" t="s">
        <v>18367</v>
      </c>
      <c r="NTB1" s="1" t="s">
        <v>18368</v>
      </c>
      <c r="NTC1" s="1" t="s">
        <v>18369</v>
      </c>
      <c r="NTD1" s="1" t="s">
        <v>18370</v>
      </c>
      <c r="NTE1" s="1" t="s">
        <v>18371</v>
      </c>
      <c r="NTF1" s="1" t="s">
        <v>18372</v>
      </c>
      <c r="NTG1" s="1" t="s">
        <v>18373</v>
      </c>
      <c r="NTH1" s="1" t="s">
        <v>18374</v>
      </c>
      <c r="NTI1" s="1" t="s">
        <v>18375</v>
      </c>
      <c r="NTJ1" s="1" t="s">
        <v>18376</v>
      </c>
      <c r="NTK1" s="1" t="s">
        <v>18377</v>
      </c>
      <c r="NTL1" s="1" t="s">
        <v>18378</v>
      </c>
      <c r="NTM1" s="1" t="s">
        <v>18379</v>
      </c>
      <c r="NTN1" s="1" t="s">
        <v>18380</v>
      </c>
      <c r="NTO1" s="1" t="s">
        <v>18381</v>
      </c>
      <c r="NTP1" s="1" t="s">
        <v>18382</v>
      </c>
      <c r="NTQ1" s="1" t="s">
        <v>18383</v>
      </c>
      <c r="NTR1" s="1" t="s">
        <v>18384</v>
      </c>
      <c r="NTS1" s="1" t="s">
        <v>18385</v>
      </c>
      <c r="NTT1" s="1" t="s">
        <v>18386</v>
      </c>
      <c r="NTU1" s="1" t="s">
        <v>18387</v>
      </c>
      <c r="NTV1" s="1" t="s">
        <v>18388</v>
      </c>
      <c r="NTW1" s="1" t="s">
        <v>18389</v>
      </c>
      <c r="NTX1" s="1" t="s">
        <v>18390</v>
      </c>
      <c r="NTY1" s="1" t="s">
        <v>18391</v>
      </c>
      <c r="NTZ1" s="1" t="s">
        <v>18392</v>
      </c>
      <c r="NUA1" s="1" t="s">
        <v>18393</v>
      </c>
      <c r="NUB1" s="1" t="s">
        <v>18394</v>
      </c>
      <c r="NUC1" s="1" t="s">
        <v>18395</v>
      </c>
      <c r="NUD1" s="1" t="s">
        <v>18396</v>
      </c>
      <c r="NUE1" s="1" t="s">
        <v>18397</v>
      </c>
      <c r="NUF1" s="1" t="s">
        <v>18398</v>
      </c>
      <c r="NUG1" s="1" t="s">
        <v>18399</v>
      </c>
      <c r="NUH1" s="1" t="s">
        <v>18400</v>
      </c>
      <c r="NUI1" s="1" t="s">
        <v>18401</v>
      </c>
      <c r="NUJ1" s="1" t="s">
        <v>18402</v>
      </c>
      <c r="NUK1" s="1" t="s">
        <v>18403</v>
      </c>
      <c r="NUL1" s="1" t="s">
        <v>18404</v>
      </c>
      <c r="NUM1" s="1" t="s">
        <v>18405</v>
      </c>
      <c r="NUN1" s="1" t="s">
        <v>18406</v>
      </c>
      <c r="NUO1" s="1" t="s">
        <v>18407</v>
      </c>
      <c r="NUP1" s="1" t="s">
        <v>18408</v>
      </c>
      <c r="NUQ1" s="1" t="s">
        <v>18409</v>
      </c>
      <c r="NUR1" s="1" t="s">
        <v>18410</v>
      </c>
      <c r="NUS1" s="1" t="s">
        <v>18411</v>
      </c>
      <c r="NUT1" s="1" t="s">
        <v>18412</v>
      </c>
      <c r="NUU1" s="1" t="s">
        <v>18413</v>
      </c>
      <c r="NUV1" s="1" t="s">
        <v>18414</v>
      </c>
      <c r="NUW1" s="1" t="s">
        <v>18415</v>
      </c>
      <c r="NUX1" s="1" t="s">
        <v>18416</v>
      </c>
      <c r="NUY1" s="1" t="s">
        <v>18417</v>
      </c>
      <c r="NUZ1" s="1" t="s">
        <v>18418</v>
      </c>
      <c r="NVA1" s="1" t="s">
        <v>18419</v>
      </c>
      <c r="NVB1" s="1" t="s">
        <v>18420</v>
      </c>
      <c r="NVC1" s="1" t="s">
        <v>18421</v>
      </c>
      <c r="NVD1" s="1" t="s">
        <v>18422</v>
      </c>
      <c r="NVE1" s="1" t="s">
        <v>18423</v>
      </c>
      <c r="NVF1" s="1" t="s">
        <v>18424</v>
      </c>
      <c r="NVG1" s="1" t="s">
        <v>18425</v>
      </c>
      <c r="NVH1" s="1" t="s">
        <v>18426</v>
      </c>
      <c r="NVI1" s="1" t="s">
        <v>18427</v>
      </c>
      <c r="NVJ1" s="1" t="s">
        <v>18428</v>
      </c>
      <c r="NVK1" s="1" t="s">
        <v>18429</v>
      </c>
      <c r="NVL1" s="1" t="s">
        <v>18430</v>
      </c>
      <c r="NVM1" s="1" t="s">
        <v>18431</v>
      </c>
      <c r="NVN1" s="1" t="s">
        <v>18432</v>
      </c>
      <c r="NVO1" s="1" t="s">
        <v>18433</v>
      </c>
      <c r="NVP1" s="1" t="s">
        <v>18434</v>
      </c>
      <c r="NVQ1" s="1" t="s">
        <v>18435</v>
      </c>
      <c r="NVR1" s="1" t="s">
        <v>18436</v>
      </c>
      <c r="NVS1" s="1" t="s">
        <v>18437</v>
      </c>
      <c r="NVT1" s="1" t="s">
        <v>18438</v>
      </c>
      <c r="NVU1" s="1" t="s">
        <v>18439</v>
      </c>
      <c r="NVV1" s="1" t="s">
        <v>18440</v>
      </c>
      <c r="NVW1" s="1" t="s">
        <v>18441</v>
      </c>
      <c r="NVX1" s="1" t="s">
        <v>18442</v>
      </c>
      <c r="NVY1" s="1" t="s">
        <v>18443</v>
      </c>
      <c r="NVZ1" s="1" t="s">
        <v>18444</v>
      </c>
      <c r="NWA1" s="1" t="s">
        <v>18445</v>
      </c>
      <c r="NWB1" s="1" t="s">
        <v>18446</v>
      </c>
      <c r="NWC1" s="1" t="s">
        <v>18447</v>
      </c>
      <c r="NWD1" s="1" t="s">
        <v>18448</v>
      </c>
      <c r="NWE1" s="1" t="s">
        <v>18449</v>
      </c>
      <c r="NWF1" s="1" t="s">
        <v>18450</v>
      </c>
      <c r="NWG1" s="1" t="s">
        <v>18451</v>
      </c>
      <c r="NWH1" s="1" t="s">
        <v>18452</v>
      </c>
      <c r="NWI1" s="1" t="s">
        <v>18453</v>
      </c>
      <c r="NWJ1" s="1" t="s">
        <v>18454</v>
      </c>
      <c r="NWK1" s="1" t="s">
        <v>18455</v>
      </c>
      <c r="NWL1" s="1" t="s">
        <v>18456</v>
      </c>
      <c r="NWM1" s="1" t="s">
        <v>18457</v>
      </c>
      <c r="NWN1" s="1" t="s">
        <v>18458</v>
      </c>
      <c r="NWO1" s="1" t="s">
        <v>18459</v>
      </c>
      <c r="NWP1" s="1" t="s">
        <v>18460</v>
      </c>
      <c r="NWQ1" s="1" t="s">
        <v>18461</v>
      </c>
      <c r="NWR1" s="1" t="s">
        <v>18462</v>
      </c>
      <c r="NWS1" s="1" t="s">
        <v>18463</v>
      </c>
      <c r="NWT1" s="1" t="s">
        <v>18464</v>
      </c>
      <c r="NWU1" s="1" t="s">
        <v>18465</v>
      </c>
      <c r="NWV1" s="1" t="s">
        <v>18466</v>
      </c>
      <c r="NWW1" s="1" t="s">
        <v>18467</v>
      </c>
      <c r="NWX1" s="1" t="s">
        <v>18468</v>
      </c>
      <c r="NWY1" s="1" t="s">
        <v>18469</v>
      </c>
      <c r="NWZ1" s="1" t="s">
        <v>18470</v>
      </c>
      <c r="NXA1" s="1" t="s">
        <v>18471</v>
      </c>
      <c r="NXB1" s="1" t="s">
        <v>18472</v>
      </c>
      <c r="NXC1" s="1" t="s">
        <v>18473</v>
      </c>
      <c r="NXD1" s="1" t="s">
        <v>18474</v>
      </c>
      <c r="NXE1" s="1" t="s">
        <v>18475</v>
      </c>
      <c r="NXF1" s="1" t="s">
        <v>18476</v>
      </c>
      <c r="NXG1" s="1" t="s">
        <v>18477</v>
      </c>
      <c r="NXH1" s="1" t="s">
        <v>18478</v>
      </c>
      <c r="NXI1" s="1" t="s">
        <v>18479</v>
      </c>
      <c r="NXJ1" s="1" t="s">
        <v>18480</v>
      </c>
      <c r="NXK1" s="1" t="s">
        <v>18481</v>
      </c>
      <c r="NXL1" s="1" t="s">
        <v>18482</v>
      </c>
      <c r="NXM1" s="1" t="s">
        <v>18483</v>
      </c>
      <c r="NXN1" s="1" t="s">
        <v>18484</v>
      </c>
      <c r="NXO1" s="1" t="s">
        <v>18485</v>
      </c>
      <c r="NXP1" s="1" t="s">
        <v>18486</v>
      </c>
      <c r="NXQ1" s="1" t="s">
        <v>18487</v>
      </c>
      <c r="NXR1" s="1" t="s">
        <v>18488</v>
      </c>
      <c r="NXS1" s="1" t="s">
        <v>18489</v>
      </c>
      <c r="NXT1" s="1" t="s">
        <v>18490</v>
      </c>
      <c r="NXU1" s="1" t="s">
        <v>18491</v>
      </c>
      <c r="NXV1" s="1" t="s">
        <v>18492</v>
      </c>
      <c r="NXW1" s="1" t="s">
        <v>18493</v>
      </c>
      <c r="NXX1" s="1" t="s">
        <v>18494</v>
      </c>
      <c r="NXY1" s="1" t="s">
        <v>18495</v>
      </c>
      <c r="NXZ1" s="1" t="s">
        <v>18496</v>
      </c>
      <c r="NYA1" s="1" t="s">
        <v>18497</v>
      </c>
      <c r="NYB1" s="1" t="s">
        <v>18498</v>
      </c>
      <c r="NYC1" s="1" t="s">
        <v>18499</v>
      </c>
      <c r="NYD1" s="1" t="s">
        <v>18500</v>
      </c>
      <c r="NYE1" s="1" t="s">
        <v>18501</v>
      </c>
      <c r="NYF1" s="1" t="s">
        <v>18502</v>
      </c>
      <c r="NYG1" s="1" t="s">
        <v>18503</v>
      </c>
      <c r="NYH1" s="1" t="s">
        <v>18504</v>
      </c>
      <c r="NYI1" s="1" t="s">
        <v>18505</v>
      </c>
      <c r="NYJ1" s="1" t="s">
        <v>18506</v>
      </c>
      <c r="NYK1" s="1" t="s">
        <v>18507</v>
      </c>
      <c r="NYL1" s="1" t="s">
        <v>18508</v>
      </c>
      <c r="NYM1" s="1" t="s">
        <v>18509</v>
      </c>
      <c r="NYN1" s="1" t="s">
        <v>18510</v>
      </c>
      <c r="NYO1" s="1" t="s">
        <v>18511</v>
      </c>
      <c r="NYP1" s="1" t="s">
        <v>18512</v>
      </c>
      <c r="NYQ1" s="1" t="s">
        <v>18513</v>
      </c>
      <c r="NYR1" s="1" t="s">
        <v>18514</v>
      </c>
      <c r="NYS1" s="1" t="s">
        <v>18515</v>
      </c>
      <c r="NYT1" s="1" t="s">
        <v>18516</v>
      </c>
      <c r="NYU1" s="1" t="s">
        <v>18517</v>
      </c>
      <c r="NYV1" s="1" t="s">
        <v>18518</v>
      </c>
      <c r="NYW1" s="1" t="s">
        <v>18519</v>
      </c>
      <c r="NYX1" s="1" t="s">
        <v>18520</v>
      </c>
      <c r="NYY1" s="1" t="s">
        <v>18521</v>
      </c>
      <c r="NYZ1" s="1" t="s">
        <v>18522</v>
      </c>
      <c r="NZA1" s="1" t="s">
        <v>18523</v>
      </c>
      <c r="NZB1" s="1" t="s">
        <v>18524</v>
      </c>
      <c r="NZC1" s="1" t="s">
        <v>18525</v>
      </c>
      <c r="NZD1" s="1" t="s">
        <v>18526</v>
      </c>
      <c r="NZE1" s="1" t="s">
        <v>18527</v>
      </c>
      <c r="NZF1" s="1" t="s">
        <v>18528</v>
      </c>
      <c r="NZG1" s="1" t="s">
        <v>18529</v>
      </c>
      <c r="NZH1" s="1" t="s">
        <v>18530</v>
      </c>
      <c r="NZI1" s="1" t="s">
        <v>18531</v>
      </c>
      <c r="NZJ1" s="1" t="s">
        <v>18532</v>
      </c>
      <c r="NZK1" s="1" t="s">
        <v>18533</v>
      </c>
      <c r="NZL1" s="1" t="s">
        <v>18534</v>
      </c>
      <c r="NZM1" s="1" t="s">
        <v>18535</v>
      </c>
      <c r="NZN1" s="1" t="s">
        <v>18536</v>
      </c>
      <c r="NZO1" s="1" t="s">
        <v>18537</v>
      </c>
      <c r="NZP1" s="1" t="s">
        <v>18538</v>
      </c>
      <c r="NZQ1" s="1" t="s">
        <v>18539</v>
      </c>
      <c r="NZR1" s="1" t="s">
        <v>18540</v>
      </c>
      <c r="NZS1" s="1" t="s">
        <v>18541</v>
      </c>
      <c r="NZT1" s="1" t="s">
        <v>18542</v>
      </c>
      <c r="NZU1" s="1" t="s">
        <v>18543</v>
      </c>
      <c r="NZV1" s="1" t="s">
        <v>18544</v>
      </c>
      <c r="NZW1" s="1" t="s">
        <v>18545</v>
      </c>
      <c r="NZX1" s="1" t="s">
        <v>18546</v>
      </c>
      <c r="NZY1" s="1" t="s">
        <v>18547</v>
      </c>
      <c r="NZZ1" s="1" t="s">
        <v>18548</v>
      </c>
      <c r="OAA1" s="1" t="s">
        <v>18549</v>
      </c>
      <c r="OAB1" s="1" t="s">
        <v>18550</v>
      </c>
      <c r="OAC1" s="1" t="s">
        <v>18551</v>
      </c>
      <c r="OAD1" s="1" t="s">
        <v>18552</v>
      </c>
      <c r="OAE1" s="1" t="s">
        <v>18553</v>
      </c>
      <c r="OAF1" s="1" t="s">
        <v>18554</v>
      </c>
      <c r="OAG1" s="1" t="s">
        <v>18555</v>
      </c>
      <c r="OAH1" s="1" t="s">
        <v>18556</v>
      </c>
      <c r="OAI1" s="1" t="s">
        <v>18557</v>
      </c>
      <c r="OAJ1" s="1" t="s">
        <v>18558</v>
      </c>
      <c r="OAK1" s="1" t="s">
        <v>18559</v>
      </c>
      <c r="OAL1" s="1" t="s">
        <v>18560</v>
      </c>
      <c r="OAM1" s="1" t="s">
        <v>18561</v>
      </c>
      <c r="OAN1" s="1" t="s">
        <v>18562</v>
      </c>
      <c r="OAO1" s="1" t="s">
        <v>18563</v>
      </c>
      <c r="OAP1" s="1" t="s">
        <v>18564</v>
      </c>
      <c r="OAQ1" s="1" t="s">
        <v>18565</v>
      </c>
      <c r="OAR1" s="1" t="s">
        <v>18566</v>
      </c>
      <c r="OAS1" s="1" t="s">
        <v>18567</v>
      </c>
      <c r="OAT1" s="1" t="s">
        <v>18568</v>
      </c>
      <c r="OAU1" s="1" t="s">
        <v>18569</v>
      </c>
      <c r="OAV1" s="1" t="s">
        <v>18570</v>
      </c>
      <c r="OAW1" s="1" t="s">
        <v>18571</v>
      </c>
      <c r="OAX1" s="1" t="s">
        <v>18572</v>
      </c>
      <c r="OAY1" s="1" t="s">
        <v>18573</v>
      </c>
      <c r="OAZ1" s="1" t="s">
        <v>18574</v>
      </c>
      <c r="OBA1" s="1" t="s">
        <v>18575</v>
      </c>
      <c r="OBB1" s="1" t="s">
        <v>18576</v>
      </c>
      <c r="OBC1" s="1" t="s">
        <v>18577</v>
      </c>
      <c r="OBD1" s="1" t="s">
        <v>18578</v>
      </c>
      <c r="OBE1" s="1" t="s">
        <v>18579</v>
      </c>
      <c r="OBF1" s="1" t="s">
        <v>18580</v>
      </c>
      <c r="OBG1" s="1" t="s">
        <v>18581</v>
      </c>
      <c r="OBH1" s="1" t="s">
        <v>18582</v>
      </c>
      <c r="OBI1" s="1" t="s">
        <v>18583</v>
      </c>
      <c r="OBJ1" s="1" t="s">
        <v>18584</v>
      </c>
      <c r="OBK1" s="1" t="s">
        <v>18585</v>
      </c>
      <c r="OBL1" s="1" t="s">
        <v>18586</v>
      </c>
      <c r="OBM1" s="1" t="s">
        <v>18587</v>
      </c>
      <c r="OBN1" s="1" t="s">
        <v>18588</v>
      </c>
      <c r="OBO1" s="1" t="s">
        <v>18589</v>
      </c>
      <c r="OBP1" s="1" t="s">
        <v>18590</v>
      </c>
      <c r="OBQ1" s="1" t="s">
        <v>18591</v>
      </c>
      <c r="OBR1" s="1" t="s">
        <v>18592</v>
      </c>
      <c r="OBS1" s="1" t="s">
        <v>18593</v>
      </c>
      <c r="OBT1" s="1" t="s">
        <v>18594</v>
      </c>
      <c r="OBU1" s="1" t="s">
        <v>18595</v>
      </c>
      <c r="OBV1" s="1" t="s">
        <v>18596</v>
      </c>
      <c r="OBW1" s="1" t="s">
        <v>18597</v>
      </c>
      <c r="OBX1" s="1" t="s">
        <v>18598</v>
      </c>
      <c r="OBY1" s="1" t="s">
        <v>18599</v>
      </c>
      <c r="OBZ1" s="1" t="s">
        <v>18600</v>
      </c>
      <c r="OCA1" s="1" t="s">
        <v>18601</v>
      </c>
      <c r="OCB1" s="1" t="s">
        <v>18602</v>
      </c>
      <c r="OCC1" s="1" t="s">
        <v>18603</v>
      </c>
      <c r="OCD1" s="1" t="s">
        <v>18604</v>
      </c>
      <c r="OCE1" s="1" t="s">
        <v>18605</v>
      </c>
      <c r="OCF1" s="1" t="s">
        <v>18606</v>
      </c>
      <c r="OCG1" s="1" t="s">
        <v>18607</v>
      </c>
      <c r="OCH1" s="1" t="s">
        <v>18608</v>
      </c>
      <c r="OCI1" s="1" t="s">
        <v>18609</v>
      </c>
      <c r="OCJ1" s="1" t="s">
        <v>18610</v>
      </c>
      <c r="OCK1" s="1" t="s">
        <v>18611</v>
      </c>
      <c r="OCL1" s="1" t="s">
        <v>18612</v>
      </c>
      <c r="OCM1" s="1" t="s">
        <v>18613</v>
      </c>
      <c r="OCN1" s="1" t="s">
        <v>18614</v>
      </c>
      <c r="OCO1" s="1" t="s">
        <v>18615</v>
      </c>
      <c r="OCP1" s="1" t="s">
        <v>18616</v>
      </c>
      <c r="OCQ1" s="1" t="s">
        <v>18617</v>
      </c>
      <c r="OCR1" s="1" t="s">
        <v>18618</v>
      </c>
      <c r="OCS1" s="1" t="s">
        <v>18619</v>
      </c>
      <c r="OCT1" s="1" t="s">
        <v>18620</v>
      </c>
      <c r="OCU1" s="1" t="s">
        <v>18621</v>
      </c>
      <c r="OCV1" s="1" t="s">
        <v>18622</v>
      </c>
      <c r="OCW1" s="1" t="s">
        <v>18623</v>
      </c>
      <c r="OCX1" s="1" t="s">
        <v>18624</v>
      </c>
      <c r="OCY1" s="1" t="s">
        <v>18625</v>
      </c>
      <c r="OCZ1" s="1" t="s">
        <v>18626</v>
      </c>
      <c r="ODA1" s="1" t="s">
        <v>18627</v>
      </c>
      <c r="ODB1" s="1" t="s">
        <v>18628</v>
      </c>
      <c r="ODC1" s="1" t="s">
        <v>18629</v>
      </c>
      <c r="ODD1" s="1" t="s">
        <v>18630</v>
      </c>
      <c r="ODE1" s="1" t="s">
        <v>18631</v>
      </c>
      <c r="ODF1" s="1" t="s">
        <v>18632</v>
      </c>
      <c r="ODG1" s="1" t="s">
        <v>18633</v>
      </c>
      <c r="ODH1" s="1" t="s">
        <v>18634</v>
      </c>
      <c r="ODI1" s="1" t="s">
        <v>18635</v>
      </c>
      <c r="ODJ1" s="1" t="s">
        <v>18636</v>
      </c>
      <c r="ODK1" s="1" t="s">
        <v>18637</v>
      </c>
      <c r="ODL1" s="1" t="s">
        <v>18638</v>
      </c>
      <c r="ODM1" s="1" t="s">
        <v>18639</v>
      </c>
      <c r="ODN1" s="1" t="s">
        <v>18640</v>
      </c>
      <c r="ODO1" s="1" t="s">
        <v>18641</v>
      </c>
      <c r="ODP1" s="1" t="s">
        <v>18642</v>
      </c>
      <c r="ODQ1" s="1" t="s">
        <v>18643</v>
      </c>
      <c r="ODR1" s="1" t="s">
        <v>18644</v>
      </c>
      <c r="ODS1" s="1" t="s">
        <v>18645</v>
      </c>
      <c r="ODT1" s="1" t="s">
        <v>18646</v>
      </c>
      <c r="ODU1" s="1" t="s">
        <v>18647</v>
      </c>
      <c r="ODV1" s="1" t="s">
        <v>18648</v>
      </c>
      <c r="ODW1" s="1" t="s">
        <v>18649</v>
      </c>
      <c r="ODX1" s="1" t="s">
        <v>18650</v>
      </c>
      <c r="ODY1" s="1" t="s">
        <v>18651</v>
      </c>
      <c r="ODZ1" s="1" t="s">
        <v>18652</v>
      </c>
      <c r="OEA1" s="1" t="s">
        <v>18653</v>
      </c>
      <c r="OEB1" s="1" t="s">
        <v>18654</v>
      </c>
      <c r="OEC1" s="1" t="s">
        <v>18655</v>
      </c>
      <c r="OED1" s="1" t="s">
        <v>18656</v>
      </c>
      <c r="OEE1" s="1" t="s">
        <v>18657</v>
      </c>
      <c r="OEF1" s="1" t="s">
        <v>18658</v>
      </c>
      <c r="OEG1" s="1" t="s">
        <v>18659</v>
      </c>
      <c r="OEH1" s="1" t="s">
        <v>18660</v>
      </c>
      <c r="OEI1" s="1" t="s">
        <v>18661</v>
      </c>
      <c r="OEJ1" s="1" t="s">
        <v>18662</v>
      </c>
      <c r="OEK1" s="1" t="s">
        <v>18663</v>
      </c>
      <c r="OEL1" s="1" t="s">
        <v>18664</v>
      </c>
      <c r="OEM1" s="1" t="s">
        <v>18665</v>
      </c>
      <c r="OEN1" s="1" t="s">
        <v>18666</v>
      </c>
      <c r="OEO1" s="1" t="s">
        <v>18667</v>
      </c>
      <c r="OEP1" s="1" t="s">
        <v>18668</v>
      </c>
      <c r="OEQ1" s="1" t="s">
        <v>18669</v>
      </c>
      <c r="OER1" s="1" t="s">
        <v>18670</v>
      </c>
      <c r="OES1" s="1" t="s">
        <v>18671</v>
      </c>
      <c r="OET1" s="1" t="s">
        <v>18672</v>
      </c>
      <c r="OEU1" s="1" t="s">
        <v>18673</v>
      </c>
      <c r="OEV1" s="1" t="s">
        <v>18674</v>
      </c>
      <c r="OEW1" s="1" t="s">
        <v>18675</v>
      </c>
      <c r="OEX1" s="1" t="s">
        <v>18676</v>
      </c>
      <c r="OEY1" s="1" t="s">
        <v>18677</v>
      </c>
      <c r="OEZ1" s="1" t="s">
        <v>18678</v>
      </c>
      <c r="OFA1" s="1" t="s">
        <v>18679</v>
      </c>
      <c r="OFB1" s="1" t="s">
        <v>18680</v>
      </c>
      <c r="OFC1" s="1" t="s">
        <v>18681</v>
      </c>
      <c r="OFD1" s="1" t="s">
        <v>18682</v>
      </c>
      <c r="OFE1" s="1" t="s">
        <v>18683</v>
      </c>
      <c r="OFF1" s="1" t="s">
        <v>18684</v>
      </c>
      <c r="OFG1" s="1" t="s">
        <v>18685</v>
      </c>
      <c r="OFH1" s="1" t="s">
        <v>18686</v>
      </c>
      <c r="OFI1" s="1" t="s">
        <v>18687</v>
      </c>
      <c r="OFJ1" s="1" t="s">
        <v>18688</v>
      </c>
      <c r="OFK1" s="1" t="s">
        <v>18689</v>
      </c>
      <c r="OFL1" s="1" t="s">
        <v>18690</v>
      </c>
      <c r="OFM1" s="1" t="s">
        <v>18691</v>
      </c>
      <c r="OFN1" s="1" t="s">
        <v>18692</v>
      </c>
      <c r="OFO1" s="1" t="s">
        <v>18693</v>
      </c>
      <c r="OFP1" s="1" t="s">
        <v>18694</v>
      </c>
      <c r="OFQ1" s="1" t="s">
        <v>18695</v>
      </c>
      <c r="OFR1" s="1" t="s">
        <v>18696</v>
      </c>
      <c r="OFS1" s="1" t="s">
        <v>18697</v>
      </c>
      <c r="OFT1" s="1" t="s">
        <v>18698</v>
      </c>
      <c r="OFU1" s="1" t="s">
        <v>18699</v>
      </c>
      <c r="OFV1" s="1" t="s">
        <v>18700</v>
      </c>
      <c r="OFW1" s="1" t="s">
        <v>18701</v>
      </c>
      <c r="OFX1" s="1" t="s">
        <v>18702</v>
      </c>
      <c r="OFY1" s="1" t="s">
        <v>18703</v>
      </c>
      <c r="OFZ1" s="1" t="s">
        <v>18704</v>
      </c>
      <c r="OGA1" s="1" t="s">
        <v>18705</v>
      </c>
      <c r="OGB1" s="1" t="s">
        <v>18706</v>
      </c>
      <c r="OGC1" s="1" t="s">
        <v>18707</v>
      </c>
      <c r="OGD1" s="1" t="s">
        <v>18708</v>
      </c>
      <c r="OGE1" s="1" t="s">
        <v>18709</v>
      </c>
      <c r="OGF1" s="1" t="s">
        <v>18710</v>
      </c>
      <c r="OGG1" s="1" t="s">
        <v>18711</v>
      </c>
      <c r="OGH1" s="1" t="s">
        <v>18712</v>
      </c>
      <c r="OGI1" s="1" t="s">
        <v>18713</v>
      </c>
      <c r="OGJ1" s="1" t="s">
        <v>18714</v>
      </c>
      <c r="OGK1" s="1" t="s">
        <v>18715</v>
      </c>
      <c r="OGL1" s="1" t="s">
        <v>18716</v>
      </c>
      <c r="OGM1" s="1" t="s">
        <v>18717</v>
      </c>
      <c r="OGN1" s="1" t="s">
        <v>18718</v>
      </c>
      <c r="OGO1" s="1" t="s">
        <v>18719</v>
      </c>
      <c r="OGP1" s="1" t="s">
        <v>18720</v>
      </c>
      <c r="OGQ1" s="1" t="s">
        <v>18721</v>
      </c>
      <c r="OGR1" s="1" t="s">
        <v>18722</v>
      </c>
      <c r="OGS1" s="1" t="s">
        <v>18723</v>
      </c>
      <c r="OGT1" s="1" t="s">
        <v>18724</v>
      </c>
      <c r="OGU1" s="1" t="s">
        <v>18725</v>
      </c>
      <c r="OGV1" s="1" t="s">
        <v>18726</v>
      </c>
      <c r="OGW1" s="1" t="s">
        <v>18727</v>
      </c>
      <c r="OGX1" s="1" t="s">
        <v>18728</v>
      </c>
      <c r="OGY1" s="1" t="s">
        <v>18729</v>
      </c>
      <c r="OGZ1" s="1" t="s">
        <v>18730</v>
      </c>
      <c r="OHA1" s="1" t="s">
        <v>18731</v>
      </c>
      <c r="OHB1" s="1" t="s">
        <v>18732</v>
      </c>
      <c r="OHC1" s="1" t="s">
        <v>18733</v>
      </c>
      <c r="OHD1" s="1" t="s">
        <v>18734</v>
      </c>
      <c r="OHE1" s="1" t="s">
        <v>18735</v>
      </c>
      <c r="OHF1" s="1" t="s">
        <v>18736</v>
      </c>
      <c r="OHG1" s="1" t="s">
        <v>18737</v>
      </c>
      <c r="OHH1" s="1" t="s">
        <v>18738</v>
      </c>
      <c r="OHI1" s="1" t="s">
        <v>18739</v>
      </c>
      <c r="OHJ1" s="1" t="s">
        <v>18740</v>
      </c>
      <c r="OHK1" s="1" t="s">
        <v>18741</v>
      </c>
      <c r="OHL1" s="1" t="s">
        <v>18742</v>
      </c>
      <c r="OHM1" s="1" t="s">
        <v>18743</v>
      </c>
      <c r="OHN1" s="1" t="s">
        <v>18744</v>
      </c>
      <c r="OHO1" s="1" t="s">
        <v>18745</v>
      </c>
      <c r="OHP1" s="1" t="s">
        <v>18746</v>
      </c>
      <c r="OHQ1" s="1" t="s">
        <v>18747</v>
      </c>
      <c r="OHR1" s="1" t="s">
        <v>18748</v>
      </c>
      <c r="OHS1" s="1" t="s">
        <v>18749</v>
      </c>
      <c r="OHT1" s="1" t="s">
        <v>18750</v>
      </c>
      <c r="OHU1" s="1" t="s">
        <v>18751</v>
      </c>
      <c r="OHV1" s="1" t="s">
        <v>18752</v>
      </c>
      <c r="OHW1" s="1" t="s">
        <v>18753</v>
      </c>
      <c r="OHX1" s="1" t="s">
        <v>18754</v>
      </c>
      <c r="OHY1" s="1" t="s">
        <v>18755</v>
      </c>
      <c r="OHZ1" s="1" t="s">
        <v>18756</v>
      </c>
      <c r="OIA1" s="1" t="s">
        <v>18757</v>
      </c>
      <c r="OIB1" s="1" t="s">
        <v>18758</v>
      </c>
      <c r="OIC1" s="1" t="s">
        <v>18759</v>
      </c>
      <c r="OID1" s="1" t="s">
        <v>18760</v>
      </c>
      <c r="OIE1" s="1" t="s">
        <v>18761</v>
      </c>
      <c r="OIF1" s="1" t="s">
        <v>18762</v>
      </c>
      <c r="OIG1" s="1" t="s">
        <v>18763</v>
      </c>
      <c r="OIH1" s="1" t="s">
        <v>18764</v>
      </c>
      <c r="OII1" s="1" t="s">
        <v>18765</v>
      </c>
      <c r="OIJ1" s="1" t="s">
        <v>18766</v>
      </c>
      <c r="OIK1" s="1" t="s">
        <v>18767</v>
      </c>
      <c r="OIL1" s="1" t="s">
        <v>18768</v>
      </c>
      <c r="OIM1" s="1" t="s">
        <v>18769</v>
      </c>
      <c r="OIN1" s="1" t="s">
        <v>18770</v>
      </c>
      <c r="OIO1" s="1" t="s">
        <v>18771</v>
      </c>
      <c r="OIP1" s="1" t="s">
        <v>18772</v>
      </c>
      <c r="OIQ1" s="1" t="s">
        <v>18773</v>
      </c>
      <c r="OIR1" s="1" t="s">
        <v>18774</v>
      </c>
      <c r="OIS1" s="1" t="s">
        <v>18775</v>
      </c>
      <c r="OIT1" s="1" t="s">
        <v>18776</v>
      </c>
      <c r="OIU1" s="1" t="s">
        <v>18777</v>
      </c>
      <c r="OIV1" s="1" t="s">
        <v>18778</v>
      </c>
      <c r="OIW1" s="1" t="s">
        <v>18779</v>
      </c>
      <c r="OIX1" s="1" t="s">
        <v>18780</v>
      </c>
      <c r="OIY1" s="1" t="s">
        <v>18781</v>
      </c>
      <c r="OIZ1" s="1" t="s">
        <v>18782</v>
      </c>
      <c r="OJA1" s="1" t="s">
        <v>18783</v>
      </c>
      <c r="OJB1" s="1" t="s">
        <v>18784</v>
      </c>
      <c r="OJC1" s="1" t="s">
        <v>18785</v>
      </c>
      <c r="OJD1" s="1" t="s">
        <v>18786</v>
      </c>
      <c r="OJE1" s="1" t="s">
        <v>18787</v>
      </c>
      <c r="OJF1" s="1" t="s">
        <v>18788</v>
      </c>
      <c r="OJG1" s="1" t="s">
        <v>18789</v>
      </c>
      <c r="OJH1" s="1" t="s">
        <v>18790</v>
      </c>
      <c r="OJI1" s="1" t="s">
        <v>18791</v>
      </c>
      <c r="OJJ1" s="1" t="s">
        <v>18792</v>
      </c>
      <c r="OJK1" s="1" t="s">
        <v>18793</v>
      </c>
      <c r="OJL1" s="1" t="s">
        <v>18794</v>
      </c>
      <c r="OJM1" s="1" t="s">
        <v>18795</v>
      </c>
      <c r="OJN1" s="1" t="s">
        <v>18796</v>
      </c>
      <c r="OJO1" s="1" t="s">
        <v>18797</v>
      </c>
      <c r="OJP1" s="1" t="s">
        <v>18798</v>
      </c>
      <c r="OJQ1" s="1" t="s">
        <v>18799</v>
      </c>
      <c r="OJR1" s="1" t="s">
        <v>18800</v>
      </c>
      <c r="OJS1" s="1" t="s">
        <v>18801</v>
      </c>
      <c r="OJT1" s="1" t="s">
        <v>18802</v>
      </c>
      <c r="OJU1" s="1" t="s">
        <v>18803</v>
      </c>
      <c r="OJV1" s="1" t="s">
        <v>18804</v>
      </c>
      <c r="OJW1" s="1" t="s">
        <v>18805</v>
      </c>
      <c r="OJX1" s="1" t="s">
        <v>18806</v>
      </c>
      <c r="OJY1" s="1" t="s">
        <v>18807</v>
      </c>
      <c r="OJZ1" s="1" t="s">
        <v>18808</v>
      </c>
      <c r="OKA1" s="1" t="s">
        <v>18809</v>
      </c>
      <c r="OKB1" s="1" t="s">
        <v>18810</v>
      </c>
      <c r="OKC1" s="1" t="s">
        <v>18811</v>
      </c>
      <c r="OKD1" s="1" t="s">
        <v>18812</v>
      </c>
      <c r="OKE1" s="1" t="s">
        <v>18813</v>
      </c>
      <c r="OKF1" s="1" t="s">
        <v>18814</v>
      </c>
      <c r="OKG1" s="1" t="s">
        <v>18815</v>
      </c>
      <c r="OKH1" s="1" t="s">
        <v>18816</v>
      </c>
      <c r="OKI1" s="1" t="s">
        <v>18817</v>
      </c>
      <c r="OKJ1" s="1" t="s">
        <v>18818</v>
      </c>
      <c r="OKK1" s="1" t="s">
        <v>18819</v>
      </c>
      <c r="OKL1" s="1" t="s">
        <v>18820</v>
      </c>
      <c r="OKM1" s="1" t="s">
        <v>18821</v>
      </c>
      <c r="OKN1" s="1" t="s">
        <v>18822</v>
      </c>
      <c r="OKO1" s="1" t="s">
        <v>18823</v>
      </c>
      <c r="OKP1" s="1" t="s">
        <v>18824</v>
      </c>
      <c r="OKQ1" s="1" t="s">
        <v>18825</v>
      </c>
      <c r="OKR1" s="1" t="s">
        <v>18826</v>
      </c>
      <c r="OKS1" s="1" t="s">
        <v>18827</v>
      </c>
      <c r="OKT1" s="1" t="s">
        <v>18828</v>
      </c>
      <c r="OKU1" s="1" t="s">
        <v>18829</v>
      </c>
      <c r="OKV1" s="1" t="s">
        <v>18830</v>
      </c>
      <c r="OKW1" s="1" t="s">
        <v>18831</v>
      </c>
      <c r="OKX1" s="1" t="s">
        <v>18832</v>
      </c>
      <c r="OKY1" s="1" t="s">
        <v>18833</v>
      </c>
      <c r="OKZ1" s="1" t="s">
        <v>18834</v>
      </c>
      <c r="OLA1" s="1" t="s">
        <v>18835</v>
      </c>
      <c r="OLB1" s="1" t="s">
        <v>18836</v>
      </c>
      <c r="OLC1" s="1" t="s">
        <v>18837</v>
      </c>
      <c r="OLD1" s="1" t="s">
        <v>18838</v>
      </c>
      <c r="OLE1" s="1" t="s">
        <v>18839</v>
      </c>
      <c r="OLF1" s="1" t="s">
        <v>18840</v>
      </c>
      <c r="OLG1" s="1" t="s">
        <v>18841</v>
      </c>
      <c r="OLH1" s="1" t="s">
        <v>18842</v>
      </c>
      <c r="OLI1" s="1" t="s">
        <v>18843</v>
      </c>
      <c r="OLJ1" s="1" t="s">
        <v>18844</v>
      </c>
      <c r="OLK1" s="1" t="s">
        <v>18845</v>
      </c>
      <c r="OLL1" s="1" t="s">
        <v>18846</v>
      </c>
      <c r="OLM1" s="1" t="s">
        <v>18847</v>
      </c>
      <c r="OLN1" s="1" t="s">
        <v>18848</v>
      </c>
      <c r="OLO1" s="1" t="s">
        <v>18849</v>
      </c>
      <c r="OLP1" s="1" t="s">
        <v>18850</v>
      </c>
      <c r="OLQ1" s="1" t="s">
        <v>18851</v>
      </c>
      <c r="OLR1" s="1" t="s">
        <v>18852</v>
      </c>
      <c r="OLS1" s="1" t="s">
        <v>18853</v>
      </c>
      <c r="OLT1" s="1" t="s">
        <v>18854</v>
      </c>
      <c r="OLU1" s="1" t="s">
        <v>18855</v>
      </c>
      <c r="OLV1" s="1" t="s">
        <v>18856</v>
      </c>
      <c r="OLW1" s="1" t="s">
        <v>18857</v>
      </c>
      <c r="OLX1" s="1" t="s">
        <v>18858</v>
      </c>
      <c r="OLY1" s="1" t="s">
        <v>18859</v>
      </c>
      <c r="OLZ1" s="1" t="s">
        <v>18860</v>
      </c>
      <c r="OMA1" s="1" t="s">
        <v>18861</v>
      </c>
      <c r="OMB1" s="1" t="s">
        <v>18862</v>
      </c>
      <c r="OMC1" s="1" t="s">
        <v>18863</v>
      </c>
      <c r="OMD1" s="1" t="s">
        <v>18864</v>
      </c>
      <c r="OME1" s="1" t="s">
        <v>18865</v>
      </c>
      <c r="OMF1" s="1" t="s">
        <v>18866</v>
      </c>
      <c r="OMG1" s="1" t="s">
        <v>18867</v>
      </c>
      <c r="OMH1" s="1" t="s">
        <v>18868</v>
      </c>
      <c r="OMI1" s="1" t="s">
        <v>18869</v>
      </c>
      <c r="OMJ1" s="1" t="s">
        <v>18870</v>
      </c>
      <c r="OMK1" s="1" t="s">
        <v>18871</v>
      </c>
      <c r="OML1" s="1" t="s">
        <v>18872</v>
      </c>
      <c r="OMM1" s="1" t="s">
        <v>18873</v>
      </c>
      <c r="OMN1" s="1" t="s">
        <v>18874</v>
      </c>
      <c r="OMO1" s="1" t="s">
        <v>18875</v>
      </c>
      <c r="OMP1" s="1" t="s">
        <v>18876</v>
      </c>
      <c r="OMQ1" s="1" t="s">
        <v>18877</v>
      </c>
      <c r="OMR1" s="1" t="s">
        <v>18878</v>
      </c>
      <c r="OMS1" s="1" t="s">
        <v>18879</v>
      </c>
      <c r="OMT1" s="1" t="s">
        <v>18880</v>
      </c>
      <c r="OMU1" s="1" t="s">
        <v>18881</v>
      </c>
      <c r="OMV1" s="1" t="s">
        <v>18882</v>
      </c>
      <c r="OMW1" s="1" t="s">
        <v>18883</v>
      </c>
      <c r="OMX1" s="1" t="s">
        <v>18884</v>
      </c>
      <c r="OMY1" s="1" t="s">
        <v>18885</v>
      </c>
      <c r="OMZ1" s="1" t="s">
        <v>18886</v>
      </c>
      <c r="ONA1" s="1" t="s">
        <v>18887</v>
      </c>
      <c r="ONB1" s="1" t="s">
        <v>18888</v>
      </c>
      <c r="ONC1" s="1" t="s">
        <v>18889</v>
      </c>
      <c r="OND1" s="1" t="s">
        <v>18890</v>
      </c>
      <c r="ONE1" s="1" t="s">
        <v>18891</v>
      </c>
      <c r="ONF1" s="1" t="s">
        <v>18892</v>
      </c>
      <c r="ONG1" s="1" t="s">
        <v>18893</v>
      </c>
      <c r="ONH1" s="1" t="s">
        <v>18894</v>
      </c>
      <c r="ONI1" s="1" t="s">
        <v>18895</v>
      </c>
      <c r="ONJ1" s="1" t="s">
        <v>18896</v>
      </c>
      <c r="ONK1" s="1" t="s">
        <v>18897</v>
      </c>
      <c r="ONL1" s="1" t="s">
        <v>18898</v>
      </c>
      <c r="ONM1" s="1" t="s">
        <v>18899</v>
      </c>
      <c r="ONN1" s="1" t="s">
        <v>18900</v>
      </c>
      <c r="ONO1" s="1" t="s">
        <v>18901</v>
      </c>
      <c r="ONP1" s="1" t="s">
        <v>18902</v>
      </c>
      <c r="ONQ1" s="1" t="s">
        <v>18903</v>
      </c>
      <c r="ONR1" s="1" t="s">
        <v>18904</v>
      </c>
      <c r="ONS1" s="1" t="s">
        <v>18905</v>
      </c>
      <c r="ONT1" s="1" t="s">
        <v>18906</v>
      </c>
      <c r="ONU1" s="1" t="s">
        <v>18907</v>
      </c>
      <c r="ONV1" s="1" t="s">
        <v>18908</v>
      </c>
      <c r="ONW1" s="1" t="s">
        <v>18909</v>
      </c>
      <c r="ONX1" s="1" t="s">
        <v>18910</v>
      </c>
      <c r="ONY1" s="1" t="s">
        <v>18911</v>
      </c>
      <c r="ONZ1" s="1" t="s">
        <v>18912</v>
      </c>
      <c r="OOA1" s="1" t="s">
        <v>18913</v>
      </c>
      <c r="OOB1" s="1" t="s">
        <v>18914</v>
      </c>
      <c r="OOC1" s="1" t="s">
        <v>18915</v>
      </c>
      <c r="OOD1" s="1" t="s">
        <v>18916</v>
      </c>
      <c r="OOE1" s="1" t="s">
        <v>18917</v>
      </c>
      <c r="OOF1" s="1" t="s">
        <v>18918</v>
      </c>
      <c r="OOG1" s="1" t="s">
        <v>18919</v>
      </c>
      <c r="OOH1" s="1" t="s">
        <v>18920</v>
      </c>
      <c r="OOI1" s="1" t="s">
        <v>18921</v>
      </c>
      <c r="OOJ1" s="1" t="s">
        <v>18922</v>
      </c>
      <c r="OOK1" s="1" t="s">
        <v>18923</v>
      </c>
      <c r="OOL1" s="1" t="s">
        <v>18924</v>
      </c>
      <c r="OOM1" s="1" t="s">
        <v>18925</v>
      </c>
      <c r="OON1" s="1" t="s">
        <v>18926</v>
      </c>
      <c r="OOO1" s="1" t="s">
        <v>18927</v>
      </c>
      <c r="OOP1" s="1" t="s">
        <v>18928</v>
      </c>
      <c r="OOQ1" s="1" t="s">
        <v>18929</v>
      </c>
      <c r="OOR1" s="1" t="s">
        <v>18930</v>
      </c>
      <c r="OOS1" s="1" t="s">
        <v>18931</v>
      </c>
      <c r="OOT1" s="1" t="s">
        <v>18932</v>
      </c>
      <c r="OOU1" s="1" t="s">
        <v>18933</v>
      </c>
      <c r="OOV1" s="1" t="s">
        <v>18934</v>
      </c>
      <c r="OOW1" s="1" t="s">
        <v>18935</v>
      </c>
      <c r="OOX1" s="1" t="s">
        <v>18936</v>
      </c>
      <c r="OOY1" s="1" t="s">
        <v>18937</v>
      </c>
      <c r="OOZ1" s="1" t="s">
        <v>18938</v>
      </c>
      <c r="OPA1" s="1" t="s">
        <v>18939</v>
      </c>
      <c r="OPB1" s="1" t="s">
        <v>18940</v>
      </c>
      <c r="OPC1" s="1" t="s">
        <v>18941</v>
      </c>
      <c r="OPD1" s="1" t="s">
        <v>18942</v>
      </c>
      <c r="OPE1" s="1" t="s">
        <v>18943</v>
      </c>
      <c r="OPF1" s="1" t="s">
        <v>18944</v>
      </c>
      <c r="OPG1" s="1" t="s">
        <v>18945</v>
      </c>
      <c r="OPH1" s="1" t="s">
        <v>18946</v>
      </c>
      <c r="OPI1" s="1" t="s">
        <v>18947</v>
      </c>
      <c r="OPJ1" s="1" t="s">
        <v>18948</v>
      </c>
      <c r="OPK1" s="1" t="s">
        <v>18949</v>
      </c>
      <c r="OPL1" s="1" t="s">
        <v>18950</v>
      </c>
      <c r="OPM1" s="1" t="s">
        <v>18951</v>
      </c>
      <c r="OPN1" s="1" t="s">
        <v>18952</v>
      </c>
      <c r="OPO1" s="1" t="s">
        <v>18953</v>
      </c>
      <c r="OPP1" s="1" t="s">
        <v>18954</v>
      </c>
      <c r="OPQ1" s="1" t="s">
        <v>18955</v>
      </c>
      <c r="OPR1" s="1" t="s">
        <v>18956</v>
      </c>
      <c r="OPS1" s="1" t="s">
        <v>18957</v>
      </c>
      <c r="OPT1" s="1" t="s">
        <v>18958</v>
      </c>
      <c r="OPU1" s="1" t="s">
        <v>18959</v>
      </c>
      <c r="OPV1" s="1" t="s">
        <v>18960</v>
      </c>
      <c r="OPW1" s="1" t="s">
        <v>18961</v>
      </c>
      <c r="OPX1" s="1" t="s">
        <v>18962</v>
      </c>
      <c r="OPY1" s="1" t="s">
        <v>18963</v>
      </c>
      <c r="OPZ1" s="1" t="s">
        <v>18964</v>
      </c>
      <c r="OQA1" s="1" t="s">
        <v>18965</v>
      </c>
      <c r="OQB1" s="1" t="s">
        <v>18966</v>
      </c>
      <c r="OQC1" s="1" t="s">
        <v>18967</v>
      </c>
      <c r="OQD1" s="1" t="s">
        <v>18968</v>
      </c>
      <c r="OQE1" s="1" t="s">
        <v>18969</v>
      </c>
      <c r="OQF1" s="1" t="s">
        <v>18970</v>
      </c>
      <c r="OQG1" s="1" t="s">
        <v>18971</v>
      </c>
      <c r="OQH1" s="1" t="s">
        <v>18972</v>
      </c>
      <c r="OQI1" s="1" t="s">
        <v>18973</v>
      </c>
      <c r="OQJ1" s="1" t="s">
        <v>18974</v>
      </c>
      <c r="OQK1" s="1" t="s">
        <v>18975</v>
      </c>
      <c r="OQL1" s="1" t="s">
        <v>18976</v>
      </c>
      <c r="OQM1" s="1" t="s">
        <v>18977</v>
      </c>
      <c r="OQN1" s="1" t="s">
        <v>18978</v>
      </c>
      <c r="OQO1" s="1" t="s">
        <v>18979</v>
      </c>
      <c r="OQP1" s="1" t="s">
        <v>18980</v>
      </c>
      <c r="OQQ1" s="1" t="s">
        <v>18981</v>
      </c>
      <c r="OQR1" s="1" t="s">
        <v>18982</v>
      </c>
      <c r="OQS1" s="1" t="s">
        <v>18983</v>
      </c>
      <c r="OQT1" s="1" t="s">
        <v>18984</v>
      </c>
      <c r="OQU1" s="1" t="s">
        <v>18985</v>
      </c>
      <c r="OQV1" s="1" t="s">
        <v>18986</v>
      </c>
      <c r="OQW1" s="1" t="s">
        <v>18987</v>
      </c>
      <c r="OQX1" s="1" t="s">
        <v>18988</v>
      </c>
      <c r="OQY1" s="1" t="s">
        <v>18989</v>
      </c>
      <c r="OQZ1" s="1" t="s">
        <v>18990</v>
      </c>
      <c r="ORA1" s="1" t="s">
        <v>18991</v>
      </c>
      <c r="ORB1" s="1" t="s">
        <v>18992</v>
      </c>
      <c r="ORC1" s="1" t="s">
        <v>18993</v>
      </c>
      <c r="ORD1" s="1" t="s">
        <v>18994</v>
      </c>
      <c r="ORE1" s="1" t="s">
        <v>18995</v>
      </c>
      <c r="ORF1" s="1" t="s">
        <v>18996</v>
      </c>
      <c r="ORG1" s="1" t="s">
        <v>18997</v>
      </c>
      <c r="ORH1" s="1" t="s">
        <v>18998</v>
      </c>
      <c r="ORI1" s="1" t="s">
        <v>18999</v>
      </c>
      <c r="ORJ1" s="1" t="s">
        <v>19000</v>
      </c>
      <c r="ORK1" s="1" t="s">
        <v>19001</v>
      </c>
      <c r="ORL1" s="1" t="s">
        <v>19002</v>
      </c>
      <c r="ORM1" s="1" t="s">
        <v>19003</v>
      </c>
      <c r="ORN1" s="1" t="s">
        <v>19004</v>
      </c>
      <c r="ORO1" s="1" t="s">
        <v>19005</v>
      </c>
      <c r="ORP1" s="1" t="s">
        <v>19006</v>
      </c>
      <c r="ORQ1" s="1" t="s">
        <v>19007</v>
      </c>
      <c r="ORR1" s="1" t="s">
        <v>19008</v>
      </c>
      <c r="ORS1" s="1" t="s">
        <v>19009</v>
      </c>
      <c r="ORT1" s="1" t="s">
        <v>19010</v>
      </c>
      <c r="ORU1" s="1" t="s">
        <v>19011</v>
      </c>
      <c r="ORV1" s="1" t="s">
        <v>19012</v>
      </c>
      <c r="ORW1" s="1" t="s">
        <v>19013</v>
      </c>
      <c r="ORX1" s="1" t="s">
        <v>19014</v>
      </c>
      <c r="ORY1" s="1" t="s">
        <v>19015</v>
      </c>
      <c r="ORZ1" s="1" t="s">
        <v>19016</v>
      </c>
      <c r="OSA1" s="1" t="s">
        <v>19017</v>
      </c>
      <c r="OSB1" s="1" t="s">
        <v>19018</v>
      </c>
      <c r="OSC1" s="1" t="s">
        <v>19019</v>
      </c>
      <c r="OSD1" s="1" t="s">
        <v>19020</v>
      </c>
      <c r="OSE1" s="1" t="s">
        <v>19021</v>
      </c>
      <c r="OSF1" s="1" t="s">
        <v>19022</v>
      </c>
      <c r="OSG1" s="1" t="s">
        <v>19023</v>
      </c>
      <c r="OSH1" s="1" t="s">
        <v>19024</v>
      </c>
      <c r="OSI1" s="1" t="s">
        <v>19025</v>
      </c>
      <c r="OSJ1" s="1" t="s">
        <v>19026</v>
      </c>
      <c r="OSK1" s="1" t="s">
        <v>19027</v>
      </c>
      <c r="OSL1" s="1" t="s">
        <v>19028</v>
      </c>
      <c r="OSM1" s="1" t="s">
        <v>19029</v>
      </c>
      <c r="OSN1" s="1" t="s">
        <v>19030</v>
      </c>
      <c r="OSO1" s="1" t="s">
        <v>19031</v>
      </c>
      <c r="OSP1" s="1" t="s">
        <v>19032</v>
      </c>
      <c r="OSQ1" s="1" t="s">
        <v>19033</v>
      </c>
      <c r="OSR1" s="1" t="s">
        <v>19034</v>
      </c>
      <c r="OSS1" s="1" t="s">
        <v>19035</v>
      </c>
      <c r="OST1" s="1" t="s">
        <v>19036</v>
      </c>
      <c r="OSU1" s="1" t="s">
        <v>19037</v>
      </c>
      <c r="OSV1" s="1" t="s">
        <v>19038</v>
      </c>
      <c r="OSW1" s="1" t="s">
        <v>19039</v>
      </c>
      <c r="OSX1" s="1" t="s">
        <v>19040</v>
      </c>
      <c r="OSY1" s="1" t="s">
        <v>19041</v>
      </c>
      <c r="OSZ1" s="1" t="s">
        <v>19042</v>
      </c>
      <c r="OTA1" s="1" t="s">
        <v>19043</v>
      </c>
      <c r="OTB1" s="1" t="s">
        <v>19044</v>
      </c>
      <c r="OTC1" s="1" t="s">
        <v>19045</v>
      </c>
      <c r="OTD1" s="1" t="s">
        <v>19046</v>
      </c>
      <c r="OTE1" s="1" t="s">
        <v>19047</v>
      </c>
      <c r="OTF1" s="1" t="s">
        <v>19048</v>
      </c>
      <c r="OTG1" s="1" t="s">
        <v>19049</v>
      </c>
      <c r="OTH1" s="1" t="s">
        <v>19050</v>
      </c>
      <c r="OTI1" s="1" t="s">
        <v>19051</v>
      </c>
      <c r="OTJ1" s="1" t="s">
        <v>19052</v>
      </c>
      <c r="OTK1" s="1" t="s">
        <v>19053</v>
      </c>
      <c r="OTL1" s="1" t="s">
        <v>19054</v>
      </c>
      <c r="OTM1" s="1" t="s">
        <v>19055</v>
      </c>
      <c r="OTN1" s="1" t="s">
        <v>19056</v>
      </c>
      <c r="OTO1" s="1" t="s">
        <v>19057</v>
      </c>
      <c r="OTP1" s="1" t="s">
        <v>19058</v>
      </c>
      <c r="OTQ1" s="1" t="s">
        <v>19059</v>
      </c>
      <c r="OTR1" s="1" t="s">
        <v>19060</v>
      </c>
      <c r="OTS1" s="1" t="s">
        <v>19061</v>
      </c>
      <c r="OTT1" s="1" t="s">
        <v>19062</v>
      </c>
      <c r="OTU1" s="1" t="s">
        <v>19063</v>
      </c>
      <c r="OTV1" s="1" t="s">
        <v>19064</v>
      </c>
      <c r="OTW1" s="1" t="s">
        <v>19065</v>
      </c>
      <c r="OTX1" s="1" t="s">
        <v>19066</v>
      </c>
      <c r="OTY1" s="1" t="s">
        <v>19067</v>
      </c>
      <c r="OTZ1" s="1" t="s">
        <v>19068</v>
      </c>
      <c r="OUA1" s="1" t="s">
        <v>19069</v>
      </c>
      <c r="OUB1" s="1" t="s">
        <v>19070</v>
      </c>
      <c r="OUC1" s="1" t="s">
        <v>19071</v>
      </c>
      <c r="OUD1" s="1" t="s">
        <v>19072</v>
      </c>
      <c r="OUE1" s="1" t="s">
        <v>19073</v>
      </c>
      <c r="OUF1" s="1" t="s">
        <v>19074</v>
      </c>
      <c r="OUG1" s="1" t="s">
        <v>19075</v>
      </c>
      <c r="OUH1" s="1" t="s">
        <v>19076</v>
      </c>
      <c r="OUI1" s="1" t="s">
        <v>19077</v>
      </c>
      <c r="OUJ1" s="1" t="s">
        <v>19078</v>
      </c>
      <c r="OUK1" s="1" t="s">
        <v>19079</v>
      </c>
      <c r="OUL1" s="1" t="s">
        <v>19080</v>
      </c>
      <c r="OUM1" s="1" t="s">
        <v>19081</v>
      </c>
      <c r="OUN1" s="1" t="s">
        <v>19082</v>
      </c>
      <c r="OUO1" s="1" t="s">
        <v>19083</v>
      </c>
      <c r="OUP1" s="1" t="s">
        <v>19084</v>
      </c>
      <c r="OUQ1" s="1" t="s">
        <v>19085</v>
      </c>
      <c r="OUR1" s="1" t="s">
        <v>19086</v>
      </c>
      <c r="OUS1" s="1" t="s">
        <v>19087</v>
      </c>
      <c r="OUT1" s="1" t="s">
        <v>19088</v>
      </c>
      <c r="OUU1" s="1" t="s">
        <v>19089</v>
      </c>
      <c r="OUV1" s="1" t="s">
        <v>19090</v>
      </c>
      <c r="OUW1" s="1" t="s">
        <v>19091</v>
      </c>
      <c r="OUX1" s="1" t="s">
        <v>19092</v>
      </c>
      <c r="OUY1" s="1" t="s">
        <v>19093</v>
      </c>
      <c r="OUZ1" s="1" t="s">
        <v>19094</v>
      </c>
      <c r="OVA1" s="1" t="s">
        <v>19095</v>
      </c>
      <c r="OVB1" s="1" t="s">
        <v>19096</v>
      </c>
      <c r="OVC1" s="1" t="s">
        <v>19097</v>
      </c>
      <c r="OVD1" s="1" t="s">
        <v>19098</v>
      </c>
      <c r="OVE1" s="1" t="s">
        <v>19099</v>
      </c>
      <c r="OVF1" s="1" t="s">
        <v>19100</v>
      </c>
      <c r="OVG1" s="1" t="s">
        <v>19101</v>
      </c>
      <c r="OVH1" s="1" t="s">
        <v>19102</v>
      </c>
      <c r="OVI1" s="1" t="s">
        <v>19103</v>
      </c>
      <c r="OVJ1" s="1" t="s">
        <v>19104</v>
      </c>
      <c r="OVK1" s="1" t="s">
        <v>19105</v>
      </c>
      <c r="OVL1" s="1" t="s">
        <v>19106</v>
      </c>
      <c r="OVM1" s="1" t="s">
        <v>19107</v>
      </c>
      <c r="OVN1" s="1" t="s">
        <v>19108</v>
      </c>
      <c r="OVO1" s="1" t="s">
        <v>19109</v>
      </c>
      <c r="OVP1" s="1" t="s">
        <v>19110</v>
      </c>
      <c r="OVQ1" s="1" t="s">
        <v>19111</v>
      </c>
      <c r="OVR1" s="1" t="s">
        <v>19112</v>
      </c>
      <c r="OVS1" s="1" t="s">
        <v>19113</v>
      </c>
      <c r="OVT1" s="1" t="s">
        <v>19114</v>
      </c>
      <c r="OVU1" s="1" t="s">
        <v>19115</v>
      </c>
      <c r="OVV1" s="1" t="s">
        <v>19116</v>
      </c>
      <c r="OVW1" s="1" t="s">
        <v>19117</v>
      </c>
      <c r="OVX1" s="1" t="s">
        <v>19118</v>
      </c>
      <c r="OVY1" s="1" t="s">
        <v>19119</v>
      </c>
      <c r="OVZ1" s="1" t="s">
        <v>19120</v>
      </c>
      <c r="OWA1" s="1" t="s">
        <v>19121</v>
      </c>
      <c r="OWB1" s="1" t="s">
        <v>19122</v>
      </c>
      <c r="OWC1" s="1" t="s">
        <v>19123</v>
      </c>
      <c r="OWD1" s="1" t="s">
        <v>19124</v>
      </c>
      <c r="OWE1" s="1" t="s">
        <v>19125</v>
      </c>
      <c r="OWF1" s="1" t="s">
        <v>19126</v>
      </c>
      <c r="OWG1" s="1" t="s">
        <v>19127</v>
      </c>
      <c r="OWH1" s="1" t="s">
        <v>19128</v>
      </c>
      <c r="OWI1" s="1" t="s">
        <v>19129</v>
      </c>
      <c r="OWJ1" s="1" t="s">
        <v>19130</v>
      </c>
      <c r="OWK1" s="1" t="s">
        <v>19131</v>
      </c>
      <c r="OWL1" s="1" t="s">
        <v>19132</v>
      </c>
      <c r="OWM1" s="1" t="s">
        <v>19133</v>
      </c>
      <c r="OWN1" s="1" t="s">
        <v>19134</v>
      </c>
      <c r="OWO1" s="1" t="s">
        <v>19135</v>
      </c>
      <c r="OWP1" s="1" t="s">
        <v>19136</v>
      </c>
      <c r="OWQ1" s="1" t="s">
        <v>19137</v>
      </c>
      <c r="OWR1" s="1" t="s">
        <v>19138</v>
      </c>
      <c r="OWS1" s="1" t="s">
        <v>19139</v>
      </c>
      <c r="OWT1" s="1" t="s">
        <v>19140</v>
      </c>
      <c r="OWU1" s="1" t="s">
        <v>19141</v>
      </c>
      <c r="OWV1" s="1" t="s">
        <v>19142</v>
      </c>
      <c r="OWW1" s="1" t="s">
        <v>19143</v>
      </c>
      <c r="OWX1" s="1" t="s">
        <v>19144</v>
      </c>
      <c r="OWY1" s="1" t="s">
        <v>19145</v>
      </c>
      <c r="OWZ1" s="1" t="s">
        <v>19146</v>
      </c>
      <c r="OXA1" s="1" t="s">
        <v>19147</v>
      </c>
      <c r="OXB1" s="1" t="s">
        <v>19148</v>
      </c>
      <c r="OXC1" s="1" t="s">
        <v>19149</v>
      </c>
      <c r="OXD1" s="1" t="s">
        <v>19150</v>
      </c>
      <c r="OXE1" s="1" t="s">
        <v>19151</v>
      </c>
      <c r="OXF1" s="1" t="s">
        <v>19152</v>
      </c>
      <c r="OXG1" s="1" t="s">
        <v>19153</v>
      </c>
      <c r="OXH1" s="1" t="s">
        <v>19154</v>
      </c>
      <c r="OXI1" s="1" t="s">
        <v>19155</v>
      </c>
      <c r="OXJ1" s="1" t="s">
        <v>19156</v>
      </c>
      <c r="OXK1" s="1" t="s">
        <v>19157</v>
      </c>
      <c r="OXL1" s="1" t="s">
        <v>19158</v>
      </c>
      <c r="OXM1" s="1" t="s">
        <v>19159</v>
      </c>
      <c r="OXN1" s="1" t="s">
        <v>19160</v>
      </c>
      <c r="OXO1" s="1" t="s">
        <v>19161</v>
      </c>
      <c r="OXP1" s="1" t="s">
        <v>19162</v>
      </c>
      <c r="OXQ1" s="1" t="s">
        <v>19163</v>
      </c>
      <c r="OXR1" s="1" t="s">
        <v>19164</v>
      </c>
      <c r="OXS1" s="1" t="s">
        <v>19165</v>
      </c>
      <c r="OXT1" s="1" t="s">
        <v>19166</v>
      </c>
      <c r="OXU1" s="1" t="s">
        <v>19167</v>
      </c>
      <c r="OXV1" s="1" t="s">
        <v>19168</v>
      </c>
      <c r="OXW1" s="1" t="s">
        <v>19169</v>
      </c>
      <c r="OXX1" s="1" t="s">
        <v>19170</v>
      </c>
      <c r="OXY1" s="1" t="s">
        <v>19171</v>
      </c>
      <c r="OXZ1" s="1" t="s">
        <v>19172</v>
      </c>
      <c r="OYA1" s="1" t="s">
        <v>19173</v>
      </c>
      <c r="OYB1" s="1" t="s">
        <v>19174</v>
      </c>
      <c r="OYC1" s="1" t="s">
        <v>19175</v>
      </c>
      <c r="OYD1" s="1" t="s">
        <v>19176</v>
      </c>
      <c r="OYE1" s="1" t="s">
        <v>19177</v>
      </c>
      <c r="OYF1" s="1" t="s">
        <v>19178</v>
      </c>
      <c r="OYG1" s="1" t="s">
        <v>19179</v>
      </c>
      <c r="OYH1" s="1" t="s">
        <v>19180</v>
      </c>
      <c r="OYI1" s="1" t="s">
        <v>19181</v>
      </c>
      <c r="OYJ1" s="1" t="s">
        <v>19182</v>
      </c>
      <c r="OYK1" s="1" t="s">
        <v>19183</v>
      </c>
      <c r="OYL1" s="1" t="s">
        <v>19184</v>
      </c>
      <c r="OYM1" s="1" t="s">
        <v>19185</v>
      </c>
      <c r="OYN1" s="1" t="s">
        <v>19186</v>
      </c>
      <c r="OYO1" s="1" t="s">
        <v>19187</v>
      </c>
      <c r="OYP1" s="1" t="s">
        <v>19188</v>
      </c>
      <c r="OYQ1" s="1" t="s">
        <v>19189</v>
      </c>
      <c r="OYR1" s="1" t="s">
        <v>19190</v>
      </c>
      <c r="OYS1" s="1" t="s">
        <v>19191</v>
      </c>
      <c r="OYT1" s="1" t="s">
        <v>19192</v>
      </c>
      <c r="OYU1" s="1" t="s">
        <v>19193</v>
      </c>
      <c r="OYV1" s="1" t="s">
        <v>19194</v>
      </c>
      <c r="OYW1" s="1" t="s">
        <v>19195</v>
      </c>
      <c r="OYX1" s="1" t="s">
        <v>19196</v>
      </c>
      <c r="OYY1" s="1" t="s">
        <v>19197</v>
      </c>
      <c r="OYZ1" s="1" t="s">
        <v>19198</v>
      </c>
      <c r="OZA1" s="1" t="s">
        <v>19199</v>
      </c>
      <c r="OZB1" s="1" t="s">
        <v>19200</v>
      </c>
      <c r="OZC1" s="1" t="s">
        <v>19201</v>
      </c>
      <c r="OZD1" s="1" t="s">
        <v>19202</v>
      </c>
      <c r="OZE1" s="1" t="s">
        <v>19203</v>
      </c>
      <c r="OZF1" s="1" t="s">
        <v>19204</v>
      </c>
      <c r="OZG1" s="1" t="s">
        <v>19205</v>
      </c>
      <c r="OZH1" s="1" t="s">
        <v>19206</v>
      </c>
      <c r="OZI1" s="1" t="s">
        <v>19207</v>
      </c>
      <c r="OZJ1" s="1" t="s">
        <v>19208</v>
      </c>
      <c r="OZK1" s="1" t="s">
        <v>19209</v>
      </c>
      <c r="OZL1" s="1" t="s">
        <v>19210</v>
      </c>
      <c r="OZM1" s="1" t="s">
        <v>19211</v>
      </c>
      <c r="OZN1" s="1" t="s">
        <v>19212</v>
      </c>
      <c r="OZO1" s="1" t="s">
        <v>19213</v>
      </c>
      <c r="OZP1" s="1" t="s">
        <v>19214</v>
      </c>
      <c r="OZQ1" s="1" t="s">
        <v>19215</v>
      </c>
      <c r="OZR1" s="1" t="s">
        <v>19216</v>
      </c>
      <c r="OZS1" s="1" t="s">
        <v>19217</v>
      </c>
      <c r="OZT1" s="1" t="s">
        <v>19218</v>
      </c>
      <c r="OZU1" s="1" t="s">
        <v>19219</v>
      </c>
      <c r="OZV1" s="1" t="s">
        <v>19220</v>
      </c>
      <c r="OZW1" s="1" t="s">
        <v>19221</v>
      </c>
      <c r="OZX1" s="1" t="s">
        <v>19222</v>
      </c>
      <c r="OZY1" s="1" t="s">
        <v>19223</v>
      </c>
      <c r="OZZ1" s="1" t="s">
        <v>19224</v>
      </c>
      <c r="PAA1" s="1" t="s">
        <v>19225</v>
      </c>
      <c r="PAB1" s="1" t="s">
        <v>19226</v>
      </c>
      <c r="PAC1" s="1" t="s">
        <v>19227</v>
      </c>
      <c r="PAD1" s="1" t="s">
        <v>19228</v>
      </c>
      <c r="PAE1" s="1" t="s">
        <v>19229</v>
      </c>
      <c r="PAF1" s="1" t="s">
        <v>19230</v>
      </c>
      <c r="PAG1" s="1" t="s">
        <v>19231</v>
      </c>
      <c r="PAH1" s="1" t="s">
        <v>19232</v>
      </c>
      <c r="PAI1" s="1" t="s">
        <v>19233</v>
      </c>
      <c r="PAJ1" s="1" t="s">
        <v>19234</v>
      </c>
      <c r="PAK1" s="1" t="s">
        <v>19235</v>
      </c>
      <c r="PAL1" s="1" t="s">
        <v>19236</v>
      </c>
      <c r="PAM1" s="1" t="s">
        <v>19237</v>
      </c>
      <c r="PAN1" s="1" t="s">
        <v>19238</v>
      </c>
      <c r="PAO1" s="1" t="s">
        <v>19239</v>
      </c>
      <c r="PAP1" s="1" t="s">
        <v>19240</v>
      </c>
      <c r="PAQ1" s="1" t="s">
        <v>19241</v>
      </c>
      <c r="PAR1" s="1" t="s">
        <v>19242</v>
      </c>
      <c r="PAS1" s="1" t="s">
        <v>19243</v>
      </c>
      <c r="PAT1" s="1" t="s">
        <v>19244</v>
      </c>
      <c r="PAU1" s="1" t="s">
        <v>19245</v>
      </c>
      <c r="PAV1" s="1" t="s">
        <v>19246</v>
      </c>
      <c r="PAW1" s="1" t="s">
        <v>19247</v>
      </c>
      <c r="PAX1" s="1" t="s">
        <v>19248</v>
      </c>
      <c r="PAY1" s="1" t="s">
        <v>19249</v>
      </c>
      <c r="PAZ1" s="1" t="s">
        <v>19250</v>
      </c>
      <c r="PBA1" s="1" t="s">
        <v>19251</v>
      </c>
      <c r="PBB1" s="1" t="s">
        <v>19252</v>
      </c>
      <c r="PBC1" s="1" t="s">
        <v>19253</v>
      </c>
      <c r="PBD1" s="1" t="s">
        <v>19254</v>
      </c>
      <c r="PBE1" s="1" t="s">
        <v>19255</v>
      </c>
      <c r="PBF1" s="1" t="s">
        <v>19256</v>
      </c>
      <c r="PBG1" s="1" t="s">
        <v>19257</v>
      </c>
      <c r="PBH1" s="1" t="s">
        <v>19258</v>
      </c>
      <c r="PBI1" s="1" t="s">
        <v>19259</v>
      </c>
      <c r="PBJ1" s="1" t="s">
        <v>19260</v>
      </c>
      <c r="PBK1" s="1" t="s">
        <v>19261</v>
      </c>
      <c r="PBL1" s="1" t="s">
        <v>19262</v>
      </c>
      <c r="PBM1" s="1" t="s">
        <v>19263</v>
      </c>
      <c r="PBN1" s="1" t="s">
        <v>19264</v>
      </c>
      <c r="PBO1" s="1" t="s">
        <v>19265</v>
      </c>
      <c r="PBP1" s="1" t="s">
        <v>19266</v>
      </c>
      <c r="PBQ1" s="1" t="s">
        <v>19267</v>
      </c>
      <c r="PBR1" s="1" t="s">
        <v>19268</v>
      </c>
      <c r="PBS1" s="1" t="s">
        <v>19269</v>
      </c>
      <c r="PBT1" s="1" t="s">
        <v>19270</v>
      </c>
      <c r="PBU1" s="1" t="s">
        <v>19271</v>
      </c>
      <c r="PBV1" s="1" t="s">
        <v>19272</v>
      </c>
      <c r="PBW1" s="1" t="s">
        <v>19273</v>
      </c>
      <c r="PBX1" s="1" t="s">
        <v>19274</v>
      </c>
      <c r="PBY1" s="1" t="s">
        <v>19275</v>
      </c>
      <c r="PBZ1" s="1" t="s">
        <v>19276</v>
      </c>
      <c r="PCA1" s="1" t="s">
        <v>19277</v>
      </c>
      <c r="PCB1" s="1" t="s">
        <v>19278</v>
      </c>
      <c r="PCC1" s="1" t="s">
        <v>19279</v>
      </c>
      <c r="PCD1" s="1" t="s">
        <v>19280</v>
      </c>
      <c r="PCE1" s="1" t="s">
        <v>19281</v>
      </c>
      <c r="PCF1" s="1" t="s">
        <v>19282</v>
      </c>
      <c r="PCG1" s="1" t="s">
        <v>19283</v>
      </c>
      <c r="PCH1" s="1" t="s">
        <v>19284</v>
      </c>
      <c r="PCI1" s="1" t="s">
        <v>19285</v>
      </c>
      <c r="PCJ1" s="1" t="s">
        <v>19286</v>
      </c>
      <c r="PCK1" s="1" t="s">
        <v>19287</v>
      </c>
      <c r="PCL1" s="1" t="s">
        <v>19288</v>
      </c>
      <c r="PCM1" s="1" t="s">
        <v>19289</v>
      </c>
      <c r="PCN1" s="1" t="s">
        <v>19290</v>
      </c>
      <c r="PCO1" s="1" t="s">
        <v>19291</v>
      </c>
      <c r="PCP1" s="1" t="s">
        <v>19292</v>
      </c>
      <c r="PCQ1" s="1" t="s">
        <v>19293</v>
      </c>
      <c r="PCR1" s="1" t="s">
        <v>19294</v>
      </c>
      <c r="PCS1" s="1" t="s">
        <v>19295</v>
      </c>
      <c r="PCT1" s="1" t="s">
        <v>19296</v>
      </c>
      <c r="PCU1" s="1" t="s">
        <v>19297</v>
      </c>
      <c r="PCV1" s="1" t="s">
        <v>19298</v>
      </c>
      <c r="PCW1" s="1" t="s">
        <v>19299</v>
      </c>
      <c r="PCX1" s="1" t="s">
        <v>19300</v>
      </c>
      <c r="PCY1" s="1" t="s">
        <v>19301</v>
      </c>
      <c r="PCZ1" s="1" t="s">
        <v>19302</v>
      </c>
      <c r="PDA1" s="1" t="s">
        <v>19303</v>
      </c>
      <c r="PDB1" s="1" t="s">
        <v>19304</v>
      </c>
      <c r="PDC1" s="1" t="s">
        <v>19305</v>
      </c>
      <c r="PDD1" s="1" t="s">
        <v>19306</v>
      </c>
      <c r="PDE1" s="1" t="s">
        <v>19307</v>
      </c>
      <c r="PDF1" s="1" t="s">
        <v>19308</v>
      </c>
      <c r="PDG1" s="1" t="s">
        <v>19309</v>
      </c>
      <c r="PDH1" s="1" t="s">
        <v>19310</v>
      </c>
      <c r="PDI1" s="1" t="s">
        <v>19311</v>
      </c>
      <c r="PDJ1" s="1" t="s">
        <v>19312</v>
      </c>
      <c r="PDK1" s="1" t="s">
        <v>19313</v>
      </c>
      <c r="PDL1" s="1" t="s">
        <v>19314</v>
      </c>
      <c r="PDM1" s="1" t="s">
        <v>19315</v>
      </c>
      <c r="PDN1" s="1" t="s">
        <v>19316</v>
      </c>
      <c r="PDO1" s="1" t="s">
        <v>19317</v>
      </c>
      <c r="PDP1" s="1" t="s">
        <v>19318</v>
      </c>
      <c r="PDQ1" s="1" t="s">
        <v>19319</v>
      </c>
      <c r="PDR1" s="1" t="s">
        <v>19320</v>
      </c>
      <c r="PDS1" s="1" t="s">
        <v>19321</v>
      </c>
      <c r="PDT1" s="1" t="s">
        <v>19322</v>
      </c>
      <c r="PDU1" s="1" t="s">
        <v>19323</v>
      </c>
      <c r="PDV1" s="1" t="s">
        <v>19324</v>
      </c>
      <c r="PDW1" s="1" t="s">
        <v>19325</v>
      </c>
      <c r="PDX1" s="1" t="s">
        <v>19326</v>
      </c>
      <c r="PDY1" s="1" t="s">
        <v>19327</v>
      </c>
      <c r="PDZ1" s="1" t="s">
        <v>19328</v>
      </c>
      <c r="PEA1" s="1" t="s">
        <v>19329</v>
      </c>
      <c r="PEB1" s="1" t="s">
        <v>19330</v>
      </c>
      <c r="PEC1" s="1" t="s">
        <v>19331</v>
      </c>
      <c r="PED1" s="1" t="s">
        <v>19332</v>
      </c>
      <c r="PEE1" s="1" t="s">
        <v>19333</v>
      </c>
      <c r="PEF1" s="1" t="s">
        <v>19334</v>
      </c>
      <c r="PEG1" s="1" t="s">
        <v>19335</v>
      </c>
      <c r="PEH1" s="1" t="s">
        <v>19336</v>
      </c>
      <c r="PEI1" s="1" t="s">
        <v>19337</v>
      </c>
      <c r="PEJ1" s="1" t="s">
        <v>19338</v>
      </c>
      <c r="PEK1" s="1" t="s">
        <v>19339</v>
      </c>
      <c r="PEL1" s="1" t="s">
        <v>19340</v>
      </c>
      <c r="PEM1" s="1" t="s">
        <v>19341</v>
      </c>
      <c r="PEN1" s="1" t="s">
        <v>19342</v>
      </c>
      <c r="PEO1" s="1" t="s">
        <v>19343</v>
      </c>
      <c r="PEP1" s="1" t="s">
        <v>19344</v>
      </c>
      <c r="PEQ1" s="1" t="s">
        <v>19345</v>
      </c>
      <c r="PER1" s="1" t="s">
        <v>19346</v>
      </c>
      <c r="PES1" s="1" t="s">
        <v>19347</v>
      </c>
      <c r="PET1" s="1" t="s">
        <v>19348</v>
      </c>
      <c r="PEU1" s="1" t="s">
        <v>19349</v>
      </c>
      <c r="PEV1" s="1" t="s">
        <v>19350</v>
      </c>
      <c r="PEW1" s="1" t="s">
        <v>19351</v>
      </c>
      <c r="PEX1" s="1" t="s">
        <v>19352</v>
      </c>
      <c r="PEY1" s="1" t="s">
        <v>19353</v>
      </c>
      <c r="PEZ1" s="1" t="s">
        <v>19354</v>
      </c>
      <c r="PFA1" s="1" t="s">
        <v>19355</v>
      </c>
      <c r="PFB1" s="1" t="s">
        <v>19356</v>
      </c>
      <c r="PFC1" s="1" t="s">
        <v>19357</v>
      </c>
      <c r="PFD1" s="1" t="s">
        <v>19358</v>
      </c>
      <c r="PFE1" s="1" t="s">
        <v>19359</v>
      </c>
      <c r="PFF1" s="1" t="s">
        <v>19360</v>
      </c>
      <c r="PFG1" s="1" t="s">
        <v>19361</v>
      </c>
      <c r="PFH1" s="1" t="s">
        <v>19362</v>
      </c>
      <c r="PFI1" s="1" t="s">
        <v>19363</v>
      </c>
      <c r="PFJ1" s="1" t="s">
        <v>19364</v>
      </c>
      <c r="PFK1" s="1" t="s">
        <v>19365</v>
      </c>
      <c r="PFL1" s="1" t="s">
        <v>19366</v>
      </c>
      <c r="PFM1" s="1" t="s">
        <v>19367</v>
      </c>
      <c r="PFN1" s="1" t="s">
        <v>19368</v>
      </c>
      <c r="PFO1" s="1" t="s">
        <v>19369</v>
      </c>
      <c r="PFP1" s="1" t="s">
        <v>19370</v>
      </c>
      <c r="PFQ1" s="1" t="s">
        <v>19371</v>
      </c>
      <c r="PFR1" s="1" t="s">
        <v>19372</v>
      </c>
      <c r="PFS1" s="1" t="s">
        <v>19373</v>
      </c>
      <c r="PFT1" s="1" t="s">
        <v>19374</v>
      </c>
      <c r="PFU1" s="1" t="s">
        <v>19375</v>
      </c>
      <c r="PFV1" s="1" t="s">
        <v>19376</v>
      </c>
      <c r="PFW1" s="1" t="s">
        <v>19377</v>
      </c>
      <c r="PFX1" s="1" t="s">
        <v>19378</v>
      </c>
      <c r="PFY1" s="1" t="s">
        <v>19379</v>
      </c>
      <c r="PFZ1" s="1" t="s">
        <v>19380</v>
      </c>
      <c r="PGA1" s="1" t="s">
        <v>19381</v>
      </c>
      <c r="PGB1" s="1" t="s">
        <v>19382</v>
      </c>
      <c r="PGC1" s="1" t="s">
        <v>19383</v>
      </c>
      <c r="PGD1" s="1" t="s">
        <v>19384</v>
      </c>
      <c r="PGE1" s="1" t="s">
        <v>19385</v>
      </c>
      <c r="PGF1" s="1" t="s">
        <v>19386</v>
      </c>
      <c r="PGG1" s="1" t="s">
        <v>19387</v>
      </c>
      <c r="PGH1" s="1" t="s">
        <v>19388</v>
      </c>
      <c r="PGI1" s="1" t="s">
        <v>19389</v>
      </c>
      <c r="PGJ1" s="1" t="s">
        <v>19390</v>
      </c>
      <c r="PGK1" s="1" t="s">
        <v>19391</v>
      </c>
      <c r="PGL1" s="1" t="s">
        <v>19392</v>
      </c>
      <c r="PGM1" s="1" t="s">
        <v>19393</v>
      </c>
      <c r="PGN1" s="1" t="s">
        <v>19394</v>
      </c>
      <c r="PGO1" s="1" t="s">
        <v>19395</v>
      </c>
      <c r="PGP1" s="1" t="s">
        <v>19396</v>
      </c>
      <c r="PGQ1" s="1" t="s">
        <v>19397</v>
      </c>
      <c r="PGR1" s="1" t="s">
        <v>19398</v>
      </c>
      <c r="PGS1" s="1" t="s">
        <v>19399</v>
      </c>
      <c r="PGT1" s="1" t="s">
        <v>19400</v>
      </c>
      <c r="PGU1" s="1" t="s">
        <v>19401</v>
      </c>
      <c r="PGV1" s="1" t="s">
        <v>19402</v>
      </c>
      <c r="PGW1" s="1" t="s">
        <v>19403</v>
      </c>
      <c r="PGX1" s="1" t="s">
        <v>19404</v>
      </c>
      <c r="PGY1" s="1" t="s">
        <v>19405</v>
      </c>
      <c r="PGZ1" s="1" t="s">
        <v>19406</v>
      </c>
      <c r="PHA1" s="1" t="s">
        <v>19407</v>
      </c>
      <c r="PHB1" s="1" t="s">
        <v>19408</v>
      </c>
      <c r="PHC1" s="1" t="s">
        <v>19409</v>
      </c>
      <c r="PHD1" s="1" t="s">
        <v>19410</v>
      </c>
      <c r="PHE1" s="1" t="s">
        <v>19411</v>
      </c>
      <c r="PHF1" s="1" t="s">
        <v>19412</v>
      </c>
      <c r="PHG1" s="1" t="s">
        <v>19413</v>
      </c>
      <c r="PHH1" s="1" t="s">
        <v>19414</v>
      </c>
      <c r="PHI1" s="1" t="s">
        <v>19415</v>
      </c>
      <c r="PHJ1" s="1" t="s">
        <v>19416</v>
      </c>
      <c r="PHK1" s="1" t="s">
        <v>19417</v>
      </c>
      <c r="PHL1" s="1" t="s">
        <v>19418</v>
      </c>
      <c r="PHM1" s="1" t="s">
        <v>19419</v>
      </c>
      <c r="PHN1" s="1" t="s">
        <v>19420</v>
      </c>
      <c r="PHO1" s="1" t="s">
        <v>19421</v>
      </c>
      <c r="PHP1" s="1" t="s">
        <v>19422</v>
      </c>
      <c r="PHQ1" s="1" t="s">
        <v>19423</v>
      </c>
      <c r="PHR1" s="1" t="s">
        <v>19424</v>
      </c>
      <c r="PHS1" s="1" t="s">
        <v>19425</v>
      </c>
      <c r="PHT1" s="1" t="s">
        <v>19426</v>
      </c>
      <c r="PHU1" s="1" t="s">
        <v>19427</v>
      </c>
      <c r="PHV1" s="1" t="s">
        <v>19428</v>
      </c>
      <c r="PHW1" s="1" t="s">
        <v>19429</v>
      </c>
      <c r="PHX1" s="1" t="s">
        <v>19430</v>
      </c>
      <c r="PHY1" s="1" t="s">
        <v>19431</v>
      </c>
      <c r="PHZ1" s="1" t="s">
        <v>19432</v>
      </c>
      <c r="PIA1" s="1" t="s">
        <v>19433</v>
      </c>
      <c r="PIB1" s="1" t="s">
        <v>19434</v>
      </c>
      <c r="PIC1" s="1" t="s">
        <v>19435</v>
      </c>
      <c r="PID1" s="1" t="s">
        <v>19436</v>
      </c>
      <c r="PIE1" s="1" t="s">
        <v>19437</v>
      </c>
      <c r="PIF1" s="1" t="s">
        <v>19438</v>
      </c>
      <c r="PIG1" s="1" t="s">
        <v>19439</v>
      </c>
      <c r="PIH1" s="1" t="s">
        <v>19440</v>
      </c>
      <c r="PII1" s="1" t="s">
        <v>19441</v>
      </c>
      <c r="PIJ1" s="1" t="s">
        <v>19442</v>
      </c>
      <c r="PIK1" s="1" t="s">
        <v>19443</v>
      </c>
      <c r="PIL1" s="1" t="s">
        <v>19444</v>
      </c>
      <c r="PIM1" s="1" t="s">
        <v>19445</v>
      </c>
      <c r="PIN1" s="1" t="s">
        <v>19446</v>
      </c>
      <c r="PIO1" s="1" t="s">
        <v>19447</v>
      </c>
      <c r="PIP1" s="1" t="s">
        <v>19448</v>
      </c>
      <c r="PIQ1" s="1" t="s">
        <v>19449</v>
      </c>
      <c r="PIR1" s="1" t="s">
        <v>19450</v>
      </c>
      <c r="PIS1" s="1" t="s">
        <v>19451</v>
      </c>
      <c r="PIT1" s="1" t="s">
        <v>19452</v>
      </c>
      <c r="PIU1" s="1" t="s">
        <v>19453</v>
      </c>
      <c r="PIV1" s="1" t="s">
        <v>19454</v>
      </c>
      <c r="PIW1" s="1" t="s">
        <v>19455</v>
      </c>
      <c r="PIX1" s="1" t="s">
        <v>19456</v>
      </c>
      <c r="PIY1" s="1" t="s">
        <v>19457</v>
      </c>
      <c r="PIZ1" s="1" t="s">
        <v>19458</v>
      </c>
      <c r="PJA1" s="1" t="s">
        <v>19459</v>
      </c>
      <c r="PJB1" s="1" t="s">
        <v>19460</v>
      </c>
      <c r="PJC1" s="1" t="s">
        <v>19461</v>
      </c>
      <c r="PJD1" s="1" t="s">
        <v>19462</v>
      </c>
      <c r="PJE1" s="1" t="s">
        <v>19463</v>
      </c>
      <c r="PJF1" s="1" t="s">
        <v>19464</v>
      </c>
      <c r="PJG1" s="1" t="s">
        <v>19465</v>
      </c>
      <c r="PJH1" s="1" t="s">
        <v>19466</v>
      </c>
      <c r="PJI1" s="1" t="s">
        <v>19467</v>
      </c>
      <c r="PJJ1" s="1" t="s">
        <v>19468</v>
      </c>
      <c r="PJK1" s="1" t="s">
        <v>19469</v>
      </c>
      <c r="PJL1" s="1" t="s">
        <v>19470</v>
      </c>
      <c r="PJM1" s="1" t="s">
        <v>19471</v>
      </c>
      <c r="PJN1" s="1" t="s">
        <v>19472</v>
      </c>
      <c r="PJO1" s="1" t="s">
        <v>19473</v>
      </c>
      <c r="PJP1" s="1" t="s">
        <v>19474</v>
      </c>
      <c r="PJQ1" s="1" t="s">
        <v>19475</v>
      </c>
      <c r="PJR1" s="1" t="s">
        <v>19476</v>
      </c>
      <c r="PJS1" s="1" t="s">
        <v>19477</v>
      </c>
      <c r="PJT1" s="1" t="s">
        <v>19478</v>
      </c>
      <c r="PJU1" s="1" t="s">
        <v>19479</v>
      </c>
      <c r="PJV1" s="1" t="s">
        <v>19480</v>
      </c>
      <c r="PJW1" s="1" t="s">
        <v>19481</v>
      </c>
      <c r="PJX1" s="1" t="s">
        <v>19482</v>
      </c>
      <c r="PJY1" s="1" t="s">
        <v>19483</v>
      </c>
      <c r="PJZ1" s="1" t="s">
        <v>19484</v>
      </c>
      <c r="PKA1" s="1" t="s">
        <v>19485</v>
      </c>
      <c r="PKB1" s="1" t="s">
        <v>19486</v>
      </c>
      <c r="PKC1" s="1" t="s">
        <v>19487</v>
      </c>
      <c r="PKD1" s="1" t="s">
        <v>19488</v>
      </c>
      <c r="PKE1" s="1" t="s">
        <v>19489</v>
      </c>
      <c r="PKF1" s="1" t="s">
        <v>19490</v>
      </c>
      <c r="PKG1" s="1" t="s">
        <v>19491</v>
      </c>
      <c r="PKH1" s="1" t="s">
        <v>19492</v>
      </c>
      <c r="PKI1" s="1" t="s">
        <v>19493</v>
      </c>
      <c r="PKJ1" s="1" t="s">
        <v>19494</v>
      </c>
      <c r="PKK1" s="1" t="s">
        <v>19495</v>
      </c>
      <c r="PKL1" s="1" t="s">
        <v>19496</v>
      </c>
      <c r="PKM1" s="1" t="s">
        <v>19497</v>
      </c>
      <c r="PKN1" s="1" t="s">
        <v>19498</v>
      </c>
      <c r="PKO1" s="1" t="s">
        <v>19499</v>
      </c>
      <c r="PKP1" s="1" t="s">
        <v>19500</v>
      </c>
      <c r="PKQ1" s="1" t="s">
        <v>19501</v>
      </c>
      <c r="PKR1" s="1" t="s">
        <v>19502</v>
      </c>
      <c r="PKS1" s="1" t="s">
        <v>19503</v>
      </c>
      <c r="PKT1" s="1" t="s">
        <v>19504</v>
      </c>
      <c r="PKU1" s="1" t="s">
        <v>19505</v>
      </c>
      <c r="PKV1" s="1" t="s">
        <v>19506</v>
      </c>
      <c r="PKW1" s="1" t="s">
        <v>19507</v>
      </c>
      <c r="PKX1" s="1" t="s">
        <v>19508</v>
      </c>
      <c r="PKY1" s="1" t="s">
        <v>19509</v>
      </c>
      <c r="PKZ1" s="1" t="s">
        <v>19510</v>
      </c>
      <c r="PLA1" s="1" t="s">
        <v>19511</v>
      </c>
      <c r="PLB1" s="1" t="s">
        <v>19512</v>
      </c>
      <c r="PLC1" s="1" t="s">
        <v>19513</v>
      </c>
      <c r="PLD1" s="1" t="s">
        <v>19514</v>
      </c>
      <c r="PLE1" s="1" t="s">
        <v>19515</v>
      </c>
      <c r="PLF1" s="1" t="s">
        <v>19516</v>
      </c>
      <c r="PLG1" s="1" t="s">
        <v>19517</v>
      </c>
      <c r="PLH1" s="1" t="s">
        <v>19518</v>
      </c>
      <c r="PLI1" s="1" t="s">
        <v>19519</v>
      </c>
      <c r="PLJ1" s="1" t="s">
        <v>19520</v>
      </c>
      <c r="PLK1" s="1" t="s">
        <v>19521</v>
      </c>
      <c r="PLL1" s="1" t="s">
        <v>19522</v>
      </c>
      <c r="PLM1" s="1" t="s">
        <v>19523</v>
      </c>
      <c r="PLN1" s="1" t="s">
        <v>19524</v>
      </c>
      <c r="PLO1" s="1" t="s">
        <v>19525</v>
      </c>
      <c r="PLP1" s="1" t="s">
        <v>19526</v>
      </c>
      <c r="PLQ1" s="1" t="s">
        <v>19527</v>
      </c>
      <c r="PLR1" s="1" t="s">
        <v>19528</v>
      </c>
      <c r="PLS1" s="1" t="s">
        <v>19529</v>
      </c>
      <c r="PLT1" s="1" t="s">
        <v>19530</v>
      </c>
      <c r="PLU1" s="1" t="s">
        <v>19531</v>
      </c>
      <c r="PLV1" s="1" t="s">
        <v>19532</v>
      </c>
      <c r="PLW1" s="1" t="s">
        <v>19533</v>
      </c>
      <c r="PLX1" s="1" t="s">
        <v>19534</v>
      </c>
      <c r="PLY1" s="1" t="s">
        <v>19535</v>
      </c>
      <c r="PLZ1" s="1" t="s">
        <v>19536</v>
      </c>
      <c r="PMA1" s="1" t="s">
        <v>19537</v>
      </c>
      <c r="PMB1" s="1" t="s">
        <v>19538</v>
      </c>
      <c r="PMC1" s="1" t="s">
        <v>19539</v>
      </c>
      <c r="PMD1" s="1" t="s">
        <v>19540</v>
      </c>
      <c r="PME1" s="1" t="s">
        <v>19541</v>
      </c>
      <c r="PMF1" s="1" t="s">
        <v>19542</v>
      </c>
      <c r="PMG1" s="1" t="s">
        <v>19543</v>
      </c>
      <c r="PMH1" s="1" t="s">
        <v>19544</v>
      </c>
      <c r="PMI1" s="1" t="s">
        <v>19545</v>
      </c>
      <c r="PMJ1" s="1" t="s">
        <v>19546</v>
      </c>
      <c r="PMK1" s="1" t="s">
        <v>19547</v>
      </c>
      <c r="PML1" s="1" t="s">
        <v>19548</v>
      </c>
      <c r="PMM1" s="1" t="s">
        <v>19549</v>
      </c>
      <c r="PMN1" s="1" t="s">
        <v>19550</v>
      </c>
      <c r="PMO1" s="1" t="s">
        <v>19551</v>
      </c>
      <c r="PMP1" s="1" t="s">
        <v>19552</v>
      </c>
      <c r="PMQ1" s="1" t="s">
        <v>19553</v>
      </c>
      <c r="PMR1" s="1" t="s">
        <v>19554</v>
      </c>
      <c r="PMS1" s="1" t="s">
        <v>19555</v>
      </c>
      <c r="PMT1" s="1" t="s">
        <v>19556</v>
      </c>
      <c r="PMU1" s="1" t="s">
        <v>19557</v>
      </c>
      <c r="PMV1" s="1" t="s">
        <v>19558</v>
      </c>
      <c r="PMW1" s="1" t="s">
        <v>19559</v>
      </c>
      <c r="PMX1" s="1" t="s">
        <v>19560</v>
      </c>
      <c r="PMY1" s="1" t="s">
        <v>19561</v>
      </c>
      <c r="PMZ1" s="1" t="s">
        <v>19562</v>
      </c>
      <c r="PNA1" s="1" t="s">
        <v>19563</v>
      </c>
      <c r="PNB1" s="1" t="s">
        <v>19564</v>
      </c>
      <c r="PNC1" s="1" t="s">
        <v>19565</v>
      </c>
      <c r="PND1" s="1" t="s">
        <v>19566</v>
      </c>
      <c r="PNE1" s="1" t="s">
        <v>19567</v>
      </c>
      <c r="PNF1" s="1" t="s">
        <v>19568</v>
      </c>
      <c r="PNG1" s="1" t="s">
        <v>19569</v>
      </c>
      <c r="PNH1" s="1" t="s">
        <v>19570</v>
      </c>
      <c r="PNI1" s="1" t="s">
        <v>19571</v>
      </c>
      <c r="PNJ1" s="1" t="s">
        <v>19572</v>
      </c>
      <c r="PNK1" s="1" t="s">
        <v>19573</v>
      </c>
      <c r="PNL1" s="1" t="s">
        <v>19574</v>
      </c>
      <c r="PNM1" s="1" t="s">
        <v>19575</v>
      </c>
      <c r="PNN1" s="1" t="s">
        <v>19576</v>
      </c>
      <c r="PNO1" s="1" t="s">
        <v>19577</v>
      </c>
      <c r="PNP1" s="1" t="s">
        <v>19578</v>
      </c>
      <c r="PNQ1" s="1" t="s">
        <v>19579</v>
      </c>
      <c r="PNR1" s="1" t="s">
        <v>19580</v>
      </c>
      <c r="PNS1" s="1" t="s">
        <v>19581</v>
      </c>
      <c r="PNT1" s="1" t="s">
        <v>19582</v>
      </c>
      <c r="PNU1" s="1" t="s">
        <v>19583</v>
      </c>
      <c r="PNV1" s="1" t="s">
        <v>19584</v>
      </c>
      <c r="PNW1" s="1" t="s">
        <v>19585</v>
      </c>
      <c r="PNX1" s="1" t="s">
        <v>19586</v>
      </c>
      <c r="PNY1" s="1" t="s">
        <v>19587</v>
      </c>
      <c r="PNZ1" s="1" t="s">
        <v>19588</v>
      </c>
      <c r="POA1" s="1" t="s">
        <v>19589</v>
      </c>
      <c r="POB1" s="1" t="s">
        <v>19590</v>
      </c>
      <c r="POC1" s="1" t="s">
        <v>19591</v>
      </c>
      <c r="POD1" s="1" t="s">
        <v>19592</v>
      </c>
      <c r="POE1" s="1" t="s">
        <v>19593</v>
      </c>
      <c r="POF1" s="1" t="s">
        <v>19594</v>
      </c>
      <c r="POG1" s="1" t="s">
        <v>19595</v>
      </c>
      <c r="POH1" s="1" t="s">
        <v>19596</v>
      </c>
      <c r="POI1" s="1" t="s">
        <v>19597</v>
      </c>
      <c r="POJ1" s="1" t="s">
        <v>19598</v>
      </c>
      <c r="POK1" s="1" t="s">
        <v>19599</v>
      </c>
      <c r="POL1" s="1" t="s">
        <v>19600</v>
      </c>
      <c r="POM1" s="1" t="s">
        <v>19601</v>
      </c>
      <c r="PON1" s="1" t="s">
        <v>19602</v>
      </c>
      <c r="POO1" s="1" t="s">
        <v>19603</v>
      </c>
      <c r="POP1" s="1" t="s">
        <v>19604</v>
      </c>
      <c r="POQ1" s="1" t="s">
        <v>19605</v>
      </c>
      <c r="POR1" s="1" t="s">
        <v>19606</v>
      </c>
      <c r="POS1" s="1" t="s">
        <v>19607</v>
      </c>
      <c r="POT1" s="1" t="s">
        <v>19608</v>
      </c>
      <c r="POU1" s="1" t="s">
        <v>19609</v>
      </c>
      <c r="POV1" s="1" t="s">
        <v>19610</v>
      </c>
      <c r="POW1" s="1" t="s">
        <v>19611</v>
      </c>
      <c r="POX1" s="1" t="s">
        <v>19612</v>
      </c>
      <c r="POY1" s="1" t="s">
        <v>19613</v>
      </c>
      <c r="POZ1" s="1" t="s">
        <v>19614</v>
      </c>
      <c r="PPA1" s="1" t="s">
        <v>19615</v>
      </c>
      <c r="PPB1" s="1" t="s">
        <v>19616</v>
      </c>
      <c r="PPC1" s="1" t="s">
        <v>19617</v>
      </c>
      <c r="PPD1" s="1" t="s">
        <v>19618</v>
      </c>
      <c r="PPE1" s="1" t="s">
        <v>19619</v>
      </c>
      <c r="PPF1" s="1" t="s">
        <v>19620</v>
      </c>
      <c r="PPG1" s="1" t="s">
        <v>19621</v>
      </c>
      <c r="PPH1" s="1" t="s">
        <v>19622</v>
      </c>
      <c r="PPI1" s="1" t="s">
        <v>19623</v>
      </c>
      <c r="PPJ1" s="1" t="s">
        <v>19624</v>
      </c>
      <c r="PPK1" s="1" t="s">
        <v>19625</v>
      </c>
      <c r="PPL1" s="1" t="s">
        <v>19626</v>
      </c>
      <c r="PPM1" s="1" t="s">
        <v>19627</v>
      </c>
      <c r="PPN1" s="1" t="s">
        <v>19628</v>
      </c>
      <c r="PPO1" s="1" t="s">
        <v>19629</v>
      </c>
      <c r="PPP1" s="1" t="s">
        <v>19630</v>
      </c>
      <c r="PPQ1" s="1" t="s">
        <v>19631</v>
      </c>
      <c r="PPR1" s="1" t="s">
        <v>19632</v>
      </c>
      <c r="PPS1" s="1" t="s">
        <v>19633</v>
      </c>
      <c r="PPT1" s="1" t="s">
        <v>19634</v>
      </c>
      <c r="PPU1" s="1" t="s">
        <v>19635</v>
      </c>
      <c r="PPV1" s="1" t="s">
        <v>19636</v>
      </c>
      <c r="PPW1" s="1" t="s">
        <v>19637</v>
      </c>
      <c r="PPX1" s="1" t="s">
        <v>19638</v>
      </c>
      <c r="PPY1" s="1" t="s">
        <v>19639</v>
      </c>
      <c r="PPZ1" s="1" t="s">
        <v>19640</v>
      </c>
      <c r="PQA1" s="1" t="s">
        <v>19641</v>
      </c>
      <c r="PQB1" s="1" t="s">
        <v>19642</v>
      </c>
      <c r="PQC1" s="1" t="s">
        <v>19643</v>
      </c>
      <c r="PQD1" s="1" t="s">
        <v>19644</v>
      </c>
      <c r="PQE1" s="1" t="s">
        <v>19645</v>
      </c>
      <c r="PQF1" s="1" t="s">
        <v>19646</v>
      </c>
      <c r="PQG1" s="1" t="s">
        <v>19647</v>
      </c>
      <c r="PQH1" s="1" t="s">
        <v>19648</v>
      </c>
      <c r="PQI1" s="1" t="s">
        <v>19649</v>
      </c>
      <c r="PQJ1" s="1" t="s">
        <v>19650</v>
      </c>
      <c r="PQK1" s="1" t="s">
        <v>19651</v>
      </c>
      <c r="PQL1" s="1" t="s">
        <v>19652</v>
      </c>
      <c r="PQM1" s="1" t="s">
        <v>19653</v>
      </c>
      <c r="PQN1" s="1" t="s">
        <v>19654</v>
      </c>
      <c r="PQO1" s="1" t="s">
        <v>19655</v>
      </c>
      <c r="PQP1" s="1" t="s">
        <v>19656</v>
      </c>
      <c r="PQQ1" s="1" t="s">
        <v>19657</v>
      </c>
      <c r="PQR1" s="1" t="s">
        <v>19658</v>
      </c>
      <c r="PQS1" s="1" t="s">
        <v>19659</v>
      </c>
      <c r="PQT1" s="1" t="s">
        <v>19660</v>
      </c>
      <c r="PQU1" s="1" t="s">
        <v>19661</v>
      </c>
      <c r="PQV1" s="1" t="s">
        <v>19662</v>
      </c>
      <c r="PQW1" s="1" t="s">
        <v>19663</v>
      </c>
      <c r="PQX1" s="1" t="s">
        <v>19664</v>
      </c>
      <c r="PQY1" s="1" t="s">
        <v>19665</v>
      </c>
      <c r="PQZ1" s="1" t="s">
        <v>19666</v>
      </c>
      <c r="PRA1" s="1" t="s">
        <v>19667</v>
      </c>
      <c r="PRB1" s="1" t="s">
        <v>19668</v>
      </c>
      <c r="PRC1" s="1" t="s">
        <v>19669</v>
      </c>
      <c r="PRD1" s="1" t="s">
        <v>19670</v>
      </c>
      <c r="PRE1" s="1" t="s">
        <v>19671</v>
      </c>
      <c r="PRF1" s="1" t="s">
        <v>19672</v>
      </c>
      <c r="PRG1" s="1" t="s">
        <v>19673</v>
      </c>
      <c r="PRH1" s="1" t="s">
        <v>19674</v>
      </c>
      <c r="PRI1" s="1" t="s">
        <v>19675</v>
      </c>
      <c r="PRJ1" s="1" t="s">
        <v>19676</v>
      </c>
      <c r="PRK1" s="1" t="s">
        <v>19677</v>
      </c>
      <c r="PRL1" s="1" t="s">
        <v>19678</v>
      </c>
      <c r="PRM1" s="1" t="s">
        <v>19679</v>
      </c>
      <c r="PRN1" s="1" t="s">
        <v>19680</v>
      </c>
      <c r="PRO1" s="1" t="s">
        <v>19681</v>
      </c>
      <c r="PRP1" s="1" t="s">
        <v>19682</v>
      </c>
      <c r="PRQ1" s="1" t="s">
        <v>19683</v>
      </c>
      <c r="PRR1" s="1" t="s">
        <v>19684</v>
      </c>
      <c r="PRS1" s="1" t="s">
        <v>19685</v>
      </c>
      <c r="PRT1" s="1" t="s">
        <v>19686</v>
      </c>
      <c r="PRU1" s="1" t="s">
        <v>19687</v>
      </c>
      <c r="PRV1" s="1" t="s">
        <v>19688</v>
      </c>
      <c r="PRW1" s="1" t="s">
        <v>19689</v>
      </c>
      <c r="PRX1" s="1" t="s">
        <v>19690</v>
      </c>
      <c r="PRY1" s="1" t="s">
        <v>19691</v>
      </c>
      <c r="PRZ1" s="1" t="s">
        <v>19692</v>
      </c>
      <c r="PSA1" s="1" t="s">
        <v>19693</v>
      </c>
      <c r="PSB1" s="1" t="s">
        <v>19694</v>
      </c>
      <c r="PSC1" s="1" t="s">
        <v>19695</v>
      </c>
      <c r="PSD1" s="1" t="s">
        <v>19696</v>
      </c>
      <c r="PSE1" s="1" t="s">
        <v>19697</v>
      </c>
      <c r="PSF1" s="1" t="s">
        <v>19698</v>
      </c>
      <c r="PSG1" s="1" t="s">
        <v>19699</v>
      </c>
      <c r="PSH1" s="1" t="s">
        <v>19700</v>
      </c>
      <c r="PSI1" s="1" t="s">
        <v>19701</v>
      </c>
      <c r="PSJ1" s="1" t="s">
        <v>19702</v>
      </c>
      <c r="PSK1" s="1" t="s">
        <v>19703</v>
      </c>
      <c r="PSL1" s="1" t="s">
        <v>19704</v>
      </c>
      <c r="PSM1" s="1" t="s">
        <v>19705</v>
      </c>
      <c r="PSN1" s="1" t="s">
        <v>19706</v>
      </c>
      <c r="PSO1" s="1" t="s">
        <v>19707</v>
      </c>
      <c r="PSP1" s="1" t="s">
        <v>19708</v>
      </c>
      <c r="PSQ1" s="1" t="s">
        <v>19709</v>
      </c>
      <c r="PSR1" s="1" t="s">
        <v>19710</v>
      </c>
      <c r="PSS1" s="1" t="s">
        <v>19711</v>
      </c>
      <c r="PST1" s="1" t="s">
        <v>19712</v>
      </c>
      <c r="PSU1" s="1" t="s">
        <v>19713</v>
      </c>
      <c r="PSV1" s="1" t="s">
        <v>19714</v>
      </c>
      <c r="PSW1" s="1" t="s">
        <v>19715</v>
      </c>
      <c r="PSX1" s="1" t="s">
        <v>19716</v>
      </c>
      <c r="PSY1" s="1" t="s">
        <v>19717</v>
      </c>
      <c r="PSZ1" s="1" t="s">
        <v>19718</v>
      </c>
      <c r="PTA1" s="1" t="s">
        <v>19719</v>
      </c>
      <c r="PTB1" s="1" t="s">
        <v>19720</v>
      </c>
      <c r="PTC1" s="1" t="s">
        <v>19721</v>
      </c>
      <c r="PTD1" s="1" t="s">
        <v>19722</v>
      </c>
      <c r="PTE1" s="1" t="s">
        <v>19723</v>
      </c>
      <c r="PTF1" s="1" t="s">
        <v>19724</v>
      </c>
      <c r="PTG1" s="1" t="s">
        <v>19725</v>
      </c>
      <c r="PTH1" s="1" t="s">
        <v>19726</v>
      </c>
      <c r="PTI1" s="1" t="s">
        <v>19727</v>
      </c>
      <c r="PTJ1" s="1" t="s">
        <v>19728</v>
      </c>
      <c r="PTK1" s="1" t="s">
        <v>19729</v>
      </c>
      <c r="PTL1" s="1" t="s">
        <v>19730</v>
      </c>
      <c r="PTM1" s="1" t="s">
        <v>19731</v>
      </c>
      <c r="PTN1" s="1" t="s">
        <v>19732</v>
      </c>
      <c r="PTO1" s="1" t="s">
        <v>19733</v>
      </c>
      <c r="PTP1" s="1" t="s">
        <v>19734</v>
      </c>
      <c r="PTQ1" s="1" t="s">
        <v>19735</v>
      </c>
      <c r="PTR1" s="1" t="s">
        <v>19736</v>
      </c>
      <c r="PTS1" s="1" t="s">
        <v>19737</v>
      </c>
      <c r="PTT1" s="1" t="s">
        <v>19738</v>
      </c>
      <c r="PTU1" s="1" t="s">
        <v>19739</v>
      </c>
      <c r="PTV1" s="1" t="s">
        <v>19740</v>
      </c>
      <c r="PTW1" s="1" t="s">
        <v>19741</v>
      </c>
      <c r="PTX1" s="1" t="s">
        <v>19742</v>
      </c>
      <c r="PTY1" s="1" t="s">
        <v>19743</v>
      </c>
      <c r="PTZ1" s="1" t="s">
        <v>19744</v>
      </c>
      <c r="PUA1" s="1" t="s">
        <v>19745</v>
      </c>
      <c r="PUB1" s="1" t="s">
        <v>19746</v>
      </c>
      <c r="PUC1" s="1" t="s">
        <v>19747</v>
      </c>
      <c r="PUD1" s="1" t="s">
        <v>19748</v>
      </c>
      <c r="PUE1" s="1" t="s">
        <v>19749</v>
      </c>
      <c r="PUF1" s="1" t="s">
        <v>19750</v>
      </c>
      <c r="PUG1" s="1" t="s">
        <v>19751</v>
      </c>
      <c r="PUH1" s="1" t="s">
        <v>19752</v>
      </c>
      <c r="PUI1" s="1" t="s">
        <v>19753</v>
      </c>
      <c r="PUJ1" s="1" t="s">
        <v>19754</v>
      </c>
      <c r="PUK1" s="1" t="s">
        <v>19755</v>
      </c>
      <c r="PUL1" s="1" t="s">
        <v>19756</v>
      </c>
      <c r="PUM1" s="1" t="s">
        <v>19757</v>
      </c>
      <c r="PUN1" s="1" t="s">
        <v>19758</v>
      </c>
      <c r="PUO1" s="1" t="s">
        <v>19759</v>
      </c>
      <c r="PUP1" s="1" t="s">
        <v>19760</v>
      </c>
      <c r="PUQ1" s="1" t="s">
        <v>19761</v>
      </c>
      <c r="PUR1" s="1" t="s">
        <v>19762</v>
      </c>
      <c r="PUS1" s="1" t="s">
        <v>19763</v>
      </c>
      <c r="PUT1" s="1" t="s">
        <v>19764</v>
      </c>
      <c r="PUU1" s="1" t="s">
        <v>19765</v>
      </c>
      <c r="PUV1" s="1" t="s">
        <v>19766</v>
      </c>
      <c r="PUW1" s="1" t="s">
        <v>19767</v>
      </c>
      <c r="PUX1" s="1" t="s">
        <v>19768</v>
      </c>
      <c r="PUY1" s="1" t="s">
        <v>19769</v>
      </c>
      <c r="PUZ1" s="1" t="s">
        <v>19770</v>
      </c>
      <c r="PVA1" s="1" t="s">
        <v>19771</v>
      </c>
      <c r="PVB1" s="1" t="s">
        <v>19772</v>
      </c>
      <c r="PVC1" s="1" t="s">
        <v>19773</v>
      </c>
      <c r="PVD1" s="1" t="s">
        <v>19774</v>
      </c>
      <c r="PVE1" s="1" t="s">
        <v>19775</v>
      </c>
      <c r="PVF1" s="1" t="s">
        <v>19776</v>
      </c>
      <c r="PVG1" s="1" t="s">
        <v>19777</v>
      </c>
      <c r="PVH1" s="1" t="s">
        <v>19778</v>
      </c>
      <c r="PVI1" s="1" t="s">
        <v>19779</v>
      </c>
      <c r="PVJ1" s="1" t="s">
        <v>19780</v>
      </c>
      <c r="PVK1" s="1" t="s">
        <v>19781</v>
      </c>
      <c r="PVL1" s="1" t="s">
        <v>19782</v>
      </c>
      <c r="PVM1" s="1" t="s">
        <v>19783</v>
      </c>
      <c r="PVN1" s="1" t="s">
        <v>19784</v>
      </c>
      <c r="PVO1" s="1" t="s">
        <v>19785</v>
      </c>
      <c r="PVP1" s="1" t="s">
        <v>19786</v>
      </c>
      <c r="PVQ1" s="1" t="s">
        <v>19787</v>
      </c>
      <c r="PVR1" s="1" t="s">
        <v>19788</v>
      </c>
      <c r="PVS1" s="1" t="s">
        <v>19789</v>
      </c>
      <c r="PVT1" s="1" t="s">
        <v>19790</v>
      </c>
      <c r="PVU1" s="1" t="s">
        <v>19791</v>
      </c>
      <c r="PVV1" s="1" t="s">
        <v>19792</v>
      </c>
      <c r="PVW1" s="1" t="s">
        <v>19793</v>
      </c>
      <c r="PVX1" s="1" t="s">
        <v>19794</v>
      </c>
      <c r="PVY1" s="1" t="s">
        <v>19795</v>
      </c>
      <c r="PVZ1" s="1" t="s">
        <v>19796</v>
      </c>
      <c r="PWA1" s="1" t="s">
        <v>19797</v>
      </c>
      <c r="PWB1" s="1" t="s">
        <v>19798</v>
      </c>
      <c r="PWC1" s="1" t="s">
        <v>19799</v>
      </c>
      <c r="PWD1" s="1" t="s">
        <v>19800</v>
      </c>
      <c r="PWE1" s="1" t="s">
        <v>19801</v>
      </c>
      <c r="PWF1" s="1" t="s">
        <v>19802</v>
      </c>
      <c r="PWG1" s="1" t="s">
        <v>19803</v>
      </c>
      <c r="PWH1" s="1" t="s">
        <v>19804</v>
      </c>
      <c r="PWI1" s="1" t="s">
        <v>19805</v>
      </c>
      <c r="PWJ1" s="1" t="s">
        <v>19806</v>
      </c>
      <c r="PWK1" s="1" t="s">
        <v>19807</v>
      </c>
      <c r="PWL1" s="1" t="s">
        <v>19808</v>
      </c>
      <c r="PWM1" s="1" t="s">
        <v>19809</v>
      </c>
      <c r="PWN1" s="1" t="s">
        <v>19810</v>
      </c>
      <c r="PWO1" s="1" t="s">
        <v>19811</v>
      </c>
      <c r="PWP1" s="1" t="s">
        <v>19812</v>
      </c>
      <c r="PWQ1" s="1" t="s">
        <v>19813</v>
      </c>
      <c r="PWR1" s="1" t="s">
        <v>19814</v>
      </c>
      <c r="PWS1" s="1" t="s">
        <v>19815</v>
      </c>
      <c r="PWT1" s="1" t="s">
        <v>19816</v>
      </c>
      <c r="PWU1" s="1" t="s">
        <v>19817</v>
      </c>
      <c r="PWV1" s="1" t="s">
        <v>19818</v>
      </c>
      <c r="PWW1" s="1" t="s">
        <v>19819</v>
      </c>
      <c r="PWX1" s="1" t="s">
        <v>19820</v>
      </c>
      <c r="PWY1" s="1" t="s">
        <v>19821</v>
      </c>
      <c r="PWZ1" s="1" t="s">
        <v>19822</v>
      </c>
      <c r="PXA1" s="1" t="s">
        <v>19823</v>
      </c>
      <c r="PXB1" s="1" t="s">
        <v>19824</v>
      </c>
      <c r="PXC1" s="1" t="s">
        <v>19825</v>
      </c>
      <c r="PXD1" s="1" t="s">
        <v>19826</v>
      </c>
      <c r="PXE1" s="1" t="s">
        <v>19827</v>
      </c>
      <c r="PXF1" s="1" t="s">
        <v>19828</v>
      </c>
      <c r="PXG1" s="1" t="s">
        <v>19829</v>
      </c>
      <c r="PXH1" s="1" t="s">
        <v>19830</v>
      </c>
      <c r="PXI1" s="1" t="s">
        <v>19831</v>
      </c>
      <c r="PXJ1" s="1" t="s">
        <v>19832</v>
      </c>
      <c r="PXK1" s="1" t="s">
        <v>19833</v>
      </c>
      <c r="PXL1" s="1" t="s">
        <v>19834</v>
      </c>
      <c r="PXM1" s="1" t="s">
        <v>19835</v>
      </c>
      <c r="PXN1" s="1" t="s">
        <v>19836</v>
      </c>
      <c r="PXO1" s="1" t="s">
        <v>19837</v>
      </c>
      <c r="PXP1" s="1" t="s">
        <v>19838</v>
      </c>
      <c r="PXQ1" s="1" t="s">
        <v>19839</v>
      </c>
      <c r="PXR1" s="1" t="s">
        <v>19840</v>
      </c>
      <c r="PXS1" s="1" t="s">
        <v>19841</v>
      </c>
      <c r="PXT1" s="1" t="s">
        <v>19842</v>
      </c>
      <c r="PXU1" s="1" t="s">
        <v>19843</v>
      </c>
      <c r="PXV1" s="1" t="s">
        <v>19844</v>
      </c>
      <c r="PXW1" s="1" t="s">
        <v>19845</v>
      </c>
      <c r="PXX1" s="1" t="s">
        <v>19846</v>
      </c>
      <c r="PXY1" s="1" t="s">
        <v>19847</v>
      </c>
      <c r="PXZ1" s="1" t="s">
        <v>19848</v>
      </c>
      <c r="PYA1" s="1" t="s">
        <v>19849</v>
      </c>
      <c r="PYB1" s="1" t="s">
        <v>19850</v>
      </c>
      <c r="PYC1" s="1" t="s">
        <v>19851</v>
      </c>
      <c r="PYD1" s="1" t="s">
        <v>19852</v>
      </c>
      <c r="PYE1" s="1" t="s">
        <v>19853</v>
      </c>
      <c r="PYF1" s="1" t="s">
        <v>19854</v>
      </c>
      <c r="PYG1" s="1" t="s">
        <v>19855</v>
      </c>
      <c r="PYH1" s="1" t="s">
        <v>19856</v>
      </c>
      <c r="PYI1" s="1" t="s">
        <v>19857</v>
      </c>
      <c r="PYJ1" s="1" t="s">
        <v>19858</v>
      </c>
      <c r="PYK1" s="1" t="s">
        <v>19859</v>
      </c>
      <c r="PYL1" s="1" t="s">
        <v>19860</v>
      </c>
      <c r="PYM1" s="1" t="s">
        <v>19861</v>
      </c>
      <c r="PYN1" s="1" t="s">
        <v>19862</v>
      </c>
      <c r="PYO1" s="1" t="s">
        <v>19863</v>
      </c>
      <c r="PYP1" s="1" t="s">
        <v>19864</v>
      </c>
      <c r="PYQ1" s="1" t="s">
        <v>19865</v>
      </c>
      <c r="PYR1" s="1" t="s">
        <v>19866</v>
      </c>
      <c r="PYS1" s="1" t="s">
        <v>19867</v>
      </c>
      <c r="PYT1" s="1" t="s">
        <v>19868</v>
      </c>
      <c r="PYU1" s="1" t="s">
        <v>19869</v>
      </c>
      <c r="PYV1" s="1" t="s">
        <v>19870</v>
      </c>
      <c r="PYW1" s="1" t="s">
        <v>19871</v>
      </c>
      <c r="PYX1" s="1" t="s">
        <v>19872</v>
      </c>
      <c r="PYY1" s="1" t="s">
        <v>19873</v>
      </c>
      <c r="PYZ1" s="1" t="s">
        <v>19874</v>
      </c>
      <c r="PZA1" s="1" t="s">
        <v>19875</v>
      </c>
      <c r="PZB1" s="1" t="s">
        <v>19876</v>
      </c>
      <c r="PZC1" s="1" t="s">
        <v>19877</v>
      </c>
      <c r="PZD1" s="1" t="s">
        <v>19878</v>
      </c>
      <c r="PZE1" s="1" t="s">
        <v>19879</v>
      </c>
      <c r="PZF1" s="1" t="s">
        <v>19880</v>
      </c>
      <c r="PZG1" s="1" t="s">
        <v>19881</v>
      </c>
      <c r="PZH1" s="1" t="s">
        <v>19882</v>
      </c>
      <c r="PZI1" s="1" t="s">
        <v>19883</v>
      </c>
      <c r="PZJ1" s="1" t="s">
        <v>19884</v>
      </c>
      <c r="PZK1" s="1" t="s">
        <v>19885</v>
      </c>
      <c r="PZL1" s="1" t="s">
        <v>19886</v>
      </c>
      <c r="PZM1" s="1" t="s">
        <v>19887</v>
      </c>
      <c r="PZN1" s="1" t="s">
        <v>19888</v>
      </c>
      <c r="PZO1" s="1" t="s">
        <v>19889</v>
      </c>
      <c r="PZP1" s="1" t="s">
        <v>19890</v>
      </c>
      <c r="PZQ1" s="1" t="s">
        <v>19891</v>
      </c>
      <c r="PZR1" s="1" t="s">
        <v>19892</v>
      </c>
      <c r="PZS1" s="1" t="s">
        <v>19893</v>
      </c>
      <c r="PZT1" s="1" t="s">
        <v>19894</v>
      </c>
      <c r="PZU1" s="1" t="s">
        <v>19895</v>
      </c>
      <c r="PZV1" s="1" t="s">
        <v>19896</v>
      </c>
      <c r="PZW1" s="1" t="s">
        <v>19897</v>
      </c>
      <c r="PZX1" s="1" t="s">
        <v>19898</v>
      </c>
      <c r="PZY1" s="1" t="s">
        <v>19899</v>
      </c>
      <c r="PZZ1" s="1" t="s">
        <v>19900</v>
      </c>
      <c r="QAA1" s="1" t="s">
        <v>19901</v>
      </c>
      <c r="QAB1" s="1" t="s">
        <v>19902</v>
      </c>
      <c r="QAC1" s="1" t="s">
        <v>19903</v>
      </c>
      <c r="QAD1" s="1" t="s">
        <v>19904</v>
      </c>
      <c r="QAE1" s="1" t="s">
        <v>19905</v>
      </c>
      <c r="QAF1" s="1" t="s">
        <v>19906</v>
      </c>
      <c r="QAG1" s="1" t="s">
        <v>19907</v>
      </c>
      <c r="QAH1" s="1" t="s">
        <v>19908</v>
      </c>
      <c r="QAI1" s="1" t="s">
        <v>19909</v>
      </c>
      <c r="QAJ1" s="1" t="s">
        <v>19910</v>
      </c>
      <c r="QAK1" s="1" t="s">
        <v>19911</v>
      </c>
      <c r="QAL1" s="1" t="s">
        <v>19912</v>
      </c>
      <c r="QAM1" s="1" t="s">
        <v>19913</v>
      </c>
      <c r="QAN1" s="1" t="s">
        <v>19914</v>
      </c>
      <c r="QAO1" s="1" t="s">
        <v>19915</v>
      </c>
      <c r="QAP1" s="1" t="s">
        <v>19916</v>
      </c>
      <c r="QAQ1" s="1" t="s">
        <v>19917</v>
      </c>
      <c r="QAR1" s="1" t="s">
        <v>19918</v>
      </c>
      <c r="QAS1" s="1" t="s">
        <v>19919</v>
      </c>
      <c r="QAT1" s="1" t="s">
        <v>19920</v>
      </c>
      <c r="QAU1" s="1" t="s">
        <v>19921</v>
      </c>
      <c r="QAV1" s="1" t="s">
        <v>19922</v>
      </c>
      <c r="QAW1" s="1" t="s">
        <v>19923</v>
      </c>
      <c r="QAX1" s="1" t="s">
        <v>19924</v>
      </c>
      <c r="QAY1" s="1" t="s">
        <v>19925</v>
      </c>
      <c r="QAZ1" s="1" t="s">
        <v>19926</v>
      </c>
      <c r="QBA1" s="1" t="s">
        <v>19927</v>
      </c>
      <c r="QBB1" s="1" t="s">
        <v>19928</v>
      </c>
      <c r="QBC1" s="1" t="s">
        <v>19929</v>
      </c>
      <c r="QBD1" s="1" t="s">
        <v>19930</v>
      </c>
      <c r="QBE1" s="1" t="s">
        <v>19931</v>
      </c>
      <c r="QBF1" s="1" t="s">
        <v>19932</v>
      </c>
      <c r="QBG1" s="1" t="s">
        <v>19933</v>
      </c>
      <c r="QBH1" s="1" t="s">
        <v>19934</v>
      </c>
      <c r="QBI1" s="1" t="s">
        <v>19935</v>
      </c>
      <c r="QBJ1" s="1" t="s">
        <v>19936</v>
      </c>
      <c r="QBK1" s="1" t="s">
        <v>19937</v>
      </c>
      <c r="QBL1" s="1" t="s">
        <v>19938</v>
      </c>
      <c r="QBM1" s="1" t="s">
        <v>19939</v>
      </c>
      <c r="QBN1" s="1" t="s">
        <v>19940</v>
      </c>
      <c r="QBO1" s="1" t="s">
        <v>19941</v>
      </c>
      <c r="QBP1" s="1" t="s">
        <v>19942</v>
      </c>
      <c r="QBQ1" s="1" t="s">
        <v>19943</v>
      </c>
      <c r="QBR1" s="1" t="s">
        <v>19944</v>
      </c>
      <c r="QBS1" s="1" t="s">
        <v>19945</v>
      </c>
      <c r="QBT1" s="1" t="s">
        <v>19946</v>
      </c>
      <c r="QBU1" s="1" t="s">
        <v>19947</v>
      </c>
      <c r="QBV1" s="1" t="s">
        <v>19948</v>
      </c>
      <c r="QBW1" s="1" t="s">
        <v>19949</v>
      </c>
      <c r="QBX1" s="1" t="s">
        <v>19950</v>
      </c>
      <c r="QBY1" s="1" t="s">
        <v>19951</v>
      </c>
      <c r="QBZ1" s="1" t="s">
        <v>19952</v>
      </c>
      <c r="QCA1" s="1" t="s">
        <v>19953</v>
      </c>
      <c r="QCB1" s="1" t="s">
        <v>19954</v>
      </c>
      <c r="QCC1" s="1" t="s">
        <v>19955</v>
      </c>
      <c r="QCD1" s="1" t="s">
        <v>19956</v>
      </c>
      <c r="QCE1" s="1" t="s">
        <v>19957</v>
      </c>
      <c r="QCF1" s="1" t="s">
        <v>19958</v>
      </c>
      <c r="QCG1" s="1" t="s">
        <v>19959</v>
      </c>
      <c r="QCH1" s="1" t="s">
        <v>19960</v>
      </c>
      <c r="QCI1" s="1" t="s">
        <v>19961</v>
      </c>
      <c r="QCJ1" s="1" t="s">
        <v>19962</v>
      </c>
      <c r="QCK1" s="1" t="s">
        <v>19963</v>
      </c>
      <c r="QCL1" s="1" t="s">
        <v>19964</v>
      </c>
      <c r="QCM1" s="1" t="s">
        <v>19965</v>
      </c>
      <c r="QCN1" s="1" t="s">
        <v>19966</v>
      </c>
      <c r="QCO1" s="1" t="s">
        <v>19967</v>
      </c>
      <c r="QCP1" s="1" t="s">
        <v>19968</v>
      </c>
      <c r="QCQ1" s="1" t="s">
        <v>19969</v>
      </c>
      <c r="QCR1" s="1" t="s">
        <v>19970</v>
      </c>
      <c r="QCS1" s="1" t="s">
        <v>19971</v>
      </c>
      <c r="QCT1" s="1" t="s">
        <v>19972</v>
      </c>
      <c r="QCU1" s="1" t="s">
        <v>19973</v>
      </c>
      <c r="QCV1" s="1" t="s">
        <v>19974</v>
      </c>
      <c r="QCW1" s="1" t="s">
        <v>19975</v>
      </c>
      <c r="QCX1" s="1" t="s">
        <v>19976</v>
      </c>
      <c r="QCY1" s="1" t="s">
        <v>19977</v>
      </c>
      <c r="QCZ1" s="1" t="s">
        <v>19978</v>
      </c>
      <c r="QDA1" s="1" t="s">
        <v>19979</v>
      </c>
      <c r="QDB1" s="1" t="s">
        <v>19980</v>
      </c>
      <c r="QDC1" s="1" t="s">
        <v>19981</v>
      </c>
      <c r="QDD1" s="1" t="s">
        <v>19982</v>
      </c>
      <c r="QDE1" s="1" t="s">
        <v>19983</v>
      </c>
      <c r="QDF1" s="1" t="s">
        <v>19984</v>
      </c>
      <c r="QDG1" s="1" t="s">
        <v>19985</v>
      </c>
      <c r="QDH1" s="1" t="s">
        <v>19986</v>
      </c>
      <c r="QDI1" s="1" t="s">
        <v>19987</v>
      </c>
      <c r="QDJ1" s="1" t="s">
        <v>19988</v>
      </c>
      <c r="QDK1" s="1" t="s">
        <v>19989</v>
      </c>
      <c r="QDL1" s="1" t="s">
        <v>19990</v>
      </c>
      <c r="QDM1" s="1" t="s">
        <v>19991</v>
      </c>
      <c r="QDN1" s="1" t="s">
        <v>19992</v>
      </c>
      <c r="QDO1" s="1" t="s">
        <v>19993</v>
      </c>
      <c r="QDP1" s="1" t="s">
        <v>19994</v>
      </c>
      <c r="QDQ1" s="1" t="s">
        <v>19995</v>
      </c>
      <c r="QDR1" s="1" t="s">
        <v>19996</v>
      </c>
      <c r="QDS1" s="1" t="s">
        <v>19997</v>
      </c>
      <c r="QDT1" s="1" t="s">
        <v>19998</v>
      </c>
      <c r="QDU1" s="1" t="s">
        <v>19999</v>
      </c>
      <c r="QDV1" s="1" t="s">
        <v>20000</v>
      </c>
      <c r="QDW1" s="1" t="s">
        <v>20001</v>
      </c>
      <c r="QDX1" s="1" t="s">
        <v>20002</v>
      </c>
      <c r="QDY1" s="1" t="s">
        <v>20003</v>
      </c>
      <c r="QDZ1" s="1" t="s">
        <v>20004</v>
      </c>
      <c r="QEA1" s="1" t="s">
        <v>20005</v>
      </c>
      <c r="QEB1" s="1" t="s">
        <v>20006</v>
      </c>
      <c r="QEC1" s="1" t="s">
        <v>20007</v>
      </c>
      <c r="QED1" s="1" t="s">
        <v>20008</v>
      </c>
      <c r="QEE1" s="1" t="s">
        <v>20009</v>
      </c>
      <c r="QEF1" s="1" t="s">
        <v>20010</v>
      </c>
      <c r="QEG1" s="1" t="s">
        <v>20011</v>
      </c>
      <c r="QEH1" s="1" t="s">
        <v>20012</v>
      </c>
      <c r="QEI1" s="1" t="s">
        <v>20013</v>
      </c>
      <c r="QEJ1" s="1" t="s">
        <v>20014</v>
      </c>
      <c r="QEK1" s="1" t="s">
        <v>20015</v>
      </c>
      <c r="QEL1" s="1" t="s">
        <v>20016</v>
      </c>
      <c r="QEM1" s="1" t="s">
        <v>20017</v>
      </c>
      <c r="QEN1" s="1" t="s">
        <v>20018</v>
      </c>
      <c r="QEO1" s="1" t="s">
        <v>20019</v>
      </c>
      <c r="QEP1" s="1" t="s">
        <v>20020</v>
      </c>
      <c r="QEQ1" s="1" t="s">
        <v>20021</v>
      </c>
      <c r="QER1" s="1" t="s">
        <v>20022</v>
      </c>
      <c r="QES1" s="1" t="s">
        <v>20023</v>
      </c>
      <c r="QET1" s="1" t="s">
        <v>20024</v>
      </c>
      <c r="QEU1" s="1" t="s">
        <v>20025</v>
      </c>
      <c r="QEV1" s="1" t="s">
        <v>20026</v>
      </c>
      <c r="QEW1" s="1" t="s">
        <v>20027</v>
      </c>
      <c r="QEX1" s="1" t="s">
        <v>20028</v>
      </c>
      <c r="QEY1" s="1" t="s">
        <v>20029</v>
      </c>
      <c r="QEZ1" s="1" t="s">
        <v>20030</v>
      </c>
      <c r="QFA1" s="1" t="s">
        <v>20031</v>
      </c>
      <c r="QFB1" s="1" t="s">
        <v>20032</v>
      </c>
      <c r="QFC1" s="1" t="s">
        <v>20033</v>
      </c>
      <c r="QFD1" s="1" t="s">
        <v>20034</v>
      </c>
      <c r="QFE1" s="1" t="s">
        <v>20035</v>
      </c>
      <c r="QFF1" s="1" t="s">
        <v>20036</v>
      </c>
      <c r="QFG1" s="1" t="s">
        <v>20037</v>
      </c>
      <c r="QFH1" s="1" t="s">
        <v>20038</v>
      </c>
      <c r="QFI1" s="1" t="s">
        <v>20039</v>
      </c>
      <c r="QFJ1" s="1" t="s">
        <v>20040</v>
      </c>
      <c r="QFK1" s="1" t="s">
        <v>20041</v>
      </c>
      <c r="QFL1" s="1" t="s">
        <v>20042</v>
      </c>
      <c r="QFM1" s="1" t="s">
        <v>20043</v>
      </c>
      <c r="QFN1" s="1" t="s">
        <v>20044</v>
      </c>
      <c r="QFO1" s="1" t="s">
        <v>20045</v>
      </c>
      <c r="QFP1" s="1" t="s">
        <v>20046</v>
      </c>
      <c r="QFQ1" s="1" t="s">
        <v>20047</v>
      </c>
      <c r="QFR1" s="1" t="s">
        <v>20048</v>
      </c>
      <c r="QFS1" s="1" t="s">
        <v>20049</v>
      </c>
      <c r="QFT1" s="1" t="s">
        <v>20050</v>
      </c>
      <c r="QFU1" s="1" t="s">
        <v>20051</v>
      </c>
      <c r="QFV1" s="1" t="s">
        <v>20052</v>
      </c>
      <c r="QFW1" s="1" t="s">
        <v>20053</v>
      </c>
      <c r="QFX1" s="1" t="s">
        <v>20054</v>
      </c>
      <c r="QFY1" s="1" t="s">
        <v>20055</v>
      </c>
      <c r="QFZ1" s="1" t="s">
        <v>20056</v>
      </c>
      <c r="QGA1" s="1" t="s">
        <v>20057</v>
      </c>
      <c r="QGB1" s="1" t="s">
        <v>20058</v>
      </c>
      <c r="QGC1" s="1" t="s">
        <v>20059</v>
      </c>
      <c r="QGD1" s="1" t="s">
        <v>20060</v>
      </c>
      <c r="QGE1" s="1" t="s">
        <v>20061</v>
      </c>
      <c r="QGF1" s="1" t="s">
        <v>20062</v>
      </c>
      <c r="QGG1" s="1" t="s">
        <v>20063</v>
      </c>
      <c r="QGH1" s="1" t="s">
        <v>20064</v>
      </c>
      <c r="QGI1" s="1" t="s">
        <v>20065</v>
      </c>
      <c r="QGJ1" s="1" t="s">
        <v>20066</v>
      </c>
      <c r="QGK1" s="1" t="s">
        <v>20067</v>
      </c>
      <c r="QGL1" s="1" t="s">
        <v>20068</v>
      </c>
      <c r="QGM1" s="1" t="s">
        <v>20069</v>
      </c>
      <c r="QGN1" s="1" t="s">
        <v>20070</v>
      </c>
      <c r="QGO1" s="1" t="s">
        <v>20071</v>
      </c>
      <c r="QGP1" s="1" t="s">
        <v>20072</v>
      </c>
      <c r="QGQ1" s="1" t="s">
        <v>20073</v>
      </c>
      <c r="QGR1" s="1" t="s">
        <v>20074</v>
      </c>
      <c r="QGS1" s="1" t="s">
        <v>20075</v>
      </c>
      <c r="QGT1" s="1" t="s">
        <v>20076</v>
      </c>
      <c r="QGU1" s="1" t="s">
        <v>20077</v>
      </c>
      <c r="QGV1" s="1" t="s">
        <v>20078</v>
      </c>
      <c r="QGW1" s="1" t="s">
        <v>20079</v>
      </c>
      <c r="QGX1" s="1" t="s">
        <v>20080</v>
      </c>
      <c r="QGY1" s="1" t="s">
        <v>20081</v>
      </c>
      <c r="QGZ1" s="1" t="s">
        <v>20082</v>
      </c>
      <c r="QHA1" s="1" t="s">
        <v>20083</v>
      </c>
      <c r="QHB1" s="1" t="s">
        <v>20084</v>
      </c>
      <c r="QHC1" s="1" t="s">
        <v>20085</v>
      </c>
      <c r="QHD1" s="1" t="s">
        <v>20086</v>
      </c>
      <c r="QHE1" s="1" t="s">
        <v>20087</v>
      </c>
      <c r="QHF1" s="1" t="s">
        <v>20088</v>
      </c>
      <c r="QHG1" s="1" t="s">
        <v>20089</v>
      </c>
      <c r="QHH1" s="1" t="s">
        <v>20090</v>
      </c>
      <c r="QHI1" s="1" t="s">
        <v>20091</v>
      </c>
      <c r="QHJ1" s="1" t="s">
        <v>20092</v>
      </c>
      <c r="QHK1" s="1" t="s">
        <v>20093</v>
      </c>
      <c r="QHL1" s="1" t="s">
        <v>20094</v>
      </c>
      <c r="QHM1" s="1" t="s">
        <v>20095</v>
      </c>
      <c r="QHN1" s="1" t="s">
        <v>20096</v>
      </c>
      <c r="QHO1" s="1" t="s">
        <v>20097</v>
      </c>
      <c r="QHP1" s="1" t="s">
        <v>20098</v>
      </c>
      <c r="QHQ1" s="1" t="s">
        <v>20099</v>
      </c>
      <c r="QHR1" s="1" t="s">
        <v>20100</v>
      </c>
      <c r="QHS1" s="1" t="s">
        <v>20101</v>
      </c>
      <c r="QHT1" s="1" t="s">
        <v>20102</v>
      </c>
      <c r="QHU1" s="1" t="s">
        <v>20103</v>
      </c>
      <c r="QHV1" s="1" t="s">
        <v>20104</v>
      </c>
      <c r="QHW1" s="1" t="s">
        <v>20105</v>
      </c>
      <c r="QHX1" s="1" t="s">
        <v>20106</v>
      </c>
      <c r="QHY1" s="1" t="s">
        <v>20107</v>
      </c>
      <c r="QHZ1" s="1" t="s">
        <v>20108</v>
      </c>
      <c r="QIA1" s="1" t="s">
        <v>20109</v>
      </c>
      <c r="QIB1" s="1" t="s">
        <v>20110</v>
      </c>
      <c r="QIC1" s="1" t="s">
        <v>20111</v>
      </c>
      <c r="QID1" s="1" t="s">
        <v>20112</v>
      </c>
      <c r="QIE1" s="1" t="s">
        <v>20113</v>
      </c>
      <c r="QIF1" s="1" t="s">
        <v>20114</v>
      </c>
      <c r="QIG1" s="1" t="s">
        <v>20115</v>
      </c>
      <c r="QIH1" s="1" t="s">
        <v>20116</v>
      </c>
      <c r="QII1" s="1" t="s">
        <v>20117</v>
      </c>
      <c r="QIJ1" s="1" t="s">
        <v>20118</v>
      </c>
      <c r="QIK1" s="1" t="s">
        <v>20119</v>
      </c>
      <c r="QIL1" s="1" t="s">
        <v>20120</v>
      </c>
      <c r="QIM1" s="1" t="s">
        <v>20121</v>
      </c>
      <c r="QIN1" s="1" t="s">
        <v>20122</v>
      </c>
      <c r="QIO1" s="1" t="s">
        <v>20123</v>
      </c>
      <c r="QIP1" s="1" t="s">
        <v>20124</v>
      </c>
      <c r="QIQ1" s="1" t="s">
        <v>20125</v>
      </c>
      <c r="QIR1" s="1" t="s">
        <v>20126</v>
      </c>
      <c r="QIS1" s="1" t="s">
        <v>20127</v>
      </c>
      <c r="QIT1" s="1" t="s">
        <v>20128</v>
      </c>
      <c r="QIU1" s="1" t="s">
        <v>20129</v>
      </c>
      <c r="QIV1" s="1" t="s">
        <v>20130</v>
      </c>
      <c r="QIW1" s="1" t="s">
        <v>20131</v>
      </c>
      <c r="QIX1" s="1" t="s">
        <v>20132</v>
      </c>
      <c r="QIY1" s="1" t="s">
        <v>20133</v>
      </c>
      <c r="QIZ1" s="1" t="s">
        <v>20134</v>
      </c>
      <c r="QJA1" s="1" t="s">
        <v>20135</v>
      </c>
      <c r="QJB1" s="1" t="s">
        <v>20136</v>
      </c>
      <c r="QJC1" s="1" t="s">
        <v>20137</v>
      </c>
      <c r="QJD1" s="1" t="s">
        <v>20138</v>
      </c>
      <c r="QJE1" s="1" t="s">
        <v>20139</v>
      </c>
      <c r="QJF1" s="1" t="s">
        <v>20140</v>
      </c>
      <c r="QJG1" s="1" t="s">
        <v>20141</v>
      </c>
      <c r="QJH1" s="1" t="s">
        <v>20142</v>
      </c>
      <c r="QJI1" s="1" t="s">
        <v>20143</v>
      </c>
      <c r="QJJ1" s="1" t="s">
        <v>20144</v>
      </c>
      <c r="QJK1" s="1" t="s">
        <v>20145</v>
      </c>
      <c r="QJL1" s="1" t="s">
        <v>20146</v>
      </c>
      <c r="QJM1" s="1" t="s">
        <v>20147</v>
      </c>
      <c r="QJN1" s="1" t="s">
        <v>20148</v>
      </c>
      <c r="QJO1" s="1" t="s">
        <v>20149</v>
      </c>
      <c r="QJP1" s="1" t="s">
        <v>20150</v>
      </c>
      <c r="QJQ1" s="1" t="s">
        <v>20151</v>
      </c>
      <c r="QJR1" s="1" t="s">
        <v>20152</v>
      </c>
      <c r="QJS1" s="1" t="s">
        <v>20153</v>
      </c>
      <c r="QJT1" s="1" t="s">
        <v>20154</v>
      </c>
      <c r="QJU1" s="1" t="s">
        <v>20155</v>
      </c>
      <c r="QJV1" s="1" t="s">
        <v>20156</v>
      </c>
      <c r="QJW1" s="1" t="s">
        <v>20157</v>
      </c>
      <c r="QJX1" s="1" t="s">
        <v>20158</v>
      </c>
      <c r="QJY1" s="1" t="s">
        <v>20159</v>
      </c>
      <c r="QJZ1" s="1" t="s">
        <v>20160</v>
      </c>
      <c r="QKA1" s="1" t="s">
        <v>20161</v>
      </c>
      <c r="QKB1" s="1" t="s">
        <v>20162</v>
      </c>
      <c r="QKC1" s="1" t="s">
        <v>20163</v>
      </c>
      <c r="QKD1" s="1" t="s">
        <v>20164</v>
      </c>
      <c r="QKE1" s="1" t="s">
        <v>20165</v>
      </c>
      <c r="QKF1" s="1" t="s">
        <v>20166</v>
      </c>
      <c r="QKG1" s="1" t="s">
        <v>20167</v>
      </c>
      <c r="QKH1" s="1" t="s">
        <v>20168</v>
      </c>
      <c r="QKI1" s="1" t="s">
        <v>20169</v>
      </c>
      <c r="QKJ1" s="1" t="s">
        <v>20170</v>
      </c>
      <c r="QKK1" s="1" t="s">
        <v>20171</v>
      </c>
      <c r="QKL1" s="1" t="s">
        <v>20172</v>
      </c>
      <c r="QKM1" s="1" t="s">
        <v>20173</v>
      </c>
      <c r="QKN1" s="1" t="s">
        <v>20174</v>
      </c>
      <c r="QKO1" s="1" t="s">
        <v>20175</v>
      </c>
      <c r="QKP1" s="1" t="s">
        <v>20176</v>
      </c>
      <c r="QKQ1" s="1" t="s">
        <v>20177</v>
      </c>
      <c r="QKR1" s="1" t="s">
        <v>20178</v>
      </c>
      <c r="QKS1" s="1" t="s">
        <v>20179</v>
      </c>
      <c r="QKT1" s="1" t="s">
        <v>20180</v>
      </c>
      <c r="QKU1" s="1" t="s">
        <v>20181</v>
      </c>
      <c r="QKV1" s="1" t="s">
        <v>20182</v>
      </c>
      <c r="QKW1" s="1" t="s">
        <v>20183</v>
      </c>
      <c r="QKX1" s="1" t="s">
        <v>20184</v>
      </c>
      <c r="QKY1" s="1" t="s">
        <v>20185</v>
      </c>
      <c r="QKZ1" s="1" t="s">
        <v>20186</v>
      </c>
      <c r="QLA1" s="1" t="s">
        <v>20187</v>
      </c>
      <c r="QLB1" s="1" t="s">
        <v>20188</v>
      </c>
      <c r="QLC1" s="1" t="s">
        <v>20189</v>
      </c>
      <c r="QLD1" s="1" t="s">
        <v>20190</v>
      </c>
      <c r="QLE1" s="1" t="s">
        <v>20191</v>
      </c>
      <c r="QLF1" s="1" t="s">
        <v>20192</v>
      </c>
      <c r="QLG1" s="1" t="s">
        <v>20193</v>
      </c>
      <c r="QLH1" s="1" t="s">
        <v>20194</v>
      </c>
      <c r="QLI1" s="1" t="s">
        <v>20195</v>
      </c>
      <c r="QLJ1" s="1" t="s">
        <v>20196</v>
      </c>
      <c r="QLK1" s="1" t="s">
        <v>20197</v>
      </c>
      <c r="QLL1" s="1" t="s">
        <v>20198</v>
      </c>
      <c r="QLM1" s="1" t="s">
        <v>20199</v>
      </c>
      <c r="QLN1" s="1" t="s">
        <v>20200</v>
      </c>
      <c r="QLO1" s="1" t="s">
        <v>20201</v>
      </c>
      <c r="QLP1" s="1" t="s">
        <v>20202</v>
      </c>
      <c r="QLQ1" s="1" t="s">
        <v>20203</v>
      </c>
      <c r="QLR1" s="1" t="s">
        <v>20204</v>
      </c>
      <c r="QLS1" s="1" t="s">
        <v>20205</v>
      </c>
      <c r="QLT1" s="1" t="s">
        <v>20206</v>
      </c>
      <c r="QLU1" s="1" t="s">
        <v>20207</v>
      </c>
      <c r="QLV1" s="1" t="s">
        <v>20208</v>
      </c>
      <c r="QLW1" s="1" t="s">
        <v>20209</v>
      </c>
      <c r="QLX1" s="1" t="s">
        <v>20210</v>
      </c>
      <c r="QLY1" s="1" t="s">
        <v>20211</v>
      </c>
      <c r="QLZ1" s="1" t="s">
        <v>20212</v>
      </c>
      <c r="QMA1" s="1" t="s">
        <v>20213</v>
      </c>
      <c r="QMB1" s="1" t="s">
        <v>20214</v>
      </c>
      <c r="QMC1" s="1" t="s">
        <v>20215</v>
      </c>
      <c r="QMD1" s="1" t="s">
        <v>20216</v>
      </c>
      <c r="QME1" s="1" t="s">
        <v>20217</v>
      </c>
      <c r="QMF1" s="1" t="s">
        <v>20218</v>
      </c>
      <c r="QMG1" s="1" t="s">
        <v>20219</v>
      </c>
      <c r="QMH1" s="1" t="s">
        <v>20220</v>
      </c>
      <c r="QMI1" s="1" t="s">
        <v>20221</v>
      </c>
      <c r="QMJ1" s="1" t="s">
        <v>20222</v>
      </c>
      <c r="QMK1" s="1" t="s">
        <v>20223</v>
      </c>
      <c r="QML1" s="1" t="s">
        <v>20224</v>
      </c>
      <c r="QMM1" s="1" t="s">
        <v>20225</v>
      </c>
      <c r="QMN1" s="1" t="s">
        <v>20226</v>
      </c>
      <c r="QMO1" s="1" t="s">
        <v>20227</v>
      </c>
      <c r="QMP1" s="1" t="s">
        <v>20228</v>
      </c>
      <c r="QMQ1" s="1" t="s">
        <v>20229</v>
      </c>
      <c r="QMR1" s="1" t="s">
        <v>20230</v>
      </c>
      <c r="QMS1" s="1" t="s">
        <v>20231</v>
      </c>
      <c r="QMT1" s="1" t="s">
        <v>20232</v>
      </c>
      <c r="QMU1" s="1" t="s">
        <v>20233</v>
      </c>
      <c r="QMV1" s="1" t="s">
        <v>20234</v>
      </c>
      <c r="QMW1" s="1" t="s">
        <v>20235</v>
      </c>
      <c r="QMX1" s="1" t="s">
        <v>20236</v>
      </c>
      <c r="QMY1" s="1" t="s">
        <v>20237</v>
      </c>
      <c r="QMZ1" s="1" t="s">
        <v>20238</v>
      </c>
      <c r="QNA1" s="1" t="s">
        <v>20239</v>
      </c>
      <c r="QNB1" s="1" t="s">
        <v>20240</v>
      </c>
      <c r="QNC1" s="1" t="s">
        <v>20241</v>
      </c>
      <c r="QND1" s="1" t="s">
        <v>20242</v>
      </c>
      <c r="QNE1" s="1" t="s">
        <v>20243</v>
      </c>
      <c r="QNF1" s="1" t="s">
        <v>20244</v>
      </c>
      <c r="QNG1" s="1" t="s">
        <v>20245</v>
      </c>
      <c r="QNH1" s="1" t="s">
        <v>20246</v>
      </c>
      <c r="QNI1" s="1" t="s">
        <v>20247</v>
      </c>
      <c r="QNJ1" s="1" t="s">
        <v>20248</v>
      </c>
      <c r="QNK1" s="1" t="s">
        <v>20249</v>
      </c>
      <c r="QNL1" s="1" t="s">
        <v>20250</v>
      </c>
      <c r="QNM1" s="1" t="s">
        <v>20251</v>
      </c>
      <c r="QNN1" s="1" t="s">
        <v>20252</v>
      </c>
      <c r="QNO1" s="1" t="s">
        <v>20253</v>
      </c>
      <c r="QNP1" s="1" t="s">
        <v>20254</v>
      </c>
      <c r="QNQ1" s="1" t="s">
        <v>20255</v>
      </c>
      <c r="QNR1" s="1" t="s">
        <v>20256</v>
      </c>
      <c r="QNS1" s="1" t="s">
        <v>20257</v>
      </c>
      <c r="QNT1" s="1" t="s">
        <v>20258</v>
      </c>
      <c r="QNU1" s="1" t="s">
        <v>20259</v>
      </c>
      <c r="QNV1" s="1" t="s">
        <v>20260</v>
      </c>
      <c r="QNW1" s="1" t="s">
        <v>20261</v>
      </c>
      <c r="QNX1" s="1" t="s">
        <v>20262</v>
      </c>
      <c r="QNY1" s="1" t="s">
        <v>20263</v>
      </c>
      <c r="QNZ1" s="1" t="s">
        <v>20264</v>
      </c>
      <c r="QOA1" s="1" t="s">
        <v>20265</v>
      </c>
      <c r="QOB1" s="1" t="s">
        <v>20266</v>
      </c>
      <c r="QOC1" s="1" t="s">
        <v>20267</v>
      </c>
      <c r="QOD1" s="1" t="s">
        <v>20268</v>
      </c>
      <c r="QOE1" s="1" t="s">
        <v>20269</v>
      </c>
      <c r="QOF1" s="1" t="s">
        <v>20270</v>
      </c>
      <c r="QOG1" s="1" t="s">
        <v>20271</v>
      </c>
      <c r="QOH1" s="1" t="s">
        <v>20272</v>
      </c>
      <c r="QOI1" s="1" t="s">
        <v>20273</v>
      </c>
      <c r="QOJ1" s="1" t="s">
        <v>20274</v>
      </c>
      <c r="QOK1" s="1" t="s">
        <v>20275</v>
      </c>
      <c r="QOL1" s="1" t="s">
        <v>20276</v>
      </c>
      <c r="QOM1" s="1" t="s">
        <v>20277</v>
      </c>
      <c r="QON1" s="1" t="s">
        <v>20278</v>
      </c>
      <c r="QOO1" s="1" t="s">
        <v>20279</v>
      </c>
      <c r="QOP1" s="1" t="s">
        <v>20280</v>
      </c>
      <c r="QOQ1" s="1" t="s">
        <v>20281</v>
      </c>
      <c r="QOR1" s="1" t="s">
        <v>20282</v>
      </c>
      <c r="QOS1" s="1" t="s">
        <v>20283</v>
      </c>
      <c r="QOT1" s="1" t="s">
        <v>20284</v>
      </c>
      <c r="QOU1" s="1" t="s">
        <v>20285</v>
      </c>
      <c r="QOV1" s="1" t="s">
        <v>20286</v>
      </c>
      <c r="QOW1" s="1" t="s">
        <v>20287</v>
      </c>
      <c r="QOX1" s="1" t="s">
        <v>20288</v>
      </c>
      <c r="QOY1" s="1" t="s">
        <v>20289</v>
      </c>
      <c r="QOZ1" s="1" t="s">
        <v>20290</v>
      </c>
      <c r="QPA1" s="1" t="s">
        <v>20291</v>
      </c>
      <c r="QPB1" s="1" t="s">
        <v>20292</v>
      </c>
      <c r="QPC1" s="1" t="s">
        <v>20293</v>
      </c>
      <c r="QPD1" s="1" t="s">
        <v>20294</v>
      </c>
      <c r="QPE1" s="1" t="s">
        <v>20295</v>
      </c>
      <c r="QPF1" s="1" t="s">
        <v>20296</v>
      </c>
      <c r="QPG1" s="1" t="s">
        <v>20297</v>
      </c>
      <c r="QPH1" s="1" t="s">
        <v>20298</v>
      </c>
      <c r="QPI1" s="1" t="s">
        <v>20299</v>
      </c>
      <c r="QPJ1" s="1" t="s">
        <v>20300</v>
      </c>
      <c r="QPK1" s="1" t="s">
        <v>20301</v>
      </c>
      <c r="QPL1" s="1" t="s">
        <v>20302</v>
      </c>
      <c r="QPM1" s="1" t="s">
        <v>20303</v>
      </c>
      <c r="QPN1" s="1" t="s">
        <v>20304</v>
      </c>
      <c r="QPO1" s="1" t="s">
        <v>20305</v>
      </c>
      <c r="QPP1" s="1" t="s">
        <v>20306</v>
      </c>
      <c r="QPQ1" s="1" t="s">
        <v>20307</v>
      </c>
      <c r="QPR1" s="1" t="s">
        <v>20308</v>
      </c>
      <c r="QPS1" s="1" t="s">
        <v>20309</v>
      </c>
      <c r="QPT1" s="1" t="s">
        <v>20310</v>
      </c>
      <c r="QPU1" s="1" t="s">
        <v>20311</v>
      </c>
      <c r="QPV1" s="1" t="s">
        <v>20312</v>
      </c>
      <c r="QPW1" s="1" t="s">
        <v>20313</v>
      </c>
      <c r="QPX1" s="1" t="s">
        <v>20314</v>
      </c>
      <c r="QPY1" s="1" t="s">
        <v>20315</v>
      </c>
      <c r="QPZ1" s="1" t="s">
        <v>20316</v>
      </c>
      <c r="QQA1" s="1" t="s">
        <v>20317</v>
      </c>
      <c r="QQB1" s="1" t="s">
        <v>20318</v>
      </c>
      <c r="QQC1" s="1" t="s">
        <v>20319</v>
      </c>
      <c r="QQD1" s="1" t="s">
        <v>20320</v>
      </c>
      <c r="QQE1" s="1" t="s">
        <v>20321</v>
      </c>
      <c r="QQF1" s="1" t="s">
        <v>20322</v>
      </c>
      <c r="QQG1" s="1" t="s">
        <v>20323</v>
      </c>
      <c r="QQH1" s="1" t="s">
        <v>20324</v>
      </c>
      <c r="QQI1" s="1" t="s">
        <v>20325</v>
      </c>
      <c r="QQJ1" s="1" t="s">
        <v>20326</v>
      </c>
      <c r="QQK1" s="1" t="s">
        <v>20327</v>
      </c>
      <c r="QQL1" s="1" t="s">
        <v>20328</v>
      </c>
      <c r="QQM1" s="1" t="s">
        <v>20329</v>
      </c>
      <c r="QQN1" s="1" t="s">
        <v>20330</v>
      </c>
      <c r="QQO1" s="1" t="s">
        <v>20331</v>
      </c>
      <c r="QQP1" s="1" t="s">
        <v>20332</v>
      </c>
      <c r="QQQ1" s="1" t="s">
        <v>20333</v>
      </c>
      <c r="QQR1" s="1" t="s">
        <v>20334</v>
      </c>
      <c r="QQS1" s="1" t="s">
        <v>20335</v>
      </c>
      <c r="QQT1" s="1" t="s">
        <v>20336</v>
      </c>
      <c r="QQU1" s="1" t="s">
        <v>20337</v>
      </c>
      <c r="QQV1" s="1" t="s">
        <v>20338</v>
      </c>
      <c r="QQW1" s="1" t="s">
        <v>20339</v>
      </c>
      <c r="QQX1" s="1" t="s">
        <v>20340</v>
      </c>
      <c r="QQY1" s="1" t="s">
        <v>20341</v>
      </c>
      <c r="QQZ1" s="1" t="s">
        <v>20342</v>
      </c>
      <c r="QRA1" s="1" t="s">
        <v>20343</v>
      </c>
      <c r="QRB1" s="1" t="s">
        <v>20344</v>
      </c>
      <c r="QRC1" s="1" t="s">
        <v>20345</v>
      </c>
      <c r="QRD1" s="1" t="s">
        <v>20346</v>
      </c>
      <c r="QRE1" s="1" t="s">
        <v>20347</v>
      </c>
      <c r="QRF1" s="1" t="s">
        <v>20348</v>
      </c>
      <c r="QRG1" s="1" t="s">
        <v>20349</v>
      </c>
      <c r="QRH1" s="1" t="s">
        <v>20350</v>
      </c>
      <c r="QRI1" s="1" t="s">
        <v>20351</v>
      </c>
      <c r="QRJ1" s="1" t="s">
        <v>20352</v>
      </c>
      <c r="QRK1" s="1" t="s">
        <v>20353</v>
      </c>
      <c r="QRL1" s="1" t="s">
        <v>20354</v>
      </c>
      <c r="QRM1" s="1" t="s">
        <v>20355</v>
      </c>
      <c r="QRN1" s="1" t="s">
        <v>20356</v>
      </c>
      <c r="QRO1" s="1" t="s">
        <v>20357</v>
      </c>
      <c r="QRP1" s="1" t="s">
        <v>20358</v>
      </c>
      <c r="QRQ1" s="1" t="s">
        <v>20359</v>
      </c>
      <c r="QRR1" s="1" t="s">
        <v>20360</v>
      </c>
      <c r="QRS1" s="1" t="s">
        <v>20361</v>
      </c>
      <c r="QRT1" s="1" t="s">
        <v>20362</v>
      </c>
      <c r="QRU1" s="1" t="s">
        <v>20363</v>
      </c>
      <c r="QRV1" s="1" t="s">
        <v>20364</v>
      </c>
      <c r="QRW1" s="1" t="s">
        <v>20365</v>
      </c>
      <c r="QRX1" s="1" t="s">
        <v>20366</v>
      </c>
      <c r="QRY1" s="1" t="s">
        <v>20367</v>
      </c>
      <c r="QRZ1" s="1" t="s">
        <v>20368</v>
      </c>
      <c r="QSA1" s="1" t="s">
        <v>20369</v>
      </c>
      <c r="QSB1" s="1" t="s">
        <v>20370</v>
      </c>
      <c r="QSC1" s="1" t="s">
        <v>20371</v>
      </c>
      <c r="QSD1" s="1" t="s">
        <v>20372</v>
      </c>
      <c r="QSE1" s="1" t="s">
        <v>20373</v>
      </c>
      <c r="QSF1" s="1" t="s">
        <v>20374</v>
      </c>
      <c r="QSG1" s="1" t="s">
        <v>20375</v>
      </c>
      <c r="QSH1" s="1" t="s">
        <v>20376</v>
      </c>
      <c r="QSI1" s="1" t="s">
        <v>20377</v>
      </c>
      <c r="QSJ1" s="1" t="s">
        <v>20378</v>
      </c>
      <c r="QSK1" s="1" t="s">
        <v>20379</v>
      </c>
      <c r="QSL1" s="1" t="s">
        <v>20380</v>
      </c>
      <c r="QSM1" s="1" t="s">
        <v>20381</v>
      </c>
      <c r="QSN1" s="1" t="s">
        <v>20382</v>
      </c>
      <c r="QSO1" s="1" t="s">
        <v>20383</v>
      </c>
      <c r="QSP1" s="1" t="s">
        <v>20384</v>
      </c>
      <c r="QSQ1" s="1" t="s">
        <v>20385</v>
      </c>
      <c r="QSR1" s="1" t="s">
        <v>20386</v>
      </c>
      <c r="QSS1" s="1" t="s">
        <v>20387</v>
      </c>
      <c r="QST1" s="1" t="s">
        <v>20388</v>
      </c>
      <c r="QSU1" s="1" t="s">
        <v>20389</v>
      </c>
      <c r="QSV1" s="1" t="s">
        <v>20390</v>
      </c>
      <c r="QSW1" s="1" t="s">
        <v>20391</v>
      </c>
      <c r="QSX1" s="1" t="s">
        <v>20392</v>
      </c>
      <c r="QSY1" s="1" t="s">
        <v>20393</v>
      </c>
      <c r="QSZ1" s="1" t="s">
        <v>20394</v>
      </c>
      <c r="QTA1" s="1" t="s">
        <v>20395</v>
      </c>
      <c r="QTB1" s="1" t="s">
        <v>20396</v>
      </c>
      <c r="QTC1" s="1" t="s">
        <v>20397</v>
      </c>
      <c r="QTD1" s="1" t="s">
        <v>20398</v>
      </c>
      <c r="QTE1" s="1" t="s">
        <v>20399</v>
      </c>
      <c r="QTF1" s="1" t="s">
        <v>20400</v>
      </c>
      <c r="QTG1" s="1" t="s">
        <v>20401</v>
      </c>
      <c r="QTH1" s="1" t="s">
        <v>20402</v>
      </c>
      <c r="QTI1" s="1" t="s">
        <v>20403</v>
      </c>
      <c r="QTJ1" s="1" t="s">
        <v>20404</v>
      </c>
      <c r="QTK1" s="1" t="s">
        <v>20405</v>
      </c>
      <c r="QTL1" s="1" t="s">
        <v>20406</v>
      </c>
      <c r="QTM1" s="1" t="s">
        <v>20407</v>
      </c>
      <c r="QTN1" s="1" t="s">
        <v>20408</v>
      </c>
      <c r="QTO1" s="1" t="s">
        <v>20409</v>
      </c>
      <c r="QTP1" s="1" t="s">
        <v>20410</v>
      </c>
      <c r="QTQ1" s="1" t="s">
        <v>20411</v>
      </c>
      <c r="QTR1" s="1" t="s">
        <v>20412</v>
      </c>
      <c r="QTS1" s="1" t="s">
        <v>20413</v>
      </c>
      <c r="QTT1" s="1" t="s">
        <v>20414</v>
      </c>
      <c r="QTU1" s="1" t="s">
        <v>20415</v>
      </c>
      <c r="QTV1" s="1" t="s">
        <v>20416</v>
      </c>
      <c r="QTW1" s="1" t="s">
        <v>20417</v>
      </c>
      <c r="QTX1" s="1" t="s">
        <v>20418</v>
      </c>
      <c r="QTY1" s="1" t="s">
        <v>20419</v>
      </c>
      <c r="QTZ1" s="1" t="s">
        <v>20420</v>
      </c>
      <c r="QUA1" s="1" t="s">
        <v>20421</v>
      </c>
      <c r="QUB1" s="1" t="s">
        <v>20422</v>
      </c>
      <c r="QUC1" s="1" t="s">
        <v>20423</v>
      </c>
      <c r="QUD1" s="1" t="s">
        <v>20424</v>
      </c>
      <c r="QUE1" s="1" t="s">
        <v>20425</v>
      </c>
      <c r="QUF1" s="1" t="s">
        <v>20426</v>
      </c>
      <c r="QUG1" s="1" t="s">
        <v>20427</v>
      </c>
      <c r="QUH1" s="1" t="s">
        <v>20428</v>
      </c>
      <c r="QUI1" s="1" t="s">
        <v>20429</v>
      </c>
      <c r="QUJ1" s="1" t="s">
        <v>20430</v>
      </c>
      <c r="QUK1" s="1" t="s">
        <v>20431</v>
      </c>
      <c r="QUL1" s="1" t="s">
        <v>20432</v>
      </c>
      <c r="QUM1" s="1" t="s">
        <v>20433</v>
      </c>
      <c r="QUN1" s="1" t="s">
        <v>20434</v>
      </c>
      <c r="QUO1" s="1" t="s">
        <v>20435</v>
      </c>
      <c r="QUP1" s="1" t="s">
        <v>20436</v>
      </c>
      <c r="QUQ1" s="1" t="s">
        <v>20437</v>
      </c>
      <c r="QUR1" s="1" t="s">
        <v>20438</v>
      </c>
      <c r="QUS1" s="1" t="s">
        <v>20439</v>
      </c>
      <c r="QUT1" s="1" t="s">
        <v>20440</v>
      </c>
      <c r="QUU1" s="1" t="s">
        <v>20441</v>
      </c>
      <c r="QUV1" s="1" t="s">
        <v>20442</v>
      </c>
      <c r="QUW1" s="1" t="s">
        <v>20443</v>
      </c>
      <c r="QUX1" s="1" t="s">
        <v>20444</v>
      </c>
      <c r="QUY1" s="1" t="s">
        <v>20445</v>
      </c>
      <c r="QUZ1" s="1" t="s">
        <v>20446</v>
      </c>
      <c r="QVA1" s="1" t="s">
        <v>20447</v>
      </c>
      <c r="QVB1" s="1" t="s">
        <v>20448</v>
      </c>
      <c r="QVC1" s="1" t="s">
        <v>20449</v>
      </c>
      <c r="QVD1" s="1" t="s">
        <v>20450</v>
      </c>
      <c r="QVE1" s="1" t="s">
        <v>20451</v>
      </c>
      <c r="QVF1" s="1" t="s">
        <v>20452</v>
      </c>
      <c r="QVG1" s="1" t="s">
        <v>20453</v>
      </c>
      <c r="QVH1" s="1" t="s">
        <v>20454</v>
      </c>
      <c r="QVI1" s="1" t="s">
        <v>20455</v>
      </c>
      <c r="QVJ1" s="1" t="s">
        <v>20456</v>
      </c>
      <c r="QVK1" s="1" t="s">
        <v>20457</v>
      </c>
      <c r="QVL1" s="1" t="s">
        <v>20458</v>
      </c>
      <c r="QVM1" s="1" t="s">
        <v>20459</v>
      </c>
      <c r="QVN1" s="1" t="s">
        <v>20460</v>
      </c>
      <c r="QVO1" s="1" t="s">
        <v>20461</v>
      </c>
      <c r="QVP1" s="1" t="s">
        <v>20462</v>
      </c>
      <c r="QVQ1" s="1" t="s">
        <v>20463</v>
      </c>
      <c r="QVR1" s="1" t="s">
        <v>20464</v>
      </c>
      <c r="QVS1" s="1" t="s">
        <v>20465</v>
      </c>
      <c r="QVT1" s="1" t="s">
        <v>20466</v>
      </c>
      <c r="QVU1" s="1" t="s">
        <v>20467</v>
      </c>
      <c r="QVV1" s="1" t="s">
        <v>20468</v>
      </c>
      <c r="QVW1" s="1" t="s">
        <v>20469</v>
      </c>
      <c r="QVX1" s="1" t="s">
        <v>20470</v>
      </c>
      <c r="QVY1" s="1" t="s">
        <v>20471</v>
      </c>
      <c r="QVZ1" s="1" t="s">
        <v>20472</v>
      </c>
      <c r="QWA1" s="1" t="s">
        <v>20473</v>
      </c>
      <c r="QWB1" s="1" t="s">
        <v>20474</v>
      </c>
      <c r="QWC1" s="1" t="s">
        <v>20475</v>
      </c>
      <c r="QWD1" s="1" t="s">
        <v>20476</v>
      </c>
      <c r="QWE1" s="1" t="s">
        <v>20477</v>
      </c>
      <c r="QWF1" s="1" t="s">
        <v>20478</v>
      </c>
      <c r="QWG1" s="1" t="s">
        <v>20479</v>
      </c>
      <c r="QWH1" s="1" t="s">
        <v>20480</v>
      </c>
      <c r="QWI1" s="1" t="s">
        <v>20481</v>
      </c>
      <c r="QWJ1" s="1" t="s">
        <v>20482</v>
      </c>
      <c r="QWK1" s="1" t="s">
        <v>20483</v>
      </c>
      <c r="QWL1" s="1" t="s">
        <v>20484</v>
      </c>
      <c r="QWM1" s="1" t="s">
        <v>20485</v>
      </c>
      <c r="QWN1" s="1" t="s">
        <v>20486</v>
      </c>
      <c r="QWO1" s="1" t="s">
        <v>20487</v>
      </c>
      <c r="QWP1" s="1" t="s">
        <v>20488</v>
      </c>
      <c r="QWQ1" s="1" t="s">
        <v>20489</v>
      </c>
      <c r="QWR1" s="1" t="s">
        <v>20490</v>
      </c>
      <c r="QWS1" s="1" t="s">
        <v>20491</v>
      </c>
      <c r="QWT1" s="1" t="s">
        <v>20492</v>
      </c>
      <c r="QWU1" s="1" t="s">
        <v>20493</v>
      </c>
      <c r="QWV1" s="1" t="s">
        <v>20494</v>
      </c>
      <c r="QWW1" s="1" t="s">
        <v>20495</v>
      </c>
      <c r="QWX1" s="1" t="s">
        <v>20496</v>
      </c>
      <c r="QWY1" s="1" t="s">
        <v>20497</v>
      </c>
      <c r="QWZ1" s="1" t="s">
        <v>20498</v>
      </c>
      <c r="QXA1" s="1" t="s">
        <v>20499</v>
      </c>
      <c r="QXB1" s="1" t="s">
        <v>20500</v>
      </c>
      <c r="QXC1" s="1" t="s">
        <v>20501</v>
      </c>
      <c r="QXD1" s="1" t="s">
        <v>20502</v>
      </c>
      <c r="QXE1" s="1" t="s">
        <v>20503</v>
      </c>
      <c r="QXF1" s="1" t="s">
        <v>20504</v>
      </c>
      <c r="QXG1" s="1" t="s">
        <v>20505</v>
      </c>
      <c r="QXH1" s="1" t="s">
        <v>20506</v>
      </c>
      <c r="QXI1" s="1" t="s">
        <v>20507</v>
      </c>
      <c r="QXJ1" s="1" t="s">
        <v>20508</v>
      </c>
      <c r="QXK1" s="1" t="s">
        <v>20509</v>
      </c>
      <c r="QXL1" s="1" t="s">
        <v>20510</v>
      </c>
      <c r="QXM1" s="1" t="s">
        <v>20511</v>
      </c>
      <c r="QXN1" s="1" t="s">
        <v>20512</v>
      </c>
      <c r="QXO1" s="1" t="s">
        <v>20513</v>
      </c>
      <c r="QXP1" s="1" t="s">
        <v>20514</v>
      </c>
      <c r="QXQ1" s="1" t="s">
        <v>20515</v>
      </c>
      <c r="QXR1" s="1" t="s">
        <v>20516</v>
      </c>
      <c r="QXS1" s="1" t="s">
        <v>20517</v>
      </c>
      <c r="QXT1" s="1" t="s">
        <v>20518</v>
      </c>
      <c r="QXU1" s="1" t="s">
        <v>20519</v>
      </c>
      <c r="QXV1" s="1" t="s">
        <v>20520</v>
      </c>
      <c r="QXW1" s="1" t="s">
        <v>20521</v>
      </c>
      <c r="QXX1" s="1" t="s">
        <v>20522</v>
      </c>
      <c r="QXY1" s="1" t="s">
        <v>20523</v>
      </c>
      <c r="QXZ1" s="1" t="s">
        <v>20524</v>
      </c>
      <c r="QYA1" s="1" t="s">
        <v>20525</v>
      </c>
      <c r="QYB1" s="1" t="s">
        <v>20526</v>
      </c>
      <c r="QYC1" s="1" t="s">
        <v>20527</v>
      </c>
      <c r="QYD1" s="1" t="s">
        <v>20528</v>
      </c>
      <c r="QYE1" s="1" t="s">
        <v>20529</v>
      </c>
      <c r="QYF1" s="1" t="s">
        <v>20530</v>
      </c>
      <c r="QYG1" s="1" t="s">
        <v>20531</v>
      </c>
      <c r="QYH1" s="1" t="s">
        <v>20532</v>
      </c>
      <c r="QYI1" s="1" t="s">
        <v>20533</v>
      </c>
      <c r="QYJ1" s="1" t="s">
        <v>20534</v>
      </c>
      <c r="QYK1" s="1" t="s">
        <v>20535</v>
      </c>
      <c r="QYL1" s="1" t="s">
        <v>20536</v>
      </c>
      <c r="QYM1" s="1" t="s">
        <v>20537</v>
      </c>
      <c r="QYN1" s="1" t="s">
        <v>20538</v>
      </c>
      <c r="QYO1" s="1" t="s">
        <v>20539</v>
      </c>
      <c r="QYP1" s="1" t="s">
        <v>20540</v>
      </c>
      <c r="QYQ1" s="1" t="s">
        <v>20541</v>
      </c>
      <c r="QYR1" s="1" t="s">
        <v>20542</v>
      </c>
      <c r="QYS1" s="1" t="s">
        <v>20543</v>
      </c>
      <c r="QYT1" s="1" t="s">
        <v>20544</v>
      </c>
      <c r="QYU1" s="1" t="s">
        <v>20545</v>
      </c>
      <c r="QYV1" s="1" t="s">
        <v>20546</v>
      </c>
      <c r="QYW1" s="1" t="s">
        <v>20547</v>
      </c>
      <c r="QYX1" s="1" t="s">
        <v>20548</v>
      </c>
      <c r="QYY1" s="1" t="s">
        <v>20549</v>
      </c>
      <c r="QYZ1" s="1" t="s">
        <v>20550</v>
      </c>
      <c r="QZA1" s="1" t="s">
        <v>20551</v>
      </c>
      <c r="QZB1" s="1" t="s">
        <v>20552</v>
      </c>
      <c r="QZC1" s="1" t="s">
        <v>20553</v>
      </c>
      <c r="QZD1" s="1" t="s">
        <v>20554</v>
      </c>
      <c r="QZE1" s="1" t="s">
        <v>20555</v>
      </c>
      <c r="QZF1" s="1" t="s">
        <v>20556</v>
      </c>
      <c r="QZG1" s="1" t="s">
        <v>20557</v>
      </c>
      <c r="QZH1" s="1" t="s">
        <v>20558</v>
      </c>
      <c r="QZI1" s="1" t="s">
        <v>20559</v>
      </c>
      <c r="QZJ1" s="1" t="s">
        <v>20560</v>
      </c>
      <c r="QZK1" s="1" t="s">
        <v>20561</v>
      </c>
      <c r="QZL1" s="1" t="s">
        <v>20562</v>
      </c>
      <c r="QZM1" s="1" t="s">
        <v>20563</v>
      </c>
      <c r="QZN1" s="1" t="s">
        <v>20564</v>
      </c>
      <c r="QZO1" s="1" t="s">
        <v>20565</v>
      </c>
      <c r="QZP1" s="1" t="s">
        <v>20566</v>
      </c>
      <c r="QZQ1" s="1" t="s">
        <v>20567</v>
      </c>
      <c r="QZR1" s="1" t="s">
        <v>20568</v>
      </c>
      <c r="QZS1" s="1" t="s">
        <v>20569</v>
      </c>
      <c r="QZT1" s="1" t="s">
        <v>20570</v>
      </c>
      <c r="QZU1" s="1" t="s">
        <v>20571</v>
      </c>
      <c r="QZV1" s="1" t="s">
        <v>20572</v>
      </c>
      <c r="QZW1" s="1" t="s">
        <v>20573</v>
      </c>
      <c r="QZX1" s="1" t="s">
        <v>20574</v>
      </c>
      <c r="QZY1" s="1" t="s">
        <v>20575</v>
      </c>
      <c r="QZZ1" s="1" t="s">
        <v>20576</v>
      </c>
      <c r="RAA1" s="1" t="s">
        <v>20577</v>
      </c>
      <c r="RAB1" s="1" t="s">
        <v>20578</v>
      </c>
      <c r="RAC1" s="1" t="s">
        <v>20579</v>
      </c>
      <c r="RAD1" s="1" t="s">
        <v>20580</v>
      </c>
      <c r="RAE1" s="1" t="s">
        <v>20581</v>
      </c>
      <c r="RAF1" s="1" t="s">
        <v>20582</v>
      </c>
      <c r="RAG1" s="1" t="s">
        <v>20583</v>
      </c>
      <c r="RAH1" s="1" t="s">
        <v>20584</v>
      </c>
      <c r="RAI1" s="1" t="s">
        <v>20585</v>
      </c>
      <c r="RAJ1" s="1" t="s">
        <v>20586</v>
      </c>
      <c r="RAK1" s="1" t="s">
        <v>20587</v>
      </c>
      <c r="RAL1" s="1" t="s">
        <v>20588</v>
      </c>
      <c r="RAM1" s="1" t="s">
        <v>20589</v>
      </c>
      <c r="RAN1" s="1" t="s">
        <v>20590</v>
      </c>
      <c r="RAO1" s="1" t="s">
        <v>20591</v>
      </c>
      <c r="RAP1" s="1" t="s">
        <v>20592</v>
      </c>
      <c r="RAQ1" s="1" t="s">
        <v>20593</v>
      </c>
      <c r="RAR1" s="1" t="s">
        <v>20594</v>
      </c>
      <c r="RAS1" s="1" t="s">
        <v>20595</v>
      </c>
      <c r="RAT1" s="1" t="s">
        <v>20596</v>
      </c>
      <c r="RAU1" s="1" t="s">
        <v>20597</v>
      </c>
      <c r="RAV1" s="1" t="s">
        <v>20598</v>
      </c>
      <c r="RAW1" s="1" t="s">
        <v>20599</v>
      </c>
      <c r="RAX1" s="1" t="s">
        <v>20600</v>
      </c>
      <c r="RAY1" s="1" t="s">
        <v>20601</v>
      </c>
      <c r="RAZ1" s="1" t="s">
        <v>20602</v>
      </c>
      <c r="RBA1" s="1" t="s">
        <v>20603</v>
      </c>
      <c r="RBB1" s="1" t="s">
        <v>20604</v>
      </c>
      <c r="RBC1" s="1" t="s">
        <v>20605</v>
      </c>
      <c r="RBD1" s="1" t="s">
        <v>20606</v>
      </c>
      <c r="RBE1" s="1" t="s">
        <v>20607</v>
      </c>
      <c r="RBF1" s="1" t="s">
        <v>20608</v>
      </c>
      <c r="RBG1" s="1" t="s">
        <v>20609</v>
      </c>
      <c r="RBH1" s="1" t="s">
        <v>20610</v>
      </c>
      <c r="RBI1" s="1" t="s">
        <v>20611</v>
      </c>
      <c r="RBJ1" s="1" t="s">
        <v>20612</v>
      </c>
      <c r="RBK1" s="1" t="s">
        <v>20613</v>
      </c>
      <c r="RBL1" s="1" t="s">
        <v>20614</v>
      </c>
      <c r="RBM1" s="1" t="s">
        <v>20615</v>
      </c>
      <c r="RBN1" s="1" t="s">
        <v>20616</v>
      </c>
      <c r="RBO1" s="1" t="s">
        <v>20617</v>
      </c>
      <c r="RBP1" s="1" t="s">
        <v>20618</v>
      </c>
      <c r="RBQ1" s="1" t="s">
        <v>20619</v>
      </c>
      <c r="RBR1" s="1" t="s">
        <v>20620</v>
      </c>
      <c r="RBS1" s="1" t="s">
        <v>20621</v>
      </c>
      <c r="RBT1" s="1" t="s">
        <v>20622</v>
      </c>
      <c r="RBU1" s="1" t="s">
        <v>20623</v>
      </c>
      <c r="RBV1" s="1" t="s">
        <v>20624</v>
      </c>
      <c r="RBW1" s="1" t="s">
        <v>20625</v>
      </c>
      <c r="RBX1" s="1" t="s">
        <v>20626</v>
      </c>
      <c r="RBY1" s="1" t="s">
        <v>20627</v>
      </c>
      <c r="RBZ1" s="1" t="s">
        <v>20628</v>
      </c>
      <c r="RCA1" s="1" t="s">
        <v>20629</v>
      </c>
      <c r="RCB1" s="1" t="s">
        <v>20630</v>
      </c>
      <c r="RCC1" s="1" t="s">
        <v>20631</v>
      </c>
      <c r="RCD1" s="1" t="s">
        <v>20632</v>
      </c>
      <c r="RCE1" s="1" t="s">
        <v>20633</v>
      </c>
      <c r="RCF1" s="1" t="s">
        <v>20634</v>
      </c>
      <c r="RCG1" s="1" t="s">
        <v>20635</v>
      </c>
      <c r="RCH1" s="1" t="s">
        <v>20636</v>
      </c>
      <c r="RCI1" s="1" t="s">
        <v>20637</v>
      </c>
      <c r="RCJ1" s="1" t="s">
        <v>20638</v>
      </c>
      <c r="RCK1" s="1" t="s">
        <v>20639</v>
      </c>
      <c r="RCL1" s="1" t="s">
        <v>20640</v>
      </c>
      <c r="RCM1" s="1" t="s">
        <v>20641</v>
      </c>
      <c r="RCN1" s="1" t="s">
        <v>20642</v>
      </c>
      <c r="RCO1" s="1" t="s">
        <v>20643</v>
      </c>
      <c r="RCP1" s="1" t="s">
        <v>20644</v>
      </c>
      <c r="RCQ1" s="1" t="s">
        <v>20645</v>
      </c>
      <c r="RCR1" s="1" t="s">
        <v>20646</v>
      </c>
      <c r="RCS1" s="1" t="s">
        <v>20647</v>
      </c>
      <c r="RCT1" s="1" t="s">
        <v>20648</v>
      </c>
      <c r="RCU1" s="1" t="s">
        <v>20649</v>
      </c>
      <c r="RCV1" s="1" t="s">
        <v>20650</v>
      </c>
      <c r="RCW1" s="1" t="s">
        <v>20651</v>
      </c>
      <c r="RCX1" s="1" t="s">
        <v>20652</v>
      </c>
      <c r="RCY1" s="1" t="s">
        <v>20653</v>
      </c>
      <c r="RCZ1" s="1" t="s">
        <v>20654</v>
      </c>
      <c r="RDA1" s="1" t="s">
        <v>20655</v>
      </c>
      <c r="RDB1" s="1" t="s">
        <v>20656</v>
      </c>
      <c r="RDC1" s="1" t="s">
        <v>20657</v>
      </c>
      <c r="RDD1" s="1" t="s">
        <v>20658</v>
      </c>
      <c r="RDE1" s="1" t="s">
        <v>20659</v>
      </c>
      <c r="RDF1" s="1" t="s">
        <v>20660</v>
      </c>
      <c r="RDG1" s="1" t="s">
        <v>20661</v>
      </c>
      <c r="RDH1" s="1" t="s">
        <v>20662</v>
      </c>
      <c r="RDI1" s="1" t="s">
        <v>20663</v>
      </c>
      <c r="RDJ1" s="1" t="s">
        <v>20664</v>
      </c>
      <c r="RDK1" s="1" t="s">
        <v>20665</v>
      </c>
      <c r="RDL1" s="1" t="s">
        <v>20666</v>
      </c>
      <c r="RDM1" s="1" t="s">
        <v>20667</v>
      </c>
      <c r="RDN1" s="1" t="s">
        <v>20668</v>
      </c>
      <c r="RDO1" s="1" t="s">
        <v>20669</v>
      </c>
      <c r="RDP1" s="1" t="s">
        <v>20670</v>
      </c>
      <c r="RDQ1" s="1" t="s">
        <v>20671</v>
      </c>
      <c r="RDR1" s="1" t="s">
        <v>20672</v>
      </c>
      <c r="RDS1" s="1" t="s">
        <v>20673</v>
      </c>
      <c r="RDT1" s="1" t="s">
        <v>20674</v>
      </c>
      <c r="RDU1" s="1" t="s">
        <v>20675</v>
      </c>
      <c r="RDV1" s="1" t="s">
        <v>20676</v>
      </c>
      <c r="RDW1" s="1" t="s">
        <v>20677</v>
      </c>
      <c r="RDX1" s="1" t="s">
        <v>20678</v>
      </c>
      <c r="RDY1" s="1" t="s">
        <v>20679</v>
      </c>
      <c r="RDZ1" s="1" t="s">
        <v>20680</v>
      </c>
      <c r="REA1" s="1" t="s">
        <v>20681</v>
      </c>
      <c r="REB1" s="1" t="s">
        <v>20682</v>
      </c>
      <c r="REC1" s="1" t="s">
        <v>20683</v>
      </c>
      <c r="RED1" s="1" t="s">
        <v>20684</v>
      </c>
      <c r="REE1" s="1" t="s">
        <v>20685</v>
      </c>
      <c r="REF1" s="1" t="s">
        <v>20686</v>
      </c>
      <c r="REG1" s="1" t="s">
        <v>20687</v>
      </c>
      <c r="REH1" s="1" t="s">
        <v>20688</v>
      </c>
      <c r="REI1" s="1" t="s">
        <v>20689</v>
      </c>
      <c r="REJ1" s="1" t="s">
        <v>20690</v>
      </c>
      <c r="REK1" s="1" t="s">
        <v>20691</v>
      </c>
      <c r="REL1" s="1" t="s">
        <v>20692</v>
      </c>
      <c r="REM1" s="1" t="s">
        <v>20693</v>
      </c>
      <c r="REN1" s="1" t="s">
        <v>20694</v>
      </c>
      <c r="REO1" s="1" t="s">
        <v>20695</v>
      </c>
      <c r="REP1" s="1" t="s">
        <v>20696</v>
      </c>
      <c r="REQ1" s="1" t="s">
        <v>20697</v>
      </c>
      <c r="RER1" s="1" t="s">
        <v>20698</v>
      </c>
      <c r="RES1" s="1" t="s">
        <v>20699</v>
      </c>
      <c r="RET1" s="1" t="s">
        <v>20700</v>
      </c>
      <c r="REU1" s="1" t="s">
        <v>20701</v>
      </c>
      <c r="REV1" s="1" t="s">
        <v>20702</v>
      </c>
      <c r="REW1" s="1" t="s">
        <v>20703</v>
      </c>
      <c r="REX1" s="1" t="s">
        <v>20704</v>
      </c>
      <c r="REY1" s="1" t="s">
        <v>20705</v>
      </c>
      <c r="REZ1" s="1" t="s">
        <v>20706</v>
      </c>
      <c r="RFA1" s="1" t="s">
        <v>20707</v>
      </c>
      <c r="RFB1" s="1" t="s">
        <v>20708</v>
      </c>
      <c r="RFC1" s="1" t="s">
        <v>20709</v>
      </c>
      <c r="RFD1" s="1" t="s">
        <v>20710</v>
      </c>
      <c r="RFE1" s="1" t="s">
        <v>20711</v>
      </c>
      <c r="RFF1" s="1" t="s">
        <v>20712</v>
      </c>
      <c r="RFG1" s="1" t="s">
        <v>20713</v>
      </c>
      <c r="RFH1" s="1" t="s">
        <v>20714</v>
      </c>
      <c r="RFI1" s="1" t="s">
        <v>20715</v>
      </c>
      <c r="RFJ1" s="1" t="s">
        <v>20716</v>
      </c>
      <c r="RFK1" s="1" t="s">
        <v>20717</v>
      </c>
      <c r="RFL1" s="1" t="s">
        <v>20718</v>
      </c>
      <c r="RFM1" s="1" t="s">
        <v>20719</v>
      </c>
      <c r="RFN1" s="1" t="s">
        <v>20720</v>
      </c>
      <c r="RFO1" s="1" t="s">
        <v>20721</v>
      </c>
      <c r="RFP1" s="1" t="s">
        <v>20722</v>
      </c>
      <c r="RFQ1" s="1" t="s">
        <v>20723</v>
      </c>
      <c r="RFR1" s="1" t="s">
        <v>20724</v>
      </c>
      <c r="RFS1" s="1" t="s">
        <v>20725</v>
      </c>
      <c r="RFT1" s="1" t="s">
        <v>20726</v>
      </c>
      <c r="RFU1" s="1" t="s">
        <v>20727</v>
      </c>
      <c r="RFV1" s="1" t="s">
        <v>20728</v>
      </c>
      <c r="RFW1" s="1" t="s">
        <v>20729</v>
      </c>
      <c r="RFX1" s="1" t="s">
        <v>20730</v>
      </c>
      <c r="RFY1" s="1" t="s">
        <v>20731</v>
      </c>
      <c r="RFZ1" s="1" t="s">
        <v>20732</v>
      </c>
      <c r="RGA1" s="1" t="s">
        <v>20733</v>
      </c>
      <c r="RGB1" s="1" t="s">
        <v>20734</v>
      </c>
      <c r="RGC1" s="1" t="s">
        <v>20735</v>
      </c>
      <c r="RGD1" s="1" t="s">
        <v>20736</v>
      </c>
      <c r="RGE1" s="1" t="s">
        <v>20737</v>
      </c>
      <c r="RGF1" s="1" t="s">
        <v>20738</v>
      </c>
      <c r="RGG1" s="1" t="s">
        <v>20739</v>
      </c>
      <c r="RGH1" s="1" t="s">
        <v>20740</v>
      </c>
      <c r="RGI1" s="1" t="s">
        <v>20741</v>
      </c>
      <c r="RGJ1" s="1" t="s">
        <v>20742</v>
      </c>
      <c r="RGK1" s="1" t="s">
        <v>20743</v>
      </c>
      <c r="RGL1" s="1" t="s">
        <v>20744</v>
      </c>
      <c r="RGM1" s="1" t="s">
        <v>20745</v>
      </c>
      <c r="RGN1" s="1" t="s">
        <v>20746</v>
      </c>
      <c r="RGO1" s="1" t="s">
        <v>20747</v>
      </c>
      <c r="RGP1" s="1" t="s">
        <v>20748</v>
      </c>
      <c r="RGQ1" s="1" t="s">
        <v>20749</v>
      </c>
      <c r="RGR1" s="1" t="s">
        <v>20750</v>
      </c>
      <c r="RGS1" s="1" t="s">
        <v>20751</v>
      </c>
      <c r="RGT1" s="1" t="s">
        <v>20752</v>
      </c>
      <c r="RGU1" s="1" t="s">
        <v>20753</v>
      </c>
      <c r="RGV1" s="1" t="s">
        <v>20754</v>
      </c>
      <c r="RGW1" s="1" t="s">
        <v>20755</v>
      </c>
      <c r="RGX1" s="1" t="s">
        <v>20756</v>
      </c>
      <c r="RGY1" s="1" t="s">
        <v>20757</v>
      </c>
      <c r="RGZ1" s="1" t="s">
        <v>20758</v>
      </c>
      <c r="RHA1" s="1" t="s">
        <v>20759</v>
      </c>
      <c r="RHB1" s="1" t="s">
        <v>20760</v>
      </c>
      <c r="RHC1" s="1" t="s">
        <v>20761</v>
      </c>
      <c r="RHD1" s="1" t="s">
        <v>20762</v>
      </c>
      <c r="RHE1" s="1" t="s">
        <v>20763</v>
      </c>
      <c r="RHF1" s="1" t="s">
        <v>20764</v>
      </c>
      <c r="RHG1" s="1" t="s">
        <v>20765</v>
      </c>
      <c r="RHH1" s="1" t="s">
        <v>20766</v>
      </c>
      <c r="RHI1" s="1" t="s">
        <v>20767</v>
      </c>
      <c r="RHJ1" s="1" t="s">
        <v>20768</v>
      </c>
      <c r="RHK1" s="1" t="s">
        <v>20769</v>
      </c>
      <c r="RHL1" s="1" t="s">
        <v>20770</v>
      </c>
      <c r="RHM1" s="1" t="s">
        <v>20771</v>
      </c>
      <c r="RHN1" s="1" t="s">
        <v>20772</v>
      </c>
      <c r="RHO1" s="1" t="s">
        <v>20773</v>
      </c>
      <c r="RHP1" s="1" t="s">
        <v>20774</v>
      </c>
      <c r="RHQ1" s="1" t="s">
        <v>20775</v>
      </c>
      <c r="RHR1" s="1" t="s">
        <v>20776</v>
      </c>
      <c r="RHS1" s="1" t="s">
        <v>20777</v>
      </c>
      <c r="RHT1" s="1" t="s">
        <v>20778</v>
      </c>
      <c r="RHU1" s="1" t="s">
        <v>20779</v>
      </c>
      <c r="RHV1" s="1" t="s">
        <v>20780</v>
      </c>
      <c r="RHW1" s="1" t="s">
        <v>20781</v>
      </c>
      <c r="RHX1" s="1" t="s">
        <v>20782</v>
      </c>
      <c r="RHY1" s="1" t="s">
        <v>20783</v>
      </c>
      <c r="RHZ1" s="1" t="s">
        <v>20784</v>
      </c>
      <c r="RIA1" s="1" t="s">
        <v>20785</v>
      </c>
      <c r="RIB1" s="1" t="s">
        <v>20786</v>
      </c>
      <c r="RIC1" s="1" t="s">
        <v>20787</v>
      </c>
      <c r="RID1" s="1" t="s">
        <v>20788</v>
      </c>
      <c r="RIE1" s="1" t="s">
        <v>20789</v>
      </c>
      <c r="RIF1" s="1" t="s">
        <v>20790</v>
      </c>
      <c r="RIG1" s="1" t="s">
        <v>20791</v>
      </c>
      <c r="RIH1" s="1" t="s">
        <v>20792</v>
      </c>
      <c r="RII1" s="1" t="s">
        <v>20793</v>
      </c>
      <c r="RIJ1" s="1" t="s">
        <v>20794</v>
      </c>
      <c r="RIK1" s="1" t="s">
        <v>20795</v>
      </c>
      <c r="RIL1" s="1" t="s">
        <v>20796</v>
      </c>
      <c r="RIM1" s="1" t="s">
        <v>20797</v>
      </c>
      <c r="RIN1" s="1" t="s">
        <v>20798</v>
      </c>
      <c r="RIO1" s="1" t="s">
        <v>20799</v>
      </c>
      <c r="RIP1" s="1" t="s">
        <v>20800</v>
      </c>
      <c r="RIQ1" s="1" t="s">
        <v>20801</v>
      </c>
      <c r="RIR1" s="1" t="s">
        <v>20802</v>
      </c>
      <c r="RIS1" s="1" t="s">
        <v>20803</v>
      </c>
      <c r="RIT1" s="1" t="s">
        <v>20804</v>
      </c>
      <c r="RIU1" s="1" t="s">
        <v>20805</v>
      </c>
      <c r="RIV1" s="1" t="s">
        <v>20806</v>
      </c>
      <c r="RIW1" s="1" t="s">
        <v>20807</v>
      </c>
      <c r="RIX1" s="1" t="s">
        <v>20808</v>
      </c>
      <c r="RIY1" s="1" t="s">
        <v>20809</v>
      </c>
      <c r="RIZ1" s="1" t="s">
        <v>20810</v>
      </c>
      <c r="RJA1" s="1" t="s">
        <v>20811</v>
      </c>
      <c r="RJB1" s="1" t="s">
        <v>20812</v>
      </c>
      <c r="RJC1" s="1" t="s">
        <v>20813</v>
      </c>
      <c r="RJD1" s="1" t="s">
        <v>20814</v>
      </c>
      <c r="RJE1" s="1" t="s">
        <v>20815</v>
      </c>
      <c r="RJF1" s="1" t="s">
        <v>20816</v>
      </c>
      <c r="RJG1" s="1" t="s">
        <v>20817</v>
      </c>
      <c r="RJH1" s="1" t="s">
        <v>20818</v>
      </c>
      <c r="RJI1" s="1" t="s">
        <v>20819</v>
      </c>
      <c r="RJJ1" s="1" t="s">
        <v>20820</v>
      </c>
      <c r="RJK1" s="1" t="s">
        <v>20821</v>
      </c>
      <c r="RJL1" s="1" t="s">
        <v>20822</v>
      </c>
      <c r="RJM1" s="1" t="s">
        <v>20823</v>
      </c>
      <c r="RJN1" s="1" t="s">
        <v>20824</v>
      </c>
      <c r="RJO1" s="1" t="s">
        <v>20825</v>
      </c>
      <c r="RJP1" s="1" t="s">
        <v>20826</v>
      </c>
      <c r="RJQ1" s="1" t="s">
        <v>20827</v>
      </c>
      <c r="RJR1" s="1" t="s">
        <v>20828</v>
      </c>
      <c r="RJS1" s="1" t="s">
        <v>20829</v>
      </c>
      <c r="RJT1" s="1" t="s">
        <v>20830</v>
      </c>
      <c r="RJU1" s="1" t="s">
        <v>20831</v>
      </c>
      <c r="RJV1" s="1" t="s">
        <v>20832</v>
      </c>
      <c r="RJW1" s="1" t="s">
        <v>20833</v>
      </c>
      <c r="RJX1" s="1" t="s">
        <v>20834</v>
      </c>
      <c r="RJY1" s="1" t="s">
        <v>20835</v>
      </c>
      <c r="RJZ1" s="1" t="s">
        <v>20836</v>
      </c>
      <c r="RKA1" s="1" t="s">
        <v>20837</v>
      </c>
      <c r="RKB1" s="1" t="s">
        <v>20838</v>
      </c>
      <c r="RKC1" s="1" t="s">
        <v>20839</v>
      </c>
      <c r="RKD1" s="1" t="s">
        <v>20840</v>
      </c>
      <c r="RKE1" s="1" t="s">
        <v>20841</v>
      </c>
      <c r="RKF1" s="1" t="s">
        <v>20842</v>
      </c>
      <c r="RKG1" s="1" t="s">
        <v>20843</v>
      </c>
      <c r="RKH1" s="1" t="s">
        <v>20844</v>
      </c>
      <c r="RKI1" s="1" t="s">
        <v>20845</v>
      </c>
      <c r="RKJ1" s="1" t="s">
        <v>20846</v>
      </c>
      <c r="RKK1" s="1" t="s">
        <v>20847</v>
      </c>
      <c r="RKL1" s="1" t="s">
        <v>20848</v>
      </c>
      <c r="RKM1" s="1" t="s">
        <v>20849</v>
      </c>
      <c r="RKN1" s="1" t="s">
        <v>20850</v>
      </c>
      <c r="RKO1" s="1" t="s">
        <v>20851</v>
      </c>
      <c r="RKP1" s="1" t="s">
        <v>20852</v>
      </c>
      <c r="RKQ1" s="1" t="s">
        <v>20853</v>
      </c>
      <c r="RKR1" s="1" t="s">
        <v>20854</v>
      </c>
      <c r="RKS1" s="1" t="s">
        <v>20855</v>
      </c>
      <c r="RKT1" s="1" t="s">
        <v>20856</v>
      </c>
      <c r="RKU1" s="1" t="s">
        <v>20857</v>
      </c>
      <c r="RKV1" s="1" t="s">
        <v>20858</v>
      </c>
      <c r="RKW1" s="1" t="s">
        <v>20859</v>
      </c>
      <c r="RKX1" s="1" t="s">
        <v>20860</v>
      </c>
      <c r="RKY1" s="1" t="s">
        <v>20861</v>
      </c>
      <c r="RKZ1" s="1" t="s">
        <v>20862</v>
      </c>
      <c r="RLA1" s="1" t="s">
        <v>20863</v>
      </c>
      <c r="RLB1" s="1" t="s">
        <v>20864</v>
      </c>
      <c r="RLC1" s="1" t="s">
        <v>20865</v>
      </c>
      <c r="RLD1" s="1" t="s">
        <v>20866</v>
      </c>
      <c r="RLE1" s="1" t="s">
        <v>20867</v>
      </c>
      <c r="RLF1" s="1" t="s">
        <v>20868</v>
      </c>
      <c r="RLG1" s="1" t="s">
        <v>20869</v>
      </c>
      <c r="RLH1" s="1" t="s">
        <v>20870</v>
      </c>
      <c r="RLI1" s="1" t="s">
        <v>20871</v>
      </c>
      <c r="RLJ1" s="1" t="s">
        <v>20872</v>
      </c>
      <c r="RLK1" s="1" t="s">
        <v>20873</v>
      </c>
      <c r="RLL1" s="1" t="s">
        <v>20874</v>
      </c>
      <c r="RLM1" s="1" t="s">
        <v>20875</v>
      </c>
      <c r="RLN1" s="1" t="s">
        <v>20876</v>
      </c>
      <c r="RLO1" s="1" t="s">
        <v>20877</v>
      </c>
      <c r="RLP1" s="1" t="s">
        <v>20878</v>
      </c>
      <c r="RLQ1" s="1" t="s">
        <v>20879</v>
      </c>
      <c r="RLR1" s="1" t="s">
        <v>20880</v>
      </c>
      <c r="RLS1" s="1" t="s">
        <v>20881</v>
      </c>
      <c r="RLT1" s="1" t="s">
        <v>20882</v>
      </c>
      <c r="RLU1" s="1" t="s">
        <v>20883</v>
      </c>
      <c r="RLV1" s="1" t="s">
        <v>20884</v>
      </c>
      <c r="RLW1" s="1" t="s">
        <v>20885</v>
      </c>
      <c r="RLX1" s="1" t="s">
        <v>20886</v>
      </c>
      <c r="RLY1" s="1" t="s">
        <v>20887</v>
      </c>
      <c r="RLZ1" s="1" t="s">
        <v>20888</v>
      </c>
      <c r="RMA1" s="1" t="s">
        <v>20889</v>
      </c>
      <c r="RMB1" s="1" t="s">
        <v>20890</v>
      </c>
      <c r="RMC1" s="1" t="s">
        <v>20891</v>
      </c>
      <c r="RMD1" s="1" t="s">
        <v>20892</v>
      </c>
      <c r="RME1" s="1" t="s">
        <v>20893</v>
      </c>
      <c r="RMF1" s="1" t="s">
        <v>20894</v>
      </c>
      <c r="RMG1" s="1" t="s">
        <v>20895</v>
      </c>
      <c r="RMH1" s="1" t="s">
        <v>20896</v>
      </c>
      <c r="RMI1" s="1" t="s">
        <v>20897</v>
      </c>
      <c r="RMJ1" s="1" t="s">
        <v>20898</v>
      </c>
      <c r="RMK1" s="1" t="s">
        <v>20899</v>
      </c>
      <c r="RML1" s="1" t="s">
        <v>20900</v>
      </c>
      <c r="RMM1" s="1" t="s">
        <v>20901</v>
      </c>
      <c r="RMN1" s="1" t="s">
        <v>20902</v>
      </c>
      <c r="RMO1" s="1" t="s">
        <v>20903</v>
      </c>
      <c r="RMP1" s="1" t="s">
        <v>20904</v>
      </c>
      <c r="RMQ1" s="1" t="s">
        <v>20905</v>
      </c>
      <c r="RMR1" s="1" t="s">
        <v>20906</v>
      </c>
      <c r="RMS1" s="1" t="s">
        <v>20907</v>
      </c>
      <c r="RMT1" s="1" t="s">
        <v>20908</v>
      </c>
      <c r="RMU1" s="1" t="s">
        <v>20909</v>
      </c>
      <c r="RMV1" s="1" t="s">
        <v>20910</v>
      </c>
      <c r="RMW1" s="1" t="s">
        <v>20911</v>
      </c>
      <c r="RMX1" s="1" t="s">
        <v>20912</v>
      </c>
      <c r="RMY1" s="1" t="s">
        <v>20913</v>
      </c>
      <c r="RMZ1" s="1" t="s">
        <v>20914</v>
      </c>
      <c r="RNA1" s="1" t="s">
        <v>20915</v>
      </c>
      <c r="RNB1" s="1" t="s">
        <v>20916</v>
      </c>
      <c r="RNC1" s="1" t="s">
        <v>20917</v>
      </c>
      <c r="RND1" s="1" t="s">
        <v>20918</v>
      </c>
      <c r="RNE1" s="1" t="s">
        <v>20919</v>
      </c>
      <c r="RNF1" s="1" t="s">
        <v>20920</v>
      </c>
      <c r="RNG1" s="1" t="s">
        <v>20921</v>
      </c>
      <c r="RNH1" s="1" t="s">
        <v>20922</v>
      </c>
      <c r="RNI1" s="1" t="s">
        <v>20923</v>
      </c>
      <c r="RNJ1" s="1" t="s">
        <v>20924</v>
      </c>
      <c r="RNK1" s="1" t="s">
        <v>20925</v>
      </c>
      <c r="RNL1" s="1" t="s">
        <v>20926</v>
      </c>
      <c r="RNM1" s="1" t="s">
        <v>20927</v>
      </c>
      <c r="RNN1" s="1" t="s">
        <v>20928</v>
      </c>
      <c r="RNO1" s="1" t="s">
        <v>20929</v>
      </c>
      <c r="RNP1" s="1" t="s">
        <v>20930</v>
      </c>
      <c r="RNQ1" s="1" t="s">
        <v>20931</v>
      </c>
      <c r="RNR1" s="1" t="s">
        <v>20932</v>
      </c>
      <c r="RNS1" s="1" t="s">
        <v>20933</v>
      </c>
      <c r="RNT1" s="1" t="s">
        <v>20934</v>
      </c>
      <c r="RNU1" s="1" t="s">
        <v>20935</v>
      </c>
      <c r="RNV1" s="1" t="s">
        <v>20936</v>
      </c>
      <c r="RNW1" s="1" t="s">
        <v>20937</v>
      </c>
      <c r="RNX1" s="1" t="s">
        <v>20938</v>
      </c>
      <c r="RNY1" s="1" t="s">
        <v>20939</v>
      </c>
      <c r="RNZ1" s="1" t="s">
        <v>20940</v>
      </c>
      <c r="ROA1" s="1" t="s">
        <v>20941</v>
      </c>
      <c r="ROB1" s="1" t="s">
        <v>20942</v>
      </c>
      <c r="ROC1" s="1" t="s">
        <v>20943</v>
      </c>
      <c r="ROD1" s="1" t="s">
        <v>20944</v>
      </c>
      <c r="ROE1" s="1" t="s">
        <v>20945</v>
      </c>
      <c r="ROF1" s="1" t="s">
        <v>20946</v>
      </c>
      <c r="ROG1" s="1" t="s">
        <v>20947</v>
      </c>
      <c r="ROH1" s="1" t="s">
        <v>20948</v>
      </c>
      <c r="ROI1" s="1" t="s">
        <v>20949</v>
      </c>
      <c r="ROJ1" s="1" t="s">
        <v>20950</v>
      </c>
      <c r="ROK1" s="1" t="s">
        <v>20951</v>
      </c>
      <c r="ROL1" s="1" t="s">
        <v>20952</v>
      </c>
      <c r="ROM1" s="1" t="s">
        <v>20953</v>
      </c>
      <c r="RON1" s="1" t="s">
        <v>20954</v>
      </c>
      <c r="ROO1" s="1" t="s">
        <v>20955</v>
      </c>
      <c r="ROP1" s="1" t="s">
        <v>20956</v>
      </c>
      <c r="ROQ1" s="1" t="s">
        <v>20957</v>
      </c>
      <c r="ROR1" s="1" t="s">
        <v>20958</v>
      </c>
      <c r="ROS1" s="1" t="s">
        <v>20959</v>
      </c>
      <c r="ROT1" s="1" t="s">
        <v>20960</v>
      </c>
      <c r="ROU1" s="1" t="s">
        <v>20961</v>
      </c>
      <c r="ROV1" s="1" t="s">
        <v>20962</v>
      </c>
      <c r="ROW1" s="1" t="s">
        <v>20963</v>
      </c>
      <c r="ROX1" s="1" t="s">
        <v>20964</v>
      </c>
      <c r="ROY1" s="1" t="s">
        <v>20965</v>
      </c>
      <c r="ROZ1" s="1" t="s">
        <v>20966</v>
      </c>
      <c r="RPA1" s="1" t="s">
        <v>20967</v>
      </c>
      <c r="RPB1" s="1" t="s">
        <v>20968</v>
      </c>
      <c r="RPC1" s="1" t="s">
        <v>20969</v>
      </c>
      <c r="RPD1" s="1" t="s">
        <v>20970</v>
      </c>
      <c r="RPE1" s="1" t="s">
        <v>20971</v>
      </c>
      <c r="RPF1" s="1" t="s">
        <v>20972</v>
      </c>
      <c r="RPG1" s="1" t="s">
        <v>20973</v>
      </c>
      <c r="RPH1" s="1" t="s">
        <v>20974</v>
      </c>
      <c r="RPI1" s="1" t="s">
        <v>20975</v>
      </c>
      <c r="RPJ1" s="1" t="s">
        <v>20976</v>
      </c>
      <c r="RPK1" s="1" t="s">
        <v>20977</v>
      </c>
      <c r="RPL1" s="1" t="s">
        <v>20978</v>
      </c>
      <c r="RPM1" s="1" t="s">
        <v>20979</v>
      </c>
      <c r="RPN1" s="1" t="s">
        <v>20980</v>
      </c>
      <c r="RPO1" s="1" t="s">
        <v>20981</v>
      </c>
      <c r="RPP1" s="1" t="s">
        <v>20982</v>
      </c>
      <c r="RPQ1" s="1" t="s">
        <v>20983</v>
      </c>
      <c r="RPR1" s="1" t="s">
        <v>20984</v>
      </c>
      <c r="RPS1" s="1" t="s">
        <v>20985</v>
      </c>
      <c r="RPT1" s="1" t="s">
        <v>20986</v>
      </c>
      <c r="RPU1" s="1" t="s">
        <v>20987</v>
      </c>
      <c r="RPV1" s="1" t="s">
        <v>20988</v>
      </c>
      <c r="RPW1" s="1" t="s">
        <v>20989</v>
      </c>
      <c r="RPX1" s="1" t="s">
        <v>20990</v>
      </c>
      <c r="RPY1" s="1" t="s">
        <v>20991</v>
      </c>
      <c r="RPZ1" s="1" t="s">
        <v>20992</v>
      </c>
      <c r="RQA1" s="1" t="s">
        <v>20993</v>
      </c>
      <c r="RQB1" s="1" t="s">
        <v>20994</v>
      </c>
      <c r="RQC1" s="1" t="s">
        <v>20995</v>
      </c>
      <c r="RQD1" s="1" t="s">
        <v>20996</v>
      </c>
      <c r="RQE1" s="1" t="s">
        <v>20997</v>
      </c>
      <c r="RQF1" s="1" t="s">
        <v>20998</v>
      </c>
      <c r="RQG1" s="1" t="s">
        <v>20999</v>
      </c>
      <c r="RQH1" s="1" t="s">
        <v>21000</v>
      </c>
      <c r="RQI1" s="1" t="s">
        <v>21001</v>
      </c>
      <c r="RQJ1" s="1" t="s">
        <v>21002</v>
      </c>
      <c r="RQK1" s="1" t="s">
        <v>21003</v>
      </c>
      <c r="RQL1" s="1" t="s">
        <v>21004</v>
      </c>
      <c r="RQM1" s="1" t="s">
        <v>21005</v>
      </c>
      <c r="RQN1" s="1" t="s">
        <v>21006</v>
      </c>
      <c r="RQO1" s="1" t="s">
        <v>21007</v>
      </c>
      <c r="RQP1" s="1" t="s">
        <v>21008</v>
      </c>
      <c r="RQQ1" s="1" t="s">
        <v>21009</v>
      </c>
      <c r="RQR1" s="1" t="s">
        <v>21010</v>
      </c>
      <c r="RQS1" s="1" t="s">
        <v>21011</v>
      </c>
      <c r="RQT1" s="1" t="s">
        <v>21012</v>
      </c>
      <c r="RQU1" s="1" t="s">
        <v>21013</v>
      </c>
      <c r="RQV1" s="1" t="s">
        <v>21014</v>
      </c>
      <c r="RQW1" s="1" t="s">
        <v>21015</v>
      </c>
      <c r="RQX1" s="1" t="s">
        <v>21016</v>
      </c>
      <c r="RQY1" s="1" t="s">
        <v>21017</v>
      </c>
      <c r="RQZ1" s="1" t="s">
        <v>21018</v>
      </c>
      <c r="RRA1" s="1" t="s">
        <v>21019</v>
      </c>
      <c r="RRB1" s="1" t="s">
        <v>21020</v>
      </c>
      <c r="RRC1" s="1" t="s">
        <v>21021</v>
      </c>
      <c r="RRD1" s="1" t="s">
        <v>21022</v>
      </c>
      <c r="RRE1" s="1" t="s">
        <v>21023</v>
      </c>
      <c r="RRF1" s="1" t="s">
        <v>21024</v>
      </c>
      <c r="RRG1" s="1" t="s">
        <v>21025</v>
      </c>
      <c r="RRH1" s="1" t="s">
        <v>21026</v>
      </c>
      <c r="RRI1" s="1" t="s">
        <v>21027</v>
      </c>
      <c r="RRJ1" s="1" t="s">
        <v>21028</v>
      </c>
      <c r="RRK1" s="1" t="s">
        <v>21029</v>
      </c>
      <c r="RRL1" s="1" t="s">
        <v>21030</v>
      </c>
      <c r="RRM1" s="1" t="s">
        <v>21031</v>
      </c>
      <c r="RRN1" s="1" t="s">
        <v>21032</v>
      </c>
      <c r="RRO1" s="1" t="s">
        <v>21033</v>
      </c>
      <c r="RRP1" s="1" t="s">
        <v>21034</v>
      </c>
      <c r="RRQ1" s="1" t="s">
        <v>21035</v>
      </c>
      <c r="RRR1" s="1" t="s">
        <v>21036</v>
      </c>
      <c r="RRS1" s="1" t="s">
        <v>21037</v>
      </c>
      <c r="RRT1" s="1" t="s">
        <v>21038</v>
      </c>
      <c r="RRU1" s="1" t="s">
        <v>21039</v>
      </c>
      <c r="RRV1" s="1" t="s">
        <v>21040</v>
      </c>
      <c r="RRW1" s="1" t="s">
        <v>21041</v>
      </c>
      <c r="RRX1" s="1" t="s">
        <v>21042</v>
      </c>
      <c r="RRY1" s="1" t="s">
        <v>21043</v>
      </c>
      <c r="RRZ1" s="1" t="s">
        <v>21044</v>
      </c>
      <c r="RSA1" s="1" t="s">
        <v>21045</v>
      </c>
      <c r="RSB1" s="1" t="s">
        <v>21046</v>
      </c>
      <c r="RSC1" s="1" t="s">
        <v>21047</v>
      </c>
      <c r="RSD1" s="1" t="s">
        <v>21048</v>
      </c>
      <c r="RSE1" s="1" t="s">
        <v>21049</v>
      </c>
      <c r="RSF1" s="1" t="s">
        <v>21050</v>
      </c>
      <c r="RSG1" s="1" t="s">
        <v>21051</v>
      </c>
      <c r="RSH1" s="1" t="s">
        <v>21052</v>
      </c>
      <c r="RSI1" s="1" t="s">
        <v>21053</v>
      </c>
      <c r="RSJ1" s="1" t="s">
        <v>21054</v>
      </c>
      <c r="RSK1" s="1" t="s">
        <v>21055</v>
      </c>
      <c r="RSL1" s="1" t="s">
        <v>21056</v>
      </c>
      <c r="RSM1" s="1" t="s">
        <v>21057</v>
      </c>
      <c r="RSN1" s="1" t="s">
        <v>21058</v>
      </c>
      <c r="RSO1" s="1" t="s">
        <v>21059</v>
      </c>
      <c r="RSP1" s="1" t="s">
        <v>21060</v>
      </c>
      <c r="RSQ1" s="1" t="s">
        <v>21061</v>
      </c>
      <c r="RSR1" s="1" t="s">
        <v>21062</v>
      </c>
      <c r="RSS1" s="1" t="s">
        <v>21063</v>
      </c>
      <c r="RST1" s="1" t="s">
        <v>21064</v>
      </c>
      <c r="RSU1" s="1" t="s">
        <v>21065</v>
      </c>
      <c r="RSV1" s="1" t="s">
        <v>21066</v>
      </c>
      <c r="RSW1" s="1" t="s">
        <v>21067</v>
      </c>
      <c r="RSX1" s="1" t="s">
        <v>21068</v>
      </c>
      <c r="RSY1" s="1" t="s">
        <v>21069</v>
      </c>
      <c r="RSZ1" s="1" t="s">
        <v>21070</v>
      </c>
      <c r="RTA1" s="1" t="s">
        <v>21071</v>
      </c>
      <c r="RTB1" s="1" t="s">
        <v>21072</v>
      </c>
      <c r="RTC1" s="1" t="s">
        <v>21073</v>
      </c>
      <c r="RTD1" s="1" t="s">
        <v>21074</v>
      </c>
      <c r="RTE1" s="1" t="s">
        <v>21075</v>
      </c>
      <c r="RTF1" s="1" t="s">
        <v>21076</v>
      </c>
      <c r="RTG1" s="1" t="s">
        <v>21077</v>
      </c>
      <c r="RTH1" s="1" t="s">
        <v>21078</v>
      </c>
      <c r="RTI1" s="1" t="s">
        <v>21079</v>
      </c>
      <c r="RTJ1" s="1" t="s">
        <v>21080</v>
      </c>
      <c r="RTK1" s="1" t="s">
        <v>21081</v>
      </c>
      <c r="RTL1" s="1" t="s">
        <v>21082</v>
      </c>
      <c r="RTM1" s="1" t="s">
        <v>21083</v>
      </c>
      <c r="RTN1" s="1" t="s">
        <v>21084</v>
      </c>
      <c r="RTO1" s="1" t="s">
        <v>21085</v>
      </c>
      <c r="RTP1" s="1" t="s">
        <v>21086</v>
      </c>
      <c r="RTQ1" s="1" t="s">
        <v>21087</v>
      </c>
      <c r="RTR1" s="1" t="s">
        <v>21088</v>
      </c>
      <c r="RTS1" s="1" t="s">
        <v>21089</v>
      </c>
      <c r="RTT1" s="1" t="s">
        <v>21090</v>
      </c>
      <c r="RTU1" s="1" t="s">
        <v>21091</v>
      </c>
      <c r="RTV1" s="1" t="s">
        <v>21092</v>
      </c>
      <c r="RTW1" s="1" t="s">
        <v>21093</v>
      </c>
      <c r="RTX1" s="1" t="s">
        <v>21094</v>
      </c>
      <c r="RTY1" s="1" t="s">
        <v>21095</v>
      </c>
      <c r="RTZ1" s="1" t="s">
        <v>21096</v>
      </c>
      <c r="RUA1" s="1" t="s">
        <v>21097</v>
      </c>
      <c r="RUB1" s="1" t="s">
        <v>21098</v>
      </c>
      <c r="RUC1" s="1" t="s">
        <v>21099</v>
      </c>
      <c r="RUD1" s="1" t="s">
        <v>21100</v>
      </c>
      <c r="RUE1" s="1" t="s">
        <v>21101</v>
      </c>
      <c r="RUF1" s="1" t="s">
        <v>21102</v>
      </c>
      <c r="RUG1" s="1" t="s">
        <v>21103</v>
      </c>
      <c r="RUH1" s="1" t="s">
        <v>21104</v>
      </c>
      <c r="RUI1" s="1" t="s">
        <v>21105</v>
      </c>
      <c r="RUJ1" s="1" t="s">
        <v>21106</v>
      </c>
      <c r="RUK1" s="1" t="s">
        <v>21107</v>
      </c>
      <c r="RUL1" s="1" t="s">
        <v>21108</v>
      </c>
      <c r="RUM1" s="1" t="s">
        <v>21109</v>
      </c>
      <c r="RUN1" s="1" t="s">
        <v>21110</v>
      </c>
      <c r="RUO1" s="1" t="s">
        <v>21111</v>
      </c>
      <c r="RUP1" s="1" t="s">
        <v>21112</v>
      </c>
      <c r="RUQ1" s="1" t="s">
        <v>21113</v>
      </c>
      <c r="RUR1" s="1" t="s">
        <v>21114</v>
      </c>
      <c r="RUS1" s="1" t="s">
        <v>21115</v>
      </c>
      <c r="RUT1" s="1" t="s">
        <v>21116</v>
      </c>
      <c r="RUU1" s="1" t="s">
        <v>21117</v>
      </c>
      <c r="RUV1" s="1" t="s">
        <v>21118</v>
      </c>
      <c r="RUW1" s="1" t="s">
        <v>21119</v>
      </c>
      <c r="RUX1" s="1" t="s">
        <v>21120</v>
      </c>
      <c r="RUY1" s="1" t="s">
        <v>21121</v>
      </c>
      <c r="RUZ1" s="1" t="s">
        <v>21122</v>
      </c>
      <c r="RVA1" s="1" t="s">
        <v>21123</v>
      </c>
      <c r="RVB1" s="1" t="s">
        <v>21124</v>
      </c>
      <c r="RVC1" s="1" t="s">
        <v>21125</v>
      </c>
      <c r="RVD1" s="1" t="s">
        <v>21126</v>
      </c>
      <c r="RVE1" s="1" t="s">
        <v>21127</v>
      </c>
      <c r="RVF1" s="1" t="s">
        <v>21128</v>
      </c>
      <c r="RVG1" s="1" t="s">
        <v>21129</v>
      </c>
      <c r="RVH1" s="1" t="s">
        <v>21130</v>
      </c>
      <c r="RVI1" s="1" t="s">
        <v>21131</v>
      </c>
      <c r="RVJ1" s="1" t="s">
        <v>21132</v>
      </c>
      <c r="RVK1" s="1" t="s">
        <v>21133</v>
      </c>
      <c r="RVL1" s="1" t="s">
        <v>21134</v>
      </c>
      <c r="RVM1" s="1" t="s">
        <v>21135</v>
      </c>
      <c r="RVN1" s="1" t="s">
        <v>21136</v>
      </c>
      <c r="RVO1" s="1" t="s">
        <v>21137</v>
      </c>
      <c r="RVP1" s="1" t="s">
        <v>21138</v>
      </c>
      <c r="RVQ1" s="1" t="s">
        <v>21139</v>
      </c>
      <c r="RVR1" s="1" t="s">
        <v>21140</v>
      </c>
      <c r="RVS1" s="1" t="s">
        <v>21141</v>
      </c>
      <c r="RVT1" s="1" t="s">
        <v>21142</v>
      </c>
      <c r="RVU1" s="1" t="s">
        <v>21143</v>
      </c>
      <c r="RVV1" s="1" t="s">
        <v>21144</v>
      </c>
      <c r="RVW1" s="1" t="s">
        <v>21145</v>
      </c>
      <c r="RVX1" s="1" t="s">
        <v>21146</v>
      </c>
      <c r="RVY1" s="1" t="s">
        <v>21147</v>
      </c>
      <c r="RVZ1" s="1" t="s">
        <v>21148</v>
      </c>
      <c r="RWA1" s="1" t="s">
        <v>21149</v>
      </c>
      <c r="RWB1" s="1" t="s">
        <v>21150</v>
      </c>
      <c r="RWC1" s="1" t="s">
        <v>21151</v>
      </c>
      <c r="RWD1" s="1" t="s">
        <v>21152</v>
      </c>
      <c r="RWE1" s="1" t="s">
        <v>21153</v>
      </c>
      <c r="RWF1" s="1" t="s">
        <v>21154</v>
      </c>
      <c r="RWG1" s="1" t="s">
        <v>21155</v>
      </c>
      <c r="RWH1" s="1" t="s">
        <v>21156</v>
      </c>
      <c r="RWI1" s="1" t="s">
        <v>21157</v>
      </c>
      <c r="RWJ1" s="1" t="s">
        <v>21158</v>
      </c>
      <c r="RWK1" s="1" t="s">
        <v>21159</v>
      </c>
      <c r="RWL1" s="1" t="s">
        <v>21160</v>
      </c>
      <c r="RWM1" s="1" t="s">
        <v>21161</v>
      </c>
      <c r="RWN1" s="1" t="s">
        <v>21162</v>
      </c>
      <c r="RWO1" s="1" t="s">
        <v>21163</v>
      </c>
      <c r="RWP1" s="1" t="s">
        <v>21164</v>
      </c>
      <c r="RWQ1" s="1" t="s">
        <v>21165</v>
      </c>
      <c r="RWR1" s="1" t="s">
        <v>21166</v>
      </c>
      <c r="RWS1" s="1" t="s">
        <v>21167</v>
      </c>
      <c r="RWT1" s="1" t="s">
        <v>21168</v>
      </c>
      <c r="RWU1" s="1" t="s">
        <v>21169</v>
      </c>
      <c r="RWV1" s="1" t="s">
        <v>21170</v>
      </c>
      <c r="RWW1" s="1" t="s">
        <v>21171</v>
      </c>
      <c r="RWX1" s="1" t="s">
        <v>21172</v>
      </c>
      <c r="RWY1" s="1" t="s">
        <v>21173</v>
      </c>
      <c r="RWZ1" s="1" t="s">
        <v>21174</v>
      </c>
      <c r="RXA1" s="1" t="s">
        <v>21175</v>
      </c>
      <c r="RXB1" s="1" t="s">
        <v>21176</v>
      </c>
      <c r="RXC1" s="1" t="s">
        <v>21177</v>
      </c>
      <c r="RXD1" s="1" t="s">
        <v>21178</v>
      </c>
      <c r="RXE1" s="1" t="s">
        <v>21179</v>
      </c>
      <c r="RXF1" s="1" t="s">
        <v>21180</v>
      </c>
      <c r="RXG1" s="1" t="s">
        <v>21181</v>
      </c>
      <c r="RXH1" s="1" t="s">
        <v>21182</v>
      </c>
      <c r="RXI1" s="1" t="s">
        <v>21183</v>
      </c>
      <c r="RXJ1" s="1" t="s">
        <v>21184</v>
      </c>
      <c r="RXK1" s="1" t="s">
        <v>21185</v>
      </c>
      <c r="RXL1" s="1" t="s">
        <v>21186</v>
      </c>
      <c r="RXM1" s="1" t="s">
        <v>21187</v>
      </c>
      <c r="RXN1" s="1" t="s">
        <v>21188</v>
      </c>
      <c r="RXO1" s="1" t="s">
        <v>21189</v>
      </c>
      <c r="RXP1" s="1" t="s">
        <v>21190</v>
      </c>
      <c r="RXQ1" s="1" t="s">
        <v>21191</v>
      </c>
      <c r="RXR1" s="1" t="s">
        <v>21192</v>
      </c>
      <c r="RXS1" s="1" t="s">
        <v>21193</v>
      </c>
      <c r="RXT1" s="1" t="s">
        <v>21194</v>
      </c>
      <c r="RXU1" s="1" t="s">
        <v>21195</v>
      </c>
      <c r="RXV1" s="1" t="s">
        <v>21196</v>
      </c>
      <c r="RXW1" s="1" t="s">
        <v>21197</v>
      </c>
      <c r="RXX1" s="1" t="s">
        <v>21198</v>
      </c>
      <c r="RXY1" s="1" t="s">
        <v>21199</v>
      </c>
      <c r="RXZ1" s="1" t="s">
        <v>21200</v>
      </c>
      <c r="RYA1" s="1" t="s">
        <v>21201</v>
      </c>
      <c r="RYB1" s="1" t="s">
        <v>21202</v>
      </c>
      <c r="RYC1" s="1" t="s">
        <v>21203</v>
      </c>
      <c r="RYD1" s="1" t="s">
        <v>21204</v>
      </c>
      <c r="RYE1" s="1" t="s">
        <v>21205</v>
      </c>
      <c r="RYF1" s="1" t="s">
        <v>21206</v>
      </c>
      <c r="RYG1" s="1" t="s">
        <v>21207</v>
      </c>
      <c r="RYH1" s="1" t="s">
        <v>21208</v>
      </c>
      <c r="RYI1" s="1" t="s">
        <v>21209</v>
      </c>
      <c r="RYJ1" s="1" t="s">
        <v>21210</v>
      </c>
      <c r="RYK1" s="1" t="s">
        <v>21211</v>
      </c>
      <c r="RYL1" s="1" t="s">
        <v>21212</v>
      </c>
      <c r="RYM1" s="1" t="s">
        <v>21213</v>
      </c>
      <c r="RYN1" s="1" t="s">
        <v>21214</v>
      </c>
      <c r="RYO1" s="1" t="s">
        <v>21215</v>
      </c>
      <c r="RYP1" s="1" t="s">
        <v>21216</v>
      </c>
      <c r="RYQ1" s="1" t="s">
        <v>21217</v>
      </c>
      <c r="RYR1" s="1" t="s">
        <v>21218</v>
      </c>
      <c r="RYS1" s="1" t="s">
        <v>21219</v>
      </c>
      <c r="RYT1" s="1" t="s">
        <v>21220</v>
      </c>
      <c r="RYU1" s="1" t="s">
        <v>21221</v>
      </c>
      <c r="RYV1" s="1" t="s">
        <v>21222</v>
      </c>
      <c r="RYW1" s="1" t="s">
        <v>21223</v>
      </c>
      <c r="RYX1" s="1" t="s">
        <v>21224</v>
      </c>
      <c r="RYY1" s="1" t="s">
        <v>21225</v>
      </c>
      <c r="RYZ1" s="1" t="s">
        <v>21226</v>
      </c>
      <c r="RZA1" s="1" t="s">
        <v>21227</v>
      </c>
      <c r="RZB1" s="1" t="s">
        <v>21228</v>
      </c>
      <c r="RZC1" s="1" t="s">
        <v>21229</v>
      </c>
      <c r="RZD1" s="1" t="s">
        <v>21230</v>
      </c>
      <c r="RZE1" s="1" t="s">
        <v>21231</v>
      </c>
      <c r="RZF1" s="1" t="s">
        <v>21232</v>
      </c>
      <c r="RZG1" s="1" t="s">
        <v>21233</v>
      </c>
      <c r="RZH1" s="1" t="s">
        <v>21234</v>
      </c>
      <c r="RZI1" s="1" t="s">
        <v>21235</v>
      </c>
      <c r="RZJ1" s="1" t="s">
        <v>21236</v>
      </c>
      <c r="RZK1" s="1" t="s">
        <v>21237</v>
      </c>
      <c r="RZL1" s="1" t="s">
        <v>21238</v>
      </c>
      <c r="RZM1" s="1" t="s">
        <v>21239</v>
      </c>
      <c r="RZN1" s="1" t="s">
        <v>21240</v>
      </c>
      <c r="RZO1" s="1" t="s">
        <v>21241</v>
      </c>
      <c r="RZP1" s="1" t="s">
        <v>21242</v>
      </c>
      <c r="RZQ1" s="1" t="s">
        <v>21243</v>
      </c>
      <c r="RZR1" s="1" t="s">
        <v>21244</v>
      </c>
      <c r="RZS1" s="1" t="s">
        <v>21245</v>
      </c>
      <c r="RZT1" s="1" t="s">
        <v>21246</v>
      </c>
      <c r="RZU1" s="1" t="s">
        <v>21247</v>
      </c>
      <c r="RZV1" s="1" t="s">
        <v>21248</v>
      </c>
      <c r="RZW1" s="1" t="s">
        <v>21249</v>
      </c>
      <c r="RZX1" s="1" t="s">
        <v>21250</v>
      </c>
      <c r="RZY1" s="1" t="s">
        <v>21251</v>
      </c>
      <c r="RZZ1" s="1" t="s">
        <v>21252</v>
      </c>
      <c r="SAA1" s="1" t="s">
        <v>21253</v>
      </c>
      <c r="SAB1" s="1" t="s">
        <v>21254</v>
      </c>
      <c r="SAC1" s="1" t="s">
        <v>21255</v>
      </c>
      <c r="SAD1" s="1" t="s">
        <v>21256</v>
      </c>
      <c r="SAE1" s="1" t="s">
        <v>21257</v>
      </c>
      <c r="SAF1" s="1" t="s">
        <v>21258</v>
      </c>
      <c r="SAG1" s="1" t="s">
        <v>21259</v>
      </c>
      <c r="SAH1" s="1" t="s">
        <v>21260</v>
      </c>
      <c r="SAI1" s="1" t="s">
        <v>21261</v>
      </c>
      <c r="SAJ1" s="1" t="s">
        <v>21262</v>
      </c>
      <c r="SAK1" s="1" t="s">
        <v>21263</v>
      </c>
      <c r="SAL1" s="1" t="s">
        <v>21264</v>
      </c>
      <c r="SAM1" s="1" t="s">
        <v>21265</v>
      </c>
      <c r="SAN1" s="1" t="s">
        <v>21266</v>
      </c>
      <c r="SAO1" s="1" t="s">
        <v>21267</v>
      </c>
      <c r="SAP1" s="1" t="s">
        <v>21268</v>
      </c>
      <c r="SAQ1" s="1" t="s">
        <v>21269</v>
      </c>
      <c r="SAR1" s="1" t="s">
        <v>21270</v>
      </c>
      <c r="SAS1" s="1" t="s">
        <v>21271</v>
      </c>
      <c r="SAT1" s="1" t="s">
        <v>21272</v>
      </c>
      <c r="SAU1" s="1" t="s">
        <v>21273</v>
      </c>
      <c r="SAV1" s="1" t="s">
        <v>21274</v>
      </c>
      <c r="SAW1" s="1" t="s">
        <v>21275</v>
      </c>
      <c r="SAX1" s="1" t="s">
        <v>21276</v>
      </c>
      <c r="SAY1" s="1" t="s">
        <v>21277</v>
      </c>
      <c r="SAZ1" s="1" t="s">
        <v>21278</v>
      </c>
      <c r="SBA1" s="1" t="s">
        <v>21279</v>
      </c>
      <c r="SBB1" s="1" t="s">
        <v>21280</v>
      </c>
      <c r="SBC1" s="1" t="s">
        <v>21281</v>
      </c>
      <c r="SBD1" s="1" t="s">
        <v>21282</v>
      </c>
      <c r="SBE1" s="1" t="s">
        <v>21283</v>
      </c>
      <c r="SBF1" s="1" t="s">
        <v>21284</v>
      </c>
      <c r="SBG1" s="1" t="s">
        <v>21285</v>
      </c>
      <c r="SBH1" s="1" t="s">
        <v>21286</v>
      </c>
      <c r="SBI1" s="1" t="s">
        <v>21287</v>
      </c>
      <c r="SBJ1" s="1" t="s">
        <v>21288</v>
      </c>
      <c r="SBK1" s="1" t="s">
        <v>21289</v>
      </c>
      <c r="SBL1" s="1" t="s">
        <v>21290</v>
      </c>
      <c r="SBM1" s="1" t="s">
        <v>21291</v>
      </c>
      <c r="SBN1" s="1" t="s">
        <v>21292</v>
      </c>
      <c r="SBO1" s="1" t="s">
        <v>21293</v>
      </c>
      <c r="SBP1" s="1" t="s">
        <v>21294</v>
      </c>
      <c r="SBQ1" s="1" t="s">
        <v>21295</v>
      </c>
      <c r="SBR1" s="1" t="s">
        <v>21296</v>
      </c>
      <c r="SBS1" s="1" t="s">
        <v>21297</v>
      </c>
      <c r="SBT1" s="1" t="s">
        <v>21298</v>
      </c>
      <c r="SBU1" s="1" t="s">
        <v>21299</v>
      </c>
      <c r="SBV1" s="1" t="s">
        <v>21300</v>
      </c>
      <c r="SBW1" s="1" t="s">
        <v>21301</v>
      </c>
      <c r="SBX1" s="1" t="s">
        <v>21302</v>
      </c>
      <c r="SBY1" s="1" t="s">
        <v>21303</v>
      </c>
      <c r="SBZ1" s="1" t="s">
        <v>21304</v>
      </c>
      <c r="SCA1" s="1" t="s">
        <v>21305</v>
      </c>
      <c r="SCB1" s="1" t="s">
        <v>21306</v>
      </c>
      <c r="SCC1" s="1" t="s">
        <v>21307</v>
      </c>
      <c r="SCD1" s="1" t="s">
        <v>21308</v>
      </c>
      <c r="SCE1" s="1" t="s">
        <v>21309</v>
      </c>
      <c r="SCF1" s="1" t="s">
        <v>21310</v>
      </c>
      <c r="SCG1" s="1" t="s">
        <v>21311</v>
      </c>
      <c r="SCH1" s="1" t="s">
        <v>21312</v>
      </c>
      <c r="SCI1" s="1" t="s">
        <v>21313</v>
      </c>
      <c r="SCJ1" s="1" t="s">
        <v>21314</v>
      </c>
      <c r="SCK1" s="1" t="s">
        <v>21315</v>
      </c>
      <c r="SCL1" s="1" t="s">
        <v>21316</v>
      </c>
      <c r="SCM1" s="1" t="s">
        <v>21317</v>
      </c>
      <c r="SCN1" s="1" t="s">
        <v>21318</v>
      </c>
      <c r="SCO1" s="1" t="s">
        <v>21319</v>
      </c>
      <c r="SCP1" s="1" t="s">
        <v>21320</v>
      </c>
      <c r="SCQ1" s="1" t="s">
        <v>21321</v>
      </c>
      <c r="SCR1" s="1" t="s">
        <v>21322</v>
      </c>
      <c r="SCS1" s="1" t="s">
        <v>21323</v>
      </c>
      <c r="SCT1" s="1" t="s">
        <v>21324</v>
      </c>
      <c r="SCU1" s="1" t="s">
        <v>21325</v>
      </c>
      <c r="SCV1" s="1" t="s">
        <v>21326</v>
      </c>
      <c r="SCW1" s="1" t="s">
        <v>21327</v>
      </c>
      <c r="SCX1" s="1" t="s">
        <v>21328</v>
      </c>
      <c r="SCY1" s="1" t="s">
        <v>21329</v>
      </c>
      <c r="SCZ1" s="1" t="s">
        <v>21330</v>
      </c>
      <c r="SDA1" s="1" t="s">
        <v>21331</v>
      </c>
      <c r="SDB1" s="1" t="s">
        <v>21332</v>
      </c>
      <c r="SDC1" s="1" t="s">
        <v>21333</v>
      </c>
      <c r="SDD1" s="1" t="s">
        <v>21334</v>
      </c>
      <c r="SDE1" s="1" t="s">
        <v>21335</v>
      </c>
      <c r="SDF1" s="1" t="s">
        <v>21336</v>
      </c>
      <c r="SDG1" s="1" t="s">
        <v>21337</v>
      </c>
      <c r="SDH1" s="1" t="s">
        <v>21338</v>
      </c>
      <c r="SDI1" s="1" t="s">
        <v>21339</v>
      </c>
      <c r="SDJ1" s="1" t="s">
        <v>21340</v>
      </c>
      <c r="SDK1" s="1" t="s">
        <v>21341</v>
      </c>
      <c r="SDL1" s="1" t="s">
        <v>21342</v>
      </c>
      <c r="SDM1" s="1" t="s">
        <v>21343</v>
      </c>
      <c r="SDN1" s="1" t="s">
        <v>21344</v>
      </c>
      <c r="SDO1" s="1" t="s">
        <v>21345</v>
      </c>
      <c r="SDP1" s="1" t="s">
        <v>21346</v>
      </c>
      <c r="SDQ1" s="1" t="s">
        <v>21347</v>
      </c>
      <c r="SDR1" s="1" t="s">
        <v>21348</v>
      </c>
      <c r="SDS1" s="1" t="s">
        <v>21349</v>
      </c>
      <c r="SDT1" s="1" t="s">
        <v>21350</v>
      </c>
      <c r="SDU1" s="1" t="s">
        <v>21351</v>
      </c>
      <c r="SDV1" s="1" t="s">
        <v>21352</v>
      </c>
      <c r="SDW1" s="1" t="s">
        <v>21353</v>
      </c>
      <c r="SDX1" s="1" t="s">
        <v>21354</v>
      </c>
      <c r="SDY1" s="1" t="s">
        <v>21355</v>
      </c>
      <c r="SDZ1" s="1" t="s">
        <v>21356</v>
      </c>
      <c r="SEA1" s="1" t="s">
        <v>21357</v>
      </c>
      <c r="SEB1" s="1" t="s">
        <v>21358</v>
      </c>
      <c r="SEC1" s="1" t="s">
        <v>21359</v>
      </c>
      <c r="SED1" s="1" t="s">
        <v>21360</v>
      </c>
      <c r="SEE1" s="1" t="s">
        <v>21361</v>
      </c>
      <c r="SEF1" s="1" t="s">
        <v>21362</v>
      </c>
      <c r="SEG1" s="1" t="s">
        <v>21363</v>
      </c>
      <c r="SEH1" s="1" t="s">
        <v>21364</v>
      </c>
      <c r="SEI1" s="1" t="s">
        <v>21365</v>
      </c>
      <c r="SEJ1" s="1" t="s">
        <v>21366</v>
      </c>
      <c r="SEK1" s="1" t="s">
        <v>21367</v>
      </c>
      <c r="SEL1" s="1" t="s">
        <v>21368</v>
      </c>
      <c r="SEM1" s="1" t="s">
        <v>21369</v>
      </c>
      <c r="SEN1" s="1" t="s">
        <v>21370</v>
      </c>
      <c r="SEO1" s="1" t="s">
        <v>21371</v>
      </c>
      <c r="SEP1" s="1" t="s">
        <v>21372</v>
      </c>
      <c r="SEQ1" s="1" t="s">
        <v>21373</v>
      </c>
      <c r="SER1" s="1" t="s">
        <v>21374</v>
      </c>
      <c r="SES1" s="1" t="s">
        <v>21375</v>
      </c>
      <c r="SET1" s="1" t="s">
        <v>21376</v>
      </c>
      <c r="SEU1" s="1" t="s">
        <v>21377</v>
      </c>
      <c r="SEV1" s="1" t="s">
        <v>21378</v>
      </c>
      <c r="SEW1" s="1" t="s">
        <v>21379</v>
      </c>
      <c r="SEX1" s="1" t="s">
        <v>21380</v>
      </c>
      <c r="SEY1" s="1" t="s">
        <v>21381</v>
      </c>
      <c r="SEZ1" s="1" t="s">
        <v>21382</v>
      </c>
      <c r="SFA1" s="1" t="s">
        <v>21383</v>
      </c>
      <c r="SFB1" s="1" t="s">
        <v>21384</v>
      </c>
      <c r="SFC1" s="1" t="s">
        <v>21385</v>
      </c>
      <c r="SFD1" s="1" t="s">
        <v>21386</v>
      </c>
      <c r="SFE1" s="1" t="s">
        <v>21387</v>
      </c>
      <c r="SFF1" s="1" t="s">
        <v>21388</v>
      </c>
      <c r="SFG1" s="1" t="s">
        <v>21389</v>
      </c>
      <c r="SFH1" s="1" t="s">
        <v>21390</v>
      </c>
      <c r="SFI1" s="1" t="s">
        <v>21391</v>
      </c>
      <c r="SFJ1" s="1" t="s">
        <v>21392</v>
      </c>
      <c r="SFK1" s="1" t="s">
        <v>21393</v>
      </c>
      <c r="SFL1" s="1" t="s">
        <v>21394</v>
      </c>
      <c r="SFM1" s="1" t="s">
        <v>21395</v>
      </c>
      <c r="SFN1" s="1" t="s">
        <v>21396</v>
      </c>
      <c r="SFO1" s="1" t="s">
        <v>21397</v>
      </c>
      <c r="SFP1" s="1" t="s">
        <v>21398</v>
      </c>
      <c r="SFQ1" s="1" t="s">
        <v>21399</v>
      </c>
      <c r="SFR1" s="1" t="s">
        <v>21400</v>
      </c>
      <c r="SFS1" s="1" t="s">
        <v>21401</v>
      </c>
      <c r="SFT1" s="1" t="s">
        <v>21402</v>
      </c>
      <c r="SFU1" s="1" t="s">
        <v>21403</v>
      </c>
      <c r="SFV1" s="1" t="s">
        <v>21404</v>
      </c>
      <c r="SFW1" s="1" t="s">
        <v>21405</v>
      </c>
      <c r="SFX1" s="1" t="s">
        <v>21406</v>
      </c>
      <c r="SFY1" s="1" t="s">
        <v>21407</v>
      </c>
      <c r="SFZ1" s="1" t="s">
        <v>21408</v>
      </c>
      <c r="SGA1" s="1" t="s">
        <v>21409</v>
      </c>
      <c r="SGB1" s="1" t="s">
        <v>21410</v>
      </c>
      <c r="SGC1" s="1" t="s">
        <v>21411</v>
      </c>
      <c r="SGD1" s="1" t="s">
        <v>21412</v>
      </c>
      <c r="SGE1" s="1" t="s">
        <v>21413</v>
      </c>
      <c r="SGF1" s="1" t="s">
        <v>21414</v>
      </c>
      <c r="SGG1" s="1" t="s">
        <v>21415</v>
      </c>
      <c r="SGH1" s="1" t="s">
        <v>21416</v>
      </c>
      <c r="SGI1" s="1" t="s">
        <v>21417</v>
      </c>
      <c r="SGJ1" s="1" t="s">
        <v>21418</v>
      </c>
      <c r="SGK1" s="1" t="s">
        <v>21419</v>
      </c>
      <c r="SGL1" s="1" t="s">
        <v>21420</v>
      </c>
      <c r="SGM1" s="1" t="s">
        <v>21421</v>
      </c>
      <c r="SGN1" s="1" t="s">
        <v>21422</v>
      </c>
      <c r="SGO1" s="1" t="s">
        <v>21423</v>
      </c>
      <c r="SGP1" s="1" t="s">
        <v>21424</v>
      </c>
      <c r="SGQ1" s="1" t="s">
        <v>21425</v>
      </c>
      <c r="SGR1" s="1" t="s">
        <v>21426</v>
      </c>
      <c r="SGS1" s="1" t="s">
        <v>21427</v>
      </c>
      <c r="SGT1" s="1" t="s">
        <v>21428</v>
      </c>
      <c r="SGU1" s="1" t="s">
        <v>21429</v>
      </c>
      <c r="SGV1" s="1" t="s">
        <v>21430</v>
      </c>
      <c r="SGW1" s="1" t="s">
        <v>21431</v>
      </c>
      <c r="SGX1" s="1" t="s">
        <v>21432</v>
      </c>
      <c r="SGY1" s="1" t="s">
        <v>21433</v>
      </c>
      <c r="SGZ1" s="1" t="s">
        <v>21434</v>
      </c>
      <c r="SHA1" s="1" t="s">
        <v>21435</v>
      </c>
      <c r="SHB1" s="1" t="s">
        <v>21436</v>
      </c>
      <c r="SHC1" s="1" t="s">
        <v>21437</v>
      </c>
      <c r="SHD1" s="1" t="s">
        <v>21438</v>
      </c>
      <c r="SHE1" s="1" t="s">
        <v>21439</v>
      </c>
      <c r="SHF1" s="1" t="s">
        <v>21440</v>
      </c>
      <c r="SHG1" s="1" t="s">
        <v>21441</v>
      </c>
      <c r="SHH1" s="1" t="s">
        <v>21442</v>
      </c>
      <c r="SHI1" s="1" t="s">
        <v>21443</v>
      </c>
      <c r="SHJ1" s="1" t="s">
        <v>21444</v>
      </c>
      <c r="SHK1" s="1" t="s">
        <v>21445</v>
      </c>
      <c r="SHL1" s="1" t="s">
        <v>21446</v>
      </c>
      <c r="SHM1" s="1" t="s">
        <v>21447</v>
      </c>
      <c r="SHN1" s="1" t="s">
        <v>21448</v>
      </c>
      <c r="SHO1" s="1" t="s">
        <v>21449</v>
      </c>
      <c r="SHP1" s="1" t="s">
        <v>21450</v>
      </c>
      <c r="SHQ1" s="1" t="s">
        <v>21451</v>
      </c>
      <c r="SHR1" s="1" t="s">
        <v>21452</v>
      </c>
      <c r="SHS1" s="1" t="s">
        <v>21453</v>
      </c>
      <c r="SHT1" s="1" t="s">
        <v>21454</v>
      </c>
      <c r="SHU1" s="1" t="s">
        <v>21455</v>
      </c>
      <c r="SHV1" s="1" t="s">
        <v>21456</v>
      </c>
      <c r="SHW1" s="1" t="s">
        <v>21457</v>
      </c>
      <c r="SHX1" s="1" t="s">
        <v>21458</v>
      </c>
      <c r="SHY1" s="1" t="s">
        <v>21459</v>
      </c>
      <c r="SHZ1" s="1" t="s">
        <v>21460</v>
      </c>
      <c r="SIA1" s="1" t="s">
        <v>21461</v>
      </c>
      <c r="SIB1" s="1" t="s">
        <v>21462</v>
      </c>
      <c r="SIC1" s="1" t="s">
        <v>21463</v>
      </c>
      <c r="SID1" s="1" t="s">
        <v>21464</v>
      </c>
      <c r="SIE1" s="1" t="s">
        <v>21465</v>
      </c>
      <c r="SIF1" s="1" t="s">
        <v>21466</v>
      </c>
      <c r="SIG1" s="1" t="s">
        <v>21467</v>
      </c>
      <c r="SIH1" s="1" t="s">
        <v>21468</v>
      </c>
      <c r="SII1" s="1" t="s">
        <v>21469</v>
      </c>
      <c r="SIJ1" s="1" t="s">
        <v>21470</v>
      </c>
      <c r="SIK1" s="1" t="s">
        <v>21471</v>
      </c>
      <c r="SIL1" s="1" t="s">
        <v>21472</v>
      </c>
      <c r="SIM1" s="1" t="s">
        <v>21473</v>
      </c>
      <c r="SIN1" s="1" t="s">
        <v>21474</v>
      </c>
      <c r="SIO1" s="1" t="s">
        <v>21475</v>
      </c>
      <c r="SIP1" s="1" t="s">
        <v>21476</v>
      </c>
      <c r="SIQ1" s="1" t="s">
        <v>21477</v>
      </c>
      <c r="SIR1" s="1" t="s">
        <v>21478</v>
      </c>
      <c r="SIS1" s="1" t="s">
        <v>21479</v>
      </c>
      <c r="SIT1" s="1" t="s">
        <v>21480</v>
      </c>
      <c r="SIU1" s="1" t="s">
        <v>21481</v>
      </c>
      <c r="SIV1" s="1" t="s">
        <v>21482</v>
      </c>
      <c r="SIW1" s="1" t="s">
        <v>21483</v>
      </c>
      <c r="SIX1" s="1" t="s">
        <v>21484</v>
      </c>
      <c r="SIY1" s="1" t="s">
        <v>21485</v>
      </c>
      <c r="SIZ1" s="1" t="s">
        <v>21486</v>
      </c>
      <c r="SJA1" s="1" t="s">
        <v>21487</v>
      </c>
      <c r="SJB1" s="1" t="s">
        <v>21488</v>
      </c>
      <c r="SJC1" s="1" t="s">
        <v>21489</v>
      </c>
      <c r="SJD1" s="1" t="s">
        <v>21490</v>
      </c>
      <c r="SJE1" s="1" t="s">
        <v>21491</v>
      </c>
      <c r="SJF1" s="1" t="s">
        <v>21492</v>
      </c>
      <c r="SJG1" s="1" t="s">
        <v>21493</v>
      </c>
      <c r="SJH1" s="1" t="s">
        <v>21494</v>
      </c>
      <c r="SJI1" s="1" t="s">
        <v>21495</v>
      </c>
      <c r="SJJ1" s="1" t="s">
        <v>21496</v>
      </c>
      <c r="SJK1" s="1" t="s">
        <v>21497</v>
      </c>
      <c r="SJL1" s="1" t="s">
        <v>21498</v>
      </c>
      <c r="SJM1" s="1" t="s">
        <v>21499</v>
      </c>
      <c r="SJN1" s="1" t="s">
        <v>21500</v>
      </c>
      <c r="SJO1" s="1" t="s">
        <v>21501</v>
      </c>
      <c r="SJP1" s="1" t="s">
        <v>21502</v>
      </c>
      <c r="SJQ1" s="1" t="s">
        <v>21503</v>
      </c>
      <c r="SJR1" s="1" t="s">
        <v>21504</v>
      </c>
      <c r="SJS1" s="1" t="s">
        <v>21505</v>
      </c>
      <c r="SJT1" s="1" t="s">
        <v>21506</v>
      </c>
      <c r="SJU1" s="1" t="s">
        <v>21507</v>
      </c>
      <c r="SJV1" s="1" t="s">
        <v>21508</v>
      </c>
      <c r="SJW1" s="1" t="s">
        <v>21509</v>
      </c>
      <c r="SJX1" s="1" t="s">
        <v>21510</v>
      </c>
      <c r="SJY1" s="1" t="s">
        <v>21511</v>
      </c>
      <c r="SJZ1" s="1" t="s">
        <v>21512</v>
      </c>
      <c r="SKA1" s="1" t="s">
        <v>21513</v>
      </c>
      <c r="SKB1" s="1" t="s">
        <v>21514</v>
      </c>
      <c r="SKC1" s="1" t="s">
        <v>21515</v>
      </c>
      <c r="SKD1" s="1" t="s">
        <v>21516</v>
      </c>
      <c r="SKE1" s="1" t="s">
        <v>21517</v>
      </c>
      <c r="SKF1" s="1" t="s">
        <v>21518</v>
      </c>
      <c r="SKG1" s="1" t="s">
        <v>21519</v>
      </c>
      <c r="SKH1" s="1" t="s">
        <v>21520</v>
      </c>
      <c r="SKI1" s="1" t="s">
        <v>21521</v>
      </c>
      <c r="SKJ1" s="1" t="s">
        <v>21522</v>
      </c>
      <c r="SKK1" s="1" t="s">
        <v>21523</v>
      </c>
      <c r="SKL1" s="1" t="s">
        <v>21524</v>
      </c>
      <c r="SKM1" s="1" t="s">
        <v>21525</v>
      </c>
      <c r="SKN1" s="1" t="s">
        <v>21526</v>
      </c>
      <c r="SKO1" s="1" t="s">
        <v>21527</v>
      </c>
      <c r="SKP1" s="1" t="s">
        <v>21528</v>
      </c>
      <c r="SKQ1" s="1" t="s">
        <v>21529</v>
      </c>
      <c r="SKR1" s="1" t="s">
        <v>21530</v>
      </c>
      <c r="SKS1" s="1" t="s">
        <v>21531</v>
      </c>
      <c r="SKT1" s="1" t="s">
        <v>21532</v>
      </c>
      <c r="SKU1" s="1" t="s">
        <v>21533</v>
      </c>
      <c r="SKV1" s="1" t="s">
        <v>21534</v>
      </c>
      <c r="SKW1" s="1" t="s">
        <v>21535</v>
      </c>
      <c r="SKX1" s="1" t="s">
        <v>21536</v>
      </c>
      <c r="SKY1" s="1" t="s">
        <v>21537</v>
      </c>
      <c r="SKZ1" s="1" t="s">
        <v>21538</v>
      </c>
      <c r="SLA1" s="1" t="s">
        <v>21539</v>
      </c>
      <c r="SLB1" s="1" t="s">
        <v>21540</v>
      </c>
      <c r="SLC1" s="1" t="s">
        <v>21541</v>
      </c>
      <c r="SLD1" s="1" t="s">
        <v>21542</v>
      </c>
      <c r="SLE1" s="1" t="s">
        <v>21543</v>
      </c>
      <c r="SLF1" s="1" t="s">
        <v>21544</v>
      </c>
      <c r="SLG1" s="1" t="s">
        <v>21545</v>
      </c>
      <c r="SLH1" s="1" t="s">
        <v>21546</v>
      </c>
      <c r="SLI1" s="1" t="s">
        <v>21547</v>
      </c>
      <c r="SLJ1" s="1" t="s">
        <v>21548</v>
      </c>
      <c r="SLK1" s="1" t="s">
        <v>21549</v>
      </c>
      <c r="SLL1" s="1" t="s">
        <v>21550</v>
      </c>
      <c r="SLM1" s="1" t="s">
        <v>21551</v>
      </c>
      <c r="SLN1" s="1" t="s">
        <v>21552</v>
      </c>
      <c r="SLO1" s="1" t="s">
        <v>21553</v>
      </c>
      <c r="SLP1" s="1" t="s">
        <v>21554</v>
      </c>
      <c r="SLQ1" s="1" t="s">
        <v>21555</v>
      </c>
      <c r="SLR1" s="1" t="s">
        <v>21556</v>
      </c>
      <c r="SLS1" s="1" t="s">
        <v>21557</v>
      </c>
      <c r="SLT1" s="1" t="s">
        <v>21558</v>
      </c>
      <c r="SLU1" s="1" t="s">
        <v>21559</v>
      </c>
      <c r="SLV1" s="1" t="s">
        <v>21560</v>
      </c>
      <c r="SLW1" s="1" t="s">
        <v>21561</v>
      </c>
      <c r="SLX1" s="1" t="s">
        <v>21562</v>
      </c>
      <c r="SLY1" s="1" t="s">
        <v>21563</v>
      </c>
      <c r="SLZ1" s="1" t="s">
        <v>21564</v>
      </c>
      <c r="SMA1" s="1" t="s">
        <v>21565</v>
      </c>
      <c r="SMB1" s="1" t="s">
        <v>21566</v>
      </c>
      <c r="SMC1" s="1" t="s">
        <v>21567</v>
      </c>
      <c r="SMD1" s="1" t="s">
        <v>21568</v>
      </c>
      <c r="SME1" s="1" t="s">
        <v>21569</v>
      </c>
      <c r="SMF1" s="1" t="s">
        <v>21570</v>
      </c>
      <c r="SMG1" s="1" t="s">
        <v>21571</v>
      </c>
      <c r="SMH1" s="1" t="s">
        <v>21572</v>
      </c>
      <c r="SMI1" s="1" t="s">
        <v>21573</v>
      </c>
      <c r="SMJ1" s="1" t="s">
        <v>21574</v>
      </c>
      <c r="SMK1" s="1" t="s">
        <v>21575</v>
      </c>
      <c r="SML1" s="1" t="s">
        <v>21576</v>
      </c>
      <c r="SMM1" s="1" t="s">
        <v>21577</v>
      </c>
      <c r="SMN1" s="1" t="s">
        <v>21578</v>
      </c>
      <c r="SMO1" s="1" t="s">
        <v>21579</v>
      </c>
      <c r="SMP1" s="1" t="s">
        <v>21580</v>
      </c>
      <c r="SMQ1" s="1" t="s">
        <v>21581</v>
      </c>
      <c r="SMR1" s="1" t="s">
        <v>21582</v>
      </c>
      <c r="SMS1" s="1" t="s">
        <v>21583</v>
      </c>
      <c r="SMT1" s="1" t="s">
        <v>21584</v>
      </c>
      <c r="SMU1" s="1" t="s">
        <v>21585</v>
      </c>
      <c r="SMV1" s="1" t="s">
        <v>21586</v>
      </c>
      <c r="SMW1" s="1" t="s">
        <v>21587</v>
      </c>
      <c r="SMX1" s="1" t="s">
        <v>21588</v>
      </c>
      <c r="SMY1" s="1" t="s">
        <v>21589</v>
      </c>
      <c r="SMZ1" s="1" t="s">
        <v>21590</v>
      </c>
      <c r="SNA1" s="1" t="s">
        <v>21591</v>
      </c>
      <c r="SNB1" s="1" t="s">
        <v>21592</v>
      </c>
      <c r="SNC1" s="1" t="s">
        <v>21593</v>
      </c>
      <c r="SND1" s="1" t="s">
        <v>21594</v>
      </c>
      <c r="SNE1" s="1" t="s">
        <v>21595</v>
      </c>
      <c r="SNF1" s="1" t="s">
        <v>21596</v>
      </c>
      <c r="SNG1" s="1" t="s">
        <v>21597</v>
      </c>
      <c r="SNH1" s="1" t="s">
        <v>21598</v>
      </c>
      <c r="SNI1" s="1" t="s">
        <v>21599</v>
      </c>
      <c r="SNJ1" s="1" t="s">
        <v>21600</v>
      </c>
      <c r="SNK1" s="1" t="s">
        <v>21601</v>
      </c>
      <c r="SNL1" s="1" t="s">
        <v>21602</v>
      </c>
      <c r="SNM1" s="1" t="s">
        <v>21603</v>
      </c>
      <c r="SNN1" s="1" t="s">
        <v>21604</v>
      </c>
      <c r="SNO1" s="1" t="s">
        <v>21605</v>
      </c>
      <c r="SNP1" s="1" t="s">
        <v>21606</v>
      </c>
      <c r="SNQ1" s="1" t="s">
        <v>21607</v>
      </c>
      <c r="SNR1" s="1" t="s">
        <v>21608</v>
      </c>
      <c r="SNS1" s="1" t="s">
        <v>21609</v>
      </c>
      <c r="SNT1" s="1" t="s">
        <v>21610</v>
      </c>
      <c r="SNU1" s="1" t="s">
        <v>21611</v>
      </c>
      <c r="SNV1" s="1" t="s">
        <v>21612</v>
      </c>
      <c r="SNW1" s="1" t="s">
        <v>21613</v>
      </c>
      <c r="SNX1" s="1" t="s">
        <v>21614</v>
      </c>
      <c r="SNY1" s="1" t="s">
        <v>21615</v>
      </c>
      <c r="SNZ1" s="1" t="s">
        <v>21616</v>
      </c>
      <c r="SOA1" s="1" t="s">
        <v>21617</v>
      </c>
      <c r="SOB1" s="1" t="s">
        <v>21618</v>
      </c>
      <c r="SOC1" s="1" t="s">
        <v>21619</v>
      </c>
      <c r="SOD1" s="1" t="s">
        <v>21620</v>
      </c>
      <c r="SOE1" s="1" t="s">
        <v>21621</v>
      </c>
      <c r="SOF1" s="1" t="s">
        <v>21622</v>
      </c>
      <c r="SOG1" s="1" t="s">
        <v>21623</v>
      </c>
      <c r="SOH1" s="1" t="s">
        <v>21624</v>
      </c>
      <c r="SOI1" s="1" t="s">
        <v>21625</v>
      </c>
      <c r="SOJ1" s="1" t="s">
        <v>21626</v>
      </c>
      <c r="SOK1" s="1" t="s">
        <v>21627</v>
      </c>
      <c r="SOL1" s="1" t="s">
        <v>21628</v>
      </c>
      <c r="SOM1" s="1" t="s">
        <v>21629</v>
      </c>
      <c r="SON1" s="1" t="s">
        <v>21630</v>
      </c>
      <c r="SOO1" s="1" t="s">
        <v>21631</v>
      </c>
      <c r="SOP1" s="1" t="s">
        <v>21632</v>
      </c>
      <c r="SOQ1" s="1" t="s">
        <v>21633</v>
      </c>
      <c r="SOR1" s="1" t="s">
        <v>21634</v>
      </c>
      <c r="SOS1" s="1" t="s">
        <v>21635</v>
      </c>
      <c r="SOT1" s="1" t="s">
        <v>21636</v>
      </c>
      <c r="SOU1" s="1" t="s">
        <v>21637</v>
      </c>
      <c r="SOV1" s="1" t="s">
        <v>21638</v>
      </c>
      <c r="SOW1" s="1" t="s">
        <v>21639</v>
      </c>
      <c r="SOX1" s="1" t="s">
        <v>21640</v>
      </c>
      <c r="SOY1" s="1" t="s">
        <v>21641</v>
      </c>
      <c r="SOZ1" s="1" t="s">
        <v>21642</v>
      </c>
      <c r="SPA1" s="1" t="s">
        <v>21643</v>
      </c>
      <c r="SPB1" s="1" t="s">
        <v>21644</v>
      </c>
      <c r="SPC1" s="1" t="s">
        <v>21645</v>
      </c>
      <c r="SPD1" s="1" t="s">
        <v>21646</v>
      </c>
      <c r="SPE1" s="1" t="s">
        <v>21647</v>
      </c>
      <c r="SPF1" s="1" t="s">
        <v>21648</v>
      </c>
      <c r="SPG1" s="1" t="s">
        <v>21649</v>
      </c>
      <c r="SPH1" s="1" t="s">
        <v>21650</v>
      </c>
      <c r="SPI1" s="1" t="s">
        <v>21651</v>
      </c>
      <c r="SPJ1" s="1" t="s">
        <v>21652</v>
      </c>
      <c r="SPK1" s="1" t="s">
        <v>21653</v>
      </c>
      <c r="SPL1" s="1" t="s">
        <v>21654</v>
      </c>
      <c r="SPM1" s="1" t="s">
        <v>21655</v>
      </c>
      <c r="SPN1" s="1" t="s">
        <v>21656</v>
      </c>
      <c r="SPO1" s="1" t="s">
        <v>21657</v>
      </c>
      <c r="SPP1" s="1" t="s">
        <v>21658</v>
      </c>
      <c r="SPQ1" s="1" t="s">
        <v>21659</v>
      </c>
      <c r="SPR1" s="1" t="s">
        <v>21660</v>
      </c>
      <c r="SPS1" s="1" t="s">
        <v>21661</v>
      </c>
      <c r="SPT1" s="1" t="s">
        <v>21662</v>
      </c>
      <c r="SPU1" s="1" t="s">
        <v>21663</v>
      </c>
      <c r="SPV1" s="1" t="s">
        <v>21664</v>
      </c>
      <c r="SPW1" s="1" t="s">
        <v>21665</v>
      </c>
      <c r="SPX1" s="1" t="s">
        <v>21666</v>
      </c>
      <c r="SPY1" s="1" t="s">
        <v>21667</v>
      </c>
      <c r="SPZ1" s="1" t="s">
        <v>21668</v>
      </c>
      <c r="SQA1" s="1" t="s">
        <v>21669</v>
      </c>
      <c r="SQB1" s="1" t="s">
        <v>21670</v>
      </c>
      <c r="SQC1" s="1" t="s">
        <v>21671</v>
      </c>
      <c r="SQD1" s="1" t="s">
        <v>21672</v>
      </c>
      <c r="SQE1" s="1" t="s">
        <v>21673</v>
      </c>
      <c r="SQF1" s="1" t="s">
        <v>21674</v>
      </c>
      <c r="SQG1" s="1" t="s">
        <v>21675</v>
      </c>
      <c r="SQH1" s="1" t="s">
        <v>21676</v>
      </c>
      <c r="SQI1" s="1" t="s">
        <v>21677</v>
      </c>
      <c r="SQJ1" s="1" t="s">
        <v>21678</v>
      </c>
      <c r="SQK1" s="1" t="s">
        <v>21679</v>
      </c>
      <c r="SQL1" s="1" t="s">
        <v>21680</v>
      </c>
      <c r="SQM1" s="1" t="s">
        <v>21681</v>
      </c>
      <c r="SQN1" s="1" t="s">
        <v>21682</v>
      </c>
      <c r="SQO1" s="1" t="s">
        <v>21683</v>
      </c>
      <c r="SQP1" s="1" t="s">
        <v>21684</v>
      </c>
      <c r="SQQ1" s="1" t="s">
        <v>21685</v>
      </c>
      <c r="SQR1" s="1" t="s">
        <v>21686</v>
      </c>
      <c r="SQS1" s="1" t="s">
        <v>21687</v>
      </c>
      <c r="SQT1" s="1" t="s">
        <v>21688</v>
      </c>
      <c r="SQU1" s="1" t="s">
        <v>21689</v>
      </c>
      <c r="SQV1" s="1" t="s">
        <v>21690</v>
      </c>
      <c r="SQW1" s="1" t="s">
        <v>21691</v>
      </c>
      <c r="SQX1" s="1" t="s">
        <v>21692</v>
      </c>
      <c r="SQY1" s="1" t="s">
        <v>21693</v>
      </c>
      <c r="SQZ1" s="1" t="s">
        <v>21694</v>
      </c>
      <c r="SRA1" s="1" t="s">
        <v>21695</v>
      </c>
      <c r="SRB1" s="1" t="s">
        <v>21696</v>
      </c>
      <c r="SRC1" s="1" t="s">
        <v>21697</v>
      </c>
      <c r="SRD1" s="1" t="s">
        <v>21698</v>
      </c>
      <c r="SRE1" s="1" t="s">
        <v>21699</v>
      </c>
      <c r="SRF1" s="1" t="s">
        <v>21700</v>
      </c>
      <c r="SRG1" s="1" t="s">
        <v>21701</v>
      </c>
      <c r="SRH1" s="1" t="s">
        <v>21702</v>
      </c>
      <c r="SRI1" s="1" t="s">
        <v>21703</v>
      </c>
      <c r="SRJ1" s="1" t="s">
        <v>21704</v>
      </c>
      <c r="SRK1" s="1" t="s">
        <v>21705</v>
      </c>
      <c r="SRL1" s="1" t="s">
        <v>21706</v>
      </c>
      <c r="SRM1" s="1" t="s">
        <v>21707</v>
      </c>
      <c r="SRN1" s="1" t="s">
        <v>21708</v>
      </c>
      <c r="SRO1" s="1" t="s">
        <v>21709</v>
      </c>
      <c r="SRP1" s="1" t="s">
        <v>21710</v>
      </c>
      <c r="SRQ1" s="1" t="s">
        <v>21711</v>
      </c>
      <c r="SRR1" s="1" t="s">
        <v>21712</v>
      </c>
      <c r="SRS1" s="1" t="s">
        <v>21713</v>
      </c>
      <c r="SRT1" s="1" t="s">
        <v>21714</v>
      </c>
      <c r="SRU1" s="1" t="s">
        <v>21715</v>
      </c>
      <c r="SRV1" s="1" t="s">
        <v>21716</v>
      </c>
      <c r="SRW1" s="1" t="s">
        <v>21717</v>
      </c>
      <c r="SRX1" s="1" t="s">
        <v>21718</v>
      </c>
      <c r="SRY1" s="1" t="s">
        <v>21719</v>
      </c>
      <c r="SRZ1" s="1" t="s">
        <v>21720</v>
      </c>
      <c r="SSA1" s="1" t="s">
        <v>21721</v>
      </c>
      <c r="SSB1" s="1" t="s">
        <v>21722</v>
      </c>
      <c r="SSC1" s="1" t="s">
        <v>21723</v>
      </c>
      <c r="SSD1" s="1" t="s">
        <v>21724</v>
      </c>
      <c r="SSE1" s="1" t="s">
        <v>21725</v>
      </c>
      <c r="SSF1" s="1" t="s">
        <v>21726</v>
      </c>
      <c r="SSG1" s="1" t="s">
        <v>21727</v>
      </c>
      <c r="SSH1" s="1" t="s">
        <v>21728</v>
      </c>
      <c r="SSI1" s="1" t="s">
        <v>21729</v>
      </c>
      <c r="SSJ1" s="1" t="s">
        <v>21730</v>
      </c>
      <c r="SSK1" s="1" t="s">
        <v>21731</v>
      </c>
      <c r="SSL1" s="1" t="s">
        <v>21732</v>
      </c>
      <c r="SSM1" s="1" t="s">
        <v>21733</v>
      </c>
      <c r="SSN1" s="1" t="s">
        <v>21734</v>
      </c>
      <c r="SSO1" s="1" t="s">
        <v>21735</v>
      </c>
      <c r="SSP1" s="1" t="s">
        <v>21736</v>
      </c>
      <c r="SSQ1" s="1" t="s">
        <v>21737</v>
      </c>
      <c r="SSR1" s="1" t="s">
        <v>21738</v>
      </c>
      <c r="SSS1" s="1" t="s">
        <v>21739</v>
      </c>
      <c r="SST1" s="1" t="s">
        <v>21740</v>
      </c>
      <c r="SSU1" s="1" t="s">
        <v>21741</v>
      </c>
      <c r="SSV1" s="1" t="s">
        <v>21742</v>
      </c>
      <c r="SSW1" s="1" t="s">
        <v>21743</v>
      </c>
      <c r="SSX1" s="1" t="s">
        <v>21744</v>
      </c>
      <c r="SSY1" s="1" t="s">
        <v>21745</v>
      </c>
      <c r="SSZ1" s="1" t="s">
        <v>21746</v>
      </c>
      <c r="STA1" s="1" t="s">
        <v>21747</v>
      </c>
      <c r="STB1" s="1" t="s">
        <v>21748</v>
      </c>
      <c r="STC1" s="1" t="s">
        <v>21749</v>
      </c>
      <c r="STD1" s="1" t="s">
        <v>21750</v>
      </c>
      <c r="STE1" s="1" t="s">
        <v>21751</v>
      </c>
      <c r="STF1" s="1" t="s">
        <v>21752</v>
      </c>
      <c r="STG1" s="1" t="s">
        <v>21753</v>
      </c>
      <c r="STH1" s="1" t="s">
        <v>21754</v>
      </c>
      <c r="STI1" s="1" t="s">
        <v>21755</v>
      </c>
      <c r="STJ1" s="1" t="s">
        <v>21756</v>
      </c>
      <c r="STK1" s="1" t="s">
        <v>21757</v>
      </c>
      <c r="STL1" s="1" t="s">
        <v>21758</v>
      </c>
      <c r="STM1" s="1" t="s">
        <v>21759</v>
      </c>
      <c r="STN1" s="1" t="s">
        <v>21760</v>
      </c>
      <c r="STO1" s="1" t="s">
        <v>21761</v>
      </c>
      <c r="STP1" s="1" t="s">
        <v>21762</v>
      </c>
      <c r="STQ1" s="1" t="s">
        <v>21763</v>
      </c>
      <c r="STR1" s="1" t="s">
        <v>21764</v>
      </c>
      <c r="STS1" s="1" t="s">
        <v>21765</v>
      </c>
      <c r="STT1" s="1" t="s">
        <v>21766</v>
      </c>
      <c r="STU1" s="1" t="s">
        <v>21767</v>
      </c>
      <c r="STV1" s="1" t="s">
        <v>21768</v>
      </c>
      <c r="STW1" s="1" t="s">
        <v>21769</v>
      </c>
      <c r="STX1" s="1" t="s">
        <v>21770</v>
      </c>
      <c r="STY1" s="1" t="s">
        <v>21771</v>
      </c>
      <c r="STZ1" s="1" t="s">
        <v>21772</v>
      </c>
      <c r="SUA1" s="1" t="s">
        <v>21773</v>
      </c>
      <c r="SUB1" s="1" t="s">
        <v>21774</v>
      </c>
      <c r="SUC1" s="1" t="s">
        <v>21775</v>
      </c>
      <c r="SUD1" s="1" t="s">
        <v>21776</v>
      </c>
      <c r="SUE1" s="1" t="s">
        <v>21777</v>
      </c>
      <c r="SUF1" s="1" t="s">
        <v>21778</v>
      </c>
      <c r="SUG1" s="1" t="s">
        <v>21779</v>
      </c>
      <c r="SUH1" s="1" t="s">
        <v>21780</v>
      </c>
      <c r="SUI1" s="1" t="s">
        <v>21781</v>
      </c>
      <c r="SUJ1" s="1" t="s">
        <v>21782</v>
      </c>
      <c r="SUK1" s="1" t="s">
        <v>21783</v>
      </c>
      <c r="SUL1" s="1" t="s">
        <v>21784</v>
      </c>
      <c r="SUM1" s="1" t="s">
        <v>21785</v>
      </c>
      <c r="SUN1" s="1" t="s">
        <v>21786</v>
      </c>
      <c r="SUO1" s="1" t="s">
        <v>21787</v>
      </c>
      <c r="SUP1" s="1" t="s">
        <v>21788</v>
      </c>
      <c r="SUQ1" s="1" t="s">
        <v>21789</v>
      </c>
      <c r="SUR1" s="1" t="s">
        <v>21790</v>
      </c>
      <c r="SUS1" s="1" t="s">
        <v>21791</v>
      </c>
      <c r="SUT1" s="1" t="s">
        <v>21792</v>
      </c>
      <c r="SUU1" s="1" t="s">
        <v>21793</v>
      </c>
      <c r="SUV1" s="1" t="s">
        <v>21794</v>
      </c>
      <c r="SUW1" s="1" t="s">
        <v>21795</v>
      </c>
      <c r="SUX1" s="1" t="s">
        <v>21796</v>
      </c>
      <c r="SUY1" s="1" t="s">
        <v>21797</v>
      </c>
      <c r="SUZ1" s="1" t="s">
        <v>21798</v>
      </c>
      <c r="SVA1" s="1" t="s">
        <v>21799</v>
      </c>
      <c r="SVB1" s="1" t="s">
        <v>21800</v>
      </c>
      <c r="SVC1" s="1" t="s">
        <v>21801</v>
      </c>
      <c r="SVD1" s="1" t="s">
        <v>21802</v>
      </c>
      <c r="SVE1" s="1" t="s">
        <v>21803</v>
      </c>
      <c r="SVF1" s="1" t="s">
        <v>21804</v>
      </c>
      <c r="SVG1" s="1" t="s">
        <v>21805</v>
      </c>
      <c r="SVH1" s="1" t="s">
        <v>21806</v>
      </c>
      <c r="SVI1" s="1" t="s">
        <v>21807</v>
      </c>
      <c r="SVJ1" s="1" t="s">
        <v>21808</v>
      </c>
      <c r="SVK1" s="1" t="s">
        <v>21809</v>
      </c>
      <c r="SVL1" s="1" t="s">
        <v>21810</v>
      </c>
      <c r="SVM1" s="1" t="s">
        <v>21811</v>
      </c>
      <c r="SVN1" s="1" t="s">
        <v>21812</v>
      </c>
      <c r="SVO1" s="1" t="s">
        <v>21813</v>
      </c>
      <c r="SVP1" s="1" t="s">
        <v>21814</v>
      </c>
      <c r="SVQ1" s="1" t="s">
        <v>21815</v>
      </c>
      <c r="SVR1" s="1" t="s">
        <v>21816</v>
      </c>
      <c r="SVS1" s="1" t="s">
        <v>21817</v>
      </c>
      <c r="SVT1" s="1" t="s">
        <v>21818</v>
      </c>
      <c r="SVU1" s="1" t="s">
        <v>21819</v>
      </c>
      <c r="SVV1" s="1" t="s">
        <v>21820</v>
      </c>
      <c r="SVW1" s="1" t="s">
        <v>21821</v>
      </c>
      <c r="SVX1" s="1" t="s">
        <v>21822</v>
      </c>
      <c r="SVY1" s="1" t="s">
        <v>21823</v>
      </c>
      <c r="SVZ1" s="1" t="s">
        <v>21824</v>
      </c>
      <c r="SWA1" s="1" t="s">
        <v>21825</v>
      </c>
      <c r="SWB1" s="1" t="s">
        <v>21826</v>
      </c>
      <c r="SWC1" s="1" t="s">
        <v>21827</v>
      </c>
      <c r="SWD1" s="1" t="s">
        <v>21828</v>
      </c>
      <c r="SWE1" s="1" t="s">
        <v>21829</v>
      </c>
      <c r="SWF1" s="1" t="s">
        <v>21830</v>
      </c>
      <c r="SWG1" s="1" t="s">
        <v>21831</v>
      </c>
      <c r="SWH1" s="1" t="s">
        <v>21832</v>
      </c>
      <c r="SWI1" s="1" t="s">
        <v>21833</v>
      </c>
      <c r="SWJ1" s="1" t="s">
        <v>21834</v>
      </c>
      <c r="SWK1" s="1" t="s">
        <v>21835</v>
      </c>
      <c r="SWL1" s="1" t="s">
        <v>21836</v>
      </c>
      <c r="SWM1" s="1" t="s">
        <v>21837</v>
      </c>
      <c r="SWN1" s="1" t="s">
        <v>21838</v>
      </c>
      <c r="SWO1" s="1" t="s">
        <v>21839</v>
      </c>
      <c r="SWP1" s="1" t="s">
        <v>21840</v>
      </c>
      <c r="SWQ1" s="1" t="s">
        <v>21841</v>
      </c>
      <c r="SWR1" s="1" t="s">
        <v>21842</v>
      </c>
      <c r="SWS1" s="1" t="s">
        <v>21843</v>
      </c>
      <c r="SWT1" s="1" t="s">
        <v>21844</v>
      </c>
      <c r="SWU1" s="1" t="s">
        <v>21845</v>
      </c>
      <c r="SWV1" s="1" t="s">
        <v>21846</v>
      </c>
      <c r="SWW1" s="1" t="s">
        <v>21847</v>
      </c>
      <c r="SWX1" s="1" t="s">
        <v>21848</v>
      </c>
      <c r="SWY1" s="1" t="s">
        <v>21849</v>
      </c>
      <c r="SWZ1" s="1" t="s">
        <v>21850</v>
      </c>
      <c r="SXA1" s="1" t="s">
        <v>21851</v>
      </c>
      <c r="SXB1" s="1" t="s">
        <v>21852</v>
      </c>
      <c r="SXC1" s="1" t="s">
        <v>21853</v>
      </c>
      <c r="SXD1" s="1" t="s">
        <v>21854</v>
      </c>
      <c r="SXE1" s="1" t="s">
        <v>21855</v>
      </c>
      <c r="SXF1" s="1" t="s">
        <v>21856</v>
      </c>
      <c r="SXG1" s="1" t="s">
        <v>21857</v>
      </c>
      <c r="SXH1" s="1" t="s">
        <v>21858</v>
      </c>
      <c r="SXI1" s="1" t="s">
        <v>21859</v>
      </c>
      <c r="SXJ1" s="1" t="s">
        <v>21860</v>
      </c>
      <c r="SXK1" s="1" t="s">
        <v>21861</v>
      </c>
      <c r="SXL1" s="1" t="s">
        <v>21862</v>
      </c>
      <c r="SXM1" s="1" t="s">
        <v>21863</v>
      </c>
      <c r="SXN1" s="1" t="s">
        <v>21864</v>
      </c>
      <c r="SXO1" s="1" t="s">
        <v>21865</v>
      </c>
      <c r="SXP1" s="1" t="s">
        <v>21866</v>
      </c>
      <c r="SXQ1" s="1" t="s">
        <v>21867</v>
      </c>
      <c r="SXR1" s="1" t="s">
        <v>21868</v>
      </c>
      <c r="SXS1" s="1" t="s">
        <v>21869</v>
      </c>
      <c r="SXT1" s="1" t="s">
        <v>21870</v>
      </c>
      <c r="SXU1" s="1" t="s">
        <v>21871</v>
      </c>
      <c r="SXV1" s="1" t="s">
        <v>21872</v>
      </c>
      <c r="SXW1" s="1" t="s">
        <v>21873</v>
      </c>
      <c r="SXX1" s="1" t="s">
        <v>21874</v>
      </c>
      <c r="SXY1" s="1" t="s">
        <v>21875</v>
      </c>
      <c r="SXZ1" s="1" t="s">
        <v>21876</v>
      </c>
      <c r="SYA1" s="1" t="s">
        <v>21877</v>
      </c>
      <c r="SYB1" s="1" t="s">
        <v>21878</v>
      </c>
      <c r="SYC1" s="1" t="s">
        <v>21879</v>
      </c>
      <c r="SYD1" s="1" t="s">
        <v>21880</v>
      </c>
      <c r="SYE1" s="1" t="s">
        <v>21881</v>
      </c>
      <c r="SYF1" s="1" t="s">
        <v>21882</v>
      </c>
      <c r="SYG1" s="1" t="s">
        <v>21883</v>
      </c>
      <c r="SYH1" s="1" t="s">
        <v>21884</v>
      </c>
      <c r="SYI1" s="1" t="s">
        <v>21885</v>
      </c>
      <c r="SYJ1" s="1" t="s">
        <v>21886</v>
      </c>
      <c r="SYK1" s="1" t="s">
        <v>21887</v>
      </c>
      <c r="SYL1" s="1" t="s">
        <v>21888</v>
      </c>
      <c r="SYM1" s="1" t="s">
        <v>21889</v>
      </c>
      <c r="SYN1" s="1" t="s">
        <v>21890</v>
      </c>
      <c r="SYO1" s="1" t="s">
        <v>21891</v>
      </c>
      <c r="SYP1" s="1" t="s">
        <v>21892</v>
      </c>
      <c r="SYQ1" s="1" t="s">
        <v>21893</v>
      </c>
      <c r="SYR1" s="1" t="s">
        <v>21894</v>
      </c>
      <c r="SYS1" s="1" t="s">
        <v>21895</v>
      </c>
      <c r="SYT1" s="1" t="s">
        <v>21896</v>
      </c>
      <c r="SYU1" s="1" t="s">
        <v>21897</v>
      </c>
      <c r="SYV1" s="1" t="s">
        <v>21898</v>
      </c>
      <c r="SYW1" s="1" t="s">
        <v>21899</v>
      </c>
      <c r="SYX1" s="1" t="s">
        <v>21900</v>
      </c>
      <c r="SYY1" s="1" t="s">
        <v>21901</v>
      </c>
      <c r="SYZ1" s="1" t="s">
        <v>21902</v>
      </c>
      <c r="SZA1" s="1" t="s">
        <v>21903</v>
      </c>
      <c r="SZB1" s="1" t="s">
        <v>21904</v>
      </c>
      <c r="SZC1" s="1" t="s">
        <v>21905</v>
      </c>
      <c r="SZD1" s="1" t="s">
        <v>21906</v>
      </c>
      <c r="SZE1" s="1" t="s">
        <v>21907</v>
      </c>
      <c r="SZF1" s="1" t="s">
        <v>21908</v>
      </c>
      <c r="SZG1" s="1" t="s">
        <v>21909</v>
      </c>
      <c r="SZH1" s="1" t="s">
        <v>21910</v>
      </c>
      <c r="SZI1" s="1" t="s">
        <v>21911</v>
      </c>
      <c r="SZJ1" s="1" t="s">
        <v>21912</v>
      </c>
      <c r="SZK1" s="1" t="s">
        <v>21913</v>
      </c>
      <c r="SZL1" s="1" t="s">
        <v>21914</v>
      </c>
      <c r="SZM1" s="1" t="s">
        <v>21915</v>
      </c>
      <c r="SZN1" s="1" t="s">
        <v>21916</v>
      </c>
      <c r="SZO1" s="1" t="s">
        <v>21917</v>
      </c>
      <c r="SZP1" s="1" t="s">
        <v>21918</v>
      </c>
      <c r="SZQ1" s="1" t="s">
        <v>21919</v>
      </c>
      <c r="SZR1" s="1" t="s">
        <v>21920</v>
      </c>
      <c r="SZS1" s="1" t="s">
        <v>21921</v>
      </c>
      <c r="SZT1" s="1" t="s">
        <v>21922</v>
      </c>
      <c r="SZU1" s="1" t="s">
        <v>21923</v>
      </c>
      <c r="SZV1" s="1" t="s">
        <v>21924</v>
      </c>
      <c r="SZW1" s="1" t="s">
        <v>21925</v>
      </c>
      <c r="SZX1" s="1" t="s">
        <v>21926</v>
      </c>
      <c r="SZY1" s="1" t="s">
        <v>21927</v>
      </c>
      <c r="SZZ1" s="1" t="s">
        <v>21928</v>
      </c>
      <c r="TAA1" s="1" t="s">
        <v>21929</v>
      </c>
      <c r="TAB1" s="1" t="s">
        <v>21930</v>
      </c>
      <c r="TAC1" s="1" t="s">
        <v>21931</v>
      </c>
      <c r="TAD1" s="1" t="s">
        <v>21932</v>
      </c>
      <c r="TAE1" s="1" t="s">
        <v>21933</v>
      </c>
      <c r="TAF1" s="1" t="s">
        <v>21934</v>
      </c>
      <c r="TAG1" s="1" t="s">
        <v>21935</v>
      </c>
      <c r="TAH1" s="1" t="s">
        <v>21936</v>
      </c>
      <c r="TAI1" s="1" t="s">
        <v>21937</v>
      </c>
      <c r="TAJ1" s="1" t="s">
        <v>21938</v>
      </c>
      <c r="TAK1" s="1" t="s">
        <v>21939</v>
      </c>
      <c r="TAL1" s="1" t="s">
        <v>21940</v>
      </c>
      <c r="TAM1" s="1" t="s">
        <v>21941</v>
      </c>
      <c r="TAN1" s="1" t="s">
        <v>21942</v>
      </c>
      <c r="TAO1" s="1" t="s">
        <v>21943</v>
      </c>
      <c r="TAP1" s="1" t="s">
        <v>21944</v>
      </c>
      <c r="TAQ1" s="1" t="s">
        <v>21945</v>
      </c>
      <c r="TAR1" s="1" t="s">
        <v>21946</v>
      </c>
      <c r="TAS1" s="1" t="s">
        <v>21947</v>
      </c>
      <c r="TAT1" s="1" t="s">
        <v>21948</v>
      </c>
      <c r="TAU1" s="1" t="s">
        <v>21949</v>
      </c>
      <c r="TAV1" s="1" t="s">
        <v>21950</v>
      </c>
      <c r="TAW1" s="1" t="s">
        <v>21951</v>
      </c>
      <c r="TAX1" s="1" t="s">
        <v>21952</v>
      </c>
      <c r="TAY1" s="1" t="s">
        <v>21953</v>
      </c>
      <c r="TAZ1" s="1" t="s">
        <v>21954</v>
      </c>
      <c r="TBA1" s="1" t="s">
        <v>21955</v>
      </c>
      <c r="TBB1" s="1" t="s">
        <v>21956</v>
      </c>
      <c r="TBC1" s="1" t="s">
        <v>21957</v>
      </c>
      <c r="TBD1" s="1" t="s">
        <v>21958</v>
      </c>
      <c r="TBE1" s="1" t="s">
        <v>21959</v>
      </c>
      <c r="TBF1" s="1" t="s">
        <v>21960</v>
      </c>
      <c r="TBG1" s="1" t="s">
        <v>21961</v>
      </c>
      <c r="TBH1" s="1" t="s">
        <v>21962</v>
      </c>
      <c r="TBI1" s="1" t="s">
        <v>21963</v>
      </c>
      <c r="TBJ1" s="1" t="s">
        <v>21964</v>
      </c>
      <c r="TBK1" s="1" t="s">
        <v>21965</v>
      </c>
      <c r="TBL1" s="1" t="s">
        <v>21966</v>
      </c>
      <c r="TBM1" s="1" t="s">
        <v>21967</v>
      </c>
      <c r="TBN1" s="1" t="s">
        <v>21968</v>
      </c>
      <c r="TBO1" s="1" t="s">
        <v>21969</v>
      </c>
      <c r="TBP1" s="1" t="s">
        <v>21970</v>
      </c>
      <c r="TBQ1" s="1" t="s">
        <v>21971</v>
      </c>
      <c r="TBR1" s="1" t="s">
        <v>21972</v>
      </c>
      <c r="TBS1" s="1" t="s">
        <v>21973</v>
      </c>
      <c r="TBT1" s="1" t="s">
        <v>21974</v>
      </c>
      <c r="TBU1" s="1" t="s">
        <v>21975</v>
      </c>
      <c r="TBV1" s="1" t="s">
        <v>21976</v>
      </c>
      <c r="TBW1" s="1" t="s">
        <v>21977</v>
      </c>
      <c r="TBX1" s="1" t="s">
        <v>21978</v>
      </c>
      <c r="TBY1" s="1" t="s">
        <v>21979</v>
      </c>
      <c r="TBZ1" s="1" t="s">
        <v>21980</v>
      </c>
      <c r="TCA1" s="1" t="s">
        <v>21981</v>
      </c>
      <c r="TCB1" s="1" t="s">
        <v>21982</v>
      </c>
      <c r="TCC1" s="1" t="s">
        <v>21983</v>
      </c>
      <c r="TCD1" s="1" t="s">
        <v>21984</v>
      </c>
      <c r="TCE1" s="1" t="s">
        <v>21985</v>
      </c>
      <c r="TCF1" s="1" t="s">
        <v>21986</v>
      </c>
      <c r="TCG1" s="1" t="s">
        <v>21987</v>
      </c>
      <c r="TCH1" s="1" t="s">
        <v>21988</v>
      </c>
      <c r="TCI1" s="1" t="s">
        <v>21989</v>
      </c>
      <c r="TCJ1" s="1" t="s">
        <v>21990</v>
      </c>
      <c r="TCK1" s="1" t="s">
        <v>21991</v>
      </c>
      <c r="TCL1" s="1" t="s">
        <v>21992</v>
      </c>
      <c r="TCM1" s="1" t="s">
        <v>21993</v>
      </c>
      <c r="TCN1" s="1" t="s">
        <v>21994</v>
      </c>
      <c r="TCO1" s="1" t="s">
        <v>21995</v>
      </c>
      <c r="TCP1" s="1" t="s">
        <v>21996</v>
      </c>
      <c r="TCQ1" s="1" t="s">
        <v>21997</v>
      </c>
      <c r="TCR1" s="1" t="s">
        <v>21998</v>
      </c>
      <c r="TCS1" s="1" t="s">
        <v>21999</v>
      </c>
      <c r="TCT1" s="1" t="s">
        <v>22000</v>
      </c>
      <c r="TCU1" s="1" t="s">
        <v>22001</v>
      </c>
      <c r="TCV1" s="1" t="s">
        <v>22002</v>
      </c>
      <c r="TCW1" s="1" t="s">
        <v>22003</v>
      </c>
      <c r="TCX1" s="1" t="s">
        <v>22004</v>
      </c>
      <c r="TCY1" s="1" t="s">
        <v>22005</v>
      </c>
      <c r="TCZ1" s="1" t="s">
        <v>22006</v>
      </c>
      <c r="TDA1" s="1" t="s">
        <v>22007</v>
      </c>
      <c r="TDB1" s="1" t="s">
        <v>22008</v>
      </c>
      <c r="TDC1" s="1" t="s">
        <v>22009</v>
      </c>
      <c r="TDD1" s="1" t="s">
        <v>22010</v>
      </c>
      <c r="TDE1" s="1" t="s">
        <v>22011</v>
      </c>
      <c r="TDF1" s="1" t="s">
        <v>22012</v>
      </c>
      <c r="TDG1" s="1" t="s">
        <v>22013</v>
      </c>
      <c r="TDH1" s="1" t="s">
        <v>22014</v>
      </c>
      <c r="TDI1" s="1" t="s">
        <v>22015</v>
      </c>
      <c r="TDJ1" s="1" t="s">
        <v>22016</v>
      </c>
      <c r="TDK1" s="1" t="s">
        <v>22017</v>
      </c>
      <c r="TDL1" s="1" t="s">
        <v>22018</v>
      </c>
      <c r="TDM1" s="1" t="s">
        <v>22019</v>
      </c>
      <c r="TDN1" s="1" t="s">
        <v>22020</v>
      </c>
      <c r="TDO1" s="1" t="s">
        <v>22021</v>
      </c>
      <c r="TDP1" s="1" t="s">
        <v>22022</v>
      </c>
      <c r="TDQ1" s="1" t="s">
        <v>22023</v>
      </c>
      <c r="TDR1" s="1" t="s">
        <v>22024</v>
      </c>
      <c r="TDS1" s="1" t="s">
        <v>22025</v>
      </c>
      <c r="TDT1" s="1" t="s">
        <v>22026</v>
      </c>
      <c r="TDU1" s="1" t="s">
        <v>22027</v>
      </c>
      <c r="TDV1" s="1" t="s">
        <v>22028</v>
      </c>
      <c r="TDW1" s="1" t="s">
        <v>22029</v>
      </c>
      <c r="TDX1" s="1" t="s">
        <v>22030</v>
      </c>
      <c r="TDY1" s="1" t="s">
        <v>22031</v>
      </c>
      <c r="TDZ1" s="1" t="s">
        <v>22032</v>
      </c>
      <c r="TEA1" s="1" t="s">
        <v>22033</v>
      </c>
      <c r="TEB1" s="1" t="s">
        <v>22034</v>
      </c>
      <c r="TEC1" s="1" t="s">
        <v>22035</v>
      </c>
      <c r="TED1" s="1" t="s">
        <v>22036</v>
      </c>
      <c r="TEE1" s="1" t="s">
        <v>22037</v>
      </c>
      <c r="TEF1" s="1" t="s">
        <v>22038</v>
      </c>
      <c r="TEG1" s="1" t="s">
        <v>22039</v>
      </c>
      <c r="TEH1" s="1" t="s">
        <v>22040</v>
      </c>
      <c r="TEI1" s="1" t="s">
        <v>22041</v>
      </c>
      <c r="TEJ1" s="1" t="s">
        <v>22042</v>
      </c>
      <c r="TEK1" s="1" t="s">
        <v>22043</v>
      </c>
      <c r="TEL1" s="1" t="s">
        <v>22044</v>
      </c>
      <c r="TEM1" s="1" t="s">
        <v>22045</v>
      </c>
      <c r="TEN1" s="1" t="s">
        <v>22046</v>
      </c>
      <c r="TEO1" s="1" t="s">
        <v>22047</v>
      </c>
      <c r="TEP1" s="1" t="s">
        <v>22048</v>
      </c>
      <c r="TEQ1" s="1" t="s">
        <v>22049</v>
      </c>
      <c r="TER1" s="1" t="s">
        <v>22050</v>
      </c>
      <c r="TES1" s="1" t="s">
        <v>22051</v>
      </c>
      <c r="TET1" s="1" t="s">
        <v>22052</v>
      </c>
      <c r="TEU1" s="1" t="s">
        <v>22053</v>
      </c>
      <c r="TEV1" s="1" t="s">
        <v>22054</v>
      </c>
      <c r="TEW1" s="1" t="s">
        <v>22055</v>
      </c>
      <c r="TEX1" s="1" t="s">
        <v>22056</v>
      </c>
      <c r="TEY1" s="1" t="s">
        <v>22057</v>
      </c>
      <c r="TEZ1" s="1" t="s">
        <v>22058</v>
      </c>
      <c r="TFA1" s="1" t="s">
        <v>22059</v>
      </c>
      <c r="TFB1" s="1" t="s">
        <v>22060</v>
      </c>
      <c r="TFC1" s="1" t="s">
        <v>22061</v>
      </c>
      <c r="TFD1" s="1" t="s">
        <v>22062</v>
      </c>
      <c r="TFE1" s="1" t="s">
        <v>22063</v>
      </c>
      <c r="TFF1" s="1" t="s">
        <v>22064</v>
      </c>
      <c r="TFG1" s="1" t="s">
        <v>22065</v>
      </c>
      <c r="TFH1" s="1" t="s">
        <v>22066</v>
      </c>
      <c r="TFI1" s="1" t="s">
        <v>22067</v>
      </c>
      <c r="TFJ1" s="1" t="s">
        <v>22068</v>
      </c>
      <c r="TFK1" s="1" t="s">
        <v>22069</v>
      </c>
      <c r="TFL1" s="1" t="s">
        <v>22070</v>
      </c>
      <c r="TFM1" s="1" t="s">
        <v>22071</v>
      </c>
      <c r="TFN1" s="1" t="s">
        <v>22072</v>
      </c>
      <c r="TFO1" s="1" t="s">
        <v>22073</v>
      </c>
      <c r="TFP1" s="1" t="s">
        <v>22074</v>
      </c>
      <c r="TFQ1" s="1" t="s">
        <v>22075</v>
      </c>
      <c r="TFR1" s="1" t="s">
        <v>22076</v>
      </c>
      <c r="TFS1" s="1" t="s">
        <v>22077</v>
      </c>
      <c r="TFT1" s="1" t="s">
        <v>22078</v>
      </c>
      <c r="TFU1" s="1" t="s">
        <v>22079</v>
      </c>
      <c r="TFV1" s="1" t="s">
        <v>22080</v>
      </c>
      <c r="TFW1" s="1" t="s">
        <v>22081</v>
      </c>
      <c r="TFX1" s="1" t="s">
        <v>22082</v>
      </c>
      <c r="TFY1" s="1" t="s">
        <v>22083</v>
      </c>
      <c r="TFZ1" s="1" t="s">
        <v>22084</v>
      </c>
      <c r="TGA1" s="1" t="s">
        <v>22085</v>
      </c>
      <c r="TGB1" s="1" t="s">
        <v>22086</v>
      </c>
      <c r="TGC1" s="1" t="s">
        <v>22087</v>
      </c>
      <c r="TGD1" s="1" t="s">
        <v>22088</v>
      </c>
      <c r="TGE1" s="1" t="s">
        <v>22089</v>
      </c>
      <c r="TGF1" s="1" t="s">
        <v>22090</v>
      </c>
      <c r="TGG1" s="1" t="s">
        <v>22091</v>
      </c>
      <c r="TGH1" s="1" t="s">
        <v>22092</v>
      </c>
      <c r="TGI1" s="1" t="s">
        <v>22093</v>
      </c>
      <c r="TGJ1" s="1" t="s">
        <v>22094</v>
      </c>
      <c r="TGK1" s="1" t="s">
        <v>22095</v>
      </c>
      <c r="TGL1" s="1" t="s">
        <v>22096</v>
      </c>
      <c r="TGM1" s="1" t="s">
        <v>22097</v>
      </c>
      <c r="TGN1" s="1" t="s">
        <v>22098</v>
      </c>
      <c r="TGO1" s="1" t="s">
        <v>22099</v>
      </c>
      <c r="TGP1" s="1" t="s">
        <v>22100</v>
      </c>
      <c r="TGQ1" s="1" t="s">
        <v>22101</v>
      </c>
      <c r="TGR1" s="1" t="s">
        <v>22102</v>
      </c>
      <c r="TGS1" s="1" t="s">
        <v>22103</v>
      </c>
      <c r="TGT1" s="1" t="s">
        <v>22104</v>
      </c>
      <c r="TGU1" s="1" t="s">
        <v>22105</v>
      </c>
      <c r="TGV1" s="1" t="s">
        <v>22106</v>
      </c>
      <c r="TGW1" s="1" t="s">
        <v>22107</v>
      </c>
      <c r="TGX1" s="1" t="s">
        <v>22108</v>
      </c>
      <c r="TGY1" s="1" t="s">
        <v>22109</v>
      </c>
      <c r="TGZ1" s="1" t="s">
        <v>22110</v>
      </c>
      <c r="THA1" s="1" t="s">
        <v>22111</v>
      </c>
      <c r="THB1" s="1" t="s">
        <v>22112</v>
      </c>
      <c r="THC1" s="1" t="s">
        <v>22113</v>
      </c>
      <c r="THD1" s="1" t="s">
        <v>22114</v>
      </c>
      <c r="THE1" s="1" t="s">
        <v>22115</v>
      </c>
      <c r="THF1" s="1" t="s">
        <v>22116</v>
      </c>
      <c r="THG1" s="1" t="s">
        <v>22117</v>
      </c>
      <c r="THH1" s="1" t="s">
        <v>22118</v>
      </c>
      <c r="THI1" s="1" t="s">
        <v>22119</v>
      </c>
      <c r="THJ1" s="1" t="s">
        <v>22120</v>
      </c>
      <c r="THK1" s="1" t="s">
        <v>22121</v>
      </c>
      <c r="THL1" s="1" t="s">
        <v>22122</v>
      </c>
      <c r="THM1" s="1" t="s">
        <v>22123</v>
      </c>
      <c r="THN1" s="1" t="s">
        <v>22124</v>
      </c>
      <c r="THO1" s="1" t="s">
        <v>22125</v>
      </c>
      <c r="THP1" s="1" t="s">
        <v>22126</v>
      </c>
      <c r="THQ1" s="1" t="s">
        <v>22127</v>
      </c>
      <c r="THR1" s="1" t="s">
        <v>22128</v>
      </c>
      <c r="THS1" s="1" t="s">
        <v>22129</v>
      </c>
      <c r="THT1" s="1" t="s">
        <v>22130</v>
      </c>
      <c r="THU1" s="1" t="s">
        <v>22131</v>
      </c>
      <c r="THV1" s="1" t="s">
        <v>22132</v>
      </c>
      <c r="THW1" s="1" t="s">
        <v>22133</v>
      </c>
      <c r="THX1" s="1" t="s">
        <v>22134</v>
      </c>
      <c r="THY1" s="1" t="s">
        <v>22135</v>
      </c>
      <c r="THZ1" s="1" t="s">
        <v>22136</v>
      </c>
      <c r="TIA1" s="1" t="s">
        <v>22137</v>
      </c>
      <c r="TIB1" s="1" t="s">
        <v>22138</v>
      </c>
      <c r="TIC1" s="1" t="s">
        <v>22139</v>
      </c>
      <c r="TID1" s="1" t="s">
        <v>22140</v>
      </c>
      <c r="TIE1" s="1" t="s">
        <v>22141</v>
      </c>
      <c r="TIF1" s="1" t="s">
        <v>22142</v>
      </c>
      <c r="TIG1" s="1" t="s">
        <v>22143</v>
      </c>
      <c r="TIH1" s="1" t="s">
        <v>22144</v>
      </c>
      <c r="TII1" s="1" t="s">
        <v>22145</v>
      </c>
      <c r="TIJ1" s="1" t="s">
        <v>22146</v>
      </c>
      <c r="TIK1" s="1" t="s">
        <v>22147</v>
      </c>
      <c r="TIL1" s="1" t="s">
        <v>22148</v>
      </c>
      <c r="TIM1" s="1" t="s">
        <v>22149</v>
      </c>
      <c r="TIN1" s="1" t="s">
        <v>22150</v>
      </c>
      <c r="TIO1" s="1" t="s">
        <v>22151</v>
      </c>
      <c r="TIP1" s="1" t="s">
        <v>22152</v>
      </c>
      <c r="TIQ1" s="1" t="s">
        <v>22153</v>
      </c>
      <c r="TIR1" s="1" t="s">
        <v>22154</v>
      </c>
      <c r="TIS1" s="1" t="s">
        <v>22155</v>
      </c>
      <c r="TIT1" s="1" t="s">
        <v>22156</v>
      </c>
      <c r="TIU1" s="1" t="s">
        <v>22157</v>
      </c>
      <c r="TIV1" s="1" t="s">
        <v>22158</v>
      </c>
      <c r="TIW1" s="1" t="s">
        <v>22159</v>
      </c>
      <c r="TIX1" s="1" t="s">
        <v>22160</v>
      </c>
      <c r="TIY1" s="1" t="s">
        <v>22161</v>
      </c>
      <c r="TIZ1" s="1" t="s">
        <v>22162</v>
      </c>
      <c r="TJA1" s="1" t="s">
        <v>22163</v>
      </c>
      <c r="TJB1" s="1" t="s">
        <v>22164</v>
      </c>
      <c r="TJC1" s="1" t="s">
        <v>22165</v>
      </c>
      <c r="TJD1" s="1" t="s">
        <v>22166</v>
      </c>
      <c r="TJE1" s="1" t="s">
        <v>22167</v>
      </c>
      <c r="TJF1" s="1" t="s">
        <v>22168</v>
      </c>
      <c r="TJG1" s="1" t="s">
        <v>22169</v>
      </c>
      <c r="TJH1" s="1" t="s">
        <v>22170</v>
      </c>
      <c r="TJI1" s="1" t="s">
        <v>22171</v>
      </c>
      <c r="TJJ1" s="1" t="s">
        <v>22172</v>
      </c>
      <c r="TJK1" s="1" t="s">
        <v>22173</v>
      </c>
      <c r="TJL1" s="1" t="s">
        <v>22174</v>
      </c>
      <c r="TJM1" s="1" t="s">
        <v>22175</v>
      </c>
      <c r="TJN1" s="1" t="s">
        <v>22176</v>
      </c>
      <c r="TJO1" s="1" t="s">
        <v>22177</v>
      </c>
      <c r="TJP1" s="1" t="s">
        <v>22178</v>
      </c>
      <c r="TJQ1" s="1" t="s">
        <v>22179</v>
      </c>
      <c r="TJR1" s="1" t="s">
        <v>22180</v>
      </c>
      <c r="TJS1" s="1" t="s">
        <v>22181</v>
      </c>
      <c r="TJT1" s="1" t="s">
        <v>22182</v>
      </c>
      <c r="TJU1" s="1" t="s">
        <v>22183</v>
      </c>
      <c r="TJV1" s="1" t="s">
        <v>22184</v>
      </c>
      <c r="TJW1" s="1" t="s">
        <v>22185</v>
      </c>
      <c r="TJX1" s="1" t="s">
        <v>22186</v>
      </c>
      <c r="TJY1" s="1" t="s">
        <v>22187</v>
      </c>
      <c r="TJZ1" s="1" t="s">
        <v>22188</v>
      </c>
      <c r="TKA1" s="1" t="s">
        <v>22189</v>
      </c>
      <c r="TKB1" s="1" t="s">
        <v>22190</v>
      </c>
      <c r="TKC1" s="1" t="s">
        <v>22191</v>
      </c>
      <c r="TKD1" s="1" t="s">
        <v>22192</v>
      </c>
      <c r="TKE1" s="1" t="s">
        <v>22193</v>
      </c>
      <c r="TKF1" s="1" t="s">
        <v>22194</v>
      </c>
      <c r="TKG1" s="1" t="s">
        <v>22195</v>
      </c>
      <c r="TKH1" s="1" t="s">
        <v>22196</v>
      </c>
      <c r="TKI1" s="1" t="s">
        <v>22197</v>
      </c>
      <c r="TKJ1" s="1" t="s">
        <v>22198</v>
      </c>
      <c r="TKK1" s="1" t="s">
        <v>22199</v>
      </c>
      <c r="TKL1" s="1" t="s">
        <v>22200</v>
      </c>
      <c r="TKM1" s="1" t="s">
        <v>22201</v>
      </c>
      <c r="TKN1" s="1" t="s">
        <v>22202</v>
      </c>
      <c r="TKO1" s="1" t="s">
        <v>22203</v>
      </c>
      <c r="TKP1" s="1" t="s">
        <v>22204</v>
      </c>
      <c r="TKQ1" s="1" t="s">
        <v>22205</v>
      </c>
      <c r="TKR1" s="1" t="s">
        <v>22206</v>
      </c>
      <c r="TKS1" s="1" t="s">
        <v>22207</v>
      </c>
      <c r="TKT1" s="1" t="s">
        <v>22208</v>
      </c>
      <c r="TKU1" s="1" t="s">
        <v>22209</v>
      </c>
      <c r="TKV1" s="1" t="s">
        <v>22210</v>
      </c>
      <c r="TKW1" s="1" t="s">
        <v>22211</v>
      </c>
      <c r="TKX1" s="1" t="s">
        <v>22212</v>
      </c>
      <c r="TKY1" s="1" t="s">
        <v>22213</v>
      </c>
      <c r="TKZ1" s="1" t="s">
        <v>22214</v>
      </c>
      <c r="TLA1" s="1" t="s">
        <v>22215</v>
      </c>
      <c r="TLB1" s="1" t="s">
        <v>22216</v>
      </c>
      <c r="TLC1" s="1" t="s">
        <v>22217</v>
      </c>
      <c r="TLD1" s="1" t="s">
        <v>22218</v>
      </c>
      <c r="TLE1" s="1" t="s">
        <v>22219</v>
      </c>
      <c r="TLF1" s="1" t="s">
        <v>22220</v>
      </c>
      <c r="TLG1" s="1" t="s">
        <v>22221</v>
      </c>
      <c r="TLH1" s="1" t="s">
        <v>22222</v>
      </c>
      <c r="TLI1" s="1" t="s">
        <v>22223</v>
      </c>
      <c r="TLJ1" s="1" t="s">
        <v>22224</v>
      </c>
      <c r="TLK1" s="1" t="s">
        <v>22225</v>
      </c>
      <c r="TLL1" s="1" t="s">
        <v>22226</v>
      </c>
      <c r="TLM1" s="1" t="s">
        <v>22227</v>
      </c>
      <c r="TLN1" s="1" t="s">
        <v>22228</v>
      </c>
      <c r="TLO1" s="1" t="s">
        <v>22229</v>
      </c>
      <c r="TLP1" s="1" t="s">
        <v>22230</v>
      </c>
      <c r="TLQ1" s="1" t="s">
        <v>22231</v>
      </c>
      <c r="TLR1" s="1" t="s">
        <v>22232</v>
      </c>
      <c r="TLS1" s="1" t="s">
        <v>22233</v>
      </c>
      <c r="TLT1" s="1" t="s">
        <v>22234</v>
      </c>
      <c r="TLU1" s="1" t="s">
        <v>22235</v>
      </c>
      <c r="TLV1" s="1" t="s">
        <v>22236</v>
      </c>
      <c r="TLW1" s="1" t="s">
        <v>22237</v>
      </c>
      <c r="TLX1" s="1" t="s">
        <v>22238</v>
      </c>
      <c r="TLY1" s="1" t="s">
        <v>22239</v>
      </c>
      <c r="TLZ1" s="1" t="s">
        <v>22240</v>
      </c>
      <c r="TMA1" s="1" t="s">
        <v>22241</v>
      </c>
      <c r="TMB1" s="1" t="s">
        <v>22242</v>
      </c>
      <c r="TMC1" s="1" t="s">
        <v>22243</v>
      </c>
      <c r="TMD1" s="1" t="s">
        <v>22244</v>
      </c>
      <c r="TME1" s="1" t="s">
        <v>22245</v>
      </c>
      <c r="TMF1" s="1" t="s">
        <v>22246</v>
      </c>
      <c r="TMG1" s="1" t="s">
        <v>22247</v>
      </c>
      <c r="TMH1" s="1" t="s">
        <v>22248</v>
      </c>
      <c r="TMI1" s="1" t="s">
        <v>22249</v>
      </c>
      <c r="TMJ1" s="1" t="s">
        <v>22250</v>
      </c>
      <c r="TMK1" s="1" t="s">
        <v>22251</v>
      </c>
      <c r="TML1" s="1" t="s">
        <v>22252</v>
      </c>
      <c r="TMM1" s="1" t="s">
        <v>22253</v>
      </c>
      <c r="TMN1" s="1" t="s">
        <v>22254</v>
      </c>
      <c r="TMO1" s="1" t="s">
        <v>22255</v>
      </c>
      <c r="TMP1" s="1" t="s">
        <v>22256</v>
      </c>
      <c r="TMQ1" s="1" t="s">
        <v>22257</v>
      </c>
      <c r="TMR1" s="1" t="s">
        <v>22258</v>
      </c>
      <c r="TMS1" s="1" t="s">
        <v>22259</v>
      </c>
      <c r="TMT1" s="1" t="s">
        <v>22260</v>
      </c>
      <c r="TMU1" s="1" t="s">
        <v>22261</v>
      </c>
      <c r="TMV1" s="1" t="s">
        <v>22262</v>
      </c>
      <c r="TMW1" s="1" t="s">
        <v>22263</v>
      </c>
      <c r="TMX1" s="1" t="s">
        <v>22264</v>
      </c>
      <c r="TMY1" s="1" t="s">
        <v>22265</v>
      </c>
      <c r="TMZ1" s="1" t="s">
        <v>22266</v>
      </c>
      <c r="TNA1" s="1" t="s">
        <v>22267</v>
      </c>
      <c r="TNB1" s="1" t="s">
        <v>22268</v>
      </c>
      <c r="TNC1" s="1" t="s">
        <v>22269</v>
      </c>
      <c r="TND1" s="1" t="s">
        <v>22270</v>
      </c>
      <c r="TNE1" s="1" t="s">
        <v>22271</v>
      </c>
      <c r="TNF1" s="1" t="s">
        <v>22272</v>
      </c>
      <c r="TNG1" s="1" t="s">
        <v>22273</v>
      </c>
      <c r="TNH1" s="1" t="s">
        <v>22274</v>
      </c>
      <c r="TNI1" s="1" t="s">
        <v>22275</v>
      </c>
      <c r="TNJ1" s="1" t="s">
        <v>22276</v>
      </c>
      <c r="TNK1" s="1" t="s">
        <v>22277</v>
      </c>
      <c r="TNL1" s="1" t="s">
        <v>22278</v>
      </c>
      <c r="TNM1" s="1" t="s">
        <v>22279</v>
      </c>
      <c r="TNN1" s="1" t="s">
        <v>22280</v>
      </c>
      <c r="TNO1" s="1" t="s">
        <v>22281</v>
      </c>
      <c r="TNP1" s="1" t="s">
        <v>22282</v>
      </c>
      <c r="TNQ1" s="1" t="s">
        <v>22283</v>
      </c>
      <c r="TNR1" s="1" t="s">
        <v>22284</v>
      </c>
      <c r="TNS1" s="1" t="s">
        <v>22285</v>
      </c>
      <c r="TNT1" s="1" t="s">
        <v>22286</v>
      </c>
      <c r="TNU1" s="1" t="s">
        <v>22287</v>
      </c>
      <c r="TNV1" s="1" t="s">
        <v>22288</v>
      </c>
      <c r="TNW1" s="1" t="s">
        <v>22289</v>
      </c>
      <c r="TNX1" s="1" t="s">
        <v>22290</v>
      </c>
      <c r="TNY1" s="1" t="s">
        <v>22291</v>
      </c>
      <c r="TNZ1" s="1" t="s">
        <v>22292</v>
      </c>
      <c r="TOA1" s="1" t="s">
        <v>22293</v>
      </c>
      <c r="TOB1" s="1" t="s">
        <v>22294</v>
      </c>
      <c r="TOC1" s="1" t="s">
        <v>22295</v>
      </c>
      <c r="TOD1" s="1" t="s">
        <v>22296</v>
      </c>
      <c r="TOE1" s="1" t="s">
        <v>22297</v>
      </c>
      <c r="TOF1" s="1" t="s">
        <v>22298</v>
      </c>
      <c r="TOG1" s="1" t="s">
        <v>22299</v>
      </c>
      <c r="TOH1" s="1" t="s">
        <v>22300</v>
      </c>
      <c r="TOI1" s="1" t="s">
        <v>22301</v>
      </c>
      <c r="TOJ1" s="1" t="s">
        <v>22302</v>
      </c>
      <c r="TOK1" s="1" t="s">
        <v>22303</v>
      </c>
      <c r="TOL1" s="1" t="s">
        <v>22304</v>
      </c>
      <c r="TOM1" s="1" t="s">
        <v>22305</v>
      </c>
      <c r="TON1" s="1" t="s">
        <v>22306</v>
      </c>
      <c r="TOO1" s="1" t="s">
        <v>22307</v>
      </c>
      <c r="TOP1" s="1" t="s">
        <v>22308</v>
      </c>
      <c r="TOQ1" s="1" t="s">
        <v>22309</v>
      </c>
      <c r="TOR1" s="1" t="s">
        <v>22310</v>
      </c>
      <c r="TOS1" s="1" t="s">
        <v>22311</v>
      </c>
      <c r="TOT1" s="1" t="s">
        <v>22312</v>
      </c>
      <c r="TOU1" s="1" t="s">
        <v>22313</v>
      </c>
      <c r="TOV1" s="1" t="s">
        <v>22314</v>
      </c>
      <c r="TOW1" s="1" t="s">
        <v>22315</v>
      </c>
      <c r="TOX1" s="1" t="s">
        <v>22316</v>
      </c>
      <c r="TOY1" s="1" t="s">
        <v>22317</v>
      </c>
      <c r="TOZ1" s="1" t="s">
        <v>22318</v>
      </c>
      <c r="TPA1" s="1" t="s">
        <v>22319</v>
      </c>
      <c r="TPB1" s="1" t="s">
        <v>22320</v>
      </c>
      <c r="TPC1" s="1" t="s">
        <v>22321</v>
      </c>
      <c r="TPD1" s="1" t="s">
        <v>22322</v>
      </c>
      <c r="TPE1" s="1" t="s">
        <v>22323</v>
      </c>
      <c r="TPF1" s="1" t="s">
        <v>22324</v>
      </c>
      <c r="TPG1" s="1" t="s">
        <v>22325</v>
      </c>
      <c r="TPH1" s="1" t="s">
        <v>22326</v>
      </c>
      <c r="TPI1" s="1" t="s">
        <v>22327</v>
      </c>
      <c r="TPJ1" s="1" t="s">
        <v>22328</v>
      </c>
      <c r="TPK1" s="1" t="s">
        <v>22329</v>
      </c>
      <c r="TPL1" s="1" t="s">
        <v>22330</v>
      </c>
      <c r="TPM1" s="1" t="s">
        <v>22331</v>
      </c>
      <c r="TPN1" s="1" t="s">
        <v>22332</v>
      </c>
      <c r="TPO1" s="1" t="s">
        <v>22333</v>
      </c>
      <c r="TPP1" s="1" t="s">
        <v>22334</v>
      </c>
      <c r="TPQ1" s="1" t="s">
        <v>22335</v>
      </c>
      <c r="TPR1" s="1" t="s">
        <v>22336</v>
      </c>
      <c r="TPS1" s="1" t="s">
        <v>22337</v>
      </c>
      <c r="TPT1" s="1" t="s">
        <v>22338</v>
      </c>
      <c r="TPU1" s="1" t="s">
        <v>22339</v>
      </c>
      <c r="TPV1" s="1" t="s">
        <v>22340</v>
      </c>
      <c r="TPW1" s="1" t="s">
        <v>22341</v>
      </c>
      <c r="TPX1" s="1" t="s">
        <v>22342</v>
      </c>
      <c r="TPY1" s="1" t="s">
        <v>22343</v>
      </c>
      <c r="TPZ1" s="1" t="s">
        <v>22344</v>
      </c>
      <c r="TQA1" s="1" t="s">
        <v>22345</v>
      </c>
      <c r="TQB1" s="1" t="s">
        <v>22346</v>
      </c>
      <c r="TQC1" s="1" t="s">
        <v>22347</v>
      </c>
      <c r="TQD1" s="1" t="s">
        <v>22348</v>
      </c>
      <c r="TQE1" s="1" t="s">
        <v>22349</v>
      </c>
      <c r="TQF1" s="1" t="s">
        <v>22350</v>
      </c>
      <c r="TQG1" s="1" t="s">
        <v>22351</v>
      </c>
      <c r="TQH1" s="1" t="s">
        <v>22352</v>
      </c>
      <c r="TQI1" s="1" t="s">
        <v>22353</v>
      </c>
      <c r="TQJ1" s="1" t="s">
        <v>22354</v>
      </c>
      <c r="TQK1" s="1" t="s">
        <v>22355</v>
      </c>
      <c r="TQL1" s="1" t="s">
        <v>22356</v>
      </c>
      <c r="TQM1" s="1" t="s">
        <v>22357</v>
      </c>
      <c r="TQN1" s="1" t="s">
        <v>22358</v>
      </c>
      <c r="TQO1" s="1" t="s">
        <v>22359</v>
      </c>
      <c r="TQP1" s="1" t="s">
        <v>22360</v>
      </c>
      <c r="TQQ1" s="1" t="s">
        <v>22361</v>
      </c>
      <c r="TQR1" s="1" t="s">
        <v>22362</v>
      </c>
      <c r="TQS1" s="1" t="s">
        <v>22363</v>
      </c>
      <c r="TQT1" s="1" t="s">
        <v>22364</v>
      </c>
      <c r="TQU1" s="1" t="s">
        <v>22365</v>
      </c>
      <c r="TQV1" s="1" t="s">
        <v>22366</v>
      </c>
      <c r="TQW1" s="1" t="s">
        <v>22367</v>
      </c>
      <c r="TQX1" s="1" t="s">
        <v>22368</v>
      </c>
      <c r="TQY1" s="1" t="s">
        <v>22369</v>
      </c>
      <c r="TQZ1" s="1" t="s">
        <v>22370</v>
      </c>
      <c r="TRA1" s="1" t="s">
        <v>22371</v>
      </c>
      <c r="TRB1" s="1" t="s">
        <v>22372</v>
      </c>
      <c r="TRC1" s="1" t="s">
        <v>22373</v>
      </c>
      <c r="TRD1" s="1" t="s">
        <v>22374</v>
      </c>
      <c r="TRE1" s="1" t="s">
        <v>22375</v>
      </c>
      <c r="TRF1" s="1" t="s">
        <v>22376</v>
      </c>
      <c r="TRG1" s="1" t="s">
        <v>22377</v>
      </c>
      <c r="TRH1" s="1" t="s">
        <v>22378</v>
      </c>
      <c r="TRI1" s="1" t="s">
        <v>22379</v>
      </c>
      <c r="TRJ1" s="1" t="s">
        <v>22380</v>
      </c>
      <c r="TRK1" s="1" t="s">
        <v>22381</v>
      </c>
      <c r="TRL1" s="1" t="s">
        <v>22382</v>
      </c>
      <c r="TRM1" s="1" t="s">
        <v>22383</v>
      </c>
      <c r="TRN1" s="1" t="s">
        <v>22384</v>
      </c>
      <c r="TRO1" s="1" t="s">
        <v>22385</v>
      </c>
      <c r="TRP1" s="1" t="s">
        <v>22386</v>
      </c>
      <c r="TRQ1" s="1" t="s">
        <v>22387</v>
      </c>
      <c r="TRR1" s="1" t="s">
        <v>22388</v>
      </c>
      <c r="TRS1" s="1" t="s">
        <v>22389</v>
      </c>
      <c r="TRT1" s="1" t="s">
        <v>22390</v>
      </c>
      <c r="TRU1" s="1" t="s">
        <v>22391</v>
      </c>
      <c r="TRV1" s="1" t="s">
        <v>22392</v>
      </c>
      <c r="TRW1" s="1" t="s">
        <v>22393</v>
      </c>
      <c r="TRX1" s="1" t="s">
        <v>22394</v>
      </c>
      <c r="TRY1" s="1" t="s">
        <v>22395</v>
      </c>
      <c r="TRZ1" s="1" t="s">
        <v>22396</v>
      </c>
      <c r="TSA1" s="1" t="s">
        <v>22397</v>
      </c>
      <c r="TSB1" s="1" t="s">
        <v>22398</v>
      </c>
      <c r="TSC1" s="1" t="s">
        <v>22399</v>
      </c>
      <c r="TSD1" s="1" t="s">
        <v>22400</v>
      </c>
      <c r="TSE1" s="1" t="s">
        <v>22401</v>
      </c>
      <c r="TSF1" s="1" t="s">
        <v>22402</v>
      </c>
      <c r="TSG1" s="1" t="s">
        <v>22403</v>
      </c>
      <c r="TSH1" s="1" t="s">
        <v>22404</v>
      </c>
      <c r="TSI1" s="1" t="s">
        <v>22405</v>
      </c>
      <c r="TSJ1" s="1" t="s">
        <v>22406</v>
      </c>
      <c r="TSK1" s="1" t="s">
        <v>22407</v>
      </c>
      <c r="TSL1" s="1" t="s">
        <v>22408</v>
      </c>
      <c r="TSM1" s="1" t="s">
        <v>22409</v>
      </c>
      <c r="TSN1" s="1" t="s">
        <v>22410</v>
      </c>
      <c r="TSO1" s="1" t="s">
        <v>22411</v>
      </c>
      <c r="TSP1" s="1" t="s">
        <v>22412</v>
      </c>
      <c r="TSQ1" s="1" t="s">
        <v>22413</v>
      </c>
      <c r="TSR1" s="1" t="s">
        <v>22414</v>
      </c>
      <c r="TSS1" s="1" t="s">
        <v>22415</v>
      </c>
      <c r="TST1" s="1" t="s">
        <v>22416</v>
      </c>
      <c r="TSU1" s="1" t="s">
        <v>22417</v>
      </c>
      <c r="TSV1" s="1" t="s">
        <v>22418</v>
      </c>
      <c r="TSW1" s="1" t="s">
        <v>22419</v>
      </c>
      <c r="TSX1" s="1" t="s">
        <v>22420</v>
      </c>
      <c r="TSY1" s="1" t="s">
        <v>22421</v>
      </c>
      <c r="TSZ1" s="1" t="s">
        <v>22422</v>
      </c>
      <c r="TTA1" s="1" t="s">
        <v>22423</v>
      </c>
      <c r="TTB1" s="1" t="s">
        <v>22424</v>
      </c>
      <c r="TTC1" s="1" t="s">
        <v>22425</v>
      </c>
      <c r="TTD1" s="1" t="s">
        <v>22426</v>
      </c>
      <c r="TTE1" s="1" t="s">
        <v>22427</v>
      </c>
      <c r="TTF1" s="1" t="s">
        <v>22428</v>
      </c>
      <c r="TTG1" s="1" t="s">
        <v>22429</v>
      </c>
      <c r="TTH1" s="1" t="s">
        <v>22430</v>
      </c>
      <c r="TTI1" s="1" t="s">
        <v>22431</v>
      </c>
      <c r="TTJ1" s="1" t="s">
        <v>22432</v>
      </c>
      <c r="TTK1" s="1" t="s">
        <v>22433</v>
      </c>
      <c r="TTL1" s="1" t="s">
        <v>22434</v>
      </c>
      <c r="TTM1" s="1" t="s">
        <v>22435</v>
      </c>
      <c r="TTN1" s="1" t="s">
        <v>22436</v>
      </c>
      <c r="TTO1" s="1" t="s">
        <v>22437</v>
      </c>
      <c r="TTP1" s="1" t="s">
        <v>22438</v>
      </c>
      <c r="TTQ1" s="1" t="s">
        <v>22439</v>
      </c>
      <c r="TTR1" s="1" t="s">
        <v>22440</v>
      </c>
      <c r="TTS1" s="1" t="s">
        <v>22441</v>
      </c>
      <c r="TTT1" s="1" t="s">
        <v>22442</v>
      </c>
      <c r="TTU1" s="1" t="s">
        <v>22443</v>
      </c>
      <c r="TTV1" s="1" t="s">
        <v>22444</v>
      </c>
      <c r="TTW1" s="1" t="s">
        <v>22445</v>
      </c>
      <c r="TTX1" s="1" t="s">
        <v>22446</v>
      </c>
      <c r="TTY1" s="1" t="s">
        <v>22447</v>
      </c>
      <c r="TTZ1" s="1" t="s">
        <v>22448</v>
      </c>
      <c r="TUA1" s="1" t="s">
        <v>22449</v>
      </c>
      <c r="TUB1" s="1" t="s">
        <v>22450</v>
      </c>
      <c r="TUC1" s="1" t="s">
        <v>22451</v>
      </c>
      <c r="TUD1" s="1" t="s">
        <v>22452</v>
      </c>
      <c r="TUE1" s="1" t="s">
        <v>22453</v>
      </c>
      <c r="TUF1" s="1" t="s">
        <v>22454</v>
      </c>
      <c r="TUG1" s="1" t="s">
        <v>22455</v>
      </c>
      <c r="TUH1" s="1" t="s">
        <v>22456</v>
      </c>
      <c r="TUI1" s="1" t="s">
        <v>22457</v>
      </c>
      <c r="TUJ1" s="1" t="s">
        <v>22458</v>
      </c>
      <c r="TUK1" s="1" t="s">
        <v>22459</v>
      </c>
      <c r="TUL1" s="1" t="s">
        <v>22460</v>
      </c>
      <c r="TUM1" s="1" t="s">
        <v>22461</v>
      </c>
      <c r="TUN1" s="1" t="s">
        <v>22462</v>
      </c>
      <c r="TUO1" s="1" t="s">
        <v>22463</v>
      </c>
      <c r="TUP1" s="1" t="s">
        <v>22464</v>
      </c>
      <c r="TUQ1" s="1" t="s">
        <v>22465</v>
      </c>
      <c r="TUR1" s="1" t="s">
        <v>22466</v>
      </c>
      <c r="TUS1" s="1" t="s">
        <v>22467</v>
      </c>
      <c r="TUT1" s="1" t="s">
        <v>22468</v>
      </c>
      <c r="TUU1" s="1" t="s">
        <v>22469</v>
      </c>
      <c r="TUV1" s="1" t="s">
        <v>22470</v>
      </c>
      <c r="TUW1" s="1" t="s">
        <v>22471</v>
      </c>
      <c r="TUX1" s="1" t="s">
        <v>22472</v>
      </c>
      <c r="TUY1" s="1" t="s">
        <v>22473</v>
      </c>
      <c r="TUZ1" s="1" t="s">
        <v>22474</v>
      </c>
      <c r="TVA1" s="1" t="s">
        <v>22475</v>
      </c>
      <c r="TVB1" s="1" t="s">
        <v>22476</v>
      </c>
      <c r="TVC1" s="1" t="s">
        <v>22477</v>
      </c>
      <c r="TVD1" s="1" t="s">
        <v>22478</v>
      </c>
      <c r="TVE1" s="1" t="s">
        <v>22479</v>
      </c>
      <c r="TVF1" s="1" t="s">
        <v>22480</v>
      </c>
      <c r="TVG1" s="1" t="s">
        <v>22481</v>
      </c>
      <c r="TVH1" s="1" t="s">
        <v>22482</v>
      </c>
      <c r="TVI1" s="1" t="s">
        <v>22483</v>
      </c>
      <c r="TVJ1" s="1" t="s">
        <v>22484</v>
      </c>
      <c r="TVK1" s="1" t="s">
        <v>22485</v>
      </c>
      <c r="TVL1" s="1" t="s">
        <v>22486</v>
      </c>
      <c r="TVM1" s="1" t="s">
        <v>22487</v>
      </c>
      <c r="TVN1" s="1" t="s">
        <v>22488</v>
      </c>
      <c r="TVO1" s="1" t="s">
        <v>22489</v>
      </c>
      <c r="TVP1" s="1" t="s">
        <v>22490</v>
      </c>
      <c r="TVQ1" s="1" t="s">
        <v>22491</v>
      </c>
      <c r="TVR1" s="1" t="s">
        <v>22492</v>
      </c>
      <c r="TVS1" s="1" t="s">
        <v>22493</v>
      </c>
      <c r="TVT1" s="1" t="s">
        <v>22494</v>
      </c>
      <c r="TVU1" s="1" t="s">
        <v>22495</v>
      </c>
      <c r="TVV1" s="1" t="s">
        <v>22496</v>
      </c>
      <c r="TVW1" s="1" t="s">
        <v>22497</v>
      </c>
      <c r="TVX1" s="1" t="s">
        <v>22498</v>
      </c>
      <c r="TVY1" s="1" t="s">
        <v>22499</v>
      </c>
      <c r="TVZ1" s="1" t="s">
        <v>22500</v>
      </c>
      <c r="TWA1" s="1" t="s">
        <v>22501</v>
      </c>
      <c r="TWB1" s="1" t="s">
        <v>22502</v>
      </c>
      <c r="TWC1" s="1" t="s">
        <v>22503</v>
      </c>
      <c r="TWD1" s="1" t="s">
        <v>22504</v>
      </c>
      <c r="TWE1" s="1" t="s">
        <v>22505</v>
      </c>
      <c r="TWF1" s="1" t="s">
        <v>22506</v>
      </c>
      <c r="TWG1" s="1" t="s">
        <v>22507</v>
      </c>
      <c r="TWH1" s="1" t="s">
        <v>22508</v>
      </c>
      <c r="TWI1" s="1" t="s">
        <v>22509</v>
      </c>
      <c r="TWJ1" s="1" t="s">
        <v>22510</v>
      </c>
      <c r="TWK1" s="1" t="s">
        <v>22511</v>
      </c>
      <c r="TWL1" s="1" t="s">
        <v>22512</v>
      </c>
      <c r="TWM1" s="1" t="s">
        <v>22513</v>
      </c>
      <c r="TWN1" s="1" t="s">
        <v>22514</v>
      </c>
      <c r="TWO1" s="1" t="s">
        <v>22515</v>
      </c>
      <c r="TWP1" s="1" t="s">
        <v>22516</v>
      </c>
      <c r="TWQ1" s="1" t="s">
        <v>22517</v>
      </c>
      <c r="TWR1" s="1" t="s">
        <v>22518</v>
      </c>
      <c r="TWS1" s="1" t="s">
        <v>22519</v>
      </c>
      <c r="TWT1" s="1" t="s">
        <v>22520</v>
      </c>
      <c r="TWU1" s="1" t="s">
        <v>22521</v>
      </c>
      <c r="TWV1" s="1" t="s">
        <v>22522</v>
      </c>
      <c r="TWW1" s="1" t="s">
        <v>22523</v>
      </c>
      <c r="TWX1" s="1" t="s">
        <v>22524</v>
      </c>
      <c r="TWY1" s="1" t="s">
        <v>22525</v>
      </c>
      <c r="TWZ1" s="1" t="s">
        <v>22526</v>
      </c>
      <c r="TXA1" s="1" t="s">
        <v>22527</v>
      </c>
      <c r="TXB1" s="1" t="s">
        <v>22528</v>
      </c>
      <c r="TXC1" s="1" t="s">
        <v>22529</v>
      </c>
      <c r="TXD1" s="1" t="s">
        <v>22530</v>
      </c>
      <c r="TXE1" s="1" t="s">
        <v>22531</v>
      </c>
      <c r="TXF1" s="1" t="s">
        <v>22532</v>
      </c>
      <c r="TXG1" s="1" t="s">
        <v>22533</v>
      </c>
      <c r="TXH1" s="1" t="s">
        <v>22534</v>
      </c>
      <c r="TXI1" s="1" t="s">
        <v>22535</v>
      </c>
      <c r="TXJ1" s="1" t="s">
        <v>22536</v>
      </c>
      <c r="TXK1" s="1" t="s">
        <v>22537</v>
      </c>
      <c r="TXL1" s="1" t="s">
        <v>22538</v>
      </c>
      <c r="TXM1" s="1" t="s">
        <v>22539</v>
      </c>
      <c r="TXN1" s="1" t="s">
        <v>22540</v>
      </c>
      <c r="TXO1" s="1" t="s">
        <v>22541</v>
      </c>
      <c r="TXP1" s="1" t="s">
        <v>22542</v>
      </c>
      <c r="TXQ1" s="1" t="s">
        <v>22543</v>
      </c>
      <c r="TXR1" s="1" t="s">
        <v>22544</v>
      </c>
      <c r="TXS1" s="1" t="s">
        <v>22545</v>
      </c>
      <c r="TXT1" s="1" t="s">
        <v>22546</v>
      </c>
      <c r="TXU1" s="1" t="s">
        <v>22547</v>
      </c>
      <c r="TXV1" s="1" t="s">
        <v>22548</v>
      </c>
      <c r="TXW1" s="1" t="s">
        <v>22549</v>
      </c>
      <c r="TXX1" s="1" t="s">
        <v>22550</v>
      </c>
      <c r="TXY1" s="1" t="s">
        <v>22551</v>
      </c>
      <c r="TXZ1" s="1" t="s">
        <v>22552</v>
      </c>
      <c r="TYA1" s="1" t="s">
        <v>22553</v>
      </c>
      <c r="TYB1" s="1" t="s">
        <v>22554</v>
      </c>
      <c r="TYC1" s="1" t="s">
        <v>22555</v>
      </c>
      <c r="TYD1" s="1" t="s">
        <v>22556</v>
      </c>
      <c r="TYE1" s="1" t="s">
        <v>22557</v>
      </c>
      <c r="TYF1" s="1" t="s">
        <v>22558</v>
      </c>
      <c r="TYG1" s="1" t="s">
        <v>22559</v>
      </c>
      <c r="TYH1" s="1" t="s">
        <v>22560</v>
      </c>
      <c r="TYI1" s="1" t="s">
        <v>22561</v>
      </c>
      <c r="TYJ1" s="1" t="s">
        <v>22562</v>
      </c>
      <c r="TYK1" s="1" t="s">
        <v>22563</v>
      </c>
      <c r="TYL1" s="1" t="s">
        <v>22564</v>
      </c>
      <c r="TYM1" s="1" t="s">
        <v>22565</v>
      </c>
      <c r="TYN1" s="1" t="s">
        <v>22566</v>
      </c>
      <c r="TYO1" s="1" t="s">
        <v>22567</v>
      </c>
      <c r="TYP1" s="1" t="s">
        <v>22568</v>
      </c>
      <c r="TYQ1" s="1" t="s">
        <v>22569</v>
      </c>
      <c r="TYR1" s="1" t="s">
        <v>22570</v>
      </c>
      <c r="TYS1" s="1" t="s">
        <v>22571</v>
      </c>
      <c r="TYT1" s="1" t="s">
        <v>22572</v>
      </c>
      <c r="TYU1" s="1" t="s">
        <v>22573</v>
      </c>
      <c r="TYV1" s="1" t="s">
        <v>22574</v>
      </c>
      <c r="TYW1" s="1" t="s">
        <v>22575</v>
      </c>
      <c r="TYX1" s="1" t="s">
        <v>22576</v>
      </c>
      <c r="TYY1" s="1" t="s">
        <v>22577</v>
      </c>
      <c r="TYZ1" s="1" t="s">
        <v>22578</v>
      </c>
      <c r="TZA1" s="1" t="s">
        <v>22579</v>
      </c>
      <c r="TZB1" s="1" t="s">
        <v>22580</v>
      </c>
      <c r="TZC1" s="1" t="s">
        <v>22581</v>
      </c>
      <c r="TZD1" s="1" t="s">
        <v>22582</v>
      </c>
      <c r="TZE1" s="1" t="s">
        <v>22583</v>
      </c>
      <c r="TZF1" s="1" t="s">
        <v>22584</v>
      </c>
      <c r="TZG1" s="1" t="s">
        <v>22585</v>
      </c>
      <c r="TZH1" s="1" t="s">
        <v>22586</v>
      </c>
      <c r="TZI1" s="1" t="s">
        <v>22587</v>
      </c>
      <c r="TZJ1" s="1" t="s">
        <v>22588</v>
      </c>
      <c r="TZK1" s="1" t="s">
        <v>22589</v>
      </c>
      <c r="TZL1" s="1" t="s">
        <v>22590</v>
      </c>
      <c r="TZM1" s="1" t="s">
        <v>22591</v>
      </c>
      <c r="TZN1" s="1" t="s">
        <v>22592</v>
      </c>
      <c r="TZO1" s="1" t="s">
        <v>22593</v>
      </c>
      <c r="TZP1" s="1" t="s">
        <v>22594</v>
      </c>
      <c r="TZQ1" s="1" t="s">
        <v>22595</v>
      </c>
      <c r="TZR1" s="1" t="s">
        <v>22596</v>
      </c>
      <c r="TZS1" s="1" t="s">
        <v>22597</v>
      </c>
      <c r="TZT1" s="1" t="s">
        <v>22598</v>
      </c>
      <c r="TZU1" s="1" t="s">
        <v>22599</v>
      </c>
      <c r="TZV1" s="1" t="s">
        <v>22600</v>
      </c>
      <c r="TZW1" s="1" t="s">
        <v>22601</v>
      </c>
      <c r="TZX1" s="1" t="s">
        <v>22602</v>
      </c>
      <c r="TZY1" s="1" t="s">
        <v>22603</v>
      </c>
      <c r="TZZ1" s="1" t="s">
        <v>22604</v>
      </c>
      <c r="UAA1" s="1" t="s">
        <v>22605</v>
      </c>
      <c r="UAB1" s="1" t="s">
        <v>22606</v>
      </c>
      <c r="UAC1" s="1" t="s">
        <v>22607</v>
      </c>
      <c r="UAD1" s="1" t="s">
        <v>22608</v>
      </c>
      <c r="UAE1" s="1" t="s">
        <v>22609</v>
      </c>
      <c r="UAF1" s="1" t="s">
        <v>22610</v>
      </c>
      <c r="UAG1" s="1" t="s">
        <v>22611</v>
      </c>
      <c r="UAH1" s="1" t="s">
        <v>22612</v>
      </c>
      <c r="UAI1" s="1" t="s">
        <v>22613</v>
      </c>
      <c r="UAJ1" s="1" t="s">
        <v>22614</v>
      </c>
      <c r="UAK1" s="1" t="s">
        <v>22615</v>
      </c>
      <c r="UAL1" s="1" t="s">
        <v>22616</v>
      </c>
      <c r="UAM1" s="1" t="s">
        <v>22617</v>
      </c>
      <c r="UAN1" s="1" t="s">
        <v>22618</v>
      </c>
      <c r="UAO1" s="1" t="s">
        <v>22619</v>
      </c>
      <c r="UAP1" s="1" t="s">
        <v>22620</v>
      </c>
      <c r="UAQ1" s="1" t="s">
        <v>22621</v>
      </c>
      <c r="UAR1" s="1" t="s">
        <v>22622</v>
      </c>
      <c r="UAS1" s="1" t="s">
        <v>22623</v>
      </c>
      <c r="UAT1" s="1" t="s">
        <v>22624</v>
      </c>
      <c r="UAU1" s="1" t="s">
        <v>22625</v>
      </c>
      <c r="UAV1" s="1" t="s">
        <v>22626</v>
      </c>
      <c r="UAW1" s="1" t="s">
        <v>22627</v>
      </c>
      <c r="UAX1" s="1" t="s">
        <v>22628</v>
      </c>
      <c r="UAY1" s="1" t="s">
        <v>22629</v>
      </c>
      <c r="UAZ1" s="1" t="s">
        <v>22630</v>
      </c>
      <c r="UBA1" s="1" t="s">
        <v>22631</v>
      </c>
      <c r="UBB1" s="1" t="s">
        <v>22632</v>
      </c>
      <c r="UBC1" s="1" t="s">
        <v>22633</v>
      </c>
      <c r="UBD1" s="1" t="s">
        <v>22634</v>
      </c>
      <c r="UBE1" s="1" t="s">
        <v>22635</v>
      </c>
      <c r="UBF1" s="1" t="s">
        <v>22636</v>
      </c>
      <c r="UBG1" s="1" t="s">
        <v>22637</v>
      </c>
      <c r="UBH1" s="1" t="s">
        <v>22638</v>
      </c>
      <c r="UBI1" s="1" t="s">
        <v>22639</v>
      </c>
      <c r="UBJ1" s="1" t="s">
        <v>22640</v>
      </c>
      <c r="UBK1" s="1" t="s">
        <v>22641</v>
      </c>
      <c r="UBL1" s="1" t="s">
        <v>22642</v>
      </c>
      <c r="UBM1" s="1" t="s">
        <v>22643</v>
      </c>
      <c r="UBN1" s="1" t="s">
        <v>22644</v>
      </c>
      <c r="UBO1" s="1" t="s">
        <v>22645</v>
      </c>
      <c r="UBP1" s="1" t="s">
        <v>22646</v>
      </c>
      <c r="UBQ1" s="1" t="s">
        <v>22647</v>
      </c>
      <c r="UBR1" s="1" t="s">
        <v>22648</v>
      </c>
      <c r="UBS1" s="1" t="s">
        <v>22649</v>
      </c>
      <c r="UBT1" s="1" t="s">
        <v>22650</v>
      </c>
      <c r="UBU1" s="1" t="s">
        <v>22651</v>
      </c>
      <c r="UBV1" s="1" t="s">
        <v>22652</v>
      </c>
      <c r="UBW1" s="1" t="s">
        <v>22653</v>
      </c>
      <c r="UBX1" s="1" t="s">
        <v>22654</v>
      </c>
      <c r="UBY1" s="1" t="s">
        <v>22655</v>
      </c>
      <c r="UBZ1" s="1" t="s">
        <v>22656</v>
      </c>
      <c r="UCA1" s="1" t="s">
        <v>22657</v>
      </c>
      <c r="UCB1" s="1" t="s">
        <v>22658</v>
      </c>
      <c r="UCC1" s="1" t="s">
        <v>22659</v>
      </c>
      <c r="UCD1" s="1" t="s">
        <v>22660</v>
      </c>
      <c r="UCE1" s="1" t="s">
        <v>22661</v>
      </c>
      <c r="UCF1" s="1" t="s">
        <v>22662</v>
      </c>
      <c r="UCG1" s="1" t="s">
        <v>22663</v>
      </c>
      <c r="UCH1" s="1" t="s">
        <v>22664</v>
      </c>
      <c r="UCI1" s="1" t="s">
        <v>22665</v>
      </c>
      <c r="UCJ1" s="1" t="s">
        <v>22666</v>
      </c>
      <c r="UCK1" s="1" t="s">
        <v>22667</v>
      </c>
      <c r="UCL1" s="1" t="s">
        <v>22668</v>
      </c>
      <c r="UCM1" s="1" t="s">
        <v>22669</v>
      </c>
      <c r="UCN1" s="1" t="s">
        <v>22670</v>
      </c>
      <c r="UCO1" s="1" t="s">
        <v>22671</v>
      </c>
      <c r="UCP1" s="1" t="s">
        <v>22672</v>
      </c>
      <c r="UCQ1" s="1" t="s">
        <v>22673</v>
      </c>
      <c r="UCR1" s="1" t="s">
        <v>22674</v>
      </c>
      <c r="UCS1" s="1" t="s">
        <v>22675</v>
      </c>
      <c r="UCT1" s="1" t="s">
        <v>22676</v>
      </c>
      <c r="UCU1" s="1" t="s">
        <v>22677</v>
      </c>
      <c r="UCV1" s="1" t="s">
        <v>22678</v>
      </c>
      <c r="UCW1" s="1" t="s">
        <v>22679</v>
      </c>
      <c r="UCX1" s="1" t="s">
        <v>22680</v>
      </c>
      <c r="UCY1" s="1" t="s">
        <v>22681</v>
      </c>
      <c r="UCZ1" s="1" t="s">
        <v>22682</v>
      </c>
      <c r="UDA1" s="1" t="s">
        <v>22683</v>
      </c>
      <c r="UDB1" s="1" t="s">
        <v>22684</v>
      </c>
      <c r="UDC1" s="1" t="s">
        <v>22685</v>
      </c>
      <c r="UDD1" s="1" t="s">
        <v>22686</v>
      </c>
      <c r="UDE1" s="1" t="s">
        <v>22687</v>
      </c>
      <c r="UDF1" s="1" t="s">
        <v>22688</v>
      </c>
      <c r="UDG1" s="1" t="s">
        <v>22689</v>
      </c>
      <c r="UDH1" s="1" t="s">
        <v>22690</v>
      </c>
      <c r="UDI1" s="1" t="s">
        <v>22691</v>
      </c>
      <c r="UDJ1" s="1" t="s">
        <v>22692</v>
      </c>
      <c r="UDK1" s="1" t="s">
        <v>22693</v>
      </c>
      <c r="UDL1" s="1" t="s">
        <v>22694</v>
      </c>
      <c r="UDM1" s="1" t="s">
        <v>22695</v>
      </c>
      <c r="UDN1" s="1" t="s">
        <v>22696</v>
      </c>
      <c r="UDO1" s="1" t="s">
        <v>22697</v>
      </c>
      <c r="UDP1" s="1" t="s">
        <v>22698</v>
      </c>
      <c r="UDQ1" s="1" t="s">
        <v>22699</v>
      </c>
      <c r="UDR1" s="1" t="s">
        <v>22700</v>
      </c>
      <c r="UDS1" s="1" t="s">
        <v>22701</v>
      </c>
      <c r="UDT1" s="1" t="s">
        <v>22702</v>
      </c>
      <c r="UDU1" s="1" t="s">
        <v>22703</v>
      </c>
      <c r="UDV1" s="1" t="s">
        <v>22704</v>
      </c>
      <c r="UDW1" s="1" t="s">
        <v>22705</v>
      </c>
      <c r="UDX1" s="1" t="s">
        <v>22706</v>
      </c>
      <c r="UDY1" s="1" t="s">
        <v>22707</v>
      </c>
      <c r="UDZ1" s="1" t="s">
        <v>22708</v>
      </c>
      <c r="UEA1" s="1" t="s">
        <v>22709</v>
      </c>
      <c r="UEB1" s="1" t="s">
        <v>22710</v>
      </c>
      <c r="UEC1" s="1" t="s">
        <v>22711</v>
      </c>
      <c r="UED1" s="1" t="s">
        <v>22712</v>
      </c>
      <c r="UEE1" s="1" t="s">
        <v>22713</v>
      </c>
      <c r="UEF1" s="1" t="s">
        <v>22714</v>
      </c>
      <c r="UEG1" s="1" t="s">
        <v>22715</v>
      </c>
      <c r="UEH1" s="1" t="s">
        <v>22716</v>
      </c>
      <c r="UEI1" s="1" t="s">
        <v>22717</v>
      </c>
      <c r="UEJ1" s="1" t="s">
        <v>22718</v>
      </c>
      <c r="UEK1" s="1" t="s">
        <v>22719</v>
      </c>
      <c r="UEL1" s="1" t="s">
        <v>22720</v>
      </c>
      <c r="UEM1" s="1" t="s">
        <v>22721</v>
      </c>
      <c r="UEN1" s="1" t="s">
        <v>22722</v>
      </c>
      <c r="UEO1" s="1" t="s">
        <v>22723</v>
      </c>
      <c r="UEP1" s="1" t="s">
        <v>22724</v>
      </c>
      <c r="UEQ1" s="1" t="s">
        <v>22725</v>
      </c>
      <c r="UER1" s="1" t="s">
        <v>22726</v>
      </c>
      <c r="UES1" s="1" t="s">
        <v>22727</v>
      </c>
      <c r="UET1" s="1" t="s">
        <v>22728</v>
      </c>
      <c r="UEU1" s="1" t="s">
        <v>22729</v>
      </c>
      <c r="UEV1" s="1" t="s">
        <v>22730</v>
      </c>
      <c r="UEW1" s="1" t="s">
        <v>22731</v>
      </c>
      <c r="UEX1" s="1" t="s">
        <v>22732</v>
      </c>
      <c r="UEY1" s="1" t="s">
        <v>22733</v>
      </c>
      <c r="UEZ1" s="1" t="s">
        <v>22734</v>
      </c>
      <c r="UFA1" s="1" t="s">
        <v>22735</v>
      </c>
      <c r="UFB1" s="1" t="s">
        <v>22736</v>
      </c>
      <c r="UFC1" s="1" t="s">
        <v>22737</v>
      </c>
      <c r="UFD1" s="1" t="s">
        <v>22738</v>
      </c>
      <c r="UFE1" s="1" t="s">
        <v>22739</v>
      </c>
      <c r="UFF1" s="1" t="s">
        <v>22740</v>
      </c>
      <c r="UFG1" s="1" t="s">
        <v>22741</v>
      </c>
      <c r="UFH1" s="1" t="s">
        <v>22742</v>
      </c>
      <c r="UFI1" s="1" t="s">
        <v>22743</v>
      </c>
      <c r="UFJ1" s="1" t="s">
        <v>22744</v>
      </c>
      <c r="UFK1" s="1" t="s">
        <v>22745</v>
      </c>
      <c r="UFL1" s="1" t="s">
        <v>22746</v>
      </c>
      <c r="UFM1" s="1" t="s">
        <v>22747</v>
      </c>
      <c r="UFN1" s="1" t="s">
        <v>22748</v>
      </c>
      <c r="UFO1" s="1" t="s">
        <v>22749</v>
      </c>
      <c r="UFP1" s="1" t="s">
        <v>22750</v>
      </c>
      <c r="UFQ1" s="1" t="s">
        <v>22751</v>
      </c>
      <c r="UFR1" s="1" t="s">
        <v>22752</v>
      </c>
      <c r="UFS1" s="1" t="s">
        <v>22753</v>
      </c>
      <c r="UFT1" s="1" t="s">
        <v>22754</v>
      </c>
      <c r="UFU1" s="1" t="s">
        <v>22755</v>
      </c>
      <c r="UFV1" s="1" t="s">
        <v>22756</v>
      </c>
      <c r="UFW1" s="1" t="s">
        <v>22757</v>
      </c>
      <c r="UFX1" s="1" t="s">
        <v>22758</v>
      </c>
      <c r="UFY1" s="1" t="s">
        <v>22759</v>
      </c>
      <c r="UFZ1" s="1" t="s">
        <v>22760</v>
      </c>
      <c r="UGA1" s="1" t="s">
        <v>22761</v>
      </c>
      <c r="UGB1" s="1" t="s">
        <v>22762</v>
      </c>
      <c r="UGC1" s="1" t="s">
        <v>22763</v>
      </c>
      <c r="UGD1" s="1" t="s">
        <v>22764</v>
      </c>
      <c r="UGE1" s="1" t="s">
        <v>22765</v>
      </c>
      <c r="UGF1" s="1" t="s">
        <v>22766</v>
      </c>
      <c r="UGG1" s="1" t="s">
        <v>22767</v>
      </c>
      <c r="UGH1" s="1" t="s">
        <v>22768</v>
      </c>
      <c r="UGI1" s="1" t="s">
        <v>22769</v>
      </c>
      <c r="UGJ1" s="1" t="s">
        <v>22770</v>
      </c>
      <c r="UGK1" s="1" t="s">
        <v>22771</v>
      </c>
      <c r="UGL1" s="1" t="s">
        <v>22772</v>
      </c>
      <c r="UGM1" s="1" t="s">
        <v>22773</v>
      </c>
      <c r="UGN1" s="1" t="s">
        <v>22774</v>
      </c>
      <c r="UGO1" s="1" t="s">
        <v>22775</v>
      </c>
      <c r="UGP1" s="1" t="s">
        <v>22776</v>
      </c>
      <c r="UGQ1" s="1" t="s">
        <v>22777</v>
      </c>
      <c r="UGR1" s="1" t="s">
        <v>22778</v>
      </c>
      <c r="UGS1" s="1" t="s">
        <v>22779</v>
      </c>
      <c r="UGT1" s="1" t="s">
        <v>22780</v>
      </c>
      <c r="UGU1" s="1" t="s">
        <v>22781</v>
      </c>
      <c r="UGV1" s="1" t="s">
        <v>22782</v>
      </c>
      <c r="UGW1" s="1" t="s">
        <v>22783</v>
      </c>
      <c r="UGX1" s="1" t="s">
        <v>22784</v>
      </c>
      <c r="UGY1" s="1" t="s">
        <v>22785</v>
      </c>
      <c r="UGZ1" s="1" t="s">
        <v>22786</v>
      </c>
      <c r="UHA1" s="1" t="s">
        <v>22787</v>
      </c>
      <c r="UHB1" s="1" t="s">
        <v>22788</v>
      </c>
      <c r="UHC1" s="1" t="s">
        <v>22789</v>
      </c>
      <c r="UHD1" s="1" t="s">
        <v>22790</v>
      </c>
      <c r="UHE1" s="1" t="s">
        <v>22791</v>
      </c>
      <c r="UHF1" s="1" t="s">
        <v>22792</v>
      </c>
      <c r="UHG1" s="1" t="s">
        <v>22793</v>
      </c>
      <c r="UHH1" s="1" t="s">
        <v>22794</v>
      </c>
      <c r="UHI1" s="1" t="s">
        <v>22795</v>
      </c>
      <c r="UHJ1" s="1" t="s">
        <v>22796</v>
      </c>
      <c r="UHK1" s="1" t="s">
        <v>22797</v>
      </c>
      <c r="UHL1" s="1" t="s">
        <v>22798</v>
      </c>
      <c r="UHM1" s="1" t="s">
        <v>22799</v>
      </c>
      <c r="UHN1" s="1" t="s">
        <v>22800</v>
      </c>
      <c r="UHO1" s="1" t="s">
        <v>22801</v>
      </c>
      <c r="UHP1" s="1" t="s">
        <v>22802</v>
      </c>
      <c r="UHQ1" s="1" t="s">
        <v>22803</v>
      </c>
      <c r="UHR1" s="1" t="s">
        <v>22804</v>
      </c>
      <c r="UHS1" s="1" t="s">
        <v>22805</v>
      </c>
      <c r="UHT1" s="1" t="s">
        <v>22806</v>
      </c>
      <c r="UHU1" s="1" t="s">
        <v>22807</v>
      </c>
      <c r="UHV1" s="1" t="s">
        <v>22808</v>
      </c>
      <c r="UHW1" s="1" t="s">
        <v>22809</v>
      </c>
      <c r="UHX1" s="1" t="s">
        <v>22810</v>
      </c>
      <c r="UHY1" s="1" t="s">
        <v>22811</v>
      </c>
      <c r="UHZ1" s="1" t="s">
        <v>22812</v>
      </c>
      <c r="UIA1" s="1" t="s">
        <v>22813</v>
      </c>
      <c r="UIB1" s="1" t="s">
        <v>22814</v>
      </c>
      <c r="UIC1" s="1" t="s">
        <v>22815</v>
      </c>
      <c r="UID1" s="1" t="s">
        <v>22816</v>
      </c>
      <c r="UIE1" s="1" t="s">
        <v>22817</v>
      </c>
      <c r="UIF1" s="1" t="s">
        <v>22818</v>
      </c>
      <c r="UIG1" s="1" t="s">
        <v>22819</v>
      </c>
      <c r="UIH1" s="1" t="s">
        <v>22820</v>
      </c>
      <c r="UII1" s="1" t="s">
        <v>22821</v>
      </c>
      <c r="UIJ1" s="1" t="s">
        <v>22822</v>
      </c>
      <c r="UIK1" s="1" t="s">
        <v>22823</v>
      </c>
      <c r="UIL1" s="1" t="s">
        <v>22824</v>
      </c>
      <c r="UIM1" s="1" t="s">
        <v>22825</v>
      </c>
      <c r="UIN1" s="1" t="s">
        <v>22826</v>
      </c>
      <c r="UIO1" s="1" t="s">
        <v>22827</v>
      </c>
      <c r="UIP1" s="1" t="s">
        <v>22828</v>
      </c>
      <c r="UIQ1" s="1" t="s">
        <v>22829</v>
      </c>
      <c r="UIR1" s="1" t="s">
        <v>22830</v>
      </c>
      <c r="UIS1" s="1" t="s">
        <v>22831</v>
      </c>
      <c r="UIT1" s="1" t="s">
        <v>22832</v>
      </c>
      <c r="UIU1" s="1" t="s">
        <v>22833</v>
      </c>
      <c r="UIV1" s="1" t="s">
        <v>22834</v>
      </c>
      <c r="UIW1" s="1" t="s">
        <v>22835</v>
      </c>
      <c r="UIX1" s="1" t="s">
        <v>22836</v>
      </c>
      <c r="UIY1" s="1" t="s">
        <v>22837</v>
      </c>
      <c r="UIZ1" s="1" t="s">
        <v>22838</v>
      </c>
      <c r="UJA1" s="1" t="s">
        <v>22839</v>
      </c>
      <c r="UJB1" s="1" t="s">
        <v>22840</v>
      </c>
      <c r="UJC1" s="1" t="s">
        <v>22841</v>
      </c>
      <c r="UJD1" s="1" t="s">
        <v>22842</v>
      </c>
      <c r="UJE1" s="1" t="s">
        <v>22843</v>
      </c>
      <c r="UJF1" s="1" t="s">
        <v>22844</v>
      </c>
      <c r="UJG1" s="1" t="s">
        <v>22845</v>
      </c>
      <c r="UJH1" s="1" t="s">
        <v>22846</v>
      </c>
      <c r="UJI1" s="1" t="s">
        <v>22847</v>
      </c>
      <c r="UJJ1" s="1" t="s">
        <v>22848</v>
      </c>
      <c r="UJK1" s="1" t="s">
        <v>22849</v>
      </c>
      <c r="UJL1" s="1" t="s">
        <v>22850</v>
      </c>
      <c r="UJM1" s="1" t="s">
        <v>22851</v>
      </c>
      <c r="UJN1" s="1" t="s">
        <v>22852</v>
      </c>
      <c r="UJO1" s="1" t="s">
        <v>22853</v>
      </c>
      <c r="UJP1" s="1" t="s">
        <v>22854</v>
      </c>
      <c r="UJQ1" s="1" t="s">
        <v>22855</v>
      </c>
      <c r="UJR1" s="1" t="s">
        <v>22856</v>
      </c>
      <c r="UJS1" s="1" t="s">
        <v>22857</v>
      </c>
      <c r="UJT1" s="1" t="s">
        <v>22858</v>
      </c>
      <c r="UJU1" s="1" t="s">
        <v>22859</v>
      </c>
      <c r="UJV1" s="1" t="s">
        <v>22860</v>
      </c>
      <c r="UJW1" s="1" t="s">
        <v>22861</v>
      </c>
      <c r="UJX1" s="1" t="s">
        <v>22862</v>
      </c>
      <c r="UJY1" s="1" t="s">
        <v>22863</v>
      </c>
      <c r="UJZ1" s="1" t="s">
        <v>22864</v>
      </c>
      <c r="UKA1" s="1" t="s">
        <v>22865</v>
      </c>
      <c r="UKB1" s="1" t="s">
        <v>22866</v>
      </c>
      <c r="UKC1" s="1" t="s">
        <v>22867</v>
      </c>
      <c r="UKD1" s="1" t="s">
        <v>22868</v>
      </c>
      <c r="UKE1" s="1" t="s">
        <v>22869</v>
      </c>
      <c r="UKF1" s="1" t="s">
        <v>22870</v>
      </c>
      <c r="UKG1" s="1" t="s">
        <v>22871</v>
      </c>
      <c r="UKH1" s="1" t="s">
        <v>22872</v>
      </c>
      <c r="UKI1" s="1" t="s">
        <v>22873</v>
      </c>
      <c r="UKJ1" s="1" t="s">
        <v>22874</v>
      </c>
      <c r="UKK1" s="1" t="s">
        <v>22875</v>
      </c>
      <c r="UKL1" s="1" t="s">
        <v>22876</v>
      </c>
      <c r="UKM1" s="1" t="s">
        <v>22877</v>
      </c>
      <c r="UKN1" s="1" t="s">
        <v>22878</v>
      </c>
      <c r="UKO1" s="1" t="s">
        <v>22879</v>
      </c>
      <c r="UKP1" s="1" t="s">
        <v>22880</v>
      </c>
      <c r="UKQ1" s="1" t="s">
        <v>22881</v>
      </c>
      <c r="UKR1" s="1" t="s">
        <v>22882</v>
      </c>
      <c r="UKS1" s="1" t="s">
        <v>22883</v>
      </c>
      <c r="UKT1" s="1" t="s">
        <v>22884</v>
      </c>
      <c r="UKU1" s="1" t="s">
        <v>22885</v>
      </c>
      <c r="UKV1" s="1" t="s">
        <v>22886</v>
      </c>
      <c r="UKW1" s="1" t="s">
        <v>22887</v>
      </c>
      <c r="UKX1" s="1" t="s">
        <v>22888</v>
      </c>
      <c r="UKY1" s="1" t="s">
        <v>22889</v>
      </c>
      <c r="UKZ1" s="1" t="s">
        <v>22890</v>
      </c>
      <c r="ULA1" s="1" t="s">
        <v>22891</v>
      </c>
      <c r="ULB1" s="1" t="s">
        <v>22892</v>
      </c>
      <c r="ULC1" s="1" t="s">
        <v>22893</v>
      </c>
      <c r="ULD1" s="1" t="s">
        <v>22894</v>
      </c>
      <c r="ULE1" s="1" t="s">
        <v>22895</v>
      </c>
      <c r="ULF1" s="1" t="s">
        <v>22896</v>
      </c>
      <c r="ULG1" s="1" t="s">
        <v>22897</v>
      </c>
      <c r="ULH1" s="1" t="s">
        <v>22898</v>
      </c>
      <c r="ULI1" s="1" t="s">
        <v>22899</v>
      </c>
      <c r="ULJ1" s="1" t="s">
        <v>22900</v>
      </c>
      <c r="ULK1" s="1" t="s">
        <v>22901</v>
      </c>
      <c r="ULL1" s="1" t="s">
        <v>22902</v>
      </c>
      <c r="ULM1" s="1" t="s">
        <v>22903</v>
      </c>
      <c r="ULN1" s="1" t="s">
        <v>22904</v>
      </c>
      <c r="ULO1" s="1" t="s">
        <v>22905</v>
      </c>
      <c r="ULP1" s="1" t="s">
        <v>22906</v>
      </c>
      <c r="ULQ1" s="1" t="s">
        <v>22907</v>
      </c>
      <c r="ULR1" s="1" t="s">
        <v>22908</v>
      </c>
      <c r="ULS1" s="1" t="s">
        <v>22909</v>
      </c>
      <c r="ULT1" s="1" t="s">
        <v>22910</v>
      </c>
      <c r="ULU1" s="1" t="s">
        <v>22911</v>
      </c>
      <c r="ULV1" s="1" t="s">
        <v>22912</v>
      </c>
      <c r="ULW1" s="1" t="s">
        <v>22913</v>
      </c>
      <c r="ULX1" s="1" t="s">
        <v>22914</v>
      </c>
      <c r="ULY1" s="1" t="s">
        <v>22915</v>
      </c>
      <c r="ULZ1" s="1" t="s">
        <v>22916</v>
      </c>
      <c r="UMA1" s="1" t="s">
        <v>22917</v>
      </c>
      <c r="UMB1" s="1" t="s">
        <v>22918</v>
      </c>
      <c r="UMC1" s="1" t="s">
        <v>22919</v>
      </c>
      <c r="UMD1" s="1" t="s">
        <v>22920</v>
      </c>
      <c r="UME1" s="1" t="s">
        <v>22921</v>
      </c>
      <c r="UMF1" s="1" t="s">
        <v>22922</v>
      </c>
      <c r="UMG1" s="1" t="s">
        <v>22923</v>
      </c>
      <c r="UMH1" s="1" t="s">
        <v>22924</v>
      </c>
      <c r="UMI1" s="1" t="s">
        <v>22925</v>
      </c>
      <c r="UMJ1" s="1" t="s">
        <v>22926</v>
      </c>
      <c r="UMK1" s="1" t="s">
        <v>22927</v>
      </c>
      <c r="UML1" s="1" t="s">
        <v>22928</v>
      </c>
      <c r="UMM1" s="1" t="s">
        <v>22929</v>
      </c>
      <c r="UMN1" s="1" t="s">
        <v>22930</v>
      </c>
      <c r="UMO1" s="1" t="s">
        <v>22931</v>
      </c>
      <c r="UMP1" s="1" t="s">
        <v>22932</v>
      </c>
      <c r="UMQ1" s="1" t="s">
        <v>22933</v>
      </c>
      <c r="UMR1" s="1" t="s">
        <v>22934</v>
      </c>
      <c r="UMS1" s="1" t="s">
        <v>22935</v>
      </c>
      <c r="UMT1" s="1" t="s">
        <v>22936</v>
      </c>
      <c r="UMU1" s="1" t="s">
        <v>22937</v>
      </c>
      <c r="UMV1" s="1" t="s">
        <v>22938</v>
      </c>
      <c r="UMW1" s="1" t="s">
        <v>22939</v>
      </c>
      <c r="UMX1" s="1" t="s">
        <v>22940</v>
      </c>
      <c r="UMY1" s="1" t="s">
        <v>22941</v>
      </c>
      <c r="UMZ1" s="1" t="s">
        <v>22942</v>
      </c>
      <c r="UNA1" s="1" t="s">
        <v>22943</v>
      </c>
      <c r="UNB1" s="1" t="s">
        <v>22944</v>
      </c>
      <c r="UNC1" s="1" t="s">
        <v>22945</v>
      </c>
      <c r="UND1" s="1" t="s">
        <v>22946</v>
      </c>
      <c r="UNE1" s="1" t="s">
        <v>22947</v>
      </c>
      <c r="UNF1" s="1" t="s">
        <v>22948</v>
      </c>
      <c r="UNG1" s="1" t="s">
        <v>22949</v>
      </c>
      <c r="UNH1" s="1" t="s">
        <v>22950</v>
      </c>
      <c r="UNI1" s="1" t="s">
        <v>22951</v>
      </c>
      <c r="UNJ1" s="1" t="s">
        <v>22952</v>
      </c>
      <c r="UNK1" s="1" t="s">
        <v>22953</v>
      </c>
      <c r="UNL1" s="1" t="s">
        <v>22954</v>
      </c>
      <c r="UNM1" s="1" t="s">
        <v>22955</v>
      </c>
      <c r="UNN1" s="1" t="s">
        <v>22956</v>
      </c>
      <c r="UNO1" s="1" t="s">
        <v>22957</v>
      </c>
      <c r="UNP1" s="1" t="s">
        <v>22958</v>
      </c>
      <c r="UNQ1" s="1" t="s">
        <v>22959</v>
      </c>
      <c r="UNR1" s="1" t="s">
        <v>22960</v>
      </c>
      <c r="UNS1" s="1" t="s">
        <v>22961</v>
      </c>
      <c r="UNT1" s="1" t="s">
        <v>22962</v>
      </c>
      <c r="UNU1" s="1" t="s">
        <v>22963</v>
      </c>
      <c r="UNV1" s="1" t="s">
        <v>22964</v>
      </c>
      <c r="UNW1" s="1" t="s">
        <v>22965</v>
      </c>
      <c r="UNX1" s="1" t="s">
        <v>22966</v>
      </c>
      <c r="UNY1" s="1" t="s">
        <v>22967</v>
      </c>
      <c r="UNZ1" s="1" t="s">
        <v>22968</v>
      </c>
      <c r="UOA1" s="1" t="s">
        <v>22969</v>
      </c>
      <c r="UOB1" s="1" t="s">
        <v>22970</v>
      </c>
      <c r="UOC1" s="1" t="s">
        <v>22971</v>
      </c>
      <c r="UOD1" s="1" t="s">
        <v>22972</v>
      </c>
      <c r="UOE1" s="1" t="s">
        <v>22973</v>
      </c>
      <c r="UOF1" s="1" t="s">
        <v>22974</v>
      </c>
      <c r="UOG1" s="1" t="s">
        <v>22975</v>
      </c>
      <c r="UOH1" s="1" t="s">
        <v>22976</v>
      </c>
      <c r="UOI1" s="1" t="s">
        <v>22977</v>
      </c>
      <c r="UOJ1" s="1" t="s">
        <v>22978</v>
      </c>
      <c r="UOK1" s="1" t="s">
        <v>22979</v>
      </c>
      <c r="UOL1" s="1" t="s">
        <v>22980</v>
      </c>
      <c r="UOM1" s="1" t="s">
        <v>22981</v>
      </c>
      <c r="UON1" s="1" t="s">
        <v>22982</v>
      </c>
      <c r="UOO1" s="1" t="s">
        <v>22983</v>
      </c>
      <c r="UOP1" s="1" t="s">
        <v>22984</v>
      </c>
      <c r="UOQ1" s="1" t="s">
        <v>22985</v>
      </c>
      <c r="UOR1" s="1" t="s">
        <v>22986</v>
      </c>
      <c r="UOS1" s="1" t="s">
        <v>22987</v>
      </c>
      <c r="UOT1" s="1" t="s">
        <v>22988</v>
      </c>
      <c r="UOU1" s="1" t="s">
        <v>22989</v>
      </c>
      <c r="UOV1" s="1" t="s">
        <v>22990</v>
      </c>
      <c r="UOW1" s="1" t="s">
        <v>22991</v>
      </c>
      <c r="UOX1" s="1" t="s">
        <v>22992</v>
      </c>
      <c r="UOY1" s="1" t="s">
        <v>22993</v>
      </c>
      <c r="UOZ1" s="1" t="s">
        <v>22994</v>
      </c>
      <c r="UPA1" s="1" t="s">
        <v>22995</v>
      </c>
      <c r="UPB1" s="1" t="s">
        <v>22996</v>
      </c>
      <c r="UPC1" s="1" t="s">
        <v>22997</v>
      </c>
      <c r="UPD1" s="1" t="s">
        <v>22998</v>
      </c>
      <c r="UPE1" s="1" t="s">
        <v>22999</v>
      </c>
      <c r="UPF1" s="1" t="s">
        <v>23000</v>
      </c>
      <c r="UPG1" s="1" t="s">
        <v>23001</v>
      </c>
      <c r="UPH1" s="1" t="s">
        <v>23002</v>
      </c>
      <c r="UPI1" s="1" t="s">
        <v>23003</v>
      </c>
      <c r="UPJ1" s="1" t="s">
        <v>23004</v>
      </c>
      <c r="UPK1" s="1" t="s">
        <v>23005</v>
      </c>
      <c r="UPL1" s="1" t="s">
        <v>23006</v>
      </c>
      <c r="UPM1" s="1" t="s">
        <v>23007</v>
      </c>
      <c r="UPN1" s="1" t="s">
        <v>23008</v>
      </c>
      <c r="UPO1" s="1" t="s">
        <v>23009</v>
      </c>
      <c r="UPP1" s="1" t="s">
        <v>23010</v>
      </c>
      <c r="UPQ1" s="1" t="s">
        <v>23011</v>
      </c>
      <c r="UPR1" s="1" t="s">
        <v>23012</v>
      </c>
      <c r="UPS1" s="1" t="s">
        <v>23013</v>
      </c>
      <c r="UPT1" s="1" t="s">
        <v>23014</v>
      </c>
      <c r="UPU1" s="1" t="s">
        <v>23015</v>
      </c>
      <c r="UPV1" s="1" t="s">
        <v>23016</v>
      </c>
      <c r="UPW1" s="1" t="s">
        <v>23017</v>
      </c>
      <c r="UPX1" s="1" t="s">
        <v>23018</v>
      </c>
      <c r="UPY1" s="1" t="s">
        <v>23019</v>
      </c>
      <c r="UPZ1" s="1" t="s">
        <v>23020</v>
      </c>
      <c r="UQA1" s="1" t="s">
        <v>23021</v>
      </c>
      <c r="UQB1" s="1" t="s">
        <v>23022</v>
      </c>
      <c r="UQC1" s="1" t="s">
        <v>23023</v>
      </c>
      <c r="UQD1" s="1" t="s">
        <v>23024</v>
      </c>
      <c r="UQE1" s="1" t="s">
        <v>23025</v>
      </c>
      <c r="UQF1" s="1" t="s">
        <v>23026</v>
      </c>
      <c r="UQG1" s="1" t="s">
        <v>23027</v>
      </c>
      <c r="UQH1" s="1" t="s">
        <v>23028</v>
      </c>
      <c r="UQI1" s="1" t="s">
        <v>23029</v>
      </c>
      <c r="UQJ1" s="1" t="s">
        <v>23030</v>
      </c>
      <c r="UQK1" s="1" t="s">
        <v>23031</v>
      </c>
      <c r="UQL1" s="1" t="s">
        <v>23032</v>
      </c>
      <c r="UQM1" s="1" t="s">
        <v>23033</v>
      </c>
      <c r="UQN1" s="1" t="s">
        <v>23034</v>
      </c>
      <c r="UQO1" s="1" t="s">
        <v>23035</v>
      </c>
      <c r="UQP1" s="1" t="s">
        <v>23036</v>
      </c>
      <c r="UQQ1" s="1" t="s">
        <v>23037</v>
      </c>
      <c r="UQR1" s="1" t="s">
        <v>23038</v>
      </c>
      <c r="UQS1" s="1" t="s">
        <v>23039</v>
      </c>
      <c r="UQT1" s="1" t="s">
        <v>23040</v>
      </c>
      <c r="UQU1" s="1" t="s">
        <v>23041</v>
      </c>
      <c r="UQV1" s="1" t="s">
        <v>23042</v>
      </c>
      <c r="UQW1" s="1" t="s">
        <v>23043</v>
      </c>
      <c r="UQX1" s="1" t="s">
        <v>23044</v>
      </c>
      <c r="UQY1" s="1" t="s">
        <v>23045</v>
      </c>
      <c r="UQZ1" s="1" t="s">
        <v>23046</v>
      </c>
      <c r="URA1" s="1" t="s">
        <v>23047</v>
      </c>
      <c r="URB1" s="1" t="s">
        <v>23048</v>
      </c>
      <c r="URC1" s="1" t="s">
        <v>23049</v>
      </c>
      <c r="URD1" s="1" t="s">
        <v>23050</v>
      </c>
      <c r="URE1" s="1" t="s">
        <v>23051</v>
      </c>
      <c r="URF1" s="1" t="s">
        <v>23052</v>
      </c>
      <c r="URG1" s="1" t="s">
        <v>23053</v>
      </c>
      <c r="URH1" s="1" t="s">
        <v>23054</v>
      </c>
      <c r="URI1" s="1" t="s">
        <v>23055</v>
      </c>
      <c r="URJ1" s="1" t="s">
        <v>23056</v>
      </c>
      <c r="URK1" s="1" t="s">
        <v>23057</v>
      </c>
      <c r="URL1" s="1" t="s">
        <v>23058</v>
      </c>
      <c r="URM1" s="1" t="s">
        <v>23059</v>
      </c>
      <c r="URN1" s="1" t="s">
        <v>23060</v>
      </c>
      <c r="URO1" s="1" t="s">
        <v>23061</v>
      </c>
      <c r="URP1" s="1" t="s">
        <v>23062</v>
      </c>
      <c r="URQ1" s="1" t="s">
        <v>23063</v>
      </c>
      <c r="URR1" s="1" t="s">
        <v>23064</v>
      </c>
      <c r="URS1" s="1" t="s">
        <v>23065</v>
      </c>
      <c r="URT1" s="1" t="s">
        <v>23066</v>
      </c>
      <c r="URU1" s="1" t="s">
        <v>23067</v>
      </c>
      <c r="URV1" s="1" t="s">
        <v>23068</v>
      </c>
      <c r="URW1" s="1" t="s">
        <v>23069</v>
      </c>
      <c r="URX1" s="1" t="s">
        <v>23070</v>
      </c>
      <c r="URY1" s="1" t="s">
        <v>23071</v>
      </c>
      <c r="URZ1" s="1" t="s">
        <v>23072</v>
      </c>
      <c r="USA1" s="1" t="s">
        <v>23073</v>
      </c>
      <c r="USB1" s="1" t="s">
        <v>23074</v>
      </c>
      <c r="USC1" s="1" t="s">
        <v>23075</v>
      </c>
      <c r="USD1" s="1" t="s">
        <v>23076</v>
      </c>
      <c r="USE1" s="1" t="s">
        <v>23077</v>
      </c>
      <c r="USF1" s="1" t="s">
        <v>23078</v>
      </c>
      <c r="USG1" s="1" t="s">
        <v>23079</v>
      </c>
      <c r="USH1" s="1" t="s">
        <v>23080</v>
      </c>
      <c r="USI1" s="1" t="s">
        <v>23081</v>
      </c>
      <c r="USJ1" s="1" t="s">
        <v>23082</v>
      </c>
      <c r="USK1" s="1" t="s">
        <v>23083</v>
      </c>
      <c r="USL1" s="1" t="s">
        <v>23084</v>
      </c>
      <c r="USM1" s="1" t="s">
        <v>23085</v>
      </c>
      <c r="USN1" s="1" t="s">
        <v>23086</v>
      </c>
      <c r="USO1" s="1" t="s">
        <v>23087</v>
      </c>
      <c r="USP1" s="1" t="s">
        <v>23088</v>
      </c>
      <c r="USQ1" s="1" t="s">
        <v>23089</v>
      </c>
      <c r="USR1" s="1" t="s">
        <v>23090</v>
      </c>
      <c r="USS1" s="1" t="s">
        <v>23091</v>
      </c>
      <c r="UST1" s="1" t="s">
        <v>23092</v>
      </c>
      <c r="USU1" s="1" t="s">
        <v>23093</v>
      </c>
      <c r="USV1" s="1" t="s">
        <v>23094</v>
      </c>
      <c r="USW1" s="1" t="s">
        <v>23095</v>
      </c>
      <c r="USX1" s="1" t="s">
        <v>23096</v>
      </c>
      <c r="USY1" s="1" t="s">
        <v>23097</v>
      </c>
      <c r="USZ1" s="1" t="s">
        <v>23098</v>
      </c>
      <c r="UTA1" s="1" t="s">
        <v>23099</v>
      </c>
      <c r="UTB1" s="1" t="s">
        <v>23100</v>
      </c>
      <c r="UTC1" s="1" t="s">
        <v>23101</v>
      </c>
      <c r="UTD1" s="1" t="s">
        <v>23102</v>
      </c>
      <c r="UTE1" s="1" t="s">
        <v>23103</v>
      </c>
      <c r="UTF1" s="1" t="s">
        <v>23104</v>
      </c>
      <c r="UTG1" s="1" t="s">
        <v>23105</v>
      </c>
      <c r="UTH1" s="1" t="s">
        <v>23106</v>
      </c>
      <c r="UTI1" s="1" t="s">
        <v>23107</v>
      </c>
      <c r="UTJ1" s="1" t="s">
        <v>23108</v>
      </c>
      <c r="UTK1" s="1" t="s">
        <v>23109</v>
      </c>
      <c r="UTL1" s="1" t="s">
        <v>23110</v>
      </c>
      <c r="UTM1" s="1" t="s">
        <v>23111</v>
      </c>
      <c r="UTN1" s="1" t="s">
        <v>23112</v>
      </c>
      <c r="UTO1" s="1" t="s">
        <v>23113</v>
      </c>
      <c r="UTP1" s="1" t="s">
        <v>23114</v>
      </c>
      <c r="UTQ1" s="1" t="s">
        <v>23115</v>
      </c>
      <c r="UTR1" s="1" t="s">
        <v>23116</v>
      </c>
      <c r="UTS1" s="1" t="s">
        <v>23117</v>
      </c>
      <c r="UTT1" s="1" t="s">
        <v>23118</v>
      </c>
      <c r="UTU1" s="1" t="s">
        <v>23119</v>
      </c>
      <c r="UTV1" s="1" t="s">
        <v>23120</v>
      </c>
      <c r="UTW1" s="1" t="s">
        <v>23121</v>
      </c>
      <c r="UTX1" s="1" t="s">
        <v>23122</v>
      </c>
      <c r="UTY1" s="1" t="s">
        <v>23123</v>
      </c>
      <c r="UTZ1" s="1" t="s">
        <v>23124</v>
      </c>
      <c r="UUA1" s="1" t="s">
        <v>23125</v>
      </c>
      <c r="UUB1" s="1" t="s">
        <v>23126</v>
      </c>
      <c r="UUC1" s="1" t="s">
        <v>23127</v>
      </c>
      <c r="UUD1" s="1" t="s">
        <v>23128</v>
      </c>
      <c r="UUE1" s="1" t="s">
        <v>23129</v>
      </c>
      <c r="UUF1" s="1" t="s">
        <v>23130</v>
      </c>
      <c r="UUG1" s="1" t="s">
        <v>23131</v>
      </c>
      <c r="UUH1" s="1" t="s">
        <v>23132</v>
      </c>
      <c r="UUI1" s="1" t="s">
        <v>23133</v>
      </c>
      <c r="UUJ1" s="1" t="s">
        <v>23134</v>
      </c>
      <c r="UUK1" s="1" t="s">
        <v>23135</v>
      </c>
      <c r="UUL1" s="1" t="s">
        <v>23136</v>
      </c>
      <c r="UUM1" s="1" t="s">
        <v>23137</v>
      </c>
      <c r="UUN1" s="1" t="s">
        <v>23138</v>
      </c>
      <c r="UUO1" s="1" t="s">
        <v>23139</v>
      </c>
      <c r="UUP1" s="1" t="s">
        <v>23140</v>
      </c>
      <c r="UUQ1" s="1" t="s">
        <v>23141</v>
      </c>
      <c r="UUR1" s="1" t="s">
        <v>23142</v>
      </c>
      <c r="UUS1" s="1" t="s">
        <v>23143</v>
      </c>
      <c r="UUT1" s="1" t="s">
        <v>23144</v>
      </c>
      <c r="UUU1" s="1" t="s">
        <v>23145</v>
      </c>
      <c r="UUV1" s="1" t="s">
        <v>23146</v>
      </c>
      <c r="UUW1" s="1" t="s">
        <v>23147</v>
      </c>
      <c r="UUX1" s="1" t="s">
        <v>23148</v>
      </c>
      <c r="UUY1" s="1" t="s">
        <v>23149</v>
      </c>
      <c r="UUZ1" s="1" t="s">
        <v>23150</v>
      </c>
      <c r="UVA1" s="1" t="s">
        <v>23151</v>
      </c>
      <c r="UVB1" s="1" t="s">
        <v>23152</v>
      </c>
      <c r="UVC1" s="1" t="s">
        <v>23153</v>
      </c>
      <c r="UVD1" s="1" t="s">
        <v>23154</v>
      </c>
      <c r="UVE1" s="1" t="s">
        <v>23155</v>
      </c>
      <c r="UVF1" s="1" t="s">
        <v>23156</v>
      </c>
      <c r="UVG1" s="1" t="s">
        <v>23157</v>
      </c>
      <c r="UVH1" s="1" t="s">
        <v>23158</v>
      </c>
      <c r="UVI1" s="1" t="s">
        <v>23159</v>
      </c>
      <c r="UVJ1" s="1" t="s">
        <v>23160</v>
      </c>
      <c r="UVK1" s="1" t="s">
        <v>23161</v>
      </c>
      <c r="UVL1" s="1" t="s">
        <v>23162</v>
      </c>
      <c r="UVM1" s="1" t="s">
        <v>23163</v>
      </c>
      <c r="UVN1" s="1" t="s">
        <v>23164</v>
      </c>
      <c r="UVO1" s="1" t="s">
        <v>23165</v>
      </c>
      <c r="UVP1" s="1" t="s">
        <v>23166</v>
      </c>
      <c r="UVQ1" s="1" t="s">
        <v>23167</v>
      </c>
      <c r="UVR1" s="1" t="s">
        <v>23168</v>
      </c>
      <c r="UVS1" s="1" t="s">
        <v>23169</v>
      </c>
      <c r="UVT1" s="1" t="s">
        <v>23170</v>
      </c>
      <c r="UVU1" s="1" t="s">
        <v>23171</v>
      </c>
      <c r="UVV1" s="1" t="s">
        <v>23172</v>
      </c>
      <c r="UVW1" s="1" t="s">
        <v>23173</v>
      </c>
      <c r="UVX1" s="1" t="s">
        <v>23174</v>
      </c>
      <c r="UVY1" s="1" t="s">
        <v>23175</v>
      </c>
      <c r="UVZ1" s="1" t="s">
        <v>23176</v>
      </c>
      <c r="UWA1" s="1" t="s">
        <v>23177</v>
      </c>
      <c r="UWB1" s="1" t="s">
        <v>23178</v>
      </c>
      <c r="UWC1" s="1" t="s">
        <v>23179</v>
      </c>
      <c r="UWD1" s="1" t="s">
        <v>23180</v>
      </c>
      <c r="UWE1" s="1" t="s">
        <v>23181</v>
      </c>
      <c r="UWF1" s="1" t="s">
        <v>23182</v>
      </c>
      <c r="UWG1" s="1" t="s">
        <v>23183</v>
      </c>
      <c r="UWH1" s="1" t="s">
        <v>23184</v>
      </c>
      <c r="UWI1" s="1" t="s">
        <v>23185</v>
      </c>
      <c r="UWJ1" s="1" t="s">
        <v>23186</v>
      </c>
      <c r="UWK1" s="1" t="s">
        <v>23187</v>
      </c>
      <c r="UWL1" s="1" t="s">
        <v>23188</v>
      </c>
      <c r="UWM1" s="1" t="s">
        <v>23189</v>
      </c>
      <c r="UWN1" s="1" t="s">
        <v>23190</v>
      </c>
      <c r="UWO1" s="1" t="s">
        <v>23191</v>
      </c>
      <c r="UWP1" s="1" t="s">
        <v>23192</v>
      </c>
      <c r="UWQ1" s="1" t="s">
        <v>23193</v>
      </c>
      <c r="UWR1" s="1" t="s">
        <v>23194</v>
      </c>
      <c r="UWS1" s="1" t="s">
        <v>23195</v>
      </c>
      <c r="UWT1" s="1" t="s">
        <v>23196</v>
      </c>
      <c r="UWU1" s="1" t="s">
        <v>23197</v>
      </c>
      <c r="UWV1" s="1" t="s">
        <v>23198</v>
      </c>
      <c r="UWW1" s="1" t="s">
        <v>23199</v>
      </c>
      <c r="UWX1" s="1" t="s">
        <v>23200</v>
      </c>
      <c r="UWY1" s="1" t="s">
        <v>23201</v>
      </c>
      <c r="UWZ1" s="1" t="s">
        <v>23202</v>
      </c>
      <c r="UXA1" s="1" t="s">
        <v>23203</v>
      </c>
      <c r="UXB1" s="1" t="s">
        <v>23204</v>
      </c>
      <c r="UXC1" s="1" t="s">
        <v>23205</v>
      </c>
      <c r="UXD1" s="1" t="s">
        <v>23206</v>
      </c>
      <c r="UXE1" s="1" t="s">
        <v>23207</v>
      </c>
      <c r="UXF1" s="1" t="s">
        <v>23208</v>
      </c>
      <c r="UXG1" s="1" t="s">
        <v>23209</v>
      </c>
      <c r="UXH1" s="1" t="s">
        <v>23210</v>
      </c>
      <c r="UXI1" s="1" t="s">
        <v>23211</v>
      </c>
      <c r="UXJ1" s="1" t="s">
        <v>23212</v>
      </c>
      <c r="UXK1" s="1" t="s">
        <v>23213</v>
      </c>
      <c r="UXL1" s="1" t="s">
        <v>23214</v>
      </c>
      <c r="UXM1" s="1" t="s">
        <v>23215</v>
      </c>
      <c r="UXN1" s="1" t="s">
        <v>23216</v>
      </c>
      <c r="UXO1" s="1" t="s">
        <v>23217</v>
      </c>
      <c r="UXP1" s="1" t="s">
        <v>23218</v>
      </c>
      <c r="UXQ1" s="1" t="s">
        <v>23219</v>
      </c>
      <c r="UXR1" s="1" t="s">
        <v>23220</v>
      </c>
      <c r="UXS1" s="1" t="s">
        <v>23221</v>
      </c>
      <c r="UXT1" s="1" t="s">
        <v>23222</v>
      </c>
      <c r="UXU1" s="1" t="s">
        <v>23223</v>
      </c>
      <c r="UXV1" s="1" t="s">
        <v>23224</v>
      </c>
      <c r="UXW1" s="1" t="s">
        <v>23225</v>
      </c>
      <c r="UXX1" s="1" t="s">
        <v>23226</v>
      </c>
      <c r="UXY1" s="1" t="s">
        <v>23227</v>
      </c>
      <c r="UXZ1" s="1" t="s">
        <v>23228</v>
      </c>
      <c r="UYA1" s="1" t="s">
        <v>23229</v>
      </c>
      <c r="UYB1" s="1" t="s">
        <v>23230</v>
      </c>
      <c r="UYC1" s="1" t="s">
        <v>23231</v>
      </c>
      <c r="UYD1" s="1" t="s">
        <v>23232</v>
      </c>
      <c r="UYE1" s="1" t="s">
        <v>23233</v>
      </c>
      <c r="UYF1" s="1" t="s">
        <v>23234</v>
      </c>
      <c r="UYG1" s="1" t="s">
        <v>23235</v>
      </c>
      <c r="UYH1" s="1" t="s">
        <v>23236</v>
      </c>
      <c r="UYI1" s="1" t="s">
        <v>23237</v>
      </c>
      <c r="UYJ1" s="1" t="s">
        <v>23238</v>
      </c>
      <c r="UYK1" s="1" t="s">
        <v>23239</v>
      </c>
      <c r="UYL1" s="1" t="s">
        <v>23240</v>
      </c>
      <c r="UYM1" s="1" t="s">
        <v>23241</v>
      </c>
      <c r="UYN1" s="1" t="s">
        <v>23242</v>
      </c>
      <c r="UYO1" s="1" t="s">
        <v>23243</v>
      </c>
      <c r="UYP1" s="1" t="s">
        <v>23244</v>
      </c>
      <c r="UYQ1" s="1" t="s">
        <v>23245</v>
      </c>
      <c r="UYR1" s="1" t="s">
        <v>23246</v>
      </c>
      <c r="UYS1" s="1" t="s">
        <v>23247</v>
      </c>
      <c r="UYT1" s="1" t="s">
        <v>23248</v>
      </c>
      <c r="UYU1" s="1" t="s">
        <v>23249</v>
      </c>
      <c r="UYV1" s="1" t="s">
        <v>23250</v>
      </c>
      <c r="UYW1" s="1" t="s">
        <v>23251</v>
      </c>
      <c r="UYX1" s="1" t="s">
        <v>23252</v>
      </c>
      <c r="UYY1" s="1" t="s">
        <v>23253</v>
      </c>
      <c r="UYZ1" s="1" t="s">
        <v>23254</v>
      </c>
      <c r="UZA1" s="1" t="s">
        <v>23255</v>
      </c>
      <c r="UZB1" s="1" t="s">
        <v>23256</v>
      </c>
      <c r="UZC1" s="1" t="s">
        <v>23257</v>
      </c>
      <c r="UZD1" s="1" t="s">
        <v>23258</v>
      </c>
      <c r="UZE1" s="1" t="s">
        <v>23259</v>
      </c>
      <c r="UZF1" s="1" t="s">
        <v>23260</v>
      </c>
      <c r="UZG1" s="1" t="s">
        <v>23261</v>
      </c>
      <c r="UZH1" s="1" t="s">
        <v>23262</v>
      </c>
      <c r="UZI1" s="1" t="s">
        <v>23263</v>
      </c>
      <c r="UZJ1" s="1" t="s">
        <v>23264</v>
      </c>
      <c r="UZK1" s="1" t="s">
        <v>23265</v>
      </c>
      <c r="UZL1" s="1" t="s">
        <v>23266</v>
      </c>
      <c r="UZM1" s="1" t="s">
        <v>23267</v>
      </c>
      <c r="UZN1" s="1" t="s">
        <v>23268</v>
      </c>
      <c r="UZO1" s="1" t="s">
        <v>23269</v>
      </c>
      <c r="UZP1" s="1" t="s">
        <v>23270</v>
      </c>
      <c r="UZQ1" s="1" t="s">
        <v>23271</v>
      </c>
      <c r="UZR1" s="1" t="s">
        <v>23272</v>
      </c>
      <c r="UZS1" s="1" t="s">
        <v>23273</v>
      </c>
      <c r="UZT1" s="1" t="s">
        <v>23274</v>
      </c>
      <c r="UZU1" s="1" t="s">
        <v>23275</v>
      </c>
      <c r="UZV1" s="1" t="s">
        <v>23276</v>
      </c>
      <c r="UZW1" s="1" t="s">
        <v>23277</v>
      </c>
      <c r="UZX1" s="1" t="s">
        <v>23278</v>
      </c>
      <c r="UZY1" s="1" t="s">
        <v>23279</v>
      </c>
      <c r="UZZ1" s="1" t="s">
        <v>23280</v>
      </c>
      <c r="VAA1" s="1" t="s">
        <v>23281</v>
      </c>
      <c r="VAB1" s="1" t="s">
        <v>23282</v>
      </c>
      <c r="VAC1" s="1" t="s">
        <v>23283</v>
      </c>
      <c r="VAD1" s="1" t="s">
        <v>23284</v>
      </c>
      <c r="VAE1" s="1" t="s">
        <v>23285</v>
      </c>
      <c r="VAF1" s="1" t="s">
        <v>23286</v>
      </c>
      <c r="VAG1" s="1" t="s">
        <v>23287</v>
      </c>
      <c r="VAH1" s="1" t="s">
        <v>23288</v>
      </c>
      <c r="VAI1" s="1" t="s">
        <v>23289</v>
      </c>
      <c r="VAJ1" s="1" t="s">
        <v>23290</v>
      </c>
      <c r="VAK1" s="1" t="s">
        <v>23291</v>
      </c>
      <c r="VAL1" s="1" t="s">
        <v>23292</v>
      </c>
      <c r="VAM1" s="1" t="s">
        <v>23293</v>
      </c>
      <c r="VAN1" s="1" t="s">
        <v>23294</v>
      </c>
      <c r="VAO1" s="1" t="s">
        <v>23295</v>
      </c>
      <c r="VAP1" s="1" t="s">
        <v>23296</v>
      </c>
      <c r="VAQ1" s="1" t="s">
        <v>23297</v>
      </c>
      <c r="VAR1" s="1" t="s">
        <v>23298</v>
      </c>
      <c r="VAS1" s="1" t="s">
        <v>23299</v>
      </c>
      <c r="VAT1" s="1" t="s">
        <v>23300</v>
      </c>
      <c r="VAU1" s="1" t="s">
        <v>23301</v>
      </c>
      <c r="VAV1" s="1" t="s">
        <v>23302</v>
      </c>
      <c r="VAW1" s="1" t="s">
        <v>23303</v>
      </c>
      <c r="VAX1" s="1" t="s">
        <v>23304</v>
      </c>
      <c r="VAY1" s="1" t="s">
        <v>23305</v>
      </c>
      <c r="VAZ1" s="1" t="s">
        <v>23306</v>
      </c>
      <c r="VBA1" s="1" t="s">
        <v>23307</v>
      </c>
      <c r="VBB1" s="1" t="s">
        <v>23308</v>
      </c>
      <c r="VBC1" s="1" t="s">
        <v>23309</v>
      </c>
      <c r="VBD1" s="1" t="s">
        <v>23310</v>
      </c>
      <c r="VBE1" s="1" t="s">
        <v>23311</v>
      </c>
      <c r="VBF1" s="1" t="s">
        <v>23312</v>
      </c>
      <c r="VBG1" s="1" t="s">
        <v>23313</v>
      </c>
      <c r="VBH1" s="1" t="s">
        <v>23314</v>
      </c>
      <c r="VBI1" s="1" t="s">
        <v>23315</v>
      </c>
      <c r="VBJ1" s="1" t="s">
        <v>23316</v>
      </c>
      <c r="VBK1" s="1" t="s">
        <v>23317</v>
      </c>
      <c r="VBL1" s="1" t="s">
        <v>23318</v>
      </c>
      <c r="VBM1" s="1" t="s">
        <v>23319</v>
      </c>
      <c r="VBN1" s="1" t="s">
        <v>23320</v>
      </c>
      <c r="VBO1" s="1" t="s">
        <v>23321</v>
      </c>
      <c r="VBP1" s="1" t="s">
        <v>23322</v>
      </c>
      <c r="VBQ1" s="1" t="s">
        <v>23323</v>
      </c>
      <c r="VBR1" s="1" t="s">
        <v>23324</v>
      </c>
      <c r="VBS1" s="1" t="s">
        <v>23325</v>
      </c>
      <c r="VBT1" s="1" t="s">
        <v>23326</v>
      </c>
      <c r="VBU1" s="1" t="s">
        <v>23327</v>
      </c>
      <c r="VBV1" s="1" t="s">
        <v>23328</v>
      </c>
      <c r="VBW1" s="1" t="s">
        <v>23329</v>
      </c>
      <c r="VBX1" s="1" t="s">
        <v>23330</v>
      </c>
      <c r="VBY1" s="1" t="s">
        <v>23331</v>
      </c>
      <c r="VBZ1" s="1" t="s">
        <v>23332</v>
      </c>
      <c r="VCA1" s="1" t="s">
        <v>23333</v>
      </c>
      <c r="VCB1" s="1" t="s">
        <v>23334</v>
      </c>
      <c r="VCC1" s="1" t="s">
        <v>23335</v>
      </c>
      <c r="VCD1" s="1" t="s">
        <v>23336</v>
      </c>
      <c r="VCE1" s="1" t="s">
        <v>23337</v>
      </c>
      <c r="VCF1" s="1" t="s">
        <v>23338</v>
      </c>
      <c r="VCG1" s="1" t="s">
        <v>23339</v>
      </c>
      <c r="VCH1" s="1" t="s">
        <v>23340</v>
      </c>
      <c r="VCI1" s="1" t="s">
        <v>23341</v>
      </c>
      <c r="VCJ1" s="1" t="s">
        <v>23342</v>
      </c>
      <c r="VCK1" s="1" t="s">
        <v>23343</v>
      </c>
      <c r="VCL1" s="1" t="s">
        <v>23344</v>
      </c>
      <c r="VCM1" s="1" t="s">
        <v>23345</v>
      </c>
      <c r="VCN1" s="1" t="s">
        <v>23346</v>
      </c>
      <c r="VCO1" s="1" t="s">
        <v>23347</v>
      </c>
      <c r="VCP1" s="1" t="s">
        <v>23348</v>
      </c>
      <c r="VCQ1" s="1" t="s">
        <v>23349</v>
      </c>
      <c r="VCR1" s="1" t="s">
        <v>23350</v>
      </c>
      <c r="VCS1" s="1" t="s">
        <v>23351</v>
      </c>
      <c r="VCT1" s="1" t="s">
        <v>23352</v>
      </c>
      <c r="VCU1" s="1" t="s">
        <v>23353</v>
      </c>
      <c r="VCV1" s="1" t="s">
        <v>23354</v>
      </c>
      <c r="VCW1" s="1" t="s">
        <v>23355</v>
      </c>
      <c r="VCX1" s="1" t="s">
        <v>23356</v>
      </c>
      <c r="VCY1" s="1" t="s">
        <v>23357</v>
      </c>
      <c r="VCZ1" s="1" t="s">
        <v>23358</v>
      </c>
      <c r="VDA1" s="1" t="s">
        <v>23359</v>
      </c>
      <c r="VDB1" s="1" t="s">
        <v>23360</v>
      </c>
      <c r="VDC1" s="1" t="s">
        <v>23361</v>
      </c>
      <c r="VDD1" s="1" t="s">
        <v>23362</v>
      </c>
      <c r="VDE1" s="1" t="s">
        <v>23363</v>
      </c>
      <c r="VDF1" s="1" t="s">
        <v>23364</v>
      </c>
      <c r="VDG1" s="1" t="s">
        <v>23365</v>
      </c>
      <c r="VDH1" s="1" t="s">
        <v>23366</v>
      </c>
      <c r="VDI1" s="1" t="s">
        <v>23367</v>
      </c>
      <c r="VDJ1" s="1" t="s">
        <v>23368</v>
      </c>
      <c r="VDK1" s="1" t="s">
        <v>23369</v>
      </c>
      <c r="VDL1" s="1" t="s">
        <v>23370</v>
      </c>
      <c r="VDM1" s="1" t="s">
        <v>23371</v>
      </c>
      <c r="VDN1" s="1" t="s">
        <v>23372</v>
      </c>
      <c r="VDO1" s="1" t="s">
        <v>23373</v>
      </c>
      <c r="VDP1" s="1" t="s">
        <v>23374</v>
      </c>
      <c r="VDQ1" s="1" t="s">
        <v>23375</v>
      </c>
      <c r="VDR1" s="1" t="s">
        <v>23376</v>
      </c>
      <c r="VDS1" s="1" t="s">
        <v>23377</v>
      </c>
      <c r="VDT1" s="1" t="s">
        <v>23378</v>
      </c>
      <c r="VDU1" s="1" t="s">
        <v>23379</v>
      </c>
      <c r="VDV1" s="1" t="s">
        <v>23380</v>
      </c>
      <c r="VDW1" s="1" t="s">
        <v>23381</v>
      </c>
      <c r="VDX1" s="1" t="s">
        <v>23382</v>
      </c>
      <c r="VDY1" s="1" t="s">
        <v>23383</v>
      </c>
      <c r="VDZ1" s="1" t="s">
        <v>23384</v>
      </c>
      <c r="VEA1" s="1" t="s">
        <v>23385</v>
      </c>
      <c r="VEB1" s="1" t="s">
        <v>23386</v>
      </c>
      <c r="VEC1" s="1" t="s">
        <v>23387</v>
      </c>
      <c r="VED1" s="1" t="s">
        <v>23388</v>
      </c>
      <c r="VEE1" s="1" t="s">
        <v>23389</v>
      </c>
      <c r="VEF1" s="1" t="s">
        <v>23390</v>
      </c>
      <c r="VEG1" s="1" t="s">
        <v>23391</v>
      </c>
      <c r="VEH1" s="1" t="s">
        <v>23392</v>
      </c>
      <c r="VEI1" s="1" t="s">
        <v>23393</v>
      </c>
      <c r="VEJ1" s="1" t="s">
        <v>23394</v>
      </c>
      <c r="VEK1" s="1" t="s">
        <v>23395</v>
      </c>
      <c r="VEL1" s="1" t="s">
        <v>23396</v>
      </c>
      <c r="VEM1" s="1" t="s">
        <v>23397</v>
      </c>
      <c r="VEN1" s="1" t="s">
        <v>23398</v>
      </c>
      <c r="VEO1" s="1" t="s">
        <v>23399</v>
      </c>
      <c r="VEP1" s="1" t="s">
        <v>23400</v>
      </c>
      <c r="VEQ1" s="1" t="s">
        <v>23401</v>
      </c>
      <c r="VER1" s="1" t="s">
        <v>23402</v>
      </c>
      <c r="VES1" s="1" t="s">
        <v>23403</v>
      </c>
      <c r="VET1" s="1" t="s">
        <v>23404</v>
      </c>
      <c r="VEU1" s="1" t="s">
        <v>23405</v>
      </c>
      <c r="VEV1" s="1" t="s">
        <v>23406</v>
      </c>
      <c r="VEW1" s="1" t="s">
        <v>23407</v>
      </c>
      <c r="VEX1" s="1" t="s">
        <v>23408</v>
      </c>
      <c r="VEY1" s="1" t="s">
        <v>23409</v>
      </c>
      <c r="VEZ1" s="1" t="s">
        <v>23410</v>
      </c>
      <c r="VFA1" s="1" t="s">
        <v>23411</v>
      </c>
      <c r="VFB1" s="1" t="s">
        <v>23412</v>
      </c>
      <c r="VFC1" s="1" t="s">
        <v>23413</v>
      </c>
      <c r="VFD1" s="1" t="s">
        <v>23414</v>
      </c>
      <c r="VFE1" s="1" t="s">
        <v>23415</v>
      </c>
      <c r="VFF1" s="1" t="s">
        <v>23416</v>
      </c>
      <c r="VFG1" s="1" t="s">
        <v>23417</v>
      </c>
      <c r="VFH1" s="1" t="s">
        <v>23418</v>
      </c>
      <c r="VFI1" s="1" t="s">
        <v>23419</v>
      </c>
      <c r="VFJ1" s="1" t="s">
        <v>23420</v>
      </c>
      <c r="VFK1" s="1" t="s">
        <v>23421</v>
      </c>
      <c r="VFL1" s="1" t="s">
        <v>23422</v>
      </c>
      <c r="VFM1" s="1" t="s">
        <v>23423</v>
      </c>
      <c r="VFN1" s="1" t="s">
        <v>23424</v>
      </c>
      <c r="VFO1" s="1" t="s">
        <v>23425</v>
      </c>
      <c r="VFP1" s="1" t="s">
        <v>23426</v>
      </c>
      <c r="VFQ1" s="1" t="s">
        <v>23427</v>
      </c>
      <c r="VFR1" s="1" t="s">
        <v>23428</v>
      </c>
      <c r="VFS1" s="1" t="s">
        <v>23429</v>
      </c>
      <c r="VFT1" s="1" t="s">
        <v>23430</v>
      </c>
      <c r="VFU1" s="1" t="s">
        <v>23431</v>
      </c>
      <c r="VFV1" s="1" t="s">
        <v>23432</v>
      </c>
      <c r="VFW1" s="1" t="s">
        <v>23433</v>
      </c>
      <c r="VFX1" s="1" t="s">
        <v>23434</v>
      </c>
      <c r="VFY1" s="1" t="s">
        <v>23435</v>
      </c>
      <c r="VFZ1" s="1" t="s">
        <v>23436</v>
      </c>
      <c r="VGA1" s="1" t="s">
        <v>23437</v>
      </c>
      <c r="VGB1" s="1" t="s">
        <v>23438</v>
      </c>
      <c r="VGC1" s="1" t="s">
        <v>23439</v>
      </c>
      <c r="VGD1" s="1" t="s">
        <v>23440</v>
      </c>
      <c r="VGE1" s="1" t="s">
        <v>23441</v>
      </c>
      <c r="VGF1" s="1" t="s">
        <v>23442</v>
      </c>
      <c r="VGG1" s="1" t="s">
        <v>23443</v>
      </c>
      <c r="VGH1" s="1" t="s">
        <v>23444</v>
      </c>
      <c r="VGI1" s="1" t="s">
        <v>23445</v>
      </c>
      <c r="VGJ1" s="1" t="s">
        <v>23446</v>
      </c>
      <c r="VGK1" s="1" t="s">
        <v>23447</v>
      </c>
      <c r="VGL1" s="1" t="s">
        <v>23448</v>
      </c>
      <c r="VGM1" s="1" t="s">
        <v>23449</v>
      </c>
      <c r="VGN1" s="1" t="s">
        <v>23450</v>
      </c>
      <c r="VGO1" s="1" t="s">
        <v>23451</v>
      </c>
      <c r="VGP1" s="1" t="s">
        <v>23452</v>
      </c>
      <c r="VGQ1" s="1" t="s">
        <v>23453</v>
      </c>
      <c r="VGR1" s="1" t="s">
        <v>23454</v>
      </c>
      <c r="VGS1" s="1" t="s">
        <v>23455</v>
      </c>
      <c r="VGT1" s="1" t="s">
        <v>23456</v>
      </c>
      <c r="VGU1" s="1" t="s">
        <v>23457</v>
      </c>
      <c r="VGV1" s="1" t="s">
        <v>23458</v>
      </c>
      <c r="VGW1" s="1" t="s">
        <v>23459</v>
      </c>
      <c r="VGX1" s="1" t="s">
        <v>23460</v>
      </c>
      <c r="VGY1" s="1" t="s">
        <v>23461</v>
      </c>
      <c r="VGZ1" s="1" t="s">
        <v>23462</v>
      </c>
      <c r="VHA1" s="1" t="s">
        <v>23463</v>
      </c>
      <c r="VHB1" s="1" t="s">
        <v>23464</v>
      </c>
      <c r="VHC1" s="1" t="s">
        <v>23465</v>
      </c>
      <c r="VHD1" s="1" t="s">
        <v>23466</v>
      </c>
      <c r="VHE1" s="1" t="s">
        <v>23467</v>
      </c>
      <c r="VHF1" s="1" t="s">
        <v>23468</v>
      </c>
      <c r="VHG1" s="1" t="s">
        <v>23469</v>
      </c>
      <c r="VHH1" s="1" t="s">
        <v>23470</v>
      </c>
      <c r="VHI1" s="1" t="s">
        <v>23471</v>
      </c>
      <c r="VHJ1" s="1" t="s">
        <v>23472</v>
      </c>
      <c r="VHK1" s="1" t="s">
        <v>23473</v>
      </c>
      <c r="VHL1" s="1" t="s">
        <v>23474</v>
      </c>
      <c r="VHM1" s="1" t="s">
        <v>23475</v>
      </c>
      <c r="VHN1" s="1" t="s">
        <v>23476</v>
      </c>
      <c r="VHO1" s="1" t="s">
        <v>23477</v>
      </c>
      <c r="VHP1" s="1" t="s">
        <v>23478</v>
      </c>
      <c r="VHQ1" s="1" t="s">
        <v>23479</v>
      </c>
      <c r="VHR1" s="1" t="s">
        <v>23480</v>
      </c>
      <c r="VHS1" s="1" t="s">
        <v>23481</v>
      </c>
      <c r="VHT1" s="1" t="s">
        <v>23482</v>
      </c>
      <c r="VHU1" s="1" t="s">
        <v>23483</v>
      </c>
      <c r="VHV1" s="1" t="s">
        <v>23484</v>
      </c>
      <c r="VHW1" s="1" t="s">
        <v>23485</v>
      </c>
      <c r="VHX1" s="1" t="s">
        <v>23486</v>
      </c>
      <c r="VHY1" s="1" t="s">
        <v>23487</v>
      </c>
      <c r="VHZ1" s="1" t="s">
        <v>23488</v>
      </c>
      <c r="VIA1" s="1" t="s">
        <v>23489</v>
      </c>
      <c r="VIB1" s="1" t="s">
        <v>23490</v>
      </c>
      <c r="VIC1" s="1" t="s">
        <v>23491</v>
      </c>
      <c r="VID1" s="1" t="s">
        <v>23492</v>
      </c>
      <c r="VIE1" s="1" t="s">
        <v>23493</v>
      </c>
      <c r="VIF1" s="1" t="s">
        <v>23494</v>
      </c>
      <c r="VIG1" s="1" t="s">
        <v>23495</v>
      </c>
      <c r="VIH1" s="1" t="s">
        <v>23496</v>
      </c>
      <c r="VII1" s="1" t="s">
        <v>23497</v>
      </c>
      <c r="VIJ1" s="1" t="s">
        <v>23498</v>
      </c>
      <c r="VIK1" s="1" t="s">
        <v>23499</v>
      </c>
      <c r="VIL1" s="1" t="s">
        <v>23500</v>
      </c>
      <c r="VIM1" s="1" t="s">
        <v>23501</v>
      </c>
      <c r="VIN1" s="1" t="s">
        <v>23502</v>
      </c>
      <c r="VIO1" s="1" t="s">
        <v>23503</v>
      </c>
      <c r="VIP1" s="1" t="s">
        <v>23504</v>
      </c>
      <c r="VIQ1" s="1" t="s">
        <v>23505</v>
      </c>
      <c r="VIR1" s="1" t="s">
        <v>23506</v>
      </c>
      <c r="VIS1" s="1" t="s">
        <v>23507</v>
      </c>
      <c r="VIT1" s="1" t="s">
        <v>23508</v>
      </c>
      <c r="VIU1" s="1" t="s">
        <v>23509</v>
      </c>
      <c r="VIV1" s="1" t="s">
        <v>23510</v>
      </c>
      <c r="VIW1" s="1" t="s">
        <v>23511</v>
      </c>
      <c r="VIX1" s="1" t="s">
        <v>23512</v>
      </c>
      <c r="VIY1" s="1" t="s">
        <v>23513</v>
      </c>
      <c r="VIZ1" s="1" t="s">
        <v>23514</v>
      </c>
      <c r="VJA1" s="1" t="s">
        <v>23515</v>
      </c>
      <c r="VJB1" s="1" t="s">
        <v>23516</v>
      </c>
      <c r="VJC1" s="1" t="s">
        <v>23517</v>
      </c>
      <c r="VJD1" s="1" t="s">
        <v>23518</v>
      </c>
      <c r="VJE1" s="1" t="s">
        <v>23519</v>
      </c>
      <c r="VJF1" s="1" t="s">
        <v>23520</v>
      </c>
      <c r="VJG1" s="1" t="s">
        <v>23521</v>
      </c>
      <c r="VJH1" s="1" t="s">
        <v>23522</v>
      </c>
      <c r="VJI1" s="1" t="s">
        <v>23523</v>
      </c>
      <c r="VJJ1" s="1" t="s">
        <v>23524</v>
      </c>
      <c r="VJK1" s="1" t="s">
        <v>23525</v>
      </c>
      <c r="VJL1" s="1" t="s">
        <v>23526</v>
      </c>
      <c r="VJM1" s="1" t="s">
        <v>23527</v>
      </c>
      <c r="VJN1" s="1" t="s">
        <v>23528</v>
      </c>
      <c r="VJO1" s="1" t="s">
        <v>23529</v>
      </c>
      <c r="VJP1" s="1" t="s">
        <v>23530</v>
      </c>
      <c r="VJQ1" s="1" t="s">
        <v>23531</v>
      </c>
      <c r="VJR1" s="1" t="s">
        <v>23532</v>
      </c>
      <c r="VJS1" s="1" t="s">
        <v>23533</v>
      </c>
      <c r="VJT1" s="1" t="s">
        <v>23534</v>
      </c>
      <c r="VJU1" s="1" t="s">
        <v>23535</v>
      </c>
      <c r="VJV1" s="1" t="s">
        <v>23536</v>
      </c>
      <c r="VJW1" s="1" t="s">
        <v>23537</v>
      </c>
      <c r="VJX1" s="1" t="s">
        <v>23538</v>
      </c>
      <c r="VJY1" s="1" t="s">
        <v>23539</v>
      </c>
      <c r="VJZ1" s="1" t="s">
        <v>23540</v>
      </c>
      <c r="VKA1" s="1" t="s">
        <v>23541</v>
      </c>
      <c r="VKB1" s="1" t="s">
        <v>23542</v>
      </c>
      <c r="VKC1" s="1" t="s">
        <v>23543</v>
      </c>
      <c r="VKD1" s="1" t="s">
        <v>23544</v>
      </c>
      <c r="VKE1" s="1" t="s">
        <v>23545</v>
      </c>
      <c r="VKF1" s="1" t="s">
        <v>23546</v>
      </c>
      <c r="VKG1" s="1" t="s">
        <v>23547</v>
      </c>
      <c r="VKH1" s="1" t="s">
        <v>23548</v>
      </c>
      <c r="VKI1" s="1" t="s">
        <v>23549</v>
      </c>
      <c r="VKJ1" s="1" t="s">
        <v>23550</v>
      </c>
      <c r="VKK1" s="1" t="s">
        <v>23551</v>
      </c>
      <c r="VKL1" s="1" t="s">
        <v>23552</v>
      </c>
      <c r="VKM1" s="1" t="s">
        <v>23553</v>
      </c>
      <c r="VKN1" s="1" t="s">
        <v>23554</v>
      </c>
      <c r="VKO1" s="1" t="s">
        <v>23555</v>
      </c>
      <c r="VKP1" s="1" t="s">
        <v>23556</v>
      </c>
      <c r="VKQ1" s="1" t="s">
        <v>23557</v>
      </c>
      <c r="VKR1" s="1" t="s">
        <v>23558</v>
      </c>
      <c r="VKS1" s="1" t="s">
        <v>23559</v>
      </c>
      <c r="VKT1" s="1" t="s">
        <v>23560</v>
      </c>
      <c r="VKU1" s="1" t="s">
        <v>23561</v>
      </c>
      <c r="VKV1" s="1" t="s">
        <v>23562</v>
      </c>
      <c r="VKW1" s="1" t="s">
        <v>23563</v>
      </c>
      <c r="VKX1" s="1" t="s">
        <v>23564</v>
      </c>
      <c r="VKY1" s="1" t="s">
        <v>23565</v>
      </c>
      <c r="VKZ1" s="1" t="s">
        <v>23566</v>
      </c>
      <c r="VLA1" s="1" t="s">
        <v>23567</v>
      </c>
      <c r="VLB1" s="1" t="s">
        <v>23568</v>
      </c>
      <c r="VLC1" s="1" t="s">
        <v>23569</v>
      </c>
      <c r="VLD1" s="1" t="s">
        <v>23570</v>
      </c>
      <c r="VLE1" s="1" t="s">
        <v>23571</v>
      </c>
      <c r="VLF1" s="1" t="s">
        <v>23572</v>
      </c>
      <c r="VLG1" s="1" t="s">
        <v>23573</v>
      </c>
      <c r="VLH1" s="1" t="s">
        <v>23574</v>
      </c>
      <c r="VLI1" s="1" t="s">
        <v>23575</v>
      </c>
      <c r="VLJ1" s="1" t="s">
        <v>23576</v>
      </c>
      <c r="VLK1" s="1" t="s">
        <v>23577</v>
      </c>
      <c r="VLL1" s="1" t="s">
        <v>23578</v>
      </c>
      <c r="VLM1" s="1" t="s">
        <v>23579</v>
      </c>
      <c r="VLN1" s="1" t="s">
        <v>23580</v>
      </c>
      <c r="VLO1" s="1" t="s">
        <v>23581</v>
      </c>
      <c r="VLP1" s="1" t="s">
        <v>23582</v>
      </c>
      <c r="VLQ1" s="1" t="s">
        <v>23583</v>
      </c>
      <c r="VLR1" s="1" t="s">
        <v>23584</v>
      </c>
      <c r="VLS1" s="1" t="s">
        <v>23585</v>
      </c>
      <c r="VLT1" s="1" t="s">
        <v>23586</v>
      </c>
      <c r="VLU1" s="1" t="s">
        <v>23587</v>
      </c>
      <c r="VLV1" s="1" t="s">
        <v>23588</v>
      </c>
      <c r="VLW1" s="1" t="s">
        <v>23589</v>
      </c>
      <c r="VLX1" s="1" t="s">
        <v>23590</v>
      </c>
      <c r="VLY1" s="1" t="s">
        <v>23591</v>
      </c>
      <c r="VLZ1" s="1" t="s">
        <v>23592</v>
      </c>
      <c r="VMA1" s="1" t="s">
        <v>23593</v>
      </c>
      <c r="VMB1" s="1" t="s">
        <v>23594</v>
      </c>
      <c r="VMC1" s="1" t="s">
        <v>23595</v>
      </c>
      <c r="VMD1" s="1" t="s">
        <v>23596</v>
      </c>
      <c r="VME1" s="1" t="s">
        <v>23597</v>
      </c>
      <c r="VMF1" s="1" t="s">
        <v>23598</v>
      </c>
      <c r="VMG1" s="1" t="s">
        <v>23599</v>
      </c>
      <c r="VMH1" s="1" t="s">
        <v>23600</v>
      </c>
      <c r="VMI1" s="1" t="s">
        <v>23601</v>
      </c>
      <c r="VMJ1" s="1" t="s">
        <v>23602</v>
      </c>
      <c r="VMK1" s="1" t="s">
        <v>23603</v>
      </c>
      <c r="VML1" s="1" t="s">
        <v>23604</v>
      </c>
      <c r="VMM1" s="1" t="s">
        <v>23605</v>
      </c>
      <c r="VMN1" s="1" t="s">
        <v>23606</v>
      </c>
      <c r="VMO1" s="1" t="s">
        <v>23607</v>
      </c>
      <c r="VMP1" s="1" t="s">
        <v>23608</v>
      </c>
      <c r="VMQ1" s="1" t="s">
        <v>23609</v>
      </c>
      <c r="VMR1" s="1" t="s">
        <v>23610</v>
      </c>
      <c r="VMS1" s="1" t="s">
        <v>23611</v>
      </c>
      <c r="VMT1" s="1" t="s">
        <v>23612</v>
      </c>
      <c r="VMU1" s="1" t="s">
        <v>23613</v>
      </c>
      <c r="VMV1" s="1" t="s">
        <v>23614</v>
      </c>
      <c r="VMW1" s="1" t="s">
        <v>23615</v>
      </c>
      <c r="VMX1" s="1" t="s">
        <v>23616</v>
      </c>
      <c r="VMY1" s="1" t="s">
        <v>23617</v>
      </c>
      <c r="VMZ1" s="1" t="s">
        <v>23618</v>
      </c>
      <c r="VNA1" s="1" t="s">
        <v>23619</v>
      </c>
      <c r="VNB1" s="1" t="s">
        <v>23620</v>
      </c>
      <c r="VNC1" s="1" t="s">
        <v>23621</v>
      </c>
      <c r="VND1" s="1" t="s">
        <v>23622</v>
      </c>
      <c r="VNE1" s="1" t="s">
        <v>23623</v>
      </c>
      <c r="VNF1" s="1" t="s">
        <v>23624</v>
      </c>
      <c r="VNG1" s="1" t="s">
        <v>23625</v>
      </c>
      <c r="VNH1" s="1" t="s">
        <v>23626</v>
      </c>
      <c r="VNI1" s="1" t="s">
        <v>23627</v>
      </c>
      <c r="VNJ1" s="1" t="s">
        <v>23628</v>
      </c>
      <c r="VNK1" s="1" t="s">
        <v>23629</v>
      </c>
      <c r="VNL1" s="1" t="s">
        <v>23630</v>
      </c>
      <c r="VNM1" s="1" t="s">
        <v>23631</v>
      </c>
      <c r="VNN1" s="1" t="s">
        <v>23632</v>
      </c>
      <c r="VNO1" s="1" t="s">
        <v>23633</v>
      </c>
      <c r="VNP1" s="1" t="s">
        <v>23634</v>
      </c>
      <c r="VNQ1" s="1" t="s">
        <v>23635</v>
      </c>
      <c r="VNR1" s="1" t="s">
        <v>23636</v>
      </c>
      <c r="VNS1" s="1" t="s">
        <v>23637</v>
      </c>
      <c r="VNT1" s="1" t="s">
        <v>23638</v>
      </c>
      <c r="VNU1" s="1" t="s">
        <v>23639</v>
      </c>
      <c r="VNV1" s="1" t="s">
        <v>23640</v>
      </c>
      <c r="VNW1" s="1" t="s">
        <v>23641</v>
      </c>
      <c r="VNX1" s="1" t="s">
        <v>23642</v>
      </c>
      <c r="VNY1" s="1" t="s">
        <v>23643</v>
      </c>
      <c r="VNZ1" s="1" t="s">
        <v>23644</v>
      </c>
      <c r="VOA1" s="1" t="s">
        <v>23645</v>
      </c>
      <c r="VOB1" s="1" t="s">
        <v>23646</v>
      </c>
      <c r="VOC1" s="1" t="s">
        <v>23647</v>
      </c>
      <c r="VOD1" s="1" t="s">
        <v>23648</v>
      </c>
      <c r="VOE1" s="1" t="s">
        <v>23649</v>
      </c>
      <c r="VOF1" s="1" t="s">
        <v>23650</v>
      </c>
      <c r="VOG1" s="1" t="s">
        <v>23651</v>
      </c>
      <c r="VOH1" s="1" t="s">
        <v>23652</v>
      </c>
      <c r="VOI1" s="1" t="s">
        <v>23653</v>
      </c>
      <c r="VOJ1" s="1" t="s">
        <v>23654</v>
      </c>
      <c r="VOK1" s="1" t="s">
        <v>23655</v>
      </c>
      <c r="VOL1" s="1" t="s">
        <v>23656</v>
      </c>
      <c r="VOM1" s="1" t="s">
        <v>23657</v>
      </c>
      <c r="VON1" s="1" t="s">
        <v>23658</v>
      </c>
      <c r="VOO1" s="1" t="s">
        <v>23659</v>
      </c>
      <c r="VOP1" s="1" t="s">
        <v>23660</v>
      </c>
      <c r="VOQ1" s="1" t="s">
        <v>23661</v>
      </c>
      <c r="VOR1" s="1" t="s">
        <v>23662</v>
      </c>
      <c r="VOS1" s="1" t="s">
        <v>23663</v>
      </c>
      <c r="VOT1" s="1" t="s">
        <v>23664</v>
      </c>
      <c r="VOU1" s="1" t="s">
        <v>23665</v>
      </c>
      <c r="VOV1" s="1" t="s">
        <v>23666</v>
      </c>
      <c r="VOW1" s="1" t="s">
        <v>23667</v>
      </c>
      <c r="VOX1" s="1" t="s">
        <v>23668</v>
      </c>
      <c r="VOY1" s="1" t="s">
        <v>23669</v>
      </c>
      <c r="VOZ1" s="1" t="s">
        <v>23670</v>
      </c>
      <c r="VPA1" s="1" t="s">
        <v>23671</v>
      </c>
      <c r="VPB1" s="1" t="s">
        <v>23672</v>
      </c>
      <c r="VPC1" s="1" t="s">
        <v>23673</v>
      </c>
      <c r="VPD1" s="1" t="s">
        <v>23674</v>
      </c>
      <c r="VPE1" s="1" t="s">
        <v>23675</v>
      </c>
      <c r="VPF1" s="1" t="s">
        <v>23676</v>
      </c>
      <c r="VPG1" s="1" t="s">
        <v>23677</v>
      </c>
      <c r="VPH1" s="1" t="s">
        <v>23678</v>
      </c>
      <c r="VPI1" s="1" t="s">
        <v>23679</v>
      </c>
      <c r="VPJ1" s="1" t="s">
        <v>23680</v>
      </c>
      <c r="VPK1" s="1" t="s">
        <v>23681</v>
      </c>
      <c r="VPL1" s="1" t="s">
        <v>23682</v>
      </c>
      <c r="VPM1" s="1" t="s">
        <v>23683</v>
      </c>
      <c r="VPN1" s="1" t="s">
        <v>23684</v>
      </c>
      <c r="VPO1" s="1" t="s">
        <v>23685</v>
      </c>
      <c r="VPP1" s="1" t="s">
        <v>23686</v>
      </c>
      <c r="VPQ1" s="1" t="s">
        <v>23687</v>
      </c>
      <c r="VPR1" s="1" t="s">
        <v>23688</v>
      </c>
      <c r="VPS1" s="1" t="s">
        <v>23689</v>
      </c>
      <c r="VPT1" s="1" t="s">
        <v>23690</v>
      </c>
      <c r="VPU1" s="1" t="s">
        <v>23691</v>
      </c>
      <c r="VPV1" s="1" t="s">
        <v>23692</v>
      </c>
      <c r="VPW1" s="1" t="s">
        <v>23693</v>
      </c>
      <c r="VPX1" s="1" t="s">
        <v>23694</v>
      </c>
      <c r="VPY1" s="1" t="s">
        <v>23695</v>
      </c>
      <c r="VPZ1" s="1" t="s">
        <v>23696</v>
      </c>
      <c r="VQA1" s="1" t="s">
        <v>23697</v>
      </c>
      <c r="VQB1" s="1" t="s">
        <v>23698</v>
      </c>
      <c r="VQC1" s="1" t="s">
        <v>23699</v>
      </c>
      <c r="VQD1" s="1" t="s">
        <v>23700</v>
      </c>
      <c r="VQE1" s="1" t="s">
        <v>23701</v>
      </c>
      <c r="VQF1" s="1" t="s">
        <v>23702</v>
      </c>
      <c r="VQG1" s="1" t="s">
        <v>23703</v>
      </c>
      <c r="VQH1" s="1" t="s">
        <v>23704</v>
      </c>
      <c r="VQI1" s="1" t="s">
        <v>23705</v>
      </c>
      <c r="VQJ1" s="1" t="s">
        <v>23706</v>
      </c>
      <c r="VQK1" s="1" t="s">
        <v>23707</v>
      </c>
      <c r="VQL1" s="1" t="s">
        <v>23708</v>
      </c>
      <c r="VQM1" s="1" t="s">
        <v>23709</v>
      </c>
      <c r="VQN1" s="1" t="s">
        <v>23710</v>
      </c>
      <c r="VQO1" s="1" t="s">
        <v>23711</v>
      </c>
      <c r="VQP1" s="1" t="s">
        <v>23712</v>
      </c>
      <c r="VQQ1" s="1" t="s">
        <v>23713</v>
      </c>
      <c r="VQR1" s="1" t="s">
        <v>23714</v>
      </c>
      <c r="VQS1" s="1" t="s">
        <v>23715</v>
      </c>
      <c r="VQT1" s="1" t="s">
        <v>23716</v>
      </c>
      <c r="VQU1" s="1" t="s">
        <v>23717</v>
      </c>
      <c r="VQV1" s="1" t="s">
        <v>23718</v>
      </c>
      <c r="VQW1" s="1" t="s">
        <v>23719</v>
      </c>
      <c r="VQX1" s="1" t="s">
        <v>23720</v>
      </c>
      <c r="VQY1" s="1" t="s">
        <v>23721</v>
      </c>
      <c r="VQZ1" s="1" t="s">
        <v>23722</v>
      </c>
      <c r="VRA1" s="1" t="s">
        <v>23723</v>
      </c>
      <c r="VRB1" s="1" t="s">
        <v>23724</v>
      </c>
      <c r="VRC1" s="1" t="s">
        <v>23725</v>
      </c>
      <c r="VRD1" s="1" t="s">
        <v>23726</v>
      </c>
      <c r="VRE1" s="1" t="s">
        <v>23727</v>
      </c>
      <c r="VRF1" s="1" t="s">
        <v>23728</v>
      </c>
      <c r="VRG1" s="1" t="s">
        <v>23729</v>
      </c>
      <c r="VRH1" s="1" t="s">
        <v>23730</v>
      </c>
      <c r="VRI1" s="1" t="s">
        <v>23731</v>
      </c>
      <c r="VRJ1" s="1" t="s">
        <v>23732</v>
      </c>
      <c r="VRK1" s="1" t="s">
        <v>23733</v>
      </c>
      <c r="VRL1" s="1" t="s">
        <v>23734</v>
      </c>
      <c r="VRM1" s="1" t="s">
        <v>23735</v>
      </c>
      <c r="VRN1" s="1" t="s">
        <v>23736</v>
      </c>
      <c r="VRO1" s="1" t="s">
        <v>23737</v>
      </c>
      <c r="VRP1" s="1" t="s">
        <v>23738</v>
      </c>
      <c r="VRQ1" s="1" t="s">
        <v>23739</v>
      </c>
      <c r="VRR1" s="1" t="s">
        <v>23740</v>
      </c>
      <c r="VRS1" s="1" t="s">
        <v>23741</v>
      </c>
      <c r="VRT1" s="1" t="s">
        <v>23742</v>
      </c>
      <c r="VRU1" s="1" t="s">
        <v>23743</v>
      </c>
      <c r="VRV1" s="1" t="s">
        <v>23744</v>
      </c>
      <c r="VRW1" s="1" t="s">
        <v>23745</v>
      </c>
      <c r="VRX1" s="1" t="s">
        <v>23746</v>
      </c>
      <c r="VRY1" s="1" t="s">
        <v>23747</v>
      </c>
      <c r="VRZ1" s="1" t="s">
        <v>23748</v>
      </c>
      <c r="VSA1" s="1" t="s">
        <v>23749</v>
      </c>
      <c r="VSB1" s="1" t="s">
        <v>23750</v>
      </c>
      <c r="VSC1" s="1" t="s">
        <v>23751</v>
      </c>
      <c r="VSD1" s="1" t="s">
        <v>23752</v>
      </c>
      <c r="VSE1" s="1" t="s">
        <v>23753</v>
      </c>
      <c r="VSF1" s="1" t="s">
        <v>23754</v>
      </c>
      <c r="VSG1" s="1" t="s">
        <v>23755</v>
      </c>
      <c r="VSH1" s="1" t="s">
        <v>23756</v>
      </c>
      <c r="VSI1" s="1" t="s">
        <v>23757</v>
      </c>
      <c r="VSJ1" s="1" t="s">
        <v>23758</v>
      </c>
      <c r="VSK1" s="1" t="s">
        <v>23759</v>
      </c>
      <c r="VSL1" s="1" t="s">
        <v>23760</v>
      </c>
      <c r="VSM1" s="1" t="s">
        <v>23761</v>
      </c>
      <c r="VSN1" s="1" t="s">
        <v>23762</v>
      </c>
      <c r="VSO1" s="1" t="s">
        <v>23763</v>
      </c>
      <c r="VSP1" s="1" t="s">
        <v>23764</v>
      </c>
      <c r="VSQ1" s="1" t="s">
        <v>23765</v>
      </c>
      <c r="VSR1" s="1" t="s">
        <v>23766</v>
      </c>
      <c r="VSS1" s="1" t="s">
        <v>23767</v>
      </c>
      <c r="VST1" s="1" t="s">
        <v>23768</v>
      </c>
      <c r="VSU1" s="1" t="s">
        <v>23769</v>
      </c>
      <c r="VSV1" s="1" t="s">
        <v>23770</v>
      </c>
      <c r="VSW1" s="1" t="s">
        <v>23771</v>
      </c>
      <c r="VSX1" s="1" t="s">
        <v>23772</v>
      </c>
      <c r="VSY1" s="1" t="s">
        <v>23773</v>
      </c>
      <c r="VSZ1" s="1" t="s">
        <v>23774</v>
      </c>
      <c r="VTA1" s="1" t="s">
        <v>23775</v>
      </c>
      <c r="VTB1" s="1" t="s">
        <v>23776</v>
      </c>
      <c r="VTC1" s="1" t="s">
        <v>23777</v>
      </c>
      <c r="VTD1" s="1" t="s">
        <v>23778</v>
      </c>
      <c r="VTE1" s="1" t="s">
        <v>23779</v>
      </c>
      <c r="VTF1" s="1" t="s">
        <v>23780</v>
      </c>
      <c r="VTG1" s="1" t="s">
        <v>23781</v>
      </c>
      <c r="VTH1" s="1" t="s">
        <v>23782</v>
      </c>
      <c r="VTI1" s="1" t="s">
        <v>23783</v>
      </c>
      <c r="VTJ1" s="1" t="s">
        <v>23784</v>
      </c>
      <c r="VTK1" s="1" t="s">
        <v>23785</v>
      </c>
      <c r="VTL1" s="1" t="s">
        <v>23786</v>
      </c>
      <c r="VTM1" s="1" t="s">
        <v>23787</v>
      </c>
      <c r="VTN1" s="1" t="s">
        <v>23788</v>
      </c>
      <c r="VTO1" s="1" t="s">
        <v>23789</v>
      </c>
      <c r="VTP1" s="1" t="s">
        <v>23790</v>
      </c>
      <c r="VTQ1" s="1" t="s">
        <v>23791</v>
      </c>
      <c r="VTR1" s="1" t="s">
        <v>23792</v>
      </c>
      <c r="VTS1" s="1" t="s">
        <v>23793</v>
      </c>
      <c r="VTT1" s="1" t="s">
        <v>23794</v>
      </c>
      <c r="VTU1" s="1" t="s">
        <v>23795</v>
      </c>
      <c r="VTV1" s="1" t="s">
        <v>23796</v>
      </c>
      <c r="VTW1" s="1" t="s">
        <v>23797</v>
      </c>
      <c r="VTX1" s="1" t="s">
        <v>23798</v>
      </c>
      <c r="VTY1" s="1" t="s">
        <v>23799</v>
      </c>
      <c r="VTZ1" s="1" t="s">
        <v>23800</v>
      </c>
      <c r="VUA1" s="1" t="s">
        <v>23801</v>
      </c>
      <c r="VUB1" s="1" t="s">
        <v>23802</v>
      </c>
      <c r="VUC1" s="1" t="s">
        <v>23803</v>
      </c>
      <c r="VUD1" s="1" t="s">
        <v>23804</v>
      </c>
      <c r="VUE1" s="1" t="s">
        <v>23805</v>
      </c>
      <c r="VUF1" s="1" t="s">
        <v>23806</v>
      </c>
      <c r="VUG1" s="1" t="s">
        <v>23807</v>
      </c>
      <c r="VUH1" s="1" t="s">
        <v>23808</v>
      </c>
      <c r="VUI1" s="1" t="s">
        <v>23809</v>
      </c>
      <c r="VUJ1" s="1" t="s">
        <v>23810</v>
      </c>
      <c r="VUK1" s="1" t="s">
        <v>23811</v>
      </c>
      <c r="VUL1" s="1" t="s">
        <v>23812</v>
      </c>
      <c r="VUM1" s="1" t="s">
        <v>23813</v>
      </c>
      <c r="VUN1" s="1" t="s">
        <v>23814</v>
      </c>
      <c r="VUO1" s="1" t="s">
        <v>23815</v>
      </c>
      <c r="VUP1" s="1" t="s">
        <v>23816</v>
      </c>
      <c r="VUQ1" s="1" t="s">
        <v>23817</v>
      </c>
      <c r="VUR1" s="1" t="s">
        <v>23818</v>
      </c>
      <c r="VUS1" s="1" t="s">
        <v>23819</v>
      </c>
      <c r="VUT1" s="1" t="s">
        <v>23820</v>
      </c>
      <c r="VUU1" s="1" t="s">
        <v>23821</v>
      </c>
      <c r="VUV1" s="1" t="s">
        <v>23822</v>
      </c>
      <c r="VUW1" s="1" t="s">
        <v>23823</v>
      </c>
      <c r="VUX1" s="1" t="s">
        <v>23824</v>
      </c>
      <c r="VUY1" s="1" t="s">
        <v>23825</v>
      </c>
      <c r="VUZ1" s="1" t="s">
        <v>23826</v>
      </c>
      <c r="VVA1" s="1" t="s">
        <v>23827</v>
      </c>
      <c r="VVB1" s="1" t="s">
        <v>23828</v>
      </c>
      <c r="VVC1" s="1" t="s">
        <v>23829</v>
      </c>
      <c r="VVD1" s="1" t="s">
        <v>23830</v>
      </c>
      <c r="VVE1" s="1" t="s">
        <v>23831</v>
      </c>
      <c r="VVF1" s="1" t="s">
        <v>23832</v>
      </c>
      <c r="VVG1" s="1" t="s">
        <v>23833</v>
      </c>
      <c r="VVH1" s="1" t="s">
        <v>23834</v>
      </c>
      <c r="VVI1" s="1" t="s">
        <v>23835</v>
      </c>
      <c r="VVJ1" s="1" t="s">
        <v>23836</v>
      </c>
      <c r="VVK1" s="1" t="s">
        <v>23837</v>
      </c>
      <c r="VVL1" s="1" t="s">
        <v>23838</v>
      </c>
      <c r="VVM1" s="1" t="s">
        <v>23839</v>
      </c>
      <c r="VVN1" s="1" t="s">
        <v>23840</v>
      </c>
      <c r="VVO1" s="1" t="s">
        <v>23841</v>
      </c>
      <c r="VVP1" s="1" t="s">
        <v>23842</v>
      </c>
      <c r="VVQ1" s="1" t="s">
        <v>23843</v>
      </c>
      <c r="VVR1" s="1" t="s">
        <v>23844</v>
      </c>
      <c r="VVS1" s="1" t="s">
        <v>23845</v>
      </c>
      <c r="VVT1" s="1" t="s">
        <v>23846</v>
      </c>
      <c r="VVU1" s="1" t="s">
        <v>23847</v>
      </c>
      <c r="VVV1" s="1" t="s">
        <v>23848</v>
      </c>
      <c r="VVW1" s="1" t="s">
        <v>23849</v>
      </c>
      <c r="VVX1" s="1" t="s">
        <v>23850</v>
      </c>
      <c r="VVY1" s="1" t="s">
        <v>23851</v>
      </c>
      <c r="VVZ1" s="1" t="s">
        <v>23852</v>
      </c>
      <c r="VWA1" s="1" t="s">
        <v>23853</v>
      </c>
      <c r="VWB1" s="1" t="s">
        <v>23854</v>
      </c>
      <c r="VWC1" s="1" t="s">
        <v>23855</v>
      </c>
      <c r="VWD1" s="1" t="s">
        <v>23856</v>
      </c>
      <c r="VWE1" s="1" t="s">
        <v>23857</v>
      </c>
      <c r="VWF1" s="1" t="s">
        <v>23858</v>
      </c>
      <c r="VWG1" s="1" t="s">
        <v>23859</v>
      </c>
      <c r="VWH1" s="1" t="s">
        <v>23860</v>
      </c>
      <c r="VWI1" s="1" t="s">
        <v>23861</v>
      </c>
      <c r="VWJ1" s="1" t="s">
        <v>23862</v>
      </c>
      <c r="VWK1" s="1" t="s">
        <v>23863</v>
      </c>
      <c r="VWL1" s="1" t="s">
        <v>23864</v>
      </c>
      <c r="VWM1" s="1" t="s">
        <v>23865</v>
      </c>
      <c r="VWN1" s="1" t="s">
        <v>23866</v>
      </c>
      <c r="VWO1" s="1" t="s">
        <v>23867</v>
      </c>
      <c r="VWP1" s="1" t="s">
        <v>23868</v>
      </c>
      <c r="VWQ1" s="1" t="s">
        <v>23869</v>
      </c>
      <c r="VWR1" s="1" t="s">
        <v>23870</v>
      </c>
      <c r="VWS1" s="1" t="s">
        <v>23871</v>
      </c>
      <c r="VWT1" s="1" t="s">
        <v>23872</v>
      </c>
      <c r="VWU1" s="1" t="s">
        <v>23873</v>
      </c>
      <c r="VWV1" s="1" t="s">
        <v>23874</v>
      </c>
      <c r="VWW1" s="1" t="s">
        <v>23875</v>
      </c>
      <c r="VWX1" s="1" t="s">
        <v>23876</v>
      </c>
      <c r="VWY1" s="1" t="s">
        <v>23877</v>
      </c>
      <c r="VWZ1" s="1" t="s">
        <v>23878</v>
      </c>
      <c r="VXA1" s="1" t="s">
        <v>23879</v>
      </c>
      <c r="VXB1" s="1" t="s">
        <v>23880</v>
      </c>
      <c r="VXC1" s="1" t="s">
        <v>23881</v>
      </c>
      <c r="VXD1" s="1" t="s">
        <v>23882</v>
      </c>
      <c r="VXE1" s="1" t="s">
        <v>23883</v>
      </c>
      <c r="VXF1" s="1" t="s">
        <v>23884</v>
      </c>
      <c r="VXG1" s="1" t="s">
        <v>23885</v>
      </c>
      <c r="VXH1" s="1" t="s">
        <v>23886</v>
      </c>
      <c r="VXI1" s="1" t="s">
        <v>23887</v>
      </c>
      <c r="VXJ1" s="1" t="s">
        <v>23888</v>
      </c>
      <c r="VXK1" s="1" t="s">
        <v>23889</v>
      </c>
      <c r="VXL1" s="1" t="s">
        <v>23890</v>
      </c>
      <c r="VXM1" s="1" t="s">
        <v>23891</v>
      </c>
      <c r="VXN1" s="1" t="s">
        <v>23892</v>
      </c>
      <c r="VXO1" s="1" t="s">
        <v>23893</v>
      </c>
      <c r="VXP1" s="1" t="s">
        <v>23894</v>
      </c>
      <c r="VXQ1" s="1" t="s">
        <v>23895</v>
      </c>
      <c r="VXR1" s="1" t="s">
        <v>23896</v>
      </c>
      <c r="VXS1" s="1" t="s">
        <v>23897</v>
      </c>
      <c r="VXT1" s="1" t="s">
        <v>23898</v>
      </c>
      <c r="VXU1" s="1" t="s">
        <v>23899</v>
      </c>
      <c r="VXV1" s="1" t="s">
        <v>23900</v>
      </c>
      <c r="VXW1" s="1" t="s">
        <v>23901</v>
      </c>
      <c r="VXX1" s="1" t="s">
        <v>23902</v>
      </c>
      <c r="VXY1" s="1" t="s">
        <v>23903</v>
      </c>
      <c r="VXZ1" s="1" t="s">
        <v>23904</v>
      </c>
      <c r="VYA1" s="1" t="s">
        <v>23905</v>
      </c>
      <c r="VYB1" s="1" t="s">
        <v>23906</v>
      </c>
      <c r="VYC1" s="1" t="s">
        <v>23907</v>
      </c>
      <c r="VYD1" s="1" t="s">
        <v>23908</v>
      </c>
      <c r="VYE1" s="1" t="s">
        <v>23909</v>
      </c>
      <c r="VYF1" s="1" t="s">
        <v>23910</v>
      </c>
      <c r="VYG1" s="1" t="s">
        <v>23911</v>
      </c>
      <c r="VYH1" s="1" t="s">
        <v>23912</v>
      </c>
      <c r="VYI1" s="1" t="s">
        <v>23913</v>
      </c>
      <c r="VYJ1" s="1" t="s">
        <v>23914</v>
      </c>
      <c r="VYK1" s="1" t="s">
        <v>23915</v>
      </c>
      <c r="VYL1" s="1" t="s">
        <v>23916</v>
      </c>
      <c r="VYM1" s="1" t="s">
        <v>23917</v>
      </c>
      <c r="VYN1" s="1" t="s">
        <v>23918</v>
      </c>
      <c r="VYO1" s="1" t="s">
        <v>23919</v>
      </c>
      <c r="VYP1" s="1" t="s">
        <v>23920</v>
      </c>
      <c r="VYQ1" s="1" t="s">
        <v>23921</v>
      </c>
      <c r="VYR1" s="1" t="s">
        <v>23922</v>
      </c>
      <c r="VYS1" s="1" t="s">
        <v>23923</v>
      </c>
      <c r="VYT1" s="1" t="s">
        <v>23924</v>
      </c>
      <c r="VYU1" s="1" t="s">
        <v>23925</v>
      </c>
      <c r="VYV1" s="1" t="s">
        <v>23926</v>
      </c>
      <c r="VYW1" s="1" t="s">
        <v>23927</v>
      </c>
      <c r="VYX1" s="1" t="s">
        <v>23928</v>
      </c>
      <c r="VYY1" s="1" t="s">
        <v>23929</v>
      </c>
      <c r="VYZ1" s="1" t="s">
        <v>23930</v>
      </c>
      <c r="VZA1" s="1" t="s">
        <v>23931</v>
      </c>
      <c r="VZB1" s="1" t="s">
        <v>23932</v>
      </c>
      <c r="VZC1" s="1" t="s">
        <v>23933</v>
      </c>
      <c r="VZD1" s="1" t="s">
        <v>23934</v>
      </c>
      <c r="VZE1" s="1" t="s">
        <v>23935</v>
      </c>
      <c r="VZF1" s="1" t="s">
        <v>23936</v>
      </c>
      <c r="VZG1" s="1" t="s">
        <v>23937</v>
      </c>
      <c r="VZH1" s="1" t="s">
        <v>23938</v>
      </c>
      <c r="VZI1" s="1" t="s">
        <v>23939</v>
      </c>
      <c r="VZJ1" s="1" t="s">
        <v>23940</v>
      </c>
      <c r="VZK1" s="1" t="s">
        <v>23941</v>
      </c>
      <c r="VZL1" s="1" t="s">
        <v>23942</v>
      </c>
      <c r="VZM1" s="1" t="s">
        <v>23943</v>
      </c>
      <c r="VZN1" s="1" t="s">
        <v>23944</v>
      </c>
      <c r="VZO1" s="1" t="s">
        <v>23945</v>
      </c>
      <c r="VZP1" s="1" t="s">
        <v>23946</v>
      </c>
      <c r="VZQ1" s="1" t="s">
        <v>23947</v>
      </c>
      <c r="VZR1" s="1" t="s">
        <v>23948</v>
      </c>
      <c r="VZS1" s="1" t="s">
        <v>23949</v>
      </c>
      <c r="VZT1" s="1" t="s">
        <v>23950</v>
      </c>
      <c r="VZU1" s="1" t="s">
        <v>23951</v>
      </c>
      <c r="VZV1" s="1" t="s">
        <v>23952</v>
      </c>
      <c r="VZW1" s="1" t="s">
        <v>23953</v>
      </c>
      <c r="VZX1" s="1" t="s">
        <v>23954</v>
      </c>
      <c r="VZY1" s="1" t="s">
        <v>23955</v>
      </c>
      <c r="VZZ1" s="1" t="s">
        <v>23956</v>
      </c>
      <c r="WAA1" s="1" t="s">
        <v>23957</v>
      </c>
      <c r="WAB1" s="1" t="s">
        <v>23958</v>
      </c>
      <c r="WAC1" s="1" t="s">
        <v>23959</v>
      </c>
      <c r="WAD1" s="1" t="s">
        <v>23960</v>
      </c>
      <c r="WAE1" s="1" t="s">
        <v>23961</v>
      </c>
      <c r="WAF1" s="1" t="s">
        <v>23962</v>
      </c>
      <c r="WAG1" s="1" t="s">
        <v>23963</v>
      </c>
      <c r="WAH1" s="1" t="s">
        <v>23964</v>
      </c>
      <c r="WAI1" s="1" t="s">
        <v>23965</v>
      </c>
      <c r="WAJ1" s="1" t="s">
        <v>23966</v>
      </c>
      <c r="WAK1" s="1" t="s">
        <v>23967</v>
      </c>
      <c r="WAL1" s="1" t="s">
        <v>23968</v>
      </c>
      <c r="WAM1" s="1" t="s">
        <v>23969</v>
      </c>
      <c r="WAN1" s="1" t="s">
        <v>23970</v>
      </c>
      <c r="WAO1" s="1" t="s">
        <v>23971</v>
      </c>
      <c r="WAP1" s="1" t="s">
        <v>23972</v>
      </c>
      <c r="WAQ1" s="1" t="s">
        <v>23973</v>
      </c>
      <c r="WAR1" s="1" t="s">
        <v>23974</v>
      </c>
      <c r="WAS1" s="1" t="s">
        <v>23975</v>
      </c>
      <c r="WAT1" s="1" t="s">
        <v>23976</v>
      </c>
      <c r="WAU1" s="1" t="s">
        <v>23977</v>
      </c>
      <c r="WAV1" s="1" t="s">
        <v>23978</v>
      </c>
      <c r="WAW1" s="1" t="s">
        <v>23979</v>
      </c>
      <c r="WAX1" s="1" t="s">
        <v>23980</v>
      </c>
      <c r="WAY1" s="1" t="s">
        <v>23981</v>
      </c>
      <c r="WAZ1" s="1" t="s">
        <v>23982</v>
      </c>
      <c r="WBA1" s="1" t="s">
        <v>23983</v>
      </c>
      <c r="WBB1" s="1" t="s">
        <v>23984</v>
      </c>
      <c r="WBC1" s="1" t="s">
        <v>23985</v>
      </c>
      <c r="WBD1" s="1" t="s">
        <v>23986</v>
      </c>
      <c r="WBE1" s="1" t="s">
        <v>23987</v>
      </c>
      <c r="WBF1" s="1" t="s">
        <v>23988</v>
      </c>
      <c r="WBG1" s="1" t="s">
        <v>23989</v>
      </c>
      <c r="WBH1" s="1" t="s">
        <v>23990</v>
      </c>
      <c r="WBI1" s="1" t="s">
        <v>23991</v>
      </c>
      <c r="WBJ1" s="1" t="s">
        <v>23992</v>
      </c>
      <c r="WBK1" s="1" t="s">
        <v>23993</v>
      </c>
      <c r="WBL1" s="1" t="s">
        <v>23994</v>
      </c>
      <c r="WBM1" s="1" t="s">
        <v>23995</v>
      </c>
      <c r="WBN1" s="1" t="s">
        <v>23996</v>
      </c>
      <c r="WBO1" s="1" t="s">
        <v>23997</v>
      </c>
      <c r="WBP1" s="1" t="s">
        <v>23998</v>
      </c>
      <c r="WBQ1" s="1" t="s">
        <v>23999</v>
      </c>
      <c r="WBR1" s="1" t="s">
        <v>24000</v>
      </c>
      <c r="WBS1" s="1" t="s">
        <v>24001</v>
      </c>
      <c r="WBT1" s="1" t="s">
        <v>24002</v>
      </c>
      <c r="WBU1" s="1" t="s">
        <v>24003</v>
      </c>
      <c r="WBV1" s="1" t="s">
        <v>24004</v>
      </c>
      <c r="WBW1" s="1" t="s">
        <v>24005</v>
      </c>
      <c r="WBX1" s="1" t="s">
        <v>24006</v>
      </c>
      <c r="WBY1" s="1" t="s">
        <v>24007</v>
      </c>
      <c r="WBZ1" s="1" t="s">
        <v>24008</v>
      </c>
      <c r="WCA1" s="1" t="s">
        <v>24009</v>
      </c>
      <c r="WCB1" s="1" t="s">
        <v>24010</v>
      </c>
      <c r="WCC1" s="1" t="s">
        <v>24011</v>
      </c>
      <c r="WCD1" s="1" t="s">
        <v>24012</v>
      </c>
      <c r="WCE1" s="1" t="s">
        <v>24013</v>
      </c>
      <c r="WCF1" s="1" t="s">
        <v>24014</v>
      </c>
      <c r="WCG1" s="1" t="s">
        <v>24015</v>
      </c>
      <c r="WCH1" s="1" t="s">
        <v>24016</v>
      </c>
      <c r="WCI1" s="1" t="s">
        <v>24017</v>
      </c>
      <c r="WCJ1" s="1" t="s">
        <v>24018</v>
      </c>
      <c r="WCK1" s="1" t="s">
        <v>24019</v>
      </c>
      <c r="WCL1" s="1" t="s">
        <v>24020</v>
      </c>
      <c r="WCM1" s="1" t="s">
        <v>24021</v>
      </c>
      <c r="WCN1" s="1" t="s">
        <v>24022</v>
      </c>
      <c r="WCO1" s="1" t="s">
        <v>24023</v>
      </c>
      <c r="WCP1" s="1" t="s">
        <v>24024</v>
      </c>
      <c r="WCQ1" s="1" t="s">
        <v>24025</v>
      </c>
      <c r="WCR1" s="1" t="s">
        <v>24026</v>
      </c>
      <c r="WCS1" s="1" t="s">
        <v>24027</v>
      </c>
      <c r="WCT1" s="1" t="s">
        <v>24028</v>
      </c>
      <c r="WCU1" s="1" t="s">
        <v>24029</v>
      </c>
      <c r="WCV1" s="1" t="s">
        <v>24030</v>
      </c>
      <c r="WCW1" s="1" t="s">
        <v>24031</v>
      </c>
      <c r="WCX1" s="1" t="s">
        <v>24032</v>
      </c>
      <c r="WCY1" s="1" t="s">
        <v>24033</v>
      </c>
      <c r="WCZ1" s="1" t="s">
        <v>24034</v>
      </c>
      <c r="WDA1" s="1" t="s">
        <v>24035</v>
      </c>
      <c r="WDB1" s="1" t="s">
        <v>24036</v>
      </c>
      <c r="WDC1" s="1" t="s">
        <v>24037</v>
      </c>
      <c r="WDD1" s="1" t="s">
        <v>24038</v>
      </c>
      <c r="WDE1" s="1" t="s">
        <v>24039</v>
      </c>
      <c r="WDF1" s="1" t="s">
        <v>24040</v>
      </c>
      <c r="WDG1" s="1" t="s">
        <v>24041</v>
      </c>
      <c r="WDH1" s="1" t="s">
        <v>24042</v>
      </c>
      <c r="WDI1" s="1" t="s">
        <v>24043</v>
      </c>
      <c r="WDJ1" s="1" t="s">
        <v>24044</v>
      </c>
      <c r="WDK1" s="1" t="s">
        <v>24045</v>
      </c>
      <c r="WDL1" s="1" t="s">
        <v>24046</v>
      </c>
      <c r="WDM1" s="1" t="s">
        <v>24047</v>
      </c>
      <c r="WDN1" s="1" t="s">
        <v>24048</v>
      </c>
      <c r="WDO1" s="1" t="s">
        <v>24049</v>
      </c>
      <c r="WDP1" s="1" t="s">
        <v>24050</v>
      </c>
      <c r="WDQ1" s="1" t="s">
        <v>24051</v>
      </c>
      <c r="WDR1" s="1" t="s">
        <v>24052</v>
      </c>
      <c r="WDS1" s="1" t="s">
        <v>24053</v>
      </c>
      <c r="WDT1" s="1" t="s">
        <v>24054</v>
      </c>
      <c r="WDU1" s="1" t="s">
        <v>24055</v>
      </c>
      <c r="WDV1" s="1" t="s">
        <v>24056</v>
      </c>
      <c r="WDW1" s="1" t="s">
        <v>24057</v>
      </c>
      <c r="WDX1" s="1" t="s">
        <v>24058</v>
      </c>
      <c r="WDY1" s="1" t="s">
        <v>24059</v>
      </c>
      <c r="WDZ1" s="1" t="s">
        <v>24060</v>
      </c>
      <c r="WEA1" s="1" t="s">
        <v>24061</v>
      </c>
      <c r="WEB1" s="1" t="s">
        <v>24062</v>
      </c>
      <c r="WEC1" s="1" t="s">
        <v>24063</v>
      </c>
      <c r="WED1" s="1" t="s">
        <v>24064</v>
      </c>
      <c r="WEE1" s="1" t="s">
        <v>24065</v>
      </c>
      <c r="WEF1" s="1" t="s">
        <v>24066</v>
      </c>
      <c r="WEG1" s="1" t="s">
        <v>24067</v>
      </c>
      <c r="WEH1" s="1" t="s">
        <v>24068</v>
      </c>
      <c r="WEI1" s="1" t="s">
        <v>24069</v>
      </c>
      <c r="WEJ1" s="1" t="s">
        <v>24070</v>
      </c>
      <c r="WEK1" s="1" t="s">
        <v>24071</v>
      </c>
      <c r="WEL1" s="1" t="s">
        <v>24072</v>
      </c>
      <c r="WEM1" s="1" t="s">
        <v>24073</v>
      </c>
      <c r="WEN1" s="1" t="s">
        <v>24074</v>
      </c>
      <c r="WEO1" s="1" t="s">
        <v>24075</v>
      </c>
      <c r="WEP1" s="1" t="s">
        <v>24076</v>
      </c>
      <c r="WEQ1" s="1" t="s">
        <v>24077</v>
      </c>
      <c r="WER1" s="1" t="s">
        <v>24078</v>
      </c>
      <c r="WES1" s="1" t="s">
        <v>24079</v>
      </c>
      <c r="WET1" s="1" t="s">
        <v>24080</v>
      </c>
      <c r="WEU1" s="1" t="s">
        <v>24081</v>
      </c>
      <c r="WEV1" s="1" t="s">
        <v>24082</v>
      </c>
      <c r="WEW1" s="1" t="s">
        <v>24083</v>
      </c>
      <c r="WEX1" s="1" t="s">
        <v>24084</v>
      </c>
      <c r="WEY1" s="1" t="s">
        <v>24085</v>
      </c>
      <c r="WEZ1" s="1" t="s">
        <v>24086</v>
      </c>
      <c r="WFA1" s="1" t="s">
        <v>24087</v>
      </c>
      <c r="WFB1" s="1" t="s">
        <v>24088</v>
      </c>
      <c r="WFC1" s="1" t="s">
        <v>24089</v>
      </c>
      <c r="WFD1" s="1" t="s">
        <v>24090</v>
      </c>
      <c r="WFE1" s="1" t="s">
        <v>24091</v>
      </c>
      <c r="WFF1" s="1" t="s">
        <v>24092</v>
      </c>
      <c r="WFG1" s="1" t="s">
        <v>24093</v>
      </c>
      <c r="WFH1" s="1" t="s">
        <v>24094</v>
      </c>
      <c r="WFI1" s="1" t="s">
        <v>24095</v>
      </c>
      <c r="WFJ1" s="1" t="s">
        <v>24096</v>
      </c>
      <c r="WFK1" s="1" t="s">
        <v>24097</v>
      </c>
      <c r="WFL1" s="1" t="s">
        <v>24098</v>
      </c>
      <c r="WFM1" s="1" t="s">
        <v>24099</v>
      </c>
      <c r="WFN1" s="1" t="s">
        <v>24100</v>
      </c>
      <c r="WFO1" s="1" t="s">
        <v>24101</v>
      </c>
      <c r="WFP1" s="1" t="s">
        <v>24102</v>
      </c>
      <c r="WFQ1" s="1" t="s">
        <v>24103</v>
      </c>
      <c r="WFR1" s="1" t="s">
        <v>24104</v>
      </c>
      <c r="WFS1" s="1" t="s">
        <v>24105</v>
      </c>
      <c r="WFT1" s="1" t="s">
        <v>24106</v>
      </c>
      <c r="WFU1" s="1" t="s">
        <v>24107</v>
      </c>
      <c r="WFV1" s="1" t="s">
        <v>24108</v>
      </c>
      <c r="WFW1" s="1" t="s">
        <v>24109</v>
      </c>
      <c r="WFX1" s="1" t="s">
        <v>24110</v>
      </c>
      <c r="WFY1" s="1" t="s">
        <v>24111</v>
      </c>
      <c r="WFZ1" s="1" t="s">
        <v>24112</v>
      </c>
      <c r="WGA1" s="1" t="s">
        <v>24113</v>
      </c>
      <c r="WGB1" s="1" t="s">
        <v>24114</v>
      </c>
      <c r="WGC1" s="1" t="s">
        <v>24115</v>
      </c>
      <c r="WGD1" s="1" t="s">
        <v>24116</v>
      </c>
      <c r="WGE1" s="1" t="s">
        <v>24117</v>
      </c>
      <c r="WGF1" s="1" t="s">
        <v>24118</v>
      </c>
      <c r="WGG1" s="1" t="s">
        <v>24119</v>
      </c>
      <c r="WGH1" s="1" t="s">
        <v>24120</v>
      </c>
      <c r="WGI1" s="1" t="s">
        <v>24121</v>
      </c>
      <c r="WGJ1" s="1" t="s">
        <v>24122</v>
      </c>
      <c r="WGK1" s="1" t="s">
        <v>24123</v>
      </c>
      <c r="WGL1" s="1" t="s">
        <v>24124</v>
      </c>
      <c r="WGM1" s="1" t="s">
        <v>24125</v>
      </c>
      <c r="WGN1" s="1" t="s">
        <v>24126</v>
      </c>
      <c r="WGO1" s="1" t="s">
        <v>24127</v>
      </c>
      <c r="WGP1" s="1" t="s">
        <v>24128</v>
      </c>
      <c r="WGQ1" s="1" t="s">
        <v>24129</v>
      </c>
      <c r="WGR1" s="1" t="s">
        <v>24130</v>
      </c>
      <c r="WGS1" s="1" t="s">
        <v>24131</v>
      </c>
      <c r="WGT1" s="1" t="s">
        <v>24132</v>
      </c>
      <c r="WGU1" s="1" t="s">
        <v>24133</v>
      </c>
      <c r="WGV1" s="1" t="s">
        <v>24134</v>
      </c>
      <c r="WGW1" s="1" t="s">
        <v>24135</v>
      </c>
      <c r="WGX1" s="1" t="s">
        <v>24136</v>
      </c>
      <c r="WGY1" s="1" t="s">
        <v>24137</v>
      </c>
      <c r="WGZ1" s="1" t="s">
        <v>24138</v>
      </c>
      <c r="WHA1" s="1" t="s">
        <v>24139</v>
      </c>
      <c r="WHB1" s="1" t="s">
        <v>24140</v>
      </c>
      <c r="WHC1" s="1" t="s">
        <v>24141</v>
      </c>
      <c r="WHD1" s="1" t="s">
        <v>24142</v>
      </c>
      <c r="WHE1" s="1" t="s">
        <v>24143</v>
      </c>
      <c r="WHF1" s="1" t="s">
        <v>24144</v>
      </c>
      <c r="WHG1" s="1" t="s">
        <v>24145</v>
      </c>
      <c r="WHH1" s="1" t="s">
        <v>24146</v>
      </c>
      <c r="WHI1" s="1" t="s">
        <v>24147</v>
      </c>
      <c r="WHJ1" s="1" t="s">
        <v>24148</v>
      </c>
      <c r="WHK1" s="1" t="s">
        <v>24149</v>
      </c>
      <c r="WHL1" s="1" t="s">
        <v>24150</v>
      </c>
      <c r="WHM1" s="1" t="s">
        <v>24151</v>
      </c>
      <c r="WHN1" s="1" t="s">
        <v>24152</v>
      </c>
      <c r="WHO1" s="1" t="s">
        <v>24153</v>
      </c>
      <c r="WHP1" s="1" t="s">
        <v>24154</v>
      </c>
      <c r="WHQ1" s="1" t="s">
        <v>24155</v>
      </c>
      <c r="WHR1" s="1" t="s">
        <v>24156</v>
      </c>
      <c r="WHS1" s="1" t="s">
        <v>24157</v>
      </c>
      <c r="WHT1" s="1" t="s">
        <v>24158</v>
      </c>
      <c r="WHU1" s="1" t="s">
        <v>24159</v>
      </c>
      <c r="WHV1" s="1" t="s">
        <v>24160</v>
      </c>
      <c r="WHW1" s="1" t="s">
        <v>24161</v>
      </c>
      <c r="WHX1" s="1" t="s">
        <v>24162</v>
      </c>
      <c r="WHY1" s="1" t="s">
        <v>24163</v>
      </c>
      <c r="WHZ1" s="1" t="s">
        <v>24164</v>
      </c>
      <c r="WIA1" s="1" t="s">
        <v>24165</v>
      </c>
      <c r="WIB1" s="1" t="s">
        <v>24166</v>
      </c>
      <c r="WIC1" s="1" t="s">
        <v>24167</v>
      </c>
      <c r="WID1" s="1" t="s">
        <v>24168</v>
      </c>
      <c r="WIE1" s="1" t="s">
        <v>24169</v>
      </c>
      <c r="WIF1" s="1" t="s">
        <v>24170</v>
      </c>
      <c r="WIG1" s="1" t="s">
        <v>24171</v>
      </c>
      <c r="WIH1" s="1" t="s">
        <v>24172</v>
      </c>
      <c r="WII1" s="1" t="s">
        <v>24173</v>
      </c>
      <c r="WIJ1" s="1" t="s">
        <v>24174</v>
      </c>
      <c r="WIK1" s="1" t="s">
        <v>24175</v>
      </c>
      <c r="WIL1" s="1" t="s">
        <v>24176</v>
      </c>
      <c r="WIM1" s="1" t="s">
        <v>24177</v>
      </c>
      <c r="WIN1" s="1" t="s">
        <v>24178</v>
      </c>
      <c r="WIO1" s="1" t="s">
        <v>24179</v>
      </c>
      <c r="WIP1" s="1" t="s">
        <v>24180</v>
      </c>
      <c r="WIQ1" s="1" t="s">
        <v>24181</v>
      </c>
      <c r="WIR1" s="1" t="s">
        <v>24182</v>
      </c>
      <c r="WIS1" s="1" t="s">
        <v>24183</v>
      </c>
      <c r="WIT1" s="1" t="s">
        <v>24184</v>
      </c>
      <c r="WIU1" s="1" t="s">
        <v>24185</v>
      </c>
      <c r="WIV1" s="1" t="s">
        <v>24186</v>
      </c>
      <c r="WIW1" s="1" t="s">
        <v>24187</v>
      </c>
      <c r="WIX1" s="1" t="s">
        <v>24188</v>
      </c>
      <c r="WIY1" s="1" t="s">
        <v>24189</v>
      </c>
      <c r="WIZ1" s="1" t="s">
        <v>24190</v>
      </c>
      <c r="WJA1" s="1" t="s">
        <v>24191</v>
      </c>
      <c r="WJB1" s="1" t="s">
        <v>24192</v>
      </c>
      <c r="WJC1" s="1" t="s">
        <v>24193</v>
      </c>
      <c r="WJD1" s="1" t="s">
        <v>24194</v>
      </c>
      <c r="WJE1" s="1" t="s">
        <v>24195</v>
      </c>
      <c r="WJF1" s="1" t="s">
        <v>24196</v>
      </c>
      <c r="WJG1" s="1" t="s">
        <v>24197</v>
      </c>
      <c r="WJH1" s="1" t="s">
        <v>24198</v>
      </c>
      <c r="WJI1" s="1" t="s">
        <v>24199</v>
      </c>
      <c r="WJJ1" s="1" t="s">
        <v>24200</v>
      </c>
      <c r="WJK1" s="1" t="s">
        <v>24201</v>
      </c>
      <c r="WJL1" s="1" t="s">
        <v>24202</v>
      </c>
      <c r="WJM1" s="1" t="s">
        <v>24203</v>
      </c>
      <c r="WJN1" s="1" t="s">
        <v>24204</v>
      </c>
      <c r="WJO1" s="1" t="s">
        <v>24205</v>
      </c>
      <c r="WJP1" s="1" t="s">
        <v>24206</v>
      </c>
      <c r="WJQ1" s="1" t="s">
        <v>24207</v>
      </c>
      <c r="WJR1" s="1" t="s">
        <v>24208</v>
      </c>
      <c r="WJS1" s="1" t="s">
        <v>24209</v>
      </c>
      <c r="WJT1" s="1" t="s">
        <v>24210</v>
      </c>
      <c r="WJU1" s="1" t="s">
        <v>24211</v>
      </c>
      <c r="WJV1" s="1" t="s">
        <v>24212</v>
      </c>
      <c r="WJW1" s="1" t="s">
        <v>24213</v>
      </c>
      <c r="WJX1" s="1" t="s">
        <v>24214</v>
      </c>
      <c r="WJY1" s="1" t="s">
        <v>24215</v>
      </c>
      <c r="WJZ1" s="1" t="s">
        <v>24216</v>
      </c>
      <c r="WKA1" s="1" t="s">
        <v>24217</v>
      </c>
      <c r="WKB1" s="1" t="s">
        <v>24218</v>
      </c>
      <c r="WKC1" s="1" t="s">
        <v>24219</v>
      </c>
      <c r="WKD1" s="1" t="s">
        <v>24220</v>
      </c>
      <c r="WKE1" s="1" t="s">
        <v>24221</v>
      </c>
      <c r="WKF1" s="1" t="s">
        <v>24222</v>
      </c>
      <c r="WKG1" s="1" t="s">
        <v>24223</v>
      </c>
      <c r="WKH1" s="1" t="s">
        <v>24224</v>
      </c>
      <c r="WKI1" s="1" t="s">
        <v>24225</v>
      </c>
      <c r="WKJ1" s="1" t="s">
        <v>24226</v>
      </c>
      <c r="WKK1" s="1" t="s">
        <v>24227</v>
      </c>
      <c r="WKL1" s="1" t="s">
        <v>24228</v>
      </c>
      <c r="WKM1" s="1" t="s">
        <v>24229</v>
      </c>
      <c r="WKN1" s="1" t="s">
        <v>24230</v>
      </c>
      <c r="WKO1" s="1" t="s">
        <v>24231</v>
      </c>
      <c r="WKP1" s="1" t="s">
        <v>24232</v>
      </c>
      <c r="WKQ1" s="1" t="s">
        <v>24233</v>
      </c>
      <c r="WKR1" s="1" t="s">
        <v>24234</v>
      </c>
      <c r="WKS1" s="1" t="s">
        <v>24235</v>
      </c>
      <c r="WKT1" s="1" t="s">
        <v>24236</v>
      </c>
      <c r="WKU1" s="1" t="s">
        <v>24237</v>
      </c>
      <c r="WKV1" s="1" t="s">
        <v>24238</v>
      </c>
      <c r="WKW1" s="1" t="s">
        <v>24239</v>
      </c>
      <c r="WKX1" s="1" t="s">
        <v>24240</v>
      </c>
      <c r="WKY1" s="1" t="s">
        <v>24241</v>
      </c>
      <c r="WKZ1" s="1" t="s">
        <v>24242</v>
      </c>
      <c r="WLA1" s="1" t="s">
        <v>24243</v>
      </c>
      <c r="WLB1" s="1" t="s">
        <v>24244</v>
      </c>
      <c r="WLC1" s="1" t="s">
        <v>24245</v>
      </c>
      <c r="WLD1" s="1" t="s">
        <v>24246</v>
      </c>
      <c r="WLE1" s="1" t="s">
        <v>24247</v>
      </c>
      <c r="WLF1" s="1" t="s">
        <v>24248</v>
      </c>
      <c r="WLG1" s="1" t="s">
        <v>24249</v>
      </c>
      <c r="WLH1" s="1" t="s">
        <v>24250</v>
      </c>
      <c r="WLI1" s="1" t="s">
        <v>24251</v>
      </c>
      <c r="WLJ1" s="1" t="s">
        <v>24252</v>
      </c>
      <c r="WLK1" s="1" t="s">
        <v>24253</v>
      </c>
      <c r="WLL1" s="1" t="s">
        <v>24254</v>
      </c>
      <c r="WLM1" s="1" t="s">
        <v>24255</v>
      </c>
      <c r="WLN1" s="1" t="s">
        <v>24256</v>
      </c>
      <c r="WLO1" s="1" t="s">
        <v>24257</v>
      </c>
      <c r="WLP1" s="1" t="s">
        <v>24258</v>
      </c>
      <c r="WLQ1" s="1" t="s">
        <v>24259</v>
      </c>
      <c r="WLR1" s="1" t="s">
        <v>24260</v>
      </c>
      <c r="WLS1" s="1" t="s">
        <v>24261</v>
      </c>
      <c r="WLT1" s="1" t="s">
        <v>24262</v>
      </c>
      <c r="WLU1" s="1" t="s">
        <v>24263</v>
      </c>
      <c r="WLV1" s="1" t="s">
        <v>24264</v>
      </c>
      <c r="WLW1" s="1" t="s">
        <v>24265</v>
      </c>
      <c r="WLX1" s="1" t="s">
        <v>24266</v>
      </c>
      <c r="WLY1" s="1" t="s">
        <v>24267</v>
      </c>
      <c r="WLZ1" s="1" t="s">
        <v>24268</v>
      </c>
      <c r="WMA1" s="1" t="s">
        <v>24269</v>
      </c>
      <c r="WMB1" s="1" t="s">
        <v>24270</v>
      </c>
      <c r="WMC1" s="1" t="s">
        <v>24271</v>
      </c>
      <c r="WMD1" s="1" t="s">
        <v>24272</v>
      </c>
      <c r="WME1" s="1" t="s">
        <v>24273</v>
      </c>
      <c r="WMF1" s="1" t="s">
        <v>24274</v>
      </c>
      <c r="WMG1" s="1" t="s">
        <v>24275</v>
      </c>
      <c r="WMH1" s="1" t="s">
        <v>24276</v>
      </c>
      <c r="WMI1" s="1" t="s">
        <v>24277</v>
      </c>
      <c r="WMJ1" s="1" t="s">
        <v>24278</v>
      </c>
      <c r="WMK1" s="1" t="s">
        <v>24279</v>
      </c>
      <c r="WML1" s="1" t="s">
        <v>24280</v>
      </c>
      <c r="WMM1" s="1" t="s">
        <v>24281</v>
      </c>
      <c r="WMN1" s="1" t="s">
        <v>24282</v>
      </c>
      <c r="WMO1" s="1" t="s">
        <v>24283</v>
      </c>
      <c r="WMP1" s="1" t="s">
        <v>24284</v>
      </c>
      <c r="WMQ1" s="1" t="s">
        <v>24285</v>
      </c>
      <c r="WMR1" s="1" t="s">
        <v>24286</v>
      </c>
      <c r="WMS1" s="1" t="s">
        <v>24287</v>
      </c>
      <c r="WMT1" s="1" t="s">
        <v>24288</v>
      </c>
      <c r="WMU1" s="1" t="s">
        <v>24289</v>
      </c>
      <c r="WMV1" s="1" t="s">
        <v>24290</v>
      </c>
      <c r="WMW1" s="1" t="s">
        <v>24291</v>
      </c>
      <c r="WMX1" s="1" t="s">
        <v>24292</v>
      </c>
      <c r="WMY1" s="1" t="s">
        <v>24293</v>
      </c>
      <c r="WMZ1" s="1" t="s">
        <v>24294</v>
      </c>
      <c r="WNA1" s="1" t="s">
        <v>24295</v>
      </c>
      <c r="WNB1" s="1" t="s">
        <v>24296</v>
      </c>
      <c r="WNC1" s="1" t="s">
        <v>24297</v>
      </c>
      <c r="WND1" s="1" t="s">
        <v>24298</v>
      </c>
      <c r="WNE1" s="1" t="s">
        <v>24299</v>
      </c>
      <c r="WNF1" s="1" t="s">
        <v>24300</v>
      </c>
      <c r="WNG1" s="1" t="s">
        <v>24301</v>
      </c>
      <c r="WNH1" s="1" t="s">
        <v>24302</v>
      </c>
      <c r="WNI1" s="1" t="s">
        <v>24303</v>
      </c>
      <c r="WNJ1" s="1" t="s">
        <v>24304</v>
      </c>
      <c r="WNK1" s="1" t="s">
        <v>24305</v>
      </c>
      <c r="WNL1" s="1" t="s">
        <v>24306</v>
      </c>
      <c r="WNM1" s="1" t="s">
        <v>24307</v>
      </c>
      <c r="WNN1" s="1" t="s">
        <v>24308</v>
      </c>
      <c r="WNO1" s="1" t="s">
        <v>24309</v>
      </c>
      <c r="WNP1" s="1" t="s">
        <v>24310</v>
      </c>
      <c r="WNQ1" s="1" t="s">
        <v>24311</v>
      </c>
      <c r="WNR1" s="1" t="s">
        <v>24312</v>
      </c>
      <c r="WNS1" s="1" t="s">
        <v>24313</v>
      </c>
      <c r="WNT1" s="1" t="s">
        <v>24314</v>
      </c>
      <c r="WNU1" s="1" t="s">
        <v>24315</v>
      </c>
      <c r="WNV1" s="1" t="s">
        <v>24316</v>
      </c>
      <c r="WNW1" s="1" t="s">
        <v>24317</v>
      </c>
      <c r="WNX1" s="1" t="s">
        <v>24318</v>
      </c>
      <c r="WNY1" s="1" t="s">
        <v>24319</v>
      </c>
      <c r="WNZ1" s="1" t="s">
        <v>24320</v>
      </c>
      <c r="WOA1" s="1" t="s">
        <v>24321</v>
      </c>
      <c r="WOB1" s="1" t="s">
        <v>24322</v>
      </c>
      <c r="WOC1" s="1" t="s">
        <v>24323</v>
      </c>
      <c r="WOD1" s="1" t="s">
        <v>24324</v>
      </c>
      <c r="WOE1" s="1" t="s">
        <v>24325</v>
      </c>
      <c r="WOF1" s="1" t="s">
        <v>24326</v>
      </c>
      <c r="WOG1" s="1" t="s">
        <v>24327</v>
      </c>
      <c r="WOH1" s="1" t="s">
        <v>24328</v>
      </c>
      <c r="WOI1" s="1" t="s">
        <v>24329</v>
      </c>
      <c r="WOJ1" s="1" t="s">
        <v>24330</v>
      </c>
      <c r="WOK1" s="1" t="s">
        <v>24331</v>
      </c>
      <c r="WOL1" s="1" t="s">
        <v>24332</v>
      </c>
      <c r="WOM1" s="1" t="s">
        <v>24333</v>
      </c>
      <c r="WON1" s="1" t="s">
        <v>24334</v>
      </c>
      <c r="WOO1" s="1" t="s">
        <v>24335</v>
      </c>
      <c r="WOP1" s="1" t="s">
        <v>24336</v>
      </c>
      <c r="WOQ1" s="1" t="s">
        <v>24337</v>
      </c>
      <c r="WOR1" s="1" t="s">
        <v>24338</v>
      </c>
      <c r="WOS1" s="1" t="s">
        <v>24339</v>
      </c>
      <c r="WOT1" s="1" t="s">
        <v>24340</v>
      </c>
      <c r="WOU1" s="1" t="s">
        <v>24341</v>
      </c>
      <c r="WOV1" s="1" t="s">
        <v>24342</v>
      </c>
      <c r="WOW1" s="1" t="s">
        <v>24343</v>
      </c>
      <c r="WOX1" s="1" t="s">
        <v>24344</v>
      </c>
      <c r="WOY1" s="1" t="s">
        <v>24345</v>
      </c>
      <c r="WOZ1" s="1" t="s">
        <v>24346</v>
      </c>
      <c r="WPA1" s="1" t="s">
        <v>24347</v>
      </c>
      <c r="WPB1" s="1" t="s">
        <v>24348</v>
      </c>
      <c r="WPC1" s="1" t="s">
        <v>24349</v>
      </c>
      <c r="WPD1" s="1" t="s">
        <v>24350</v>
      </c>
      <c r="WPE1" s="1" t="s">
        <v>24351</v>
      </c>
      <c r="WPF1" s="1" t="s">
        <v>24352</v>
      </c>
      <c r="WPG1" s="1" t="s">
        <v>24353</v>
      </c>
      <c r="WPH1" s="1" t="s">
        <v>24354</v>
      </c>
      <c r="WPI1" s="1" t="s">
        <v>24355</v>
      </c>
      <c r="WPJ1" s="1" t="s">
        <v>24356</v>
      </c>
      <c r="WPK1" s="1" t="s">
        <v>24357</v>
      </c>
      <c r="WPL1" s="1" t="s">
        <v>24358</v>
      </c>
      <c r="WPM1" s="1" t="s">
        <v>24359</v>
      </c>
      <c r="WPN1" s="1" t="s">
        <v>24360</v>
      </c>
      <c r="WPO1" s="1" t="s">
        <v>24361</v>
      </c>
      <c r="WPP1" s="1" t="s">
        <v>24362</v>
      </c>
      <c r="WPQ1" s="1" t="s">
        <v>24363</v>
      </c>
      <c r="WPR1" s="1" t="s">
        <v>24364</v>
      </c>
      <c r="WPS1" s="1" t="s">
        <v>24365</v>
      </c>
      <c r="WPT1" s="1" t="s">
        <v>24366</v>
      </c>
      <c r="WPU1" s="1" t="s">
        <v>24367</v>
      </c>
      <c r="WPV1" s="1" t="s">
        <v>24368</v>
      </c>
      <c r="WPW1" s="1" t="s">
        <v>24369</v>
      </c>
      <c r="WPX1" s="1" t="s">
        <v>24370</v>
      </c>
      <c r="WPY1" s="1" t="s">
        <v>24371</v>
      </c>
      <c r="WPZ1" s="1" t="s">
        <v>24372</v>
      </c>
      <c r="WQA1" s="1" t="s">
        <v>24373</v>
      </c>
      <c r="WQB1" s="1" t="s">
        <v>24374</v>
      </c>
      <c r="WQC1" s="1" t="s">
        <v>24375</v>
      </c>
      <c r="WQD1" s="1" t="s">
        <v>24376</v>
      </c>
      <c r="WQE1" s="1" t="s">
        <v>24377</v>
      </c>
      <c r="WQF1" s="1" t="s">
        <v>24378</v>
      </c>
      <c r="WQG1" s="1" t="s">
        <v>24379</v>
      </c>
      <c r="WQH1" s="1" t="s">
        <v>24380</v>
      </c>
      <c r="WQI1" s="1" t="s">
        <v>24381</v>
      </c>
      <c r="WQJ1" s="1" t="s">
        <v>24382</v>
      </c>
      <c r="WQK1" s="1" t="s">
        <v>24383</v>
      </c>
      <c r="WQL1" s="1" t="s">
        <v>24384</v>
      </c>
      <c r="WQM1" s="1" t="s">
        <v>24385</v>
      </c>
      <c r="WQN1" s="1" t="s">
        <v>24386</v>
      </c>
      <c r="WQO1" s="1" t="s">
        <v>24387</v>
      </c>
      <c r="WQP1" s="1" t="s">
        <v>24388</v>
      </c>
      <c r="WQQ1" s="1" t="s">
        <v>24389</v>
      </c>
      <c r="WQR1" s="1" t="s">
        <v>24390</v>
      </c>
      <c r="WQS1" s="1" t="s">
        <v>24391</v>
      </c>
      <c r="WQT1" s="1" t="s">
        <v>24392</v>
      </c>
      <c r="WQU1" s="1" t="s">
        <v>24393</v>
      </c>
      <c r="WQV1" s="1" t="s">
        <v>24394</v>
      </c>
      <c r="WQW1" s="1" t="s">
        <v>24395</v>
      </c>
      <c r="WQX1" s="1" t="s">
        <v>24396</v>
      </c>
      <c r="WQY1" s="1" t="s">
        <v>24397</v>
      </c>
      <c r="WQZ1" s="1" t="s">
        <v>24398</v>
      </c>
      <c r="WRA1" s="1" t="s">
        <v>24399</v>
      </c>
      <c r="WRB1" s="1" t="s">
        <v>24400</v>
      </c>
      <c r="WRC1" s="1" t="s">
        <v>24401</v>
      </c>
      <c r="WRD1" s="1" t="s">
        <v>24402</v>
      </c>
      <c r="WRE1" s="1" t="s">
        <v>24403</v>
      </c>
      <c r="WRF1" s="1" t="s">
        <v>24404</v>
      </c>
      <c r="WRG1" s="1" t="s">
        <v>24405</v>
      </c>
      <c r="WRH1" s="1" t="s">
        <v>24406</v>
      </c>
      <c r="WRI1" s="1" t="s">
        <v>24407</v>
      </c>
      <c r="WRJ1" s="1" t="s">
        <v>24408</v>
      </c>
      <c r="WRK1" s="1" t="s">
        <v>24409</v>
      </c>
      <c r="WRL1" s="1" t="s">
        <v>24410</v>
      </c>
      <c r="WRM1" s="1" t="s">
        <v>24411</v>
      </c>
      <c r="WRN1" s="1" t="s">
        <v>24412</v>
      </c>
      <c r="WRO1" s="1" t="s">
        <v>24413</v>
      </c>
      <c r="WRP1" s="1" t="s">
        <v>24414</v>
      </c>
      <c r="WRQ1" s="1" t="s">
        <v>24415</v>
      </c>
      <c r="WRR1" s="1" t="s">
        <v>24416</v>
      </c>
      <c r="WRS1" s="1" t="s">
        <v>24417</v>
      </c>
      <c r="WRT1" s="1" t="s">
        <v>24418</v>
      </c>
      <c r="WRU1" s="1" t="s">
        <v>24419</v>
      </c>
      <c r="WRV1" s="1" t="s">
        <v>24420</v>
      </c>
      <c r="WRW1" s="1" t="s">
        <v>24421</v>
      </c>
      <c r="WRX1" s="1" t="s">
        <v>24422</v>
      </c>
      <c r="WRY1" s="1" t="s">
        <v>24423</v>
      </c>
      <c r="WRZ1" s="1" t="s">
        <v>24424</v>
      </c>
      <c r="WSA1" s="1" t="s">
        <v>24425</v>
      </c>
      <c r="WSB1" s="1" t="s">
        <v>24426</v>
      </c>
      <c r="WSC1" s="1" t="s">
        <v>24427</v>
      </c>
      <c r="WSD1" s="1" t="s">
        <v>24428</v>
      </c>
      <c r="WSE1" s="1" t="s">
        <v>24429</v>
      </c>
      <c r="WSF1" s="1" t="s">
        <v>24430</v>
      </c>
      <c r="WSG1" s="1" t="s">
        <v>24431</v>
      </c>
      <c r="WSH1" s="1" t="s">
        <v>24432</v>
      </c>
      <c r="WSI1" s="1" t="s">
        <v>24433</v>
      </c>
      <c r="WSJ1" s="1" t="s">
        <v>24434</v>
      </c>
      <c r="WSK1" s="1" t="s">
        <v>24435</v>
      </c>
      <c r="WSL1" s="1" t="s">
        <v>24436</v>
      </c>
      <c r="WSM1" s="1" t="s">
        <v>24437</v>
      </c>
      <c r="WSN1" s="1" t="s">
        <v>24438</v>
      </c>
      <c r="WSO1" s="1" t="s">
        <v>24439</v>
      </c>
      <c r="WSP1" s="1" t="s">
        <v>24440</v>
      </c>
      <c r="WSQ1" s="1" t="s">
        <v>24441</v>
      </c>
      <c r="WSR1" s="1" t="s">
        <v>24442</v>
      </c>
      <c r="WSS1" s="1" t="s">
        <v>24443</v>
      </c>
      <c r="WST1" s="1" t="s">
        <v>24444</v>
      </c>
      <c r="WSU1" s="1" t="s">
        <v>24445</v>
      </c>
      <c r="WSV1" s="1" t="s">
        <v>24446</v>
      </c>
      <c r="WSW1" s="1" t="s">
        <v>24447</v>
      </c>
      <c r="WSX1" s="1" t="s">
        <v>24448</v>
      </c>
      <c r="WSY1" s="1" t="s">
        <v>24449</v>
      </c>
      <c r="WSZ1" s="1" t="s">
        <v>24450</v>
      </c>
      <c r="WTA1" s="1" t="s">
        <v>24451</v>
      </c>
      <c r="WTB1" s="1" t="s">
        <v>24452</v>
      </c>
      <c r="WTC1" s="1" t="s">
        <v>24453</v>
      </c>
      <c r="WTD1" s="1" t="s">
        <v>24454</v>
      </c>
      <c r="WTE1" s="1" t="s">
        <v>24455</v>
      </c>
      <c r="WTF1" s="1" t="s">
        <v>24456</v>
      </c>
      <c r="WTG1" s="1" t="s">
        <v>24457</v>
      </c>
      <c r="WTH1" s="1" t="s">
        <v>24458</v>
      </c>
      <c r="WTI1" s="1" t="s">
        <v>24459</v>
      </c>
      <c r="WTJ1" s="1" t="s">
        <v>24460</v>
      </c>
      <c r="WTK1" s="1" t="s">
        <v>24461</v>
      </c>
      <c r="WTL1" s="1" t="s">
        <v>24462</v>
      </c>
      <c r="WTM1" s="1" t="s">
        <v>24463</v>
      </c>
      <c r="WTN1" s="1" t="s">
        <v>24464</v>
      </c>
      <c r="WTO1" s="1" t="s">
        <v>24465</v>
      </c>
      <c r="WTP1" s="1" t="s">
        <v>24466</v>
      </c>
      <c r="WTQ1" s="1" t="s">
        <v>24467</v>
      </c>
      <c r="WTR1" s="1" t="s">
        <v>24468</v>
      </c>
      <c r="WTS1" s="1" t="s">
        <v>24469</v>
      </c>
      <c r="WTT1" s="1" t="s">
        <v>24470</v>
      </c>
      <c r="WTU1" s="1" t="s">
        <v>24471</v>
      </c>
      <c r="WTV1" s="1" t="s">
        <v>24472</v>
      </c>
      <c r="WTW1" s="1" t="s">
        <v>24473</v>
      </c>
      <c r="WTX1" s="1" t="s">
        <v>24474</v>
      </c>
      <c r="WTY1" s="1" t="s">
        <v>24475</v>
      </c>
      <c r="WTZ1" s="1" t="s">
        <v>24476</v>
      </c>
      <c r="WUA1" s="1" t="s">
        <v>24477</v>
      </c>
      <c r="WUB1" s="1" t="s">
        <v>24478</v>
      </c>
      <c r="WUC1" s="1" t="s">
        <v>24479</v>
      </c>
      <c r="WUD1" s="1" t="s">
        <v>24480</v>
      </c>
      <c r="WUE1" s="1" t="s">
        <v>24481</v>
      </c>
      <c r="WUF1" s="1" t="s">
        <v>24482</v>
      </c>
      <c r="WUG1" s="1" t="s">
        <v>24483</v>
      </c>
      <c r="WUH1" s="1" t="s">
        <v>24484</v>
      </c>
      <c r="WUI1" s="1" t="s">
        <v>24485</v>
      </c>
      <c r="WUJ1" s="1" t="s">
        <v>24486</v>
      </c>
      <c r="WUK1" s="1" t="s">
        <v>24487</v>
      </c>
      <c r="WUL1" s="1" t="s">
        <v>24488</v>
      </c>
      <c r="WUM1" s="1" t="s">
        <v>24489</v>
      </c>
      <c r="WUN1" s="1" t="s">
        <v>24490</v>
      </c>
      <c r="WUO1" s="1" t="s">
        <v>24491</v>
      </c>
      <c r="WUP1" s="1" t="s">
        <v>24492</v>
      </c>
      <c r="WUQ1" s="1" t="s">
        <v>24493</v>
      </c>
      <c r="WUR1" s="1" t="s">
        <v>24494</v>
      </c>
      <c r="WUS1" s="1" t="s">
        <v>24495</v>
      </c>
      <c r="WUT1" s="1" t="s">
        <v>24496</v>
      </c>
      <c r="WUU1" s="1" t="s">
        <v>24497</v>
      </c>
      <c r="WUV1" s="1" t="s">
        <v>24498</v>
      </c>
      <c r="WUW1" s="1" t="s">
        <v>24499</v>
      </c>
      <c r="WUX1" s="1" t="s">
        <v>24500</v>
      </c>
      <c r="WUY1" s="1" t="s">
        <v>24501</v>
      </c>
      <c r="WUZ1" s="1" t="s">
        <v>24502</v>
      </c>
      <c r="WVA1" s="1" t="s">
        <v>24503</v>
      </c>
      <c r="WVB1" s="1" t="s">
        <v>24504</v>
      </c>
      <c r="WVC1" s="1" t="s">
        <v>24505</v>
      </c>
      <c r="WVD1" s="1" t="s">
        <v>24506</v>
      </c>
      <c r="WVE1" s="1" t="s">
        <v>24507</v>
      </c>
      <c r="WVF1" s="1" t="s">
        <v>24508</v>
      </c>
      <c r="WVG1" s="1" t="s">
        <v>24509</v>
      </c>
      <c r="WVH1" s="1" t="s">
        <v>24510</v>
      </c>
      <c r="WVI1" s="1" t="s">
        <v>24511</v>
      </c>
      <c r="WVJ1" s="1" t="s">
        <v>24512</v>
      </c>
      <c r="WVK1" s="1" t="s">
        <v>24513</v>
      </c>
      <c r="WVL1" s="1" t="s">
        <v>24514</v>
      </c>
      <c r="WVM1" s="1" t="s">
        <v>24515</v>
      </c>
      <c r="WVN1" s="1" t="s">
        <v>24516</v>
      </c>
      <c r="WVO1" s="1" t="s">
        <v>24517</v>
      </c>
      <c r="WVP1" s="1" t="s">
        <v>24518</v>
      </c>
      <c r="WVQ1" s="1" t="s">
        <v>24519</v>
      </c>
      <c r="WVR1" s="1" t="s">
        <v>24520</v>
      </c>
      <c r="WVS1" s="1" t="s">
        <v>24521</v>
      </c>
      <c r="WVT1" s="1" t="s">
        <v>24522</v>
      </c>
      <c r="WVU1" s="1" t="s">
        <v>24523</v>
      </c>
      <c r="WVV1" s="1" t="s">
        <v>24524</v>
      </c>
      <c r="WVW1" s="1" t="s">
        <v>24525</v>
      </c>
      <c r="WVX1" s="1" t="s">
        <v>24526</v>
      </c>
      <c r="WVY1" s="1" t="s">
        <v>24527</v>
      </c>
      <c r="WVZ1" s="1" t="s">
        <v>24528</v>
      </c>
      <c r="WWA1" s="1" t="s">
        <v>24529</v>
      </c>
      <c r="WWB1" s="1" t="s">
        <v>24530</v>
      </c>
      <c r="WWC1" s="1" t="s">
        <v>24531</v>
      </c>
      <c r="WWD1" s="1" t="s">
        <v>24532</v>
      </c>
      <c r="WWE1" s="1" t="s">
        <v>24533</v>
      </c>
      <c r="WWF1" s="1" t="s">
        <v>24534</v>
      </c>
      <c r="WWG1" s="1" t="s">
        <v>24535</v>
      </c>
      <c r="WWH1" s="1" t="s">
        <v>24536</v>
      </c>
      <c r="WWI1" s="1" t="s">
        <v>24537</v>
      </c>
      <c r="WWJ1" s="1" t="s">
        <v>24538</v>
      </c>
      <c r="WWK1" s="1" t="s">
        <v>24539</v>
      </c>
      <c r="WWL1" s="1" t="s">
        <v>24540</v>
      </c>
      <c r="WWM1" s="1" t="s">
        <v>24541</v>
      </c>
      <c r="WWN1" s="1" t="s">
        <v>24542</v>
      </c>
      <c r="WWO1" s="1" t="s">
        <v>24543</v>
      </c>
      <c r="WWP1" s="1" t="s">
        <v>24544</v>
      </c>
      <c r="WWQ1" s="1" t="s">
        <v>24545</v>
      </c>
      <c r="WWR1" s="1" t="s">
        <v>24546</v>
      </c>
      <c r="WWS1" s="1" t="s">
        <v>24547</v>
      </c>
      <c r="WWT1" s="1" t="s">
        <v>24548</v>
      </c>
      <c r="WWU1" s="1" t="s">
        <v>24549</v>
      </c>
      <c r="WWV1" s="1" t="s">
        <v>24550</v>
      </c>
      <c r="WWW1" s="1" t="s">
        <v>24551</v>
      </c>
      <c r="WWX1" s="1" t="s">
        <v>24552</v>
      </c>
      <c r="WWY1" s="1" t="s">
        <v>24553</v>
      </c>
      <c r="WWZ1" s="1" t="s">
        <v>24554</v>
      </c>
      <c r="WXA1" s="1" t="s">
        <v>24555</v>
      </c>
      <c r="WXB1" s="1" t="s">
        <v>24556</v>
      </c>
      <c r="WXC1" s="1" t="s">
        <v>24557</v>
      </c>
      <c r="WXD1" s="1" t="s">
        <v>24558</v>
      </c>
      <c r="WXE1" s="1" t="s">
        <v>24559</v>
      </c>
      <c r="WXF1" s="1" t="s">
        <v>24560</v>
      </c>
      <c r="WXG1" s="1" t="s">
        <v>24561</v>
      </c>
      <c r="WXH1" s="1" t="s">
        <v>24562</v>
      </c>
      <c r="WXI1" s="1" t="s">
        <v>24563</v>
      </c>
      <c r="WXJ1" s="1" t="s">
        <v>24564</v>
      </c>
      <c r="WXK1" s="1" t="s">
        <v>24565</v>
      </c>
      <c r="WXL1" s="1" t="s">
        <v>24566</v>
      </c>
      <c r="WXM1" s="1" t="s">
        <v>24567</v>
      </c>
      <c r="WXN1" s="1" t="s">
        <v>24568</v>
      </c>
      <c r="WXO1" s="1" t="s">
        <v>24569</v>
      </c>
      <c r="WXP1" s="1" t="s">
        <v>24570</v>
      </c>
      <c r="WXQ1" s="1" t="s">
        <v>24571</v>
      </c>
      <c r="WXR1" s="1" t="s">
        <v>24572</v>
      </c>
      <c r="WXS1" s="1" t="s">
        <v>24573</v>
      </c>
      <c r="WXT1" s="1" t="s">
        <v>24574</v>
      </c>
      <c r="WXU1" s="1" t="s">
        <v>24575</v>
      </c>
      <c r="WXV1" s="1" t="s">
        <v>24576</v>
      </c>
      <c r="WXW1" s="1" t="s">
        <v>24577</v>
      </c>
      <c r="WXX1" s="1" t="s">
        <v>24578</v>
      </c>
      <c r="WXY1" s="1" t="s">
        <v>24579</v>
      </c>
      <c r="WXZ1" s="1" t="s">
        <v>24580</v>
      </c>
      <c r="WYA1" s="1" t="s">
        <v>24581</v>
      </c>
      <c r="WYB1" s="1" t="s">
        <v>24582</v>
      </c>
      <c r="WYC1" s="1" t="s">
        <v>24583</v>
      </c>
      <c r="WYD1" s="1" t="s">
        <v>24584</v>
      </c>
      <c r="WYE1" s="1" t="s">
        <v>24585</v>
      </c>
      <c r="WYF1" s="1" t="s">
        <v>24586</v>
      </c>
      <c r="WYG1" s="1" t="s">
        <v>24587</v>
      </c>
      <c r="WYH1" s="1" t="s">
        <v>24588</v>
      </c>
      <c r="WYI1" s="1" t="s">
        <v>24589</v>
      </c>
      <c r="WYJ1" s="1" t="s">
        <v>24590</v>
      </c>
      <c r="WYK1" s="1" t="s">
        <v>24591</v>
      </c>
      <c r="WYL1" s="1" t="s">
        <v>24592</v>
      </c>
      <c r="WYM1" s="1" t="s">
        <v>24593</v>
      </c>
      <c r="WYN1" s="1" t="s">
        <v>24594</v>
      </c>
      <c r="WYO1" s="1" t="s">
        <v>24595</v>
      </c>
      <c r="WYP1" s="1" t="s">
        <v>24596</v>
      </c>
      <c r="WYQ1" s="1" t="s">
        <v>24597</v>
      </c>
      <c r="WYR1" s="1" t="s">
        <v>24598</v>
      </c>
      <c r="WYS1" s="1" t="s">
        <v>24599</v>
      </c>
      <c r="WYT1" s="1" t="s">
        <v>24600</v>
      </c>
      <c r="WYU1" s="1" t="s">
        <v>24601</v>
      </c>
      <c r="WYV1" s="1" t="s">
        <v>24602</v>
      </c>
      <c r="WYW1" s="1" t="s">
        <v>24603</v>
      </c>
      <c r="WYX1" s="1" t="s">
        <v>24604</v>
      </c>
      <c r="WYY1" s="1" t="s">
        <v>24605</v>
      </c>
      <c r="WYZ1" s="1" t="s">
        <v>24606</v>
      </c>
      <c r="WZA1" s="1" t="s">
        <v>24607</v>
      </c>
      <c r="WZB1" s="1" t="s">
        <v>24608</v>
      </c>
      <c r="WZC1" s="1" t="s">
        <v>24609</v>
      </c>
      <c r="WZD1" s="1" t="s">
        <v>24610</v>
      </c>
      <c r="WZE1" s="1" t="s">
        <v>24611</v>
      </c>
      <c r="WZF1" s="1" t="s">
        <v>24612</v>
      </c>
      <c r="WZG1" s="1" t="s">
        <v>24613</v>
      </c>
      <c r="WZH1" s="1" t="s">
        <v>24614</v>
      </c>
      <c r="WZI1" s="1" t="s">
        <v>24615</v>
      </c>
      <c r="WZJ1" s="1" t="s">
        <v>24616</v>
      </c>
      <c r="WZK1" s="1" t="s">
        <v>24617</v>
      </c>
      <c r="WZL1" s="1" t="s">
        <v>24618</v>
      </c>
      <c r="WZM1" s="1" t="s">
        <v>24619</v>
      </c>
      <c r="WZN1" s="1" t="s">
        <v>24620</v>
      </c>
      <c r="WZO1" s="1" t="s">
        <v>24621</v>
      </c>
      <c r="WZP1" s="1" t="s">
        <v>24622</v>
      </c>
      <c r="WZQ1" s="1" t="s">
        <v>24623</v>
      </c>
      <c r="WZR1" s="1" t="s">
        <v>24624</v>
      </c>
      <c r="WZS1" s="1" t="s">
        <v>24625</v>
      </c>
      <c r="WZT1" s="1" t="s">
        <v>24626</v>
      </c>
      <c r="WZU1" s="1" t="s">
        <v>24627</v>
      </c>
      <c r="WZV1" s="1" t="s">
        <v>24628</v>
      </c>
      <c r="WZW1" s="1" t="s">
        <v>24629</v>
      </c>
      <c r="WZX1" s="1" t="s">
        <v>24630</v>
      </c>
      <c r="WZY1" s="1" t="s">
        <v>24631</v>
      </c>
      <c r="WZZ1" s="1" t="s">
        <v>24632</v>
      </c>
      <c r="XAA1" s="1" t="s">
        <v>24633</v>
      </c>
      <c r="XAB1" s="1" t="s">
        <v>24634</v>
      </c>
      <c r="XAC1" s="1" t="s">
        <v>24635</v>
      </c>
      <c r="XAD1" s="1" t="s">
        <v>24636</v>
      </c>
      <c r="XAE1" s="1" t="s">
        <v>24637</v>
      </c>
      <c r="XAF1" s="1" t="s">
        <v>24638</v>
      </c>
      <c r="XAG1" s="1" t="s">
        <v>24639</v>
      </c>
      <c r="XAH1" s="1" t="s">
        <v>24640</v>
      </c>
      <c r="XAI1" s="1" t="s">
        <v>24641</v>
      </c>
      <c r="XAJ1" s="1" t="s">
        <v>24642</v>
      </c>
      <c r="XAK1" s="1" t="s">
        <v>24643</v>
      </c>
      <c r="XAL1" s="1" t="s">
        <v>24644</v>
      </c>
      <c r="XAM1" s="1" t="s">
        <v>24645</v>
      </c>
      <c r="XAN1" s="1" t="s">
        <v>24646</v>
      </c>
      <c r="XAO1" s="1" t="s">
        <v>24647</v>
      </c>
      <c r="XAP1" s="1" t="s">
        <v>24648</v>
      </c>
      <c r="XAQ1" s="1" t="s">
        <v>24649</v>
      </c>
      <c r="XAR1" s="1" t="s">
        <v>24650</v>
      </c>
      <c r="XAS1" s="1" t="s">
        <v>24651</v>
      </c>
      <c r="XAT1" s="1" t="s">
        <v>24652</v>
      </c>
      <c r="XAU1" s="1" t="s">
        <v>24653</v>
      </c>
      <c r="XAV1" s="1" t="s">
        <v>24654</v>
      </c>
      <c r="XAW1" s="1" t="s">
        <v>24655</v>
      </c>
      <c r="XAX1" s="1" t="s">
        <v>24656</v>
      </c>
      <c r="XAY1" s="1" t="s">
        <v>24657</v>
      </c>
      <c r="XAZ1" s="1" t="s">
        <v>24658</v>
      </c>
      <c r="XBA1" s="1" t="s">
        <v>24659</v>
      </c>
      <c r="XBB1" s="1" t="s">
        <v>24660</v>
      </c>
      <c r="XBC1" s="1" t="s">
        <v>24661</v>
      </c>
      <c r="XBD1" s="1" t="s">
        <v>24662</v>
      </c>
      <c r="XBE1" s="1" t="s">
        <v>24663</v>
      </c>
      <c r="XBF1" s="1" t="s">
        <v>24664</v>
      </c>
      <c r="XBG1" s="1" t="s">
        <v>24665</v>
      </c>
      <c r="XBH1" s="1" t="s">
        <v>24666</v>
      </c>
      <c r="XBI1" s="1" t="s">
        <v>24667</v>
      </c>
      <c r="XBJ1" s="1" t="s">
        <v>24668</v>
      </c>
      <c r="XBK1" s="1" t="s">
        <v>24669</v>
      </c>
      <c r="XBL1" s="1" t="s">
        <v>24670</v>
      </c>
      <c r="XBM1" s="1" t="s">
        <v>24671</v>
      </c>
      <c r="XBN1" s="1" t="s">
        <v>24672</v>
      </c>
      <c r="XBO1" s="1" t="s">
        <v>24673</v>
      </c>
      <c r="XBP1" s="1" t="s">
        <v>24674</v>
      </c>
      <c r="XBQ1" s="1" t="s">
        <v>24675</v>
      </c>
      <c r="XBR1" s="1" t="s">
        <v>24676</v>
      </c>
      <c r="XBS1" s="1" t="s">
        <v>24677</v>
      </c>
      <c r="XBT1" s="1" t="s">
        <v>24678</v>
      </c>
      <c r="XBU1" s="1" t="s">
        <v>24679</v>
      </c>
      <c r="XBV1" s="1" t="s">
        <v>24680</v>
      </c>
      <c r="XBW1" s="1" t="s">
        <v>24681</v>
      </c>
      <c r="XBX1" s="1" t="s">
        <v>24682</v>
      </c>
      <c r="XBY1" s="1" t="s">
        <v>24683</v>
      </c>
      <c r="XBZ1" s="1" t="s">
        <v>24684</v>
      </c>
      <c r="XCA1" s="1" t="s">
        <v>24685</v>
      </c>
      <c r="XCB1" s="1" t="s">
        <v>24686</v>
      </c>
      <c r="XCC1" s="1" t="s">
        <v>24687</v>
      </c>
      <c r="XCD1" s="1" t="s">
        <v>24688</v>
      </c>
      <c r="XCE1" s="1" t="s">
        <v>24689</v>
      </c>
      <c r="XCF1" s="1" t="s">
        <v>24690</v>
      </c>
      <c r="XCG1" s="1" t="s">
        <v>24691</v>
      </c>
      <c r="XCH1" s="1" t="s">
        <v>24692</v>
      </c>
      <c r="XCI1" s="1" t="s">
        <v>24693</v>
      </c>
      <c r="XCJ1" s="1" t="s">
        <v>24694</v>
      </c>
      <c r="XCK1" s="1" t="s">
        <v>24695</v>
      </c>
      <c r="XCL1" s="1" t="s">
        <v>24696</v>
      </c>
      <c r="XCM1" s="1" t="s">
        <v>24697</v>
      </c>
      <c r="XCN1" s="1" t="s">
        <v>24698</v>
      </c>
      <c r="XCO1" s="1" t="s">
        <v>24699</v>
      </c>
      <c r="XCP1" s="1" t="s">
        <v>24700</v>
      </c>
      <c r="XCQ1" s="1" t="s">
        <v>24701</v>
      </c>
      <c r="XCR1" s="1" t="s">
        <v>24702</v>
      </c>
      <c r="XCS1" s="1" t="s">
        <v>24703</v>
      </c>
      <c r="XCT1" s="1" t="s">
        <v>24704</v>
      </c>
      <c r="XCU1" s="1" t="s">
        <v>24705</v>
      </c>
      <c r="XCV1" s="1" t="s">
        <v>24706</v>
      </c>
      <c r="XCW1" s="1" t="s">
        <v>24707</v>
      </c>
      <c r="XCX1" s="1" t="s">
        <v>24708</v>
      </c>
      <c r="XCY1" s="1" t="s">
        <v>24709</v>
      </c>
      <c r="XCZ1" s="1" t="s">
        <v>24710</v>
      </c>
      <c r="XDA1" s="1" t="s">
        <v>24711</v>
      </c>
      <c r="XDB1" s="1" t="s">
        <v>24712</v>
      </c>
      <c r="XDC1" s="1" t="s">
        <v>24713</v>
      </c>
      <c r="XDD1" s="1" t="s">
        <v>24714</v>
      </c>
      <c r="XDE1" s="1" t="s">
        <v>24715</v>
      </c>
      <c r="XDF1" s="1" t="s">
        <v>24716</v>
      </c>
      <c r="XDG1" s="1" t="s">
        <v>24717</v>
      </c>
      <c r="XDH1" s="1" t="s">
        <v>24718</v>
      </c>
      <c r="XDI1" s="1" t="s">
        <v>24719</v>
      </c>
      <c r="XDJ1" s="1" t="s">
        <v>24720</v>
      </c>
      <c r="XDK1" s="1" t="s">
        <v>24721</v>
      </c>
      <c r="XDL1" s="1" t="s">
        <v>24722</v>
      </c>
      <c r="XDM1" s="1" t="s">
        <v>24723</v>
      </c>
      <c r="XDN1" s="1" t="s">
        <v>24724</v>
      </c>
      <c r="XDO1" s="1" t="s">
        <v>24725</v>
      </c>
      <c r="XDP1" s="1" t="s">
        <v>24726</v>
      </c>
      <c r="XDQ1" s="1" t="s">
        <v>24727</v>
      </c>
      <c r="XDR1" s="1" t="s">
        <v>24728</v>
      </c>
      <c r="XDS1" s="1" t="s">
        <v>24729</v>
      </c>
      <c r="XDT1" s="1" t="s">
        <v>24730</v>
      </c>
      <c r="XDU1" s="1" t="s">
        <v>24731</v>
      </c>
      <c r="XDV1" s="1" t="s">
        <v>24732</v>
      </c>
      <c r="XDW1" s="1" t="s">
        <v>24733</v>
      </c>
      <c r="XDX1" s="1" t="s">
        <v>24734</v>
      </c>
      <c r="XDY1" s="1" t="s">
        <v>24735</v>
      </c>
      <c r="XDZ1" s="1" t="s">
        <v>24736</v>
      </c>
      <c r="XEA1" s="1" t="s">
        <v>24737</v>
      </c>
      <c r="XEB1" s="1" t="s">
        <v>24738</v>
      </c>
      <c r="XEC1" s="1" t="s">
        <v>24739</v>
      </c>
      <c r="XED1" s="1" t="s">
        <v>24740</v>
      </c>
      <c r="XEE1" s="1" t="s">
        <v>24741</v>
      </c>
      <c r="XEF1" s="1" t="s">
        <v>24742</v>
      </c>
      <c r="XEG1" s="1" t="s">
        <v>24743</v>
      </c>
      <c r="XEH1" s="1" t="s">
        <v>24744</v>
      </c>
      <c r="XEI1" s="1" t="s">
        <v>24745</v>
      </c>
      <c r="XEJ1" s="1" t="s">
        <v>24746</v>
      </c>
      <c r="XEK1" s="1" t="s">
        <v>24747</v>
      </c>
      <c r="XEL1" s="1" t="s">
        <v>24748</v>
      </c>
      <c r="XEM1" s="1" t="s">
        <v>24749</v>
      </c>
      <c r="XEN1" s="1" t="s">
        <v>24750</v>
      </c>
      <c r="XEO1" s="1" t="s">
        <v>24751</v>
      </c>
      <c r="XEP1" s="1" t="s">
        <v>24752</v>
      </c>
      <c r="XEQ1" s="1" t="s">
        <v>24753</v>
      </c>
      <c r="XER1" s="1" t="s">
        <v>24754</v>
      </c>
      <c r="XES1" s="1" t="s">
        <v>24755</v>
      </c>
      <c r="XET1" s="1" t="s">
        <v>24756</v>
      </c>
      <c r="XEU1" s="1" t="s">
        <v>24757</v>
      </c>
      <c r="XEV1" s="1" t="s">
        <v>24758</v>
      </c>
      <c r="XEW1" s="1" t="s">
        <v>24759</v>
      </c>
      <c r="XEX1" s="1" t="s">
        <v>24760</v>
      </c>
      <c r="XEY1" s="1" t="s">
        <v>24761</v>
      </c>
      <c r="XEZ1" s="1" t="s">
        <v>24762</v>
      </c>
      <c r="XFA1" s="1" t="s">
        <v>24763</v>
      </c>
      <c r="XFB1" s="1" t="s">
        <v>24764</v>
      </c>
      <c r="XFC1" s="1" t="s">
        <v>24765</v>
      </c>
      <c r="XFD1" s="1" t="s">
        <v>24766</v>
      </c>
    </row>
    <row r="2" spans="1:16384" hidden="1" x14ac:dyDescent="0.3">
      <c r="A2" s="1" t="s">
        <v>16</v>
      </c>
      <c r="B2" s="1" t="s">
        <v>16</v>
      </c>
      <c r="C2" s="1" t="s">
        <v>410</v>
      </c>
      <c r="D2" s="1">
        <v>69</v>
      </c>
      <c r="E2" s="1" t="s">
        <v>411</v>
      </c>
      <c r="F2" s="1">
        <v>1</v>
      </c>
      <c r="G2" s="1" t="str">
        <f t="shared" ref="G2:G24" si="0">F2&amp;"/"&amp;23</f>
        <v>1/23</v>
      </c>
      <c r="H2" s="1">
        <v>3000</v>
      </c>
      <c r="I2" s="1">
        <v>90</v>
      </c>
      <c r="J2" s="1">
        <v>80</v>
      </c>
      <c r="K2" s="1" t="s">
        <v>25</v>
      </c>
      <c r="L2" s="1" t="s">
        <v>199</v>
      </c>
      <c r="M2" s="1">
        <v>2010</v>
      </c>
      <c r="N2" s="1">
        <v>49.548780309796498</v>
      </c>
      <c r="O2" s="1">
        <v>-113.439305339008</v>
      </c>
      <c r="Q2" s="1" t="s">
        <v>412</v>
      </c>
      <c r="R2" s="1" t="s">
        <v>22</v>
      </c>
    </row>
    <row r="3" spans="1:16384" hidden="1" x14ac:dyDescent="0.3">
      <c r="A3" s="1" t="s">
        <v>16</v>
      </c>
      <c r="B3" s="1" t="s">
        <v>16</v>
      </c>
      <c r="C3" s="1" t="s">
        <v>410</v>
      </c>
      <c r="D3" s="1">
        <v>69</v>
      </c>
      <c r="E3" s="1" t="s">
        <v>413</v>
      </c>
      <c r="F3" s="1">
        <v>2</v>
      </c>
      <c r="G3" s="1" t="str">
        <f t="shared" si="0"/>
        <v>2/23</v>
      </c>
      <c r="H3" s="1">
        <v>3000</v>
      </c>
      <c r="I3" s="1">
        <v>90</v>
      </c>
      <c r="J3" s="1">
        <v>80</v>
      </c>
      <c r="K3" s="1" t="s">
        <v>25</v>
      </c>
      <c r="L3" s="1" t="s">
        <v>199</v>
      </c>
      <c r="M3" s="1">
        <v>2010</v>
      </c>
      <c r="N3" s="1">
        <v>49.546239</v>
      </c>
      <c r="O3" s="1">
        <v>-113.441041</v>
      </c>
      <c r="Q3" s="1" t="s">
        <v>412</v>
      </c>
      <c r="R3" s="1" t="s">
        <v>22</v>
      </c>
    </row>
    <row r="4" spans="1:16384" hidden="1" x14ac:dyDescent="0.3">
      <c r="A4" s="1" t="s">
        <v>16</v>
      </c>
      <c r="B4" s="1" t="s">
        <v>16</v>
      </c>
      <c r="C4" s="1" t="s">
        <v>410</v>
      </c>
      <c r="D4" s="1">
        <v>69</v>
      </c>
      <c r="E4" s="1" t="s">
        <v>414</v>
      </c>
      <c r="F4" s="1">
        <v>3</v>
      </c>
      <c r="G4" s="1" t="str">
        <f t="shared" si="0"/>
        <v>3/23</v>
      </c>
      <c r="H4" s="1">
        <v>3000</v>
      </c>
      <c r="I4" s="1">
        <v>90</v>
      </c>
      <c r="J4" s="1">
        <v>80</v>
      </c>
      <c r="K4" s="1" t="s">
        <v>25</v>
      </c>
      <c r="L4" s="1" t="s">
        <v>199</v>
      </c>
      <c r="M4" s="1">
        <v>2010</v>
      </c>
      <c r="N4" s="1">
        <v>49.552287</v>
      </c>
      <c r="O4" s="1">
        <v>-113.425995</v>
      </c>
      <c r="Q4" s="1" t="s">
        <v>412</v>
      </c>
      <c r="R4" s="1" t="s">
        <v>22</v>
      </c>
    </row>
    <row r="5" spans="1:16384" hidden="1" x14ac:dyDescent="0.3">
      <c r="A5" s="1" t="s">
        <v>16</v>
      </c>
      <c r="B5" s="1" t="s">
        <v>16</v>
      </c>
      <c r="C5" s="1" t="s">
        <v>410</v>
      </c>
      <c r="D5" s="1">
        <v>69</v>
      </c>
      <c r="E5" s="1" t="s">
        <v>415</v>
      </c>
      <c r="F5" s="1">
        <v>4</v>
      </c>
      <c r="G5" s="1" t="str">
        <f t="shared" si="0"/>
        <v>4/23</v>
      </c>
      <c r="H5" s="1">
        <v>3000</v>
      </c>
      <c r="I5" s="1">
        <v>90</v>
      </c>
      <c r="J5" s="1">
        <v>80</v>
      </c>
      <c r="K5" s="1" t="s">
        <v>25</v>
      </c>
      <c r="L5" s="1" t="s">
        <v>199</v>
      </c>
      <c r="M5" s="1">
        <v>2010</v>
      </c>
      <c r="N5" s="1">
        <v>49.549909</v>
      </c>
      <c r="O5" s="1">
        <v>-113.42744399999999</v>
      </c>
      <c r="Q5" s="1" t="s">
        <v>412</v>
      </c>
      <c r="R5" s="1" t="s">
        <v>22</v>
      </c>
    </row>
    <row r="6" spans="1:16384" hidden="1" x14ac:dyDescent="0.3">
      <c r="A6" s="1" t="s">
        <v>16</v>
      </c>
      <c r="B6" s="1" t="s">
        <v>16</v>
      </c>
      <c r="C6" s="1" t="s">
        <v>410</v>
      </c>
      <c r="D6" s="1">
        <v>69</v>
      </c>
      <c r="E6" s="1" t="s">
        <v>416</v>
      </c>
      <c r="F6" s="1">
        <v>5</v>
      </c>
      <c r="G6" s="1" t="str">
        <f t="shared" si="0"/>
        <v>5/23</v>
      </c>
      <c r="H6" s="1">
        <v>3000</v>
      </c>
      <c r="I6" s="1">
        <v>90</v>
      </c>
      <c r="J6" s="1">
        <v>80</v>
      </c>
      <c r="K6" s="1" t="s">
        <v>25</v>
      </c>
      <c r="L6" s="1" t="s">
        <v>199</v>
      </c>
      <c r="M6" s="1">
        <v>2010</v>
      </c>
      <c r="N6" s="1">
        <v>49.547557320161403</v>
      </c>
      <c r="O6" s="1">
        <v>-113.429832426304</v>
      </c>
      <c r="Q6" s="1" t="s">
        <v>412</v>
      </c>
      <c r="R6" s="1" t="s">
        <v>22</v>
      </c>
    </row>
    <row r="7" spans="1:16384" hidden="1" x14ac:dyDescent="0.3">
      <c r="A7" s="1" t="s">
        <v>16</v>
      </c>
      <c r="B7" s="1" t="s">
        <v>16</v>
      </c>
      <c r="C7" s="1" t="s">
        <v>410</v>
      </c>
      <c r="D7" s="1">
        <v>69</v>
      </c>
      <c r="E7" s="1" t="s">
        <v>417</v>
      </c>
      <c r="F7" s="1">
        <v>6</v>
      </c>
      <c r="G7" s="1" t="str">
        <f t="shared" si="0"/>
        <v>6/23</v>
      </c>
      <c r="H7" s="1">
        <v>3000</v>
      </c>
      <c r="I7" s="1">
        <v>90</v>
      </c>
      <c r="J7" s="1">
        <v>80</v>
      </c>
      <c r="K7" s="1" t="s">
        <v>25</v>
      </c>
      <c r="L7" s="1" t="s">
        <v>199</v>
      </c>
      <c r="M7" s="1">
        <v>2010</v>
      </c>
      <c r="N7" s="1">
        <v>49.544793005981703</v>
      </c>
      <c r="O7" s="1">
        <v>-113.431561685956</v>
      </c>
      <c r="Q7" s="1" t="s">
        <v>412</v>
      </c>
      <c r="R7" s="1" t="s">
        <v>22</v>
      </c>
    </row>
    <row r="8" spans="1:16384" hidden="1" x14ac:dyDescent="0.3">
      <c r="A8" s="1" t="s">
        <v>16</v>
      </c>
      <c r="B8" s="1" t="s">
        <v>16</v>
      </c>
      <c r="C8" s="1" t="s">
        <v>410</v>
      </c>
      <c r="D8" s="1">
        <v>69</v>
      </c>
      <c r="E8" s="1" t="s">
        <v>418</v>
      </c>
      <c r="F8" s="1">
        <v>7</v>
      </c>
      <c r="G8" s="1" t="str">
        <f t="shared" si="0"/>
        <v>7/23</v>
      </c>
      <c r="H8" s="1">
        <v>3000</v>
      </c>
      <c r="I8" s="1">
        <v>90</v>
      </c>
      <c r="J8" s="1">
        <v>80</v>
      </c>
      <c r="K8" s="1" t="s">
        <v>25</v>
      </c>
      <c r="L8" s="1" t="s">
        <v>199</v>
      </c>
      <c r="M8" s="1">
        <v>2010</v>
      </c>
      <c r="N8" s="1">
        <v>49.5424536490371</v>
      </c>
      <c r="O8" s="1">
        <v>-113.433033460335</v>
      </c>
      <c r="Q8" s="1" t="s">
        <v>412</v>
      </c>
      <c r="R8" s="1" t="s">
        <v>22</v>
      </c>
    </row>
    <row r="9" spans="1:16384" hidden="1" x14ac:dyDescent="0.3">
      <c r="A9" s="1" t="s">
        <v>16</v>
      </c>
      <c r="B9" s="1" t="s">
        <v>16</v>
      </c>
      <c r="C9" s="1" t="s">
        <v>410</v>
      </c>
      <c r="D9" s="1">
        <v>69</v>
      </c>
      <c r="E9" s="1" t="s">
        <v>419</v>
      </c>
      <c r="F9" s="1">
        <v>8</v>
      </c>
      <c r="G9" s="1" t="str">
        <f t="shared" si="0"/>
        <v>8/23</v>
      </c>
      <c r="H9" s="1">
        <v>3000</v>
      </c>
      <c r="I9" s="1">
        <v>90</v>
      </c>
      <c r="J9" s="1">
        <v>80</v>
      </c>
      <c r="K9" s="1" t="s">
        <v>25</v>
      </c>
      <c r="L9" s="1" t="s">
        <v>199</v>
      </c>
      <c r="M9" s="1">
        <v>2010</v>
      </c>
      <c r="N9" s="1">
        <v>49.540008197506602</v>
      </c>
      <c r="O9" s="1">
        <v>-113.437891615303</v>
      </c>
      <c r="Q9" s="1" t="s">
        <v>412</v>
      </c>
      <c r="R9" s="1" t="s">
        <v>22</v>
      </c>
    </row>
    <row r="10" spans="1:16384" hidden="1" x14ac:dyDescent="0.3">
      <c r="A10" s="1" t="s">
        <v>16</v>
      </c>
      <c r="B10" s="1" t="s">
        <v>16</v>
      </c>
      <c r="C10" s="1" t="s">
        <v>410</v>
      </c>
      <c r="D10" s="1">
        <v>69</v>
      </c>
      <c r="E10" s="1" t="s">
        <v>420</v>
      </c>
      <c r="F10" s="1">
        <v>9</v>
      </c>
      <c r="G10" s="1" t="str">
        <f t="shared" si="0"/>
        <v>9/23</v>
      </c>
      <c r="H10" s="1">
        <v>3000</v>
      </c>
      <c r="I10" s="1">
        <v>90</v>
      </c>
      <c r="J10" s="1">
        <v>80</v>
      </c>
      <c r="K10" s="1" t="s">
        <v>25</v>
      </c>
      <c r="L10" s="1" t="s">
        <v>199</v>
      </c>
      <c r="M10" s="1">
        <v>2010</v>
      </c>
      <c r="N10" s="1">
        <v>49.537493587455202</v>
      </c>
      <c r="O10" s="1">
        <v>-113.439137600698</v>
      </c>
      <c r="Q10" s="1" t="s">
        <v>412</v>
      </c>
      <c r="R10" s="1" t="s">
        <v>22</v>
      </c>
    </row>
    <row r="11" spans="1:16384" hidden="1" x14ac:dyDescent="0.3">
      <c r="A11" s="1" t="s">
        <v>16</v>
      </c>
      <c r="B11" s="1" t="s">
        <v>16</v>
      </c>
      <c r="C11" s="1" t="s">
        <v>410</v>
      </c>
      <c r="D11" s="1">
        <v>69</v>
      </c>
      <c r="E11" s="1" t="s">
        <v>421</v>
      </c>
      <c r="F11" s="1">
        <v>10</v>
      </c>
      <c r="G11" s="1" t="str">
        <f t="shared" si="0"/>
        <v>10/23</v>
      </c>
      <c r="H11" s="1">
        <v>3000</v>
      </c>
      <c r="I11" s="1">
        <v>90</v>
      </c>
      <c r="J11" s="1">
        <v>80</v>
      </c>
      <c r="K11" s="1" t="s">
        <v>25</v>
      </c>
      <c r="L11" s="1" t="s">
        <v>199</v>
      </c>
      <c r="M11" s="1">
        <v>2010</v>
      </c>
      <c r="N11" s="1">
        <v>49.535241624298202</v>
      </c>
      <c r="O11" s="1">
        <v>-113.44042980887799</v>
      </c>
      <c r="Q11" s="1" t="s">
        <v>412</v>
      </c>
      <c r="R11" s="1" t="s">
        <v>22</v>
      </c>
    </row>
    <row r="12" spans="1:16384" hidden="1" x14ac:dyDescent="0.3">
      <c r="A12" s="1" t="s">
        <v>16</v>
      </c>
      <c r="B12" s="1" t="s">
        <v>16</v>
      </c>
      <c r="C12" s="1" t="s">
        <v>410</v>
      </c>
      <c r="D12" s="1">
        <v>69</v>
      </c>
      <c r="E12" s="1" t="s">
        <v>422</v>
      </c>
      <c r="F12" s="1">
        <v>11</v>
      </c>
      <c r="G12" s="1" t="str">
        <f t="shared" si="0"/>
        <v>11/23</v>
      </c>
      <c r="H12" s="1">
        <v>3000</v>
      </c>
      <c r="I12" s="1">
        <v>90</v>
      </c>
      <c r="J12" s="1">
        <v>80</v>
      </c>
      <c r="K12" s="1" t="s">
        <v>25</v>
      </c>
      <c r="L12" s="1" t="s">
        <v>199</v>
      </c>
      <c r="M12" s="1">
        <v>2010</v>
      </c>
      <c r="N12" s="1">
        <v>49.533019365401699</v>
      </c>
      <c r="O12" s="1">
        <v>-113.436975806362</v>
      </c>
      <c r="Q12" s="1" t="s">
        <v>412</v>
      </c>
      <c r="R12" s="1" t="s">
        <v>22</v>
      </c>
    </row>
    <row r="13" spans="1:16384" hidden="1" x14ac:dyDescent="0.3">
      <c r="A13" s="1" t="s">
        <v>16</v>
      </c>
      <c r="B13" s="1" t="s">
        <v>16</v>
      </c>
      <c r="C13" s="1" t="s">
        <v>410</v>
      </c>
      <c r="D13" s="1">
        <v>69</v>
      </c>
      <c r="E13" s="1" t="s">
        <v>423</v>
      </c>
      <c r="F13" s="1">
        <v>12</v>
      </c>
      <c r="G13" s="1" t="str">
        <f t="shared" si="0"/>
        <v>12/23</v>
      </c>
      <c r="H13" s="1">
        <v>3000</v>
      </c>
      <c r="I13" s="1">
        <v>90</v>
      </c>
      <c r="J13" s="1">
        <v>80</v>
      </c>
      <c r="K13" s="1" t="s">
        <v>25</v>
      </c>
      <c r="L13" s="1" t="s">
        <v>199</v>
      </c>
      <c r="M13" s="1">
        <v>2010</v>
      </c>
      <c r="N13" s="1">
        <v>49.530650704577504</v>
      </c>
      <c r="O13" s="1">
        <v>-113.43848198406999</v>
      </c>
      <c r="Q13" s="1" t="s">
        <v>412</v>
      </c>
      <c r="R13" s="1" t="s">
        <v>22</v>
      </c>
    </row>
    <row r="14" spans="1:16384" hidden="1" x14ac:dyDescent="0.3">
      <c r="A14" s="1" t="s">
        <v>16</v>
      </c>
      <c r="B14" s="1" t="s">
        <v>16</v>
      </c>
      <c r="C14" s="1" t="s">
        <v>410</v>
      </c>
      <c r="D14" s="1">
        <v>69</v>
      </c>
      <c r="E14" s="1" t="s">
        <v>424</v>
      </c>
      <c r="F14" s="1">
        <v>13</v>
      </c>
      <c r="G14" s="1" t="str">
        <f t="shared" si="0"/>
        <v>13/23</v>
      </c>
      <c r="H14" s="1">
        <v>3000</v>
      </c>
      <c r="I14" s="1">
        <v>90</v>
      </c>
      <c r="J14" s="1">
        <v>80</v>
      </c>
      <c r="K14" s="1" t="s">
        <v>25</v>
      </c>
      <c r="L14" s="1" t="s">
        <v>199</v>
      </c>
      <c r="M14" s="1">
        <v>2010</v>
      </c>
      <c r="N14" s="1">
        <v>49.532002368324697</v>
      </c>
      <c r="O14" s="1">
        <v>-113.413736956934</v>
      </c>
      <c r="Q14" s="1" t="s">
        <v>412</v>
      </c>
      <c r="R14" s="1" t="s">
        <v>22</v>
      </c>
    </row>
    <row r="15" spans="1:16384" hidden="1" x14ac:dyDescent="0.3">
      <c r="A15" s="1" t="s">
        <v>16</v>
      </c>
      <c r="B15" s="1" t="s">
        <v>16</v>
      </c>
      <c r="C15" s="1" t="s">
        <v>410</v>
      </c>
      <c r="D15" s="1">
        <v>69</v>
      </c>
      <c r="E15" s="1" t="s">
        <v>425</v>
      </c>
      <c r="F15" s="1">
        <v>14</v>
      </c>
      <c r="G15" s="1" t="str">
        <f t="shared" si="0"/>
        <v>14/23</v>
      </c>
      <c r="H15" s="1">
        <v>3000</v>
      </c>
      <c r="I15" s="1">
        <v>90</v>
      </c>
      <c r="J15" s="1">
        <v>80</v>
      </c>
      <c r="K15" s="1" t="s">
        <v>25</v>
      </c>
      <c r="L15" s="1" t="s">
        <v>199</v>
      </c>
      <c r="M15" s="1">
        <v>2010</v>
      </c>
      <c r="N15" s="1">
        <v>49.534649278802299</v>
      </c>
      <c r="O15" s="1">
        <v>-113.42020964696199</v>
      </c>
      <c r="Q15" s="1" t="s">
        <v>412</v>
      </c>
      <c r="R15" s="1" t="s">
        <v>22</v>
      </c>
    </row>
    <row r="16" spans="1:16384" hidden="1" x14ac:dyDescent="0.3">
      <c r="A16" s="1" t="s">
        <v>16</v>
      </c>
      <c r="B16" s="1" t="s">
        <v>16</v>
      </c>
      <c r="C16" s="1" t="s">
        <v>410</v>
      </c>
      <c r="D16" s="1">
        <v>69</v>
      </c>
      <c r="E16" s="1" t="s">
        <v>426</v>
      </c>
      <c r="F16" s="1">
        <v>15</v>
      </c>
      <c r="G16" s="1" t="str">
        <f t="shared" si="0"/>
        <v>15/23</v>
      </c>
      <c r="H16" s="1">
        <v>3000</v>
      </c>
      <c r="I16" s="1">
        <v>90</v>
      </c>
      <c r="J16" s="1">
        <v>80</v>
      </c>
      <c r="K16" s="1" t="s">
        <v>25</v>
      </c>
      <c r="L16" s="1" t="s">
        <v>199</v>
      </c>
      <c r="M16" s="1">
        <v>2010</v>
      </c>
      <c r="N16" s="1">
        <v>49.566222529353603</v>
      </c>
      <c r="O16" s="1">
        <v>-113.421353314032</v>
      </c>
      <c r="Q16" s="1" t="s">
        <v>412</v>
      </c>
      <c r="R16" s="1" t="s">
        <v>22</v>
      </c>
    </row>
    <row r="17" spans="1:18" hidden="1" x14ac:dyDescent="0.3">
      <c r="A17" s="1" t="s">
        <v>16</v>
      </c>
      <c r="B17" s="1" t="s">
        <v>16</v>
      </c>
      <c r="C17" s="1" t="s">
        <v>410</v>
      </c>
      <c r="D17" s="1">
        <v>69</v>
      </c>
      <c r="E17" s="1" t="s">
        <v>427</v>
      </c>
      <c r="F17" s="1">
        <v>16</v>
      </c>
      <c r="G17" s="1" t="str">
        <f t="shared" si="0"/>
        <v>16/23</v>
      </c>
      <c r="H17" s="1">
        <v>3000</v>
      </c>
      <c r="I17" s="1">
        <v>90</v>
      </c>
      <c r="J17" s="1">
        <v>80</v>
      </c>
      <c r="K17" s="1" t="s">
        <v>25</v>
      </c>
      <c r="L17" s="1" t="s">
        <v>199</v>
      </c>
      <c r="M17" s="1">
        <v>2010</v>
      </c>
      <c r="N17" s="1">
        <v>49.568279808499298</v>
      </c>
      <c r="O17" s="1">
        <v>-113.427522411982</v>
      </c>
      <c r="Q17" s="1" t="s">
        <v>412</v>
      </c>
      <c r="R17" s="1" t="s">
        <v>22</v>
      </c>
    </row>
    <row r="18" spans="1:18" hidden="1" x14ac:dyDescent="0.3">
      <c r="A18" s="1" t="s">
        <v>16</v>
      </c>
      <c r="B18" s="1" t="s">
        <v>16</v>
      </c>
      <c r="C18" s="1" t="s">
        <v>410</v>
      </c>
      <c r="D18" s="1">
        <v>69</v>
      </c>
      <c r="E18" s="1" t="s">
        <v>428</v>
      </c>
      <c r="F18" s="1">
        <v>17</v>
      </c>
      <c r="G18" s="1" t="str">
        <f t="shared" si="0"/>
        <v>17/23</v>
      </c>
      <c r="H18" s="1">
        <v>3000</v>
      </c>
      <c r="I18" s="1">
        <v>90</v>
      </c>
      <c r="J18" s="1">
        <v>80</v>
      </c>
      <c r="K18" s="1" t="s">
        <v>25</v>
      </c>
      <c r="L18" s="1" t="s">
        <v>199</v>
      </c>
      <c r="M18" s="1">
        <v>2010</v>
      </c>
      <c r="N18" s="1">
        <v>49.570494577830999</v>
      </c>
      <c r="O18" s="1">
        <v>-113.432642231065</v>
      </c>
      <c r="Q18" s="1" t="s">
        <v>412</v>
      </c>
      <c r="R18" s="1" t="s">
        <v>22</v>
      </c>
    </row>
    <row r="19" spans="1:18" hidden="1" x14ac:dyDescent="0.3">
      <c r="A19" s="1" t="s">
        <v>16</v>
      </c>
      <c r="B19" s="1" t="s">
        <v>16</v>
      </c>
      <c r="C19" s="1" t="s">
        <v>410</v>
      </c>
      <c r="D19" s="1">
        <v>69</v>
      </c>
      <c r="E19" s="1" t="s">
        <v>429</v>
      </c>
      <c r="F19" s="1">
        <v>18</v>
      </c>
      <c r="G19" s="1" t="str">
        <f t="shared" si="0"/>
        <v>18/23</v>
      </c>
      <c r="H19" s="1">
        <v>3000</v>
      </c>
      <c r="I19" s="1">
        <v>90</v>
      </c>
      <c r="J19" s="1">
        <v>80</v>
      </c>
      <c r="K19" s="1" t="s">
        <v>25</v>
      </c>
      <c r="L19" s="1" t="s">
        <v>199</v>
      </c>
      <c r="M19" s="1">
        <v>2010</v>
      </c>
      <c r="N19" s="1">
        <v>49.571510493239799</v>
      </c>
      <c r="O19" s="1">
        <v>-113.44618361493301</v>
      </c>
      <c r="Q19" s="1" t="s">
        <v>412</v>
      </c>
      <c r="R19" s="1" t="s">
        <v>22</v>
      </c>
    </row>
    <row r="20" spans="1:18" hidden="1" x14ac:dyDescent="0.3">
      <c r="A20" s="1" t="s">
        <v>16</v>
      </c>
      <c r="B20" s="1" t="s">
        <v>16</v>
      </c>
      <c r="C20" s="1" t="s">
        <v>410</v>
      </c>
      <c r="D20" s="1">
        <v>69</v>
      </c>
      <c r="E20" s="1" t="s">
        <v>430</v>
      </c>
      <c r="F20" s="1">
        <v>19</v>
      </c>
      <c r="G20" s="1" t="str">
        <f t="shared" si="0"/>
        <v>19/23</v>
      </c>
      <c r="H20" s="1">
        <v>3000</v>
      </c>
      <c r="I20" s="1">
        <v>90</v>
      </c>
      <c r="J20" s="1">
        <v>80</v>
      </c>
      <c r="K20" s="1" t="s">
        <v>25</v>
      </c>
      <c r="L20" s="1" t="s">
        <v>199</v>
      </c>
      <c r="M20" s="1">
        <v>2010</v>
      </c>
      <c r="N20" s="1">
        <v>49.565011968482402</v>
      </c>
      <c r="O20" s="1">
        <v>-113.446056979296</v>
      </c>
      <c r="Q20" s="1" t="s">
        <v>412</v>
      </c>
      <c r="R20" s="1" t="s">
        <v>22</v>
      </c>
    </row>
    <row r="21" spans="1:18" hidden="1" x14ac:dyDescent="0.3">
      <c r="A21" s="1" t="s">
        <v>16</v>
      </c>
      <c r="B21" s="1" t="s">
        <v>16</v>
      </c>
      <c r="C21" s="1" t="s">
        <v>410</v>
      </c>
      <c r="D21" s="1">
        <v>69</v>
      </c>
      <c r="E21" s="1" t="s">
        <v>431</v>
      </c>
      <c r="F21" s="1">
        <v>20</v>
      </c>
      <c r="G21" s="1" t="str">
        <f t="shared" si="0"/>
        <v>20/23</v>
      </c>
      <c r="H21" s="1">
        <v>3000</v>
      </c>
      <c r="I21" s="1">
        <v>90</v>
      </c>
      <c r="J21" s="1">
        <v>80</v>
      </c>
      <c r="K21" s="1" t="s">
        <v>25</v>
      </c>
      <c r="L21" s="1" t="s">
        <v>199</v>
      </c>
      <c r="M21" s="1">
        <v>2010</v>
      </c>
      <c r="N21" s="1">
        <v>49.562709438125196</v>
      </c>
      <c r="O21" s="1">
        <v>-113.44650537686201</v>
      </c>
      <c r="Q21" s="1" t="s">
        <v>412</v>
      </c>
      <c r="R21" s="1" t="s">
        <v>22</v>
      </c>
    </row>
    <row r="22" spans="1:18" hidden="1" x14ac:dyDescent="0.3">
      <c r="A22" s="1" t="s">
        <v>16</v>
      </c>
      <c r="B22" s="1" t="s">
        <v>16</v>
      </c>
      <c r="C22" s="1" t="s">
        <v>410</v>
      </c>
      <c r="D22" s="1">
        <v>69</v>
      </c>
      <c r="E22" s="1" t="s">
        <v>432</v>
      </c>
      <c r="F22" s="1">
        <v>21</v>
      </c>
      <c r="G22" s="1" t="str">
        <f t="shared" si="0"/>
        <v>21/23</v>
      </c>
      <c r="H22" s="1">
        <v>3000</v>
      </c>
      <c r="I22" s="1">
        <v>90</v>
      </c>
      <c r="J22" s="1">
        <v>80</v>
      </c>
      <c r="K22" s="1" t="s">
        <v>25</v>
      </c>
      <c r="L22" s="1" t="s">
        <v>199</v>
      </c>
      <c r="M22" s="1">
        <v>2010</v>
      </c>
      <c r="N22" s="1">
        <v>49.589699995681599</v>
      </c>
      <c r="O22" s="1">
        <v>-113.42392380714401</v>
      </c>
      <c r="Q22" s="1" t="s">
        <v>412</v>
      </c>
      <c r="R22" s="1" t="s">
        <v>22</v>
      </c>
    </row>
    <row r="23" spans="1:18" hidden="1" x14ac:dyDescent="0.3">
      <c r="A23" s="1" t="s">
        <v>16</v>
      </c>
      <c r="B23" s="1" t="s">
        <v>16</v>
      </c>
      <c r="C23" s="1" t="s">
        <v>410</v>
      </c>
      <c r="D23" s="1">
        <v>69</v>
      </c>
      <c r="E23" s="1" t="s">
        <v>433</v>
      </c>
      <c r="F23" s="1">
        <v>22</v>
      </c>
      <c r="G23" s="1" t="str">
        <f t="shared" si="0"/>
        <v>22/23</v>
      </c>
      <c r="H23" s="1">
        <v>3000</v>
      </c>
      <c r="I23" s="1">
        <v>90</v>
      </c>
      <c r="J23" s="1">
        <v>80</v>
      </c>
      <c r="K23" s="1" t="s">
        <v>25</v>
      </c>
      <c r="L23" s="1" t="s">
        <v>199</v>
      </c>
      <c r="M23" s="1">
        <v>2010</v>
      </c>
      <c r="N23" s="1">
        <v>49.588219259267298</v>
      </c>
      <c r="O23" s="1">
        <v>-113.418397658321</v>
      </c>
      <c r="Q23" s="1" t="s">
        <v>412</v>
      </c>
      <c r="R23" s="1" t="s">
        <v>22</v>
      </c>
    </row>
    <row r="24" spans="1:18" hidden="1" x14ac:dyDescent="0.3">
      <c r="A24" s="1" t="s">
        <v>16</v>
      </c>
      <c r="B24" s="1" t="s">
        <v>16</v>
      </c>
      <c r="C24" s="1" t="s">
        <v>410</v>
      </c>
      <c r="D24" s="1">
        <v>69</v>
      </c>
      <c r="E24" s="1" t="s">
        <v>434</v>
      </c>
      <c r="F24" s="1">
        <v>23</v>
      </c>
      <c r="G24" s="1" t="str">
        <f t="shared" si="0"/>
        <v>23/23</v>
      </c>
      <c r="H24" s="1">
        <v>3000</v>
      </c>
      <c r="I24" s="1">
        <v>90</v>
      </c>
      <c r="J24" s="1">
        <v>80</v>
      </c>
      <c r="K24" s="1" t="s">
        <v>25</v>
      </c>
      <c r="L24" s="1" t="s">
        <v>199</v>
      </c>
      <c r="M24" s="1">
        <v>2010</v>
      </c>
      <c r="N24" s="1">
        <v>49.585476285498601</v>
      </c>
      <c r="O24" s="1">
        <v>-113.416381330712</v>
      </c>
      <c r="Q24" s="1" t="s">
        <v>412</v>
      </c>
      <c r="R24" s="1" t="s">
        <v>22</v>
      </c>
    </row>
    <row r="25" spans="1:18" hidden="1" x14ac:dyDescent="0.3">
      <c r="A25" s="1" t="s">
        <v>16</v>
      </c>
      <c r="B25" s="1" t="s">
        <v>16</v>
      </c>
      <c r="C25" s="1" t="s">
        <v>689</v>
      </c>
      <c r="D25" s="1">
        <v>298.8</v>
      </c>
      <c r="E25" s="1" t="s">
        <v>690</v>
      </c>
      <c r="F25" s="1">
        <v>1</v>
      </c>
      <c r="G25" s="1" t="str">
        <f t="shared" ref="G25:G56" si="1">F25&amp;"/"&amp;166</f>
        <v>1/166</v>
      </c>
      <c r="H25" s="1">
        <v>1800</v>
      </c>
      <c r="I25" s="1">
        <v>100</v>
      </c>
      <c r="J25" s="1">
        <v>80</v>
      </c>
      <c r="K25" s="1" t="s">
        <v>25</v>
      </c>
      <c r="L25" s="1" t="s">
        <v>691</v>
      </c>
      <c r="M25" s="1">
        <v>2014</v>
      </c>
      <c r="N25" s="1">
        <v>50.206433625167499</v>
      </c>
      <c r="O25" s="1">
        <v>-112.914188536673</v>
      </c>
      <c r="Q25" s="1" t="s">
        <v>692</v>
      </c>
      <c r="R25" s="1" t="s">
        <v>22</v>
      </c>
    </row>
    <row r="26" spans="1:18" hidden="1" x14ac:dyDescent="0.3">
      <c r="A26" s="1" t="s">
        <v>16</v>
      </c>
      <c r="B26" s="1" t="s">
        <v>16</v>
      </c>
      <c r="C26" s="1" t="s">
        <v>689</v>
      </c>
      <c r="D26" s="1">
        <v>298.8</v>
      </c>
      <c r="E26" s="1" t="s">
        <v>693</v>
      </c>
      <c r="F26" s="1">
        <v>2</v>
      </c>
      <c r="G26" s="1" t="str">
        <f t="shared" si="1"/>
        <v>2/166</v>
      </c>
      <c r="H26" s="1">
        <v>1800</v>
      </c>
      <c r="I26" s="1">
        <v>100</v>
      </c>
      <c r="J26" s="1">
        <v>80</v>
      </c>
      <c r="K26" s="1" t="s">
        <v>25</v>
      </c>
      <c r="L26" s="1" t="s">
        <v>691</v>
      </c>
      <c r="M26" s="1">
        <v>2014</v>
      </c>
      <c r="N26" s="1">
        <v>50.203500533418698</v>
      </c>
      <c r="O26" s="1">
        <v>-112.910193825153</v>
      </c>
      <c r="Q26" s="1" t="s">
        <v>692</v>
      </c>
      <c r="R26" s="1" t="s">
        <v>22</v>
      </c>
    </row>
    <row r="27" spans="1:18" hidden="1" x14ac:dyDescent="0.3">
      <c r="A27" s="1" t="s">
        <v>16</v>
      </c>
      <c r="B27" s="1" t="s">
        <v>16</v>
      </c>
      <c r="C27" s="1" t="s">
        <v>689</v>
      </c>
      <c r="D27" s="1">
        <v>298.8</v>
      </c>
      <c r="E27" s="1" t="s">
        <v>694</v>
      </c>
      <c r="F27" s="1">
        <v>3</v>
      </c>
      <c r="G27" s="1" t="str">
        <f t="shared" si="1"/>
        <v>3/166</v>
      </c>
      <c r="H27" s="1">
        <v>1800</v>
      </c>
      <c r="I27" s="1">
        <v>100</v>
      </c>
      <c r="J27" s="1">
        <v>80</v>
      </c>
      <c r="K27" s="1" t="s">
        <v>25</v>
      </c>
      <c r="L27" s="1" t="s">
        <v>691</v>
      </c>
      <c r="M27" s="1">
        <v>2014</v>
      </c>
      <c r="N27" s="1">
        <v>50.202212520259103</v>
      </c>
      <c r="O27" s="1">
        <v>-112.90372997952799</v>
      </c>
      <c r="Q27" s="1" t="s">
        <v>692</v>
      </c>
      <c r="R27" s="1" t="s">
        <v>22</v>
      </c>
    </row>
    <row r="28" spans="1:18" hidden="1" x14ac:dyDescent="0.3">
      <c r="A28" s="1" t="s">
        <v>16</v>
      </c>
      <c r="B28" s="1" t="s">
        <v>16</v>
      </c>
      <c r="C28" s="1" t="s">
        <v>689</v>
      </c>
      <c r="D28" s="1">
        <v>298.8</v>
      </c>
      <c r="E28" s="1" t="s">
        <v>695</v>
      </c>
      <c r="F28" s="1">
        <v>4</v>
      </c>
      <c r="G28" s="1" t="str">
        <f t="shared" si="1"/>
        <v>4/166</v>
      </c>
      <c r="H28" s="1">
        <v>1800</v>
      </c>
      <c r="I28" s="1">
        <v>100</v>
      </c>
      <c r="J28" s="1">
        <v>80</v>
      </c>
      <c r="K28" s="1" t="s">
        <v>25</v>
      </c>
      <c r="L28" s="1" t="s">
        <v>691</v>
      </c>
      <c r="M28" s="1">
        <v>2014</v>
      </c>
      <c r="N28" s="1">
        <v>50.200490016482597</v>
      </c>
      <c r="O28" s="1">
        <v>-112.898631440637</v>
      </c>
      <c r="Q28" s="1" t="s">
        <v>692</v>
      </c>
      <c r="R28" s="1" t="s">
        <v>22</v>
      </c>
    </row>
    <row r="29" spans="1:18" hidden="1" x14ac:dyDescent="0.3">
      <c r="A29" s="1" t="s">
        <v>16</v>
      </c>
      <c r="B29" s="1" t="s">
        <v>16</v>
      </c>
      <c r="C29" s="1" t="s">
        <v>689</v>
      </c>
      <c r="D29" s="1">
        <v>298.8</v>
      </c>
      <c r="E29" s="1" t="s">
        <v>696</v>
      </c>
      <c r="F29" s="1">
        <v>5</v>
      </c>
      <c r="G29" s="1" t="str">
        <f t="shared" si="1"/>
        <v>5/166</v>
      </c>
      <c r="H29" s="1">
        <v>1800</v>
      </c>
      <c r="I29" s="1">
        <v>100</v>
      </c>
      <c r="J29" s="1">
        <v>80</v>
      </c>
      <c r="K29" s="1" t="s">
        <v>25</v>
      </c>
      <c r="L29" s="1" t="s">
        <v>691</v>
      </c>
      <c r="M29" s="1">
        <v>2014</v>
      </c>
      <c r="N29" s="1">
        <v>50.1976464906625</v>
      </c>
      <c r="O29" s="1">
        <v>-112.895952420881</v>
      </c>
      <c r="Q29" s="1" t="s">
        <v>692</v>
      </c>
      <c r="R29" s="1" t="s">
        <v>22</v>
      </c>
    </row>
    <row r="30" spans="1:18" hidden="1" x14ac:dyDescent="0.3">
      <c r="A30" s="1" t="s">
        <v>16</v>
      </c>
      <c r="B30" s="1" t="s">
        <v>16</v>
      </c>
      <c r="C30" s="1" t="s">
        <v>689</v>
      </c>
      <c r="D30" s="1">
        <v>298.8</v>
      </c>
      <c r="E30" s="1" t="s">
        <v>697</v>
      </c>
      <c r="F30" s="1">
        <v>6</v>
      </c>
      <c r="G30" s="1" t="str">
        <f t="shared" si="1"/>
        <v>6/166</v>
      </c>
      <c r="H30" s="1">
        <v>1800</v>
      </c>
      <c r="I30" s="1">
        <v>100</v>
      </c>
      <c r="J30" s="1">
        <v>80</v>
      </c>
      <c r="K30" s="1" t="s">
        <v>25</v>
      </c>
      <c r="L30" s="1" t="s">
        <v>691</v>
      </c>
      <c r="M30" s="1">
        <v>2014</v>
      </c>
      <c r="N30" s="1">
        <v>50.194824417586403</v>
      </c>
      <c r="O30" s="1">
        <v>-112.891852477545</v>
      </c>
      <c r="Q30" s="1" t="s">
        <v>692</v>
      </c>
      <c r="R30" s="1" t="s">
        <v>22</v>
      </c>
    </row>
    <row r="31" spans="1:18" hidden="1" x14ac:dyDescent="0.3">
      <c r="A31" s="1" t="s">
        <v>16</v>
      </c>
      <c r="B31" s="1" t="s">
        <v>16</v>
      </c>
      <c r="C31" s="1" t="s">
        <v>689</v>
      </c>
      <c r="D31" s="1">
        <v>298.8</v>
      </c>
      <c r="E31" s="1" t="s">
        <v>698</v>
      </c>
      <c r="F31" s="1">
        <v>7</v>
      </c>
      <c r="G31" s="1" t="str">
        <f t="shared" si="1"/>
        <v>7/166</v>
      </c>
      <c r="H31" s="1">
        <v>1800</v>
      </c>
      <c r="I31" s="1">
        <v>100</v>
      </c>
      <c r="J31" s="1">
        <v>80</v>
      </c>
      <c r="K31" s="1" t="s">
        <v>25</v>
      </c>
      <c r="L31" s="1" t="s">
        <v>691</v>
      </c>
      <c r="M31" s="1">
        <v>2014</v>
      </c>
      <c r="N31" s="1">
        <v>50.199179150989501</v>
      </c>
      <c r="O31" s="1">
        <v>-112.92588022382</v>
      </c>
      <c r="Q31" s="1" t="s">
        <v>692</v>
      </c>
      <c r="R31" s="1" t="s">
        <v>22</v>
      </c>
    </row>
    <row r="32" spans="1:18" hidden="1" x14ac:dyDescent="0.3">
      <c r="A32" s="1" t="s">
        <v>16</v>
      </c>
      <c r="B32" s="1" t="s">
        <v>16</v>
      </c>
      <c r="C32" s="1" t="s">
        <v>689</v>
      </c>
      <c r="D32" s="1">
        <v>298.8</v>
      </c>
      <c r="E32" s="1" t="s">
        <v>699</v>
      </c>
      <c r="F32" s="1">
        <v>8</v>
      </c>
      <c r="G32" s="1" t="str">
        <f t="shared" si="1"/>
        <v>8/166</v>
      </c>
      <c r="H32" s="1">
        <v>1800</v>
      </c>
      <c r="I32" s="1">
        <v>100</v>
      </c>
      <c r="J32" s="1">
        <v>80</v>
      </c>
      <c r="K32" s="1" t="s">
        <v>25</v>
      </c>
      <c r="L32" s="1" t="s">
        <v>691</v>
      </c>
      <c r="M32" s="1">
        <v>2014</v>
      </c>
      <c r="N32" s="1">
        <v>50.196505551646702</v>
      </c>
      <c r="O32" s="1">
        <v>-112.922763825071</v>
      </c>
      <c r="Q32" s="1" t="s">
        <v>692</v>
      </c>
      <c r="R32" s="1" t="s">
        <v>22</v>
      </c>
    </row>
    <row r="33" spans="1:18" hidden="1" x14ac:dyDescent="0.3">
      <c r="A33" s="1" t="s">
        <v>16</v>
      </c>
      <c r="B33" s="1" t="s">
        <v>16</v>
      </c>
      <c r="C33" s="1" t="s">
        <v>689</v>
      </c>
      <c r="D33" s="1">
        <v>298.8</v>
      </c>
      <c r="E33" s="1" t="s">
        <v>700</v>
      </c>
      <c r="F33" s="1">
        <v>9</v>
      </c>
      <c r="G33" s="1" t="str">
        <f t="shared" si="1"/>
        <v>9/166</v>
      </c>
      <c r="H33" s="1">
        <v>1800</v>
      </c>
      <c r="I33" s="1">
        <v>100</v>
      </c>
      <c r="J33" s="1">
        <v>80</v>
      </c>
      <c r="K33" s="1" t="s">
        <v>25</v>
      </c>
      <c r="L33" s="1" t="s">
        <v>691</v>
      </c>
      <c r="M33" s="1">
        <v>2014</v>
      </c>
      <c r="N33" s="1">
        <v>50.19384305282</v>
      </c>
      <c r="O33" s="1">
        <v>-112.920142357646</v>
      </c>
      <c r="Q33" s="1" t="s">
        <v>692</v>
      </c>
      <c r="R33" s="1" t="s">
        <v>22</v>
      </c>
    </row>
    <row r="34" spans="1:18" hidden="1" x14ac:dyDescent="0.3">
      <c r="A34" s="1" t="s">
        <v>16</v>
      </c>
      <c r="B34" s="1" t="s">
        <v>16</v>
      </c>
      <c r="C34" s="1" t="s">
        <v>689</v>
      </c>
      <c r="D34" s="1">
        <v>298.8</v>
      </c>
      <c r="E34" s="1" t="s">
        <v>701</v>
      </c>
      <c r="F34" s="1">
        <v>10</v>
      </c>
      <c r="G34" s="1" t="str">
        <f t="shared" si="1"/>
        <v>10/166</v>
      </c>
      <c r="H34" s="1">
        <v>1800</v>
      </c>
      <c r="I34" s="1">
        <v>100</v>
      </c>
      <c r="J34" s="1">
        <v>80</v>
      </c>
      <c r="K34" s="1" t="s">
        <v>25</v>
      </c>
      <c r="L34" s="1" t="s">
        <v>691</v>
      </c>
      <c r="M34" s="1">
        <v>2014</v>
      </c>
      <c r="N34" s="1">
        <v>50.190575391542197</v>
      </c>
      <c r="O34" s="1">
        <v>-112.936661792938</v>
      </c>
      <c r="Q34" s="1" t="s">
        <v>692</v>
      </c>
      <c r="R34" s="1" t="s">
        <v>22</v>
      </c>
    </row>
    <row r="35" spans="1:18" hidden="1" x14ac:dyDescent="0.3">
      <c r="A35" s="1" t="s">
        <v>16</v>
      </c>
      <c r="B35" s="1" t="s">
        <v>16</v>
      </c>
      <c r="C35" s="1" t="s">
        <v>689</v>
      </c>
      <c r="D35" s="1">
        <v>298.8</v>
      </c>
      <c r="E35" s="1" t="s">
        <v>702</v>
      </c>
      <c r="F35" s="1">
        <v>11</v>
      </c>
      <c r="G35" s="1" t="str">
        <f t="shared" si="1"/>
        <v>11/166</v>
      </c>
      <c r="H35" s="1">
        <v>1800</v>
      </c>
      <c r="I35" s="1">
        <v>100</v>
      </c>
      <c r="J35" s="1">
        <v>80</v>
      </c>
      <c r="K35" s="1" t="s">
        <v>25</v>
      </c>
      <c r="L35" s="1" t="s">
        <v>691</v>
      </c>
      <c r="M35" s="1">
        <v>2014</v>
      </c>
      <c r="N35" s="1">
        <v>50.187702196498499</v>
      </c>
      <c r="O35" s="1">
        <v>-112.93266616528599</v>
      </c>
      <c r="Q35" s="1" t="s">
        <v>692</v>
      </c>
      <c r="R35" s="1" t="s">
        <v>22</v>
      </c>
    </row>
    <row r="36" spans="1:18" hidden="1" x14ac:dyDescent="0.3">
      <c r="A36" s="1" t="s">
        <v>16</v>
      </c>
      <c r="B36" s="1" t="s">
        <v>16</v>
      </c>
      <c r="C36" s="1" t="s">
        <v>689</v>
      </c>
      <c r="D36" s="1">
        <v>298.8</v>
      </c>
      <c r="E36" s="1" t="s">
        <v>703</v>
      </c>
      <c r="F36" s="1">
        <v>12</v>
      </c>
      <c r="G36" s="1" t="str">
        <f t="shared" si="1"/>
        <v>12/166</v>
      </c>
      <c r="H36" s="1">
        <v>1800</v>
      </c>
      <c r="I36" s="1">
        <v>100</v>
      </c>
      <c r="J36" s="1">
        <v>80</v>
      </c>
      <c r="K36" s="1" t="s">
        <v>25</v>
      </c>
      <c r="L36" s="1" t="s">
        <v>691</v>
      </c>
      <c r="M36" s="1">
        <v>2014</v>
      </c>
      <c r="N36" s="1">
        <v>50.185407145070897</v>
      </c>
      <c r="O36" s="1">
        <v>-112.928629152464</v>
      </c>
      <c r="Q36" s="1" t="s">
        <v>692</v>
      </c>
      <c r="R36" s="1" t="s">
        <v>22</v>
      </c>
    </row>
    <row r="37" spans="1:18" hidden="1" x14ac:dyDescent="0.3">
      <c r="A37" s="1" t="s">
        <v>16</v>
      </c>
      <c r="B37" s="1" t="s">
        <v>16</v>
      </c>
      <c r="C37" s="1" t="s">
        <v>689</v>
      </c>
      <c r="D37" s="1">
        <v>298.8</v>
      </c>
      <c r="E37" s="1" t="s">
        <v>704</v>
      </c>
      <c r="F37" s="1">
        <v>13</v>
      </c>
      <c r="G37" s="1" t="str">
        <f t="shared" si="1"/>
        <v>13/166</v>
      </c>
      <c r="H37" s="1">
        <v>1800</v>
      </c>
      <c r="I37" s="1">
        <v>100</v>
      </c>
      <c r="J37" s="1">
        <v>80</v>
      </c>
      <c r="K37" s="1" t="s">
        <v>25</v>
      </c>
      <c r="L37" s="1" t="s">
        <v>691</v>
      </c>
      <c r="M37" s="1">
        <v>2014</v>
      </c>
      <c r="N37" s="1">
        <v>50.184454417076502</v>
      </c>
      <c r="O37" s="1">
        <v>-112.910278651094</v>
      </c>
      <c r="Q37" s="1" t="s">
        <v>692</v>
      </c>
      <c r="R37" s="1" t="s">
        <v>22</v>
      </c>
    </row>
    <row r="38" spans="1:18" hidden="1" x14ac:dyDescent="0.3">
      <c r="A38" s="1" t="s">
        <v>16</v>
      </c>
      <c r="B38" s="1" t="s">
        <v>16</v>
      </c>
      <c r="C38" s="1" t="s">
        <v>689</v>
      </c>
      <c r="D38" s="1">
        <v>298.8</v>
      </c>
      <c r="E38" s="1" t="s">
        <v>705</v>
      </c>
      <c r="F38" s="1">
        <v>14</v>
      </c>
      <c r="G38" s="1" t="str">
        <f t="shared" si="1"/>
        <v>14/166</v>
      </c>
      <c r="H38" s="1">
        <v>1800</v>
      </c>
      <c r="I38" s="1">
        <v>100</v>
      </c>
      <c r="J38" s="1">
        <v>80</v>
      </c>
      <c r="K38" s="1" t="s">
        <v>25</v>
      </c>
      <c r="L38" s="1" t="s">
        <v>691</v>
      </c>
      <c r="M38" s="1">
        <v>2014</v>
      </c>
      <c r="N38" s="1">
        <v>50.181744549638502</v>
      </c>
      <c r="O38" s="1">
        <v>-112.905865293198</v>
      </c>
      <c r="Q38" s="1" t="s">
        <v>692</v>
      </c>
      <c r="R38" s="1" t="s">
        <v>22</v>
      </c>
    </row>
    <row r="39" spans="1:18" hidden="1" x14ac:dyDescent="0.3">
      <c r="A39" s="1" t="s">
        <v>16</v>
      </c>
      <c r="B39" s="1" t="s">
        <v>16</v>
      </c>
      <c r="C39" s="1" t="s">
        <v>689</v>
      </c>
      <c r="D39" s="1">
        <v>298.8</v>
      </c>
      <c r="E39" s="1" t="s">
        <v>706</v>
      </c>
      <c r="F39" s="1">
        <v>15</v>
      </c>
      <c r="G39" s="1" t="str">
        <f t="shared" si="1"/>
        <v>15/166</v>
      </c>
      <c r="H39" s="1">
        <v>1800</v>
      </c>
      <c r="I39" s="1">
        <v>100</v>
      </c>
      <c r="J39" s="1">
        <v>80</v>
      </c>
      <c r="K39" s="1" t="s">
        <v>25</v>
      </c>
      <c r="L39" s="1" t="s">
        <v>691</v>
      </c>
      <c r="M39" s="1">
        <v>2014</v>
      </c>
      <c r="N39" s="1">
        <v>50.177190508945301</v>
      </c>
      <c r="O39" s="1">
        <v>-112.903932517323</v>
      </c>
      <c r="Q39" s="1" t="s">
        <v>692</v>
      </c>
      <c r="R39" s="1" t="s">
        <v>22</v>
      </c>
    </row>
    <row r="40" spans="1:18" hidden="1" x14ac:dyDescent="0.3">
      <c r="A40" s="1" t="s">
        <v>16</v>
      </c>
      <c r="B40" s="1" t="s">
        <v>16</v>
      </c>
      <c r="C40" s="1" t="s">
        <v>689</v>
      </c>
      <c r="D40" s="1">
        <v>298.8</v>
      </c>
      <c r="E40" s="1" t="s">
        <v>707</v>
      </c>
      <c r="F40" s="1">
        <v>16</v>
      </c>
      <c r="G40" s="1" t="str">
        <f t="shared" si="1"/>
        <v>16/166</v>
      </c>
      <c r="H40" s="1">
        <v>1800</v>
      </c>
      <c r="I40" s="1">
        <v>100</v>
      </c>
      <c r="J40" s="1">
        <v>80</v>
      </c>
      <c r="K40" s="1" t="s">
        <v>25</v>
      </c>
      <c r="L40" s="1" t="s">
        <v>691</v>
      </c>
      <c r="M40" s="1">
        <v>2014</v>
      </c>
      <c r="N40" s="1">
        <v>50.174426039651799</v>
      </c>
      <c r="O40" s="1">
        <v>-112.90004916193899</v>
      </c>
      <c r="Q40" s="1" t="s">
        <v>692</v>
      </c>
      <c r="R40" s="1" t="s">
        <v>22</v>
      </c>
    </row>
    <row r="41" spans="1:18" hidden="1" x14ac:dyDescent="0.3">
      <c r="A41" s="1" t="s">
        <v>16</v>
      </c>
      <c r="B41" s="1" t="s">
        <v>16</v>
      </c>
      <c r="C41" s="1" t="s">
        <v>689</v>
      </c>
      <c r="D41" s="1">
        <v>298.8</v>
      </c>
      <c r="E41" s="1" t="s">
        <v>708</v>
      </c>
      <c r="F41" s="1">
        <v>17</v>
      </c>
      <c r="G41" s="1" t="str">
        <f t="shared" si="1"/>
        <v>17/166</v>
      </c>
      <c r="H41" s="1">
        <v>1800</v>
      </c>
      <c r="I41" s="1">
        <v>100</v>
      </c>
      <c r="J41" s="1">
        <v>80</v>
      </c>
      <c r="K41" s="1" t="s">
        <v>25</v>
      </c>
      <c r="L41" s="1" t="s">
        <v>691</v>
      </c>
      <c r="M41" s="1">
        <v>2014</v>
      </c>
      <c r="N41" s="1">
        <v>50.171995496900301</v>
      </c>
      <c r="O41" s="1">
        <v>-112.89604930406399</v>
      </c>
      <c r="Q41" s="1" t="s">
        <v>692</v>
      </c>
      <c r="R41" s="1" t="s">
        <v>22</v>
      </c>
    </row>
    <row r="42" spans="1:18" hidden="1" x14ac:dyDescent="0.3">
      <c r="A42" s="1" t="s">
        <v>16</v>
      </c>
      <c r="B42" s="1" t="s">
        <v>16</v>
      </c>
      <c r="C42" s="1" t="s">
        <v>689</v>
      </c>
      <c r="D42" s="1">
        <v>298.8</v>
      </c>
      <c r="E42" s="1" t="s">
        <v>709</v>
      </c>
      <c r="F42" s="1">
        <v>18</v>
      </c>
      <c r="G42" s="1" t="str">
        <f t="shared" si="1"/>
        <v>18/166</v>
      </c>
      <c r="H42" s="1">
        <v>1800</v>
      </c>
      <c r="I42" s="1">
        <v>100</v>
      </c>
      <c r="J42" s="1">
        <v>80</v>
      </c>
      <c r="K42" s="1" t="s">
        <v>25</v>
      </c>
      <c r="L42" s="1" t="s">
        <v>691</v>
      </c>
      <c r="M42" s="1">
        <v>2014</v>
      </c>
      <c r="N42" s="1">
        <v>50.175308199230997</v>
      </c>
      <c r="O42" s="1">
        <v>-112.947919099853</v>
      </c>
      <c r="Q42" s="1" t="s">
        <v>692</v>
      </c>
      <c r="R42" s="1" t="s">
        <v>22</v>
      </c>
    </row>
    <row r="43" spans="1:18" hidden="1" x14ac:dyDescent="0.3">
      <c r="A43" s="1" t="s">
        <v>16</v>
      </c>
      <c r="B43" s="1" t="s">
        <v>16</v>
      </c>
      <c r="C43" s="1" t="s">
        <v>689</v>
      </c>
      <c r="D43" s="1">
        <v>298.8</v>
      </c>
      <c r="E43" s="1" t="s">
        <v>710</v>
      </c>
      <c r="F43" s="1">
        <v>19</v>
      </c>
      <c r="G43" s="1" t="str">
        <f t="shared" si="1"/>
        <v>19/166</v>
      </c>
      <c r="H43" s="1">
        <v>1800</v>
      </c>
      <c r="I43" s="1">
        <v>100</v>
      </c>
      <c r="J43" s="1">
        <v>80</v>
      </c>
      <c r="K43" s="1" t="s">
        <v>25</v>
      </c>
      <c r="L43" s="1" t="s">
        <v>691</v>
      </c>
      <c r="M43" s="1">
        <v>2014</v>
      </c>
      <c r="N43" s="1">
        <v>50.172903500709403</v>
      </c>
      <c r="O43" s="1">
        <v>-112.944034761132</v>
      </c>
      <c r="Q43" s="1" t="s">
        <v>692</v>
      </c>
      <c r="R43" s="1" t="s">
        <v>22</v>
      </c>
    </row>
    <row r="44" spans="1:18" hidden="1" x14ac:dyDescent="0.3">
      <c r="A44" s="1" t="s">
        <v>16</v>
      </c>
      <c r="B44" s="1" t="s">
        <v>16</v>
      </c>
      <c r="C44" s="1" t="s">
        <v>689</v>
      </c>
      <c r="D44" s="1">
        <v>298.8</v>
      </c>
      <c r="E44" s="1" t="s">
        <v>711</v>
      </c>
      <c r="F44" s="1">
        <v>20</v>
      </c>
      <c r="G44" s="1" t="str">
        <f t="shared" si="1"/>
        <v>20/166</v>
      </c>
      <c r="H44" s="1">
        <v>1800</v>
      </c>
      <c r="I44" s="1">
        <v>100</v>
      </c>
      <c r="J44" s="1">
        <v>80</v>
      </c>
      <c r="K44" s="1" t="s">
        <v>25</v>
      </c>
      <c r="L44" s="1" t="s">
        <v>691</v>
      </c>
      <c r="M44" s="1">
        <v>2014</v>
      </c>
      <c r="N44" s="1">
        <v>50.170553660904098</v>
      </c>
      <c r="O44" s="1">
        <v>-112.94006879614599</v>
      </c>
      <c r="Q44" s="1" t="s">
        <v>692</v>
      </c>
      <c r="R44" s="1" t="s">
        <v>22</v>
      </c>
    </row>
    <row r="45" spans="1:18" hidden="1" x14ac:dyDescent="0.3">
      <c r="A45" s="1" t="s">
        <v>16</v>
      </c>
      <c r="B45" s="1" t="s">
        <v>16</v>
      </c>
      <c r="C45" s="1" t="s">
        <v>689</v>
      </c>
      <c r="D45" s="1">
        <v>298.8</v>
      </c>
      <c r="E45" s="1" t="s">
        <v>712</v>
      </c>
      <c r="F45" s="1">
        <v>21</v>
      </c>
      <c r="G45" s="1" t="str">
        <f t="shared" si="1"/>
        <v>21/166</v>
      </c>
      <c r="H45" s="1">
        <v>1800</v>
      </c>
      <c r="I45" s="1">
        <v>100</v>
      </c>
      <c r="J45" s="1">
        <v>80</v>
      </c>
      <c r="K45" s="1" t="s">
        <v>25</v>
      </c>
      <c r="L45" s="1" t="s">
        <v>691</v>
      </c>
      <c r="M45" s="1">
        <v>2014</v>
      </c>
      <c r="N45" s="1">
        <v>50.161856925348197</v>
      </c>
      <c r="O45" s="1">
        <v>-112.904136123154</v>
      </c>
      <c r="Q45" s="1" t="s">
        <v>692</v>
      </c>
      <c r="R45" s="1" t="s">
        <v>22</v>
      </c>
    </row>
    <row r="46" spans="1:18" hidden="1" x14ac:dyDescent="0.3">
      <c r="A46" s="1" t="s">
        <v>16</v>
      </c>
      <c r="B46" s="1" t="s">
        <v>16</v>
      </c>
      <c r="C46" s="1" t="s">
        <v>689</v>
      </c>
      <c r="D46" s="1">
        <v>298.8</v>
      </c>
      <c r="E46" s="1" t="s">
        <v>713</v>
      </c>
      <c r="F46" s="1">
        <v>22</v>
      </c>
      <c r="G46" s="1" t="str">
        <f t="shared" si="1"/>
        <v>22/166</v>
      </c>
      <c r="H46" s="1">
        <v>1800</v>
      </c>
      <c r="I46" s="1">
        <v>100</v>
      </c>
      <c r="J46" s="1">
        <v>80</v>
      </c>
      <c r="K46" s="1" t="s">
        <v>25</v>
      </c>
      <c r="L46" s="1" t="s">
        <v>691</v>
      </c>
      <c r="M46" s="1">
        <v>2014</v>
      </c>
      <c r="N46" s="1">
        <v>50.159273216976501</v>
      </c>
      <c r="O46" s="1">
        <v>-112.899615533145</v>
      </c>
      <c r="Q46" s="1" t="s">
        <v>692</v>
      </c>
      <c r="R46" s="1" t="s">
        <v>22</v>
      </c>
    </row>
    <row r="47" spans="1:18" hidden="1" x14ac:dyDescent="0.3">
      <c r="A47" s="1" t="s">
        <v>16</v>
      </c>
      <c r="B47" s="1" t="s">
        <v>16</v>
      </c>
      <c r="C47" s="1" t="s">
        <v>689</v>
      </c>
      <c r="D47" s="1">
        <v>298.8</v>
      </c>
      <c r="E47" s="1" t="s">
        <v>714</v>
      </c>
      <c r="F47" s="1">
        <v>23</v>
      </c>
      <c r="G47" s="1" t="str">
        <f t="shared" si="1"/>
        <v>23/166</v>
      </c>
      <c r="H47" s="1">
        <v>1800</v>
      </c>
      <c r="I47" s="1">
        <v>100</v>
      </c>
      <c r="J47" s="1">
        <v>80</v>
      </c>
      <c r="K47" s="1" t="s">
        <v>25</v>
      </c>
      <c r="L47" s="1" t="s">
        <v>691</v>
      </c>
      <c r="M47" s="1">
        <v>2014</v>
      </c>
      <c r="N47" s="1">
        <v>50.165133734446798</v>
      </c>
      <c r="O47" s="1">
        <v>-112.96764756767099</v>
      </c>
      <c r="Q47" s="1" t="s">
        <v>692</v>
      </c>
      <c r="R47" s="1" t="s">
        <v>22</v>
      </c>
    </row>
    <row r="48" spans="1:18" hidden="1" x14ac:dyDescent="0.3">
      <c r="A48" s="1" t="s">
        <v>16</v>
      </c>
      <c r="B48" s="1" t="s">
        <v>16</v>
      </c>
      <c r="C48" s="1" t="s">
        <v>689</v>
      </c>
      <c r="D48" s="1">
        <v>298.8</v>
      </c>
      <c r="E48" s="1" t="s">
        <v>715</v>
      </c>
      <c r="F48" s="1">
        <v>24</v>
      </c>
      <c r="G48" s="1" t="str">
        <f t="shared" si="1"/>
        <v>24/166</v>
      </c>
      <c r="H48" s="1">
        <v>1800</v>
      </c>
      <c r="I48" s="1">
        <v>100</v>
      </c>
      <c r="J48" s="1">
        <v>80</v>
      </c>
      <c r="K48" s="1" t="s">
        <v>25</v>
      </c>
      <c r="L48" s="1" t="s">
        <v>691</v>
      </c>
      <c r="M48" s="1">
        <v>2014</v>
      </c>
      <c r="N48" s="1">
        <v>50.162299282974999</v>
      </c>
      <c r="O48" s="1">
        <v>-112.963181641673</v>
      </c>
      <c r="Q48" s="1" t="s">
        <v>692</v>
      </c>
      <c r="R48" s="1" t="s">
        <v>22</v>
      </c>
    </row>
    <row r="49" spans="1:18" hidden="1" x14ac:dyDescent="0.3">
      <c r="A49" s="1" t="s">
        <v>16</v>
      </c>
      <c r="B49" s="1" t="s">
        <v>16</v>
      </c>
      <c r="C49" s="1" t="s">
        <v>689</v>
      </c>
      <c r="D49" s="1">
        <v>298.8</v>
      </c>
      <c r="E49" s="1" t="s">
        <v>716</v>
      </c>
      <c r="F49" s="1">
        <v>25</v>
      </c>
      <c r="G49" s="1" t="str">
        <f t="shared" si="1"/>
        <v>25/166</v>
      </c>
      <c r="H49" s="1">
        <v>1800</v>
      </c>
      <c r="I49" s="1">
        <v>100</v>
      </c>
      <c r="J49" s="1">
        <v>80</v>
      </c>
      <c r="K49" s="1" t="s">
        <v>25</v>
      </c>
      <c r="L49" s="1" t="s">
        <v>691</v>
      </c>
      <c r="M49" s="1">
        <v>2014</v>
      </c>
      <c r="N49" s="1">
        <v>50.159588835230899</v>
      </c>
      <c r="O49" s="1">
        <v>-112.95890137611499</v>
      </c>
      <c r="Q49" s="1" t="s">
        <v>692</v>
      </c>
      <c r="R49" s="1" t="s">
        <v>22</v>
      </c>
    </row>
    <row r="50" spans="1:18" hidden="1" x14ac:dyDescent="0.3">
      <c r="A50" s="1" t="s">
        <v>16</v>
      </c>
      <c r="B50" s="1" t="s">
        <v>16</v>
      </c>
      <c r="C50" s="1" t="s">
        <v>689</v>
      </c>
      <c r="D50" s="1">
        <v>298.8</v>
      </c>
      <c r="E50" s="1" t="s">
        <v>717</v>
      </c>
      <c r="F50" s="1">
        <v>26</v>
      </c>
      <c r="G50" s="1" t="str">
        <f t="shared" si="1"/>
        <v>26/166</v>
      </c>
      <c r="H50" s="1">
        <v>1800</v>
      </c>
      <c r="I50" s="1">
        <v>100</v>
      </c>
      <c r="J50" s="1">
        <v>80</v>
      </c>
      <c r="K50" s="1" t="s">
        <v>25</v>
      </c>
      <c r="L50" s="1" t="s">
        <v>691</v>
      </c>
      <c r="M50" s="1">
        <v>2014</v>
      </c>
      <c r="N50" s="1">
        <v>50.157800380033699</v>
      </c>
      <c r="O50" s="1">
        <v>-112.954159166659</v>
      </c>
      <c r="Q50" s="1" t="s">
        <v>692</v>
      </c>
      <c r="R50" s="1" t="s">
        <v>22</v>
      </c>
    </row>
    <row r="51" spans="1:18" hidden="1" x14ac:dyDescent="0.3">
      <c r="A51" s="1" t="s">
        <v>16</v>
      </c>
      <c r="B51" s="1" t="s">
        <v>16</v>
      </c>
      <c r="C51" s="1" t="s">
        <v>689</v>
      </c>
      <c r="D51" s="1">
        <v>298.8</v>
      </c>
      <c r="E51" s="1" t="s">
        <v>718</v>
      </c>
      <c r="F51" s="1">
        <v>27</v>
      </c>
      <c r="G51" s="1" t="str">
        <f t="shared" si="1"/>
        <v>27/166</v>
      </c>
      <c r="H51" s="1">
        <v>1800</v>
      </c>
      <c r="I51" s="1">
        <v>100</v>
      </c>
      <c r="J51" s="1">
        <v>80</v>
      </c>
      <c r="K51" s="1" t="s">
        <v>25</v>
      </c>
      <c r="L51" s="1" t="s">
        <v>691</v>
      </c>
      <c r="M51" s="1">
        <v>2014</v>
      </c>
      <c r="N51" s="1">
        <v>50.155410331591298</v>
      </c>
      <c r="O51" s="1">
        <v>-112.951247450962</v>
      </c>
      <c r="Q51" s="1" t="s">
        <v>692</v>
      </c>
      <c r="R51" s="1" t="s">
        <v>22</v>
      </c>
    </row>
    <row r="52" spans="1:18" hidden="1" x14ac:dyDescent="0.3">
      <c r="A52" s="1" t="s">
        <v>16</v>
      </c>
      <c r="B52" s="1" t="s">
        <v>16</v>
      </c>
      <c r="C52" s="1" t="s">
        <v>689</v>
      </c>
      <c r="D52" s="1">
        <v>298.8</v>
      </c>
      <c r="E52" s="1" t="s">
        <v>719</v>
      </c>
      <c r="F52" s="1">
        <v>28</v>
      </c>
      <c r="G52" s="1" t="str">
        <f t="shared" si="1"/>
        <v>28/166</v>
      </c>
      <c r="H52" s="1">
        <v>1800</v>
      </c>
      <c r="I52" s="1">
        <v>100</v>
      </c>
      <c r="J52" s="1">
        <v>80</v>
      </c>
      <c r="K52" s="1" t="s">
        <v>25</v>
      </c>
      <c r="L52" s="1" t="s">
        <v>691</v>
      </c>
      <c r="M52" s="1">
        <v>2014</v>
      </c>
      <c r="N52" s="1">
        <v>50.152791924108399</v>
      </c>
      <c r="O52" s="1">
        <v>-112.94657625246801</v>
      </c>
      <c r="Q52" s="1" t="s">
        <v>692</v>
      </c>
      <c r="R52" s="1" t="s">
        <v>22</v>
      </c>
    </row>
    <row r="53" spans="1:18" hidden="1" x14ac:dyDescent="0.3">
      <c r="A53" s="1" t="s">
        <v>16</v>
      </c>
      <c r="B53" s="1" t="s">
        <v>16</v>
      </c>
      <c r="C53" s="1" t="s">
        <v>689</v>
      </c>
      <c r="D53" s="1">
        <v>298.8</v>
      </c>
      <c r="E53" s="1" t="s">
        <v>720</v>
      </c>
      <c r="F53" s="1">
        <v>29</v>
      </c>
      <c r="G53" s="1" t="str">
        <f t="shared" si="1"/>
        <v>29/166</v>
      </c>
      <c r="H53" s="1">
        <v>1800</v>
      </c>
      <c r="I53" s="1">
        <v>100</v>
      </c>
      <c r="J53" s="1">
        <v>80</v>
      </c>
      <c r="K53" s="1" t="s">
        <v>25</v>
      </c>
      <c r="L53" s="1" t="s">
        <v>691</v>
      </c>
      <c r="M53" s="1">
        <v>2014</v>
      </c>
      <c r="N53" s="1">
        <v>50.150382180810503</v>
      </c>
      <c r="O53" s="1">
        <v>-112.942037792872</v>
      </c>
      <c r="Q53" s="1" t="s">
        <v>692</v>
      </c>
      <c r="R53" s="1" t="s">
        <v>22</v>
      </c>
    </row>
    <row r="54" spans="1:18" hidden="1" x14ac:dyDescent="0.3">
      <c r="A54" s="1" t="s">
        <v>16</v>
      </c>
      <c r="B54" s="1" t="s">
        <v>16</v>
      </c>
      <c r="C54" s="1" t="s">
        <v>689</v>
      </c>
      <c r="D54" s="1">
        <v>298.8</v>
      </c>
      <c r="E54" s="1" t="s">
        <v>721</v>
      </c>
      <c r="F54" s="1">
        <v>30</v>
      </c>
      <c r="G54" s="1" t="str">
        <f t="shared" si="1"/>
        <v>30/166</v>
      </c>
      <c r="H54" s="1">
        <v>1800</v>
      </c>
      <c r="I54" s="1">
        <v>100</v>
      </c>
      <c r="J54" s="1">
        <v>80</v>
      </c>
      <c r="K54" s="1" t="s">
        <v>25</v>
      </c>
      <c r="L54" s="1" t="s">
        <v>691</v>
      </c>
      <c r="M54" s="1">
        <v>2014</v>
      </c>
      <c r="N54" s="1">
        <v>50.151490860892501</v>
      </c>
      <c r="O54" s="1">
        <v>-112.93069637772101</v>
      </c>
      <c r="Q54" s="1" t="s">
        <v>692</v>
      </c>
      <c r="R54" s="1" t="s">
        <v>22</v>
      </c>
    </row>
    <row r="55" spans="1:18" hidden="1" x14ac:dyDescent="0.3">
      <c r="A55" s="1" t="s">
        <v>16</v>
      </c>
      <c r="B55" s="1" t="s">
        <v>16</v>
      </c>
      <c r="C55" s="1" t="s">
        <v>689</v>
      </c>
      <c r="D55" s="1">
        <v>298.8</v>
      </c>
      <c r="E55" s="1" t="s">
        <v>722</v>
      </c>
      <c r="F55" s="1">
        <v>31</v>
      </c>
      <c r="G55" s="1" t="str">
        <f t="shared" si="1"/>
        <v>31/166</v>
      </c>
      <c r="H55" s="1">
        <v>1800</v>
      </c>
      <c r="I55" s="1">
        <v>100</v>
      </c>
      <c r="J55" s="1">
        <v>80</v>
      </c>
      <c r="K55" s="1" t="s">
        <v>25</v>
      </c>
      <c r="L55" s="1" t="s">
        <v>691</v>
      </c>
      <c r="M55" s="1">
        <v>2014</v>
      </c>
      <c r="N55" s="1">
        <v>50.149745630211797</v>
      </c>
      <c r="O55" s="1">
        <v>-112.92581214929901</v>
      </c>
      <c r="Q55" s="1" t="s">
        <v>692</v>
      </c>
      <c r="R55" s="1" t="s">
        <v>22</v>
      </c>
    </row>
    <row r="56" spans="1:18" hidden="1" x14ac:dyDescent="0.3">
      <c r="A56" s="1" t="s">
        <v>16</v>
      </c>
      <c r="B56" s="1" t="s">
        <v>16</v>
      </c>
      <c r="C56" s="1" t="s">
        <v>689</v>
      </c>
      <c r="D56" s="1">
        <v>298.8</v>
      </c>
      <c r="E56" s="1" t="s">
        <v>723</v>
      </c>
      <c r="F56" s="1">
        <v>32</v>
      </c>
      <c r="G56" s="1" t="str">
        <f t="shared" si="1"/>
        <v>32/166</v>
      </c>
      <c r="H56" s="1">
        <v>1800</v>
      </c>
      <c r="I56" s="1">
        <v>100</v>
      </c>
      <c r="J56" s="1">
        <v>80</v>
      </c>
      <c r="K56" s="1" t="s">
        <v>25</v>
      </c>
      <c r="L56" s="1" t="s">
        <v>691</v>
      </c>
      <c r="M56" s="1">
        <v>2014</v>
      </c>
      <c r="N56" s="1">
        <v>50.145701742773298</v>
      </c>
      <c r="O56" s="1">
        <v>-112.92242913886</v>
      </c>
      <c r="Q56" s="1" t="s">
        <v>692</v>
      </c>
      <c r="R56" s="1" t="s">
        <v>22</v>
      </c>
    </row>
    <row r="57" spans="1:18" hidden="1" x14ac:dyDescent="0.3">
      <c r="A57" s="1" t="s">
        <v>16</v>
      </c>
      <c r="B57" s="1" t="s">
        <v>16</v>
      </c>
      <c r="C57" s="1" t="s">
        <v>689</v>
      </c>
      <c r="D57" s="1">
        <v>298.8</v>
      </c>
      <c r="E57" s="1" t="s">
        <v>724</v>
      </c>
      <c r="F57" s="1">
        <v>33</v>
      </c>
      <c r="G57" s="1" t="str">
        <f t="shared" ref="G57:G88" si="2">F57&amp;"/"&amp;166</f>
        <v>33/166</v>
      </c>
      <c r="H57" s="1">
        <v>1800</v>
      </c>
      <c r="I57" s="1">
        <v>100</v>
      </c>
      <c r="J57" s="1">
        <v>80</v>
      </c>
      <c r="K57" s="1" t="s">
        <v>25</v>
      </c>
      <c r="L57" s="1" t="s">
        <v>691</v>
      </c>
      <c r="M57" s="1">
        <v>2014</v>
      </c>
      <c r="N57" s="1">
        <v>50.1437248614669</v>
      </c>
      <c r="O57" s="1">
        <v>-112.91874917307</v>
      </c>
      <c r="Q57" s="1" t="s">
        <v>692</v>
      </c>
      <c r="R57" s="1" t="s">
        <v>22</v>
      </c>
    </row>
    <row r="58" spans="1:18" hidden="1" x14ac:dyDescent="0.3">
      <c r="A58" s="1" t="s">
        <v>16</v>
      </c>
      <c r="B58" s="1" t="s">
        <v>16</v>
      </c>
      <c r="C58" s="1" t="s">
        <v>689</v>
      </c>
      <c r="D58" s="1">
        <v>298.8</v>
      </c>
      <c r="E58" s="1" t="s">
        <v>725</v>
      </c>
      <c r="F58" s="1">
        <v>34</v>
      </c>
      <c r="G58" s="1" t="str">
        <f t="shared" si="2"/>
        <v>34/166</v>
      </c>
      <c r="H58" s="1">
        <v>1800</v>
      </c>
      <c r="I58" s="1">
        <v>100</v>
      </c>
      <c r="J58" s="1">
        <v>80</v>
      </c>
      <c r="K58" s="1" t="s">
        <v>25</v>
      </c>
      <c r="L58" s="1" t="s">
        <v>691</v>
      </c>
      <c r="M58" s="1">
        <v>2014</v>
      </c>
      <c r="N58" s="1">
        <v>50.140970282633099</v>
      </c>
      <c r="O58" s="1">
        <v>-112.91313280563</v>
      </c>
      <c r="Q58" s="1" t="s">
        <v>692</v>
      </c>
      <c r="R58" s="1" t="s">
        <v>22</v>
      </c>
    </row>
    <row r="59" spans="1:18" hidden="1" x14ac:dyDescent="0.3">
      <c r="A59" s="1" t="s">
        <v>16</v>
      </c>
      <c r="B59" s="1" t="s">
        <v>16</v>
      </c>
      <c r="C59" s="1" t="s">
        <v>689</v>
      </c>
      <c r="D59" s="1">
        <v>298.8</v>
      </c>
      <c r="E59" s="1" t="s">
        <v>726</v>
      </c>
      <c r="F59" s="1">
        <v>35</v>
      </c>
      <c r="G59" s="1" t="str">
        <f t="shared" si="2"/>
        <v>35/166</v>
      </c>
      <c r="H59" s="1">
        <v>1800</v>
      </c>
      <c r="I59" s="1">
        <v>100</v>
      </c>
      <c r="J59" s="1">
        <v>80</v>
      </c>
      <c r="K59" s="1" t="s">
        <v>25</v>
      </c>
      <c r="L59" s="1" t="s">
        <v>691</v>
      </c>
      <c r="M59" s="1">
        <v>2014</v>
      </c>
      <c r="N59" s="1">
        <v>50.1363885264918</v>
      </c>
      <c r="O59" s="1">
        <v>-112.907393215002</v>
      </c>
      <c r="Q59" s="1" t="s">
        <v>692</v>
      </c>
      <c r="R59" s="1" t="s">
        <v>22</v>
      </c>
    </row>
    <row r="60" spans="1:18" hidden="1" x14ac:dyDescent="0.3">
      <c r="A60" s="1" t="s">
        <v>16</v>
      </c>
      <c r="B60" s="1" t="s">
        <v>16</v>
      </c>
      <c r="C60" s="1" t="s">
        <v>689</v>
      </c>
      <c r="D60" s="1">
        <v>298.8</v>
      </c>
      <c r="E60" s="1" t="s">
        <v>727</v>
      </c>
      <c r="F60" s="1">
        <v>36</v>
      </c>
      <c r="G60" s="1" t="str">
        <f t="shared" si="2"/>
        <v>36/166</v>
      </c>
      <c r="H60" s="1">
        <v>1800</v>
      </c>
      <c r="I60" s="1">
        <v>100</v>
      </c>
      <c r="J60" s="1">
        <v>80</v>
      </c>
      <c r="K60" s="1" t="s">
        <v>25</v>
      </c>
      <c r="L60" s="1" t="s">
        <v>691</v>
      </c>
      <c r="M60" s="1">
        <v>2014</v>
      </c>
      <c r="N60" s="1">
        <v>50.159226030607599</v>
      </c>
      <c r="O60" s="1">
        <v>-112.980475347758</v>
      </c>
      <c r="Q60" s="1" t="s">
        <v>692</v>
      </c>
      <c r="R60" s="1" t="s">
        <v>22</v>
      </c>
    </row>
    <row r="61" spans="1:18" hidden="1" x14ac:dyDescent="0.3">
      <c r="A61" s="1" t="s">
        <v>16</v>
      </c>
      <c r="B61" s="1" t="s">
        <v>16</v>
      </c>
      <c r="C61" s="1" t="s">
        <v>689</v>
      </c>
      <c r="D61" s="1">
        <v>298.8</v>
      </c>
      <c r="E61" s="1" t="s">
        <v>728</v>
      </c>
      <c r="F61" s="1">
        <v>37</v>
      </c>
      <c r="G61" s="1" t="str">
        <f t="shared" si="2"/>
        <v>37/166</v>
      </c>
      <c r="H61" s="1">
        <v>1800</v>
      </c>
      <c r="I61" s="1">
        <v>100</v>
      </c>
      <c r="J61" s="1">
        <v>80</v>
      </c>
      <c r="K61" s="1" t="s">
        <v>25</v>
      </c>
      <c r="L61" s="1" t="s">
        <v>691</v>
      </c>
      <c r="M61" s="1">
        <v>2014</v>
      </c>
      <c r="N61" s="1">
        <v>50.156622430303401</v>
      </c>
      <c r="O61" s="1">
        <v>-112.97615883697701</v>
      </c>
      <c r="Q61" s="1" t="s">
        <v>692</v>
      </c>
      <c r="R61" s="1" t="s">
        <v>22</v>
      </c>
    </row>
    <row r="62" spans="1:18" hidden="1" x14ac:dyDescent="0.3">
      <c r="A62" s="1" t="s">
        <v>16</v>
      </c>
      <c r="B62" s="1" t="s">
        <v>16</v>
      </c>
      <c r="C62" s="1" t="s">
        <v>689</v>
      </c>
      <c r="D62" s="1">
        <v>298.8</v>
      </c>
      <c r="E62" s="1" t="s">
        <v>729</v>
      </c>
      <c r="F62" s="1">
        <v>38</v>
      </c>
      <c r="G62" s="1" t="str">
        <f t="shared" si="2"/>
        <v>38/166</v>
      </c>
      <c r="H62" s="1">
        <v>1800</v>
      </c>
      <c r="I62" s="1">
        <v>100</v>
      </c>
      <c r="J62" s="1">
        <v>80</v>
      </c>
      <c r="K62" s="1" t="s">
        <v>25</v>
      </c>
      <c r="L62" s="1" t="s">
        <v>691</v>
      </c>
      <c r="M62" s="1">
        <v>2014</v>
      </c>
      <c r="N62" s="1">
        <v>50.154140260801903</v>
      </c>
      <c r="O62" s="1">
        <v>-112.97160361165299</v>
      </c>
      <c r="Q62" s="1" t="s">
        <v>692</v>
      </c>
      <c r="R62" s="1" t="s">
        <v>22</v>
      </c>
    </row>
    <row r="63" spans="1:18" hidden="1" x14ac:dyDescent="0.3">
      <c r="A63" s="1" t="s">
        <v>16</v>
      </c>
      <c r="B63" s="1" t="s">
        <v>16</v>
      </c>
      <c r="C63" s="1" t="s">
        <v>689</v>
      </c>
      <c r="D63" s="1">
        <v>298.8</v>
      </c>
      <c r="E63" s="1" t="s">
        <v>730</v>
      </c>
      <c r="F63" s="1">
        <v>39</v>
      </c>
      <c r="G63" s="1" t="str">
        <f t="shared" si="2"/>
        <v>39/166</v>
      </c>
      <c r="H63" s="1">
        <v>1800</v>
      </c>
      <c r="I63" s="1">
        <v>100</v>
      </c>
      <c r="J63" s="1">
        <v>80</v>
      </c>
      <c r="K63" s="1" t="s">
        <v>25</v>
      </c>
      <c r="L63" s="1" t="s">
        <v>691</v>
      </c>
      <c r="M63" s="1">
        <v>2014</v>
      </c>
      <c r="N63" s="1">
        <v>50.150480550170201</v>
      </c>
      <c r="O63" s="1">
        <v>-112.968389166528</v>
      </c>
      <c r="Q63" s="1" t="s">
        <v>692</v>
      </c>
      <c r="R63" s="1" t="s">
        <v>22</v>
      </c>
    </row>
    <row r="64" spans="1:18" hidden="1" x14ac:dyDescent="0.3">
      <c r="A64" s="1" t="s">
        <v>16</v>
      </c>
      <c r="B64" s="1" t="s">
        <v>16</v>
      </c>
      <c r="C64" s="1" t="s">
        <v>689</v>
      </c>
      <c r="D64" s="1">
        <v>298.8</v>
      </c>
      <c r="E64" s="1" t="s">
        <v>731</v>
      </c>
      <c r="F64" s="1">
        <v>40</v>
      </c>
      <c r="G64" s="1" t="str">
        <f t="shared" si="2"/>
        <v>40/166</v>
      </c>
      <c r="H64" s="1">
        <v>1800</v>
      </c>
      <c r="I64" s="1">
        <v>100</v>
      </c>
      <c r="J64" s="1">
        <v>80</v>
      </c>
      <c r="K64" s="1" t="s">
        <v>25</v>
      </c>
      <c r="L64" s="1" t="s">
        <v>691</v>
      </c>
      <c r="M64" s="1">
        <v>2014</v>
      </c>
      <c r="N64" s="1">
        <v>50.146942998417799</v>
      </c>
      <c r="O64" s="1">
        <v>-112.958210959404</v>
      </c>
      <c r="Q64" s="1" t="s">
        <v>692</v>
      </c>
      <c r="R64" s="1" t="s">
        <v>22</v>
      </c>
    </row>
    <row r="65" spans="1:18" hidden="1" x14ac:dyDescent="0.3">
      <c r="A65" s="1" t="s">
        <v>16</v>
      </c>
      <c r="B65" s="1" t="s">
        <v>16</v>
      </c>
      <c r="C65" s="1" t="s">
        <v>689</v>
      </c>
      <c r="D65" s="1">
        <v>298.8</v>
      </c>
      <c r="E65" s="1" t="s">
        <v>732</v>
      </c>
      <c r="F65" s="1">
        <v>41</v>
      </c>
      <c r="G65" s="1" t="str">
        <f t="shared" si="2"/>
        <v>41/166</v>
      </c>
      <c r="H65" s="1">
        <v>1800</v>
      </c>
      <c r="I65" s="1">
        <v>100</v>
      </c>
      <c r="J65" s="1">
        <v>80</v>
      </c>
      <c r="K65" s="1" t="s">
        <v>25</v>
      </c>
      <c r="L65" s="1" t="s">
        <v>691</v>
      </c>
      <c r="M65" s="1">
        <v>2014</v>
      </c>
      <c r="N65" s="1">
        <v>50.144085454855798</v>
      </c>
      <c r="O65" s="1">
        <v>-112.954237006037</v>
      </c>
      <c r="Q65" s="1" t="s">
        <v>692</v>
      </c>
      <c r="R65" s="1" t="s">
        <v>22</v>
      </c>
    </row>
    <row r="66" spans="1:18" hidden="1" x14ac:dyDescent="0.3">
      <c r="A66" s="1" t="s">
        <v>16</v>
      </c>
      <c r="B66" s="1" t="s">
        <v>16</v>
      </c>
      <c r="C66" s="1" t="s">
        <v>689</v>
      </c>
      <c r="D66" s="1">
        <v>298.8</v>
      </c>
      <c r="E66" s="1" t="s">
        <v>733</v>
      </c>
      <c r="F66" s="1">
        <v>42</v>
      </c>
      <c r="G66" s="1" t="str">
        <f t="shared" si="2"/>
        <v>42/166</v>
      </c>
      <c r="H66" s="1">
        <v>1800</v>
      </c>
      <c r="I66" s="1">
        <v>100</v>
      </c>
      <c r="J66" s="1">
        <v>80</v>
      </c>
      <c r="K66" s="1" t="s">
        <v>25</v>
      </c>
      <c r="L66" s="1" t="s">
        <v>691</v>
      </c>
      <c r="M66" s="1">
        <v>2014</v>
      </c>
      <c r="N66" s="1">
        <v>50.134304211495198</v>
      </c>
      <c r="O66" s="1">
        <v>-112.98152035891</v>
      </c>
      <c r="Q66" s="1" t="s">
        <v>692</v>
      </c>
      <c r="R66" s="1" t="s">
        <v>22</v>
      </c>
    </row>
    <row r="67" spans="1:18" hidden="1" x14ac:dyDescent="0.3">
      <c r="A67" s="1" t="s">
        <v>16</v>
      </c>
      <c r="B67" s="1" t="s">
        <v>16</v>
      </c>
      <c r="C67" s="1" t="s">
        <v>689</v>
      </c>
      <c r="D67" s="1">
        <v>298.8</v>
      </c>
      <c r="E67" s="1" t="s">
        <v>734</v>
      </c>
      <c r="F67" s="1">
        <v>43</v>
      </c>
      <c r="G67" s="1" t="str">
        <f t="shared" si="2"/>
        <v>43/166</v>
      </c>
      <c r="H67" s="1">
        <v>1800</v>
      </c>
      <c r="I67" s="1">
        <v>100</v>
      </c>
      <c r="J67" s="1">
        <v>80</v>
      </c>
      <c r="K67" s="1" t="s">
        <v>25</v>
      </c>
      <c r="L67" s="1" t="s">
        <v>691</v>
      </c>
      <c r="M67" s="1">
        <v>2014</v>
      </c>
      <c r="N67" s="1">
        <v>50.131571266576302</v>
      </c>
      <c r="O67" s="1">
        <v>-112.97499632383</v>
      </c>
      <c r="Q67" s="1" t="s">
        <v>692</v>
      </c>
      <c r="R67" s="1" t="s">
        <v>22</v>
      </c>
    </row>
    <row r="68" spans="1:18" hidden="1" x14ac:dyDescent="0.3">
      <c r="A68" s="1" t="s">
        <v>16</v>
      </c>
      <c r="B68" s="1" t="s">
        <v>16</v>
      </c>
      <c r="C68" s="1" t="s">
        <v>689</v>
      </c>
      <c r="D68" s="1">
        <v>298.8</v>
      </c>
      <c r="E68" s="1" t="s">
        <v>735</v>
      </c>
      <c r="F68" s="1">
        <v>44</v>
      </c>
      <c r="G68" s="1" t="str">
        <f t="shared" si="2"/>
        <v>44/166</v>
      </c>
      <c r="H68" s="1">
        <v>1800</v>
      </c>
      <c r="I68" s="1">
        <v>100</v>
      </c>
      <c r="J68" s="1">
        <v>80</v>
      </c>
      <c r="K68" s="1" t="s">
        <v>25</v>
      </c>
      <c r="L68" s="1" t="s">
        <v>691</v>
      </c>
      <c r="M68" s="1">
        <v>2014</v>
      </c>
      <c r="N68" s="1">
        <v>50.131580796625002</v>
      </c>
      <c r="O68" s="1">
        <v>-112.968244170429</v>
      </c>
      <c r="Q68" s="1" t="s">
        <v>692</v>
      </c>
      <c r="R68" s="1" t="s">
        <v>22</v>
      </c>
    </row>
    <row r="69" spans="1:18" hidden="1" x14ac:dyDescent="0.3">
      <c r="A69" s="1" t="s">
        <v>16</v>
      </c>
      <c r="B69" s="1" t="s">
        <v>16</v>
      </c>
      <c r="C69" s="1" t="s">
        <v>689</v>
      </c>
      <c r="D69" s="1">
        <v>298.8</v>
      </c>
      <c r="E69" s="1" t="s">
        <v>736</v>
      </c>
      <c r="F69" s="1">
        <v>45</v>
      </c>
      <c r="G69" s="1" t="str">
        <f t="shared" si="2"/>
        <v>45/166</v>
      </c>
      <c r="H69" s="1">
        <v>1800</v>
      </c>
      <c r="I69" s="1">
        <v>100</v>
      </c>
      <c r="J69" s="1">
        <v>80</v>
      </c>
      <c r="K69" s="1" t="s">
        <v>25</v>
      </c>
      <c r="L69" s="1" t="s">
        <v>691</v>
      </c>
      <c r="M69" s="1">
        <v>2014</v>
      </c>
      <c r="N69" s="1">
        <v>50.1291727073082</v>
      </c>
      <c r="O69" s="1">
        <v>-112.96490547036601</v>
      </c>
      <c r="Q69" s="1" t="s">
        <v>692</v>
      </c>
      <c r="R69" s="1" t="s">
        <v>22</v>
      </c>
    </row>
    <row r="70" spans="1:18" hidden="1" x14ac:dyDescent="0.3">
      <c r="A70" s="1" t="s">
        <v>16</v>
      </c>
      <c r="B70" s="1" t="s">
        <v>16</v>
      </c>
      <c r="C70" s="1" t="s">
        <v>689</v>
      </c>
      <c r="D70" s="1">
        <v>298.8</v>
      </c>
      <c r="E70" s="1" t="s">
        <v>737</v>
      </c>
      <c r="F70" s="1">
        <v>46</v>
      </c>
      <c r="G70" s="1" t="str">
        <f t="shared" si="2"/>
        <v>46/166</v>
      </c>
      <c r="H70" s="1">
        <v>1800</v>
      </c>
      <c r="I70" s="1">
        <v>100</v>
      </c>
      <c r="J70" s="1">
        <v>80</v>
      </c>
      <c r="K70" s="1" t="s">
        <v>25</v>
      </c>
      <c r="L70" s="1" t="s">
        <v>691</v>
      </c>
      <c r="M70" s="1">
        <v>2014</v>
      </c>
      <c r="N70" s="1">
        <v>50.114527447193097</v>
      </c>
      <c r="O70" s="1">
        <v>-112.976551575372</v>
      </c>
      <c r="Q70" s="1" t="s">
        <v>692</v>
      </c>
      <c r="R70" s="1" t="s">
        <v>22</v>
      </c>
    </row>
    <row r="71" spans="1:18" hidden="1" x14ac:dyDescent="0.3">
      <c r="A71" s="1" t="s">
        <v>16</v>
      </c>
      <c r="B71" s="1" t="s">
        <v>16</v>
      </c>
      <c r="C71" s="1" t="s">
        <v>689</v>
      </c>
      <c r="D71" s="1">
        <v>298.8</v>
      </c>
      <c r="E71" s="1" t="s">
        <v>738</v>
      </c>
      <c r="F71" s="1">
        <v>47</v>
      </c>
      <c r="G71" s="1" t="str">
        <f t="shared" si="2"/>
        <v>47/166</v>
      </c>
      <c r="H71" s="1">
        <v>1800</v>
      </c>
      <c r="I71" s="1">
        <v>100</v>
      </c>
      <c r="J71" s="1">
        <v>80</v>
      </c>
      <c r="K71" s="1" t="s">
        <v>25</v>
      </c>
      <c r="L71" s="1" t="s">
        <v>691</v>
      </c>
      <c r="M71" s="1">
        <v>2014</v>
      </c>
      <c r="N71" s="1">
        <v>50.112133719824797</v>
      </c>
      <c r="O71" s="1">
        <v>-112.969795779644</v>
      </c>
      <c r="Q71" s="1" t="s">
        <v>692</v>
      </c>
      <c r="R71" s="1" t="s">
        <v>22</v>
      </c>
    </row>
    <row r="72" spans="1:18" hidden="1" x14ac:dyDescent="0.3">
      <c r="A72" s="1" t="s">
        <v>16</v>
      </c>
      <c r="B72" s="1" t="s">
        <v>16</v>
      </c>
      <c r="C72" s="1" t="s">
        <v>689</v>
      </c>
      <c r="D72" s="1">
        <v>298.8</v>
      </c>
      <c r="E72" s="1" t="s">
        <v>739</v>
      </c>
      <c r="F72" s="1">
        <v>48</v>
      </c>
      <c r="G72" s="1" t="str">
        <f t="shared" si="2"/>
        <v>48/166</v>
      </c>
      <c r="H72" s="1">
        <v>1800</v>
      </c>
      <c r="I72" s="1">
        <v>100</v>
      </c>
      <c r="J72" s="1">
        <v>80</v>
      </c>
      <c r="K72" s="1" t="s">
        <v>25</v>
      </c>
      <c r="L72" s="1" t="s">
        <v>691</v>
      </c>
      <c r="M72" s="1">
        <v>2014</v>
      </c>
      <c r="N72" s="1">
        <v>50.108535416538899</v>
      </c>
      <c r="O72" s="1">
        <v>-112.96658222178201</v>
      </c>
      <c r="Q72" s="1" t="s">
        <v>692</v>
      </c>
      <c r="R72" s="1" t="s">
        <v>22</v>
      </c>
    </row>
    <row r="73" spans="1:18" hidden="1" x14ac:dyDescent="0.3">
      <c r="A73" s="1" t="s">
        <v>16</v>
      </c>
      <c r="B73" s="1" t="s">
        <v>16</v>
      </c>
      <c r="C73" s="1" t="s">
        <v>689</v>
      </c>
      <c r="D73" s="1">
        <v>298.8</v>
      </c>
      <c r="E73" s="1" t="s">
        <v>740</v>
      </c>
      <c r="F73" s="1">
        <v>49</v>
      </c>
      <c r="G73" s="1" t="str">
        <f t="shared" si="2"/>
        <v>49/166</v>
      </c>
      <c r="H73" s="1">
        <v>1800</v>
      </c>
      <c r="I73" s="1">
        <v>100</v>
      </c>
      <c r="J73" s="1">
        <v>80</v>
      </c>
      <c r="K73" s="1" t="s">
        <v>25</v>
      </c>
      <c r="L73" s="1" t="s">
        <v>691</v>
      </c>
      <c r="M73" s="1">
        <v>2014</v>
      </c>
      <c r="N73" s="1">
        <v>50.104957315933497</v>
      </c>
      <c r="O73" s="1">
        <v>-112.963724092812</v>
      </c>
      <c r="Q73" s="1" t="s">
        <v>692</v>
      </c>
      <c r="R73" s="1" t="s">
        <v>22</v>
      </c>
    </row>
    <row r="74" spans="1:18" hidden="1" x14ac:dyDescent="0.3">
      <c r="A74" s="1" t="s">
        <v>16</v>
      </c>
      <c r="B74" s="1" t="s">
        <v>16</v>
      </c>
      <c r="C74" s="1" t="s">
        <v>689</v>
      </c>
      <c r="D74" s="1">
        <v>298.8</v>
      </c>
      <c r="E74" s="1" t="s">
        <v>741</v>
      </c>
      <c r="F74" s="1">
        <v>50</v>
      </c>
      <c r="G74" s="1" t="str">
        <f t="shared" si="2"/>
        <v>50/166</v>
      </c>
      <c r="H74" s="1">
        <v>1800</v>
      </c>
      <c r="I74" s="1">
        <v>100</v>
      </c>
      <c r="J74" s="1">
        <v>80</v>
      </c>
      <c r="K74" s="1" t="s">
        <v>25</v>
      </c>
      <c r="L74" s="1" t="s">
        <v>691</v>
      </c>
      <c r="M74" s="1">
        <v>2014</v>
      </c>
      <c r="N74" s="1">
        <v>50.104003954902197</v>
      </c>
      <c r="O74" s="1">
        <v>-112.957765279529</v>
      </c>
      <c r="Q74" s="1" t="s">
        <v>692</v>
      </c>
      <c r="R74" s="1" t="s">
        <v>22</v>
      </c>
    </row>
    <row r="75" spans="1:18" hidden="1" x14ac:dyDescent="0.3">
      <c r="A75" s="1" t="s">
        <v>16</v>
      </c>
      <c r="B75" s="1" t="s">
        <v>16</v>
      </c>
      <c r="C75" s="1" t="s">
        <v>689</v>
      </c>
      <c r="D75" s="1">
        <v>298.8</v>
      </c>
      <c r="E75" s="1" t="s">
        <v>742</v>
      </c>
      <c r="F75" s="1">
        <v>51</v>
      </c>
      <c r="G75" s="1" t="str">
        <f t="shared" si="2"/>
        <v>51/166</v>
      </c>
      <c r="H75" s="1">
        <v>1800</v>
      </c>
      <c r="I75" s="1">
        <v>100</v>
      </c>
      <c r="J75" s="1">
        <v>80</v>
      </c>
      <c r="K75" s="1" t="s">
        <v>25</v>
      </c>
      <c r="L75" s="1" t="s">
        <v>691</v>
      </c>
      <c r="M75" s="1">
        <v>2014</v>
      </c>
      <c r="N75" s="1">
        <v>50.100327499007001</v>
      </c>
      <c r="O75" s="1">
        <v>-112.953898303497</v>
      </c>
      <c r="Q75" s="1" t="s">
        <v>692</v>
      </c>
      <c r="R75" s="1" t="s">
        <v>22</v>
      </c>
    </row>
    <row r="76" spans="1:18" hidden="1" x14ac:dyDescent="0.3">
      <c r="A76" s="1" t="s">
        <v>16</v>
      </c>
      <c r="B76" s="1" t="s">
        <v>16</v>
      </c>
      <c r="C76" s="1" t="s">
        <v>689</v>
      </c>
      <c r="D76" s="1">
        <v>298.8</v>
      </c>
      <c r="E76" s="1" t="s">
        <v>743</v>
      </c>
      <c r="F76" s="1">
        <v>52</v>
      </c>
      <c r="G76" s="1" t="str">
        <f t="shared" si="2"/>
        <v>52/166</v>
      </c>
      <c r="H76" s="1">
        <v>1800</v>
      </c>
      <c r="I76" s="1">
        <v>100</v>
      </c>
      <c r="J76" s="1">
        <v>80</v>
      </c>
      <c r="K76" s="1" t="s">
        <v>25</v>
      </c>
      <c r="L76" s="1" t="s">
        <v>691</v>
      </c>
      <c r="M76" s="1">
        <v>2014</v>
      </c>
      <c r="N76" s="1">
        <v>50.101682499379798</v>
      </c>
      <c r="O76" s="1">
        <v>-112.986723501296</v>
      </c>
      <c r="Q76" s="1" t="s">
        <v>692</v>
      </c>
      <c r="R76" s="1" t="s">
        <v>22</v>
      </c>
    </row>
    <row r="77" spans="1:18" hidden="1" x14ac:dyDescent="0.3">
      <c r="A77" s="1" t="s">
        <v>16</v>
      </c>
      <c r="B77" s="1" t="s">
        <v>16</v>
      </c>
      <c r="C77" s="1" t="s">
        <v>689</v>
      </c>
      <c r="D77" s="1">
        <v>298.8</v>
      </c>
      <c r="E77" s="1" t="s">
        <v>744</v>
      </c>
      <c r="F77" s="1">
        <v>53</v>
      </c>
      <c r="G77" s="1" t="str">
        <f t="shared" si="2"/>
        <v>53/166</v>
      </c>
      <c r="H77" s="1">
        <v>1800</v>
      </c>
      <c r="I77" s="1">
        <v>100</v>
      </c>
      <c r="J77" s="1">
        <v>80</v>
      </c>
      <c r="K77" s="1" t="s">
        <v>25</v>
      </c>
      <c r="L77" s="1" t="s">
        <v>691</v>
      </c>
      <c r="M77" s="1">
        <v>2014</v>
      </c>
      <c r="N77" s="1">
        <v>50.097924905872702</v>
      </c>
      <c r="O77" s="1">
        <v>-112.982197487048</v>
      </c>
      <c r="Q77" s="1" t="s">
        <v>692</v>
      </c>
      <c r="R77" s="1" t="s">
        <v>22</v>
      </c>
    </row>
    <row r="78" spans="1:18" hidden="1" x14ac:dyDescent="0.3">
      <c r="A78" s="1" t="s">
        <v>16</v>
      </c>
      <c r="B78" s="1" t="s">
        <v>16</v>
      </c>
      <c r="C78" s="1" t="s">
        <v>689</v>
      </c>
      <c r="D78" s="1">
        <v>298.8</v>
      </c>
      <c r="E78" s="1" t="s">
        <v>745</v>
      </c>
      <c r="F78" s="1">
        <v>54</v>
      </c>
      <c r="G78" s="1" t="str">
        <f t="shared" si="2"/>
        <v>54/166</v>
      </c>
      <c r="H78" s="1">
        <v>1800</v>
      </c>
      <c r="I78" s="1">
        <v>100</v>
      </c>
      <c r="J78" s="1">
        <v>80</v>
      </c>
      <c r="K78" s="1" t="s">
        <v>25</v>
      </c>
      <c r="L78" s="1" t="s">
        <v>691</v>
      </c>
      <c r="M78" s="1">
        <v>2014</v>
      </c>
      <c r="N78" s="1">
        <v>50.095484045443001</v>
      </c>
      <c r="O78" s="1">
        <v>-112.977835048842</v>
      </c>
      <c r="Q78" s="1" t="s">
        <v>692</v>
      </c>
      <c r="R78" s="1" t="s">
        <v>22</v>
      </c>
    </row>
    <row r="79" spans="1:18" hidden="1" x14ac:dyDescent="0.3">
      <c r="A79" s="1" t="s">
        <v>16</v>
      </c>
      <c r="B79" s="1" t="s">
        <v>16</v>
      </c>
      <c r="C79" s="1" t="s">
        <v>689</v>
      </c>
      <c r="D79" s="1">
        <v>298.8</v>
      </c>
      <c r="E79" s="1" t="s">
        <v>746</v>
      </c>
      <c r="F79" s="1">
        <v>55</v>
      </c>
      <c r="G79" s="1" t="str">
        <f t="shared" si="2"/>
        <v>55/166</v>
      </c>
      <c r="H79" s="1">
        <v>1800</v>
      </c>
      <c r="I79" s="1">
        <v>100</v>
      </c>
      <c r="J79" s="1">
        <v>80</v>
      </c>
      <c r="K79" s="1" t="s">
        <v>25</v>
      </c>
      <c r="L79" s="1" t="s">
        <v>691</v>
      </c>
      <c r="M79" s="1">
        <v>2014</v>
      </c>
      <c r="N79" s="1">
        <v>50.092901502241098</v>
      </c>
      <c r="O79" s="1">
        <v>-112.97501779223001</v>
      </c>
      <c r="Q79" s="1" t="s">
        <v>692</v>
      </c>
      <c r="R79" s="1" t="s">
        <v>22</v>
      </c>
    </row>
    <row r="80" spans="1:18" hidden="1" x14ac:dyDescent="0.3">
      <c r="A80" s="1" t="s">
        <v>16</v>
      </c>
      <c r="B80" s="1" t="s">
        <v>16</v>
      </c>
      <c r="C80" s="1" t="s">
        <v>689</v>
      </c>
      <c r="D80" s="1">
        <v>298.8</v>
      </c>
      <c r="E80" s="1" t="s">
        <v>747</v>
      </c>
      <c r="F80" s="1">
        <v>56</v>
      </c>
      <c r="G80" s="1" t="str">
        <f t="shared" si="2"/>
        <v>56/166</v>
      </c>
      <c r="H80" s="1">
        <v>1800</v>
      </c>
      <c r="I80" s="1">
        <v>100</v>
      </c>
      <c r="J80" s="1">
        <v>80</v>
      </c>
      <c r="K80" s="1" t="s">
        <v>25</v>
      </c>
      <c r="L80" s="1" t="s">
        <v>691</v>
      </c>
      <c r="M80" s="1">
        <v>2014</v>
      </c>
      <c r="N80" s="1">
        <v>50.090126279982499</v>
      </c>
      <c r="O80" s="1">
        <v>-112.970723527595</v>
      </c>
      <c r="Q80" s="1" t="s">
        <v>692</v>
      </c>
      <c r="R80" s="1" t="s">
        <v>22</v>
      </c>
    </row>
    <row r="81" spans="1:18" hidden="1" x14ac:dyDescent="0.3">
      <c r="A81" s="1" t="s">
        <v>16</v>
      </c>
      <c r="B81" s="1" t="s">
        <v>16</v>
      </c>
      <c r="C81" s="1" t="s">
        <v>689</v>
      </c>
      <c r="D81" s="1">
        <v>298.8</v>
      </c>
      <c r="E81" s="1" t="s">
        <v>748</v>
      </c>
      <c r="F81" s="1">
        <v>57</v>
      </c>
      <c r="G81" s="1" t="str">
        <f t="shared" si="2"/>
        <v>57/166</v>
      </c>
      <c r="H81" s="1">
        <v>1800</v>
      </c>
      <c r="I81" s="1">
        <v>100</v>
      </c>
      <c r="J81" s="1">
        <v>80</v>
      </c>
      <c r="K81" s="1" t="s">
        <v>25</v>
      </c>
      <c r="L81" s="1" t="s">
        <v>691</v>
      </c>
      <c r="M81" s="1">
        <v>2014</v>
      </c>
      <c r="N81" s="1">
        <v>50.087608838554502</v>
      </c>
      <c r="O81" s="1">
        <v>-112.966673803077</v>
      </c>
      <c r="Q81" s="1" t="s">
        <v>692</v>
      </c>
      <c r="R81" s="1" t="s">
        <v>22</v>
      </c>
    </row>
    <row r="82" spans="1:18" hidden="1" x14ac:dyDescent="0.3">
      <c r="A82" s="1" t="s">
        <v>16</v>
      </c>
      <c r="B82" s="1" t="s">
        <v>16</v>
      </c>
      <c r="C82" s="1" t="s">
        <v>689</v>
      </c>
      <c r="D82" s="1">
        <v>298.8</v>
      </c>
      <c r="E82" s="1" t="s">
        <v>749</v>
      </c>
      <c r="F82" s="1">
        <v>58</v>
      </c>
      <c r="G82" s="1" t="str">
        <f t="shared" si="2"/>
        <v>58/166</v>
      </c>
      <c r="H82" s="1">
        <v>1800</v>
      </c>
      <c r="I82" s="1">
        <v>100</v>
      </c>
      <c r="J82" s="1">
        <v>80</v>
      </c>
      <c r="K82" s="1" t="s">
        <v>25</v>
      </c>
      <c r="L82" s="1" t="s">
        <v>691</v>
      </c>
      <c r="M82" s="1">
        <v>2014</v>
      </c>
      <c r="N82" s="1">
        <v>50.088072143601501</v>
      </c>
      <c r="O82" s="1">
        <v>-112.957779721362</v>
      </c>
      <c r="Q82" s="1" t="s">
        <v>692</v>
      </c>
      <c r="R82" s="1" t="s">
        <v>22</v>
      </c>
    </row>
    <row r="83" spans="1:18" hidden="1" x14ac:dyDescent="0.3">
      <c r="A83" s="1" t="s">
        <v>16</v>
      </c>
      <c r="B83" s="1" t="s">
        <v>16</v>
      </c>
      <c r="C83" s="1" t="s">
        <v>689</v>
      </c>
      <c r="D83" s="1">
        <v>298.8</v>
      </c>
      <c r="E83" s="1" t="s">
        <v>750</v>
      </c>
      <c r="F83" s="1">
        <v>59</v>
      </c>
      <c r="G83" s="1" t="str">
        <f t="shared" si="2"/>
        <v>59/166</v>
      </c>
      <c r="H83" s="1">
        <v>1800</v>
      </c>
      <c r="I83" s="1">
        <v>100</v>
      </c>
      <c r="J83" s="1">
        <v>80</v>
      </c>
      <c r="K83" s="1" t="s">
        <v>25</v>
      </c>
      <c r="L83" s="1" t="s">
        <v>691</v>
      </c>
      <c r="M83" s="1">
        <v>2014</v>
      </c>
      <c r="N83" s="1">
        <v>50.086002939702603</v>
      </c>
      <c r="O83" s="1">
        <v>-112.95320204825801</v>
      </c>
      <c r="Q83" s="1" t="s">
        <v>692</v>
      </c>
      <c r="R83" s="1" t="s">
        <v>22</v>
      </c>
    </row>
    <row r="84" spans="1:18" hidden="1" x14ac:dyDescent="0.3">
      <c r="A84" s="1" t="s">
        <v>16</v>
      </c>
      <c r="B84" s="1" t="s">
        <v>16</v>
      </c>
      <c r="C84" s="1" t="s">
        <v>689</v>
      </c>
      <c r="D84" s="1">
        <v>298.8</v>
      </c>
      <c r="E84" s="1" t="s">
        <v>751</v>
      </c>
      <c r="F84" s="1">
        <v>60</v>
      </c>
      <c r="G84" s="1" t="str">
        <f t="shared" si="2"/>
        <v>60/166</v>
      </c>
      <c r="H84" s="1">
        <v>1800</v>
      </c>
      <c r="I84" s="1">
        <v>100</v>
      </c>
      <c r="J84" s="1">
        <v>80</v>
      </c>
      <c r="K84" s="1" t="s">
        <v>25</v>
      </c>
      <c r="L84" s="1" t="s">
        <v>691</v>
      </c>
      <c r="M84" s="1">
        <v>2014</v>
      </c>
      <c r="N84" s="1">
        <v>50.090809098002701</v>
      </c>
      <c r="O84" s="1">
        <v>-112.941296127689</v>
      </c>
      <c r="Q84" s="1" t="s">
        <v>692</v>
      </c>
      <c r="R84" s="1" t="s">
        <v>22</v>
      </c>
    </row>
    <row r="85" spans="1:18" hidden="1" x14ac:dyDescent="0.3">
      <c r="A85" s="1" t="s">
        <v>16</v>
      </c>
      <c r="B85" s="1" t="s">
        <v>16</v>
      </c>
      <c r="C85" s="1" t="s">
        <v>689</v>
      </c>
      <c r="D85" s="1">
        <v>298.8</v>
      </c>
      <c r="E85" s="1" t="s">
        <v>752</v>
      </c>
      <c r="F85" s="1">
        <v>61</v>
      </c>
      <c r="G85" s="1" t="str">
        <f t="shared" si="2"/>
        <v>61/166</v>
      </c>
      <c r="H85" s="1">
        <v>1800</v>
      </c>
      <c r="I85" s="1">
        <v>100</v>
      </c>
      <c r="J85" s="1">
        <v>80</v>
      </c>
      <c r="K85" s="1" t="s">
        <v>25</v>
      </c>
      <c r="L85" s="1" t="s">
        <v>691</v>
      </c>
      <c r="M85" s="1">
        <v>2014</v>
      </c>
      <c r="N85" s="1">
        <v>50.087396348943201</v>
      </c>
      <c r="O85" s="1">
        <v>-112.936885133109</v>
      </c>
      <c r="Q85" s="1" t="s">
        <v>692</v>
      </c>
      <c r="R85" s="1" t="s">
        <v>22</v>
      </c>
    </row>
    <row r="86" spans="1:18" hidden="1" x14ac:dyDescent="0.3">
      <c r="A86" s="1" t="s">
        <v>16</v>
      </c>
      <c r="B86" s="1" t="s">
        <v>16</v>
      </c>
      <c r="C86" s="1" t="s">
        <v>689</v>
      </c>
      <c r="D86" s="1">
        <v>298.8</v>
      </c>
      <c r="E86" s="1" t="s">
        <v>753</v>
      </c>
      <c r="F86" s="1">
        <v>62</v>
      </c>
      <c r="G86" s="1" t="str">
        <f t="shared" si="2"/>
        <v>62/166</v>
      </c>
      <c r="H86" s="1">
        <v>1800</v>
      </c>
      <c r="I86" s="1">
        <v>100</v>
      </c>
      <c r="J86" s="1">
        <v>80</v>
      </c>
      <c r="K86" s="1" t="s">
        <v>25</v>
      </c>
      <c r="L86" s="1" t="s">
        <v>691</v>
      </c>
      <c r="M86" s="1">
        <v>2014</v>
      </c>
      <c r="N86" s="1">
        <v>50.084187109598901</v>
      </c>
      <c r="O86" s="1">
        <v>-112.93088309743</v>
      </c>
      <c r="Q86" s="1" t="s">
        <v>692</v>
      </c>
      <c r="R86" s="1" t="s">
        <v>22</v>
      </c>
    </row>
    <row r="87" spans="1:18" hidden="1" x14ac:dyDescent="0.3">
      <c r="A87" s="1" t="s">
        <v>16</v>
      </c>
      <c r="B87" s="1" t="s">
        <v>16</v>
      </c>
      <c r="C87" s="1" t="s">
        <v>689</v>
      </c>
      <c r="D87" s="1">
        <v>298.8</v>
      </c>
      <c r="E87" s="1" t="s">
        <v>754</v>
      </c>
      <c r="F87" s="1">
        <v>63</v>
      </c>
      <c r="G87" s="1" t="str">
        <f t="shared" si="2"/>
        <v>63/166</v>
      </c>
      <c r="H87" s="1">
        <v>1800</v>
      </c>
      <c r="I87" s="1">
        <v>100</v>
      </c>
      <c r="J87" s="1">
        <v>80</v>
      </c>
      <c r="K87" s="1" t="s">
        <v>25</v>
      </c>
      <c r="L87" s="1" t="s">
        <v>691</v>
      </c>
      <c r="M87" s="1">
        <v>2014</v>
      </c>
      <c r="N87" s="1">
        <v>50.082093562366403</v>
      </c>
      <c r="O87" s="1">
        <v>-112.993459504453</v>
      </c>
      <c r="Q87" s="1" t="s">
        <v>692</v>
      </c>
      <c r="R87" s="1" t="s">
        <v>22</v>
      </c>
    </row>
    <row r="88" spans="1:18" hidden="1" x14ac:dyDescent="0.3">
      <c r="A88" s="1" t="s">
        <v>16</v>
      </c>
      <c r="B88" s="1" t="s">
        <v>16</v>
      </c>
      <c r="C88" s="1" t="s">
        <v>689</v>
      </c>
      <c r="D88" s="1">
        <v>298.8</v>
      </c>
      <c r="E88" s="1" t="s">
        <v>755</v>
      </c>
      <c r="F88" s="1">
        <v>64</v>
      </c>
      <c r="G88" s="1" t="str">
        <f t="shared" si="2"/>
        <v>64/166</v>
      </c>
      <c r="H88" s="1">
        <v>1800</v>
      </c>
      <c r="I88" s="1">
        <v>100</v>
      </c>
      <c r="J88" s="1">
        <v>80</v>
      </c>
      <c r="K88" s="1" t="s">
        <v>25</v>
      </c>
      <c r="L88" s="1" t="s">
        <v>691</v>
      </c>
      <c r="M88" s="1">
        <v>2014</v>
      </c>
      <c r="N88" s="1">
        <v>50.079357753331898</v>
      </c>
      <c r="O88" s="1">
        <v>-112.98805717697201</v>
      </c>
      <c r="Q88" s="1" t="s">
        <v>692</v>
      </c>
      <c r="R88" s="1" t="s">
        <v>22</v>
      </c>
    </row>
    <row r="89" spans="1:18" hidden="1" x14ac:dyDescent="0.3">
      <c r="A89" s="1" t="s">
        <v>16</v>
      </c>
      <c r="B89" s="1" t="s">
        <v>16</v>
      </c>
      <c r="C89" s="1" t="s">
        <v>689</v>
      </c>
      <c r="D89" s="1">
        <v>298.8</v>
      </c>
      <c r="E89" s="1" t="s">
        <v>756</v>
      </c>
      <c r="F89" s="1">
        <v>65</v>
      </c>
      <c r="G89" s="1" t="str">
        <f t="shared" ref="G89:G120" si="3">F89&amp;"/"&amp;166</f>
        <v>65/166</v>
      </c>
      <c r="H89" s="1">
        <v>1800</v>
      </c>
      <c r="I89" s="1">
        <v>100</v>
      </c>
      <c r="J89" s="1">
        <v>80</v>
      </c>
      <c r="K89" s="1" t="s">
        <v>25</v>
      </c>
      <c r="L89" s="1" t="s">
        <v>691</v>
      </c>
      <c r="M89" s="1">
        <v>2014</v>
      </c>
      <c r="N89" s="1">
        <v>50.078935979783203</v>
      </c>
      <c r="O89" s="1">
        <v>-112.98153660692699</v>
      </c>
      <c r="Q89" s="1" t="s">
        <v>692</v>
      </c>
      <c r="R89" s="1" t="s">
        <v>22</v>
      </c>
    </row>
    <row r="90" spans="1:18" hidden="1" x14ac:dyDescent="0.3">
      <c r="A90" s="1" t="s">
        <v>16</v>
      </c>
      <c r="B90" s="1" t="s">
        <v>16</v>
      </c>
      <c r="C90" s="1" t="s">
        <v>689</v>
      </c>
      <c r="D90" s="1">
        <v>298.8</v>
      </c>
      <c r="E90" s="1" t="s">
        <v>757</v>
      </c>
      <c r="F90" s="1">
        <v>66</v>
      </c>
      <c r="G90" s="1" t="str">
        <f t="shared" si="3"/>
        <v>66/166</v>
      </c>
      <c r="H90" s="1">
        <v>1800</v>
      </c>
      <c r="I90" s="1">
        <v>100</v>
      </c>
      <c r="J90" s="1">
        <v>80</v>
      </c>
      <c r="K90" s="1" t="s">
        <v>25</v>
      </c>
      <c r="L90" s="1" t="s">
        <v>691</v>
      </c>
      <c r="M90" s="1">
        <v>2014</v>
      </c>
      <c r="N90" s="1">
        <v>50.075647526773899</v>
      </c>
      <c r="O90" s="1">
        <v>-112.978543544313</v>
      </c>
      <c r="Q90" s="1" t="s">
        <v>692</v>
      </c>
      <c r="R90" s="1" t="s">
        <v>22</v>
      </c>
    </row>
    <row r="91" spans="1:18" hidden="1" x14ac:dyDescent="0.3">
      <c r="A91" s="1" t="s">
        <v>16</v>
      </c>
      <c r="B91" s="1" t="s">
        <v>16</v>
      </c>
      <c r="C91" s="1" t="s">
        <v>689</v>
      </c>
      <c r="D91" s="1">
        <v>298.8</v>
      </c>
      <c r="E91" s="1" t="s">
        <v>758</v>
      </c>
      <c r="F91" s="1">
        <v>67</v>
      </c>
      <c r="G91" s="1" t="str">
        <f t="shared" si="3"/>
        <v>67/166</v>
      </c>
      <c r="H91" s="1">
        <v>1800</v>
      </c>
      <c r="I91" s="1">
        <v>100</v>
      </c>
      <c r="J91" s="1">
        <v>80</v>
      </c>
      <c r="K91" s="1" t="s">
        <v>25</v>
      </c>
      <c r="L91" s="1" t="s">
        <v>691</v>
      </c>
      <c r="M91" s="1">
        <v>2014</v>
      </c>
      <c r="N91" s="1">
        <v>50.073586240427701</v>
      </c>
      <c r="O91" s="1">
        <v>-112.974269810964</v>
      </c>
      <c r="Q91" s="1" t="s">
        <v>692</v>
      </c>
      <c r="R91" s="1" t="s">
        <v>22</v>
      </c>
    </row>
    <row r="92" spans="1:18" hidden="1" x14ac:dyDescent="0.3">
      <c r="A92" s="1" t="s">
        <v>16</v>
      </c>
      <c r="B92" s="1" t="s">
        <v>16</v>
      </c>
      <c r="C92" s="1" t="s">
        <v>689</v>
      </c>
      <c r="D92" s="1">
        <v>298.8</v>
      </c>
      <c r="E92" s="1" t="s">
        <v>759</v>
      </c>
      <c r="F92" s="1">
        <v>68</v>
      </c>
      <c r="G92" s="1" t="str">
        <f t="shared" si="3"/>
        <v>68/166</v>
      </c>
      <c r="H92" s="1">
        <v>1800</v>
      </c>
      <c r="I92" s="1">
        <v>100</v>
      </c>
      <c r="J92" s="1">
        <v>80</v>
      </c>
      <c r="K92" s="1" t="s">
        <v>25</v>
      </c>
      <c r="L92" s="1" t="s">
        <v>691</v>
      </c>
      <c r="M92" s="1">
        <v>2014</v>
      </c>
      <c r="N92" s="1">
        <v>50.068214885371503</v>
      </c>
      <c r="O92" s="1">
        <v>-112.959917692364</v>
      </c>
      <c r="Q92" s="1" t="s">
        <v>692</v>
      </c>
      <c r="R92" s="1" t="s">
        <v>22</v>
      </c>
    </row>
    <row r="93" spans="1:18" hidden="1" x14ac:dyDescent="0.3">
      <c r="A93" s="1" t="s">
        <v>16</v>
      </c>
      <c r="B93" s="1" t="s">
        <v>16</v>
      </c>
      <c r="C93" s="1" t="s">
        <v>689</v>
      </c>
      <c r="D93" s="1">
        <v>298.8</v>
      </c>
      <c r="E93" s="1" t="s">
        <v>760</v>
      </c>
      <c r="F93" s="1">
        <v>69</v>
      </c>
      <c r="G93" s="1" t="str">
        <f t="shared" si="3"/>
        <v>69/166</v>
      </c>
      <c r="H93" s="1">
        <v>1800</v>
      </c>
      <c r="I93" s="1">
        <v>100</v>
      </c>
      <c r="J93" s="1">
        <v>80</v>
      </c>
      <c r="K93" s="1" t="s">
        <v>25</v>
      </c>
      <c r="L93" s="1" t="s">
        <v>691</v>
      </c>
      <c r="M93" s="1">
        <v>2014</v>
      </c>
      <c r="N93" s="1">
        <v>50.065566164539</v>
      </c>
      <c r="O93" s="1">
        <v>-112.955313630185</v>
      </c>
      <c r="Q93" s="1" t="s">
        <v>692</v>
      </c>
      <c r="R93" s="1" t="s">
        <v>22</v>
      </c>
    </row>
    <row r="94" spans="1:18" hidden="1" x14ac:dyDescent="0.3">
      <c r="A94" s="1" t="s">
        <v>16</v>
      </c>
      <c r="B94" s="1" t="s">
        <v>16</v>
      </c>
      <c r="C94" s="1" t="s">
        <v>689</v>
      </c>
      <c r="D94" s="1">
        <v>298.8</v>
      </c>
      <c r="E94" s="1" t="s">
        <v>761</v>
      </c>
      <c r="F94" s="1">
        <v>70</v>
      </c>
      <c r="G94" s="1" t="str">
        <f t="shared" si="3"/>
        <v>70/166</v>
      </c>
      <c r="H94" s="1">
        <v>1800</v>
      </c>
      <c r="I94" s="1">
        <v>100</v>
      </c>
      <c r="J94" s="1">
        <v>80</v>
      </c>
      <c r="K94" s="1" t="s">
        <v>25</v>
      </c>
      <c r="L94" s="1" t="s">
        <v>691</v>
      </c>
      <c r="M94" s="1">
        <v>2014</v>
      </c>
      <c r="N94" s="1">
        <v>50.066502381093898</v>
      </c>
      <c r="O94" s="1">
        <v>-112.94605720791</v>
      </c>
      <c r="Q94" s="1" t="s">
        <v>692</v>
      </c>
      <c r="R94" s="1" t="s">
        <v>22</v>
      </c>
    </row>
    <row r="95" spans="1:18" hidden="1" x14ac:dyDescent="0.3">
      <c r="A95" s="1" t="s">
        <v>16</v>
      </c>
      <c r="B95" s="1" t="s">
        <v>16</v>
      </c>
      <c r="C95" s="1" t="s">
        <v>689</v>
      </c>
      <c r="D95" s="1">
        <v>298.8</v>
      </c>
      <c r="E95" s="1" t="s">
        <v>762</v>
      </c>
      <c r="F95" s="1">
        <v>71</v>
      </c>
      <c r="G95" s="1" t="str">
        <f t="shared" si="3"/>
        <v>71/166</v>
      </c>
      <c r="H95" s="1">
        <v>1800</v>
      </c>
      <c r="I95" s="1">
        <v>100</v>
      </c>
      <c r="J95" s="1">
        <v>80</v>
      </c>
      <c r="K95" s="1" t="s">
        <v>25</v>
      </c>
      <c r="L95" s="1" t="s">
        <v>691</v>
      </c>
      <c r="M95" s="1">
        <v>2014</v>
      </c>
      <c r="N95" s="1">
        <v>50.063923525307999</v>
      </c>
      <c r="O95" s="1">
        <v>-112.94140661243</v>
      </c>
      <c r="Q95" s="1" t="s">
        <v>692</v>
      </c>
      <c r="R95" s="1" t="s">
        <v>22</v>
      </c>
    </row>
    <row r="96" spans="1:18" hidden="1" x14ac:dyDescent="0.3">
      <c r="A96" s="1" t="s">
        <v>16</v>
      </c>
      <c r="B96" s="1" t="s">
        <v>16</v>
      </c>
      <c r="C96" s="1" t="s">
        <v>689</v>
      </c>
      <c r="D96" s="1">
        <v>298.8</v>
      </c>
      <c r="E96" s="1" t="s">
        <v>763</v>
      </c>
      <c r="F96" s="1">
        <v>72</v>
      </c>
      <c r="G96" s="1" t="str">
        <f t="shared" si="3"/>
        <v>72/166</v>
      </c>
      <c r="H96" s="1">
        <v>1800</v>
      </c>
      <c r="I96" s="1">
        <v>100</v>
      </c>
      <c r="J96" s="1">
        <v>80</v>
      </c>
      <c r="K96" s="1" t="s">
        <v>25</v>
      </c>
      <c r="L96" s="1" t="s">
        <v>691</v>
      </c>
      <c r="M96" s="1">
        <v>2014</v>
      </c>
      <c r="N96" s="1">
        <v>50.070385049368198</v>
      </c>
      <c r="O96" s="1">
        <v>-112.926634279368</v>
      </c>
      <c r="Q96" s="1" t="s">
        <v>692</v>
      </c>
      <c r="R96" s="1" t="s">
        <v>22</v>
      </c>
    </row>
    <row r="97" spans="1:18" hidden="1" x14ac:dyDescent="0.3">
      <c r="A97" s="1" t="s">
        <v>16</v>
      </c>
      <c r="B97" s="1" t="s">
        <v>16</v>
      </c>
      <c r="C97" s="1" t="s">
        <v>689</v>
      </c>
      <c r="D97" s="1">
        <v>298.8</v>
      </c>
      <c r="E97" s="1" t="s">
        <v>764</v>
      </c>
      <c r="F97" s="1">
        <v>73</v>
      </c>
      <c r="G97" s="1" t="str">
        <f t="shared" si="3"/>
        <v>73/166</v>
      </c>
      <c r="H97" s="1">
        <v>1800</v>
      </c>
      <c r="I97" s="1">
        <v>100</v>
      </c>
      <c r="J97" s="1">
        <v>80</v>
      </c>
      <c r="K97" s="1" t="s">
        <v>25</v>
      </c>
      <c r="L97" s="1" t="s">
        <v>691</v>
      </c>
      <c r="M97" s="1">
        <v>2014</v>
      </c>
      <c r="N97" s="1">
        <v>50.0674371085762</v>
      </c>
      <c r="O97" s="1">
        <v>-112.922886168223</v>
      </c>
      <c r="Q97" s="1" t="s">
        <v>692</v>
      </c>
      <c r="R97" s="1" t="s">
        <v>22</v>
      </c>
    </row>
    <row r="98" spans="1:18" hidden="1" x14ac:dyDescent="0.3">
      <c r="A98" s="1" t="s">
        <v>16</v>
      </c>
      <c r="B98" s="1" t="s">
        <v>16</v>
      </c>
      <c r="C98" s="1" t="s">
        <v>689</v>
      </c>
      <c r="D98" s="1">
        <v>298.8</v>
      </c>
      <c r="E98" s="1" t="s">
        <v>765</v>
      </c>
      <c r="F98" s="1">
        <v>74</v>
      </c>
      <c r="G98" s="1" t="str">
        <f t="shared" si="3"/>
        <v>74/166</v>
      </c>
      <c r="H98" s="1">
        <v>1800</v>
      </c>
      <c r="I98" s="1">
        <v>100</v>
      </c>
      <c r="J98" s="1">
        <v>80</v>
      </c>
      <c r="K98" s="1" t="s">
        <v>25</v>
      </c>
      <c r="L98" s="1" t="s">
        <v>691</v>
      </c>
      <c r="M98" s="1">
        <v>2014</v>
      </c>
      <c r="N98" s="1">
        <v>50.064650295965301</v>
      </c>
      <c r="O98" s="1">
        <v>-112.91850494393501</v>
      </c>
      <c r="Q98" s="1" t="s">
        <v>692</v>
      </c>
      <c r="R98" s="1" t="s">
        <v>22</v>
      </c>
    </row>
    <row r="99" spans="1:18" hidden="1" x14ac:dyDescent="0.3">
      <c r="A99" s="1" t="s">
        <v>16</v>
      </c>
      <c r="B99" s="1" t="s">
        <v>16</v>
      </c>
      <c r="C99" s="1" t="s">
        <v>689</v>
      </c>
      <c r="D99" s="1">
        <v>298.8</v>
      </c>
      <c r="E99" s="1" t="s">
        <v>766</v>
      </c>
      <c r="F99" s="1">
        <v>75</v>
      </c>
      <c r="G99" s="1" t="str">
        <f t="shared" si="3"/>
        <v>75/166</v>
      </c>
      <c r="H99" s="1">
        <v>1800</v>
      </c>
      <c r="I99" s="1">
        <v>100</v>
      </c>
      <c r="J99" s="1">
        <v>80</v>
      </c>
      <c r="K99" s="1" t="s">
        <v>25</v>
      </c>
      <c r="L99" s="1" t="s">
        <v>691</v>
      </c>
      <c r="M99" s="1">
        <v>2014</v>
      </c>
      <c r="N99" s="1">
        <v>50.124412092062201</v>
      </c>
      <c r="O99" s="1">
        <v>-112.936772125266</v>
      </c>
      <c r="Q99" s="1" t="s">
        <v>692</v>
      </c>
      <c r="R99" s="1" t="s">
        <v>22</v>
      </c>
    </row>
    <row r="100" spans="1:18" hidden="1" x14ac:dyDescent="0.3">
      <c r="A100" s="1" t="s">
        <v>16</v>
      </c>
      <c r="B100" s="1" t="s">
        <v>16</v>
      </c>
      <c r="C100" s="1" t="s">
        <v>689</v>
      </c>
      <c r="D100" s="1">
        <v>298.8</v>
      </c>
      <c r="E100" s="1" t="s">
        <v>767</v>
      </c>
      <c r="F100" s="1">
        <v>76</v>
      </c>
      <c r="G100" s="1" t="str">
        <f t="shared" si="3"/>
        <v>76/166</v>
      </c>
      <c r="H100" s="1">
        <v>1800</v>
      </c>
      <c r="I100" s="1">
        <v>100</v>
      </c>
      <c r="J100" s="1">
        <v>80</v>
      </c>
      <c r="K100" s="1" t="s">
        <v>25</v>
      </c>
      <c r="L100" s="1" t="s">
        <v>691</v>
      </c>
      <c r="M100" s="1">
        <v>2014</v>
      </c>
      <c r="N100" s="1">
        <v>50.121635090820902</v>
      </c>
      <c r="O100" s="1">
        <v>-112.932271507321</v>
      </c>
      <c r="Q100" s="1" t="s">
        <v>692</v>
      </c>
      <c r="R100" s="1" t="s">
        <v>22</v>
      </c>
    </row>
    <row r="101" spans="1:18" hidden="1" x14ac:dyDescent="0.3">
      <c r="A101" s="1" t="s">
        <v>16</v>
      </c>
      <c r="B101" s="1" t="s">
        <v>16</v>
      </c>
      <c r="C101" s="1" t="s">
        <v>689</v>
      </c>
      <c r="D101" s="1">
        <v>298.8</v>
      </c>
      <c r="E101" s="1" t="s">
        <v>768</v>
      </c>
      <c r="F101" s="1">
        <v>77</v>
      </c>
      <c r="G101" s="1" t="str">
        <f t="shared" si="3"/>
        <v>77/166</v>
      </c>
      <c r="H101" s="1">
        <v>1800</v>
      </c>
      <c r="I101" s="1">
        <v>100</v>
      </c>
      <c r="J101" s="1">
        <v>80</v>
      </c>
      <c r="K101" s="1" t="s">
        <v>25</v>
      </c>
      <c r="L101" s="1" t="s">
        <v>691</v>
      </c>
      <c r="M101" s="1">
        <v>2014</v>
      </c>
      <c r="N101" s="1">
        <v>50.1186081424026</v>
      </c>
      <c r="O101" s="1">
        <v>-112.926289928606</v>
      </c>
      <c r="Q101" s="1" t="s">
        <v>692</v>
      </c>
      <c r="R101" s="1" t="s">
        <v>22</v>
      </c>
    </row>
    <row r="102" spans="1:18" hidden="1" x14ac:dyDescent="0.3">
      <c r="A102" s="1" t="s">
        <v>16</v>
      </c>
      <c r="B102" s="1" t="s">
        <v>16</v>
      </c>
      <c r="C102" s="1" t="s">
        <v>689</v>
      </c>
      <c r="D102" s="1">
        <v>298.8</v>
      </c>
      <c r="E102" s="1" t="s">
        <v>769</v>
      </c>
      <c r="F102" s="1">
        <v>78</v>
      </c>
      <c r="G102" s="1" t="str">
        <f t="shared" si="3"/>
        <v>78/166</v>
      </c>
      <c r="H102" s="1">
        <v>1800</v>
      </c>
      <c r="I102" s="1">
        <v>100</v>
      </c>
      <c r="J102" s="1">
        <v>80</v>
      </c>
      <c r="K102" s="1" t="s">
        <v>25</v>
      </c>
      <c r="L102" s="1" t="s">
        <v>691</v>
      </c>
      <c r="M102" s="1">
        <v>2014</v>
      </c>
      <c r="N102" s="1">
        <v>50.116448654535198</v>
      </c>
      <c r="O102" s="1">
        <v>-112.922223792697</v>
      </c>
      <c r="Q102" s="1" t="s">
        <v>692</v>
      </c>
      <c r="R102" s="1" t="s">
        <v>22</v>
      </c>
    </row>
    <row r="103" spans="1:18" hidden="1" x14ac:dyDescent="0.3">
      <c r="A103" s="1" t="s">
        <v>16</v>
      </c>
      <c r="B103" s="1" t="s">
        <v>16</v>
      </c>
      <c r="C103" s="1" t="s">
        <v>689</v>
      </c>
      <c r="D103" s="1">
        <v>298.8</v>
      </c>
      <c r="E103" s="1" t="s">
        <v>770</v>
      </c>
      <c r="F103" s="1">
        <v>79</v>
      </c>
      <c r="G103" s="1" t="str">
        <f t="shared" si="3"/>
        <v>79/166</v>
      </c>
      <c r="H103" s="1">
        <v>1800</v>
      </c>
      <c r="I103" s="1">
        <v>100</v>
      </c>
      <c r="J103" s="1">
        <v>80</v>
      </c>
      <c r="K103" s="1" t="s">
        <v>25</v>
      </c>
      <c r="L103" s="1" t="s">
        <v>691</v>
      </c>
      <c r="M103" s="1">
        <v>2014</v>
      </c>
      <c r="N103" s="1">
        <v>50.110411719665102</v>
      </c>
      <c r="O103" s="1">
        <v>-112.923617471713</v>
      </c>
      <c r="Q103" s="1" t="s">
        <v>692</v>
      </c>
      <c r="R103" s="1" t="s">
        <v>22</v>
      </c>
    </row>
    <row r="104" spans="1:18" hidden="1" x14ac:dyDescent="0.3">
      <c r="A104" s="1" t="s">
        <v>16</v>
      </c>
      <c r="B104" s="1" t="s">
        <v>16</v>
      </c>
      <c r="C104" s="1" t="s">
        <v>689</v>
      </c>
      <c r="D104" s="1">
        <v>298.8</v>
      </c>
      <c r="E104" s="1" t="s">
        <v>771</v>
      </c>
      <c r="F104" s="1">
        <v>80</v>
      </c>
      <c r="G104" s="1" t="str">
        <f t="shared" si="3"/>
        <v>80/166</v>
      </c>
      <c r="H104" s="1">
        <v>1800</v>
      </c>
      <c r="I104" s="1">
        <v>100</v>
      </c>
      <c r="J104" s="1">
        <v>80</v>
      </c>
      <c r="K104" s="1" t="s">
        <v>25</v>
      </c>
      <c r="L104" s="1" t="s">
        <v>691</v>
      </c>
      <c r="M104" s="1">
        <v>2014</v>
      </c>
      <c r="N104" s="1">
        <v>50.108596503896599</v>
      </c>
      <c r="O104" s="1">
        <v>-112.919906977746</v>
      </c>
      <c r="Q104" s="1" t="s">
        <v>692</v>
      </c>
      <c r="R104" s="1" t="s">
        <v>22</v>
      </c>
    </row>
    <row r="105" spans="1:18" hidden="1" x14ac:dyDescent="0.3">
      <c r="A105" s="1" t="s">
        <v>16</v>
      </c>
      <c r="B105" s="1" t="s">
        <v>16</v>
      </c>
      <c r="C105" s="1" t="s">
        <v>689</v>
      </c>
      <c r="D105" s="1">
        <v>298.8</v>
      </c>
      <c r="E105" s="1" t="s">
        <v>772</v>
      </c>
      <c r="F105" s="1">
        <v>81</v>
      </c>
      <c r="G105" s="1" t="str">
        <f t="shared" si="3"/>
        <v>81/166</v>
      </c>
      <c r="H105" s="1">
        <v>1800</v>
      </c>
      <c r="I105" s="1">
        <v>100</v>
      </c>
      <c r="J105" s="1">
        <v>80</v>
      </c>
      <c r="K105" s="1" t="s">
        <v>25</v>
      </c>
      <c r="L105" s="1" t="s">
        <v>691</v>
      </c>
      <c r="M105" s="1">
        <v>2014</v>
      </c>
      <c r="N105" s="1">
        <v>50.107885004493397</v>
      </c>
      <c r="O105" s="1">
        <v>-112.910533358598</v>
      </c>
      <c r="Q105" s="1" t="s">
        <v>692</v>
      </c>
      <c r="R105" s="1" t="s">
        <v>22</v>
      </c>
    </row>
    <row r="106" spans="1:18" hidden="1" x14ac:dyDescent="0.3">
      <c r="A106" s="1" t="s">
        <v>16</v>
      </c>
      <c r="B106" s="1" t="s">
        <v>16</v>
      </c>
      <c r="C106" s="1" t="s">
        <v>689</v>
      </c>
      <c r="D106" s="1">
        <v>298.8</v>
      </c>
      <c r="E106" s="1" t="s">
        <v>773</v>
      </c>
      <c r="F106" s="1">
        <v>82</v>
      </c>
      <c r="G106" s="1" t="str">
        <f t="shared" si="3"/>
        <v>82/166</v>
      </c>
      <c r="H106" s="1">
        <v>1800</v>
      </c>
      <c r="I106" s="1">
        <v>100</v>
      </c>
      <c r="J106" s="1">
        <v>80</v>
      </c>
      <c r="K106" s="1" t="s">
        <v>25</v>
      </c>
      <c r="L106" s="1" t="s">
        <v>691</v>
      </c>
      <c r="M106" s="1">
        <v>2014</v>
      </c>
      <c r="N106" s="1">
        <v>50.1051826670232</v>
      </c>
      <c r="O106" s="1">
        <v>-112.9026945273</v>
      </c>
      <c r="Q106" s="1" t="s">
        <v>692</v>
      </c>
      <c r="R106" s="1" t="s">
        <v>22</v>
      </c>
    </row>
    <row r="107" spans="1:18" hidden="1" x14ac:dyDescent="0.3">
      <c r="A107" s="1" t="s">
        <v>16</v>
      </c>
      <c r="B107" s="1" t="s">
        <v>16</v>
      </c>
      <c r="C107" s="1" t="s">
        <v>689</v>
      </c>
      <c r="D107" s="1">
        <v>298.8</v>
      </c>
      <c r="E107" s="1" t="s">
        <v>774</v>
      </c>
      <c r="F107" s="1">
        <v>83</v>
      </c>
      <c r="G107" s="1" t="str">
        <f t="shared" si="3"/>
        <v>83/166</v>
      </c>
      <c r="H107" s="1">
        <v>1800</v>
      </c>
      <c r="I107" s="1">
        <v>100</v>
      </c>
      <c r="J107" s="1">
        <v>80</v>
      </c>
      <c r="K107" s="1" t="s">
        <v>25</v>
      </c>
      <c r="L107" s="1" t="s">
        <v>691</v>
      </c>
      <c r="M107" s="1">
        <v>2014</v>
      </c>
      <c r="N107" s="1">
        <v>50.096971846522699</v>
      </c>
      <c r="O107" s="1">
        <v>-112.90279852285499</v>
      </c>
      <c r="Q107" s="1" t="s">
        <v>692</v>
      </c>
      <c r="R107" s="1" t="s">
        <v>22</v>
      </c>
    </row>
    <row r="108" spans="1:18" hidden="1" x14ac:dyDescent="0.3">
      <c r="A108" s="1" t="s">
        <v>16</v>
      </c>
      <c r="B108" s="1" t="s">
        <v>16</v>
      </c>
      <c r="C108" s="1" t="s">
        <v>689</v>
      </c>
      <c r="D108" s="1">
        <v>298.8</v>
      </c>
      <c r="E108" s="1" t="s">
        <v>775</v>
      </c>
      <c r="F108" s="1">
        <v>84</v>
      </c>
      <c r="G108" s="1" t="str">
        <f t="shared" si="3"/>
        <v>84/166</v>
      </c>
      <c r="H108" s="1">
        <v>1800</v>
      </c>
      <c r="I108" s="1">
        <v>100</v>
      </c>
      <c r="J108" s="1">
        <v>80</v>
      </c>
      <c r="K108" s="1" t="s">
        <v>25</v>
      </c>
      <c r="L108" s="1" t="s">
        <v>691</v>
      </c>
      <c r="M108" s="1">
        <v>2014</v>
      </c>
      <c r="N108" s="1">
        <v>50.094248487613598</v>
      </c>
      <c r="O108" s="1">
        <v>-112.898335322718</v>
      </c>
      <c r="Q108" s="1" t="s">
        <v>692</v>
      </c>
      <c r="R108" s="1" t="s">
        <v>22</v>
      </c>
    </row>
    <row r="109" spans="1:18" hidden="1" x14ac:dyDescent="0.3">
      <c r="A109" s="1" t="s">
        <v>16</v>
      </c>
      <c r="B109" s="1" t="s">
        <v>16</v>
      </c>
      <c r="C109" s="1" t="s">
        <v>689</v>
      </c>
      <c r="D109" s="1">
        <v>298.8</v>
      </c>
      <c r="E109" s="1" t="s">
        <v>776</v>
      </c>
      <c r="F109" s="1">
        <v>85</v>
      </c>
      <c r="G109" s="1" t="str">
        <f t="shared" si="3"/>
        <v>85/166</v>
      </c>
      <c r="H109" s="1">
        <v>1800</v>
      </c>
      <c r="I109" s="1">
        <v>100</v>
      </c>
      <c r="J109" s="1">
        <v>80</v>
      </c>
      <c r="K109" s="1" t="s">
        <v>25</v>
      </c>
      <c r="L109" s="1" t="s">
        <v>691</v>
      </c>
      <c r="M109" s="1">
        <v>2014</v>
      </c>
      <c r="N109" s="1">
        <v>50.088077400549402</v>
      </c>
      <c r="O109" s="1">
        <v>-112.883983280755</v>
      </c>
      <c r="Q109" s="1" t="s">
        <v>692</v>
      </c>
      <c r="R109" s="1" t="s">
        <v>22</v>
      </c>
    </row>
    <row r="110" spans="1:18" hidden="1" x14ac:dyDescent="0.3">
      <c r="A110" s="1" t="s">
        <v>16</v>
      </c>
      <c r="B110" s="1" t="s">
        <v>16</v>
      </c>
      <c r="C110" s="1" t="s">
        <v>689</v>
      </c>
      <c r="D110" s="1">
        <v>298.8</v>
      </c>
      <c r="E110" s="1" t="s">
        <v>777</v>
      </c>
      <c r="F110" s="1">
        <v>86</v>
      </c>
      <c r="G110" s="1" t="str">
        <f t="shared" si="3"/>
        <v>86/166</v>
      </c>
      <c r="H110" s="1">
        <v>1800</v>
      </c>
      <c r="I110" s="1">
        <v>100</v>
      </c>
      <c r="J110" s="1">
        <v>80</v>
      </c>
      <c r="K110" s="1" t="s">
        <v>25</v>
      </c>
      <c r="L110" s="1" t="s">
        <v>691</v>
      </c>
      <c r="M110" s="1">
        <v>2014</v>
      </c>
      <c r="N110" s="1">
        <v>50.084948346256397</v>
      </c>
      <c r="O110" s="1">
        <v>-112.880166829451</v>
      </c>
      <c r="Q110" s="1" t="s">
        <v>692</v>
      </c>
      <c r="R110" s="1" t="s">
        <v>22</v>
      </c>
    </row>
    <row r="111" spans="1:18" hidden="1" x14ac:dyDescent="0.3">
      <c r="A111" s="1" t="s">
        <v>16</v>
      </c>
      <c r="B111" s="1" t="s">
        <v>16</v>
      </c>
      <c r="C111" s="1" t="s">
        <v>689</v>
      </c>
      <c r="D111" s="1">
        <v>298.8</v>
      </c>
      <c r="E111" s="1" t="s">
        <v>778</v>
      </c>
      <c r="F111" s="1">
        <v>87</v>
      </c>
      <c r="G111" s="1" t="str">
        <f t="shared" si="3"/>
        <v>87/166</v>
      </c>
      <c r="H111" s="1">
        <v>1800</v>
      </c>
      <c r="I111" s="1">
        <v>100</v>
      </c>
      <c r="J111" s="1">
        <v>80</v>
      </c>
      <c r="K111" s="1" t="s">
        <v>25</v>
      </c>
      <c r="L111" s="1" t="s">
        <v>691</v>
      </c>
      <c r="M111" s="1">
        <v>2014</v>
      </c>
      <c r="N111" s="1">
        <v>50.082403035911</v>
      </c>
      <c r="O111" s="1">
        <v>-112.87592715354</v>
      </c>
      <c r="Q111" s="1" t="s">
        <v>692</v>
      </c>
      <c r="R111" s="1" t="s">
        <v>22</v>
      </c>
    </row>
    <row r="112" spans="1:18" hidden="1" x14ac:dyDescent="0.3">
      <c r="A112" s="1" t="s">
        <v>16</v>
      </c>
      <c r="B112" s="1" t="s">
        <v>16</v>
      </c>
      <c r="C112" s="1" t="s">
        <v>689</v>
      </c>
      <c r="D112" s="1">
        <v>298.8</v>
      </c>
      <c r="E112" s="1" t="s">
        <v>779</v>
      </c>
      <c r="F112" s="1">
        <v>88</v>
      </c>
      <c r="G112" s="1" t="str">
        <f t="shared" si="3"/>
        <v>88/166</v>
      </c>
      <c r="H112" s="1">
        <v>1800</v>
      </c>
      <c r="I112" s="1">
        <v>100</v>
      </c>
      <c r="J112" s="1">
        <v>80</v>
      </c>
      <c r="K112" s="1" t="s">
        <v>25</v>
      </c>
      <c r="L112" s="1" t="s">
        <v>691</v>
      </c>
      <c r="M112" s="1">
        <v>2014</v>
      </c>
      <c r="N112" s="1">
        <v>50.082920271285303</v>
      </c>
      <c r="O112" s="1">
        <v>-112.865288794444</v>
      </c>
      <c r="Q112" s="1" t="s">
        <v>692</v>
      </c>
      <c r="R112" s="1" t="s">
        <v>22</v>
      </c>
    </row>
    <row r="113" spans="1:18" hidden="1" x14ac:dyDescent="0.3">
      <c r="A113" s="1" t="s">
        <v>16</v>
      </c>
      <c r="B113" s="1" t="s">
        <v>16</v>
      </c>
      <c r="C113" s="1" t="s">
        <v>689</v>
      </c>
      <c r="D113" s="1">
        <v>298.8</v>
      </c>
      <c r="E113" s="1" t="s">
        <v>780</v>
      </c>
      <c r="F113" s="1">
        <v>89</v>
      </c>
      <c r="G113" s="1" t="str">
        <f t="shared" si="3"/>
        <v>89/166</v>
      </c>
      <c r="H113" s="1">
        <v>1800</v>
      </c>
      <c r="I113" s="1">
        <v>100</v>
      </c>
      <c r="J113" s="1">
        <v>80</v>
      </c>
      <c r="K113" s="1" t="s">
        <v>25</v>
      </c>
      <c r="L113" s="1" t="s">
        <v>691</v>
      </c>
      <c r="M113" s="1">
        <v>2014</v>
      </c>
      <c r="N113" s="1">
        <v>50.0829983929858</v>
      </c>
      <c r="O113" s="1">
        <v>-112.85643446245</v>
      </c>
      <c r="Q113" s="1" t="s">
        <v>692</v>
      </c>
      <c r="R113" s="1" t="s">
        <v>22</v>
      </c>
    </row>
    <row r="114" spans="1:18" hidden="1" x14ac:dyDescent="0.3">
      <c r="A114" s="1" t="s">
        <v>16</v>
      </c>
      <c r="B114" s="1" t="s">
        <v>16</v>
      </c>
      <c r="C114" s="1" t="s">
        <v>689</v>
      </c>
      <c r="D114" s="1">
        <v>298.8</v>
      </c>
      <c r="E114" s="1" t="s">
        <v>781</v>
      </c>
      <c r="F114" s="1">
        <v>90</v>
      </c>
      <c r="G114" s="1" t="str">
        <f t="shared" si="3"/>
        <v>90/166</v>
      </c>
      <c r="H114" s="1">
        <v>1800</v>
      </c>
      <c r="I114" s="1">
        <v>100</v>
      </c>
      <c r="J114" s="1">
        <v>80</v>
      </c>
      <c r="K114" s="1" t="s">
        <v>25</v>
      </c>
      <c r="L114" s="1" t="s">
        <v>691</v>
      </c>
      <c r="M114" s="1">
        <v>2014</v>
      </c>
      <c r="N114" s="1">
        <v>50.082143917691099</v>
      </c>
      <c r="O114" s="1">
        <v>-112.85005400467099</v>
      </c>
      <c r="Q114" s="1" t="s">
        <v>692</v>
      </c>
      <c r="R114" s="1" t="s">
        <v>22</v>
      </c>
    </row>
    <row r="115" spans="1:18" hidden="1" x14ac:dyDescent="0.3">
      <c r="A115" s="1" t="s">
        <v>16</v>
      </c>
      <c r="B115" s="1" t="s">
        <v>16</v>
      </c>
      <c r="C115" s="1" t="s">
        <v>689</v>
      </c>
      <c r="D115" s="1">
        <v>298.8</v>
      </c>
      <c r="E115" s="1" t="s">
        <v>782</v>
      </c>
      <c r="F115" s="1">
        <v>91</v>
      </c>
      <c r="G115" s="1" t="str">
        <f t="shared" si="3"/>
        <v>91/166</v>
      </c>
      <c r="H115" s="1">
        <v>1800</v>
      </c>
      <c r="I115" s="1">
        <v>100</v>
      </c>
      <c r="J115" s="1">
        <v>80</v>
      </c>
      <c r="K115" s="1" t="s">
        <v>25</v>
      </c>
      <c r="L115" s="1" t="s">
        <v>691</v>
      </c>
      <c r="M115" s="1">
        <v>2014</v>
      </c>
      <c r="N115" s="1">
        <v>50.0884250729857</v>
      </c>
      <c r="O115" s="1">
        <v>-112.821326137695</v>
      </c>
      <c r="Q115" s="1" t="s">
        <v>692</v>
      </c>
      <c r="R115" s="1" t="s">
        <v>22</v>
      </c>
    </row>
    <row r="116" spans="1:18" hidden="1" x14ac:dyDescent="0.3">
      <c r="A116" s="1" t="s">
        <v>16</v>
      </c>
      <c r="B116" s="1" t="s">
        <v>16</v>
      </c>
      <c r="C116" s="1" t="s">
        <v>689</v>
      </c>
      <c r="D116" s="1">
        <v>298.8</v>
      </c>
      <c r="E116" s="1" t="s">
        <v>783</v>
      </c>
      <c r="F116" s="1">
        <v>92</v>
      </c>
      <c r="G116" s="1" t="str">
        <f t="shared" si="3"/>
        <v>92/166</v>
      </c>
      <c r="H116" s="1">
        <v>1800</v>
      </c>
      <c r="I116" s="1">
        <v>100</v>
      </c>
      <c r="J116" s="1">
        <v>80</v>
      </c>
      <c r="K116" s="1" t="s">
        <v>25</v>
      </c>
      <c r="L116" s="1" t="s">
        <v>691</v>
      </c>
      <c r="M116" s="1">
        <v>2014</v>
      </c>
      <c r="N116" s="1">
        <v>50.084690745992802</v>
      </c>
      <c r="O116" s="1">
        <v>-112.81984223130701</v>
      </c>
      <c r="Q116" s="1" t="s">
        <v>692</v>
      </c>
      <c r="R116" s="1" t="s">
        <v>22</v>
      </c>
    </row>
    <row r="117" spans="1:18" hidden="1" x14ac:dyDescent="0.3">
      <c r="A117" s="1" t="s">
        <v>16</v>
      </c>
      <c r="B117" s="1" t="s">
        <v>16</v>
      </c>
      <c r="C117" s="1" t="s">
        <v>689</v>
      </c>
      <c r="D117" s="1">
        <v>298.8</v>
      </c>
      <c r="E117" s="1" t="s">
        <v>784</v>
      </c>
      <c r="F117" s="1">
        <v>93</v>
      </c>
      <c r="G117" s="1" t="str">
        <f t="shared" si="3"/>
        <v>93/166</v>
      </c>
      <c r="H117" s="1">
        <v>1800</v>
      </c>
      <c r="I117" s="1">
        <v>100</v>
      </c>
      <c r="J117" s="1">
        <v>80</v>
      </c>
      <c r="K117" s="1" t="s">
        <v>25</v>
      </c>
      <c r="L117" s="1" t="s">
        <v>691</v>
      </c>
      <c r="M117" s="1">
        <v>2014</v>
      </c>
      <c r="N117" s="1">
        <v>50.080339421229297</v>
      </c>
      <c r="O117" s="1">
        <v>-112.817069795089</v>
      </c>
      <c r="Q117" s="1" t="s">
        <v>692</v>
      </c>
      <c r="R117" s="1" t="s">
        <v>22</v>
      </c>
    </row>
    <row r="118" spans="1:18" hidden="1" x14ac:dyDescent="0.3">
      <c r="A118" s="1" t="s">
        <v>16</v>
      </c>
      <c r="B118" s="1" t="s">
        <v>16</v>
      </c>
      <c r="C118" s="1" t="s">
        <v>689</v>
      </c>
      <c r="D118" s="1">
        <v>298.8</v>
      </c>
      <c r="E118" s="1" t="s">
        <v>785</v>
      </c>
      <c r="F118" s="1">
        <v>94</v>
      </c>
      <c r="G118" s="1" t="str">
        <f t="shared" si="3"/>
        <v>94/166</v>
      </c>
      <c r="H118" s="1">
        <v>1800</v>
      </c>
      <c r="I118" s="1">
        <v>100</v>
      </c>
      <c r="J118" s="1">
        <v>80</v>
      </c>
      <c r="K118" s="1" t="s">
        <v>25</v>
      </c>
      <c r="L118" s="1" t="s">
        <v>691</v>
      </c>
      <c r="M118" s="1">
        <v>2014</v>
      </c>
      <c r="N118" s="1">
        <v>50.1268365416392</v>
      </c>
      <c r="O118" s="1">
        <v>-112.902716720184</v>
      </c>
      <c r="Q118" s="1" t="s">
        <v>692</v>
      </c>
      <c r="R118" s="1" t="s">
        <v>22</v>
      </c>
    </row>
    <row r="119" spans="1:18" hidden="1" x14ac:dyDescent="0.3">
      <c r="A119" s="1" t="s">
        <v>16</v>
      </c>
      <c r="B119" s="1" t="s">
        <v>16</v>
      </c>
      <c r="C119" s="1" t="s">
        <v>689</v>
      </c>
      <c r="D119" s="1">
        <v>298.8</v>
      </c>
      <c r="E119" s="1" t="s">
        <v>786</v>
      </c>
      <c r="F119" s="1">
        <v>95</v>
      </c>
      <c r="G119" s="1" t="str">
        <f t="shared" si="3"/>
        <v>95/166</v>
      </c>
      <c r="H119" s="1">
        <v>1800</v>
      </c>
      <c r="I119" s="1">
        <v>100</v>
      </c>
      <c r="J119" s="1">
        <v>80</v>
      </c>
      <c r="K119" s="1" t="s">
        <v>25</v>
      </c>
      <c r="L119" s="1" t="s">
        <v>691</v>
      </c>
      <c r="M119" s="1">
        <v>2014</v>
      </c>
      <c r="N119" s="1">
        <v>50.124544622450799</v>
      </c>
      <c r="O119" s="1">
        <v>-112.898807223294</v>
      </c>
      <c r="Q119" s="1" t="s">
        <v>692</v>
      </c>
      <c r="R119" s="1" t="s">
        <v>22</v>
      </c>
    </row>
    <row r="120" spans="1:18" hidden="1" x14ac:dyDescent="0.3">
      <c r="A120" s="1" t="s">
        <v>16</v>
      </c>
      <c r="B120" s="1" t="s">
        <v>16</v>
      </c>
      <c r="C120" s="1" t="s">
        <v>689</v>
      </c>
      <c r="D120" s="1">
        <v>298.8</v>
      </c>
      <c r="E120" s="1" t="s">
        <v>787</v>
      </c>
      <c r="F120" s="1">
        <v>96</v>
      </c>
      <c r="G120" s="1" t="str">
        <f t="shared" si="3"/>
        <v>96/166</v>
      </c>
      <c r="H120" s="1">
        <v>1800</v>
      </c>
      <c r="I120" s="1">
        <v>100</v>
      </c>
      <c r="J120" s="1">
        <v>80</v>
      </c>
      <c r="K120" s="1" t="s">
        <v>25</v>
      </c>
      <c r="L120" s="1" t="s">
        <v>691</v>
      </c>
      <c r="M120" s="1">
        <v>2014</v>
      </c>
      <c r="N120" s="1">
        <v>50.121785860374601</v>
      </c>
      <c r="O120" s="1">
        <v>-112.887340603835</v>
      </c>
      <c r="Q120" s="1" t="s">
        <v>692</v>
      </c>
      <c r="R120" s="1" t="s">
        <v>22</v>
      </c>
    </row>
    <row r="121" spans="1:18" hidden="1" x14ac:dyDescent="0.3">
      <c r="A121" s="1" t="s">
        <v>16</v>
      </c>
      <c r="B121" s="1" t="s">
        <v>16</v>
      </c>
      <c r="C121" s="1" t="s">
        <v>689</v>
      </c>
      <c r="D121" s="1">
        <v>298.8</v>
      </c>
      <c r="E121" s="1" t="s">
        <v>788</v>
      </c>
      <c r="F121" s="1">
        <v>97</v>
      </c>
      <c r="G121" s="1" t="str">
        <f t="shared" ref="G121:G152" si="4">F121&amp;"/"&amp;166</f>
        <v>97/166</v>
      </c>
      <c r="H121" s="1">
        <v>1800</v>
      </c>
      <c r="I121" s="1">
        <v>100</v>
      </c>
      <c r="J121" s="1">
        <v>80</v>
      </c>
      <c r="K121" s="1" t="s">
        <v>25</v>
      </c>
      <c r="L121" s="1" t="s">
        <v>691</v>
      </c>
      <c r="M121" s="1">
        <v>2014</v>
      </c>
      <c r="N121" s="1">
        <v>50.116265702044302</v>
      </c>
      <c r="O121" s="1">
        <v>-112.879250466427</v>
      </c>
      <c r="Q121" s="1" t="s">
        <v>692</v>
      </c>
      <c r="R121" s="1" t="s">
        <v>22</v>
      </c>
    </row>
    <row r="122" spans="1:18" hidden="1" x14ac:dyDescent="0.3">
      <c r="A122" s="1" t="s">
        <v>16</v>
      </c>
      <c r="B122" s="1" t="s">
        <v>16</v>
      </c>
      <c r="C122" s="1" t="s">
        <v>689</v>
      </c>
      <c r="D122" s="1">
        <v>298.8</v>
      </c>
      <c r="E122" s="1" t="s">
        <v>789</v>
      </c>
      <c r="F122" s="1">
        <v>98</v>
      </c>
      <c r="G122" s="1" t="str">
        <f t="shared" si="4"/>
        <v>98/166</v>
      </c>
      <c r="H122" s="1">
        <v>1800</v>
      </c>
      <c r="I122" s="1">
        <v>100</v>
      </c>
      <c r="J122" s="1">
        <v>80</v>
      </c>
      <c r="K122" s="1" t="s">
        <v>25</v>
      </c>
      <c r="L122" s="1" t="s">
        <v>691</v>
      </c>
      <c r="M122" s="1">
        <v>2014</v>
      </c>
      <c r="N122" s="1">
        <v>50.113434544971</v>
      </c>
      <c r="O122" s="1">
        <v>-112.87461944731901</v>
      </c>
      <c r="Q122" s="1" t="s">
        <v>692</v>
      </c>
      <c r="R122" s="1" t="s">
        <v>22</v>
      </c>
    </row>
    <row r="123" spans="1:18" hidden="1" x14ac:dyDescent="0.3">
      <c r="A123" s="1" t="s">
        <v>16</v>
      </c>
      <c r="B123" s="1" t="s">
        <v>16</v>
      </c>
      <c r="C123" s="1" t="s">
        <v>689</v>
      </c>
      <c r="D123" s="1">
        <v>298.8</v>
      </c>
      <c r="E123" s="1" t="s">
        <v>790</v>
      </c>
      <c r="F123" s="1">
        <v>99</v>
      </c>
      <c r="G123" s="1" t="str">
        <f t="shared" si="4"/>
        <v>99/166</v>
      </c>
      <c r="H123" s="1">
        <v>1800</v>
      </c>
      <c r="I123" s="1">
        <v>100</v>
      </c>
      <c r="J123" s="1">
        <v>80</v>
      </c>
      <c r="K123" s="1" t="s">
        <v>25</v>
      </c>
      <c r="L123" s="1" t="s">
        <v>691</v>
      </c>
      <c r="M123" s="1">
        <v>2014</v>
      </c>
      <c r="N123" s="1">
        <v>50.111296129053599</v>
      </c>
      <c r="O123" s="1">
        <v>-112.868145477301</v>
      </c>
      <c r="Q123" s="1" t="s">
        <v>692</v>
      </c>
      <c r="R123" s="1" t="s">
        <v>22</v>
      </c>
    </row>
    <row r="124" spans="1:18" hidden="1" x14ac:dyDescent="0.3">
      <c r="A124" s="1" t="s">
        <v>16</v>
      </c>
      <c r="B124" s="1" t="s">
        <v>16</v>
      </c>
      <c r="C124" s="1" t="s">
        <v>689</v>
      </c>
      <c r="D124" s="1">
        <v>298.8</v>
      </c>
      <c r="E124" s="1" t="s">
        <v>791</v>
      </c>
      <c r="F124" s="1">
        <v>100</v>
      </c>
      <c r="G124" s="1" t="str">
        <f t="shared" si="4"/>
        <v>100/166</v>
      </c>
      <c r="H124" s="1">
        <v>1800</v>
      </c>
      <c r="I124" s="1">
        <v>100</v>
      </c>
      <c r="J124" s="1">
        <v>80</v>
      </c>
      <c r="K124" s="1" t="s">
        <v>25</v>
      </c>
      <c r="L124" s="1" t="s">
        <v>691</v>
      </c>
      <c r="M124" s="1">
        <v>2014</v>
      </c>
      <c r="N124" s="1">
        <v>50.108063848805301</v>
      </c>
      <c r="O124" s="1">
        <v>-112.86231745611499</v>
      </c>
      <c r="Q124" s="1" t="s">
        <v>692</v>
      </c>
      <c r="R124" s="1" t="s">
        <v>22</v>
      </c>
    </row>
    <row r="125" spans="1:18" hidden="1" x14ac:dyDescent="0.3">
      <c r="A125" s="1" t="s">
        <v>16</v>
      </c>
      <c r="B125" s="1" t="s">
        <v>16</v>
      </c>
      <c r="C125" s="1" t="s">
        <v>689</v>
      </c>
      <c r="D125" s="1">
        <v>298.8</v>
      </c>
      <c r="E125" s="1" t="s">
        <v>792</v>
      </c>
      <c r="F125" s="1">
        <v>101</v>
      </c>
      <c r="G125" s="1" t="str">
        <f t="shared" si="4"/>
        <v>101/166</v>
      </c>
      <c r="H125" s="1">
        <v>1800</v>
      </c>
      <c r="I125" s="1">
        <v>100</v>
      </c>
      <c r="J125" s="1">
        <v>80</v>
      </c>
      <c r="K125" s="1" t="s">
        <v>25</v>
      </c>
      <c r="L125" s="1" t="s">
        <v>691</v>
      </c>
      <c r="M125" s="1">
        <v>2014</v>
      </c>
      <c r="N125" s="1">
        <v>50.148192994200201</v>
      </c>
      <c r="O125" s="1">
        <v>-112.88713747279201</v>
      </c>
      <c r="Q125" s="1" t="s">
        <v>692</v>
      </c>
      <c r="R125" s="1" t="s">
        <v>22</v>
      </c>
    </row>
    <row r="126" spans="1:18" hidden="1" x14ac:dyDescent="0.3">
      <c r="A126" s="1" t="s">
        <v>16</v>
      </c>
      <c r="B126" s="1" t="s">
        <v>16</v>
      </c>
      <c r="C126" s="1" t="s">
        <v>689</v>
      </c>
      <c r="D126" s="1">
        <v>298.8</v>
      </c>
      <c r="E126" s="1" t="s">
        <v>793</v>
      </c>
      <c r="F126" s="1">
        <v>102</v>
      </c>
      <c r="G126" s="1" t="str">
        <f t="shared" si="4"/>
        <v>102/166</v>
      </c>
      <c r="H126" s="1">
        <v>1800</v>
      </c>
      <c r="I126" s="1">
        <v>100</v>
      </c>
      <c r="J126" s="1">
        <v>80</v>
      </c>
      <c r="K126" s="1" t="s">
        <v>25</v>
      </c>
      <c r="L126" s="1" t="s">
        <v>691</v>
      </c>
      <c r="M126" s="1">
        <v>2014</v>
      </c>
      <c r="N126" s="1">
        <v>50.154781967638002</v>
      </c>
      <c r="O126" s="1">
        <v>-112.87259665329999</v>
      </c>
      <c r="Q126" s="1" t="s">
        <v>692</v>
      </c>
      <c r="R126" s="1" t="s">
        <v>22</v>
      </c>
    </row>
    <row r="127" spans="1:18" hidden="1" x14ac:dyDescent="0.3">
      <c r="A127" s="1" t="s">
        <v>16</v>
      </c>
      <c r="B127" s="1" t="s">
        <v>16</v>
      </c>
      <c r="C127" s="1" t="s">
        <v>689</v>
      </c>
      <c r="D127" s="1">
        <v>298.8</v>
      </c>
      <c r="E127" s="1" t="s">
        <v>794</v>
      </c>
      <c r="F127" s="1">
        <v>103</v>
      </c>
      <c r="G127" s="1" t="str">
        <f t="shared" si="4"/>
        <v>103/166</v>
      </c>
      <c r="H127" s="1">
        <v>1800</v>
      </c>
      <c r="I127" s="1">
        <v>100</v>
      </c>
      <c r="J127" s="1">
        <v>80</v>
      </c>
      <c r="K127" s="1" t="s">
        <v>25</v>
      </c>
      <c r="L127" s="1" t="s">
        <v>691</v>
      </c>
      <c r="M127" s="1">
        <v>2014</v>
      </c>
      <c r="N127" s="1">
        <v>50.152106122232297</v>
      </c>
      <c r="O127" s="1">
        <v>-112.868854913579</v>
      </c>
      <c r="Q127" s="1" t="s">
        <v>692</v>
      </c>
      <c r="R127" s="1" t="s">
        <v>22</v>
      </c>
    </row>
    <row r="128" spans="1:18" hidden="1" x14ac:dyDescent="0.3">
      <c r="A128" s="1" t="s">
        <v>16</v>
      </c>
      <c r="B128" s="1" t="s">
        <v>16</v>
      </c>
      <c r="C128" s="1" t="s">
        <v>689</v>
      </c>
      <c r="D128" s="1">
        <v>298.8</v>
      </c>
      <c r="E128" s="1" t="s">
        <v>795</v>
      </c>
      <c r="F128" s="1">
        <v>104</v>
      </c>
      <c r="G128" s="1" t="str">
        <f t="shared" si="4"/>
        <v>104/166</v>
      </c>
      <c r="H128" s="1">
        <v>1800</v>
      </c>
      <c r="I128" s="1">
        <v>100</v>
      </c>
      <c r="J128" s="1">
        <v>80</v>
      </c>
      <c r="K128" s="1" t="s">
        <v>25</v>
      </c>
      <c r="L128" s="1" t="s">
        <v>691</v>
      </c>
      <c r="M128" s="1">
        <v>2014</v>
      </c>
      <c r="N128" s="1">
        <v>50.148466762793397</v>
      </c>
      <c r="O128" s="1">
        <v>-112.865861344717</v>
      </c>
      <c r="Q128" s="1" t="s">
        <v>692</v>
      </c>
      <c r="R128" s="1" t="s">
        <v>22</v>
      </c>
    </row>
    <row r="129" spans="1:18" hidden="1" x14ac:dyDescent="0.3">
      <c r="A129" s="1" t="s">
        <v>16</v>
      </c>
      <c r="B129" s="1" t="s">
        <v>16</v>
      </c>
      <c r="C129" s="1" t="s">
        <v>689</v>
      </c>
      <c r="D129" s="1">
        <v>298.8</v>
      </c>
      <c r="E129" s="1" t="s">
        <v>796</v>
      </c>
      <c r="F129" s="1">
        <v>105</v>
      </c>
      <c r="G129" s="1" t="str">
        <f t="shared" si="4"/>
        <v>105/166</v>
      </c>
      <c r="H129" s="1">
        <v>1800</v>
      </c>
      <c r="I129" s="1">
        <v>100</v>
      </c>
      <c r="J129" s="1">
        <v>80</v>
      </c>
      <c r="K129" s="1" t="s">
        <v>25</v>
      </c>
      <c r="L129" s="1" t="s">
        <v>691</v>
      </c>
      <c r="M129" s="1">
        <v>2014</v>
      </c>
      <c r="N129" s="1">
        <v>50.146823171181801</v>
      </c>
      <c r="O129" s="1">
        <v>-112.86083311272</v>
      </c>
      <c r="Q129" s="1" t="s">
        <v>692</v>
      </c>
      <c r="R129" s="1" t="s">
        <v>22</v>
      </c>
    </row>
    <row r="130" spans="1:18" hidden="1" x14ac:dyDescent="0.3">
      <c r="A130" s="1" t="s">
        <v>16</v>
      </c>
      <c r="B130" s="1" t="s">
        <v>16</v>
      </c>
      <c r="C130" s="1" t="s">
        <v>689</v>
      </c>
      <c r="D130" s="1">
        <v>298.8</v>
      </c>
      <c r="E130" s="1" t="s">
        <v>797</v>
      </c>
      <c r="F130" s="1">
        <v>106</v>
      </c>
      <c r="G130" s="1" t="str">
        <f t="shared" si="4"/>
        <v>106/166</v>
      </c>
      <c r="H130" s="1">
        <v>1800</v>
      </c>
      <c r="I130" s="1">
        <v>100</v>
      </c>
      <c r="J130" s="1">
        <v>80</v>
      </c>
      <c r="K130" s="1" t="s">
        <v>25</v>
      </c>
      <c r="L130" s="1" t="s">
        <v>691</v>
      </c>
      <c r="M130" s="1">
        <v>2014</v>
      </c>
      <c r="N130" s="1">
        <v>50.142943918444701</v>
      </c>
      <c r="O130" s="1">
        <v>-112.858750353224</v>
      </c>
      <c r="Q130" s="1" t="s">
        <v>692</v>
      </c>
      <c r="R130" s="1" t="s">
        <v>22</v>
      </c>
    </row>
    <row r="131" spans="1:18" hidden="1" x14ac:dyDescent="0.3">
      <c r="A131" s="1" t="s">
        <v>16</v>
      </c>
      <c r="B131" s="1" t="s">
        <v>16</v>
      </c>
      <c r="C131" s="1" t="s">
        <v>689</v>
      </c>
      <c r="D131" s="1">
        <v>298.8</v>
      </c>
      <c r="E131" s="1" t="s">
        <v>798</v>
      </c>
      <c r="F131" s="1">
        <v>107</v>
      </c>
      <c r="G131" s="1" t="str">
        <f t="shared" si="4"/>
        <v>107/166</v>
      </c>
      <c r="H131" s="1">
        <v>1800</v>
      </c>
      <c r="I131" s="1">
        <v>100</v>
      </c>
      <c r="J131" s="1">
        <v>80</v>
      </c>
      <c r="K131" s="1" t="s">
        <v>25</v>
      </c>
      <c r="L131" s="1" t="s">
        <v>691</v>
      </c>
      <c r="M131" s="1">
        <v>2014</v>
      </c>
      <c r="N131" s="1">
        <v>50.140645389475999</v>
      </c>
      <c r="O131" s="1">
        <v>-112.854545707062</v>
      </c>
      <c r="Q131" s="1" t="s">
        <v>692</v>
      </c>
      <c r="R131" s="1" t="s">
        <v>22</v>
      </c>
    </row>
    <row r="132" spans="1:18" hidden="1" x14ac:dyDescent="0.3">
      <c r="A132" s="1" t="s">
        <v>16</v>
      </c>
      <c r="B132" s="1" t="s">
        <v>16</v>
      </c>
      <c r="C132" s="1" t="s">
        <v>689</v>
      </c>
      <c r="D132" s="1">
        <v>298.8</v>
      </c>
      <c r="E132" s="1" t="s">
        <v>799</v>
      </c>
      <c r="F132" s="1">
        <v>108</v>
      </c>
      <c r="G132" s="1" t="str">
        <f t="shared" si="4"/>
        <v>108/166</v>
      </c>
      <c r="H132" s="1">
        <v>1800</v>
      </c>
      <c r="I132" s="1">
        <v>100</v>
      </c>
      <c r="J132" s="1">
        <v>80</v>
      </c>
      <c r="K132" s="1" t="s">
        <v>25</v>
      </c>
      <c r="L132" s="1" t="s">
        <v>691</v>
      </c>
      <c r="M132" s="1">
        <v>2014</v>
      </c>
      <c r="N132" s="1">
        <v>50.131439171816297</v>
      </c>
      <c r="O132" s="1">
        <v>-112.858599126749</v>
      </c>
      <c r="Q132" s="1" t="s">
        <v>692</v>
      </c>
      <c r="R132" s="1" t="s">
        <v>22</v>
      </c>
    </row>
    <row r="133" spans="1:18" hidden="1" x14ac:dyDescent="0.3">
      <c r="A133" s="1" t="s">
        <v>16</v>
      </c>
      <c r="B133" s="1" t="s">
        <v>16</v>
      </c>
      <c r="C133" s="1" t="s">
        <v>689</v>
      </c>
      <c r="D133" s="1">
        <v>298.8</v>
      </c>
      <c r="E133" s="1" t="s">
        <v>800</v>
      </c>
      <c r="F133" s="1">
        <v>109</v>
      </c>
      <c r="G133" s="1" t="str">
        <f t="shared" si="4"/>
        <v>109/166</v>
      </c>
      <c r="H133" s="1">
        <v>1800</v>
      </c>
      <c r="I133" s="1">
        <v>100</v>
      </c>
      <c r="J133" s="1">
        <v>80</v>
      </c>
      <c r="K133" s="1" t="s">
        <v>25</v>
      </c>
      <c r="L133" s="1" t="s">
        <v>691</v>
      </c>
      <c r="M133" s="1">
        <v>2014</v>
      </c>
      <c r="N133" s="1">
        <v>50.126147774728999</v>
      </c>
      <c r="O133" s="1">
        <v>-112.849245961184</v>
      </c>
      <c r="Q133" s="1" t="s">
        <v>692</v>
      </c>
      <c r="R133" s="1" t="s">
        <v>22</v>
      </c>
    </row>
    <row r="134" spans="1:18" hidden="1" x14ac:dyDescent="0.3">
      <c r="A134" s="1" t="s">
        <v>16</v>
      </c>
      <c r="B134" s="1" t="s">
        <v>16</v>
      </c>
      <c r="C134" s="1" t="s">
        <v>689</v>
      </c>
      <c r="D134" s="1">
        <v>298.8</v>
      </c>
      <c r="E134" s="1" t="s">
        <v>801</v>
      </c>
      <c r="F134" s="1">
        <v>110</v>
      </c>
      <c r="G134" s="1" t="str">
        <f t="shared" si="4"/>
        <v>110/166</v>
      </c>
      <c r="H134" s="1">
        <v>1800</v>
      </c>
      <c r="I134" s="1">
        <v>100</v>
      </c>
      <c r="J134" s="1">
        <v>80</v>
      </c>
      <c r="K134" s="1" t="s">
        <v>25</v>
      </c>
      <c r="L134" s="1" t="s">
        <v>691</v>
      </c>
      <c r="M134" s="1">
        <v>2014</v>
      </c>
      <c r="N134" s="1">
        <v>50.124955669917398</v>
      </c>
      <c r="O134" s="1">
        <v>-112.84350061588999</v>
      </c>
      <c r="Q134" s="1" t="s">
        <v>692</v>
      </c>
      <c r="R134" s="1" t="s">
        <v>22</v>
      </c>
    </row>
    <row r="135" spans="1:18" hidden="1" x14ac:dyDescent="0.3">
      <c r="A135" s="1" t="s">
        <v>16</v>
      </c>
      <c r="B135" s="1" t="s">
        <v>16</v>
      </c>
      <c r="C135" s="1" t="s">
        <v>689</v>
      </c>
      <c r="D135" s="1">
        <v>298.8</v>
      </c>
      <c r="E135" s="1" t="s">
        <v>802</v>
      </c>
      <c r="F135" s="1">
        <v>111</v>
      </c>
      <c r="G135" s="1" t="str">
        <f t="shared" si="4"/>
        <v>111/166</v>
      </c>
      <c r="H135" s="1">
        <v>1800</v>
      </c>
      <c r="I135" s="1">
        <v>100</v>
      </c>
      <c r="J135" s="1">
        <v>80</v>
      </c>
      <c r="K135" s="1" t="s">
        <v>25</v>
      </c>
      <c r="L135" s="1" t="s">
        <v>691</v>
      </c>
      <c r="M135" s="1">
        <v>2014</v>
      </c>
      <c r="N135" s="1">
        <v>50.122199534167898</v>
      </c>
      <c r="O135" s="1">
        <v>-112.839160841199</v>
      </c>
      <c r="Q135" s="1" t="s">
        <v>692</v>
      </c>
      <c r="R135" s="1" t="s">
        <v>22</v>
      </c>
    </row>
    <row r="136" spans="1:18" hidden="1" x14ac:dyDescent="0.3">
      <c r="A136" s="1" t="s">
        <v>16</v>
      </c>
      <c r="B136" s="1" t="s">
        <v>16</v>
      </c>
      <c r="C136" s="1" t="s">
        <v>689</v>
      </c>
      <c r="D136" s="1">
        <v>298.8</v>
      </c>
      <c r="E136" s="1" t="s">
        <v>803</v>
      </c>
      <c r="F136" s="1">
        <v>112</v>
      </c>
      <c r="G136" s="1" t="str">
        <f t="shared" si="4"/>
        <v>112/166</v>
      </c>
      <c r="H136" s="1">
        <v>1800</v>
      </c>
      <c r="I136" s="1">
        <v>100</v>
      </c>
      <c r="J136" s="1">
        <v>80</v>
      </c>
      <c r="K136" s="1" t="s">
        <v>25</v>
      </c>
      <c r="L136" s="1" t="s">
        <v>691</v>
      </c>
      <c r="M136" s="1">
        <v>2014</v>
      </c>
      <c r="N136" s="1">
        <v>50.119601299472599</v>
      </c>
      <c r="O136" s="1">
        <v>-112.83492089799</v>
      </c>
      <c r="Q136" s="1" t="s">
        <v>692</v>
      </c>
      <c r="R136" s="1" t="s">
        <v>22</v>
      </c>
    </row>
    <row r="137" spans="1:18" hidden="1" x14ac:dyDescent="0.3">
      <c r="A137" s="1" t="s">
        <v>16</v>
      </c>
      <c r="B137" s="1" t="s">
        <v>16</v>
      </c>
      <c r="C137" s="1" t="s">
        <v>689</v>
      </c>
      <c r="D137" s="1">
        <v>298.8</v>
      </c>
      <c r="E137" s="1" t="s">
        <v>804</v>
      </c>
      <c r="F137" s="1">
        <v>113</v>
      </c>
      <c r="G137" s="1" t="str">
        <f t="shared" si="4"/>
        <v>113/166</v>
      </c>
      <c r="H137" s="1">
        <v>1800</v>
      </c>
      <c r="I137" s="1">
        <v>100</v>
      </c>
      <c r="J137" s="1">
        <v>80</v>
      </c>
      <c r="K137" s="1" t="s">
        <v>25</v>
      </c>
      <c r="L137" s="1" t="s">
        <v>691</v>
      </c>
      <c r="M137" s="1">
        <v>2014</v>
      </c>
      <c r="N137" s="1">
        <v>50.116940870675002</v>
      </c>
      <c r="O137" s="1">
        <v>-112.83075105216</v>
      </c>
      <c r="Q137" s="1" t="s">
        <v>692</v>
      </c>
      <c r="R137" s="1" t="s">
        <v>22</v>
      </c>
    </row>
    <row r="138" spans="1:18" hidden="1" x14ac:dyDescent="0.3">
      <c r="A138" s="1" t="s">
        <v>16</v>
      </c>
      <c r="B138" s="1" t="s">
        <v>16</v>
      </c>
      <c r="C138" s="1" t="s">
        <v>689</v>
      </c>
      <c r="D138" s="1">
        <v>298.8</v>
      </c>
      <c r="E138" s="1" t="s">
        <v>805</v>
      </c>
      <c r="F138" s="1">
        <v>114</v>
      </c>
      <c r="G138" s="1" t="str">
        <f t="shared" si="4"/>
        <v>114/166</v>
      </c>
      <c r="H138" s="1">
        <v>1800</v>
      </c>
      <c r="I138" s="1">
        <v>100</v>
      </c>
      <c r="J138" s="1">
        <v>80</v>
      </c>
      <c r="K138" s="1" t="s">
        <v>25</v>
      </c>
      <c r="L138" s="1" t="s">
        <v>691</v>
      </c>
      <c r="M138" s="1">
        <v>2014</v>
      </c>
      <c r="N138" s="1">
        <v>50.1130842281502</v>
      </c>
      <c r="O138" s="1">
        <v>-112.821662131994</v>
      </c>
      <c r="Q138" s="1" t="s">
        <v>692</v>
      </c>
      <c r="R138" s="1" t="s">
        <v>22</v>
      </c>
    </row>
    <row r="139" spans="1:18" hidden="1" x14ac:dyDescent="0.3">
      <c r="A139" s="1" t="s">
        <v>16</v>
      </c>
      <c r="B139" s="1" t="s">
        <v>16</v>
      </c>
      <c r="C139" s="1" t="s">
        <v>689</v>
      </c>
      <c r="D139" s="1">
        <v>298.8</v>
      </c>
      <c r="E139" s="1" t="s">
        <v>806</v>
      </c>
      <c r="F139" s="1">
        <v>115</v>
      </c>
      <c r="G139" s="1" t="str">
        <f t="shared" si="4"/>
        <v>115/166</v>
      </c>
      <c r="H139" s="1">
        <v>1800</v>
      </c>
      <c r="I139" s="1">
        <v>100</v>
      </c>
      <c r="J139" s="1">
        <v>80</v>
      </c>
      <c r="K139" s="1" t="s">
        <v>25</v>
      </c>
      <c r="L139" s="1" t="s">
        <v>691</v>
      </c>
      <c r="M139" s="1">
        <v>2014</v>
      </c>
      <c r="N139" s="1">
        <v>50.110587337406102</v>
      </c>
      <c r="O139" s="1">
        <v>-112.816779035908</v>
      </c>
      <c r="Q139" s="1" t="s">
        <v>692</v>
      </c>
      <c r="R139" s="1" t="s">
        <v>22</v>
      </c>
    </row>
    <row r="140" spans="1:18" hidden="1" x14ac:dyDescent="0.3">
      <c r="A140" s="1" t="s">
        <v>16</v>
      </c>
      <c r="B140" s="1" t="s">
        <v>16</v>
      </c>
      <c r="C140" s="1" t="s">
        <v>689</v>
      </c>
      <c r="D140" s="1">
        <v>298.8</v>
      </c>
      <c r="E140" s="1" t="s">
        <v>807</v>
      </c>
      <c r="F140" s="1">
        <v>116</v>
      </c>
      <c r="G140" s="1" t="str">
        <f t="shared" si="4"/>
        <v>116/166</v>
      </c>
      <c r="H140" s="1">
        <v>1800</v>
      </c>
      <c r="I140" s="1">
        <v>100</v>
      </c>
      <c r="J140" s="1">
        <v>80</v>
      </c>
      <c r="K140" s="1" t="s">
        <v>25</v>
      </c>
      <c r="L140" s="1" t="s">
        <v>691</v>
      </c>
      <c r="M140" s="1">
        <v>2014</v>
      </c>
      <c r="N140" s="1">
        <v>50.115385808365502</v>
      </c>
      <c r="O140" s="1">
        <v>-112.850767061401</v>
      </c>
      <c r="Q140" s="1" t="s">
        <v>692</v>
      </c>
      <c r="R140" s="1" t="s">
        <v>22</v>
      </c>
    </row>
    <row r="141" spans="1:18" hidden="1" x14ac:dyDescent="0.3">
      <c r="A141" s="1" t="s">
        <v>16</v>
      </c>
      <c r="B141" s="1" t="s">
        <v>16</v>
      </c>
      <c r="C141" s="1" t="s">
        <v>689</v>
      </c>
      <c r="D141" s="1">
        <v>298.8</v>
      </c>
      <c r="E141" s="1" t="s">
        <v>808</v>
      </c>
      <c r="F141" s="1">
        <v>117</v>
      </c>
      <c r="G141" s="1" t="str">
        <f t="shared" si="4"/>
        <v>117/166</v>
      </c>
      <c r="H141" s="1">
        <v>1800</v>
      </c>
      <c r="I141" s="1">
        <v>100</v>
      </c>
      <c r="J141" s="1">
        <v>80</v>
      </c>
      <c r="K141" s="1" t="s">
        <v>25</v>
      </c>
      <c r="L141" s="1" t="s">
        <v>691</v>
      </c>
      <c r="M141" s="1">
        <v>2014</v>
      </c>
      <c r="N141" s="1">
        <v>50.112933789107899</v>
      </c>
      <c r="O141" s="1">
        <v>-112.84735022288299</v>
      </c>
      <c r="Q141" s="1" t="s">
        <v>692</v>
      </c>
      <c r="R141" s="1" t="s">
        <v>22</v>
      </c>
    </row>
    <row r="142" spans="1:18" hidden="1" x14ac:dyDescent="0.3">
      <c r="A142" s="1" t="s">
        <v>16</v>
      </c>
      <c r="B142" s="1" t="s">
        <v>16</v>
      </c>
      <c r="C142" s="1" t="s">
        <v>689</v>
      </c>
      <c r="D142" s="1">
        <v>298.8</v>
      </c>
      <c r="E142" s="1" t="s">
        <v>809</v>
      </c>
      <c r="F142" s="1">
        <v>118</v>
      </c>
      <c r="G142" s="1" t="str">
        <f t="shared" si="4"/>
        <v>118/166</v>
      </c>
      <c r="H142" s="1">
        <v>1800</v>
      </c>
      <c r="I142" s="1">
        <v>100</v>
      </c>
      <c r="J142" s="1">
        <v>80</v>
      </c>
      <c r="K142" s="1" t="s">
        <v>25</v>
      </c>
      <c r="L142" s="1" t="s">
        <v>691</v>
      </c>
      <c r="M142" s="1">
        <v>2014</v>
      </c>
      <c r="N142" s="1">
        <v>50.1104545529342</v>
      </c>
      <c r="O142" s="1">
        <v>-112.842835439425</v>
      </c>
      <c r="Q142" s="1" t="s">
        <v>692</v>
      </c>
      <c r="R142" s="1" t="s">
        <v>22</v>
      </c>
    </row>
    <row r="143" spans="1:18" hidden="1" x14ac:dyDescent="0.3">
      <c r="A143" s="1" t="s">
        <v>16</v>
      </c>
      <c r="B143" s="1" t="s">
        <v>16</v>
      </c>
      <c r="C143" s="1" t="s">
        <v>689</v>
      </c>
      <c r="D143" s="1">
        <v>298.8</v>
      </c>
      <c r="E143" s="1" t="s">
        <v>810</v>
      </c>
      <c r="F143" s="1">
        <v>119</v>
      </c>
      <c r="G143" s="1" t="str">
        <f t="shared" si="4"/>
        <v>119/166</v>
      </c>
      <c r="H143" s="1">
        <v>1800</v>
      </c>
      <c r="I143" s="1">
        <v>100</v>
      </c>
      <c r="J143" s="1">
        <v>80</v>
      </c>
      <c r="K143" s="1" t="s">
        <v>25</v>
      </c>
      <c r="L143" s="1" t="s">
        <v>691</v>
      </c>
      <c r="M143" s="1">
        <v>2014</v>
      </c>
      <c r="N143" s="1">
        <v>50.107909927469102</v>
      </c>
      <c r="O143" s="1">
        <v>-112.83877276251999</v>
      </c>
      <c r="Q143" s="1" t="s">
        <v>692</v>
      </c>
      <c r="R143" s="1" t="s">
        <v>22</v>
      </c>
    </row>
    <row r="144" spans="1:18" hidden="1" x14ac:dyDescent="0.3">
      <c r="A144" s="1" t="s">
        <v>16</v>
      </c>
      <c r="B144" s="1" t="s">
        <v>16</v>
      </c>
      <c r="C144" s="1" t="s">
        <v>689</v>
      </c>
      <c r="D144" s="1">
        <v>298.8</v>
      </c>
      <c r="E144" s="1" t="s">
        <v>811</v>
      </c>
      <c r="F144" s="1">
        <v>120</v>
      </c>
      <c r="G144" s="1" t="str">
        <f t="shared" si="4"/>
        <v>120/166</v>
      </c>
      <c r="H144" s="1">
        <v>1800</v>
      </c>
      <c r="I144" s="1">
        <v>100</v>
      </c>
      <c r="J144" s="1">
        <v>80</v>
      </c>
      <c r="K144" s="1" t="s">
        <v>25</v>
      </c>
      <c r="L144" s="1" t="s">
        <v>691</v>
      </c>
      <c r="M144" s="1">
        <v>2014</v>
      </c>
      <c r="N144" s="1">
        <v>50.104011852645101</v>
      </c>
      <c r="O144" s="1">
        <v>-112.832438305126</v>
      </c>
      <c r="Q144" s="1" t="s">
        <v>692</v>
      </c>
      <c r="R144" s="1" t="s">
        <v>22</v>
      </c>
    </row>
    <row r="145" spans="1:18" hidden="1" x14ac:dyDescent="0.3">
      <c r="A145" s="1" t="s">
        <v>16</v>
      </c>
      <c r="B145" s="1" t="s">
        <v>16</v>
      </c>
      <c r="C145" s="1" t="s">
        <v>689</v>
      </c>
      <c r="D145" s="1">
        <v>298.8</v>
      </c>
      <c r="E145" s="1" t="s">
        <v>812</v>
      </c>
      <c r="F145" s="1">
        <v>121</v>
      </c>
      <c r="G145" s="1" t="str">
        <f t="shared" si="4"/>
        <v>121/166</v>
      </c>
      <c r="H145" s="1">
        <v>1800</v>
      </c>
      <c r="I145" s="1">
        <v>100</v>
      </c>
      <c r="J145" s="1">
        <v>80</v>
      </c>
      <c r="K145" s="1" t="s">
        <v>25</v>
      </c>
      <c r="L145" s="1" t="s">
        <v>691</v>
      </c>
      <c r="M145" s="1">
        <v>2014</v>
      </c>
      <c r="N145" s="1">
        <v>50.102844248612399</v>
      </c>
      <c r="O145" s="1">
        <v>-112.81940959683</v>
      </c>
      <c r="Q145" s="1" t="s">
        <v>692</v>
      </c>
      <c r="R145" s="1" t="s">
        <v>22</v>
      </c>
    </row>
    <row r="146" spans="1:18" hidden="1" x14ac:dyDescent="0.3">
      <c r="A146" s="1" t="s">
        <v>16</v>
      </c>
      <c r="B146" s="1" t="s">
        <v>16</v>
      </c>
      <c r="C146" s="1" t="s">
        <v>689</v>
      </c>
      <c r="D146" s="1">
        <v>298.8</v>
      </c>
      <c r="E146" s="1" t="s">
        <v>813</v>
      </c>
      <c r="F146" s="1">
        <v>122</v>
      </c>
      <c r="G146" s="1" t="str">
        <f t="shared" si="4"/>
        <v>122/166</v>
      </c>
      <c r="H146" s="1">
        <v>1800</v>
      </c>
      <c r="I146" s="1">
        <v>100</v>
      </c>
      <c r="J146" s="1">
        <v>80</v>
      </c>
      <c r="K146" s="1" t="s">
        <v>25</v>
      </c>
      <c r="L146" s="1" t="s">
        <v>691</v>
      </c>
      <c r="M146" s="1">
        <v>2014</v>
      </c>
      <c r="N146" s="1">
        <v>50.0999830240074</v>
      </c>
      <c r="O146" s="1">
        <v>-112.81581813567701</v>
      </c>
      <c r="Q146" s="1" t="s">
        <v>692</v>
      </c>
      <c r="R146" s="1" t="s">
        <v>22</v>
      </c>
    </row>
    <row r="147" spans="1:18" hidden="1" x14ac:dyDescent="0.3">
      <c r="A147" s="1" t="s">
        <v>16</v>
      </c>
      <c r="B147" s="1" t="s">
        <v>16</v>
      </c>
      <c r="C147" s="1" t="s">
        <v>689</v>
      </c>
      <c r="D147" s="1">
        <v>298.8</v>
      </c>
      <c r="E147" s="1" t="s">
        <v>814</v>
      </c>
      <c r="F147" s="1">
        <v>123</v>
      </c>
      <c r="G147" s="1" t="str">
        <f t="shared" si="4"/>
        <v>123/166</v>
      </c>
      <c r="H147" s="1">
        <v>1800</v>
      </c>
      <c r="I147" s="1">
        <v>100</v>
      </c>
      <c r="J147" s="1">
        <v>80</v>
      </c>
      <c r="K147" s="1" t="s">
        <v>25</v>
      </c>
      <c r="L147" s="1" t="s">
        <v>691</v>
      </c>
      <c r="M147" s="1">
        <v>2014</v>
      </c>
      <c r="N147" s="1">
        <v>50.2033897170868</v>
      </c>
      <c r="O147" s="1">
        <v>-112.875315135194</v>
      </c>
      <c r="Q147" s="1" t="s">
        <v>692</v>
      </c>
      <c r="R147" s="1" t="s">
        <v>22</v>
      </c>
    </row>
    <row r="148" spans="1:18" hidden="1" x14ac:dyDescent="0.3">
      <c r="A148" s="1" t="s">
        <v>16</v>
      </c>
      <c r="B148" s="1" t="s">
        <v>16</v>
      </c>
      <c r="C148" s="1" t="s">
        <v>689</v>
      </c>
      <c r="D148" s="1">
        <v>298.8</v>
      </c>
      <c r="E148" s="1" t="s">
        <v>815</v>
      </c>
      <c r="F148" s="1">
        <v>124</v>
      </c>
      <c r="G148" s="1" t="str">
        <f t="shared" si="4"/>
        <v>124/166</v>
      </c>
      <c r="H148" s="1">
        <v>1800</v>
      </c>
      <c r="I148" s="1">
        <v>100</v>
      </c>
      <c r="J148" s="1">
        <v>80</v>
      </c>
      <c r="K148" s="1" t="s">
        <v>25</v>
      </c>
      <c r="L148" s="1" t="s">
        <v>691</v>
      </c>
      <c r="M148" s="1">
        <v>2014</v>
      </c>
      <c r="N148" s="1">
        <v>50.1990183255337</v>
      </c>
      <c r="O148" s="1">
        <v>-112.87348753574599</v>
      </c>
      <c r="Q148" s="1" t="s">
        <v>692</v>
      </c>
      <c r="R148" s="1" t="s">
        <v>22</v>
      </c>
    </row>
    <row r="149" spans="1:18" hidden="1" x14ac:dyDescent="0.3">
      <c r="A149" s="1" t="s">
        <v>16</v>
      </c>
      <c r="B149" s="1" t="s">
        <v>16</v>
      </c>
      <c r="C149" s="1" t="s">
        <v>689</v>
      </c>
      <c r="D149" s="1">
        <v>298.8</v>
      </c>
      <c r="E149" s="1" t="s">
        <v>816</v>
      </c>
      <c r="F149" s="1">
        <v>125</v>
      </c>
      <c r="G149" s="1" t="str">
        <f t="shared" si="4"/>
        <v>125/166</v>
      </c>
      <c r="H149" s="1">
        <v>1800</v>
      </c>
      <c r="I149" s="1">
        <v>100</v>
      </c>
      <c r="J149" s="1">
        <v>80</v>
      </c>
      <c r="K149" s="1" t="s">
        <v>25</v>
      </c>
      <c r="L149" s="1" t="s">
        <v>691</v>
      </c>
      <c r="M149" s="1">
        <v>2014</v>
      </c>
      <c r="N149" s="1">
        <v>50.194805998168299</v>
      </c>
      <c r="O149" s="1">
        <v>-112.874659771971</v>
      </c>
      <c r="Q149" s="1" t="s">
        <v>692</v>
      </c>
      <c r="R149" s="1" t="s">
        <v>22</v>
      </c>
    </row>
    <row r="150" spans="1:18" hidden="1" x14ac:dyDescent="0.3">
      <c r="A150" s="1" t="s">
        <v>16</v>
      </c>
      <c r="B150" s="1" t="s">
        <v>16</v>
      </c>
      <c r="C150" s="1" t="s">
        <v>689</v>
      </c>
      <c r="D150" s="1">
        <v>298.8</v>
      </c>
      <c r="E150" s="1" t="s">
        <v>817</v>
      </c>
      <c r="F150" s="1">
        <v>126</v>
      </c>
      <c r="G150" s="1" t="str">
        <f t="shared" si="4"/>
        <v>126/166</v>
      </c>
      <c r="H150" s="1">
        <v>1800</v>
      </c>
      <c r="I150" s="1">
        <v>100</v>
      </c>
      <c r="J150" s="1">
        <v>80</v>
      </c>
      <c r="K150" s="1" t="s">
        <v>25</v>
      </c>
      <c r="L150" s="1" t="s">
        <v>691</v>
      </c>
      <c r="M150" s="1">
        <v>2014</v>
      </c>
      <c r="N150" s="1">
        <v>50.191242998033601</v>
      </c>
      <c r="O150" s="1">
        <v>-112.873514785137</v>
      </c>
      <c r="Q150" s="1" t="s">
        <v>692</v>
      </c>
      <c r="R150" s="1" t="s">
        <v>22</v>
      </c>
    </row>
    <row r="151" spans="1:18" hidden="1" x14ac:dyDescent="0.3">
      <c r="A151" s="1" t="s">
        <v>16</v>
      </c>
      <c r="B151" s="1" t="s">
        <v>16</v>
      </c>
      <c r="C151" s="1" t="s">
        <v>689</v>
      </c>
      <c r="D151" s="1">
        <v>298.8</v>
      </c>
      <c r="E151" s="1" t="s">
        <v>818</v>
      </c>
      <c r="F151" s="1">
        <v>127</v>
      </c>
      <c r="G151" s="1" t="str">
        <f t="shared" si="4"/>
        <v>127/166</v>
      </c>
      <c r="H151" s="1">
        <v>1800</v>
      </c>
      <c r="I151" s="1">
        <v>100</v>
      </c>
      <c r="J151" s="1">
        <v>80</v>
      </c>
      <c r="K151" s="1" t="s">
        <v>25</v>
      </c>
      <c r="L151" s="1" t="s">
        <v>691</v>
      </c>
      <c r="M151" s="1">
        <v>2014</v>
      </c>
      <c r="N151" s="1">
        <v>50.187321449262903</v>
      </c>
      <c r="O151" s="1">
        <v>-112.872429067951</v>
      </c>
      <c r="Q151" s="1" t="s">
        <v>692</v>
      </c>
      <c r="R151" s="1" t="s">
        <v>22</v>
      </c>
    </row>
    <row r="152" spans="1:18" hidden="1" x14ac:dyDescent="0.3">
      <c r="A152" s="1" t="s">
        <v>16</v>
      </c>
      <c r="B152" s="1" t="s">
        <v>16</v>
      </c>
      <c r="C152" s="1" t="s">
        <v>689</v>
      </c>
      <c r="D152" s="1">
        <v>298.8</v>
      </c>
      <c r="E152" s="1" t="s">
        <v>819</v>
      </c>
      <c r="F152" s="1">
        <v>128</v>
      </c>
      <c r="G152" s="1" t="str">
        <f t="shared" si="4"/>
        <v>128/166</v>
      </c>
      <c r="H152" s="1">
        <v>1800</v>
      </c>
      <c r="I152" s="1">
        <v>100</v>
      </c>
      <c r="J152" s="1">
        <v>80</v>
      </c>
      <c r="K152" s="1" t="s">
        <v>25</v>
      </c>
      <c r="L152" s="1" t="s">
        <v>691</v>
      </c>
      <c r="M152" s="1">
        <v>2014</v>
      </c>
      <c r="N152" s="1">
        <v>50.183932197314903</v>
      </c>
      <c r="O152" s="1">
        <v>-112.868427590889</v>
      </c>
      <c r="Q152" s="1" t="s">
        <v>692</v>
      </c>
      <c r="R152" s="1" t="s">
        <v>22</v>
      </c>
    </row>
    <row r="153" spans="1:18" hidden="1" x14ac:dyDescent="0.3">
      <c r="A153" s="1" t="s">
        <v>16</v>
      </c>
      <c r="B153" s="1" t="s">
        <v>16</v>
      </c>
      <c r="C153" s="1" t="s">
        <v>689</v>
      </c>
      <c r="D153" s="1">
        <v>298.8</v>
      </c>
      <c r="E153" s="1" t="s">
        <v>820</v>
      </c>
      <c r="F153" s="1">
        <v>129</v>
      </c>
      <c r="G153" s="1" t="str">
        <f t="shared" ref="G153:G184" si="5">F153&amp;"/"&amp;166</f>
        <v>129/166</v>
      </c>
      <c r="H153" s="1">
        <v>1800</v>
      </c>
      <c r="I153" s="1">
        <v>100</v>
      </c>
      <c r="J153" s="1">
        <v>80</v>
      </c>
      <c r="K153" s="1" t="s">
        <v>25</v>
      </c>
      <c r="L153" s="1" t="s">
        <v>691</v>
      </c>
      <c r="M153" s="1">
        <v>2014</v>
      </c>
      <c r="N153" s="1">
        <v>50.181618065968301</v>
      </c>
      <c r="O153" s="1">
        <v>-112.863671953028</v>
      </c>
      <c r="Q153" s="1" t="s">
        <v>692</v>
      </c>
      <c r="R153" s="1" t="s">
        <v>22</v>
      </c>
    </row>
    <row r="154" spans="1:18" hidden="1" x14ac:dyDescent="0.3">
      <c r="A154" s="1" t="s">
        <v>16</v>
      </c>
      <c r="B154" s="1" t="s">
        <v>16</v>
      </c>
      <c r="C154" s="1" t="s">
        <v>689</v>
      </c>
      <c r="D154" s="1">
        <v>298.8</v>
      </c>
      <c r="E154" s="1" t="s">
        <v>821</v>
      </c>
      <c r="F154" s="1">
        <v>130</v>
      </c>
      <c r="G154" s="1" t="str">
        <f t="shared" si="5"/>
        <v>130/166</v>
      </c>
      <c r="H154" s="1">
        <v>1800</v>
      </c>
      <c r="I154" s="1">
        <v>100</v>
      </c>
      <c r="J154" s="1">
        <v>80</v>
      </c>
      <c r="K154" s="1" t="s">
        <v>25</v>
      </c>
      <c r="L154" s="1" t="s">
        <v>691</v>
      </c>
      <c r="M154" s="1">
        <v>2014</v>
      </c>
      <c r="N154" s="1">
        <v>50.178597938033001</v>
      </c>
      <c r="O154" s="1">
        <v>-112.859921786576</v>
      </c>
      <c r="Q154" s="1" t="s">
        <v>692</v>
      </c>
      <c r="R154" s="1" t="s">
        <v>22</v>
      </c>
    </row>
    <row r="155" spans="1:18" hidden="1" x14ac:dyDescent="0.3">
      <c r="A155" s="1" t="s">
        <v>16</v>
      </c>
      <c r="B155" s="1" t="s">
        <v>16</v>
      </c>
      <c r="C155" s="1" t="s">
        <v>689</v>
      </c>
      <c r="D155" s="1">
        <v>298.8</v>
      </c>
      <c r="E155" s="1" t="s">
        <v>822</v>
      </c>
      <c r="F155" s="1">
        <v>131</v>
      </c>
      <c r="G155" s="1" t="str">
        <f t="shared" si="5"/>
        <v>131/166</v>
      </c>
      <c r="H155" s="1">
        <v>1800</v>
      </c>
      <c r="I155" s="1">
        <v>100</v>
      </c>
      <c r="J155" s="1">
        <v>80</v>
      </c>
      <c r="K155" s="1" t="s">
        <v>25</v>
      </c>
      <c r="L155" s="1" t="s">
        <v>691</v>
      </c>
      <c r="M155" s="1">
        <v>2014</v>
      </c>
      <c r="N155" s="1">
        <v>50.175346552895498</v>
      </c>
      <c r="O155" s="1">
        <v>-112.85466738204801</v>
      </c>
      <c r="Q155" s="1" t="s">
        <v>692</v>
      </c>
      <c r="R155" s="1" t="s">
        <v>22</v>
      </c>
    </row>
    <row r="156" spans="1:18" hidden="1" x14ac:dyDescent="0.3">
      <c r="A156" s="1" t="s">
        <v>16</v>
      </c>
      <c r="B156" s="1" t="s">
        <v>16</v>
      </c>
      <c r="C156" s="1" t="s">
        <v>689</v>
      </c>
      <c r="D156" s="1">
        <v>298.8</v>
      </c>
      <c r="E156" s="1" t="s">
        <v>823</v>
      </c>
      <c r="F156" s="1">
        <v>132</v>
      </c>
      <c r="G156" s="1" t="str">
        <f t="shared" si="5"/>
        <v>132/166</v>
      </c>
      <c r="H156" s="1">
        <v>1800</v>
      </c>
      <c r="I156" s="1">
        <v>100</v>
      </c>
      <c r="J156" s="1">
        <v>80</v>
      </c>
      <c r="K156" s="1" t="s">
        <v>25</v>
      </c>
      <c r="L156" s="1" t="s">
        <v>691</v>
      </c>
      <c r="M156" s="1">
        <v>2014</v>
      </c>
      <c r="N156" s="1">
        <v>50.172309225321399</v>
      </c>
      <c r="O156" s="1">
        <v>-112.850484672966</v>
      </c>
      <c r="Q156" s="1" t="s">
        <v>692</v>
      </c>
      <c r="R156" s="1" t="s">
        <v>22</v>
      </c>
    </row>
    <row r="157" spans="1:18" hidden="1" x14ac:dyDescent="0.3">
      <c r="A157" s="1" t="s">
        <v>16</v>
      </c>
      <c r="B157" s="1" t="s">
        <v>16</v>
      </c>
      <c r="C157" s="1" t="s">
        <v>689</v>
      </c>
      <c r="D157" s="1">
        <v>298.8</v>
      </c>
      <c r="E157" s="1" t="s">
        <v>824</v>
      </c>
      <c r="F157" s="1">
        <v>133</v>
      </c>
      <c r="G157" s="1" t="str">
        <f t="shared" si="5"/>
        <v>133/166</v>
      </c>
      <c r="H157" s="1">
        <v>1800</v>
      </c>
      <c r="I157" s="1">
        <v>100</v>
      </c>
      <c r="J157" s="1">
        <v>80</v>
      </c>
      <c r="K157" s="1" t="s">
        <v>25</v>
      </c>
      <c r="L157" s="1" t="s">
        <v>691</v>
      </c>
      <c r="M157" s="1">
        <v>2014</v>
      </c>
      <c r="N157" s="1">
        <v>50.168979223884598</v>
      </c>
      <c r="O157" s="1">
        <v>-112.845972245182</v>
      </c>
      <c r="Q157" s="1" t="s">
        <v>692</v>
      </c>
      <c r="R157" s="1" t="s">
        <v>22</v>
      </c>
    </row>
    <row r="158" spans="1:18" hidden="1" x14ac:dyDescent="0.3">
      <c r="A158" s="1" t="s">
        <v>16</v>
      </c>
      <c r="B158" s="1" t="s">
        <v>16</v>
      </c>
      <c r="C158" s="1" t="s">
        <v>689</v>
      </c>
      <c r="D158" s="1">
        <v>298.8</v>
      </c>
      <c r="E158" s="1" t="s">
        <v>825</v>
      </c>
      <c r="F158" s="1">
        <v>134</v>
      </c>
      <c r="G158" s="1" t="str">
        <f t="shared" si="5"/>
        <v>134/166</v>
      </c>
      <c r="H158" s="1">
        <v>1800</v>
      </c>
      <c r="I158" s="1">
        <v>100</v>
      </c>
      <c r="J158" s="1">
        <v>80</v>
      </c>
      <c r="K158" s="1" t="s">
        <v>25</v>
      </c>
      <c r="L158" s="1" t="s">
        <v>691</v>
      </c>
      <c r="M158" s="1">
        <v>2014</v>
      </c>
      <c r="N158" s="1">
        <v>50.1665420869763</v>
      </c>
      <c r="O158" s="1">
        <v>-112.84156948411101</v>
      </c>
      <c r="Q158" s="1" t="s">
        <v>692</v>
      </c>
      <c r="R158" s="1" t="s">
        <v>22</v>
      </c>
    </row>
    <row r="159" spans="1:18" hidden="1" x14ac:dyDescent="0.3">
      <c r="A159" s="1" t="s">
        <v>16</v>
      </c>
      <c r="B159" s="1" t="s">
        <v>16</v>
      </c>
      <c r="C159" s="1" t="s">
        <v>689</v>
      </c>
      <c r="D159" s="1">
        <v>298.8</v>
      </c>
      <c r="E159" s="1" t="s">
        <v>826</v>
      </c>
      <c r="F159" s="1">
        <v>135</v>
      </c>
      <c r="G159" s="1" t="str">
        <f t="shared" si="5"/>
        <v>135/166</v>
      </c>
      <c r="H159" s="1">
        <v>1800</v>
      </c>
      <c r="I159" s="1">
        <v>100</v>
      </c>
      <c r="J159" s="1">
        <v>80</v>
      </c>
      <c r="K159" s="1" t="s">
        <v>25</v>
      </c>
      <c r="L159" s="1" t="s">
        <v>691</v>
      </c>
      <c r="M159" s="1">
        <v>2014</v>
      </c>
      <c r="N159" s="1">
        <v>50.162969128735803</v>
      </c>
      <c r="O159" s="1">
        <v>-112.83743609218</v>
      </c>
      <c r="Q159" s="1" t="s">
        <v>692</v>
      </c>
      <c r="R159" s="1" t="s">
        <v>22</v>
      </c>
    </row>
    <row r="160" spans="1:18" hidden="1" x14ac:dyDescent="0.3">
      <c r="A160" s="1" t="s">
        <v>16</v>
      </c>
      <c r="B160" s="1" t="s">
        <v>16</v>
      </c>
      <c r="C160" s="1" t="s">
        <v>689</v>
      </c>
      <c r="D160" s="1">
        <v>298.8</v>
      </c>
      <c r="E160" s="1" t="s">
        <v>827</v>
      </c>
      <c r="F160" s="1">
        <v>136</v>
      </c>
      <c r="G160" s="1" t="str">
        <f t="shared" si="5"/>
        <v>136/166</v>
      </c>
      <c r="H160" s="1">
        <v>1800</v>
      </c>
      <c r="I160" s="1">
        <v>100</v>
      </c>
      <c r="J160" s="1">
        <v>80</v>
      </c>
      <c r="K160" s="1" t="s">
        <v>25</v>
      </c>
      <c r="L160" s="1" t="s">
        <v>691</v>
      </c>
      <c r="M160" s="1">
        <v>2014</v>
      </c>
      <c r="N160" s="1">
        <v>50.160360604517102</v>
      </c>
      <c r="O160" s="1">
        <v>-112.831848158109</v>
      </c>
      <c r="Q160" s="1" t="s">
        <v>692</v>
      </c>
      <c r="R160" s="1" t="s">
        <v>22</v>
      </c>
    </row>
    <row r="161" spans="1:18" hidden="1" x14ac:dyDescent="0.3">
      <c r="A161" s="1" t="s">
        <v>16</v>
      </c>
      <c r="B161" s="1" t="s">
        <v>16</v>
      </c>
      <c r="C161" s="1" t="s">
        <v>689</v>
      </c>
      <c r="D161" s="1">
        <v>298.8</v>
      </c>
      <c r="E161" s="1" t="s">
        <v>828</v>
      </c>
      <c r="F161" s="1">
        <v>137</v>
      </c>
      <c r="G161" s="1" t="str">
        <f t="shared" si="5"/>
        <v>137/166</v>
      </c>
      <c r="H161" s="1">
        <v>1800</v>
      </c>
      <c r="I161" s="1">
        <v>100</v>
      </c>
      <c r="J161" s="1">
        <v>80</v>
      </c>
      <c r="K161" s="1" t="s">
        <v>25</v>
      </c>
      <c r="L161" s="1" t="s">
        <v>691</v>
      </c>
      <c r="M161" s="1">
        <v>2014</v>
      </c>
      <c r="N161" s="1">
        <v>50.157206797714601</v>
      </c>
      <c r="O161" s="1">
        <v>-112.827659743472</v>
      </c>
      <c r="Q161" s="1" t="s">
        <v>692</v>
      </c>
      <c r="R161" s="1" t="s">
        <v>22</v>
      </c>
    </row>
    <row r="162" spans="1:18" hidden="1" x14ac:dyDescent="0.3">
      <c r="A162" s="1" t="s">
        <v>16</v>
      </c>
      <c r="B162" s="1" t="s">
        <v>16</v>
      </c>
      <c r="C162" s="1" t="s">
        <v>689</v>
      </c>
      <c r="D162" s="1">
        <v>298.8</v>
      </c>
      <c r="E162" s="1" t="s">
        <v>829</v>
      </c>
      <c r="F162" s="1">
        <v>138</v>
      </c>
      <c r="G162" s="1" t="str">
        <f t="shared" si="5"/>
        <v>138/166</v>
      </c>
      <c r="H162" s="1">
        <v>1800</v>
      </c>
      <c r="I162" s="1">
        <v>100</v>
      </c>
      <c r="J162" s="1">
        <v>80</v>
      </c>
      <c r="K162" s="1" t="s">
        <v>25</v>
      </c>
      <c r="L162" s="1" t="s">
        <v>691</v>
      </c>
      <c r="M162" s="1">
        <v>2014</v>
      </c>
      <c r="N162" s="1">
        <v>50.169906183382899</v>
      </c>
      <c r="O162" s="1">
        <v>-112.869765228413</v>
      </c>
      <c r="Q162" s="1" t="s">
        <v>692</v>
      </c>
      <c r="R162" s="1" t="s">
        <v>22</v>
      </c>
    </row>
    <row r="163" spans="1:18" hidden="1" x14ac:dyDescent="0.3">
      <c r="A163" s="1" t="s">
        <v>16</v>
      </c>
      <c r="B163" s="1" t="s">
        <v>16</v>
      </c>
      <c r="C163" s="1" t="s">
        <v>689</v>
      </c>
      <c r="D163" s="1">
        <v>298.8</v>
      </c>
      <c r="E163" s="1" t="s">
        <v>830</v>
      </c>
      <c r="F163" s="1">
        <v>139</v>
      </c>
      <c r="G163" s="1" t="str">
        <f t="shared" si="5"/>
        <v>139/166</v>
      </c>
      <c r="H163" s="1">
        <v>1800</v>
      </c>
      <c r="I163" s="1">
        <v>100</v>
      </c>
      <c r="J163" s="1">
        <v>80</v>
      </c>
      <c r="K163" s="1" t="s">
        <v>25</v>
      </c>
      <c r="L163" s="1" t="s">
        <v>691</v>
      </c>
      <c r="M163" s="1">
        <v>2014</v>
      </c>
      <c r="N163" s="1">
        <v>50.167163485858197</v>
      </c>
      <c r="O163" s="1">
        <v>-112.865535809818</v>
      </c>
      <c r="Q163" s="1" t="s">
        <v>692</v>
      </c>
      <c r="R163" s="1" t="s">
        <v>22</v>
      </c>
    </row>
    <row r="164" spans="1:18" hidden="1" x14ac:dyDescent="0.3">
      <c r="A164" s="1" t="s">
        <v>16</v>
      </c>
      <c r="B164" s="1" t="s">
        <v>16</v>
      </c>
      <c r="C164" s="1" t="s">
        <v>689</v>
      </c>
      <c r="D164" s="1">
        <v>298.8</v>
      </c>
      <c r="E164" s="1" t="s">
        <v>831</v>
      </c>
      <c r="F164" s="1">
        <v>140</v>
      </c>
      <c r="G164" s="1" t="str">
        <f t="shared" si="5"/>
        <v>140/166</v>
      </c>
      <c r="H164" s="1">
        <v>1800</v>
      </c>
      <c r="I164" s="1">
        <v>100</v>
      </c>
      <c r="J164" s="1">
        <v>80</v>
      </c>
      <c r="K164" s="1" t="s">
        <v>25</v>
      </c>
      <c r="L164" s="1" t="s">
        <v>691</v>
      </c>
      <c r="M164" s="1">
        <v>2014</v>
      </c>
      <c r="N164" s="1">
        <v>50.163305383560598</v>
      </c>
      <c r="O164" s="1">
        <v>-112.862872568225</v>
      </c>
      <c r="Q164" s="1" t="s">
        <v>692</v>
      </c>
      <c r="R164" s="1" t="s">
        <v>22</v>
      </c>
    </row>
    <row r="165" spans="1:18" hidden="1" x14ac:dyDescent="0.3">
      <c r="A165" s="1" t="s">
        <v>16</v>
      </c>
      <c r="B165" s="1" t="s">
        <v>16</v>
      </c>
      <c r="C165" s="1" t="s">
        <v>689</v>
      </c>
      <c r="D165" s="1">
        <v>298.8</v>
      </c>
      <c r="E165" s="1" t="s">
        <v>832</v>
      </c>
      <c r="F165" s="1">
        <v>141</v>
      </c>
      <c r="G165" s="1" t="str">
        <f t="shared" si="5"/>
        <v>141/166</v>
      </c>
      <c r="H165" s="1">
        <v>1800</v>
      </c>
      <c r="I165" s="1">
        <v>100</v>
      </c>
      <c r="J165" s="1">
        <v>80</v>
      </c>
      <c r="K165" s="1" t="s">
        <v>25</v>
      </c>
      <c r="L165" s="1" t="s">
        <v>691</v>
      </c>
      <c r="M165" s="1">
        <v>2014</v>
      </c>
      <c r="N165" s="1">
        <v>50.160762642458302</v>
      </c>
      <c r="O165" s="1">
        <v>-112.859130263297</v>
      </c>
      <c r="Q165" s="1" t="s">
        <v>692</v>
      </c>
      <c r="R165" s="1" t="s">
        <v>22</v>
      </c>
    </row>
    <row r="166" spans="1:18" hidden="1" x14ac:dyDescent="0.3">
      <c r="A166" s="1" t="s">
        <v>16</v>
      </c>
      <c r="B166" s="1" t="s">
        <v>16</v>
      </c>
      <c r="C166" s="1" t="s">
        <v>689</v>
      </c>
      <c r="D166" s="1">
        <v>298.8</v>
      </c>
      <c r="E166" s="1" t="s">
        <v>833</v>
      </c>
      <c r="F166" s="1">
        <v>142</v>
      </c>
      <c r="G166" s="1" t="str">
        <f t="shared" si="5"/>
        <v>142/166</v>
      </c>
      <c r="H166" s="1">
        <v>1800</v>
      </c>
      <c r="I166" s="1">
        <v>100</v>
      </c>
      <c r="J166" s="1">
        <v>80</v>
      </c>
      <c r="K166" s="1" t="s">
        <v>25</v>
      </c>
      <c r="L166" s="1" t="s">
        <v>691</v>
      </c>
      <c r="M166" s="1">
        <v>2014</v>
      </c>
      <c r="N166" s="1">
        <v>50.158486373294402</v>
      </c>
      <c r="O166" s="1">
        <v>-112.854872048714</v>
      </c>
      <c r="Q166" s="1" t="s">
        <v>692</v>
      </c>
      <c r="R166" s="1" t="s">
        <v>22</v>
      </c>
    </row>
    <row r="167" spans="1:18" hidden="1" x14ac:dyDescent="0.3">
      <c r="A167" s="1" t="s">
        <v>16</v>
      </c>
      <c r="B167" s="1" t="s">
        <v>16</v>
      </c>
      <c r="C167" s="1" t="s">
        <v>689</v>
      </c>
      <c r="D167" s="1">
        <v>298.8</v>
      </c>
      <c r="E167" s="1" t="s">
        <v>834</v>
      </c>
      <c r="F167" s="1">
        <v>143</v>
      </c>
      <c r="G167" s="1" t="str">
        <f t="shared" si="5"/>
        <v>143/166</v>
      </c>
      <c r="H167" s="1">
        <v>1800</v>
      </c>
      <c r="I167" s="1">
        <v>100</v>
      </c>
      <c r="J167" s="1">
        <v>80</v>
      </c>
      <c r="K167" s="1" t="s">
        <v>25</v>
      </c>
      <c r="L167" s="1" t="s">
        <v>691</v>
      </c>
      <c r="M167" s="1">
        <v>2014</v>
      </c>
      <c r="N167" s="1">
        <v>50.155941918756703</v>
      </c>
      <c r="O167" s="1">
        <v>-112.850910653269</v>
      </c>
      <c r="Q167" s="1" t="s">
        <v>692</v>
      </c>
      <c r="R167" s="1" t="s">
        <v>22</v>
      </c>
    </row>
    <row r="168" spans="1:18" hidden="1" x14ac:dyDescent="0.3">
      <c r="A168" s="1" t="s">
        <v>16</v>
      </c>
      <c r="B168" s="1" t="s">
        <v>16</v>
      </c>
      <c r="C168" s="1" t="s">
        <v>689</v>
      </c>
      <c r="D168" s="1">
        <v>298.8</v>
      </c>
      <c r="E168" s="1" t="s">
        <v>835</v>
      </c>
      <c r="F168" s="1">
        <v>144</v>
      </c>
      <c r="G168" s="1" t="str">
        <f t="shared" si="5"/>
        <v>144/166</v>
      </c>
      <c r="H168" s="1">
        <v>1800</v>
      </c>
      <c r="I168" s="1">
        <v>100</v>
      </c>
      <c r="J168" s="1">
        <v>80</v>
      </c>
      <c r="K168" s="1" t="s">
        <v>25</v>
      </c>
      <c r="L168" s="1" t="s">
        <v>691</v>
      </c>
      <c r="M168" s="1">
        <v>2014</v>
      </c>
      <c r="N168" s="1">
        <v>50.153111124652398</v>
      </c>
      <c r="O168" s="1">
        <v>-112.84674791326501</v>
      </c>
      <c r="Q168" s="1" t="s">
        <v>692</v>
      </c>
      <c r="R168" s="1" t="s">
        <v>22</v>
      </c>
    </row>
    <row r="169" spans="1:18" hidden="1" x14ac:dyDescent="0.3">
      <c r="A169" s="1" t="s">
        <v>16</v>
      </c>
      <c r="B169" s="1" t="s">
        <v>16</v>
      </c>
      <c r="C169" s="1" t="s">
        <v>689</v>
      </c>
      <c r="D169" s="1">
        <v>298.8</v>
      </c>
      <c r="E169" s="1" t="s">
        <v>836</v>
      </c>
      <c r="F169" s="1">
        <v>145</v>
      </c>
      <c r="G169" s="1" t="str">
        <f t="shared" si="5"/>
        <v>145/166</v>
      </c>
      <c r="H169" s="1">
        <v>1800</v>
      </c>
      <c r="I169" s="1">
        <v>100</v>
      </c>
      <c r="J169" s="1">
        <v>80</v>
      </c>
      <c r="K169" s="1" t="s">
        <v>25</v>
      </c>
      <c r="L169" s="1" t="s">
        <v>691</v>
      </c>
      <c r="M169" s="1">
        <v>2014</v>
      </c>
      <c r="N169" s="1">
        <v>50.150950689276499</v>
      </c>
      <c r="O169" s="1">
        <v>-112.84265296064299</v>
      </c>
      <c r="Q169" s="1" t="s">
        <v>692</v>
      </c>
      <c r="R169" s="1" t="s">
        <v>22</v>
      </c>
    </row>
    <row r="170" spans="1:18" hidden="1" x14ac:dyDescent="0.3">
      <c r="A170" s="1" t="s">
        <v>16</v>
      </c>
      <c r="B170" s="1" t="s">
        <v>16</v>
      </c>
      <c r="C170" s="1" t="s">
        <v>689</v>
      </c>
      <c r="D170" s="1">
        <v>298.8</v>
      </c>
      <c r="E170" s="1" t="s">
        <v>837</v>
      </c>
      <c r="F170" s="1">
        <v>146</v>
      </c>
      <c r="G170" s="1" t="str">
        <f t="shared" si="5"/>
        <v>146/166</v>
      </c>
      <c r="H170" s="1">
        <v>1800</v>
      </c>
      <c r="I170" s="1">
        <v>100</v>
      </c>
      <c r="J170" s="1">
        <v>80</v>
      </c>
      <c r="K170" s="1" t="s">
        <v>25</v>
      </c>
      <c r="L170" s="1" t="s">
        <v>691</v>
      </c>
      <c r="M170" s="1">
        <v>2014</v>
      </c>
      <c r="N170" s="1">
        <v>50.132671667712401</v>
      </c>
      <c r="O170" s="1">
        <v>-112.818517671919</v>
      </c>
      <c r="Q170" s="1" t="s">
        <v>692</v>
      </c>
      <c r="R170" s="1" t="s">
        <v>22</v>
      </c>
    </row>
    <row r="171" spans="1:18" hidden="1" x14ac:dyDescent="0.3">
      <c r="A171" s="1" t="s">
        <v>16</v>
      </c>
      <c r="B171" s="1" t="s">
        <v>16</v>
      </c>
      <c r="C171" s="1" t="s">
        <v>689</v>
      </c>
      <c r="D171" s="1">
        <v>298.8</v>
      </c>
      <c r="E171" s="1" t="s">
        <v>838</v>
      </c>
      <c r="F171" s="1">
        <v>147</v>
      </c>
      <c r="G171" s="1" t="str">
        <f t="shared" si="5"/>
        <v>147/166</v>
      </c>
      <c r="H171" s="1">
        <v>1800</v>
      </c>
      <c r="I171" s="1">
        <v>100</v>
      </c>
      <c r="J171" s="1">
        <v>80</v>
      </c>
      <c r="K171" s="1" t="s">
        <v>25</v>
      </c>
      <c r="L171" s="1" t="s">
        <v>691</v>
      </c>
      <c r="M171" s="1">
        <v>2014</v>
      </c>
      <c r="N171" s="1">
        <v>50.141872431981596</v>
      </c>
      <c r="O171" s="1">
        <v>-112.805549361777</v>
      </c>
      <c r="Q171" s="1" t="s">
        <v>692</v>
      </c>
      <c r="R171" s="1" t="s">
        <v>22</v>
      </c>
    </row>
    <row r="172" spans="1:18" hidden="1" x14ac:dyDescent="0.3">
      <c r="A172" s="1" t="s">
        <v>16</v>
      </c>
      <c r="B172" s="1" t="s">
        <v>16</v>
      </c>
      <c r="C172" s="1" t="s">
        <v>689</v>
      </c>
      <c r="D172" s="1">
        <v>298.8</v>
      </c>
      <c r="E172" s="1" t="s">
        <v>839</v>
      </c>
      <c r="F172" s="1">
        <v>148</v>
      </c>
      <c r="G172" s="1" t="str">
        <f t="shared" si="5"/>
        <v>148/166</v>
      </c>
      <c r="H172" s="1">
        <v>1800</v>
      </c>
      <c r="I172" s="1">
        <v>100</v>
      </c>
      <c r="J172" s="1">
        <v>80</v>
      </c>
      <c r="K172" s="1" t="s">
        <v>25</v>
      </c>
      <c r="L172" s="1" t="s">
        <v>691</v>
      </c>
      <c r="M172" s="1">
        <v>2014</v>
      </c>
      <c r="N172" s="1">
        <v>50.1398098849211</v>
      </c>
      <c r="O172" s="1">
        <v>-112.79868323221901</v>
      </c>
      <c r="Q172" s="1" t="s">
        <v>692</v>
      </c>
      <c r="R172" s="1" t="s">
        <v>22</v>
      </c>
    </row>
    <row r="173" spans="1:18" hidden="1" x14ac:dyDescent="0.3">
      <c r="A173" s="1" t="s">
        <v>16</v>
      </c>
      <c r="B173" s="1" t="s">
        <v>16</v>
      </c>
      <c r="C173" s="1" t="s">
        <v>689</v>
      </c>
      <c r="D173" s="1">
        <v>298.8</v>
      </c>
      <c r="E173" s="1" t="s">
        <v>840</v>
      </c>
      <c r="F173" s="1">
        <v>149</v>
      </c>
      <c r="G173" s="1" t="str">
        <f t="shared" si="5"/>
        <v>149/166</v>
      </c>
      <c r="H173" s="1">
        <v>1800</v>
      </c>
      <c r="I173" s="1">
        <v>100</v>
      </c>
      <c r="J173" s="1">
        <v>80</v>
      </c>
      <c r="K173" s="1" t="s">
        <v>25</v>
      </c>
      <c r="L173" s="1" t="s">
        <v>691</v>
      </c>
      <c r="M173" s="1">
        <v>2014</v>
      </c>
      <c r="N173" s="1">
        <v>50.190882022543903</v>
      </c>
      <c r="O173" s="1">
        <v>-112.84928435528001</v>
      </c>
      <c r="Q173" s="1" t="s">
        <v>692</v>
      </c>
      <c r="R173" s="1" t="s">
        <v>22</v>
      </c>
    </row>
    <row r="174" spans="1:18" hidden="1" x14ac:dyDescent="0.3">
      <c r="A174" s="1" t="s">
        <v>16</v>
      </c>
      <c r="B174" s="1" t="s">
        <v>16</v>
      </c>
      <c r="C174" s="1" t="s">
        <v>689</v>
      </c>
      <c r="D174" s="1">
        <v>298.8</v>
      </c>
      <c r="E174" s="1" t="s">
        <v>841</v>
      </c>
      <c r="F174" s="1">
        <v>150</v>
      </c>
      <c r="G174" s="1" t="str">
        <f t="shared" si="5"/>
        <v>150/166</v>
      </c>
      <c r="H174" s="1">
        <v>1800</v>
      </c>
      <c r="I174" s="1">
        <v>100</v>
      </c>
      <c r="J174" s="1">
        <v>80</v>
      </c>
      <c r="K174" s="1" t="s">
        <v>25</v>
      </c>
      <c r="L174" s="1" t="s">
        <v>691</v>
      </c>
      <c r="M174" s="1">
        <v>2014</v>
      </c>
      <c r="N174" s="1">
        <v>50.188556449157304</v>
      </c>
      <c r="O174" s="1">
        <v>-112.845885653154</v>
      </c>
      <c r="Q174" s="1" t="s">
        <v>692</v>
      </c>
      <c r="R174" s="1" t="s">
        <v>22</v>
      </c>
    </row>
    <row r="175" spans="1:18" hidden="1" x14ac:dyDescent="0.3">
      <c r="A175" s="1" t="s">
        <v>16</v>
      </c>
      <c r="B175" s="1" t="s">
        <v>16</v>
      </c>
      <c r="C175" s="1" t="s">
        <v>689</v>
      </c>
      <c r="D175" s="1">
        <v>298.8</v>
      </c>
      <c r="E175" s="1" t="s">
        <v>842</v>
      </c>
      <c r="F175" s="1">
        <v>151</v>
      </c>
      <c r="G175" s="1" t="str">
        <f t="shared" si="5"/>
        <v>151/166</v>
      </c>
      <c r="H175" s="1">
        <v>1800</v>
      </c>
      <c r="I175" s="1">
        <v>100</v>
      </c>
      <c r="J175" s="1">
        <v>80</v>
      </c>
      <c r="K175" s="1" t="s">
        <v>25</v>
      </c>
      <c r="L175" s="1" t="s">
        <v>691</v>
      </c>
      <c r="M175" s="1">
        <v>2014</v>
      </c>
      <c r="N175" s="1">
        <v>50.187070318102997</v>
      </c>
      <c r="O175" s="1">
        <v>-112.840890449526</v>
      </c>
      <c r="Q175" s="1" t="s">
        <v>692</v>
      </c>
      <c r="R175" s="1" t="s">
        <v>22</v>
      </c>
    </row>
    <row r="176" spans="1:18" hidden="1" x14ac:dyDescent="0.3">
      <c r="A176" s="1" t="s">
        <v>16</v>
      </c>
      <c r="B176" s="1" t="s">
        <v>16</v>
      </c>
      <c r="C176" s="1" t="s">
        <v>689</v>
      </c>
      <c r="D176" s="1">
        <v>298.8</v>
      </c>
      <c r="E176" s="1" t="s">
        <v>843</v>
      </c>
      <c r="F176" s="1">
        <v>152</v>
      </c>
      <c r="G176" s="1" t="str">
        <f t="shared" si="5"/>
        <v>152/166</v>
      </c>
      <c r="H176" s="1">
        <v>1800</v>
      </c>
      <c r="I176" s="1">
        <v>100</v>
      </c>
      <c r="J176" s="1">
        <v>80</v>
      </c>
      <c r="K176" s="1" t="s">
        <v>25</v>
      </c>
      <c r="L176" s="1" t="s">
        <v>691</v>
      </c>
      <c r="M176" s="1">
        <v>2014</v>
      </c>
      <c r="N176" s="1">
        <v>50.184262815411898</v>
      </c>
      <c r="O176" s="1">
        <v>-112.836102861795</v>
      </c>
      <c r="Q176" s="1" t="s">
        <v>692</v>
      </c>
      <c r="R176" s="1" t="s">
        <v>22</v>
      </c>
    </row>
    <row r="177" spans="1:18" hidden="1" x14ac:dyDescent="0.3">
      <c r="A177" s="1" t="s">
        <v>16</v>
      </c>
      <c r="B177" s="1" t="s">
        <v>16</v>
      </c>
      <c r="C177" s="1" t="s">
        <v>689</v>
      </c>
      <c r="D177" s="1">
        <v>298.8</v>
      </c>
      <c r="E177" s="1" t="s">
        <v>844</v>
      </c>
      <c r="F177" s="1">
        <v>153</v>
      </c>
      <c r="G177" s="1" t="str">
        <f t="shared" si="5"/>
        <v>153/166</v>
      </c>
      <c r="H177" s="1">
        <v>1800</v>
      </c>
      <c r="I177" s="1">
        <v>100</v>
      </c>
      <c r="J177" s="1">
        <v>80</v>
      </c>
      <c r="K177" s="1" t="s">
        <v>25</v>
      </c>
      <c r="L177" s="1" t="s">
        <v>691</v>
      </c>
      <c r="M177" s="1">
        <v>2014</v>
      </c>
      <c r="N177" s="1">
        <v>50.176912990004404</v>
      </c>
      <c r="O177" s="1">
        <v>-112.801414912398</v>
      </c>
      <c r="Q177" s="1" t="s">
        <v>692</v>
      </c>
      <c r="R177" s="1" t="s">
        <v>22</v>
      </c>
    </row>
    <row r="178" spans="1:18" hidden="1" x14ac:dyDescent="0.3">
      <c r="A178" s="1" t="s">
        <v>16</v>
      </c>
      <c r="B178" s="1" t="s">
        <v>16</v>
      </c>
      <c r="C178" s="1" t="s">
        <v>689</v>
      </c>
      <c r="D178" s="1">
        <v>298.8</v>
      </c>
      <c r="E178" s="1" t="s">
        <v>845</v>
      </c>
      <c r="F178" s="1">
        <v>154</v>
      </c>
      <c r="G178" s="1" t="str">
        <f t="shared" si="5"/>
        <v>154/166</v>
      </c>
      <c r="H178" s="1">
        <v>1800</v>
      </c>
      <c r="I178" s="1">
        <v>100</v>
      </c>
      <c r="J178" s="1">
        <v>80</v>
      </c>
      <c r="K178" s="1" t="s">
        <v>25</v>
      </c>
      <c r="L178" s="1" t="s">
        <v>691</v>
      </c>
      <c r="M178" s="1">
        <v>2014</v>
      </c>
      <c r="N178" s="1">
        <v>50.174609171586503</v>
      </c>
      <c r="O178" s="1">
        <v>-112.797184859835</v>
      </c>
      <c r="Q178" s="1" t="s">
        <v>692</v>
      </c>
      <c r="R178" s="1" t="s">
        <v>22</v>
      </c>
    </row>
    <row r="179" spans="1:18" hidden="1" x14ac:dyDescent="0.3">
      <c r="A179" s="1" t="s">
        <v>16</v>
      </c>
      <c r="B179" s="1" t="s">
        <v>16</v>
      </c>
      <c r="C179" s="1" t="s">
        <v>689</v>
      </c>
      <c r="D179" s="1">
        <v>298.8</v>
      </c>
      <c r="E179" s="1" t="s">
        <v>846</v>
      </c>
      <c r="F179" s="1">
        <v>155</v>
      </c>
      <c r="G179" s="1" t="str">
        <f t="shared" si="5"/>
        <v>155/166</v>
      </c>
      <c r="H179" s="1">
        <v>1800</v>
      </c>
      <c r="I179" s="1">
        <v>100</v>
      </c>
      <c r="J179" s="1">
        <v>80</v>
      </c>
      <c r="K179" s="1" t="s">
        <v>25</v>
      </c>
      <c r="L179" s="1" t="s">
        <v>691</v>
      </c>
      <c r="M179" s="1">
        <v>2014</v>
      </c>
      <c r="N179" s="1">
        <v>50.172304386218897</v>
      </c>
      <c r="O179" s="1">
        <v>-112.792620018714</v>
      </c>
      <c r="Q179" s="1" t="s">
        <v>692</v>
      </c>
      <c r="R179" s="1" t="s">
        <v>22</v>
      </c>
    </row>
    <row r="180" spans="1:18" hidden="1" x14ac:dyDescent="0.3">
      <c r="A180" s="1" t="s">
        <v>16</v>
      </c>
      <c r="B180" s="1" t="s">
        <v>16</v>
      </c>
      <c r="C180" s="1" t="s">
        <v>689</v>
      </c>
      <c r="D180" s="1">
        <v>298.8</v>
      </c>
      <c r="E180" s="1" t="s">
        <v>847</v>
      </c>
      <c r="F180" s="1">
        <v>156</v>
      </c>
      <c r="G180" s="1" t="str">
        <f t="shared" si="5"/>
        <v>156/166</v>
      </c>
      <c r="H180" s="1">
        <v>1800</v>
      </c>
      <c r="I180" s="1">
        <v>100</v>
      </c>
      <c r="J180" s="1">
        <v>80</v>
      </c>
      <c r="K180" s="1" t="s">
        <v>25</v>
      </c>
      <c r="L180" s="1" t="s">
        <v>691</v>
      </c>
      <c r="M180" s="1">
        <v>2014</v>
      </c>
      <c r="N180" s="1">
        <v>50.161739075385903</v>
      </c>
      <c r="O180" s="1">
        <v>-112.77387346653801</v>
      </c>
      <c r="Q180" s="1" t="s">
        <v>692</v>
      </c>
      <c r="R180" s="1" t="s">
        <v>22</v>
      </c>
    </row>
    <row r="181" spans="1:18" hidden="1" x14ac:dyDescent="0.3">
      <c r="A181" s="1" t="s">
        <v>16</v>
      </c>
      <c r="B181" s="1" t="s">
        <v>16</v>
      </c>
      <c r="C181" s="1" t="s">
        <v>689</v>
      </c>
      <c r="D181" s="1">
        <v>298.8</v>
      </c>
      <c r="E181" s="1" t="s">
        <v>848</v>
      </c>
      <c r="F181" s="1">
        <v>157</v>
      </c>
      <c r="G181" s="1" t="str">
        <f t="shared" si="5"/>
        <v>157/166</v>
      </c>
      <c r="H181" s="1">
        <v>1800</v>
      </c>
      <c r="I181" s="1">
        <v>100</v>
      </c>
      <c r="J181" s="1">
        <v>80</v>
      </c>
      <c r="K181" s="1" t="s">
        <v>25</v>
      </c>
      <c r="L181" s="1" t="s">
        <v>691</v>
      </c>
      <c r="M181" s="1">
        <v>2014</v>
      </c>
      <c r="N181" s="1">
        <v>50.157800310619599</v>
      </c>
      <c r="O181" s="1">
        <v>-112.76999798980199</v>
      </c>
      <c r="Q181" s="1" t="s">
        <v>692</v>
      </c>
      <c r="R181" s="1" t="s">
        <v>22</v>
      </c>
    </row>
    <row r="182" spans="1:18" hidden="1" x14ac:dyDescent="0.3">
      <c r="A182" s="1" t="s">
        <v>16</v>
      </c>
      <c r="B182" s="1" t="s">
        <v>16</v>
      </c>
      <c r="C182" s="1" t="s">
        <v>689</v>
      </c>
      <c r="D182" s="1">
        <v>298.8</v>
      </c>
      <c r="E182" s="1" t="s">
        <v>849</v>
      </c>
      <c r="F182" s="1">
        <v>158</v>
      </c>
      <c r="G182" s="1" t="str">
        <f t="shared" si="5"/>
        <v>158/166</v>
      </c>
      <c r="H182" s="1">
        <v>1800</v>
      </c>
      <c r="I182" s="1">
        <v>100</v>
      </c>
      <c r="J182" s="1">
        <v>80</v>
      </c>
      <c r="K182" s="1" t="s">
        <v>25</v>
      </c>
      <c r="L182" s="1" t="s">
        <v>691</v>
      </c>
      <c r="M182" s="1">
        <v>2014</v>
      </c>
      <c r="N182" s="1">
        <v>50.157449330902502</v>
      </c>
      <c r="O182" s="1">
        <v>-112.76399866295699</v>
      </c>
      <c r="Q182" s="1" t="s">
        <v>692</v>
      </c>
      <c r="R182" s="1" t="s">
        <v>22</v>
      </c>
    </row>
    <row r="183" spans="1:18" hidden="1" x14ac:dyDescent="0.3">
      <c r="A183" s="1" t="s">
        <v>16</v>
      </c>
      <c r="B183" s="1" t="s">
        <v>16</v>
      </c>
      <c r="C183" s="1" t="s">
        <v>689</v>
      </c>
      <c r="D183" s="1">
        <v>298.8</v>
      </c>
      <c r="E183" s="1" t="s">
        <v>850</v>
      </c>
      <c r="F183" s="1">
        <v>159</v>
      </c>
      <c r="G183" s="1" t="str">
        <f t="shared" si="5"/>
        <v>159/166</v>
      </c>
      <c r="H183" s="1">
        <v>1800</v>
      </c>
      <c r="I183" s="1">
        <v>100</v>
      </c>
      <c r="J183" s="1">
        <v>80</v>
      </c>
      <c r="K183" s="1" t="s">
        <v>25</v>
      </c>
      <c r="L183" s="1" t="s">
        <v>691</v>
      </c>
      <c r="M183" s="1">
        <v>2014</v>
      </c>
      <c r="N183" s="1">
        <v>50.155281416905403</v>
      </c>
      <c r="O183" s="1">
        <v>-112.75907272158901</v>
      </c>
      <c r="Q183" s="1" t="s">
        <v>692</v>
      </c>
      <c r="R183" s="1" t="s">
        <v>22</v>
      </c>
    </row>
    <row r="184" spans="1:18" hidden="1" x14ac:dyDescent="0.3">
      <c r="A184" s="1" t="s">
        <v>16</v>
      </c>
      <c r="B184" s="1" t="s">
        <v>16</v>
      </c>
      <c r="C184" s="1" t="s">
        <v>689</v>
      </c>
      <c r="D184" s="1">
        <v>298.8</v>
      </c>
      <c r="E184" s="1" t="s">
        <v>851</v>
      </c>
      <c r="F184" s="1">
        <v>160</v>
      </c>
      <c r="G184" s="1" t="str">
        <f t="shared" si="5"/>
        <v>160/166</v>
      </c>
      <c r="H184" s="1">
        <v>1800</v>
      </c>
      <c r="I184" s="1">
        <v>100</v>
      </c>
      <c r="J184" s="1">
        <v>80</v>
      </c>
      <c r="K184" s="1" t="s">
        <v>25</v>
      </c>
      <c r="L184" s="1" t="s">
        <v>691</v>
      </c>
      <c r="M184" s="1">
        <v>2014</v>
      </c>
      <c r="N184" s="1">
        <v>50.157486190990298</v>
      </c>
      <c r="O184" s="1">
        <v>-112.79397570124</v>
      </c>
      <c r="Q184" s="1" t="s">
        <v>692</v>
      </c>
      <c r="R184" s="1" t="s">
        <v>22</v>
      </c>
    </row>
    <row r="185" spans="1:18" hidden="1" x14ac:dyDescent="0.3">
      <c r="A185" s="1" t="s">
        <v>16</v>
      </c>
      <c r="B185" s="1" t="s">
        <v>16</v>
      </c>
      <c r="C185" s="1" t="s">
        <v>689</v>
      </c>
      <c r="D185" s="1">
        <v>298.8</v>
      </c>
      <c r="E185" s="1" t="s">
        <v>852</v>
      </c>
      <c r="F185" s="1">
        <v>161</v>
      </c>
      <c r="G185" s="1" t="str">
        <f t="shared" ref="G185:G190" si="6">F185&amp;"/"&amp;166</f>
        <v>161/166</v>
      </c>
      <c r="H185" s="1">
        <v>1800</v>
      </c>
      <c r="I185" s="1">
        <v>100</v>
      </c>
      <c r="J185" s="1">
        <v>80</v>
      </c>
      <c r="K185" s="1" t="s">
        <v>25</v>
      </c>
      <c r="L185" s="1" t="s">
        <v>691</v>
      </c>
      <c r="M185" s="1">
        <v>2014</v>
      </c>
      <c r="N185" s="1">
        <v>50.154477172140702</v>
      </c>
      <c r="O185" s="1">
        <v>-112.789236208419</v>
      </c>
      <c r="Q185" s="1" t="s">
        <v>692</v>
      </c>
      <c r="R185" s="1" t="s">
        <v>22</v>
      </c>
    </row>
    <row r="186" spans="1:18" hidden="1" x14ac:dyDescent="0.3">
      <c r="A186" s="1" t="s">
        <v>16</v>
      </c>
      <c r="B186" s="1" t="s">
        <v>16</v>
      </c>
      <c r="C186" s="1" t="s">
        <v>689</v>
      </c>
      <c r="D186" s="1">
        <v>298.8</v>
      </c>
      <c r="E186" s="1" t="s">
        <v>853</v>
      </c>
      <c r="F186" s="1">
        <v>162</v>
      </c>
      <c r="G186" s="1" t="str">
        <f t="shared" si="6"/>
        <v>162/166</v>
      </c>
      <c r="H186" s="1">
        <v>1800</v>
      </c>
      <c r="I186" s="1">
        <v>100</v>
      </c>
      <c r="J186" s="1">
        <v>80</v>
      </c>
      <c r="K186" s="1" t="s">
        <v>25</v>
      </c>
      <c r="L186" s="1" t="s">
        <v>691</v>
      </c>
      <c r="M186" s="1">
        <v>2014</v>
      </c>
      <c r="N186" s="1">
        <v>50.150952056471098</v>
      </c>
      <c r="O186" s="1">
        <v>-112.78562110639299</v>
      </c>
      <c r="Q186" s="1" t="s">
        <v>692</v>
      </c>
      <c r="R186" s="1" t="s">
        <v>22</v>
      </c>
    </row>
    <row r="187" spans="1:18" hidden="1" x14ac:dyDescent="0.3">
      <c r="A187" s="1" t="s">
        <v>16</v>
      </c>
      <c r="B187" s="1" t="s">
        <v>16</v>
      </c>
      <c r="C187" s="1" t="s">
        <v>689</v>
      </c>
      <c r="D187" s="1">
        <v>298.8</v>
      </c>
      <c r="E187" s="1" t="s">
        <v>854</v>
      </c>
      <c r="F187" s="1">
        <v>163</v>
      </c>
      <c r="G187" s="1" t="str">
        <f t="shared" si="6"/>
        <v>163/166</v>
      </c>
      <c r="H187" s="1">
        <v>1800</v>
      </c>
      <c r="I187" s="1">
        <v>100</v>
      </c>
      <c r="J187" s="1">
        <v>80</v>
      </c>
      <c r="K187" s="1" t="s">
        <v>25</v>
      </c>
      <c r="L187" s="1" t="s">
        <v>691</v>
      </c>
      <c r="M187" s="1">
        <v>2014</v>
      </c>
      <c r="N187" s="1">
        <v>50.148456455355898</v>
      </c>
      <c r="O187" s="1">
        <v>-112.78236666602299</v>
      </c>
      <c r="Q187" s="1" t="s">
        <v>692</v>
      </c>
      <c r="R187" s="1" t="s">
        <v>22</v>
      </c>
    </row>
    <row r="188" spans="1:18" hidden="1" x14ac:dyDescent="0.3">
      <c r="A188" s="1" t="s">
        <v>16</v>
      </c>
      <c r="B188" s="1" t="s">
        <v>16</v>
      </c>
      <c r="C188" s="1" t="s">
        <v>689</v>
      </c>
      <c r="D188" s="1">
        <v>298.8</v>
      </c>
      <c r="E188" s="1" t="s">
        <v>855</v>
      </c>
      <c r="F188" s="1">
        <v>164</v>
      </c>
      <c r="G188" s="1" t="str">
        <f t="shared" si="6"/>
        <v>164/166</v>
      </c>
      <c r="H188" s="1">
        <v>1800</v>
      </c>
      <c r="I188" s="1">
        <v>100</v>
      </c>
      <c r="J188" s="1">
        <v>80</v>
      </c>
      <c r="K188" s="1" t="s">
        <v>25</v>
      </c>
      <c r="L188" s="1" t="s">
        <v>691</v>
      </c>
      <c r="M188" s="1">
        <v>2014</v>
      </c>
      <c r="N188" s="1">
        <v>50.146577944963603</v>
      </c>
      <c r="O188" s="1">
        <v>-112.775706881011</v>
      </c>
      <c r="Q188" s="1" t="s">
        <v>692</v>
      </c>
      <c r="R188" s="1" t="s">
        <v>22</v>
      </c>
    </row>
    <row r="189" spans="1:18" hidden="1" x14ac:dyDescent="0.3">
      <c r="A189" s="1" t="s">
        <v>16</v>
      </c>
      <c r="B189" s="1" t="s">
        <v>16</v>
      </c>
      <c r="C189" s="1" t="s">
        <v>689</v>
      </c>
      <c r="D189" s="1">
        <v>298.8</v>
      </c>
      <c r="E189" s="1" t="s">
        <v>856</v>
      </c>
      <c r="F189" s="1">
        <v>165</v>
      </c>
      <c r="G189" s="1" t="str">
        <f t="shared" si="6"/>
        <v>165/166</v>
      </c>
      <c r="H189" s="1">
        <v>1800</v>
      </c>
      <c r="I189" s="1">
        <v>100</v>
      </c>
      <c r="J189" s="1">
        <v>80</v>
      </c>
      <c r="K189" s="1" t="s">
        <v>25</v>
      </c>
      <c r="L189" s="1" t="s">
        <v>691</v>
      </c>
      <c r="M189" s="1">
        <v>2014</v>
      </c>
      <c r="N189" s="1">
        <v>50.146364023299398</v>
      </c>
      <c r="O189" s="1">
        <v>-112.770029701342</v>
      </c>
      <c r="Q189" s="1" t="s">
        <v>692</v>
      </c>
      <c r="R189" s="1" t="s">
        <v>22</v>
      </c>
    </row>
    <row r="190" spans="1:18" hidden="1" x14ac:dyDescent="0.3">
      <c r="A190" s="1" t="s">
        <v>16</v>
      </c>
      <c r="B190" s="1" t="s">
        <v>16</v>
      </c>
      <c r="C190" s="1" t="s">
        <v>689</v>
      </c>
      <c r="D190" s="1">
        <v>298.8</v>
      </c>
      <c r="E190" s="1" t="s">
        <v>857</v>
      </c>
      <c r="F190" s="1">
        <v>166</v>
      </c>
      <c r="G190" s="1" t="str">
        <f t="shared" si="6"/>
        <v>166/166</v>
      </c>
      <c r="H190" s="1">
        <v>1800</v>
      </c>
      <c r="I190" s="1">
        <v>100</v>
      </c>
      <c r="J190" s="1">
        <v>80</v>
      </c>
      <c r="K190" s="1" t="s">
        <v>25</v>
      </c>
      <c r="L190" s="1" t="s">
        <v>691</v>
      </c>
      <c r="M190" s="1">
        <v>2014</v>
      </c>
      <c r="N190" s="1">
        <v>50.143474911906502</v>
      </c>
      <c r="O190" s="1">
        <v>-112.76635415414999</v>
      </c>
      <c r="Q190" s="1" t="s">
        <v>692</v>
      </c>
      <c r="R190" s="1" t="s">
        <v>22</v>
      </c>
    </row>
    <row r="191" spans="1:18" hidden="1" x14ac:dyDescent="0.3">
      <c r="A191" s="1" t="s">
        <v>16</v>
      </c>
      <c r="B191" s="1" t="s">
        <v>16</v>
      </c>
      <c r="C191" s="1" t="s">
        <v>382</v>
      </c>
      <c r="D191" s="1">
        <v>66</v>
      </c>
      <c r="E191" s="1" t="s">
        <v>383</v>
      </c>
      <c r="F191" s="1">
        <v>1</v>
      </c>
      <c r="G191" s="1" t="str">
        <f t="shared" ref="G191:G212" si="7">F191&amp;"/"&amp;22</f>
        <v>1/22</v>
      </c>
      <c r="H191" s="1">
        <v>3000</v>
      </c>
      <c r="I191" s="1">
        <v>90</v>
      </c>
      <c r="J191" s="1">
        <v>80</v>
      </c>
      <c r="K191" s="1" t="s">
        <v>25</v>
      </c>
      <c r="L191" s="1" t="s">
        <v>199</v>
      </c>
      <c r="M191" s="1">
        <v>2009</v>
      </c>
      <c r="N191" s="1">
        <v>49.668195125257299</v>
      </c>
      <c r="O191" s="1">
        <v>-113.48938914701699</v>
      </c>
      <c r="Q191" s="1" t="s">
        <v>384</v>
      </c>
      <c r="R191" s="1" t="s">
        <v>22</v>
      </c>
    </row>
    <row r="192" spans="1:18" hidden="1" x14ac:dyDescent="0.3">
      <c r="A192" s="1" t="s">
        <v>16</v>
      </c>
      <c r="B192" s="1" t="s">
        <v>16</v>
      </c>
      <c r="C192" s="1" t="s">
        <v>382</v>
      </c>
      <c r="D192" s="1">
        <v>66</v>
      </c>
      <c r="E192" s="1" t="s">
        <v>385</v>
      </c>
      <c r="F192" s="1">
        <v>2</v>
      </c>
      <c r="G192" s="1" t="str">
        <f t="shared" si="7"/>
        <v>2/22</v>
      </c>
      <c r="H192" s="1">
        <v>3000</v>
      </c>
      <c r="I192" s="1">
        <v>90</v>
      </c>
      <c r="J192" s="1">
        <v>80</v>
      </c>
      <c r="K192" s="1" t="s">
        <v>25</v>
      </c>
      <c r="L192" s="1" t="s">
        <v>199</v>
      </c>
      <c r="M192" s="1">
        <v>2009</v>
      </c>
      <c r="N192" s="1">
        <v>49.666359782729103</v>
      </c>
      <c r="O192" s="1">
        <v>-113.485541307373</v>
      </c>
      <c r="Q192" s="1" t="s">
        <v>384</v>
      </c>
      <c r="R192" s="1" t="s">
        <v>22</v>
      </c>
    </row>
    <row r="193" spans="1:18" hidden="1" x14ac:dyDescent="0.3">
      <c r="A193" s="1" t="s">
        <v>16</v>
      </c>
      <c r="B193" s="1" t="s">
        <v>16</v>
      </c>
      <c r="C193" s="1" t="s">
        <v>382</v>
      </c>
      <c r="D193" s="1">
        <v>66</v>
      </c>
      <c r="E193" s="1" t="s">
        <v>386</v>
      </c>
      <c r="F193" s="1">
        <v>3</v>
      </c>
      <c r="G193" s="1" t="str">
        <f t="shared" si="7"/>
        <v>3/22</v>
      </c>
      <c r="H193" s="1">
        <v>3000</v>
      </c>
      <c r="I193" s="1">
        <v>90</v>
      </c>
      <c r="J193" s="1">
        <v>80</v>
      </c>
      <c r="K193" s="1" t="s">
        <v>25</v>
      </c>
      <c r="L193" s="1" t="s">
        <v>199</v>
      </c>
      <c r="M193" s="1">
        <v>2009</v>
      </c>
      <c r="N193" s="1">
        <v>49.664310943029299</v>
      </c>
      <c r="O193" s="1">
        <v>-113.481723855797</v>
      </c>
      <c r="Q193" s="1" t="s">
        <v>384</v>
      </c>
      <c r="R193" s="1" t="s">
        <v>22</v>
      </c>
    </row>
    <row r="194" spans="1:18" hidden="1" x14ac:dyDescent="0.3">
      <c r="A194" s="1" t="s">
        <v>16</v>
      </c>
      <c r="B194" s="1" t="s">
        <v>16</v>
      </c>
      <c r="C194" s="1" t="s">
        <v>382</v>
      </c>
      <c r="D194" s="1">
        <v>66</v>
      </c>
      <c r="E194" s="1" t="s">
        <v>387</v>
      </c>
      <c r="F194" s="1">
        <v>4</v>
      </c>
      <c r="G194" s="1" t="str">
        <f t="shared" si="7"/>
        <v>4/22</v>
      </c>
      <c r="H194" s="1">
        <v>3000</v>
      </c>
      <c r="I194" s="1">
        <v>90</v>
      </c>
      <c r="J194" s="1">
        <v>80</v>
      </c>
      <c r="K194" s="1" t="s">
        <v>25</v>
      </c>
      <c r="L194" s="1" t="s">
        <v>199</v>
      </c>
      <c r="M194" s="1">
        <v>2009</v>
      </c>
      <c r="N194" s="1">
        <v>49.662378656431102</v>
      </c>
      <c r="O194" s="1">
        <v>-113.477806465673</v>
      </c>
      <c r="Q194" s="1" t="s">
        <v>384</v>
      </c>
      <c r="R194" s="1" t="s">
        <v>22</v>
      </c>
    </row>
    <row r="195" spans="1:18" hidden="1" x14ac:dyDescent="0.3">
      <c r="A195" s="1" t="s">
        <v>16</v>
      </c>
      <c r="B195" s="1" t="s">
        <v>16</v>
      </c>
      <c r="C195" s="1" t="s">
        <v>382</v>
      </c>
      <c r="D195" s="1">
        <v>66</v>
      </c>
      <c r="E195" s="1" t="s">
        <v>388</v>
      </c>
      <c r="F195" s="1">
        <v>5</v>
      </c>
      <c r="G195" s="1" t="str">
        <f t="shared" si="7"/>
        <v>5/22</v>
      </c>
      <c r="H195" s="1">
        <v>3000</v>
      </c>
      <c r="I195" s="1">
        <v>90</v>
      </c>
      <c r="J195" s="1">
        <v>80</v>
      </c>
      <c r="K195" s="1" t="s">
        <v>25</v>
      </c>
      <c r="L195" s="1" t="s">
        <v>199</v>
      </c>
      <c r="M195" s="1">
        <v>2009</v>
      </c>
      <c r="N195" s="1">
        <v>49.654794235246399</v>
      </c>
      <c r="O195" s="1">
        <v>-113.46476623228401</v>
      </c>
      <c r="Q195" s="1" t="s">
        <v>384</v>
      </c>
      <c r="R195" s="1" t="s">
        <v>22</v>
      </c>
    </row>
    <row r="196" spans="1:18" hidden="1" x14ac:dyDescent="0.3">
      <c r="A196" s="1" t="s">
        <v>16</v>
      </c>
      <c r="B196" s="1" t="s">
        <v>16</v>
      </c>
      <c r="C196" s="1" t="s">
        <v>382</v>
      </c>
      <c r="D196" s="1">
        <v>66</v>
      </c>
      <c r="E196" s="1" t="s">
        <v>389</v>
      </c>
      <c r="F196" s="1">
        <v>6</v>
      </c>
      <c r="G196" s="1" t="str">
        <f t="shared" si="7"/>
        <v>6/22</v>
      </c>
      <c r="H196" s="1">
        <v>3000</v>
      </c>
      <c r="I196" s="1">
        <v>90</v>
      </c>
      <c r="J196" s="1">
        <v>80</v>
      </c>
      <c r="K196" s="1" t="s">
        <v>25</v>
      </c>
      <c r="L196" s="1" t="s">
        <v>199</v>
      </c>
      <c r="M196" s="1">
        <v>2009</v>
      </c>
      <c r="N196" s="1">
        <v>49.652950374949803</v>
      </c>
      <c r="O196" s="1">
        <v>-113.461608808547</v>
      </c>
      <c r="Q196" s="1" t="s">
        <v>384</v>
      </c>
      <c r="R196" s="1" t="s">
        <v>22</v>
      </c>
    </row>
    <row r="197" spans="1:18" hidden="1" x14ac:dyDescent="0.3">
      <c r="A197" s="1" t="s">
        <v>16</v>
      </c>
      <c r="B197" s="1" t="s">
        <v>16</v>
      </c>
      <c r="C197" s="1" t="s">
        <v>382</v>
      </c>
      <c r="D197" s="1">
        <v>66</v>
      </c>
      <c r="E197" s="1" t="s">
        <v>390</v>
      </c>
      <c r="F197" s="1">
        <v>7</v>
      </c>
      <c r="G197" s="1" t="str">
        <f t="shared" si="7"/>
        <v>7/22</v>
      </c>
      <c r="H197" s="1">
        <v>3000</v>
      </c>
      <c r="I197" s="1">
        <v>90</v>
      </c>
      <c r="J197" s="1">
        <v>80</v>
      </c>
      <c r="K197" s="1" t="s">
        <v>25</v>
      </c>
      <c r="L197" s="1" t="s">
        <v>199</v>
      </c>
      <c r="M197" s="1">
        <v>2009</v>
      </c>
      <c r="N197" s="1">
        <v>49.651099041980501</v>
      </c>
      <c r="O197" s="1">
        <v>-113.458337867216</v>
      </c>
      <c r="Q197" s="1" t="s">
        <v>384</v>
      </c>
      <c r="R197" s="1" t="s">
        <v>22</v>
      </c>
    </row>
    <row r="198" spans="1:18" hidden="1" x14ac:dyDescent="0.3">
      <c r="A198" s="1" t="s">
        <v>16</v>
      </c>
      <c r="B198" s="1" t="s">
        <v>16</v>
      </c>
      <c r="C198" s="1" t="s">
        <v>382</v>
      </c>
      <c r="D198" s="1">
        <v>66</v>
      </c>
      <c r="E198" s="1" t="s">
        <v>391</v>
      </c>
      <c r="F198" s="1">
        <v>8</v>
      </c>
      <c r="G198" s="1" t="str">
        <f t="shared" si="7"/>
        <v>8/22</v>
      </c>
      <c r="H198" s="1">
        <v>3000</v>
      </c>
      <c r="I198" s="1">
        <v>90</v>
      </c>
      <c r="J198" s="1">
        <v>80</v>
      </c>
      <c r="K198" s="1" t="s">
        <v>25</v>
      </c>
      <c r="L198" s="1" t="s">
        <v>199</v>
      </c>
      <c r="M198" s="1">
        <v>2009</v>
      </c>
      <c r="N198" s="1">
        <v>49.647568241958503</v>
      </c>
      <c r="O198" s="1">
        <v>-113.452423718847</v>
      </c>
      <c r="Q198" s="1" t="s">
        <v>384</v>
      </c>
      <c r="R198" s="1" t="s">
        <v>22</v>
      </c>
    </row>
    <row r="199" spans="1:18" hidden="1" x14ac:dyDescent="0.3">
      <c r="A199" s="1" t="s">
        <v>16</v>
      </c>
      <c r="B199" s="1" t="s">
        <v>16</v>
      </c>
      <c r="C199" s="1" t="s">
        <v>382</v>
      </c>
      <c r="D199" s="1">
        <v>66</v>
      </c>
      <c r="E199" s="1" t="s">
        <v>392</v>
      </c>
      <c r="F199" s="1">
        <v>9</v>
      </c>
      <c r="G199" s="1" t="str">
        <f t="shared" si="7"/>
        <v>9/22</v>
      </c>
      <c r="H199" s="1">
        <v>3000</v>
      </c>
      <c r="I199" s="1">
        <v>90</v>
      </c>
      <c r="J199" s="1">
        <v>80</v>
      </c>
      <c r="K199" s="1" t="s">
        <v>25</v>
      </c>
      <c r="L199" s="1" t="s">
        <v>199</v>
      </c>
      <c r="M199" s="1">
        <v>2009</v>
      </c>
      <c r="N199" s="1">
        <v>49.6453966501522</v>
      </c>
      <c r="O199" s="1">
        <v>-113.449079701301</v>
      </c>
      <c r="Q199" s="1" t="s">
        <v>384</v>
      </c>
      <c r="R199" s="1" t="s">
        <v>22</v>
      </c>
    </row>
    <row r="200" spans="1:18" hidden="1" x14ac:dyDescent="0.3">
      <c r="A200" s="1" t="s">
        <v>16</v>
      </c>
      <c r="B200" s="1" t="s">
        <v>16</v>
      </c>
      <c r="C200" s="1" t="s">
        <v>382</v>
      </c>
      <c r="D200" s="1">
        <v>66</v>
      </c>
      <c r="E200" s="1" t="s">
        <v>393</v>
      </c>
      <c r="F200" s="1">
        <v>10</v>
      </c>
      <c r="G200" s="1" t="str">
        <f t="shared" si="7"/>
        <v>10/22</v>
      </c>
      <c r="H200" s="1">
        <v>3000</v>
      </c>
      <c r="I200" s="1">
        <v>90</v>
      </c>
      <c r="J200" s="1">
        <v>80</v>
      </c>
      <c r="K200" s="1" t="s">
        <v>25</v>
      </c>
      <c r="L200" s="1" t="s">
        <v>199</v>
      </c>
      <c r="M200" s="1">
        <v>2009</v>
      </c>
      <c r="N200" s="1">
        <v>49.643217890538402</v>
      </c>
      <c r="O200" s="1">
        <v>-113.445196459371</v>
      </c>
      <c r="Q200" s="1" t="s">
        <v>384</v>
      </c>
      <c r="R200" s="1" t="s">
        <v>22</v>
      </c>
    </row>
    <row r="201" spans="1:18" hidden="1" x14ac:dyDescent="0.3">
      <c r="A201" s="1" t="s">
        <v>16</v>
      </c>
      <c r="B201" s="1" t="s">
        <v>16</v>
      </c>
      <c r="C201" s="1" t="s">
        <v>382</v>
      </c>
      <c r="D201" s="1">
        <v>66</v>
      </c>
      <c r="E201" s="1" t="s">
        <v>394</v>
      </c>
      <c r="F201" s="1">
        <v>11</v>
      </c>
      <c r="G201" s="1" t="str">
        <f t="shared" si="7"/>
        <v>11/22</v>
      </c>
      <c r="H201" s="1">
        <v>3000</v>
      </c>
      <c r="I201" s="1">
        <v>90</v>
      </c>
      <c r="J201" s="1">
        <v>80</v>
      </c>
      <c r="K201" s="1" t="s">
        <v>25</v>
      </c>
      <c r="L201" s="1" t="s">
        <v>199</v>
      </c>
      <c r="M201" s="1">
        <v>2009</v>
      </c>
      <c r="N201" s="1">
        <v>49.641689593940796</v>
      </c>
      <c r="O201" s="1">
        <v>-113.442424796626</v>
      </c>
      <c r="Q201" s="1" t="s">
        <v>384</v>
      </c>
      <c r="R201" s="1" t="s">
        <v>22</v>
      </c>
    </row>
    <row r="202" spans="1:18" hidden="1" x14ac:dyDescent="0.3">
      <c r="A202" s="1" t="s">
        <v>16</v>
      </c>
      <c r="B202" s="1" t="s">
        <v>16</v>
      </c>
      <c r="C202" s="1" t="s">
        <v>382</v>
      </c>
      <c r="D202" s="1">
        <v>66</v>
      </c>
      <c r="E202" s="1" t="s">
        <v>395</v>
      </c>
      <c r="F202" s="1">
        <v>12</v>
      </c>
      <c r="G202" s="1" t="str">
        <f t="shared" si="7"/>
        <v>12/22</v>
      </c>
      <c r="H202" s="1">
        <v>3000</v>
      </c>
      <c r="I202" s="1">
        <v>90</v>
      </c>
      <c r="J202" s="1">
        <v>80</v>
      </c>
      <c r="K202" s="1" t="s">
        <v>25</v>
      </c>
      <c r="L202" s="1" t="s">
        <v>199</v>
      </c>
      <c r="M202" s="1">
        <v>2009</v>
      </c>
      <c r="N202" s="1">
        <v>49.656824782366698</v>
      </c>
      <c r="O202" s="1">
        <v>-113.44134189899999</v>
      </c>
      <c r="Q202" s="1" t="s">
        <v>384</v>
      </c>
      <c r="R202" s="1" t="s">
        <v>22</v>
      </c>
    </row>
    <row r="203" spans="1:18" hidden="1" x14ac:dyDescent="0.3">
      <c r="A203" s="1" t="s">
        <v>16</v>
      </c>
      <c r="B203" s="1" t="s">
        <v>16</v>
      </c>
      <c r="C203" s="1" t="s">
        <v>382</v>
      </c>
      <c r="D203" s="1">
        <v>66</v>
      </c>
      <c r="E203" s="1" t="s">
        <v>396</v>
      </c>
      <c r="F203" s="1">
        <v>13</v>
      </c>
      <c r="G203" s="1" t="str">
        <f t="shared" si="7"/>
        <v>13/22</v>
      </c>
      <c r="H203" s="1">
        <v>3000</v>
      </c>
      <c r="I203" s="1">
        <v>90</v>
      </c>
      <c r="J203" s="1">
        <v>80</v>
      </c>
      <c r="K203" s="1" t="s">
        <v>25</v>
      </c>
      <c r="L203" s="1" t="s">
        <v>199</v>
      </c>
      <c r="M203" s="1">
        <v>2009</v>
      </c>
      <c r="N203" s="1">
        <v>49.655433550422899</v>
      </c>
      <c r="O203" s="1">
        <v>-113.438211372155</v>
      </c>
      <c r="Q203" s="1" t="s">
        <v>384</v>
      </c>
      <c r="R203" s="1" t="s">
        <v>22</v>
      </c>
    </row>
    <row r="204" spans="1:18" hidden="1" x14ac:dyDescent="0.3">
      <c r="A204" s="1" t="s">
        <v>16</v>
      </c>
      <c r="B204" s="1" t="s">
        <v>16</v>
      </c>
      <c r="C204" s="1" t="s">
        <v>382</v>
      </c>
      <c r="D204" s="1">
        <v>66</v>
      </c>
      <c r="E204" s="1" t="s">
        <v>397</v>
      </c>
      <c r="F204" s="1">
        <v>14</v>
      </c>
      <c r="G204" s="1" t="str">
        <f t="shared" si="7"/>
        <v>14/22</v>
      </c>
      <c r="H204" s="1">
        <v>3000</v>
      </c>
      <c r="I204" s="1">
        <v>90</v>
      </c>
      <c r="J204" s="1">
        <v>80</v>
      </c>
      <c r="K204" s="1" t="s">
        <v>25</v>
      </c>
      <c r="L204" s="1" t="s">
        <v>199</v>
      </c>
      <c r="M204" s="1">
        <v>2009</v>
      </c>
      <c r="N204" s="1">
        <v>49.653956146748001</v>
      </c>
      <c r="O204" s="1">
        <v>-113.435178869792</v>
      </c>
      <c r="Q204" s="1" t="s">
        <v>384</v>
      </c>
      <c r="R204" s="1" t="s">
        <v>22</v>
      </c>
    </row>
    <row r="205" spans="1:18" hidden="1" x14ac:dyDescent="0.3">
      <c r="A205" s="1" t="s">
        <v>16</v>
      </c>
      <c r="B205" s="1" t="s">
        <v>16</v>
      </c>
      <c r="C205" s="1" t="s">
        <v>382</v>
      </c>
      <c r="D205" s="1">
        <v>66</v>
      </c>
      <c r="E205" s="1" t="s">
        <v>398</v>
      </c>
      <c r="F205" s="1">
        <v>15</v>
      </c>
      <c r="G205" s="1" t="str">
        <f t="shared" si="7"/>
        <v>15/22</v>
      </c>
      <c r="H205" s="1">
        <v>3000</v>
      </c>
      <c r="I205" s="1">
        <v>90</v>
      </c>
      <c r="J205" s="1">
        <v>80</v>
      </c>
      <c r="K205" s="1" t="s">
        <v>25</v>
      </c>
      <c r="L205" s="1" t="s">
        <v>199</v>
      </c>
      <c r="M205" s="1">
        <v>2009</v>
      </c>
      <c r="N205" s="1">
        <v>49.652706857960403</v>
      </c>
      <c r="O205" s="1">
        <v>-113.43157150299901</v>
      </c>
      <c r="Q205" s="1" t="s">
        <v>384</v>
      </c>
      <c r="R205" s="1" t="s">
        <v>22</v>
      </c>
    </row>
    <row r="206" spans="1:18" hidden="1" x14ac:dyDescent="0.3">
      <c r="A206" s="1" t="s">
        <v>16</v>
      </c>
      <c r="B206" s="1" t="s">
        <v>16</v>
      </c>
      <c r="C206" s="1" t="s">
        <v>382</v>
      </c>
      <c r="D206" s="1">
        <v>66</v>
      </c>
      <c r="E206" s="1" t="s">
        <v>399</v>
      </c>
      <c r="F206" s="1">
        <v>16</v>
      </c>
      <c r="G206" s="1" t="str">
        <f t="shared" si="7"/>
        <v>16/22</v>
      </c>
      <c r="H206" s="1">
        <v>3000</v>
      </c>
      <c r="I206" s="1">
        <v>90</v>
      </c>
      <c r="J206" s="1">
        <v>80</v>
      </c>
      <c r="K206" s="1" t="s">
        <v>25</v>
      </c>
      <c r="L206" s="1" t="s">
        <v>199</v>
      </c>
      <c r="M206" s="1">
        <v>2009</v>
      </c>
      <c r="N206" s="1">
        <v>49.6511896119233</v>
      </c>
      <c r="O206" s="1">
        <v>-113.428179660889</v>
      </c>
      <c r="Q206" s="1" t="s">
        <v>384</v>
      </c>
      <c r="R206" s="1" t="s">
        <v>22</v>
      </c>
    </row>
    <row r="207" spans="1:18" hidden="1" x14ac:dyDescent="0.3">
      <c r="A207" s="1" t="s">
        <v>16</v>
      </c>
      <c r="B207" s="1" t="s">
        <v>16</v>
      </c>
      <c r="C207" s="1" t="s">
        <v>382</v>
      </c>
      <c r="D207" s="1">
        <v>66</v>
      </c>
      <c r="E207" s="1" t="s">
        <v>400</v>
      </c>
      <c r="F207" s="1">
        <v>17</v>
      </c>
      <c r="G207" s="1" t="str">
        <f t="shared" si="7"/>
        <v>17/22</v>
      </c>
      <c r="H207" s="1">
        <v>3000</v>
      </c>
      <c r="I207" s="1">
        <v>90</v>
      </c>
      <c r="J207" s="1">
        <v>80</v>
      </c>
      <c r="K207" s="1" t="s">
        <v>25</v>
      </c>
      <c r="L207" s="1" t="s">
        <v>199</v>
      </c>
      <c r="M207" s="1">
        <v>2009</v>
      </c>
      <c r="N207" s="1">
        <v>49.649901332001299</v>
      </c>
      <c r="O207" s="1">
        <v>-113.424466445592</v>
      </c>
      <c r="Q207" s="1" t="s">
        <v>384</v>
      </c>
      <c r="R207" s="1" t="s">
        <v>22</v>
      </c>
    </row>
    <row r="208" spans="1:18" hidden="1" x14ac:dyDescent="0.3">
      <c r="A208" s="1" t="s">
        <v>16</v>
      </c>
      <c r="B208" s="1" t="s">
        <v>16</v>
      </c>
      <c r="C208" s="1" t="s">
        <v>382</v>
      </c>
      <c r="D208" s="1">
        <v>66</v>
      </c>
      <c r="E208" s="1" t="s">
        <v>401</v>
      </c>
      <c r="F208" s="1">
        <v>18</v>
      </c>
      <c r="G208" s="1" t="str">
        <f t="shared" si="7"/>
        <v>18/22</v>
      </c>
      <c r="H208" s="1">
        <v>3000</v>
      </c>
      <c r="I208" s="1">
        <v>90</v>
      </c>
      <c r="J208" s="1">
        <v>80</v>
      </c>
      <c r="K208" s="1" t="s">
        <v>25</v>
      </c>
      <c r="L208" s="1" t="s">
        <v>199</v>
      </c>
      <c r="M208" s="1">
        <v>2009</v>
      </c>
      <c r="N208" s="1">
        <v>49.656127556912701</v>
      </c>
      <c r="O208" s="1">
        <v>-113.520849326258</v>
      </c>
      <c r="Q208" s="1" t="s">
        <v>384</v>
      </c>
      <c r="R208" s="1" t="s">
        <v>22</v>
      </c>
    </row>
    <row r="209" spans="1:18" hidden="1" x14ac:dyDescent="0.3">
      <c r="A209" s="1" t="s">
        <v>16</v>
      </c>
      <c r="B209" s="1" t="s">
        <v>16</v>
      </c>
      <c r="C209" s="1" t="s">
        <v>382</v>
      </c>
      <c r="D209" s="1">
        <v>66</v>
      </c>
      <c r="E209" s="1" t="s">
        <v>402</v>
      </c>
      <c r="F209" s="1">
        <v>19</v>
      </c>
      <c r="G209" s="1" t="str">
        <f t="shared" si="7"/>
        <v>19/22</v>
      </c>
      <c r="H209" s="1">
        <v>3000</v>
      </c>
      <c r="I209" s="1">
        <v>90</v>
      </c>
      <c r="J209" s="1">
        <v>80</v>
      </c>
      <c r="K209" s="1" t="s">
        <v>25</v>
      </c>
      <c r="L209" s="1" t="s">
        <v>199</v>
      </c>
      <c r="M209" s="1">
        <v>2009</v>
      </c>
      <c r="N209" s="1">
        <v>49.6544369171162</v>
      </c>
      <c r="O209" s="1">
        <v>-113.517471300295</v>
      </c>
      <c r="Q209" s="1" t="s">
        <v>384</v>
      </c>
      <c r="R209" s="1" t="s">
        <v>22</v>
      </c>
    </row>
    <row r="210" spans="1:18" hidden="1" x14ac:dyDescent="0.3">
      <c r="A210" s="1" t="s">
        <v>16</v>
      </c>
      <c r="B210" s="1" t="s">
        <v>16</v>
      </c>
      <c r="C210" s="1" t="s">
        <v>382</v>
      </c>
      <c r="D210" s="1">
        <v>66</v>
      </c>
      <c r="E210" s="1" t="s">
        <v>403</v>
      </c>
      <c r="F210" s="1">
        <v>20</v>
      </c>
      <c r="G210" s="1" t="str">
        <f t="shared" si="7"/>
        <v>20/22</v>
      </c>
      <c r="H210" s="1">
        <v>3000</v>
      </c>
      <c r="I210" s="1">
        <v>90</v>
      </c>
      <c r="J210" s="1">
        <v>80</v>
      </c>
      <c r="K210" s="1" t="s">
        <v>25</v>
      </c>
      <c r="L210" s="1" t="s">
        <v>199</v>
      </c>
      <c r="M210" s="1">
        <v>2009</v>
      </c>
      <c r="N210" s="1">
        <v>49.6528225015036</v>
      </c>
      <c r="O210" s="1">
        <v>-113.514515576908</v>
      </c>
      <c r="Q210" s="1" t="s">
        <v>384</v>
      </c>
      <c r="R210" s="1" t="s">
        <v>22</v>
      </c>
    </row>
    <row r="211" spans="1:18" hidden="1" x14ac:dyDescent="0.3">
      <c r="A211" s="1" t="s">
        <v>16</v>
      </c>
      <c r="B211" s="1" t="s">
        <v>16</v>
      </c>
      <c r="C211" s="1" t="s">
        <v>382</v>
      </c>
      <c r="D211" s="1">
        <v>66</v>
      </c>
      <c r="E211" s="1" t="s">
        <v>404</v>
      </c>
      <c r="F211" s="1">
        <v>21</v>
      </c>
      <c r="G211" s="1" t="str">
        <f t="shared" si="7"/>
        <v>21/22</v>
      </c>
      <c r="H211" s="1">
        <v>3000</v>
      </c>
      <c r="I211" s="1">
        <v>90</v>
      </c>
      <c r="J211" s="1">
        <v>80</v>
      </c>
      <c r="K211" s="1" t="s">
        <v>25</v>
      </c>
      <c r="L211" s="1" t="s">
        <v>199</v>
      </c>
      <c r="M211" s="1">
        <v>2009</v>
      </c>
      <c r="N211" s="1">
        <v>49.650784179872701</v>
      </c>
      <c r="O211" s="1">
        <v>-113.511166623679</v>
      </c>
      <c r="Q211" s="1" t="s">
        <v>384</v>
      </c>
      <c r="R211" s="1" t="s">
        <v>22</v>
      </c>
    </row>
    <row r="212" spans="1:18" hidden="1" x14ac:dyDescent="0.3">
      <c r="A212" s="1" t="s">
        <v>16</v>
      </c>
      <c r="B212" s="1" t="s">
        <v>16</v>
      </c>
      <c r="C212" s="1" t="s">
        <v>382</v>
      </c>
      <c r="D212" s="1">
        <v>66</v>
      </c>
      <c r="E212" s="1" t="s">
        <v>405</v>
      </c>
      <c r="F212" s="1">
        <v>22</v>
      </c>
      <c r="G212" s="1" t="str">
        <f t="shared" si="7"/>
        <v>22/22</v>
      </c>
      <c r="H212" s="1">
        <v>3000</v>
      </c>
      <c r="I212" s="1">
        <v>90</v>
      </c>
      <c r="J212" s="1">
        <v>80</v>
      </c>
      <c r="K212" s="1" t="s">
        <v>25</v>
      </c>
      <c r="L212" s="1" t="s">
        <v>199</v>
      </c>
      <c r="M212" s="1">
        <v>2009</v>
      </c>
      <c r="N212" s="1">
        <v>49.649226819482301</v>
      </c>
      <c r="O212" s="1">
        <v>-113.50809657594399</v>
      </c>
      <c r="Q212" s="1" t="s">
        <v>384</v>
      </c>
      <c r="R212" s="1" t="s">
        <v>22</v>
      </c>
    </row>
    <row r="213" spans="1:18" hidden="1" x14ac:dyDescent="0.3">
      <c r="A213" s="1" t="s">
        <v>16</v>
      </c>
      <c r="B213" s="1" t="s">
        <v>16</v>
      </c>
      <c r="C213" s="1" t="s">
        <v>858</v>
      </c>
      <c r="D213" s="1">
        <v>6</v>
      </c>
      <c r="E213" s="1" t="s">
        <v>859</v>
      </c>
      <c r="F213" s="1">
        <v>1</v>
      </c>
      <c r="G213" s="1" t="str">
        <f>F213&amp;"/"&amp;3</f>
        <v>1/3</v>
      </c>
      <c r="H213" s="1">
        <v>2000</v>
      </c>
      <c r="I213" s="1">
        <v>90</v>
      </c>
      <c r="J213" s="1">
        <v>78</v>
      </c>
      <c r="K213" s="1" t="s">
        <v>860</v>
      </c>
      <c r="L213" s="1" t="s">
        <v>861</v>
      </c>
      <c r="M213" s="1">
        <v>2014</v>
      </c>
      <c r="N213" s="1">
        <v>50.105025736317501</v>
      </c>
      <c r="O213" s="1">
        <v>-110.727569772794</v>
      </c>
      <c r="Q213" s="1" t="s">
        <v>862</v>
      </c>
      <c r="R213" s="1" t="s">
        <v>22</v>
      </c>
    </row>
    <row r="214" spans="1:18" hidden="1" x14ac:dyDescent="0.3">
      <c r="A214" s="1" t="s">
        <v>16</v>
      </c>
      <c r="B214" s="1" t="s">
        <v>16</v>
      </c>
      <c r="C214" s="1" t="s">
        <v>858</v>
      </c>
      <c r="D214" s="1">
        <v>6</v>
      </c>
      <c r="E214" s="1" t="s">
        <v>863</v>
      </c>
      <c r="F214" s="1">
        <v>2</v>
      </c>
      <c r="G214" s="1" t="str">
        <f>F214&amp;"/"&amp;3</f>
        <v>2/3</v>
      </c>
      <c r="H214" s="1">
        <v>2000</v>
      </c>
      <c r="I214" s="1">
        <v>90</v>
      </c>
      <c r="J214" s="1">
        <v>78</v>
      </c>
      <c r="K214" s="1" t="s">
        <v>860</v>
      </c>
      <c r="L214" s="1" t="s">
        <v>861</v>
      </c>
      <c r="M214" s="1">
        <v>2014</v>
      </c>
      <c r="N214" s="1">
        <v>50.099953011798</v>
      </c>
      <c r="O214" s="1">
        <v>-110.72735268816901</v>
      </c>
      <c r="Q214" s="1" t="s">
        <v>862</v>
      </c>
      <c r="R214" s="1" t="s">
        <v>22</v>
      </c>
    </row>
    <row r="215" spans="1:18" hidden="1" x14ac:dyDescent="0.3">
      <c r="A215" s="1" t="s">
        <v>16</v>
      </c>
      <c r="B215" s="1" t="s">
        <v>16</v>
      </c>
      <c r="C215" s="1" t="s">
        <v>858</v>
      </c>
      <c r="D215" s="1">
        <v>6</v>
      </c>
      <c r="E215" s="1" t="s">
        <v>864</v>
      </c>
      <c r="F215" s="1">
        <v>3</v>
      </c>
      <c r="G215" s="1" t="str">
        <f>F215&amp;"/"&amp;3</f>
        <v>3/3</v>
      </c>
      <c r="H215" s="1">
        <v>2000</v>
      </c>
      <c r="I215" s="1">
        <v>90</v>
      </c>
      <c r="J215" s="1">
        <v>78</v>
      </c>
      <c r="K215" s="1" t="s">
        <v>860</v>
      </c>
      <c r="L215" s="1" t="s">
        <v>861</v>
      </c>
      <c r="M215" s="1">
        <v>2014</v>
      </c>
      <c r="N215" s="1">
        <v>50.099814689702598</v>
      </c>
      <c r="O215" s="1">
        <v>-110.71629600794201</v>
      </c>
      <c r="Q215" s="1" t="s">
        <v>862</v>
      </c>
      <c r="R215" s="1" t="s">
        <v>22</v>
      </c>
    </row>
    <row r="216" spans="1:18" hidden="1" x14ac:dyDescent="0.3">
      <c r="A216" s="1" t="s">
        <v>16</v>
      </c>
      <c r="B216" s="1" t="s">
        <v>16</v>
      </c>
      <c r="C216" s="1" t="s">
        <v>1093</v>
      </c>
      <c r="D216" s="1">
        <v>60.5</v>
      </c>
      <c r="E216" s="1" t="s">
        <v>1094</v>
      </c>
      <c r="F216" s="1">
        <v>1</v>
      </c>
      <c r="G216" s="1" t="str">
        <f t="shared" ref="G216:G228" si="8">F216&amp;"/"&amp;13</f>
        <v>1/13</v>
      </c>
      <c r="H216" s="1">
        <v>4312.5</v>
      </c>
      <c r="I216" s="1">
        <v>145</v>
      </c>
      <c r="J216" s="1">
        <v>95.5</v>
      </c>
      <c r="K216" s="1" t="s">
        <v>944</v>
      </c>
      <c r="L216" s="1" t="s">
        <v>1039</v>
      </c>
      <c r="M216" s="1">
        <v>2023</v>
      </c>
      <c r="N216" s="1">
        <v>50.743956099999998</v>
      </c>
      <c r="O216" s="1">
        <v>-111.0341827</v>
      </c>
      <c r="P216" s="1" t="s">
        <v>1095</v>
      </c>
      <c r="Q216" s="1" t="s">
        <v>1096</v>
      </c>
      <c r="R216" s="1" t="s">
        <v>22</v>
      </c>
    </row>
    <row r="217" spans="1:18" hidden="1" x14ac:dyDescent="0.3">
      <c r="A217" s="1" t="s">
        <v>16</v>
      </c>
      <c r="B217" s="1" t="s">
        <v>16</v>
      </c>
      <c r="C217" s="1" t="s">
        <v>1093</v>
      </c>
      <c r="D217" s="1">
        <v>60.5</v>
      </c>
      <c r="E217" s="1" t="s">
        <v>1097</v>
      </c>
      <c r="F217" s="1">
        <v>2</v>
      </c>
      <c r="G217" s="1" t="str">
        <f t="shared" si="8"/>
        <v>2/13</v>
      </c>
      <c r="H217" s="1">
        <v>4312.5</v>
      </c>
      <c r="I217" s="1">
        <v>145</v>
      </c>
      <c r="J217" s="1">
        <v>95.5</v>
      </c>
      <c r="K217" s="1" t="s">
        <v>944</v>
      </c>
      <c r="L217" s="1" t="s">
        <v>1039</v>
      </c>
      <c r="M217" s="1">
        <v>2023</v>
      </c>
      <c r="N217" s="1">
        <v>50.742975564828903</v>
      </c>
      <c r="O217" s="1">
        <v>-111.04130674989899</v>
      </c>
      <c r="P217" s="1" t="s">
        <v>1095</v>
      </c>
      <c r="Q217" s="1" t="s">
        <v>1096</v>
      </c>
      <c r="R217" s="1" t="s">
        <v>1013</v>
      </c>
    </row>
    <row r="218" spans="1:18" hidden="1" x14ac:dyDescent="0.3">
      <c r="A218" s="1" t="s">
        <v>16</v>
      </c>
      <c r="B218" s="1" t="s">
        <v>16</v>
      </c>
      <c r="C218" s="1" t="s">
        <v>1093</v>
      </c>
      <c r="D218" s="1">
        <v>60.5</v>
      </c>
      <c r="E218" s="1" t="s">
        <v>1098</v>
      </c>
      <c r="F218" s="1">
        <v>3</v>
      </c>
      <c r="G218" s="1" t="str">
        <f t="shared" si="8"/>
        <v>3/13</v>
      </c>
      <c r="H218" s="1">
        <v>4312.5</v>
      </c>
      <c r="I218" s="1">
        <v>145</v>
      </c>
      <c r="J218" s="1">
        <v>95.5</v>
      </c>
      <c r="K218" s="1" t="s">
        <v>944</v>
      </c>
      <c r="L218" s="1" t="s">
        <v>1039</v>
      </c>
      <c r="M218" s="1">
        <v>2023</v>
      </c>
      <c r="N218" s="1">
        <v>50.738869047246297</v>
      </c>
      <c r="O218" s="1">
        <v>-111.041793900285</v>
      </c>
      <c r="P218" s="1" t="s">
        <v>1095</v>
      </c>
      <c r="Q218" s="1" t="s">
        <v>1096</v>
      </c>
      <c r="R218" s="1" t="s">
        <v>1013</v>
      </c>
    </row>
    <row r="219" spans="1:18" hidden="1" x14ac:dyDescent="0.3">
      <c r="A219" s="1" t="s">
        <v>16</v>
      </c>
      <c r="B219" s="1" t="s">
        <v>16</v>
      </c>
      <c r="C219" s="1" t="s">
        <v>1093</v>
      </c>
      <c r="D219" s="1">
        <v>60.5</v>
      </c>
      <c r="E219" s="1" t="s">
        <v>1099</v>
      </c>
      <c r="F219" s="1">
        <v>4</v>
      </c>
      <c r="G219" s="1" t="str">
        <f t="shared" si="8"/>
        <v>4/13</v>
      </c>
      <c r="H219" s="1">
        <v>4312.5</v>
      </c>
      <c r="I219" s="1">
        <v>145</v>
      </c>
      <c r="J219" s="1">
        <v>95.5</v>
      </c>
      <c r="K219" s="1" t="s">
        <v>944</v>
      </c>
      <c r="L219" s="1" t="s">
        <v>1039</v>
      </c>
      <c r="M219" s="1">
        <v>2023</v>
      </c>
      <c r="N219" s="1">
        <v>50.734461799999998</v>
      </c>
      <c r="O219" s="1">
        <v>-111.0352536</v>
      </c>
      <c r="P219" s="1" t="s">
        <v>1095</v>
      </c>
      <c r="Q219" s="1" t="s">
        <v>1096</v>
      </c>
      <c r="R219" s="1" t="s">
        <v>22</v>
      </c>
    </row>
    <row r="220" spans="1:18" hidden="1" x14ac:dyDescent="0.3">
      <c r="A220" s="1" t="s">
        <v>16</v>
      </c>
      <c r="B220" s="1" t="s">
        <v>16</v>
      </c>
      <c r="C220" s="1" t="s">
        <v>1093</v>
      </c>
      <c r="D220" s="1">
        <v>60.5</v>
      </c>
      <c r="E220" s="1" t="s">
        <v>1100</v>
      </c>
      <c r="F220" s="1">
        <v>5</v>
      </c>
      <c r="G220" s="1" t="str">
        <f t="shared" si="8"/>
        <v>5/13</v>
      </c>
      <c r="H220" s="1">
        <v>5200</v>
      </c>
      <c r="I220" s="1">
        <v>145</v>
      </c>
      <c r="J220" s="1">
        <v>95.5</v>
      </c>
      <c r="K220" s="1" t="s">
        <v>944</v>
      </c>
      <c r="L220" s="1" t="s">
        <v>1039</v>
      </c>
      <c r="M220" s="1">
        <v>2023</v>
      </c>
      <c r="N220" s="1">
        <v>50.715509692335999</v>
      </c>
      <c r="O220" s="1">
        <v>-111.118085254485</v>
      </c>
      <c r="P220" s="1" t="s">
        <v>1101</v>
      </c>
      <c r="Q220" s="1" t="s">
        <v>1096</v>
      </c>
      <c r="R220" s="1" t="s">
        <v>1013</v>
      </c>
    </row>
    <row r="221" spans="1:18" hidden="1" x14ac:dyDescent="0.3">
      <c r="A221" s="1" t="s">
        <v>16</v>
      </c>
      <c r="B221" s="1" t="s">
        <v>16</v>
      </c>
      <c r="C221" s="1" t="s">
        <v>1093</v>
      </c>
      <c r="D221" s="1">
        <v>60.5</v>
      </c>
      <c r="E221" s="1" t="s">
        <v>1102</v>
      </c>
      <c r="F221" s="1">
        <v>6</v>
      </c>
      <c r="G221" s="1" t="str">
        <f t="shared" si="8"/>
        <v>6/13</v>
      </c>
      <c r="H221" s="1">
        <v>5200</v>
      </c>
      <c r="I221" s="1">
        <v>145</v>
      </c>
      <c r="J221" s="1">
        <v>95.5</v>
      </c>
      <c r="K221" s="1" t="s">
        <v>944</v>
      </c>
      <c r="L221" s="1" t="s">
        <v>1039</v>
      </c>
      <c r="M221" s="1">
        <v>2023</v>
      </c>
      <c r="N221" s="1">
        <v>50.708666459630699</v>
      </c>
      <c r="O221" s="1">
        <v>-111.10840443177101</v>
      </c>
      <c r="P221" s="1" t="s">
        <v>1101</v>
      </c>
      <c r="Q221" s="1" t="s">
        <v>1096</v>
      </c>
      <c r="R221" s="1" t="s">
        <v>1013</v>
      </c>
    </row>
    <row r="222" spans="1:18" hidden="1" x14ac:dyDescent="0.3">
      <c r="A222" s="1" t="s">
        <v>16</v>
      </c>
      <c r="B222" s="1" t="s">
        <v>16</v>
      </c>
      <c r="C222" s="1" t="s">
        <v>1093</v>
      </c>
      <c r="D222" s="1">
        <v>60.5</v>
      </c>
      <c r="E222" s="1" t="s">
        <v>1103</v>
      </c>
      <c r="F222" s="1">
        <v>7</v>
      </c>
      <c r="G222" s="1" t="str">
        <f t="shared" si="8"/>
        <v>7/13</v>
      </c>
      <c r="H222" s="1">
        <v>5200</v>
      </c>
      <c r="I222" s="1">
        <v>145</v>
      </c>
      <c r="J222" s="1">
        <v>95.5</v>
      </c>
      <c r="K222" s="1" t="s">
        <v>944</v>
      </c>
      <c r="L222" s="1" t="s">
        <v>1039</v>
      </c>
      <c r="M222" s="1">
        <v>2023</v>
      </c>
      <c r="N222" s="1">
        <v>50.704526879268997</v>
      </c>
      <c r="O222" s="1">
        <v>-111.10919436633201</v>
      </c>
      <c r="P222" s="1" t="s">
        <v>1101</v>
      </c>
      <c r="Q222" s="1" t="s">
        <v>1096</v>
      </c>
      <c r="R222" s="1" t="s">
        <v>1013</v>
      </c>
    </row>
    <row r="223" spans="1:18" hidden="1" x14ac:dyDescent="0.3">
      <c r="A223" s="1" t="s">
        <v>16</v>
      </c>
      <c r="B223" s="1" t="s">
        <v>16</v>
      </c>
      <c r="C223" s="1" t="s">
        <v>1093</v>
      </c>
      <c r="D223" s="1">
        <v>60.5</v>
      </c>
      <c r="E223" s="1" t="s">
        <v>1104</v>
      </c>
      <c r="F223" s="1">
        <v>8</v>
      </c>
      <c r="G223" s="1" t="str">
        <f t="shared" si="8"/>
        <v>8/13</v>
      </c>
      <c r="H223" s="1">
        <v>4312.5</v>
      </c>
      <c r="I223" s="1">
        <v>145</v>
      </c>
      <c r="J223" s="1">
        <v>95.5</v>
      </c>
      <c r="K223" s="1" t="s">
        <v>944</v>
      </c>
      <c r="L223" s="1" t="s">
        <v>1039</v>
      </c>
      <c r="M223" s="1">
        <v>2023</v>
      </c>
      <c r="N223" s="1">
        <v>50.730675818901297</v>
      </c>
      <c r="O223" s="1">
        <v>-111.06491609015001</v>
      </c>
      <c r="P223" s="1" t="s">
        <v>1105</v>
      </c>
      <c r="Q223" s="1" t="s">
        <v>1096</v>
      </c>
      <c r="R223" s="1" t="s">
        <v>1013</v>
      </c>
    </row>
    <row r="224" spans="1:18" hidden="1" x14ac:dyDescent="0.3">
      <c r="A224" s="1" t="s">
        <v>16</v>
      </c>
      <c r="B224" s="1" t="s">
        <v>16</v>
      </c>
      <c r="C224" s="1" t="s">
        <v>1093</v>
      </c>
      <c r="D224" s="1">
        <v>60.5</v>
      </c>
      <c r="E224" s="1" t="s">
        <v>1106</v>
      </c>
      <c r="F224" s="1">
        <v>9</v>
      </c>
      <c r="G224" s="1" t="str">
        <f t="shared" si="8"/>
        <v>9/13</v>
      </c>
      <c r="H224" s="1">
        <v>4312.5</v>
      </c>
      <c r="I224" s="1">
        <v>145</v>
      </c>
      <c r="J224" s="1">
        <v>95.5</v>
      </c>
      <c r="K224" s="1" t="s">
        <v>944</v>
      </c>
      <c r="L224" s="1" t="s">
        <v>1039</v>
      </c>
      <c r="M224" s="1">
        <v>2023</v>
      </c>
      <c r="N224" s="1">
        <v>50.729817727583502</v>
      </c>
      <c r="O224" s="1">
        <v>-111.04890614134899</v>
      </c>
      <c r="P224" s="1" t="s">
        <v>1105</v>
      </c>
      <c r="Q224" s="1" t="s">
        <v>1096</v>
      </c>
      <c r="R224" s="1" t="s">
        <v>1013</v>
      </c>
    </row>
    <row r="225" spans="1:18" hidden="1" x14ac:dyDescent="0.3">
      <c r="A225" s="1" t="s">
        <v>16</v>
      </c>
      <c r="B225" s="1" t="s">
        <v>16</v>
      </c>
      <c r="C225" s="1" t="s">
        <v>1093</v>
      </c>
      <c r="D225" s="1">
        <v>60.5</v>
      </c>
      <c r="E225" s="1" t="s">
        <v>1107</v>
      </c>
      <c r="F225" s="1">
        <v>10</v>
      </c>
      <c r="G225" s="1" t="str">
        <f t="shared" si="8"/>
        <v>10/13</v>
      </c>
      <c r="H225" s="1">
        <v>4312.5</v>
      </c>
      <c r="I225" s="1">
        <v>145</v>
      </c>
      <c r="J225" s="1">
        <v>95.5</v>
      </c>
      <c r="K225" s="1" t="s">
        <v>944</v>
      </c>
      <c r="L225" s="1" t="s">
        <v>1039</v>
      </c>
      <c r="M225" s="1">
        <v>2023</v>
      </c>
      <c r="N225" s="1">
        <v>50.726706595487599</v>
      </c>
      <c r="O225" s="1">
        <v>-111.05315826599001</v>
      </c>
      <c r="P225" s="1" t="s">
        <v>1105</v>
      </c>
      <c r="Q225" s="1" t="s">
        <v>1096</v>
      </c>
      <c r="R225" s="1" t="s">
        <v>1013</v>
      </c>
    </row>
    <row r="226" spans="1:18" hidden="1" x14ac:dyDescent="0.3">
      <c r="A226" s="1" t="s">
        <v>16</v>
      </c>
      <c r="B226" s="1" t="s">
        <v>16</v>
      </c>
      <c r="C226" s="1" t="s">
        <v>1093</v>
      </c>
      <c r="D226" s="1">
        <v>60.5</v>
      </c>
      <c r="E226" s="1" t="s">
        <v>1108</v>
      </c>
      <c r="F226" s="1">
        <v>11</v>
      </c>
      <c r="G226" s="1" t="str">
        <f t="shared" si="8"/>
        <v>11/13</v>
      </c>
      <c r="H226" s="1">
        <v>4312.5</v>
      </c>
      <c r="I226" s="1">
        <v>145</v>
      </c>
      <c r="J226" s="1">
        <v>95.5</v>
      </c>
      <c r="K226" s="1" t="s">
        <v>944</v>
      </c>
      <c r="L226" s="1" t="s">
        <v>1039</v>
      </c>
      <c r="M226" s="1">
        <v>2023</v>
      </c>
      <c r="N226" s="1">
        <v>50.725947159945299</v>
      </c>
      <c r="O226" s="1">
        <v>-111.062516805588</v>
      </c>
      <c r="P226" s="1" t="s">
        <v>1105</v>
      </c>
      <c r="Q226" s="1" t="s">
        <v>1096</v>
      </c>
      <c r="R226" s="1" t="s">
        <v>1013</v>
      </c>
    </row>
    <row r="227" spans="1:18" hidden="1" x14ac:dyDescent="0.3">
      <c r="A227" s="1" t="s">
        <v>16</v>
      </c>
      <c r="B227" s="1" t="s">
        <v>16</v>
      </c>
      <c r="C227" s="1" t="s">
        <v>1093</v>
      </c>
      <c r="D227" s="1">
        <v>60.5</v>
      </c>
      <c r="E227" s="1" t="s">
        <v>1109</v>
      </c>
      <c r="F227" s="1">
        <v>12</v>
      </c>
      <c r="G227" s="1" t="str">
        <f t="shared" si="8"/>
        <v>12/13</v>
      </c>
      <c r="H227" s="1">
        <v>5200</v>
      </c>
      <c r="I227" s="1">
        <v>145</v>
      </c>
      <c r="J227" s="1">
        <v>95.5</v>
      </c>
      <c r="K227" s="1" t="s">
        <v>944</v>
      </c>
      <c r="L227" s="1" t="s">
        <v>1039</v>
      </c>
      <c r="M227" s="1">
        <v>2023</v>
      </c>
      <c r="N227" s="1">
        <v>50.729039090765298</v>
      </c>
      <c r="O227" s="1">
        <v>-111.120411523442</v>
      </c>
      <c r="P227" s="1" t="s">
        <v>1110</v>
      </c>
      <c r="Q227" s="1" t="s">
        <v>1096</v>
      </c>
      <c r="R227" s="1" t="s">
        <v>1013</v>
      </c>
    </row>
    <row r="228" spans="1:18" hidden="1" x14ac:dyDescent="0.3">
      <c r="A228" s="1" t="s">
        <v>16</v>
      </c>
      <c r="B228" s="1" t="s">
        <v>16</v>
      </c>
      <c r="C228" s="1" t="s">
        <v>1093</v>
      </c>
      <c r="D228" s="1">
        <v>60.5</v>
      </c>
      <c r="E228" s="1" t="s">
        <v>1111</v>
      </c>
      <c r="F228" s="1">
        <v>13</v>
      </c>
      <c r="G228" s="1" t="str">
        <f t="shared" si="8"/>
        <v>13/13</v>
      </c>
      <c r="H228" s="1">
        <v>5200</v>
      </c>
      <c r="I228" s="1">
        <v>145</v>
      </c>
      <c r="J228" s="1">
        <v>95.5</v>
      </c>
      <c r="K228" s="1" t="s">
        <v>944</v>
      </c>
      <c r="L228" s="1" t="s">
        <v>1039</v>
      </c>
      <c r="M228" s="1">
        <v>2023</v>
      </c>
      <c r="N228" s="1">
        <v>50.740546448817</v>
      </c>
      <c r="O228" s="1">
        <v>-111.127874969525</v>
      </c>
      <c r="P228" s="1" t="s">
        <v>1110</v>
      </c>
      <c r="Q228" s="1" t="s">
        <v>1096</v>
      </c>
      <c r="R228" s="1" t="s">
        <v>1013</v>
      </c>
    </row>
    <row r="229" spans="1:18" hidden="1" x14ac:dyDescent="0.3">
      <c r="A229" s="1" t="s">
        <v>16</v>
      </c>
      <c r="B229" s="1" t="s">
        <v>16</v>
      </c>
      <c r="C229" s="1" t="s">
        <v>887</v>
      </c>
      <c r="D229" s="1">
        <v>29.2</v>
      </c>
      <c r="E229" s="1" t="s">
        <v>888</v>
      </c>
      <c r="F229" s="1">
        <v>1</v>
      </c>
      <c r="G229" s="1" t="str">
        <f t="shared" ref="G229:G245" si="9">F229&amp;"/"&amp;17</f>
        <v>1/17</v>
      </c>
      <c r="H229" s="1">
        <v>1700</v>
      </c>
      <c r="I229" s="1">
        <v>103</v>
      </c>
      <c r="J229" s="1">
        <v>80</v>
      </c>
      <c r="K229" s="1" t="s">
        <v>203</v>
      </c>
      <c r="L229" s="1" t="s">
        <v>889</v>
      </c>
      <c r="M229" s="1">
        <v>2015</v>
      </c>
      <c r="N229" s="1">
        <v>52.505004599999999</v>
      </c>
      <c r="O229" s="1">
        <v>-110.10930740000001</v>
      </c>
      <c r="Q229" s="1" t="s">
        <v>890</v>
      </c>
      <c r="R229" s="1" t="s">
        <v>22</v>
      </c>
    </row>
    <row r="230" spans="1:18" hidden="1" x14ac:dyDescent="0.3">
      <c r="A230" s="1" t="s">
        <v>16</v>
      </c>
      <c r="B230" s="1" t="s">
        <v>16</v>
      </c>
      <c r="C230" s="1" t="s">
        <v>887</v>
      </c>
      <c r="D230" s="1">
        <v>29.2</v>
      </c>
      <c r="E230" s="1" t="s">
        <v>891</v>
      </c>
      <c r="F230" s="1">
        <v>2</v>
      </c>
      <c r="G230" s="1" t="str">
        <f t="shared" si="9"/>
        <v>2/17</v>
      </c>
      <c r="H230" s="1">
        <v>1700</v>
      </c>
      <c r="I230" s="1">
        <v>103</v>
      </c>
      <c r="J230" s="1">
        <v>80</v>
      </c>
      <c r="K230" s="1" t="s">
        <v>203</v>
      </c>
      <c r="L230" s="1" t="s">
        <v>889</v>
      </c>
      <c r="M230" s="1">
        <v>2015</v>
      </c>
      <c r="N230" s="1">
        <v>52.5011048</v>
      </c>
      <c r="O230" s="1">
        <v>-110.09819109999999</v>
      </c>
      <c r="Q230" s="1" t="s">
        <v>890</v>
      </c>
      <c r="R230" s="1" t="s">
        <v>22</v>
      </c>
    </row>
    <row r="231" spans="1:18" hidden="1" x14ac:dyDescent="0.3">
      <c r="A231" s="1" t="s">
        <v>16</v>
      </c>
      <c r="B231" s="1" t="s">
        <v>16</v>
      </c>
      <c r="C231" s="1" t="s">
        <v>887</v>
      </c>
      <c r="D231" s="1">
        <v>29.2</v>
      </c>
      <c r="E231" s="1" t="s">
        <v>892</v>
      </c>
      <c r="F231" s="1">
        <v>3</v>
      </c>
      <c r="G231" s="1" t="str">
        <f t="shared" si="9"/>
        <v>3/17</v>
      </c>
      <c r="H231" s="1">
        <v>1700</v>
      </c>
      <c r="I231" s="1">
        <v>103</v>
      </c>
      <c r="J231" s="1">
        <v>80</v>
      </c>
      <c r="K231" s="1" t="s">
        <v>203</v>
      </c>
      <c r="L231" s="1" t="s">
        <v>889</v>
      </c>
      <c r="M231" s="1">
        <v>2015</v>
      </c>
      <c r="N231" s="1">
        <v>52.511554099999998</v>
      </c>
      <c r="O231" s="1">
        <v>-110.095615</v>
      </c>
      <c r="Q231" s="1" t="s">
        <v>890</v>
      </c>
      <c r="R231" s="1" t="s">
        <v>22</v>
      </c>
    </row>
    <row r="232" spans="1:18" hidden="1" x14ac:dyDescent="0.3">
      <c r="A232" s="1" t="s">
        <v>16</v>
      </c>
      <c r="B232" s="1" t="s">
        <v>16</v>
      </c>
      <c r="C232" s="1" t="s">
        <v>887</v>
      </c>
      <c r="D232" s="1">
        <v>29.2</v>
      </c>
      <c r="E232" s="1" t="s">
        <v>893</v>
      </c>
      <c r="F232" s="1">
        <v>4</v>
      </c>
      <c r="G232" s="1" t="str">
        <f t="shared" si="9"/>
        <v>4/17</v>
      </c>
      <c r="H232" s="1">
        <v>1700</v>
      </c>
      <c r="I232" s="1">
        <v>103</v>
      </c>
      <c r="J232" s="1">
        <v>80</v>
      </c>
      <c r="K232" s="1" t="s">
        <v>203</v>
      </c>
      <c r="L232" s="1" t="s">
        <v>889</v>
      </c>
      <c r="M232" s="1">
        <v>2015</v>
      </c>
      <c r="N232" s="1">
        <v>52.503126700000003</v>
      </c>
      <c r="O232" s="1">
        <v>-110.0929058</v>
      </c>
      <c r="Q232" s="1" t="s">
        <v>890</v>
      </c>
      <c r="R232" s="1" t="s">
        <v>22</v>
      </c>
    </row>
    <row r="233" spans="1:18" hidden="1" x14ac:dyDescent="0.3">
      <c r="A233" s="1" t="s">
        <v>16</v>
      </c>
      <c r="B233" s="1" t="s">
        <v>16</v>
      </c>
      <c r="C233" s="1" t="s">
        <v>887</v>
      </c>
      <c r="D233" s="1">
        <v>29.2</v>
      </c>
      <c r="E233" s="1" t="s">
        <v>894</v>
      </c>
      <c r="F233" s="1">
        <v>5</v>
      </c>
      <c r="G233" s="1" t="str">
        <f t="shared" si="9"/>
        <v>5/17</v>
      </c>
      <c r="H233" s="1">
        <v>1700</v>
      </c>
      <c r="I233" s="1">
        <v>103</v>
      </c>
      <c r="J233" s="1">
        <v>80</v>
      </c>
      <c r="K233" s="1" t="s">
        <v>203</v>
      </c>
      <c r="L233" s="1" t="s">
        <v>889</v>
      </c>
      <c r="M233" s="1">
        <v>2015</v>
      </c>
      <c r="N233" s="1">
        <v>52.504945900000003</v>
      </c>
      <c r="O233" s="1">
        <v>-110.08635080000001</v>
      </c>
      <c r="Q233" s="1" t="s">
        <v>890</v>
      </c>
      <c r="R233" s="1" t="s">
        <v>22</v>
      </c>
    </row>
    <row r="234" spans="1:18" hidden="1" x14ac:dyDescent="0.3">
      <c r="A234" s="1" t="s">
        <v>16</v>
      </c>
      <c r="B234" s="1" t="s">
        <v>16</v>
      </c>
      <c r="C234" s="1" t="s">
        <v>887</v>
      </c>
      <c r="D234" s="1">
        <v>29.2</v>
      </c>
      <c r="E234" s="1" t="s">
        <v>895</v>
      </c>
      <c r="F234" s="1">
        <v>6</v>
      </c>
      <c r="G234" s="1" t="str">
        <f t="shared" si="9"/>
        <v>6/17</v>
      </c>
      <c r="H234" s="1">
        <v>1700</v>
      </c>
      <c r="I234" s="1">
        <v>103</v>
      </c>
      <c r="J234" s="1">
        <v>80</v>
      </c>
      <c r="K234" s="1" t="s">
        <v>203</v>
      </c>
      <c r="L234" s="1" t="s">
        <v>889</v>
      </c>
      <c r="M234" s="1">
        <v>2015</v>
      </c>
      <c r="N234" s="1">
        <v>52.508898000000002</v>
      </c>
      <c r="O234" s="1">
        <v>-110.0830327</v>
      </c>
      <c r="Q234" s="1" t="s">
        <v>890</v>
      </c>
      <c r="R234" s="1" t="s">
        <v>22</v>
      </c>
    </row>
    <row r="235" spans="1:18" hidden="1" x14ac:dyDescent="0.3">
      <c r="A235" s="1" t="s">
        <v>16</v>
      </c>
      <c r="B235" s="1" t="s">
        <v>16</v>
      </c>
      <c r="C235" s="1" t="s">
        <v>887</v>
      </c>
      <c r="D235" s="1">
        <v>29.2</v>
      </c>
      <c r="E235" s="1" t="s">
        <v>896</v>
      </c>
      <c r="F235" s="1">
        <v>7</v>
      </c>
      <c r="G235" s="1" t="str">
        <f t="shared" si="9"/>
        <v>7/17</v>
      </c>
      <c r="H235" s="1">
        <v>1700</v>
      </c>
      <c r="I235" s="1">
        <v>103</v>
      </c>
      <c r="J235" s="1">
        <v>80</v>
      </c>
      <c r="K235" s="1" t="s">
        <v>203</v>
      </c>
      <c r="L235" s="1" t="s">
        <v>889</v>
      </c>
      <c r="M235" s="1">
        <v>2015</v>
      </c>
      <c r="N235" s="1">
        <v>52.511730800000002</v>
      </c>
      <c r="O235" s="1">
        <v>-110.08343120000001</v>
      </c>
      <c r="Q235" s="1" t="s">
        <v>890</v>
      </c>
      <c r="R235" s="1" t="s">
        <v>22</v>
      </c>
    </row>
    <row r="236" spans="1:18" hidden="1" x14ac:dyDescent="0.3">
      <c r="A236" s="1" t="s">
        <v>16</v>
      </c>
      <c r="B236" s="1" t="s">
        <v>16</v>
      </c>
      <c r="C236" s="1" t="s">
        <v>887</v>
      </c>
      <c r="D236" s="1">
        <v>29.2</v>
      </c>
      <c r="E236" s="1" t="s">
        <v>897</v>
      </c>
      <c r="F236" s="1">
        <v>8</v>
      </c>
      <c r="G236" s="1" t="str">
        <f t="shared" si="9"/>
        <v>8/17</v>
      </c>
      <c r="H236" s="1">
        <v>1700</v>
      </c>
      <c r="I236" s="1">
        <v>103</v>
      </c>
      <c r="J236" s="1">
        <v>80</v>
      </c>
      <c r="K236" s="1" t="s">
        <v>203</v>
      </c>
      <c r="L236" s="1" t="s">
        <v>889</v>
      </c>
      <c r="M236" s="1">
        <v>2015</v>
      </c>
      <c r="N236" s="1">
        <v>52.515629099999998</v>
      </c>
      <c r="O236" s="1">
        <v>-110.0833446</v>
      </c>
      <c r="Q236" s="1" t="s">
        <v>890</v>
      </c>
      <c r="R236" s="1" t="s">
        <v>22</v>
      </c>
    </row>
    <row r="237" spans="1:18" hidden="1" x14ac:dyDescent="0.3">
      <c r="A237" s="1" t="s">
        <v>16</v>
      </c>
      <c r="B237" s="1" t="s">
        <v>16</v>
      </c>
      <c r="C237" s="1" t="s">
        <v>887</v>
      </c>
      <c r="D237" s="1">
        <v>29.2</v>
      </c>
      <c r="E237" s="1" t="s">
        <v>898</v>
      </c>
      <c r="F237" s="1">
        <v>9</v>
      </c>
      <c r="G237" s="1" t="str">
        <f t="shared" si="9"/>
        <v>9/17</v>
      </c>
      <c r="H237" s="1">
        <v>1700</v>
      </c>
      <c r="I237" s="1">
        <v>103</v>
      </c>
      <c r="J237" s="1">
        <v>80</v>
      </c>
      <c r="K237" s="1" t="s">
        <v>203</v>
      </c>
      <c r="L237" s="1" t="s">
        <v>889</v>
      </c>
      <c r="M237" s="1">
        <v>2015</v>
      </c>
      <c r="N237" s="1">
        <v>52.518696795839098</v>
      </c>
      <c r="O237" s="1">
        <v>-110.08661826802</v>
      </c>
      <c r="Q237" s="1" t="s">
        <v>890</v>
      </c>
      <c r="R237" s="1" t="s">
        <v>22</v>
      </c>
    </row>
    <row r="238" spans="1:18" hidden="1" x14ac:dyDescent="0.3">
      <c r="A238" s="1" t="s">
        <v>16</v>
      </c>
      <c r="B238" s="1" t="s">
        <v>16</v>
      </c>
      <c r="C238" s="1" t="s">
        <v>887</v>
      </c>
      <c r="D238" s="1">
        <v>29.2</v>
      </c>
      <c r="E238" s="1" t="s">
        <v>899</v>
      </c>
      <c r="F238" s="1">
        <v>10</v>
      </c>
      <c r="G238" s="1" t="str">
        <f t="shared" si="9"/>
        <v>10/17</v>
      </c>
      <c r="H238" s="1">
        <v>1700</v>
      </c>
      <c r="I238" s="1">
        <v>103</v>
      </c>
      <c r="J238" s="1">
        <v>80</v>
      </c>
      <c r="K238" s="1" t="s">
        <v>203</v>
      </c>
      <c r="L238" s="1" t="s">
        <v>889</v>
      </c>
      <c r="M238" s="1">
        <v>2015</v>
      </c>
      <c r="N238" s="1">
        <v>52.497751600000001</v>
      </c>
      <c r="O238" s="1">
        <v>-110.0374491</v>
      </c>
      <c r="Q238" s="1" t="s">
        <v>890</v>
      </c>
      <c r="R238" s="1" t="s">
        <v>22</v>
      </c>
    </row>
    <row r="239" spans="1:18" hidden="1" x14ac:dyDescent="0.3">
      <c r="A239" s="1" t="s">
        <v>16</v>
      </c>
      <c r="B239" s="1" t="s">
        <v>16</v>
      </c>
      <c r="C239" s="1" t="s">
        <v>887</v>
      </c>
      <c r="D239" s="1">
        <v>29.2</v>
      </c>
      <c r="E239" s="1" t="s">
        <v>900</v>
      </c>
      <c r="F239" s="1">
        <v>11</v>
      </c>
      <c r="G239" s="1" t="str">
        <f t="shared" si="9"/>
        <v>11/17</v>
      </c>
      <c r="H239" s="1">
        <v>1700</v>
      </c>
      <c r="I239" s="1">
        <v>103</v>
      </c>
      <c r="J239" s="1">
        <v>80</v>
      </c>
      <c r="K239" s="1" t="s">
        <v>203</v>
      </c>
      <c r="L239" s="1" t="s">
        <v>889</v>
      </c>
      <c r="M239" s="1">
        <v>2015</v>
      </c>
      <c r="N239" s="1">
        <v>52.501079599999997</v>
      </c>
      <c r="O239" s="1">
        <v>-110.0316574</v>
      </c>
      <c r="Q239" s="1" t="s">
        <v>890</v>
      </c>
      <c r="R239" s="1" t="s">
        <v>22</v>
      </c>
    </row>
    <row r="240" spans="1:18" hidden="1" x14ac:dyDescent="0.3">
      <c r="A240" s="1" t="s">
        <v>16</v>
      </c>
      <c r="B240" s="1" t="s">
        <v>16</v>
      </c>
      <c r="C240" s="1" t="s">
        <v>887</v>
      </c>
      <c r="D240" s="1">
        <v>29.2</v>
      </c>
      <c r="E240" s="1" t="s">
        <v>901</v>
      </c>
      <c r="F240" s="1">
        <v>12</v>
      </c>
      <c r="G240" s="1" t="str">
        <f t="shared" si="9"/>
        <v>12/17</v>
      </c>
      <c r="H240" s="1">
        <v>1700</v>
      </c>
      <c r="I240" s="1">
        <v>103</v>
      </c>
      <c r="J240" s="1">
        <v>80</v>
      </c>
      <c r="K240" s="1" t="s">
        <v>203</v>
      </c>
      <c r="L240" s="1" t="s">
        <v>889</v>
      </c>
      <c r="M240" s="1">
        <v>2015</v>
      </c>
      <c r="N240" s="1">
        <v>52.5090255</v>
      </c>
      <c r="O240" s="1">
        <v>-110.0355658</v>
      </c>
      <c r="Q240" s="1" t="s">
        <v>890</v>
      </c>
      <c r="R240" s="1" t="s">
        <v>22</v>
      </c>
    </row>
    <row r="241" spans="1:18" hidden="1" x14ac:dyDescent="0.3">
      <c r="A241" s="1" t="s">
        <v>16</v>
      </c>
      <c r="B241" s="1" t="s">
        <v>16</v>
      </c>
      <c r="C241" s="1" t="s">
        <v>887</v>
      </c>
      <c r="D241" s="1">
        <v>29.2</v>
      </c>
      <c r="E241" s="1" t="s">
        <v>902</v>
      </c>
      <c r="F241" s="1">
        <v>13</v>
      </c>
      <c r="G241" s="1" t="str">
        <f t="shared" si="9"/>
        <v>13/17</v>
      </c>
      <c r="H241" s="1">
        <v>1700</v>
      </c>
      <c r="I241" s="1">
        <v>103</v>
      </c>
      <c r="J241" s="1">
        <v>80</v>
      </c>
      <c r="K241" s="1" t="s">
        <v>203</v>
      </c>
      <c r="L241" s="1" t="s">
        <v>889</v>
      </c>
      <c r="M241" s="1">
        <v>2015</v>
      </c>
      <c r="N241" s="1">
        <v>52.511979400000001</v>
      </c>
      <c r="O241" s="1">
        <v>-110.03375990000001</v>
      </c>
      <c r="Q241" s="1" t="s">
        <v>890</v>
      </c>
      <c r="R241" s="1" t="s">
        <v>22</v>
      </c>
    </row>
    <row r="242" spans="1:18" hidden="1" x14ac:dyDescent="0.3">
      <c r="A242" s="1" t="s">
        <v>16</v>
      </c>
      <c r="B242" s="1" t="s">
        <v>16</v>
      </c>
      <c r="C242" s="1" t="s">
        <v>887</v>
      </c>
      <c r="D242" s="1">
        <v>29.2</v>
      </c>
      <c r="E242" s="1" t="s">
        <v>903</v>
      </c>
      <c r="F242" s="1">
        <v>14</v>
      </c>
      <c r="G242" s="1" t="str">
        <f t="shared" si="9"/>
        <v>14/17</v>
      </c>
      <c r="H242" s="1">
        <v>1700</v>
      </c>
      <c r="I242" s="1">
        <v>103</v>
      </c>
      <c r="J242" s="1">
        <v>80</v>
      </c>
      <c r="K242" s="1" t="s">
        <v>203</v>
      </c>
      <c r="L242" s="1" t="s">
        <v>889</v>
      </c>
      <c r="M242" s="1">
        <v>2015</v>
      </c>
      <c r="N242" s="1">
        <v>52.512392200000001</v>
      </c>
      <c r="O242" s="1">
        <v>-110.0228343</v>
      </c>
      <c r="Q242" s="1" t="s">
        <v>890</v>
      </c>
      <c r="R242" s="1" t="s">
        <v>22</v>
      </c>
    </row>
    <row r="243" spans="1:18" hidden="1" x14ac:dyDescent="0.3">
      <c r="A243" s="1" t="s">
        <v>16</v>
      </c>
      <c r="B243" s="1" t="s">
        <v>16</v>
      </c>
      <c r="C243" s="1" t="s">
        <v>887</v>
      </c>
      <c r="D243" s="1">
        <v>29.2</v>
      </c>
      <c r="E243" s="1" t="s">
        <v>904</v>
      </c>
      <c r="F243" s="1">
        <v>15</v>
      </c>
      <c r="G243" s="1" t="str">
        <f t="shared" si="9"/>
        <v>15/17</v>
      </c>
      <c r="H243" s="1">
        <v>1700</v>
      </c>
      <c r="I243" s="1">
        <v>103</v>
      </c>
      <c r="J243" s="1">
        <v>80</v>
      </c>
      <c r="K243" s="1" t="s">
        <v>203</v>
      </c>
      <c r="L243" s="1" t="s">
        <v>889</v>
      </c>
      <c r="M243" s="1">
        <v>2015</v>
      </c>
      <c r="N243" s="1">
        <v>52.512211600000001</v>
      </c>
      <c r="O243" s="1">
        <v>-110.01366299999999</v>
      </c>
      <c r="Q243" s="1" t="s">
        <v>890</v>
      </c>
      <c r="R243" s="1" t="s">
        <v>22</v>
      </c>
    </row>
    <row r="244" spans="1:18" hidden="1" x14ac:dyDescent="0.3">
      <c r="A244" s="1" t="s">
        <v>16</v>
      </c>
      <c r="B244" s="1" t="s">
        <v>16</v>
      </c>
      <c r="C244" s="1" t="s">
        <v>887</v>
      </c>
      <c r="D244" s="1">
        <v>29.2</v>
      </c>
      <c r="E244" s="1" t="s">
        <v>905</v>
      </c>
      <c r="F244" s="1">
        <v>16</v>
      </c>
      <c r="G244" s="1" t="str">
        <f t="shared" si="9"/>
        <v>16/17</v>
      </c>
      <c r="H244" s="1">
        <v>1700</v>
      </c>
      <c r="I244" s="1">
        <v>103</v>
      </c>
      <c r="J244" s="1">
        <v>80</v>
      </c>
      <c r="K244" s="1" t="s">
        <v>203</v>
      </c>
      <c r="L244" s="1" t="s">
        <v>889</v>
      </c>
      <c r="M244" s="1">
        <v>2015</v>
      </c>
      <c r="N244" s="1">
        <v>52.508702999999997</v>
      </c>
      <c r="O244" s="1">
        <v>-110.0205254</v>
      </c>
      <c r="Q244" s="1" t="s">
        <v>890</v>
      </c>
      <c r="R244" s="1" t="s">
        <v>22</v>
      </c>
    </row>
    <row r="245" spans="1:18" hidden="1" x14ac:dyDescent="0.3">
      <c r="A245" s="1" t="s">
        <v>16</v>
      </c>
      <c r="B245" s="1" t="s">
        <v>16</v>
      </c>
      <c r="C245" s="1" t="s">
        <v>887</v>
      </c>
      <c r="D245" s="1">
        <v>29.2</v>
      </c>
      <c r="E245" s="1" t="s">
        <v>906</v>
      </c>
      <c r="F245" s="1">
        <v>17</v>
      </c>
      <c r="G245" s="1" t="str">
        <f t="shared" si="9"/>
        <v>17/17</v>
      </c>
      <c r="H245" s="1">
        <v>1700</v>
      </c>
      <c r="I245" s="1">
        <v>103</v>
      </c>
      <c r="J245" s="1">
        <v>80</v>
      </c>
      <c r="K245" s="1" t="s">
        <v>203</v>
      </c>
      <c r="L245" s="1" t="s">
        <v>889</v>
      </c>
      <c r="M245" s="1">
        <v>2015</v>
      </c>
      <c r="N245" s="1">
        <v>52.508561100000001</v>
      </c>
      <c r="O245" s="1">
        <v>-110.0077938</v>
      </c>
      <c r="Q245" s="1" t="s">
        <v>890</v>
      </c>
      <c r="R245" s="1" t="s">
        <v>22</v>
      </c>
    </row>
    <row r="246" spans="1:18" hidden="1" x14ac:dyDescent="0.3">
      <c r="A246" s="1" t="s">
        <v>16</v>
      </c>
      <c r="B246" s="1" t="s">
        <v>16</v>
      </c>
      <c r="C246" s="1" t="s">
        <v>23</v>
      </c>
      <c r="D246" s="1">
        <v>44</v>
      </c>
      <c r="E246" s="1" t="s">
        <v>24</v>
      </c>
      <c r="F246" s="1">
        <v>1</v>
      </c>
      <c r="G246" s="1" t="str">
        <f t="shared" ref="G246:G277" si="10">F246&amp;"/"&amp;60</f>
        <v>1/60</v>
      </c>
      <c r="H246" s="1">
        <v>600</v>
      </c>
      <c r="I246" s="1">
        <v>44</v>
      </c>
      <c r="J246" s="1">
        <v>40</v>
      </c>
      <c r="K246" s="1" t="s">
        <v>25</v>
      </c>
      <c r="L246" s="1" t="s">
        <v>26</v>
      </c>
      <c r="M246" s="1">
        <v>1997</v>
      </c>
      <c r="N246" s="1">
        <v>49.512640642204801</v>
      </c>
      <c r="O246" s="1">
        <v>-114.03571174128599</v>
      </c>
      <c r="Q246" s="1" t="s">
        <v>27</v>
      </c>
      <c r="R246" s="1" t="s">
        <v>22</v>
      </c>
    </row>
    <row r="247" spans="1:18" hidden="1" x14ac:dyDescent="0.3">
      <c r="A247" s="1" t="s">
        <v>16</v>
      </c>
      <c r="B247" s="1" t="s">
        <v>16</v>
      </c>
      <c r="C247" s="1" t="s">
        <v>23</v>
      </c>
      <c r="D247" s="1">
        <v>44</v>
      </c>
      <c r="E247" s="1" t="s">
        <v>1458</v>
      </c>
      <c r="F247" s="1">
        <v>2</v>
      </c>
      <c r="G247" s="1" t="str">
        <f t="shared" si="10"/>
        <v>2/60</v>
      </c>
      <c r="H247" s="1">
        <v>660</v>
      </c>
      <c r="I247" s="1">
        <v>47</v>
      </c>
      <c r="J247" s="1">
        <v>50</v>
      </c>
      <c r="K247" s="1" t="s">
        <v>25</v>
      </c>
      <c r="L247" s="1" t="s">
        <v>34</v>
      </c>
      <c r="M247" s="1" t="s">
        <v>1459</v>
      </c>
      <c r="N247" s="1">
        <v>49.512581000843198</v>
      </c>
      <c r="O247" s="1">
        <v>-114.02566348126599</v>
      </c>
      <c r="Q247" s="1" t="s">
        <v>27</v>
      </c>
      <c r="R247" s="1" t="s">
        <v>22</v>
      </c>
    </row>
    <row r="248" spans="1:18" hidden="1" x14ac:dyDescent="0.3">
      <c r="A248" s="1" t="s">
        <v>16</v>
      </c>
      <c r="B248" s="1" t="s">
        <v>16</v>
      </c>
      <c r="C248" s="1" t="s">
        <v>23</v>
      </c>
      <c r="D248" s="1">
        <v>44</v>
      </c>
      <c r="E248" s="1" t="s">
        <v>1460</v>
      </c>
      <c r="F248" s="1">
        <v>3</v>
      </c>
      <c r="G248" s="1" t="str">
        <f t="shared" si="10"/>
        <v>3/60</v>
      </c>
      <c r="H248" s="1">
        <v>660</v>
      </c>
      <c r="I248" s="1">
        <v>47</v>
      </c>
      <c r="J248" s="1">
        <v>50</v>
      </c>
      <c r="K248" s="1" t="s">
        <v>25</v>
      </c>
      <c r="L248" s="1" t="s">
        <v>34</v>
      </c>
      <c r="M248" s="1" t="s">
        <v>1459</v>
      </c>
      <c r="N248" s="1">
        <v>49.5117085784156</v>
      </c>
      <c r="O248" s="1">
        <v>-114.025631495553</v>
      </c>
      <c r="Q248" s="1" t="s">
        <v>27</v>
      </c>
      <c r="R248" s="1" t="s">
        <v>22</v>
      </c>
    </row>
    <row r="249" spans="1:18" hidden="1" x14ac:dyDescent="0.3">
      <c r="A249" s="1" t="s">
        <v>16</v>
      </c>
      <c r="B249" s="1" t="s">
        <v>16</v>
      </c>
      <c r="C249" s="1" t="s">
        <v>23</v>
      </c>
      <c r="D249" s="1">
        <v>44</v>
      </c>
      <c r="E249" s="1" t="s">
        <v>1461</v>
      </c>
      <c r="F249" s="1">
        <v>4</v>
      </c>
      <c r="G249" s="1" t="str">
        <f t="shared" si="10"/>
        <v>4/60</v>
      </c>
      <c r="H249" s="1">
        <v>660</v>
      </c>
      <c r="I249" s="1">
        <v>47</v>
      </c>
      <c r="J249" s="1">
        <v>50</v>
      </c>
      <c r="K249" s="1" t="s">
        <v>25</v>
      </c>
      <c r="L249" s="1" t="s">
        <v>34</v>
      </c>
      <c r="M249" s="1" t="s">
        <v>1459</v>
      </c>
      <c r="N249" s="1">
        <v>49.510756265714399</v>
      </c>
      <c r="O249" s="1">
        <v>-114.02564176106</v>
      </c>
      <c r="Q249" s="1" t="s">
        <v>27</v>
      </c>
      <c r="R249" s="1" t="s">
        <v>22</v>
      </c>
    </row>
    <row r="250" spans="1:18" hidden="1" x14ac:dyDescent="0.3">
      <c r="A250" s="1" t="s">
        <v>16</v>
      </c>
      <c r="B250" s="1" t="s">
        <v>16</v>
      </c>
      <c r="C250" s="1" t="s">
        <v>23</v>
      </c>
      <c r="D250" s="1">
        <v>44</v>
      </c>
      <c r="E250" s="1" t="s">
        <v>1462</v>
      </c>
      <c r="F250" s="1">
        <v>5</v>
      </c>
      <c r="G250" s="1" t="str">
        <f t="shared" si="10"/>
        <v>5/60</v>
      </c>
      <c r="H250" s="1">
        <v>660</v>
      </c>
      <c r="I250" s="1">
        <v>47</v>
      </c>
      <c r="J250" s="1">
        <v>50</v>
      </c>
      <c r="K250" s="1" t="s">
        <v>25</v>
      </c>
      <c r="L250" s="1" t="s">
        <v>34</v>
      </c>
      <c r="M250" s="1" t="s">
        <v>1459</v>
      </c>
      <c r="N250" s="1">
        <v>49.509851080093</v>
      </c>
      <c r="O250" s="1">
        <v>-114.02567269913899</v>
      </c>
      <c r="Q250" s="1" t="s">
        <v>27</v>
      </c>
      <c r="R250" s="1" t="s">
        <v>22</v>
      </c>
    </row>
    <row r="251" spans="1:18" hidden="1" x14ac:dyDescent="0.3">
      <c r="A251" s="1" t="s">
        <v>16</v>
      </c>
      <c r="B251" s="1" t="s">
        <v>16</v>
      </c>
      <c r="C251" s="1" t="s">
        <v>23</v>
      </c>
      <c r="D251" s="1">
        <v>44</v>
      </c>
      <c r="E251" s="1" t="s">
        <v>1463</v>
      </c>
      <c r="F251" s="1">
        <v>6</v>
      </c>
      <c r="G251" s="1" t="str">
        <f t="shared" si="10"/>
        <v>6/60</v>
      </c>
      <c r="H251" s="1">
        <v>660</v>
      </c>
      <c r="I251" s="1">
        <v>47</v>
      </c>
      <c r="J251" s="1">
        <v>50</v>
      </c>
      <c r="K251" s="1" t="s">
        <v>25</v>
      </c>
      <c r="L251" s="1" t="s">
        <v>34</v>
      </c>
      <c r="M251" s="1" t="s">
        <v>1459</v>
      </c>
      <c r="N251" s="1">
        <v>49.509059054389098</v>
      </c>
      <c r="O251" s="1">
        <v>-114.02561803364</v>
      </c>
      <c r="Q251" s="1" t="s">
        <v>27</v>
      </c>
      <c r="R251" s="1" t="s">
        <v>22</v>
      </c>
    </row>
    <row r="252" spans="1:18" hidden="1" x14ac:dyDescent="0.3">
      <c r="A252" s="1" t="s">
        <v>16</v>
      </c>
      <c r="B252" s="1" t="s">
        <v>16</v>
      </c>
      <c r="C252" s="1" t="s">
        <v>23</v>
      </c>
      <c r="D252" s="1">
        <v>44</v>
      </c>
      <c r="E252" s="1" t="s">
        <v>1464</v>
      </c>
      <c r="F252" s="1">
        <v>7</v>
      </c>
      <c r="G252" s="1" t="str">
        <f t="shared" si="10"/>
        <v>7/60</v>
      </c>
      <c r="H252" s="1">
        <v>660</v>
      </c>
      <c r="I252" s="1">
        <v>47</v>
      </c>
      <c r="J252" s="1">
        <v>50</v>
      </c>
      <c r="K252" s="1" t="s">
        <v>25</v>
      </c>
      <c r="L252" s="1" t="s">
        <v>34</v>
      </c>
      <c r="M252" s="1" t="s">
        <v>1459</v>
      </c>
      <c r="N252" s="1">
        <v>49.508186183949498</v>
      </c>
      <c r="O252" s="1">
        <v>-114.02567620979799</v>
      </c>
      <c r="Q252" s="1" t="s">
        <v>27</v>
      </c>
      <c r="R252" s="1" t="s">
        <v>22</v>
      </c>
    </row>
    <row r="253" spans="1:18" hidden="1" x14ac:dyDescent="0.3">
      <c r="A253" s="1" t="s">
        <v>16</v>
      </c>
      <c r="B253" s="1" t="s">
        <v>16</v>
      </c>
      <c r="C253" s="1" t="s">
        <v>23</v>
      </c>
      <c r="D253" s="1">
        <v>44</v>
      </c>
      <c r="E253" s="1" t="s">
        <v>1465</v>
      </c>
      <c r="F253" s="1">
        <v>8</v>
      </c>
      <c r="G253" s="1" t="str">
        <f t="shared" si="10"/>
        <v>8/60</v>
      </c>
      <c r="H253" s="1">
        <v>660</v>
      </c>
      <c r="I253" s="1">
        <v>47</v>
      </c>
      <c r="J253" s="1">
        <v>50</v>
      </c>
      <c r="K253" s="1" t="s">
        <v>25</v>
      </c>
      <c r="L253" s="1" t="s">
        <v>34</v>
      </c>
      <c r="M253" s="1" t="s">
        <v>1459</v>
      </c>
      <c r="N253" s="1">
        <v>49.507221593905598</v>
      </c>
      <c r="O253" s="1">
        <v>-114.025632779635</v>
      </c>
      <c r="Q253" s="1" t="s">
        <v>27</v>
      </c>
      <c r="R253" s="1" t="s">
        <v>22</v>
      </c>
    </row>
    <row r="254" spans="1:18" hidden="1" x14ac:dyDescent="0.3">
      <c r="A254" s="1" t="s">
        <v>16</v>
      </c>
      <c r="B254" s="1" t="s">
        <v>16</v>
      </c>
      <c r="C254" s="1" t="s">
        <v>23</v>
      </c>
      <c r="D254" s="1">
        <v>44</v>
      </c>
      <c r="E254" s="1" t="s">
        <v>1466</v>
      </c>
      <c r="F254" s="1">
        <v>9</v>
      </c>
      <c r="G254" s="1" t="str">
        <f t="shared" si="10"/>
        <v>9/60</v>
      </c>
      <c r="H254" s="1">
        <v>660</v>
      </c>
      <c r="I254" s="1">
        <v>47</v>
      </c>
      <c r="J254" s="1">
        <v>50</v>
      </c>
      <c r="K254" s="1" t="s">
        <v>25</v>
      </c>
      <c r="L254" s="1" t="s">
        <v>34</v>
      </c>
      <c r="M254" s="1" t="s">
        <v>1459</v>
      </c>
      <c r="N254" s="1">
        <v>49.506298348726297</v>
      </c>
      <c r="O254" s="1">
        <v>-114.025651722376</v>
      </c>
      <c r="Q254" s="1" t="s">
        <v>27</v>
      </c>
      <c r="R254" s="1" t="s">
        <v>22</v>
      </c>
    </row>
    <row r="255" spans="1:18" hidden="1" x14ac:dyDescent="0.3">
      <c r="A255" s="1" t="s">
        <v>16</v>
      </c>
      <c r="B255" s="1" t="s">
        <v>16</v>
      </c>
      <c r="C255" s="1" t="s">
        <v>23</v>
      </c>
      <c r="D255" s="1">
        <v>44</v>
      </c>
      <c r="E255" s="1" t="s">
        <v>1467</v>
      </c>
      <c r="F255" s="1">
        <v>10</v>
      </c>
      <c r="G255" s="1" t="str">
        <f t="shared" si="10"/>
        <v>10/60</v>
      </c>
      <c r="H255" s="1">
        <v>660</v>
      </c>
      <c r="I255" s="1">
        <v>47</v>
      </c>
      <c r="J255" s="1">
        <v>50</v>
      </c>
      <c r="K255" s="1" t="s">
        <v>25</v>
      </c>
      <c r="L255" s="1" t="s">
        <v>34</v>
      </c>
      <c r="M255" s="1" t="s">
        <v>1459</v>
      </c>
      <c r="N255" s="1">
        <v>49.505411813275899</v>
      </c>
      <c r="O255" s="1">
        <v>-114.025619312111</v>
      </c>
      <c r="Q255" s="1" t="s">
        <v>27</v>
      </c>
      <c r="R255" s="1" t="s">
        <v>22</v>
      </c>
    </row>
    <row r="256" spans="1:18" hidden="1" x14ac:dyDescent="0.3">
      <c r="A256" s="1" t="s">
        <v>16</v>
      </c>
      <c r="B256" s="1" t="s">
        <v>16</v>
      </c>
      <c r="C256" s="1" t="s">
        <v>23</v>
      </c>
      <c r="D256" s="1">
        <v>44</v>
      </c>
      <c r="E256" s="1" t="s">
        <v>1468</v>
      </c>
      <c r="F256" s="1">
        <v>11</v>
      </c>
      <c r="G256" s="1" t="str">
        <f t="shared" si="10"/>
        <v>11/60</v>
      </c>
      <c r="H256" s="1">
        <v>660</v>
      </c>
      <c r="I256" s="1">
        <v>47</v>
      </c>
      <c r="J256" s="1">
        <v>50</v>
      </c>
      <c r="K256" s="1" t="s">
        <v>25</v>
      </c>
      <c r="L256" s="1" t="s">
        <v>34</v>
      </c>
      <c r="M256" s="1" t="s">
        <v>1459</v>
      </c>
      <c r="N256" s="1">
        <v>49.504582281660497</v>
      </c>
      <c r="O256" s="1">
        <v>-114.025649950418</v>
      </c>
      <c r="Q256" s="1" t="s">
        <v>27</v>
      </c>
      <c r="R256" s="1" t="s">
        <v>22</v>
      </c>
    </row>
    <row r="257" spans="1:18" hidden="1" x14ac:dyDescent="0.3">
      <c r="A257" s="1" t="s">
        <v>16</v>
      </c>
      <c r="B257" s="1" t="s">
        <v>16</v>
      </c>
      <c r="C257" s="1" t="s">
        <v>23</v>
      </c>
      <c r="D257" s="1">
        <v>44</v>
      </c>
      <c r="E257" s="1" t="s">
        <v>1469</v>
      </c>
      <c r="F257" s="1">
        <v>12</v>
      </c>
      <c r="G257" s="1" t="str">
        <f t="shared" si="10"/>
        <v>12/60</v>
      </c>
      <c r="H257" s="1">
        <v>660</v>
      </c>
      <c r="I257" s="1">
        <v>47</v>
      </c>
      <c r="J257" s="1">
        <v>50</v>
      </c>
      <c r="K257" s="1" t="s">
        <v>25</v>
      </c>
      <c r="L257" s="1" t="s">
        <v>34</v>
      </c>
      <c r="M257" s="1" t="s">
        <v>1459</v>
      </c>
      <c r="N257" s="1">
        <v>49.503381054991003</v>
      </c>
      <c r="O257" s="1">
        <v>-114.025631486119</v>
      </c>
      <c r="Q257" s="1" t="s">
        <v>27</v>
      </c>
      <c r="R257" s="1" t="s">
        <v>22</v>
      </c>
    </row>
    <row r="258" spans="1:18" hidden="1" x14ac:dyDescent="0.3">
      <c r="A258" s="1" t="s">
        <v>16</v>
      </c>
      <c r="B258" s="1" t="s">
        <v>16</v>
      </c>
      <c r="C258" s="1" t="s">
        <v>23</v>
      </c>
      <c r="D258" s="1">
        <v>44</v>
      </c>
      <c r="E258" s="1" t="s">
        <v>1470</v>
      </c>
      <c r="F258" s="1">
        <v>13</v>
      </c>
      <c r="G258" s="1" t="str">
        <f t="shared" si="10"/>
        <v>13/60</v>
      </c>
      <c r="H258" s="1">
        <v>660</v>
      </c>
      <c r="I258" s="1">
        <v>47</v>
      </c>
      <c r="J258" s="1">
        <v>50</v>
      </c>
      <c r="K258" s="1" t="s">
        <v>25</v>
      </c>
      <c r="L258" s="1" t="s">
        <v>34</v>
      </c>
      <c r="M258" s="1" t="s">
        <v>1459</v>
      </c>
      <c r="N258" s="1">
        <v>49.502363875434597</v>
      </c>
      <c r="O258" s="1">
        <v>-114.025601500938</v>
      </c>
      <c r="Q258" s="1" t="s">
        <v>27</v>
      </c>
      <c r="R258" s="1" t="s">
        <v>22</v>
      </c>
    </row>
    <row r="259" spans="1:18" hidden="1" x14ac:dyDescent="0.3">
      <c r="A259" s="1" t="s">
        <v>16</v>
      </c>
      <c r="B259" s="1" t="s">
        <v>16</v>
      </c>
      <c r="C259" s="1" t="s">
        <v>23</v>
      </c>
      <c r="D259" s="1">
        <v>44</v>
      </c>
      <c r="E259" s="1" t="s">
        <v>1471</v>
      </c>
      <c r="F259" s="1">
        <v>14</v>
      </c>
      <c r="G259" s="1" t="str">
        <f t="shared" si="10"/>
        <v>14/60</v>
      </c>
      <c r="H259" s="1">
        <v>660</v>
      </c>
      <c r="I259" s="1">
        <v>47</v>
      </c>
      <c r="J259" s="1">
        <v>50</v>
      </c>
      <c r="K259" s="1" t="s">
        <v>25</v>
      </c>
      <c r="L259" s="1" t="s">
        <v>34</v>
      </c>
      <c r="M259" s="1" t="s">
        <v>1459</v>
      </c>
      <c r="N259" s="1">
        <v>49.501629210785602</v>
      </c>
      <c r="O259" s="1">
        <v>-114.02560662600899</v>
      </c>
      <c r="Q259" s="1" t="s">
        <v>27</v>
      </c>
      <c r="R259" s="1" t="s">
        <v>22</v>
      </c>
    </row>
    <row r="260" spans="1:18" hidden="1" x14ac:dyDescent="0.3">
      <c r="A260" s="1" t="s">
        <v>16</v>
      </c>
      <c r="B260" s="1" t="s">
        <v>16</v>
      </c>
      <c r="C260" s="1" t="s">
        <v>23</v>
      </c>
      <c r="D260" s="1">
        <v>44</v>
      </c>
      <c r="E260" s="1" t="s">
        <v>1472</v>
      </c>
      <c r="F260" s="1">
        <v>15</v>
      </c>
      <c r="G260" s="1" t="str">
        <f t="shared" si="10"/>
        <v>15/60</v>
      </c>
      <c r="H260" s="1">
        <v>660</v>
      </c>
      <c r="I260" s="1">
        <v>47</v>
      </c>
      <c r="J260" s="1">
        <v>50</v>
      </c>
      <c r="K260" s="1" t="s">
        <v>25</v>
      </c>
      <c r="L260" s="1" t="s">
        <v>34</v>
      </c>
      <c r="M260" s="1" t="s">
        <v>1459</v>
      </c>
      <c r="N260" s="1">
        <v>49.5007222198834</v>
      </c>
      <c r="O260" s="1">
        <v>-114.025604389522</v>
      </c>
      <c r="Q260" s="1" t="s">
        <v>27</v>
      </c>
      <c r="R260" s="1" t="s">
        <v>22</v>
      </c>
    </row>
    <row r="261" spans="1:18" hidden="1" x14ac:dyDescent="0.3">
      <c r="A261" s="1" t="s">
        <v>16</v>
      </c>
      <c r="B261" s="1" t="s">
        <v>16</v>
      </c>
      <c r="C261" s="1" t="s">
        <v>23</v>
      </c>
      <c r="D261" s="1">
        <v>44</v>
      </c>
      <c r="E261" s="1" t="s">
        <v>1473</v>
      </c>
      <c r="F261" s="1">
        <v>16</v>
      </c>
      <c r="G261" s="1" t="str">
        <f t="shared" si="10"/>
        <v>16/60</v>
      </c>
      <c r="H261" s="1">
        <v>660</v>
      </c>
      <c r="I261" s="1">
        <v>47</v>
      </c>
      <c r="J261" s="1">
        <v>50</v>
      </c>
      <c r="K261" s="1" t="s">
        <v>25</v>
      </c>
      <c r="L261" s="1" t="s">
        <v>34</v>
      </c>
      <c r="M261" s="1" t="s">
        <v>1459</v>
      </c>
      <c r="N261" s="1">
        <v>49.499826181832297</v>
      </c>
      <c r="O261" s="1">
        <v>-114.025644916603</v>
      </c>
      <c r="Q261" s="1" t="s">
        <v>27</v>
      </c>
      <c r="R261" s="1" t="s">
        <v>22</v>
      </c>
    </row>
    <row r="262" spans="1:18" hidden="1" x14ac:dyDescent="0.3">
      <c r="A262" s="1" t="s">
        <v>16</v>
      </c>
      <c r="B262" s="1" t="s">
        <v>16</v>
      </c>
      <c r="C262" s="1" t="s">
        <v>23</v>
      </c>
      <c r="D262" s="1">
        <v>44</v>
      </c>
      <c r="E262" s="1" t="s">
        <v>1474</v>
      </c>
      <c r="F262" s="1">
        <v>17</v>
      </c>
      <c r="G262" s="1" t="str">
        <f t="shared" si="10"/>
        <v>17/60</v>
      </c>
      <c r="H262" s="1">
        <v>660</v>
      </c>
      <c r="I262" s="1">
        <v>47</v>
      </c>
      <c r="J262" s="1">
        <v>50</v>
      </c>
      <c r="K262" s="1" t="s">
        <v>25</v>
      </c>
      <c r="L262" s="1" t="s">
        <v>34</v>
      </c>
      <c r="M262" s="1" t="s">
        <v>1459</v>
      </c>
      <c r="N262" s="1">
        <v>49.498890813941202</v>
      </c>
      <c r="O262" s="1">
        <v>-114.025603294755</v>
      </c>
      <c r="Q262" s="1" t="s">
        <v>27</v>
      </c>
      <c r="R262" s="1" t="s">
        <v>22</v>
      </c>
    </row>
    <row r="263" spans="1:18" hidden="1" x14ac:dyDescent="0.3">
      <c r="A263" s="1" t="s">
        <v>16</v>
      </c>
      <c r="B263" s="1" t="s">
        <v>16</v>
      </c>
      <c r="C263" s="1" t="s">
        <v>23</v>
      </c>
      <c r="D263" s="1">
        <v>44</v>
      </c>
      <c r="E263" s="1" t="s">
        <v>1475</v>
      </c>
      <c r="F263" s="1">
        <v>18</v>
      </c>
      <c r="G263" s="1" t="str">
        <f t="shared" si="10"/>
        <v>18/60</v>
      </c>
      <c r="H263" s="1">
        <v>660</v>
      </c>
      <c r="I263" s="1">
        <v>47</v>
      </c>
      <c r="J263" s="1">
        <v>50</v>
      </c>
      <c r="K263" s="1" t="s">
        <v>25</v>
      </c>
      <c r="L263" s="1" t="s">
        <v>34</v>
      </c>
      <c r="M263" s="1" t="s">
        <v>1459</v>
      </c>
      <c r="N263" s="1">
        <v>49.511080194907201</v>
      </c>
      <c r="O263" s="1">
        <v>-114.03726807363201</v>
      </c>
      <c r="Q263" s="1" t="s">
        <v>27</v>
      </c>
      <c r="R263" s="1" t="s">
        <v>22</v>
      </c>
    </row>
    <row r="264" spans="1:18" hidden="1" x14ac:dyDescent="0.3">
      <c r="A264" s="1" t="s">
        <v>16</v>
      </c>
      <c r="B264" s="1" t="s">
        <v>16</v>
      </c>
      <c r="C264" s="1" t="s">
        <v>23</v>
      </c>
      <c r="D264" s="1">
        <v>44</v>
      </c>
      <c r="E264" s="1" t="s">
        <v>1476</v>
      </c>
      <c r="F264" s="1">
        <v>19</v>
      </c>
      <c r="G264" s="1" t="str">
        <f t="shared" si="10"/>
        <v>19/60</v>
      </c>
      <c r="H264" s="1">
        <v>660</v>
      </c>
      <c r="I264" s="1">
        <v>47</v>
      </c>
      <c r="J264" s="1">
        <v>50</v>
      </c>
      <c r="K264" s="1" t="s">
        <v>25</v>
      </c>
      <c r="L264" s="1" t="s">
        <v>34</v>
      </c>
      <c r="M264" s="1" t="s">
        <v>1459</v>
      </c>
      <c r="N264" s="1">
        <v>49.510194186514802</v>
      </c>
      <c r="O264" s="1">
        <v>-114.03732100947001</v>
      </c>
      <c r="Q264" s="1" t="s">
        <v>27</v>
      </c>
      <c r="R264" s="1" t="s">
        <v>22</v>
      </c>
    </row>
    <row r="265" spans="1:18" hidden="1" x14ac:dyDescent="0.3">
      <c r="A265" s="1" t="s">
        <v>16</v>
      </c>
      <c r="B265" s="1" t="s">
        <v>16</v>
      </c>
      <c r="C265" s="1" t="s">
        <v>23</v>
      </c>
      <c r="D265" s="1">
        <v>44</v>
      </c>
      <c r="E265" s="1" t="s">
        <v>1477</v>
      </c>
      <c r="F265" s="1">
        <v>20</v>
      </c>
      <c r="G265" s="1" t="str">
        <f t="shared" si="10"/>
        <v>20/60</v>
      </c>
      <c r="H265" s="1">
        <v>660</v>
      </c>
      <c r="I265" s="1">
        <v>47</v>
      </c>
      <c r="J265" s="1">
        <v>50</v>
      </c>
      <c r="K265" s="1" t="s">
        <v>25</v>
      </c>
      <c r="L265" s="1" t="s">
        <v>34</v>
      </c>
      <c r="M265" s="1" t="s">
        <v>1459</v>
      </c>
      <c r="N265" s="1">
        <v>49.509257651353202</v>
      </c>
      <c r="O265" s="1">
        <v>-114.03733607762</v>
      </c>
      <c r="Q265" s="1" t="s">
        <v>27</v>
      </c>
      <c r="R265" s="1" t="s">
        <v>22</v>
      </c>
    </row>
    <row r="266" spans="1:18" hidden="1" x14ac:dyDescent="0.3">
      <c r="A266" s="1" t="s">
        <v>16</v>
      </c>
      <c r="B266" s="1" t="s">
        <v>16</v>
      </c>
      <c r="C266" s="1" t="s">
        <v>23</v>
      </c>
      <c r="D266" s="1">
        <v>44</v>
      </c>
      <c r="E266" s="1" t="s">
        <v>1478</v>
      </c>
      <c r="F266" s="1">
        <v>21</v>
      </c>
      <c r="G266" s="1" t="str">
        <f t="shared" si="10"/>
        <v>21/60</v>
      </c>
      <c r="H266" s="1">
        <v>660</v>
      </c>
      <c r="I266" s="1">
        <v>47</v>
      </c>
      <c r="J266" s="1">
        <v>50</v>
      </c>
      <c r="K266" s="1" t="s">
        <v>25</v>
      </c>
      <c r="L266" s="1" t="s">
        <v>34</v>
      </c>
      <c r="M266" s="1" t="s">
        <v>1459</v>
      </c>
      <c r="N266" s="1">
        <v>49.508315277772901</v>
      </c>
      <c r="O266" s="1">
        <v>-114.037481398539</v>
      </c>
      <c r="Q266" s="1" t="s">
        <v>27</v>
      </c>
      <c r="R266" s="1" t="s">
        <v>22</v>
      </c>
    </row>
    <row r="267" spans="1:18" hidden="1" x14ac:dyDescent="0.3">
      <c r="A267" s="1" t="s">
        <v>16</v>
      </c>
      <c r="B267" s="1" t="s">
        <v>16</v>
      </c>
      <c r="C267" s="1" t="s">
        <v>23</v>
      </c>
      <c r="D267" s="1">
        <v>44</v>
      </c>
      <c r="E267" s="1" t="s">
        <v>1479</v>
      </c>
      <c r="F267" s="1">
        <v>22</v>
      </c>
      <c r="G267" s="1" t="str">
        <f t="shared" si="10"/>
        <v>22/60</v>
      </c>
      <c r="H267" s="1">
        <v>660</v>
      </c>
      <c r="I267" s="1">
        <v>47</v>
      </c>
      <c r="J267" s="1">
        <v>50</v>
      </c>
      <c r="K267" s="1" t="s">
        <v>25</v>
      </c>
      <c r="L267" s="1" t="s">
        <v>34</v>
      </c>
      <c r="M267" s="1" t="s">
        <v>1459</v>
      </c>
      <c r="N267" s="1">
        <v>49.507484376576002</v>
      </c>
      <c r="O267" s="1">
        <v>-114.03811058183901</v>
      </c>
      <c r="Q267" s="1" t="s">
        <v>27</v>
      </c>
      <c r="R267" s="1" t="s">
        <v>22</v>
      </c>
    </row>
    <row r="268" spans="1:18" hidden="1" x14ac:dyDescent="0.3">
      <c r="A268" s="1" t="s">
        <v>16</v>
      </c>
      <c r="B268" s="1" t="s">
        <v>16</v>
      </c>
      <c r="C268" s="1" t="s">
        <v>23</v>
      </c>
      <c r="D268" s="1">
        <v>44</v>
      </c>
      <c r="E268" s="1" t="s">
        <v>1480</v>
      </c>
      <c r="F268" s="1">
        <v>23</v>
      </c>
      <c r="G268" s="1" t="str">
        <f t="shared" si="10"/>
        <v>23/60</v>
      </c>
      <c r="H268" s="1">
        <v>660</v>
      </c>
      <c r="I268" s="1">
        <v>47</v>
      </c>
      <c r="J268" s="1">
        <v>50</v>
      </c>
      <c r="K268" s="1" t="s">
        <v>25</v>
      </c>
      <c r="L268" s="1" t="s">
        <v>34</v>
      </c>
      <c r="M268" s="1" t="s">
        <v>1459</v>
      </c>
      <c r="N268" s="1">
        <v>49.5065786593197</v>
      </c>
      <c r="O268" s="1">
        <v>-114.038482333953</v>
      </c>
      <c r="Q268" s="1" t="s">
        <v>27</v>
      </c>
      <c r="R268" s="1" t="s">
        <v>22</v>
      </c>
    </row>
    <row r="269" spans="1:18" hidden="1" x14ac:dyDescent="0.3">
      <c r="A269" s="1" t="s">
        <v>16</v>
      </c>
      <c r="B269" s="1" t="s">
        <v>16</v>
      </c>
      <c r="C269" s="1" t="s">
        <v>23</v>
      </c>
      <c r="D269" s="1">
        <v>44</v>
      </c>
      <c r="E269" s="1" t="s">
        <v>1481</v>
      </c>
      <c r="F269" s="1">
        <v>24</v>
      </c>
      <c r="G269" s="1" t="str">
        <f t="shared" si="10"/>
        <v>24/60</v>
      </c>
      <c r="H269" s="1">
        <v>660</v>
      </c>
      <c r="I269" s="1">
        <v>47</v>
      </c>
      <c r="J269" s="1">
        <v>50</v>
      </c>
      <c r="K269" s="1" t="s">
        <v>25</v>
      </c>
      <c r="L269" s="1" t="s">
        <v>34</v>
      </c>
      <c r="M269" s="1" t="s">
        <v>1459</v>
      </c>
      <c r="N269" s="1">
        <v>49.505528905091502</v>
      </c>
      <c r="O269" s="1">
        <v>-114.03871059670701</v>
      </c>
      <c r="Q269" s="1" t="s">
        <v>27</v>
      </c>
      <c r="R269" s="1" t="s">
        <v>22</v>
      </c>
    </row>
    <row r="270" spans="1:18" hidden="1" x14ac:dyDescent="0.3">
      <c r="A270" s="1" t="s">
        <v>16</v>
      </c>
      <c r="B270" s="1" t="s">
        <v>16</v>
      </c>
      <c r="C270" s="1" t="s">
        <v>23</v>
      </c>
      <c r="D270" s="1">
        <v>44</v>
      </c>
      <c r="E270" s="1" t="s">
        <v>1482</v>
      </c>
      <c r="F270" s="1">
        <v>25</v>
      </c>
      <c r="G270" s="1" t="str">
        <f t="shared" si="10"/>
        <v>25/60</v>
      </c>
      <c r="H270" s="1">
        <v>660</v>
      </c>
      <c r="I270" s="1">
        <v>47</v>
      </c>
      <c r="J270" s="1">
        <v>50</v>
      </c>
      <c r="K270" s="1" t="s">
        <v>25</v>
      </c>
      <c r="L270" s="1" t="s">
        <v>34</v>
      </c>
      <c r="M270" s="1" t="s">
        <v>1459</v>
      </c>
      <c r="N270" s="1">
        <v>49.5046520620362</v>
      </c>
      <c r="O270" s="1">
        <v>-114.03908877068299</v>
      </c>
      <c r="Q270" s="1" t="s">
        <v>27</v>
      </c>
      <c r="R270" s="1" t="s">
        <v>22</v>
      </c>
    </row>
    <row r="271" spans="1:18" hidden="1" x14ac:dyDescent="0.3">
      <c r="A271" s="1" t="s">
        <v>16</v>
      </c>
      <c r="B271" s="1" t="s">
        <v>16</v>
      </c>
      <c r="C271" s="1" t="s">
        <v>23</v>
      </c>
      <c r="D271" s="1">
        <v>44</v>
      </c>
      <c r="E271" s="1" t="s">
        <v>1483</v>
      </c>
      <c r="F271" s="1">
        <v>26</v>
      </c>
      <c r="G271" s="1" t="str">
        <f t="shared" si="10"/>
        <v>26/60</v>
      </c>
      <c r="H271" s="1">
        <v>660</v>
      </c>
      <c r="I271" s="1">
        <v>47</v>
      </c>
      <c r="J271" s="1">
        <v>50</v>
      </c>
      <c r="K271" s="1" t="s">
        <v>25</v>
      </c>
      <c r="L271" s="1" t="s">
        <v>34</v>
      </c>
      <c r="M271" s="1" t="s">
        <v>1459</v>
      </c>
      <c r="N271" s="1">
        <v>49.503629369174597</v>
      </c>
      <c r="O271" s="1">
        <v>-114.039522274303</v>
      </c>
      <c r="Q271" s="1" t="s">
        <v>27</v>
      </c>
      <c r="R271" s="1" t="s">
        <v>22</v>
      </c>
    </row>
    <row r="272" spans="1:18" hidden="1" x14ac:dyDescent="0.3">
      <c r="A272" s="1" t="s">
        <v>16</v>
      </c>
      <c r="B272" s="1" t="s">
        <v>16</v>
      </c>
      <c r="C272" s="1" t="s">
        <v>23</v>
      </c>
      <c r="D272" s="1">
        <v>44</v>
      </c>
      <c r="E272" s="1" t="s">
        <v>1484</v>
      </c>
      <c r="F272" s="1">
        <v>27</v>
      </c>
      <c r="G272" s="1" t="str">
        <f t="shared" si="10"/>
        <v>27/60</v>
      </c>
      <c r="H272" s="1">
        <v>660</v>
      </c>
      <c r="I272" s="1">
        <v>47</v>
      </c>
      <c r="J272" s="1">
        <v>50</v>
      </c>
      <c r="K272" s="1" t="s">
        <v>25</v>
      </c>
      <c r="L272" s="1" t="s">
        <v>34</v>
      </c>
      <c r="M272" s="1" t="s">
        <v>1459</v>
      </c>
      <c r="N272" s="1">
        <v>49.502582483714797</v>
      </c>
      <c r="O272" s="1">
        <v>-114.039793709104</v>
      </c>
      <c r="Q272" s="1" t="s">
        <v>27</v>
      </c>
      <c r="R272" s="1" t="s">
        <v>22</v>
      </c>
    </row>
    <row r="273" spans="1:18" hidden="1" x14ac:dyDescent="0.3">
      <c r="A273" s="1" t="s">
        <v>16</v>
      </c>
      <c r="B273" s="1" t="s">
        <v>16</v>
      </c>
      <c r="C273" s="1" t="s">
        <v>23</v>
      </c>
      <c r="D273" s="1">
        <v>44</v>
      </c>
      <c r="E273" s="1" t="s">
        <v>1485</v>
      </c>
      <c r="F273" s="1">
        <v>28</v>
      </c>
      <c r="G273" s="1" t="str">
        <f t="shared" si="10"/>
        <v>28/60</v>
      </c>
      <c r="H273" s="1">
        <v>660</v>
      </c>
      <c r="I273" s="1">
        <v>47</v>
      </c>
      <c r="J273" s="1">
        <v>50</v>
      </c>
      <c r="K273" s="1" t="s">
        <v>25</v>
      </c>
      <c r="L273" s="1" t="s">
        <v>34</v>
      </c>
      <c r="M273" s="1" t="s">
        <v>1459</v>
      </c>
      <c r="N273" s="1">
        <v>49.5015471330628</v>
      </c>
      <c r="O273" s="1">
        <v>-114.040223362379</v>
      </c>
      <c r="Q273" s="1" t="s">
        <v>27</v>
      </c>
      <c r="R273" s="1" t="s">
        <v>22</v>
      </c>
    </row>
    <row r="274" spans="1:18" hidden="1" x14ac:dyDescent="0.3">
      <c r="A274" s="1" t="s">
        <v>16</v>
      </c>
      <c r="B274" s="1" t="s">
        <v>16</v>
      </c>
      <c r="C274" s="1" t="s">
        <v>23</v>
      </c>
      <c r="D274" s="1">
        <v>44</v>
      </c>
      <c r="E274" s="1" t="s">
        <v>1486</v>
      </c>
      <c r="F274" s="1">
        <v>29</v>
      </c>
      <c r="G274" s="1" t="str">
        <f t="shared" si="10"/>
        <v>29/60</v>
      </c>
      <c r="H274" s="1">
        <v>660</v>
      </c>
      <c r="I274" s="1">
        <v>47</v>
      </c>
      <c r="J274" s="1">
        <v>50</v>
      </c>
      <c r="K274" s="1" t="s">
        <v>25</v>
      </c>
      <c r="L274" s="1" t="s">
        <v>34</v>
      </c>
      <c r="M274" s="1" t="s">
        <v>1459</v>
      </c>
      <c r="N274" s="1">
        <v>49.500474966069</v>
      </c>
      <c r="O274" s="1">
        <v>-114.040519454387</v>
      </c>
      <c r="Q274" s="1" t="s">
        <v>27</v>
      </c>
      <c r="R274" s="1" t="s">
        <v>22</v>
      </c>
    </row>
    <row r="275" spans="1:18" hidden="1" x14ac:dyDescent="0.3">
      <c r="A275" s="1" t="s">
        <v>16</v>
      </c>
      <c r="B275" s="1" t="s">
        <v>16</v>
      </c>
      <c r="C275" s="1" t="s">
        <v>23</v>
      </c>
      <c r="D275" s="1">
        <v>44</v>
      </c>
      <c r="E275" s="1" t="s">
        <v>1487</v>
      </c>
      <c r="F275" s="1">
        <v>30</v>
      </c>
      <c r="G275" s="1" t="str">
        <f t="shared" si="10"/>
        <v>30/60</v>
      </c>
      <c r="H275" s="1">
        <v>660</v>
      </c>
      <c r="I275" s="1">
        <v>47</v>
      </c>
      <c r="J275" s="1">
        <v>50</v>
      </c>
      <c r="K275" s="1" t="s">
        <v>25</v>
      </c>
      <c r="L275" s="1" t="s">
        <v>34</v>
      </c>
      <c r="M275" s="1" t="s">
        <v>1459</v>
      </c>
      <c r="N275" s="1">
        <v>49.499190374629499</v>
      </c>
      <c r="O275" s="1">
        <v>-114.041018360316</v>
      </c>
      <c r="Q275" s="1" t="s">
        <v>27</v>
      </c>
      <c r="R275" s="1" t="s">
        <v>22</v>
      </c>
    </row>
    <row r="276" spans="1:18" hidden="1" x14ac:dyDescent="0.3">
      <c r="A276" s="1" t="s">
        <v>16</v>
      </c>
      <c r="B276" s="1" t="s">
        <v>16</v>
      </c>
      <c r="C276" s="1" t="s">
        <v>23</v>
      </c>
      <c r="D276" s="1">
        <v>44</v>
      </c>
      <c r="E276" s="1" t="s">
        <v>1488</v>
      </c>
      <c r="F276" s="1">
        <v>31</v>
      </c>
      <c r="G276" s="1" t="str">
        <f t="shared" si="10"/>
        <v>31/60</v>
      </c>
      <c r="H276" s="1">
        <v>660</v>
      </c>
      <c r="I276" s="1">
        <v>47</v>
      </c>
      <c r="J276" s="1">
        <v>50</v>
      </c>
      <c r="K276" s="1" t="s">
        <v>25</v>
      </c>
      <c r="L276" s="1" t="s">
        <v>34</v>
      </c>
      <c r="M276" s="1" t="s">
        <v>1459</v>
      </c>
      <c r="N276" s="1">
        <v>49.498318877024502</v>
      </c>
      <c r="O276" s="1">
        <v>-114.04124786725301</v>
      </c>
      <c r="Q276" s="1" t="s">
        <v>27</v>
      </c>
      <c r="R276" s="1" t="s">
        <v>22</v>
      </c>
    </row>
    <row r="277" spans="1:18" hidden="1" x14ac:dyDescent="0.3">
      <c r="A277" s="1" t="s">
        <v>16</v>
      </c>
      <c r="B277" s="1" t="s">
        <v>16</v>
      </c>
      <c r="C277" s="1" t="s">
        <v>23</v>
      </c>
      <c r="D277" s="1">
        <v>44</v>
      </c>
      <c r="E277" s="1" t="s">
        <v>1489</v>
      </c>
      <c r="F277" s="1">
        <v>32</v>
      </c>
      <c r="G277" s="1" t="str">
        <f t="shared" si="10"/>
        <v>32/60</v>
      </c>
      <c r="H277" s="1">
        <v>660</v>
      </c>
      <c r="I277" s="1">
        <v>47</v>
      </c>
      <c r="J277" s="1">
        <v>50</v>
      </c>
      <c r="K277" s="1" t="s">
        <v>25</v>
      </c>
      <c r="L277" s="1" t="s">
        <v>34</v>
      </c>
      <c r="M277" s="1" t="s">
        <v>1459</v>
      </c>
      <c r="N277" s="1">
        <v>49.497451214260998</v>
      </c>
      <c r="O277" s="1">
        <v>-114.041102795233</v>
      </c>
      <c r="Q277" s="1" t="s">
        <v>27</v>
      </c>
      <c r="R277" s="1" t="s">
        <v>22</v>
      </c>
    </row>
    <row r="278" spans="1:18" hidden="1" x14ac:dyDescent="0.3">
      <c r="A278" s="1" t="s">
        <v>16</v>
      </c>
      <c r="B278" s="1" t="s">
        <v>16</v>
      </c>
      <c r="C278" s="1" t="s">
        <v>23</v>
      </c>
      <c r="D278" s="1">
        <v>44</v>
      </c>
      <c r="E278" s="1" t="s">
        <v>1490</v>
      </c>
      <c r="F278" s="1">
        <v>33</v>
      </c>
      <c r="G278" s="1" t="str">
        <f t="shared" ref="G278:G305" si="11">F278&amp;"/"&amp;60</f>
        <v>33/60</v>
      </c>
      <c r="H278" s="1">
        <v>660</v>
      </c>
      <c r="I278" s="1">
        <v>47</v>
      </c>
      <c r="J278" s="1">
        <v>50</v>
      </c>
      <c r="K278" s="1" t="s">
        <v>25</v>
      </c>
      <c r="L278" s="1" t="s">
        <v>34</v>
      </c>
      <c r="M278" s="1" t="s">
        <v>1459</v>
      </c>
      <c r="N278" s="1">
        <v>49.4966570309833</v>
      </c>
      <c r="O278" s="1">
        <v>-114.04110856759399</v>
      </c>
      <c r="Q278" s="1" t="s">
        <v>27</v>
      </c>
      <c r="R278" s="1" t="s">
        <v>22</v>
      </c>
    </row>
    <row r="279" spans="1:18" hidden="1" x14ac:dyDescent="0.3">
      <c r="A279" s="1" t="s">
        <v>16</v>
      </c>
      <c r="B279" s="1" t="s">
        <v>16</v>
      </c>
      <c r="C279" s="1" t="s">
        <v>23</v>
      </c>
      <c r="D279" s="1">
        <v>44</v>
      </c>
      <c r="E279" s="1" t="s">
        <v>1491</v>
      </c>
      <c r="F279" s="1">
        <v>34</v>
      </c>
      <c r="G279" s="1" t="str">
        <f t="shared" si="11"/>
        <v>34/60</v>
      </c>
      <c r="H279" s="1">
        <v>660</v>
      </c>
      <c r="I279" s="1">
        <v>47</v>
      </c>
      <c r="J279" s="1">
        <v>50</v>
      </c>
      <c r="K279" s="1" t="s">
        <v>25</v>
      </c>
      <c r="L279" s="1" t="s">
        <v>34</v>
      </c>
      <c r="M279" s="1" t="s">
        <v>1459</v>
      </c>
      <c r="N279" s="1">
        <v>49.495686094861597</v>
      </c>
      <c r="O279" s="1">
        <v>-114.04094953964599</v>
      </c>
      <c r="Q279" s="1" t="s">
        <v>27</v>
      </c>
      <c r="R279" s="1" t="s">
        <v>22</v>
      </c>
    </row>
    <row r="280" spans="1:18" hidden="1" x14ac:dyDescent="0.3">
      <c r="A280" s="1" t="s">
        <v>16</v>
      </c>
      <c r="B280" s="1" t="s">
        <v>16</v>
      </c>
      <c r="C280" s="1" t="s">
        <v>23</v>
      </c>
      <c r="D280" s="1">
        <v>44</v>
      </c>
      <c r="E280" s="1" t="s">
        <v>1492</v>
      </c>
      <c r="F280" s="1">
        <v>35</v>
      </c>
      <c r="G280" s="1" t="str">
        <f t="shared" si="11"/>
        <v>35/60</v>
      </c>
      <c r="H280" s="1">
        <v>660</v>
      </c>
      <c r="I280" s="1">
        <v>47</v>
      </c>
      <c r="J280" s="1">
        <v>50</v>
      </c>
      <c r="K280" s="1" t="s">
        <v>25</v>
      </c>
      <c r="L280" s="1" t="s">
        <v>34</v>
      </c>
      <c r="M280" s="1" t="s">
        <v>1459</v>
      </c>
      <c r="N280" s="1">
        <v>49.502896721678702</v>
      </c>
      <c r="O280" s="1">
        <v>-114.04501240913</v>
      </c>
      <c r="Q280" s="1" t="s">
        <v>27</v>
      </c>
      <c r="R280" s="1" t="s">
        <v>22</v>
      </c>
    </row>
    <row r="281" spans="1:18" hidden="1" x14ac:dyDescent="0.3">
      <c r="A281" s="1" t="s">
        <v>16</v>
      </c>
      <c r="B281" s="1" t="s">
        <v>16</v>
      </c>
      <c r="C281" s="1" t="s">
        <v>23</v>
      </c>
      <c r="D281" s="1">
        <v>44</v>
      </c>
      <c r="E281" s="1" t="s">
        <v>1493</v>
      </c>
      <c r="F281" s="1">
        <v>36</v>
      </c>
      <c r="G281" s="1" t="str">
        <f t="shared" si="11"/>
        <v>36/60</v>
      </c>
      <c r="H281" s="1">
        <v>660</v>
      </c>
      <c r="I281" s="1">
        <v>47</v>
      </c>
      <c r="J281" s="1">
        <v>50</v>
      </c>
      <c r="K281" s="1" t="s">
        <v>25</v>
      </c>
      <c r="L281" s="1" t="s">
        <v>34</v>
      </c>
      <c r="M281" s="1" t="s">
        <v>1459</v>
      </c>
      <c r="N281" s="1">
        <v>49.501995625982303</v>
      </c>
      <c r="O281" s="1">
        <v>-114.04550967466</v>
      </c>
      <c r="Q281" s="1" t="s">
        <v>27</v>
      </c>
      <c r="R281" s="1" t="s">
        <v>22</v>
      </c>
    </row>
    <row r="282" spans="1:18" hidden="1" x14ac:dyDescent="0.3">
      <c r="A282" s="1" t="s">
        <v>16</v>
      </c>
      <c r="B282" s="1" t="s">
        <v>16</v>
      </c>
      <c r="C282" s="1" t="s">
        <v>23</v>
      </c>
      <c r="D282" s="1">
        <v>44</v>
      </c>
      <c r="E282" s="1" t="s">
        <v>1494</v>
      </c>
      <c r="F282" s="1">
        <v>37</v>
      </c>
      <c r="G282" s="1" t="str">
        <f t="shared" si="11"/>
        <v>37/60</v>
      </c>
      <c r="H282" s="1">
        <v>660</v>
      </c>
      <c r="I282" s="1">
        <v>47</v>
      </c>
      <c r="J282" s="1">
        <v>50</v>
      </c>
      <c r="K282" s="1" t="s">
        <v>25</v>
      </c>
      <c r="L282" s="1" t="s">
        <v>34</v>
      </c>
      <c r="M282" s="1" t="s">
        <v>1459</v>
      </c>
      <c r="N282" s="1">
        <v>49.501064326279199</v>
      </c>
      <c r="O282" s="1">
        <v>-114.04571225538599</v>
      </c>
      <c r="Q282" s="1" t="s">
        <v>27</v>
      </c>
      <c r="R282" s="1" t="s">
        <v>22</v>
      </c>
    </row>
    <row r="283" spans="1:18" hidden="1" x14ac:dyDescent="0.3">
      <c r="A283" s="1" t="s">
        <v>16</v>
      </c>
      <c r="B283" s="1" t="s">
        <v>16</v>
      </c>
      <c r="C283" s="1" t="s">
        <v>23</v>
      </c>
      <c r="D283" s="1">
        <v>44</v>
      </c>
      <c r="E283" s="1" t="s">
        <v>1495</v>
      </c>
      <c r="F283" s="1">
        <v>38</v>
      </c>
      <c r="G283" s="1" t="str">
        <f t="shared" si="11"/>
        <v>38/60</v>
      </c>
      <c r="H283" s="1">
        <v>660</v>
      </c>
      <c r="I283" s="1">
        <v>47</v>
      </c>
      <c r="J283" s="1">
        <v>50</v>
      </c>
      <c r="K283" s="1" t="s">
        <v>25</v>
      </c>
      <c r="L283" s="1" t="s">
        <v>34</v>
      </c>
      <c r="M283" s="1" t="s">
        <v>1459</v>
      </c>
      <c r="N283" s="1">
        <v>49.500217552212597</v>
      </c>
      <c r="O283" s="1">
        <v>-114.046444686409</v>
      </c>
      <c r="Q283" s="1" t="s">
        <v>27</v>
      </c>
      <c r="R283" s="1" t="s">
        <v>22</v>
      </c>
    </row>
    <row r="284" spans="1:18" hidden="1" x14ac:dyDescent="0.3">
      <c r="A284" s="1" t="s">
        <v>16</v>
      </c>
      <c r="B284" s="1" t="s">
        <v>16</v>
      </c>
      <c r="C284" s="1" t="s">
        <v>23</v>
      </c>
      <c r="D284" s="1">
        <v>44</v>
      </c>
      <c r="E284" s="1" t="s">
        <v>1496</v>
      </c>
      <c r="F284" s="1">
        <v>39</v>
      </c>
      <c r="G284" s="1" t="str">
        <f t="shared" si="11"/>
        <v>39/60</v>
      </c>
      <c r="H284" s="1">
        <v>660</v>
      </c>
      <c r="I284" s="1">
        <v>47</v>
      </c>
      <c r="J284" s="1">
        <v>50</v>
      </c>
      <c r="K284" s="1" t="s">
        <v>25</v>
      </c>
      <c r="L284" s="1" t="s">
        <v>34</v>
      </c>
      <c r="M284" s="1" t="s">
        <v>1459</v>
      </c>
      <c r="N284" s="1">
        <v>49.4992151165076</v>
      </c>
      <c r="O284" s="1">
        <v>-114.04631567597001</v>
      </c>
      <c r="Q284" s="1" t="s">
        <v>27</v>
      </c>
      <c r="R284" s="1" t="s">
        <v>22</v>
      </c>
    </row>
    <row r="285" spans="1:18" hidden="1" x14ac:dyDescent="0.3">
      <c r="A285" s="1" t="s">
        <v>16</v>
      </c>
      <c r="B285" s="1" t="s">
        <v>16</v>
      </c>
      <c r="C285" s="1" t="s">
        <v>23</v>
      </c>
      <c r="D285" s="1">
        <v>44</v>
      </c>
      <c r="E285" s="1" t="s">
        <v>1497</v>
      </c>
      <c r="F285" s="1">
        <v>40</v>
      </c>
      <c r="G285" s="1" t="str">
        <f t="shared" si="11"/>
        <v>40/60</v>
      </c>
      <c r="H285" s="1">
        <v>660</v>
      </c>
      <c r="I285" s="1">
        <v>47</v>
      </c>
      <c r="J285" s="1">
        <v>50</v>
      </c>
      <c r="K285" s="1" t="s">
        <v>25</v>
      </c>
      <c r="L285" s="1" t="s">
        <v>34</v>
      </c>
      <c r="M285" s="1" t="s">
        <v>1459</v>
      </c>
      <c r="N285" s="1">
        <v>49.497225012737097</v>
      </c>
      <c r="O285" s="1">
        <v>-114.05139086737999</v>
      </c>
      <c r="Q285" s="1" t="s">
        <v>27</v>
      </c>
      <c r="R285" s="1" t="s">
        <v>22</v>
      </c>
    </row>
    <row r="286" spans="1:18" hidden="1" x14ac:dyDescent="0.3">
      <c r="A286" s="1" t="s">
        <v>16</v>
      </c>
      <c r="B286" s="1" t="s">
        <v>16</v>
      </c>
      <c r="C286" s="1" t="s">
        <v>23</v>
      </c>
      <c r="D286" s="1">
        <v>44</v>
      </c>
      <c r="E286" s="1" t="s">
        <v>1498</v>
      </c>
      <c r="F286" s="1">
        <v>41</v>
      </c>
      <c r="G286" s="1" t="str">
        <f t="shared" si="11"/>
        <v>41/60</v>
      </c>
      <c r="H286" s="1">
        <v>660</v>
      </c>
      <c r="I286" s="1">
        <v>47</v>
      </c>
      <c r="J286" s="1">
        <v>50</v>
      </c>
      <c r="K286" s="1" t="s">
        <v>25</v>
      </c>
      <c r="L286" s="1" t="s">
        <v>34</v>
      </c>
      <c r="M286" s="1" t="s">
        <v>1459</v>
      </c>
      <c r="N286" s="1">
        <v>49.496237909947702</v>
      </c>
      <c r="O286" s="1">
        <v>-114.051150258036</v>
      </c>
      <c r="Q286" s="1" t="s">
        <v>27</v>
      </c>
      <c r="R286" s="1" t="s">
        <v>22</v>
      </c>
    </row>
    <row r="287" spans="1:18" hidden="1" x14ac:dyDescent="0.3">
      <c r="A287" s="1" t="s">
        <v>16</v>
      </c>
      <c r="B287" s="1" t="s">
        <v>16</v>
      </c>
      <c r="C287" s="1" t="s">
        <v>23</v>
      </c>
      <c r="D287" s="1">
        <v>44</v>
      </c>
      <c r="E287" s="1" t="s">
        <v>1499</v>
      </c>
      <c r="F287" s="1">
        <v>42</v>
      </c>
      <c r="G287" s="1" t="str">
        <f t="shared" si="11"/>
        <v>42/60</v>
      </c>
      <c r="H287" s="1">
        <v>660</v>
      </c>
      <c r="I287" s="1">
        <v>47</v>
      </c>
      <c r="J287" s="1">
        <v>50</v>
      </c>
      <c r="K287" s="1" t="s">
        <v>25</v>
      </c>
      <c r="L287" s="1" t="s">
        <v>34</v>
      </c>
      <c r="M287" s="1" t="s">
        <v>1459</v>
      </c>
      <c r="N287" s="1">
        <v>49.521443370280998</v>
      </c>
      <c r="O287" s="1">
        <v>-114.05120099705201</v>
      </c>
      <c r="Q287" s="1" t="s">
        <v>27</v>
      </c>
      <c r="R287" s="1" t="s">
        <v>22</v>
      </c>
    </row>
    <row r="288" spans="1:18" hidden="1" x14ac:dyDescent="0.3">
      <c r="A288" s="1" t="s">
        <v>16</v>
      </c>
      <c r="B288" s="1" t="s">
        <v>16</v>
      </c>
      <c r="C288" s="1" t="s">
        <v>23</v>
      </c>
      <c r="D288" s="1">
        <v>44</v>
      </c>
      <c r="E288" s="1" t="s">
        <v>1500</v>
      </c>
      <c r="F288" s="1">
        <v>43</v>
      </c>
      <c r="G288" s="1" t="str">
        <f t="shared" si="11"/>
        <v>43/60</v>
      </c>
      <c r="H288" s="1">
        <v>660</v>
      </c>
      <c r="I288" s="1">
        <v>47</v>
      </c>
      <c r="J288" s="1">
        <v>50</v>
      </c>
      <c r="K288" s="1" t="s">
        <v>25</v>
      </c>
      <c r="L288" s="1" t="s">
        <v>34</v>
      </c>
      <c r="M288" s="1" t="s">
        <v>1459</v>
      </c>
      <c r="N288" s="1">
        <v>49.519759351782703</v>
      </c>
      <c r="O288" s="1">
        <v>-114.051291624996</v>
      </c>
      <c r="Q288" s="1" t="s">
        <v>27</v>
      </c>
      <c r="R288" s="1" t="s">
        <v>22</v>
      </c>
    </row>
    <row r="289" spans="1:18" hidden="1" x14ac:dyDescent="0.3">
      <c r="A289" s="1" t="s">
        <v>16</v>
      </c>
      <c r="B289" s="1" t="s">
        <v>16</v>
      </c>
      <c r="C289" s="1" t="s">
        <v>23</v>
      </c>
      <c r="D289" s="1">
        <v>44</v>
      </c>
      <c r="E289" s="1" t="s">
        <v>1501</v>
      </c>
      <c r="F289" s="1">
        <v>44</v>
      </c>
      <c r="G289" s="1" t="str">
        <f t="shared" si="11"/>
        <v>44/60</v>
      </c>
      <c r="H289" s="1">
        <v>660</v>
      </c>
      <c r="I289" s="1">
        <v>47</v>
      </c>
      <c r="J289" s="1">
        <v>50</v>
      </c>
      <c r="K289" s="1" t="s">
        <v>25</v>
      </c>
      <c r="L289" s="1" t="s">
        <v>34</v>
      </c>
      <c r="M289" s="1" t="s">
        <v>1459</v>
      </c>
      <c r="N289" s="1">
        <v>49.518685340583701</v>
      </c>
      <c r="O289" s="1">
        <v>-114.051300938406</v>
      </c>
      <c r="Q289" s="1" t="s">
        <v>27</v>
      </c>
      <c r="R289" s="1" t="s">
        <v>22</v>
      </c>
    </row>
    <row r="290" spans="1:18" hidden="1" x14ac:dyDescent="0.3">
      <c r="A290" s="1" t="s">
        <v>16</v>
      </c>
      <c r="B290" s="1" t="s">
        <v>16</v>
      </c>
      <c r="C290" s="1" t="s">
        <v>23</v>
      </c>
      <c r="D290" s="1">
        <v>44</v>
      </c>
      <c r="E290" s="1" t="s">
        <v>1502</v>
      </c>
      <c r="F290" s="1">
        <v>45</v>
      </c>
      <c r="G290" s="1" t="str">
        <f t="shared" si="11"/>
        <v>45/60</v>
      </c>
      <c r="H290" s="1">
        <v>660</v>
      </c>
      <c r="I290" s="1">
        <v>47</v>
      </c>
      <c r="J290" s="1">
        <v>50</v>
      </c>
      <c r="K290" s="1" t="s">
        <v>25</v>
      </c>
      <c r="L290" s="1" t="s">
        <v>34</v>
      </c>
      <c r="M290" s="1" t="s">
        <v>1459</v>
      </c>
      <c r="N290" s="1">
        <v>49.517706847435903</v>
      </c>
      <c r="O290" s="1">
        <v>-114.05132073161499</v>
      </c>
      <c r="Q290" s="1" t="s">
        <v>27</v>
      </c>
      <c r="R290" s="1" t="s">
        <v>22</v>
      </c>
    </row>
    <row r="291" spans="1:18" hidden="1" x14ac:dyDescent="0.3">
      <c r="A291" s="1" t="s">
        <v>16</v>
      </c>
      <c r="B291" s="1" t="s">
        <v>16</v>
      </c>
      <c r="C291" s="1" t="s">
        <v>23</v>
      </c>
      <c r="D291" s="1">
        <v>44</v>
      </c>
      <c r="E291" s="1" t="s">
        <v>1503</v>
      </c>
      <c r="F291" s="1">
        <v>46</v>
      </c>
      <c r="G291" s="1" t="str">
        <f t="shared" si="11"/>
        <v>46/60</v>
      </c>
      <c r="H291" s="1">
        <v>660</v>
      </c>
      <c r="I291" s="1">
        <v>47</v>
      </c>
      <c r="J291" s="1">
        <v>50</v>
      </c>
      <c r="K291" s="1" t="s">
        <v>25</v>
      </c>
      <c r="L291" s="1" t="s">
        <v>34</v>
      </c>
      <c r="M291" s="1" t="s">
        <v>1459</v>
      </c>
      <c r="N291" s="1">
        <v>49.516744108589101</v>
      </c>
      <c r="O291" s="1">
        <v>-114.05133407339601</v>
      </c>
      <c r="Q291" s="1" t="s">
        <v>27</v>
      </c>
      <c r="R291" s="1" t="s">
        <v>22</v>
      </c>
    </row>
    <row r="292" spans="1:18" hidden="1" x14ac:dyDescent="0.3">
      <c r="A292" s="1" t="s">
        <v>16</v>
      </c>
      <c r="B292" s="1" t="s">
        <v>16</v>
      </c>
      <c r="C292" s="1" t="s">
        <v>23</v>
      </c>
      <c r="D292" s="1">
        <v>44</v>
      </c>
      <c r="E292" s="1" t="s">
        <v>1504</v>
      </c>
      <c r="F292" s="1">
        <v>47</v>
      </c>
      <c r="G292" s="1" t="str">
        <f t="shared" si="11"/>
        <v>47/60</v>
      </c>
      <c r="H292" s="1">
        <v>660</v>
      </c>
      <c r="I292" s="1">
        <v>47</v>
      </c>
      <c r="J292" s="1">
        <v>50</v>
      </c>
      <c r="K292" s="1" t="s">
        <v>25</v>
      </c>
      <c r="L292" s="1" t="s">
        <v>34</v>
      </c>
      <c r="M292" s="1" t="s">
        <v>1459</v>
      </c>
      <c r="N292" s="1">
        <v>49.515515558649099</v>
      </c>
      <c r="O292" s="1">
        <v>-114.055662408161</v>
      </c>
      <c r="Q292" s="1" t="s">
        <v>27</v>
      </c>
      <c r="R292" s="1" t="s">
        <v>22</v>
      </c>
    </row>
    <row r="293" spans="1:18" hidden="1" x14ac:dyDescent="0.3">
      <c r="A293" s="1" t="s">
        <v>16</v>
      </c>
      <c r="B293" s="1" t="s">
        <v>16</v>
      </c>
      <c r="C293" s="1" t="s">
        <v>23</v>
      </c>
      <c r="D293" s="1">
        <v>44</v>
      </c>
      <c r="E293" s="1" t="s">
        <v>1505</v>
      </c>
      <c r="F293" s="1">
        <v>48</v>
      </c>
      <c r="G293" s="1" t="str">
        <f t="shared" si="11"/>
        <v>48/60</v>
      </c>
      <c r="H293" s="1">
        <v>660</v>
      </c>
      <c r="I293" s="1">
        <v>47</v>
      </c>
      <c r="J293" s="1">
        <v>50</v>
      </c>
      <c r="K293" s="1" t="s">
        <v>25</v>
      </c>
      <c r="L293" s="1" t="s">
        <v>34</v>
      </c>
      <c r="M293" s="1" t="s">
        <v>1459</v>
      </c>
      <c r="N293" s="1">
        <v>49.514592859479002</v>
      </c>
      <c r="O293" s="1">
        <v>-114.05553862823901</v>
      </c>
      <c r="Q293" s="1" t="s">
        <v>27</v>
      </c>
      <c r="R293" s="1" t="s">
        <v>22</v>
      </c>
    </row>
    <row r="294" spans="1:18" hidden="1" x14ac:dyDescent="0.3">
      <c r="A294" s="1" t="s">
        <v>16</v>
      </c>
      <c r="B294" s="1" t="s">
        <v>16</v>
      </c>
      <c r="C294" s="1" t="s">
        <v>23</v>
      </c>
      <c r="D294" s="1">
        <v>44</v>
      </c>
      <c r="E294" s="1" t="s">
        <v>1506</v>
      </c>
      <c r="F294" s="1">
        <v>49</v>
      </c>
      <c r="G294" s="1" t="str">
        <f t="shared" si="11"/>
        <v>49/60</v>
      </c>
      <c r="H294" s="1">
        <v>660</v>
      </c>
      <c r="I294" s="1">
        <v>47</v>
      </c>
      <c r="J294" s="1">
        <v>50</v>
      </c>
      <c r="K294" s="1" t="s">
        <v>25</v>
      </c>
      <c r="L294" s="1" t="s">
        <v>34</v>
      </c>
      <c r="M294" s="1" t="s">
        <v>1459</v>
      </c>
      <c r="N294" s="1">
        <v>49.513781311534999</v>
      </c>
      <c r="O294" s="1">
        <v>-114.05553104422</v>
      </c>
      <c r="Q294" s="1" t="s">
        <v>27</v>
      </c>
      <c r="R294" s="1" t="s">
        <v>22</v>
      </c>
    </row>
    <row r="295" spans="1:18" hidden="1" x14ac:dyDescent="0.3">
      <c r="A295" s="1" t="s">
        <v>16</v>
      </c>
      <c r="B295" s="1" t="s">
        <v>16</v>
      </c>
      <c r="C295" s="1" t="s">
        <v>23</v>
      </c>
      <c r="D295" s="1">
        <v>44</v>
      </c>
      <c r="E295" s="1" t="s">
        <v>1507</v>
      </c>
      <c r="F295" s="1">
        <v>50</v>
      </c>
      <c r="G295" s="1" t="str">
        <f t="shared" si="11"/>
        <v>50/60</v>
      </c>
      <c r="H295" s="1">
        <v>660</v>
      </c>
      <c r="I295" s="1">
        <v>47</v>
      </c>
      <c r="J295" s="1">
        <v>50</v>
      </c>
      <c r="K295" s="1" t="s">
        <v>25</v>
      </c>
      <c r="L295" s="1" t="s">
        <v>34</v>
      </c>
      <c r="M295" s="1" t="s">
        <v>1459</v>
      </c>
      <c r="N295" s="1">
        <v>49.512950776992703</v>
      </c>
      <c r="O295" s="1">
        <v>-114.055549045308</v>
      </c>
      <c r="Q295" s="1" t="s">
        <v>27</v>
      </c>
      <c r="R295" s="1" t="s">
        <v>22</v>
      </c>
    </row>
    <row r="296" spans="1:18" hidden="1" x14ac:dyDescent="0.3">
      <c r="A296" s="1" t="s">
        <v>16</v>
      </c>
      <c r="B296" s="1" t="s">
        <v>16</v>
      </c>
      <c r="C296" s="1" t="s">
        <v>23</v>
      </c>
      <c r="D296" s="1">
        <v>44</v>
      </c>
      <c r="E296" s="1" t="s">
        <v>1508</v>
      </c>
      <c r="F296" s="1">
        <v>51</v>
      </c>
      <c r="G296" s="1" t="str">
        <f t="shared" si="11"/>
        <v>51/60</v>
      </c>
      <c r="H296" s="1">
        <v>660</v>
      </c>
      <c r="I296" s="1">
        <v>47</v>
      </c>
      <c r="J296" s="1">
        <v>50</v>
      </c>
      <c r="K296" s="1" t="s">
        <v>25</v>
      </c>
      <c r="L296" s="1" t="s">
        <v>34</v>
      </c>
      <c r="M296" s="1" t="s">
        <v>1459</v>
      </c>
      <c r="N296" s="1">
        <v>49.512089788297502</v>
      </c>
      <c r="O296" s="1">
        <v>-114.055539586134</v>
      </c>
      <c r="Q296" s="1" t="s">
        <v>27</v>
      </c>
      <c r="R296" s="1" t="s">
        <v>22</v>
      </c>
    </row>
    <row r="297" spans="1:18" hidden="1" x14ac:dyDescent="0.3">
      <c r="A297" s="1" t="s">
        <v>16</v>
      </c>
      <c r="B297" s="1" t="s">
        <v>16</v>
      </c>
      <c r="C297" s="1" t="s">
        <v>23</v>
      </c>
      <c r="D297" s="1">
        <v>44</v>
      </c>
      <c r="E297" s="1" t="s">
        <v>1509</v>
      </c>
      <c r="F297" s="1">
        <v>52</v>
      </c>
      <c r="G297" s="1" t="str">
        <f t="shared" si="11"/>
        <v>52/60</v>
      </c>
      <c r="H297" s="1">
        <v>660</v>
      </c>
      <c r="I297" s="1">
        <v>47</v>
      </c>
      <c r="J297" s="1">
        <v>50</v>
      </c>
      <c r="K297" s="1" t="s">
        <v>25</v>
      </c>
      <c r="L297" s="1" t="s">
        <v>34</v>
      </c>
      <c r="M297" s="1" t="s">
        <v>1459</v>
      </c>
      <c r="N297" s="1">
        <v>49.511228131919999</v>
      </c>
      <c r="O297" s="1">
        <v>-114.055534019284</v>
      </c>
      <c r="Q297" s="1" t="s">
        <v>27</v>
      </c>
      <c r="R297" s="1" t="s">
        <v>22</v>
      </c>
    </row>
    <row r="298" spans="1:18" hidden="1" x14ac:dyDescent="0.3">
      <c r="A298" s="1" t="s">
        <v>16</v>
      </c>
      <c r="B298" s="1" t="s">
        <v>16</v>
      </c>
      <c r="C298" s="1" t="s">
        <v>23</v>
      </c>
      <c r="D298" s="1">
        <v>44</v>
      </c>
      <c r="E298" s="1" t="s">
        <v>1510</v>
      </c>
      <c r="F298" s="1">
        <v>53</v>
      </c>
      <c r="G298" s="1" t="str">
        <f t="shared" si="11"/>
        <v>53/60</v>
      </c>
      <c r="H298" s="1">
        <v>660</v>
      </c>
      <c r="I298" s="1">
        <v>47</v>
      </c>
      <c r="J298" s="1">
        <v>50</v>
      </c>
      <c r="K298" s="1" t="s">
        <v>25</v>
      </c>
      <c r="L298" s="1" t="s">
        <v>34</v>
      </c>
      <c r="M298" s="1" t="s">
        <v>1459</v>
      </c>
      <c r="N298" s="1">
        <v>49.510345073446601</v>
      </c>
      <c r="O298" s="1">
        <v>-114.055567989683</v>
      </c>
      <c r="Q298" s="1" t="s">
        <v>27</v>
      </c>
      <c r="R298" s="1" t="s">
        <v>22</v>
      </c>
    </row>
    <row r="299" spans="1:18" hidden="1" x14ac:dyDescent="0.3">
      <c r="A299" s="1" t="s">
        <v>16</v>
      </c>
      <c r="B299" s="1" t="s">
        <v>16</v>
      </c>
      <c r="C299" s="1" t="s">
        <v>23</v>
      </c>
      <c r="D299" s="1">
        <v>44</v>
      </c>
      <c r="E299" s="1" t="s">
        <v>1511</v>
      </c>
      <c r="F299" s="1">
        <v>54</v>
      </c>
      <c r="G299" s="1" t="str">
        <f t="shared" si="11"/>
        <v>54/60</v>
      </c>
      <c r="H299" s="1">
        <v>660</v>
      </c>
      <c r="I299" s="1">
        <v>47</v>
      </c>
      <c r="J299" s="1">
        <v>50</v>
      </c>
      <c r="K299" s="1" t="s">
        <v>25</v>
      </c>
      <c r="L299" s="1" t="s">
        <v>34</v>
      </c>
      <c r="M299" s="1" t="s">
        <v>1459</v>
      </c>
      <c r="N299" s="1">
        <v>49.509515008951801</v>
      </c>
      <c r="O299" s="1">
        <v>-114.055512453706</v>
      </c>
      <c r="Q299" s="1" t="s">
        <v>27</v>
      </c>
      <c r="R299" s="1" t="s">
        <v>22</v>
      </c>
    </row>
    <row r="300" spans="1:18" hidden="1" x14ac:dyDescent="0.3">
      <c r="A300" s="1" t="s">
        <v>16</v>
      </c>
      <c r="B300" s="1" t="s">
        <v>16</v>
      </c>
      <c r="C300" s="1" t="s">
        <v>23</v>
      </c>
      <c r="D300" s="1">
        <v>44</v>
      </c>
      <c r="E300" s="1" t="s">
        <v>1512</v>
      </c>
      <c r="F300" s="1">
        <v>55</v>
      </c>
      <c r="G300" s="1" t="str">
        <f t="shared" si="11"/>
        <v>55/60</v>
      </c>
      <c r="H300" s="1">
        <v>660</v>
      </c>
      <c r="I300" s="1">
        <v>47</v>
      </c>
      <c r="J300" s="1">
        <v>50</v>
      </c>
      <c r="K300" s="1" t="s">
        <v>25</v>
      </c>
      <c r="L300" s="1" t="s">
        <v>34</v>
      </c>
      <c r="M300" s="1" t="s">
        <v>1459</v>
      </c>
      <c r="N300" s="1">
        <v>49.508642976289302</v>
      </c>
      <c r="O300" s="1">
        <v>-114.055582425471</v>
      </c>
      <c r="Q300" s="1" t="s">
        <v>27</v>
      </c>
      <c r="R300" s="1" t="s">
        <v>22</v>
      </c>
    </row>
    <row r="301" spans="1:18" hidden="1" x14ac:dyDescent="0.3">
      <c r="A301" s="1" t="s">
        <v>16</v>
      </c>
      <c r="B301" s="1" t="s">
        <v>16</v>
      </c>
      <c r="C301" s="1" t="s">
        <v>23</v>
      </c>
      <c r="D301" s="1">
        <v>44</v>
      </c>
      <c r="E301" s="1" t="s">
        <v>1513</v>
      </c>
      <c r="F301" s="1">
        <v>56</v>
      </c>
      <c r="G301" s="1" t="str">
        <f t="shared" si="11"/>
        <v>56/60</v>
      </c>
      <c r="H301" s="1">
        <v>660</v>
      </c>
      <c r="I301" s="1">
        <v>47</v>
      </c>
      <c r="J301" s="1">
        <v>50</v>
      </c>
      <c r="K301" s="1" t="s">
        <v>25</v>
      </c>
      <c r="L301" s="1" t="s">
        <v>34</v>
      </c>
      <c r="M301" s="1" t="s">
        <v>1459</v>
      </c>
      <c r="N301" s="1">
        <v>49.5077040446767</v>
      </c>
      <c r="O301" s="1">
        <v>-114.055600305371</v>
      </c>
      <c r="Q301" s="1" t="s">
        <v>27</v>
      </c>
      <c r="R301" s="1" t="s">
        <v>22</v>
      </c>
    </row>
    <row r="302" spans="1:18" hidden="1" x14ac:dyDescent="0.3">
      <c r="A302" s="1" t="s">
        <v>16</v>
      </c>
      <c r="B302" s="1" t="s">
        <v>16</v>
      </c>
      <c r="C302" s="1" t="s">
        <v>23</v>
      </c>
      <c r="D302" s="1">
        <v>44</v>
      </c>
      <c r="E302" s="1" t="s">
        <v>1514</v>
      </c>
      <c r="F302" s="1">
        <v>57</v>
      </c>
      <c r="G302" s="1" t="str">
        <f t="shared" si="11"/>
        <v>57/60</v>
      </c>
      <c r="H302" s="1">
        <v>660</v>
      </c>
      <c r="I302" s="1">
        <v>47</v>
      </c>
      <c r="J302" s="1">
        <v>50</v>
      </c>
      <c r="K302" s="1" t="s">
        <v>25</v>
      </c>
      <c r="L302" s="1" t="s">
        <v>34</v>
      </c>
      <c r="M302" s="1" t="s">
        <v>1459</v>
      </c>
      <c r="N302" s="1">
        <v>49.506891448863797</v>
      </c>
      <c r="O302" s="1">
        <v>-114.055551200563</v>
      </c>
      <c r="Q302" s="1" t="s">
        <v>27</v>
      </c>
      <c r="R302" s="1" t="s">
        <v>22</v>
      </c>
    </row>
    <row r="303" spans="1:18" hidden="1" x14ac:dyDescent="0.3">
      <c r="A303" s="1" t="s">
        <v>16</v>
      </c>
      <c r="B303" s="1" t="s">
        <v>16</v>
      </c>
      <c r="C303" s="1" t="s">
        <v>23</v>
      </c>
      <c r="D303" s="1">
        <v>44</v>
      </c>
      <c r="E303" s="1" t="s">
        <v>1515</v>
      </c>
      <c r="F303" s="1">
        <v>58</v>
      </c>
      <c r="G303" s="1" t="str">
        <f t="shared" si="11"/>
        <v>58/60</v>
      </c>
      <c r="H303" s="1">
        <v>660</v>
      </c>
      <c r="I303" s="1">
        <v>47</v>
      </c>
      <c r="J303" s="1">
        <v>50</v>
      </c>
      <c r="K303" s="1" t="s">
        <v>25</v>
      </c>
      <c r="L303" s="1" t="s">
        <v>34</v>
      </c>
      <c r="M303" s="1" t="s">
        <v>1459</v>
      </c>
      <c r="N303" s="1">
        <v>49.508116648643202</v>
      </c>
      <c r="O303" s="1">
        <v>-114.06757976980801</v>
      </c>
      <c r="Q303" s="1" t="s">
        <v>27</v>
      </c>
      <c r="R303" s="1" t="s">
        <v>22</v>
      </c>
    </row>
    <row r="304" spans="1:18" hidden="1" x14ac:dyDescent="0.3">
      <c r="A304" s="1" t="s">
        <v>16</v>
      </c>
      <c r="B304" s="1" t="s">
        <v>16</v>
      </c>
      <c r="C304" s="1" t="s">
        <v>23</v>
      </c>
      <c r="D304" s="1">
        <v>44</v>
      </c>
      <c r="E304" s="1" t="s">
        <v>1516</v>
      </c>
      <c r="F304" s="1">
        <v>59</v>
      </c>
      <c r="G304" s="1" t="str">
        <f t="shared" si="11"/>
        <v>59/60</v>
      </c>
      <c r="H304" s="1">
        <v>660</v>
      </c>
      <c r="I304" s="1">
        <v>47</v>
      </c>
      <c r="J304" s="1">
        <v>50</v>
      </c>
      <c r="K304" s="1" t="s">
        <v>25</v>
      </c>
      <c r="L304" s="1" t="s">
        <v>34</v>
      </c>
      <c r="M304" s="1" t="s">
        <v>1459</v>
      </c>
      <c r="N304" s="1">
        <v>49.507095881262501</v>
      </c>
      <c r="O304" s="1">
        <v>-114.067633209082</v>
      </c>
      <c r="Q304" s="1" t="s">
        <v>27</v>
      </c>
      <c r="R304" s="1" t="s">
        <v>22</v>
      </c>
    </row>
    <row r="305" spans="1:18" hidden="1" x14ac:dyDescent="0.3">
      <c r="A305" s="1" t="s">
        <v>16</v>
      </c>
      <c r="B305" s="1" t="s">
        <v>16</v>
      </c>
      <c r="C305" s="1" t="s">
        <v>23</v>
      </c>
      <c r="D305" s="1">
        <v>44</v>
      </c>
      <c r="E305" s="1" t="s">
        <v>1517</v>
      </c>
      <c r="F305" s="1">
        <v>60</v>
      </c>
      <c r="G305" s="1" t="str">
        <f t="shared" si="11"/>
        <v>60/60</v>
      </c>
      <c r="H305" s="1">
        <v>660</v>
      </c>
      <c r="I305" s="1">
        <v>47</v>
      </c>
      <c r="J305" s="1">
        <v>50</v>
      </c>
      <c r="K305" s="1" t="s">
        <v>25</v>
      </c>
      <c r="L305" s="1" t="s">
        <v>34</v>
      </c>
      <c r="M305" s="1" t="s">
        <v>1459</v>
      </c>
      <c r="N305" s="1">
        <v>49.506091638666099</v>
      </c>
      <c r="O305" s="1">
        <v>-114.067636634398</v>
      </c>
      <c r="Q305" s="1" t="s">
        <v>27</v>
      </c>
      <c r="R305" s="1" t="s">
        <v>22</v>
      </c>
    </row>
    <row r="306" spans="1:18" hidden="1" x14ac:dyDescent="0.3">
      <c r="A306" s="1" t="s">
        <v>16</v>
      </c>
      <c r="B306" s="1" t="s">
        <v>16</v>
      </c>
      <c r="C306" s="1" t="s">
        <v>568</v>
      </c>
      <c r="D306" s="1">
        <v>105.6</v>
      </c>
      <c r="E306" s="1" t="s">
        <v>569</v>
      </c>
      <c r="F306" s="1">
        <v>1</v>
      </c>
      <c r="G306" s="1" t="str">
        <f t="shared" ref="G306:G345" si="12">F306&amp;"/"&amp;40</f>
        <v>1/40</v>
      </c>
      <c r="H306" s="1">
        <v>2310</v>
      </c>
      <c r="I306" s="1">
        <v>71</v>
      </c>
      <c r="J306" s="1">
        <v>64</v>
      </c>
      <c r="K306" s="1" t="s">
        <v>56</v>
      </c>
      <c r="L306" s="1" t="s">
        <v>343</v>
      </c>
      <c r="M306" s="1">
        <v>2012</v>
      </c>
      <c r="N306" s="1">
        <v>49.581140505940802</v>
      </c>
      <c r="O306" s="1">
        <v>-113.999578356602</v>
      </c>
      <c r="Q306" s="1" t="s">
        <v>570</v>
      </c>
      <c r="R306" s="1" t="s">
        <v>22</v>
      </c>
    </row>
    <row r="307" spans="1:18" hidden="1" x14ac:dyDescent="0.3">
      <c r="A307" s="1" t="s">
        <v>16</v>
      </c>
      <c r="B307" s="1" t="s">
        <v>16</v>
      </c>
      <c r="C307" s="1" t="s">
        <v>568</v>
      </c>
      <c r="D307" s="1">
        <v>105.6</v>
      </c>
      <c r="E307" s="1" t="s">
        <v>571</v>
      </c>
      <c r="F307" s="1">
        <v>2</v>
      </c>
      <c r="G307" s="1" t="str">
        <f t="shared" si="12"/>
        <v>2/40</v>
      </c>
      <c r="H307" s="1">
        <v>2310</v>
      </c>
      <c r="I307" s="1">
        <v>71</v>
      </c>
      <c r="J307" s="1">
        <v>64</v>
      </c>
      <c r="K307" s="1" t="s">
        <v>56</v>
      </c>
      <c r="L307" s="1" t="s">
        <v>343</v>
      </c>
      <c r="M307" s="1">
        <v>2012</v>
      </c>
      <c r="N307" s="1">
        <v>49.579995259047102</v>
      </c>
      <c r="O307" s="1">
        <v>-113.99907162013599</v>
      </c>
      <c r="Q307" s="1" t="s">
        <v>570</v>
      </c>
      <c r="R307" s="1" t="s">
        <v>22</v>
      </c>
    </row>
    <row r="308" spans="1:18" hidden="1" x14ac:dyDescent="0.3">
      <c r="A308" s="1" t="s">
        <v>16</v>
      </c>
      <c r="B308" s="1" t="s">
        <v>16</v>
      </c>
      <c r="C308" s="1" t="s">
        <v>568</v>
      </c>
      <c r="D308" s="1">
        <v>105.6</v>
      </c>
      <c r="E308" s="1" t="s">
        <v>572</v>
      </c>
      <c r="F308" s="1">
        <v>3</v>
      </c>
      <c r="G308" s="1" t="str">
        <f t="shared" si="12"/>
        <v>3/40</v>
      </c>
      <c r="H308" s="1">
        <v>2310</v>
      </c>
      <c r="I308" s="1">
        <v>71</v>
      </c>
      <c r="J308" s="1">
        <v>64</v>
      </c>
      <c r="K308" s="1" t="s">
        <v>56</v>
      </c>
      <c r="L308" s="1" t="s">
        <v>343</v>
      </c>
      <c r="M308" s="1">
        <v>2012</v>
      </c>
      <c r="N308" s="1">
        <v>49.578873099609297</v>
      </c>
      <c r="O308" s="1">
        <v>-113.998089962728</v>
      </c>
      <c r="Q308" s="1" t="s">
        <v>570</v>
      </c>
      <c r="R308" s="1" t="s">
        <v>22</v>
      </c>
    </row>
    <row r="309" spans="1:18" hidden="1" x14ac:dyDescent="0.3">
      <c r="A309" s="1" t="s">
        <v>16</v>
      </c>
      <c r="B309" s="1" t="s">
        <v>16</v>
      </c>
      <c r="C309" s="1" t="s">
        <v>568</v>
      </c>
      <c r="D309" s="1">
        <v>105.6</v>
      </c>
      <c r="E309" s="1" t="s">
        <v>573</v>
      </c>
      <c r="F309" s="1">
        <v>4</v>
      </c>
      <c r="G309" s="1" t="str">
        <f t="shared" si="12"/>
        <v>4/40</v>
      </c>
      <c r="H309" s="1">
        <v>2310</v>
      </c>
      <c r="I309" s="1">
        <v>71</v>
      </c>
      <c r="J309" s="1">
        <v>64</v>
      </c>
      <c r="K309" s="1" t="s">
        <v>56</v>
      </c>
      <c r="L309" s="1" t="s">
        <v>343</v>
      </c>
      <c r="M309" s="1">
        <v>2012</v>
      </c>
      <c r="N309" s="1">
        <v>49.575100930126098</v>
      </c>
      <c r="O309" s="1">
        <v>-113.989529449831</v>
      </c>
      <c r="Q309" s="1" t="s">
        <v>570</v>
      </c>
      <c r="R309" s="1" t="s">
        <v>22</v>
      </c>
    </row>
    <row r="310" spans="1:18" hidden="1" x14ac:dyDescent="0.3">
      <c r="A310" s="1" t="s">
        <v>16</v>
      </c>
      <c r="B310" s="1" t="s">
        <v>16</v>
      </c>
      <c r="C310" s="1" t="s">
        <v>568</v>
      </c>
      <c r="D310" s="1">
        <v>105.6</v>
      </c>
      <c r="E310" s="1" t="s">
        <v>574</v>
      </c>
      <c r="F310" s="1">
        <v>5</v>
      </c>
      <c r="G310" s="1" t="str">
        <f t="shared" si="12"/>
        <v>5/40</v>
      </c>
      <c r="H310" s="1">
        <v>2310</v>
      </c>
      <c r="I310" s="1">
        <v>71</v>
      </c>
      <c r="J310" s="1">
        <v>64</v>
      </c>
      <c r="K310" s="1" t="s">
        <v>56</v>
      </c>
      <c r="L310" s="1" t="s">
        <v>343</v>
      </c>
      <c r="M310" s="1">
        <v>2012</v>
      </c>
      <c r="N310" s="1">
        <v>49.573826860717098</v>
      </c>
      <c r="O310" s="1">
        <v>-113.988819778698</v>
      </c>
      <c r="Q310" s="1" t="s">
        <v>570</v>
      </c>
      <c r="R310" s="1" t="s">
        <v>22</v>
      </c>
    </row>
    <row r="311" spans="1:18" hidden="1" x14ac:dyDescent="0.3">
      <c r="A311" s="1" t="s">
        <v>16</v>
      </c>
      <c r="B311" s="1" t="s">
        <v>16</v>
      </c>
      <c r="C311" s="1" t="s">
        <v>568</v>
      </c>
      <c r="D311" s="1">
        <v>105.6</v>
      </c>
      <c r="E311" s="1" t="s">
        <v>575</v>
      </c>
      <c r="F311" s="1">
        <v>6</v>
      </c>
      <c r="G311" s="1" t="str">
        <f t="shared" si="12"/>
        <v>6/40</v>
      </c>
      <c r="H311" s="1">
        <v>2310</v>
      </c>
      <c r="I311" s="1">
        <v>71</v>
      </c>
      <c r="J311" s="1">
        <v>64</v>
      </c>
      <c r="K311" s="1" t="s">
        <v>56</v>
      </c>
      <c r="L311" s="1" t="s">
        <v>343</v>
      </c>
      <c r="M311" s="1">
        <v>2012</v>
      </c>
      <c r="N311" s="1">
        <v>49.572563527725897</v>
      </c>
      <c r="O311" s="1">
        <v>-113.988726384237</v>
      </c>
      <c r="Q311" s="1" t="s">
        <v>570</v>
      </c>
      <c r="R311" s="1" t="s">
        <v>22</v>
      </c>
    </row>
    <row r="312" spans="1:18" hidden="1" x14ac:dyDescent="0.3">
      <c r="A312" s="1" t="s">
        <v>16</v>
      </c>
      <c r="B312" s="1" t="s">
        <v>16</v>
      </c>
      <c r="C312" s="1" t="s">
        <v>568</v>
      </c>
      <c r="D312" s="1">
        <v>105.6</v>
      </c>
      <c r="E312" s="1" t="s">
        <v>576</v>
      </c>
      <c r="F312" s="1">
        <v>7</v>
      </c>
      <c r="G312" s="1" t="str">
        <f t="shared" si="12"/>
        <v>7/40</v>
      </c>
      <c r="H312" s="1">
        <v>2310</v>
      </c>
      <c r="I312" s="1">
        <v>71</v>
      </c>
      <c r="J312" s="1">
        <v>64</v>
      </c>
      <c r="K312" s="1" t="s">
        <v>56</v>
      </c>
      <c r="L312" s="1" t="s">
        <v>343</v>
      </c>
      <c r="M312" s="1">
        <v>2012</v>
      </c>
      <c r="N312" s="1">
        <v>49.571181468343099</v>
      </c>
      <c r="O312" s="1">
        <v>-113.988661742571</v>
      </c>
      <c r="Q312" s="1" t="s">
        <v>570</v>
      </c>
      <c r="R312" s="1" t="s">
        <v>22</v>
      </c>
    </row>
    <row r="313" spans="1:18" hidden="1" x14ac:dyDescent="0.3">
      <c r="A313" s="1" t="s">
        <v>16</v>
      </c>
      <c r="B313" s="1" t="s">
        <v>16</v>
      </c>
      <c r="C313" s="1" t="s">
        <v>568</v>
      </c>
      <c r="D313" s="1">
        <v>105.6</v>
      </c>
      <c r="E313" s="1" t="s">
        <v>577</v>
      </c>
      <c r="F313" s="1">
        <v>8</v>
      </c>
      <c r="G313" s="1" t="str">
        <f t="shared" si="12"/>
        <v>8/40</v>
      </c>
      <c r="H313" s="1">
        <v>2310</v>
      </c>
      <c r="I313" s="1">
        <v>71</v>
      </c>
      <c r="J313" s="1">
        <v>64</v>
      </c>
      <c r="K313" s="1" t="s">
        <v>56</v>
      </c>
      <c r="L313" s="1" t="s">
        <v>343</v>
      </c>
      <c r="M313" s="1">
        <v>2012</v>
      </c>
      <c r="N313" s="1">
        <v>49.569826369070299</v>
      </c>
      <c r="O313" s="1">
        <v>-113.988495753962</v>
      </c>
      <c r="Q313" s="1" t="s">
        <v>570</v>
      </c>
      <c r="R313" s="1" t="s">
        <v>22</v>
      </c>
    </row>
    <row r="314" spans="1:18" hidden="1" x14ac:dyDescent="0.3">
      <c r="A314" s="1" t="s">
        <v>16</v>
      </c>
      <c r="B314" s="1" t="s">
        <v>16</v>
      </c>
      <c r="C314" s="1" t="s">
        <v>568</v>
      </c>
      <c r="D314" s="1">
        <v>105.6</v>
      </c>
      <c r="E314" s="1" t="s">
        <v>578</v>
      </c>
      <c r="F314" s="1">
        <v>9</v>
      </c>
      <c r="G314" s="1" t="str">
        <f t="shared" si="12"/>
        <v>9/40</v>
      </c>
      <c r="H314" s="1">
        <v>2310</v>
      </c>
      <c r="I314" s="1">
        <v>71</v>
      </c>
      <c r="J314" s="1">
        <v>64</v>
      </c>
      <c r="K314" s="1" t="s">
        <v>56</v>
      </c>
      <c r="L314" s="1" t="s">
        <v>343</v>
      </c>
      <c r="M314" s="1">
        <v>2012</v>
      </c>
      <c r="N314" s="1">
        <v>49.568451553492999</v>
      </c>
      <c r="O314" s="1">
        <v>-113.98803772145099</v>
      </c>
      <c r="Q314" s="1" t="s">
        <v>570</v>
      </c>
      <c r="R314" s="1" t="s">
        <v>22</v>
      </c>
    </row>
    <row r="315" spans="1:18" hidden="1" x14ac:dyDescent="0.3">
      <c r="A315" s="1" t="s">
        <v>16</v>
      </c>
      <c r="B315" s="1" t="s">
        <v>16</v>
      </c>
      <c r="C315" s="1" t="s">
        <v>568</v>
      </c>
      <c r="D315" s="1">
        <v>105.6</v>
      </c>
      <c r="E315" s="1" t="s">
        <v>579</v>
      </c>
      <c r="F315" s="1">
        <v>10</v>
      </c>
      <c r="G315" s="1" t="str">
        <f t="shared" si="12"/>
        <v>10/40</v>
      </c>
      <c r="H315" s="1">
        <v>2310</v>
      </c>
      <c r="I315" s="1">
        <v>71</v>
      </c>
      <c r="J315" s="1">
        <v>64</v>
      </c>
      <c r="K315" s="1" t="s">
        <v>56</v>
      </c>
      <c r="L315" s="1" t="s">
        <v>343</v>
      </c>
      <c r="M315" s="1">
        <v>2012</v>
      </c>
      <c r="N315" s="1">
        <v>49.567444759405902</v>
      </c>
      <c r="O315" s="1">
        <v>-113.986755812811</v>
      </c>
      <c r="Q315" s="1" t="s">
        <v>570</v>
      </c>
      <c r="R315" s="1" t="s">
        <v>22</v>
      </c>
    </row>
    <row r="316" spans="1:18" hidden="1" x14ac:dyDescent="0.3">
      <c r="A316" s="1" t="s">
        <v>16</v>
      </c>
      <c r="B316" s="1" t="s">
        <v>16</v>
      </c>
      <c r="C316" s="1" t="s">
        <v>568</v>
      </c>
      <c r="D316" s="1">
        <v>105.6</v>
      </c>
      <c r="E316" s="1" t="s">
        <v>580</v>
      </c>
      <c r="F316" s="1">
        <v>11</v>
      </c>
      <c r="G316" s="1" t="str">
        <f t="shared" si="12"/>
        <v>11/40</v>
      </c>
      <c r="H316" s="1">
        <v>2310</v>
      </c>
      <c r="I316" s="1">
        <v>71</v>
      </c>
      <c r="J316" s="1">
        <v>64</v>
      </c>
      <c r="K316" s="1" t="s">
        <v>56</v>
      </c>
      <c r="L316" s="1" t="s">
        <v>343</v>
      </c>
      <c r="M316" s="1">
        <v>2012</v>
      </c>
      <c r="N316" s="1">
        <v>49.573747263817801</v>
      </c>
      <c r="O316" s="1">
        <v>-113.978880482376</v>
      </c>
      <c r="Q316" s="1" t="s">
        <v>570</v>
      </c>
      <c r="R316" s="1" t="s">
        <v>22</v>
      </c>
    </row>
    <row r="317" spans="1:18" hidden="1" x14ac:dyDescent="0.3">
      <c r="A317" s="1" t="s">
        <v>16</v>
      </c>
      <c r="B317" s="1" t="s">
        <v>16</v>
      </c>
      <c r="C317" s="1" t="s">
        <v>568</v>
      </c>
      <c r="D317" s="1">
        <v>105.6</v>
      </c>
      <c r="E317" s="1" t="s">
        <v>581</v>
      </c>
      <c r="F317" s="1">
        <v>12</v>
      </c>
      <c r="G317" s="1" t="str">
        <f t="shared" si="12"/>
        <v>12/40</v>
      </c>
      <c r="H317" s="1">
        <v>2310</v>
      </c>
      <c r="I317" s="1">
        <v>71</v>
      </c>
      <c r="J317" s="1">
        <v>64</v>
      </c>
      <c r="K317" s="1" t="s">
        <v>56</v>
      </c>
      <c r="L317" s="1" t="s">
        <v>343</v>
      </c>
      <c r="M317" s="1">
        <v>2012</v>
      </c>
      <c r="N317" s="1">
        <v>49.570557151999203</v>
      </c>
      <c r="O317" s="1">
        <v>-113.977887171692</v>
      </c>
      <c r="Q317" s="1" t="s">
        <v>570</v>
      </c>
      <c r="R317" s="1" t="s">
        <v>22</v>
      </c>
    </row>
    <row r="318" spans="1:18" hidden="1" x14ac:dyDescent="0.3">
      <c r="A318" s="1" t="s">
        <v>16</v>
      </c>
      <c r="B318" s="1" t="s">
        <v>16</v>
      </c>
      <c r="C318" s="1" t="s">
        <v>568</v>
      </c>
      <c r="D318" s="1">
        <v>105.6</v>
      </c>
      <c r="E318" s="1" t="s">
        <v>582</v>
      </c>
      <c r="F318" s="1">
        <v>13</v>
      </c>
      <c r="G318" s="1" t="str">
        <f t="shared" si="12"/>
        <v>13/40</v>
      </c>
      <c r="H318" s="1">
        <v>2310</v>
      </c>
      <c r="I318" s="1">
        <v>71</v>
      </c>
      <c r="J318" s="1">
        <v>64</v>
      </c>
      <c r="K318" s="1" t="s">
        <v>56</v>
      </c>
      <c r="L318" s="1" t="s">
        <v>343</v>
      </c>
      <c r="M318" s="1">
        <v>2012</v>
      </c>
      <c r="N318" s="1">
        <v>49.569519372994002</v>
      </c>
      <c r="O318" s="1">
        <v>-113.977428652512</v>
      </c>
      <c r="Q318" s="1" t="s">
        <v>570</v>
      </c>
      <c r="R318" s="1" t="s">
        <v>22</v>
      </c>
    </row>
    <row r="319" spans="1:18" hidden="1" x14ac:dyDescent="0.3">
      <c r="A319" s="1" t="s">
        <v>16</v>
      </c>
      <c r="B319" s="1" t="s">
        <v>16</v>
      </c>
      <c r="C319" s="1" t="s">
        <v>568</v>
      </c>
      <c r="D319" s="1">
        <v>105.6</v>
      </c>
      <c r="E319" s="1" t="s">
        <v>583</v>
      </c>
      <c r="F319" s="1">
        <v>14</v>
      </c>
      <c r="G319" s="1" t="str">
        <f t="shared" si="12"/>
        <v>14/40</v>
      </c>
      <c r="H319" s="1">
        <v>2310</v>
      </c>
      <c r="I319" s="1">
        <v>71</v>
      </c>
      <c r="J319" s="1">
        <v>64</v>
      </c>
      <c r="K319" s="1" t="s">
        <v>56</v>
      </c>
      <c r="L319" s="1" t="s">
        <v>343</v>
      </c>
      <c r="M319" s="1">
        <v>2012</v>
      </c>
      <c r="N319" s="1">
        <v>49.568638089957702</v>
      </c>
      <c r="O319" s="1">
        <v>-113.976733418265</v>
      </c>
      <c r="Q319" s="1" t="s">
        <v>570</v>
      </c>
      <c r="R319" s="1" t="s">
        <v>22</v>
      </c>
    </row>
    <row r="320" spans="1:18" hidden="1" x14ac:dyDescent="0.3">
      <c r="A320" s="1" t="s">
        <v>16</v>
      </c>
      <c r="B320" s="1" t="s">
        <v>16</v>
      </c>
      <c r="C320" s="1" t="s">
        <v>568</v>
      </c>
      <c r="D320" s="1">
        <v>105.6</v>
      </c>
      <c r="E320" s="1" t="s">
        <v>584</v>
      </c>
      <c r="F320" s="1">
        <v>15</v>
      </c>
      <c r="G320" s="1" t="str">
        <f t="shared" si="12"/>
        <v>15/40</v>
      </c>
      <c r="H320" s="1">
        <v>2310</v>
      </c>
      <c r="I320" s="1">
        <v>71</v>
      </c>
      <c r="J320" s="1">
        <v>64</v>
      </c>
      <c r="K320" s="1" t="s">
        <v>56</v>
      </c>
      <c r="L320" s="1" t="s">
        <v>343</v>
      </c>
      <c r="M320" s="1">
        <v>2012</v>
      </c>
      <c r="N320" s="1">
        <v>49.566544139577303</v>
      </c>
      <c r="O320" s="1">
        <v>-113.971639495445</v>
      </c>
      <c r="Q320" s="1" t="s">
        <v>570</v>
      </c>
      <c r="R320" s="1" t="s">
        <v>22</v>
      </c>
    </row>
    <row r="321" spans="1:18" hidden="1" x14ac:dyDescent="0.3">
      <c r="A321" s="1" t="s">
        <v>16</v>
      </c>
      <c r="B321" s="1" t="s">
        <v>16</v>
      </c>
      <c r="C321" s="1" t="s">
        <v>568</v>
      </c>
      <c r="D321" s="1">
        <v>105.6</v>
      </c>
      <c r="E321" s="1" t="s">
        <v>585</v>
      </c>
      <c r="F321" s="1">
        <v>16</v>
      </c>
      <c r="G321" s="1" t="str">
        <f t="shared" si="12"/>
        <v>16/40</v>
      </c>
      <c r="H321" s="1">
        <v>2310</v>
      </c>
      <c r="I321" s="1">
        <v>71</v>
      </c>
      <c r="J321" s="1">
        <v>64</v>
      </c>
      <c r="K321" s="1" t="s">
        <v>56</v>
      </c>
      <c r="L321" s="1" t="s">
        <v>343</v>
      </c>
      <c r="M321" s="1">
        <v>2012</v>
      </c>
      <c r="N321" s="1">
        <v>49.565351126114201</v>
      </c>
      <c r="O321" s="1">
        <v>-113.970652354295</v>
      </c>
      <c r="Q321" s="1" t="s">
        <v>570</v>
      </c>
      <c r="R321" s="1" t="s">
        <v>22</v>
      </c>
    </row>
    <row r="322" spans="1:18" hidden="1" x14ac:dyDescent="0.3">
      <c r="A322" s="1" t="s">
        <v>16</v>
      </c>
      <c r="B322" s="1" t="s">
        <v>16</v>
      </c>
      <c r="C322" s="1" t="s">
        <v>568</v>
      </c>
      <c r="D322" s="1">
        <v>105.6</v>
      </c>
      <c r="E322" s="1" t="s">
        <v>586</v>
      </c>
      <c r="F322" s="1">
        <v>17</v>
      </c>
      <c r="G322" s="1" t="str">
        <f t="shared" si="12"/>
        <v>17/40</v>
      </c>
      <c r="H322" s="1">
        <v>2310</v>
      </c>
      <c r="I322" s="1">
        <v>71</v>
      </c>
      <c r="J322" s="1">
        <v>64</v>
      </c>
      <c r="K322" s="1" t="s">
        <v>56</v>
      </c>
      <c r="L322" s="1" t="s">
        <v>343</v>
      </c>
      <c r="M322" s="1">
        <v>2012</v>
      </c>
      <c r="N322" s="1">
        <v>49.563957146025999</v>
      </c>
      <c r="O322" s="1">
        <v>-113.969592088041</v>
      </c>
      <c r="Q322" s="1" t="s">
        <v>570</v>
      </c>
      <c r="R322" s="1" t="s">
        <v>22</v>
      </c>
    </row>
    <row r="323" spans="1:18" hidden="1" x14ac:dyDescent="0.3">
      <c r="A323" s="1" t="s">
        <v>16</v>
      </c>
      <c r="B323" s="1" t="s">
        <v>16</v>
      </c>
      <c r="C323" s="1" t="s">
        <v>568</v>
      </c>
      <c r="D323" s="1">
        <v>105.6</v>
      </c>
      <c r="E323" s="1" t="s">
        <v>587</v>
      </c>
      <c r="F323" s="1">
        <v>18</v>
      </c>
      <c r="G323" s="1" t="str">
        <f t="shared" si="12"/>
        <v>18/40</v>
      </c>
      <c r="H323" s="1">
        <v>2310</v>
      </c>
      <c r="I323" s="1">
        <v>71</v>
      </c>
      <c r="J323" s="1">
        <v>64</v>
      </c>
      <c r="K323" s="1" t="s">
        <v>56</v>
      </c>
      <c r="L323" s="1" t="s">
        <v>343</v>
      </c>
      <c r="M323" s="1">
        <v>2012</v>
      </c>
      <c r="N323" s="1">
        <v>49.5598972400362</v>
      </c>
      <c r="O323" s="1">
        <v>-113.966667449189</v>
      </c>
      <c r="Q323" s="1" t="s">
        <v>570</v>
      </c>
      <c r="R323" s="1" t="s">
        <v>22</v>
      </c>
    </row>
    <row r="324" spans="1:18" hidden="1" x14ac:dyDescent="0.3">
      <c r="A324" s="1" t="s">
        <v>16</v>
      </c>
      <c r="B324" s="1" t="s">
        <v>16</v>
      </c>
      <c r="C324" s="1" t="s">
        <v>568</v>
      </c>
      <c r="D324" s="1">
        <v>105.6</v>
      </c>
      <c r="E324" s="1" t="s">
        <v>588</v>
      </c>
      <c r="F324" s="1">
        <v>19</v>
      </c>
      <c r="G324" s="1" t="str">
        <f t="shared" si="12"/>
        <v>19/40</v>
      </c>
      <c r="H324" s="1">
        <v>2310</v>
      </c>
      <c r="I324" s="1">
        <v>71</v>
      </c>
      <c r="J324" s="1">
        <v>64</v>
      </c>
      <c r="K324" s="1" t="s">
        <v>56</v>
      </c>
      <c r="L324" s="1" t="s">
        <v>343</v>
      </c>
      <c r="M324" s="1">
        <v>2012</v>
      </c>
      <c r="N324" s="1">
        <v>49.558415226388398</v>
      </c>
      <c r="O324" s="1">
        <v>-113.965864080481</v>
      </c>
      <c r="Q324" s="1" t="s">
        <v>570</v>
      </c>
      <c r="R324" s="1" t="s">
        <v>22</v>
      </c>
    </row>
    <row r="325" spans="1:18" hidden="1" x14ac:dyDescent="0.3">
      <c r="A325" s="1" t="s">
        <v>16</v>
      </c>
      <c r="B325" s="1" t="s">
        <v>16</v>
      </c>
      <c r="C325" s="1" t="s">
        <v>568</v>
      </c>
      <c r="D325" s="1">
        <v>105.6</v>
      </c>
      <c r="E325" s="1" t="s">
        <v>589</v>
      </c>
      <c r="F325" s="1">
        <v>20</v>
      </c>
      <c r="G325" s="1" t="str">
        <f t="shared" si="12"/>
        <v>20/40</v>
      </c>
      <c r="H325" s="1">
        <v>2310</v>
      </c>
      <c r="I325" s="1">
        <v>71</v>
      </c>
      <c r="J325" s="1">
        <v>64</v>
      </c>
      <c r="K325" s="1" t="s">
        <v>56</v>
      </c>
      <c r="L325" s="1" t="s">
        <v>343</v>
      </c>
      <c r="M325" s="1">
        <v>2012</v>
      </c>
      <c r="N325" s="1">
        <v>49.557216886102204</v>
      </c>
      <c r="O325" s="1">
        <v>-113.964034978377</v>
      </c>
      <c r="Q325" s="1" t="s">
        <v>570</v>
      </c>
      <c r="R325" s="1" t="s">
        <v>22</v>
      </c>
    </row>
    <row r="326" spans="1:18" hidden="1" x14ac:dyDescent="0.3">
      <c r="A326" s="1" t="s">
        <v>16</v>
      </c>
      <c r="B326" s="1" t="s">
        <v>16</v>
      </c>
      <c r="C326" s="1" t="s">
        <v>568</v>
      </c>
      <c r="D326" s="1">
        <v>105.6</v>
      </c>
      <c r="E326" s="1" t="s">
        <v>590</v>
      </c>
      <c r="F326" s="1">
        <v>21</v>
      </c>
      <c r="G326" s="1" t="str">
        <f t="shared" si="12"/>
        <v>21/40</v>
      </c>
      <c r="H326" s="1">
        <v>2310</v>
      </c>
      <c r="I326" s="1">
        <v>71</v>
      </c>
      <c r="J326" s="1">
        <v>64</v>
      </c>
      <c r="K326" s="1" t="s">
        <v>56</v>
      </c>
      <c r="L326" s="1" t="s">
        <v>343</v>
      </c>
      <c r="M326" s="1">
        <v>2012</v>
      </c>
      <c r="N326" s="1">
        <v>49.556030959900397</v>
      </c>
      <c r="O326" s="1">
        <v>-113.96298031249999</v>
      </c>
      <c r="Q326" s="1" t="s">
        <v>570</v>
      </c>
      <c r="R326" s="1" t="s">
        <v>22</v>
      </c>
    </row>
    <row r="327" spans="1:18" hidden="1" x14ac:dyDescent="0.3">
      <c r="A327" s="1" t="s">
        <v>16</v>
      </c>
      <c r="B327" s="1" t="s">
        <v>16</v>
      </c>
      <c r="C327" s="1" t="s">
        <v>568</v>
      </c>
      <c r="D327" s="1">
        <v>105.6</v>
      </c>
      <c r="E327" s="1" t="s">
        <v>591</v>
      </c>
      <c r="F327" s="1">
        <v>22</v>
      </c>
      <c r="G327" s="1" t="str">
        <f t="shared" si="12"/>
        <v>22/40</v>
      </c>
      <c r="H327" s="1">
        <v>2310</v>
      </c>
      <c r="I327" s="1">
        <v>71</v>
      </c>
      <c r="J327" s="1">
        <v>64</v>
      </c>
      <c r="K327" s="1" t="s">
        <v>56</v>
      </c>
      <c r="L327" s="1" t="s">
        <v>343</v>
      </c>
      <c r="M327" s="1">
        <v>2012</v>
      </c>
      <c r="N327" s="1">
        <v>49.554764351047297</v>
      </c>
      <c r="O327" s="1">
        <v>-113.961992614495</v>
      </c>
      <c r="Q327" s="1" t="s">
        <v>570</v>
      </c>
      <c r="R327" s="1" t="s">
        <v>22</v>
      </c>
    </row>
    <row r="328" spans="1:18" hidden="1" x14ac:dyDescent="0.3">
      <c r="A328" s="1" t="s">
        <v>16</v>
      </c>
      <c r="B328" s="1" t="s">
        <v>16</v>
      </c>
      <c r="C328" s="1" t="s">
        <v>568</v>
      </c>
      <c r="D328" s="1">
        <v>105.6</v>
      </c>
      <c r="E328" s="1" t="s">
        <v>592</v>
      </c>
      <c r="F328" s="1">
        <v>23</v>
      </c>
      <c r="G328" s="1" t="str">
        <f t="shared" si="12"/>
        <v>23/40</v>
      </c>
      <c r="H328" s="1">
        <v>2310</v>
      </c>
      <c r="I328" s="1">
        <v>71</v>
      </c>
      <c r="J328" s="1">
        <v>64</v>
      </c>
      <c r="K328" s="1" t="s">
        <v>56</v>
      </c>
      <c r="L328" s="1" t="s">
        <v>343</v>
      </c>
      <c r="M328" s="1">
        <v>2012</v>
      </c>
      <c r="N328" s="1">
        <v>49.553757524962499</v>
      </c>
      <c r="O328" s="1">
        <v>-113.960809076369</v>
      </c>
      <c r="Q328" s="1" t="s">
        <v>570</v>
      </c>
      <c r="R328" s="1" t="s">
        <v>22</v>
      </c>
    </row>
    <row r="329" spans="1:18" hidden="1" x14ac:dyDescent="0.3">
      <c r="A329" s="1" t="s">
        <v>16</v>
      </c>
      <c r="B329" s="1" t="s">
        <v>16</v>
      </c>
      <c r="C329" s="1" t="s">
        <v>568</v>
      </c>
      <c r="D329" s="1">
        <v>105.6</v>
      </c>
      <c r="E329" s="1" t="s">
        <v>593</v>
      </c>
      <c r="F329" s="1">
        <v>24</v>
      </c>
      <c r="G329" s="1" t="str">
        <f t="shared" si="12"/>
        <v>24/40</v>
      </c>
      <c r="H329" s="1">
        <v>2310</v>
      </c>
      <c r="I329" s="1">
        <v>71</v>
      </c>
      <c r="J329" s="1">
        <v>64</v>
      </c>
      <c r="K329" s="1" t="s">
        <v>56</v>
      </c>
      <c r="L329" s="1" t="s">
        <v>343</v>
      </c>
      <c r="M329" s="1">
        <v>2012</v>
      </c>
      <c r="N329" s="1">
        <v>49.550929289971798</v>
      </c>
      <c r="O329" s="1">
        <v>-113.957962786683</v>
      </c>
      <c r="Q329" s="1" t="s">
        <v>570</v>
      </c>
      <c r="R329" s="1" t="s">
        <v>22</v>
      </c>
    </row>
    <row r="330" spans="1:18" hidden="1" x14ac:dyDescent="0.3">
      <c r="A330" s="1" t="s">
        <v>16</v>
      </c>
      <c r="B330" s="1" t="s">
        <v>16</v>
      </c>
      <c r="C330" s="1" t="s">
        <v>568</v>
      </c>
      <c r="D330" s="1">
        <v>105.6</v>
      </c>
      <c r="E330" s="1" t="s">
        <v>594</v>
      </c>
      <c r="F330" s="1">
        <v>25</v>
      </c>
      <c r="G330" s="1" t="str">
        <f t="shared" si="12"/>
        <v>25/40</v>
      </c>
      <c r="H330" s="1">
        <v>2310</v>
      </c>
      <c r="I330" s="1">
        <v>71</v>
      </c>
      <c r="J330" s="1">
        <v>64</v>
      </c>
      <c r="K330" s="1" t="s">
        <v>56</v>
      </c>
      <c r="L330" s="1" t="s">
        <v>343</v>
      </c>
      <c r="M330" s="1">
        <v>2012</v>
      </c>
      <c r="N330" s="1">
        <v>49.549036229067397</v>
      </c>
      <c r="O330" s="1">
        <v>-113.957711273911</v>
      </c>
      <c r="Q330" s="1" t="s">
        <v>570</v>
      </c>
      <c r="R330" s="1" t="s">
        <v>22</v>
      </c>
    </row>
    <row r="331" spans="1:18" hidden="1" x14ac:dyDescent="0.3">
      <c r="A331" s="1" t="s">
        <v>16</v>
      </c>
      <c r="B331" s="1" t="s">
        <v>16</v>
      </c>
      <c r="C331" s="1" t="s">
        <v>568</v>
      </c>
      <c r="D331" s="1">
        <v>105.6</v>
      </c>
      <c r="E331" s="1" t="s">
        <v>595</v>
      </c>
      <c r="F331" s="1">
        <v>26</v>
      </c>
      <c r="G331" s="1" t="str">
        <f t="shared" si="12"/>
        <v>26/40</v>
      </c>
      <c r="H331" s="1">
        <v>2310</v>
      </c>
      <c r="I331" s="1">
        <v>71</v>
      </c>
      <c r="J331" s="1">
        <v>64</v>
      </c>
      <c r="K331" s="1" t="s">
        <v>56</v>
      </c>
      <c r="L331" s="1" t="s">
        <v>343</v>
      </c>
      <c r="M331" s="1">
        <v>2012</v>
      </c>
      <c r="N331" s="1">
        <v>49.542600869577598</v>
      </c>
      <c r="O331" s="1">
        <v>-113.948145579944</v>
      </c>
      <c r="Q331" s="1" t="s">
        <v>570</v>
      </c>
      <c r="R331" s="1" t="s">
        <v>22</v>
      </c>
    </row>
    <row r="332" spans="1:18" hidden="1" x14ac:dyDescent="0.3">
      <c r="A332" s="1" t="s">
        <v>16</v>
      </c>
      <c r="B332" s="1" t="s">
        <v>16</v>
      </c>
      <c r="C332" s="1" t="s">
        <v>568</v>
      </c>
      <c r="D332" s="1">
        <v>105.6</v>
      </c>
      <c r="E332" s="1" t="s">
        <v>596</v>
      </c>
      <c r="F332" s="1">
        <v>27</v>
      </c>
      <c r="G332" s="1" t="str">
        <f t="shared" si="12"/>
        <v>27/40</v>
      </c>
      <c r="H332" s="1">
        <v>2310</v>
      </c>
      <c r="I332" s="1">
        <v>71</v>
      </c>
      <c r="J332" s="1">
        <v>64</v>
      </c>
      <c r="K332" s="1" t="s">
        <v>56</v>
      </c>
      <c r="L332" s="1" t="s">
        <v>343</v>
      </c>
      <c r="M332" s="1">
        <v>2012</v>
      </c>
      <c r="N332" s="1">
        <v>49.541257975939899</v>
      </c>
      <c r="O332" s="1">
        <v>-113.946761352012</v>
      </c>
      <c r="Q332" s="1" t="s">
        <v>570</v>
      </c>
      <c r="R332" s="1" t="s">
        <v>22</v>
      </c>
    </row>
    <row r="333" spans="1:18" hidden="1" x14ac:dyDescent="0.3">
      <c r="A333" s="1" t="s">
        <v>16</v>
      </c>
      <c r="B333" s="1" t="s">
        <v>16</v>
      </c>
      <c r="C333" s="1" t="s">
        <v>568</v>
      </c>
      <c r="D333" s="1">
        <v>105.6</v>
      </c>
      <c r="E333" s="1" t="s">
        <v>597</v>
      </c>
      <c r="F333" s="1">
        <v>28</v>
      </c>
      <c r="G333" s="1" t="str">
        <f t="shared" si="12"/>
        <v>28/40</v>
      </c>
      <c r="H333" s="1">
        <v>2310</v>
      </c>
      <c r="I333" s="1">
        <v>71</v>
      </c>
      <c r="J333" s="1">
        <v>64</v>
      </c>
      <c r="K333" s="1" t="s">
        <v>56</v>
      </c>
      <c r="L333" s="1" t="s">
        <v>343</v>
      </c>
      <c r="M333" s="1">
        <v>2012</v>
      </c>
      <c r="N333" s="1">
        <v>49.5398113237366</v>
      </c>
      <c r="O333" s="1">
        <v>-113.945035649467</v>
      </c>
      <c r="Q333" s="1" t="s">
        <v>570</v>
      </c>
      <c r="R333" s="1" t="s">
        <v>22</v>
      </c>
    </row>
    <row r="334" spans="1:18" hidden="1" x14ac:dyDescent="0.3">
      <c r="A334" s="1" t="s">
        <v>16</v>
      </c>
      <c r="B334" s="1" t="s">
        <v>16</v>
      </c>
      <c r="C334" s="1" t="s">
        <v>568</v>
      </c>
      <c r="D334" s="1">
        <v>105.6</v>
      </c>
      <c r="E334" s="1" t="s">
        <v>598</v>
      </c>
      <c r="F334" s="1">
        <v>29</v>
      </c>
      <c r="G334" s="1" t="str">
        <f t="shared" si="12"/>
        <v>29/40</v>
      </c>
      <c r="H334" s="1">
        <v>2310</v>
      </c>
      <c r="I334" s="1">
        <v>71</v>
      </c>
      <c r="J334" s="1">
        <v>64</v>
      </c>
      <c r="K334" s="1" t="s">
        <v>56</v>
      </c>
      <c r="L334" s="1" t="s">
        <v>343</v>
      </c>
      <c r="M334" s="1">
        <v>2012</v>
      </c>
      <c r="N334" s="1">
        <v>49.537652190442202</v>
      </c>
      <c r="O334" s="1">
        <v>-113.942975477183</v>
      </c>
      <c r="Q334" s="1" t="s">
        <v>570</v>
      </c>
      <c r="R334" s="1" t="s">
        <v>22</v>
      </c>
    </row>
    <row r="335" spans="1:18" hidden="1" x14ac:dyDescent="0.3">
      <c r="A335" s="1" t="s">
        <v>16</v>
      </c>
      <c r="B335" s="1" t="s">
        <v>16</v>
      </c>
      <c r="C335" s="1" t="s">
        <v>568</v>
      </c>
      <c r="D335" s="1">
        <v>105.6</v>
      </c>
      <c r="E335" s="1" t="s">
        <v>599</v>
      </c>
      <c r="F335" s="1">
        <v>30</v>
      </c>
      <c r="G335" s="1" t="str">
        <f t="shared" si="12"/>
        <v>30/40</v>
      </c>
      <c r="H335" s="1">
        <v>2310</v>
      </c>
      <c r="I335" s="1">
        <v>71</v>
      </c>
      <c r="J335" s="1">
        <v>64</v>
      </c>
      <c r="K335" s="1" t="s">
        <v>56</v>
      </c>
      <c r="L335" s="1" t="s">
        <v>343</v>
      </c>
      <c r="M335" s="1">
        <v>2012</v>
      </c>
      <c r="N335" s="1">
        <v>49.533338379335802</v>
      </c>
      <c r="O335" s="1">
        <v>-113.938170091727</v>
      </c>
      <c r="Q335" s="1" t="s">
        <v>570</v>
      </c>
      <c r="R335" s="1" t="s">
        <v>22</v>
      </c>
    </row>
    <row r="336" spans="1:18" hidden="1" x14ac:dyDescent="0.3">
      <c r="A336" s="1" t="s">
        <v>16</v>
      </c>
      <c r="B336" s="1" t="s">
        <v>16</v>
      </c>
      <c r="C336" s="1" t="s">
        <v>568</v>
      </c>
      <c r="D336" s="1">
        <v>105.6</v>
      </c>
      <c r="E336" s="1" t="s">
        <v>600</v>
      </c>
      <c r="F336" s="1">
        <v>31</v>
      </c>
      <c r="G336" s="1" t="str">
        <f t="shared" si="12"/>
        <v>31/40</v>
      </c>
      <c r="H336" s="1">
        <v>2310</v>
      </c>
      <c r="I336" s="1">
        <v>71</v>
      </c>
      <c r="J336" s="1">
        <v>64</v>
      </c>
      <c r="K336" s="1" t="s">
        <v>56</v>
      </c>
      <c r="L336" s="1" t="s">
        <v>343</v>
      </c>
      <c r="M336" s="1">
        <v>2012</v>
      </c>
      <c r="N336" s="1">
        <v>49.532252463884902</v>
      </c>
      <c r="O336" s="1">
        <v>-113.937006945587</v>
      </c>
      <c r="Q336" s="1" t="s">
        <v>570</v>
      </c>
      <c r="R336" s="1" t="s">
        <v>22</v>
      </c>
    </row>
    <row r="337" spans="1:18" hidden="1" x14ac:dyDescent="0.3">
      <c r="A337" s="1" t="s">
        <v>16</v>
      </c>
      <c r="B337" s="1" t="s">
        <v>16</v>
      </c>
      <c r="C337" s="1" t="s">
        <v>568</v>
      </c>
      <c r="D337" s="1">
        <v>105.6</v>
      </c>
      <c r="E337" s="1" t="s">
        <v>601</v>
      </c>
      <c r="F337" s="1">
        <v>32</v>
      </c>
      <c r="G337" s="1" t="str">
        <f t="shared" si="12"/>
        <v>32/40</v>
      </c>
      <c r="H337" s="1">
        <v>2310</v>
      </c>
      <c r="I337" s="1">
        <v>71</v>
      </c>
      <c r="J337" s="1">
        <v>64</v>
      </c>
      <c r="K337" s="1" t="s">
        <v>56</v>
      </c>
      <c r="L337" s="1" t="s">
        <v>343</v>
      </c>
      <c r="M337" s="1">
        <v>2012</v>
      </c>
      <c r="N337" s="1">
        <v>49.531182410593097</v>
      </c>
      <c r="O337" s="1">
        <v>-113.93585251863</v>
      </c>
      <c r="Q337" s="1" t="s">
        <v>570</v>
      </c>
      <c r="R337" s="1" t="s">
        <v>22</v>
      </c>
    </row>
    <row r="338" spans="1:18" hidden="1" x14ac:dyDescent="0.3">
      <c r="A338" s="1" t="s">
        <v>16</v>
      </c>
      <c r="B338" s="1" t="s">
        <v>16</v>
      </c>
      <c r="C338" s="1" t="s">
        <v>568</v>
      </c>
      <c r="D338" s="1">
        <v>105.6</v>
      </c>
      <c r="E338" s="1" t="s">
        <v>602</v>
      </c>
      <c r="F338" s="1">
        <v>33</v>
      </c>
      <c r="G338" s="1" t="str">
        <f t="shared" si="12"/>
        <v>33/40</v>
      </c>
      <c r="H338" s="1">
        <v>2310</v>
      </c>
      <c r="I338" s="1">
        <v>71</v>
      </c>
      <c r="J338" s="1">
        <v>64</v>
      </c>
      <c r="K338" s="1" t="s">
        <v>56</v>
      </c>
      <c r="L338" s="1" t="s">
        <v>343</v>
      </c>
      <c r="M338" s="1">
        <v>2012</v>
      </c>
      <c r="N338" s="1">
        <v>49.529905108321998</v>
      </c>
      <c r="O338" s="1">
        <v>-113.93436730235899</v>
      </c>
      <c r="Q338" s="1" t="s">
        <v>570</v>
      </c>
      <c r="R338" s="1" t="s">
        <v>22</v>
      </c>
    </row>
    <row r="339" spans="1:18" hidden="1" x14ac:dyDescent="0.3">
      <c r="A339" s="1" t="s">
        <v>16</v>
      </c>
      <c r="B339" s="1" t="s">
        <v>16</v>
      </c>
      <c r="C339" s="1" t="s">
        <v>568</v>
      </c>
      <c r="D339" s="1">
        <v>105.6</v>
      </c>
      <c r="E339" s="1" t="s">
        <v>907</v>
      </c>
      <c r="F339" s="1">
        <v>34</v>
      </c>
      <c r="G339" s="1" t="str">
        <f t="shared" si="12"/>
        <v>34/40</v>
      </c>
      <c r="H339" s="1">
        <v>4200</v>
      </c>
      <c r="I339" s="1">
        <v>136</v>
      </c>
      <c r="J339" s="1">
        <v>82</v>
      </c>
      <c r="K339" s="1" t="s">
        <v>25</v>
      </c>
      <c r="L339" s="1" t="s">
        <v>908</v>
      </c>
      <c r="M339" s="1">
        <v>2020</v>
      </c>
      <c r="N339" s="1">
        <v>49.565382999999997</v>
      </c>
      <c r="O339" s="1">
        <v>-113.984639</v>
      </c>
      <c r="Q339" s="1" t="s">
        <v>570</v>
      </c>
      <c r="R339" s="1" t="s">
        <v>22</v>
      </c>
    </row>
    <row r="340" spans="1:18" hidden="1" x14ac:dyDescent="0.3">
      <c r="A340" s="1" t="s">
        <v>16</v>
      </c>
      <c r="B340" s="1" t="s">
        <v>16</v>
      </c>
      <c r="C340" s="1" t="s">
        <v>568</v>
      </c>
      <c r="D340" s="1">
        <v>105.6</v>
      </c>
      <c r="E340" s="1" t="s">
        <v>909</v>
      </c>
      <c r="F340" s="1">
        <v>35</v>
      </c>
      <c r="G340" s="1" t="str">
        <f t="shared" si="12"/>
        <v>35/40</v>
      </c>
      <c r="H340" s="1">
        <v>4200</v>
      </c>
      <c r="I340" s="1">
        <v>136</v>
      </c>
      <c r="J340" s="1">
        <v>82</v>
      </c>
      <c r="K340" s="1" t="s">
        <v>25</v>
      </c>
      <c r="L340" s="1" t="s">
        <v>908</v>
      </c>
      <c r="M340" s="1">
        <v>2020</v>
      </c>
      <c r="N340" s="1">
        <v>49.562618999999998</v>
      </c>
      <c r="O340" s="1">
        <v>-113.981539</v>
      </c>
      <c r="Q340" s="1" t="s">
        <v>570</v>
      </c>
      <c r="R340" s="1" t="s">
        <v>22</v>
      </c>
    </row>
    <row r="341" spans="1:18" hidden="1" x14ac:dyDescent="0.3">
      <c r="A341" s="1" t="s">
        <v>16</v>
      </c>
      <c r="B341" s="1" t="s">
        <v>16</v>
      </c>
      <c r="C341" s="1" t="s">
        <v>568</v>
      </c>
      <c r="D341" s="1">
        <v>105.6</v>
      </c>
      <c r="E341" s="1" t="s">
        <v>910</v>
      </c>
      <c r="F341" s="1">
        <v>36</v>
      </c>
      <c r="G341" s="1" t="str">
        <f t="shared" si="12"/>
        <v>36/40</v>
      </c>
      <c r="H341" s="1">
        <v>4200</v>
      </c>
      <c r="I341" s="1">
        <v>136</v>
      </c>
      <c r="J341" s="1">
        <v>82</v>
      </c>
      <c r="K341" s="1" t="s">
        <v>25</v>
      </c>
      <c r="L341" s="1" t="s">
        <v>908</v>
      </c>
      <c r="M341" s="1">
        <v>2020</v>
      </c>
      <c r="N341" s="1">
        <v>49.558906</v>
      </c>
      <c r="O341" s="1">
        <v>-113.98290299999999</v>
      </c>
      <c r="Q341" s="1" t="s">
        <v>570</v>
      </c>
      <c r="R341" s="1" t="s">
        <v>22</v>
      </c>
    </row>
    <row r="342" spans="1:18" hidden="1" x14ac:dyDescent="0.3">
      <c r="A342" s="1" t="s">
        <v>16</v>
      </c>
      <c r="B342" s="1" t="s">
        <v>16</v>
      </c>
      <c r="C342" s="1" t="s">
        <v>568</v>
      </c>
      <c r="D342" s="1">
        <v>105.6</v>
      </c>
      <c r="E342" s="1" t="s">
        <v>911</v>
      </c>
      <c r="F342" s="1">
        <v>37</v>
      </c>
      <c r="G342" s="1" t="str">
        <f t="shared" si="12"/>
        <v>37/40</v>
      </c>
      <c r="H342" s="1">
        <v>4200</v>
      </c>
      <c r="I342" s="1">
        <v>136</v>
      </c>
      <c r="J342" s="1">
        <v>82</v>
      </c>
      <c r="K342" s="1" t="s">
        <v>25</v>
      </c>
      <c r="L342" s="1" t="s">
        <v>908</v>
      </c>
      <c r="M342" s="1">
        <v>2020</v>
      </c>
      <c r="N342" s="1">
        <v>49.555518999999997</v>
      </c>
      <c r="O342" s="1">
        <v>-113.985086</v>
      </c>
      <c r="Q342" s="1" t="s">
        <v>570</v>
      </c>
      <c r="R342" s="1" t="s">
        <v>22</v>
      </c>
    </row>
    <row r="343" spans="1:18" hidden="1" x14ac:dyDescent="0.3">
      <c r="A343" s="1" t="s">
        <v>16</v>
      </c>
      <c r="B343" s="1" t="s">
        <v>16</v>
      </c>
      <c r="C343" s="1" t="s">
        <v>568</v>
      </c>
      <c r="D343" s="1">
        <v>105.6</v>
      </c>
      <c r="E343" s="1" t="s">
        <v>912</v>
      </c>
      <c r="F343" s="1">
        <v>38</v>
      </c>
      <c r="G343" s="1" t="str">
        <f t="shared" si="12"/>
        <v>38/40</v>
      </c>
      <c r="H343" s="1">
        <v>4200</v>
      </c>
      <c r="I343" s="1">
        <v>136</v>
      </c>
      <c r="J343" s="1">
        <v>82</v>
      </c>
      <c r="K343" s="1" t="s">
        <v>25</v>
      </c>
      <c r="L343" s="1" t="s">
        <v>908</v>
      </c>
      <c r="M343" s="1">
        <v>2020</v>
      </c>
      <c r="N343" s="1">
        <v>49.562674999999999</v>
      </c>
      <c r="O343" s="1">
        <v>-113.967144</v>
      </c>
      <c r="Q343" s="1" t="s">
        <v>570</v>
      </c>
      <c r="R343" s="1" t="s">
        <v>22</v>
      </c>
    </row>
    <row r="344" spans="1:18" hidden="1" x14ac:dyDescent="0.3">
      <c r="A344" s="1" t="s">
        <v>16</v>
      </c>
      <c r="B344" s="1" t="s">
        <v>16</v>
      </c>
      <c r="C344" s="1" t="s">
        <v>568</v>
      </c>
      <c r="D344" s="1">
        <v>105.6</v>
      </c>
      <c r="E344" s="1" t="s">
        <v>913</v>
      </c>
      <c r="F344" s="1">
        <v>39</v>
      </c>
      <c r="G344" s="1" t="str">
        <f t="shared" si="12"/>
        <v>39/40</v>
      </c>
      <c r="H344" s="1">
        <v>4200</v>
      </c>
      <c r="I344" s="1">
        <v>136</v>
      </c>
      <c r="J344" s="1">
        <v>82</v>
      </c>
      <c r="K344" s="1" t="s">
        <v>25</v>
      </c>
      <c r="L344" s="1" t="s">
        <v>908</v>
      </c>
      <c r="M344" s="1">
        <v>2020</v>
      </c>
      <c r="N344" s="1">
        <v>49.559722000000001</v>
      </c>
      <c r="O344" s="1">
        <v>-113.955333</v>
      </c>
      <c r="Q344" s="1" t="s">
        <v>570</v>
      </c>
      <c r="R344" s="1" t="s">
        <v>22</v>
      </c>
    </row>
    <row r="345" spans="1:18" hidden="1" x14ac:dyDescent="0.3">
      <c r="A345" s="1" t="s">
        <v>16</v>
      </c>
      <c r="B345" s="1" t="s">
        <v>16</v>
      </c>
      <c r="C345" s="1" t="s">
        <v>568</v>
      </c>
      <c r="D345" s="1">
        <v>105.6</v>
      </c>
      <c r="E345" s="1" t="s">
        <v>914</v>
      </c>
      <c r="F345" s="1">
        <v>40</v>
      </c>
      <c r="G345" s="1" t="str">
        <f t="shared" si="12"/>
        <v>40/40</v>
      </c>
      <c r="H345" s="1">
        <v>4200</v>
      </c>
      <c r="I345" s="1">
        <v>136</v>
      </c>
      <c r="J345" s="1">
        <v>82</v>
      </c>
      <c r="K345" s="1" t="s">
        <v>25</v>
      </c>
      <c r="L345" s="1" t="s">
        <v>908</v>
      </c>
      <c r="M345" s="1">
        <v>2020</v>
      </c>
      <c r="N345" s="1">
        <v>49.556339000000001</v>
      </c>
      <c r="O345" s="1">
        <v>-113.95465799999999</v>
      </c>
      <c r="Q345" s="1" t="s">
        <v>570</v>
      </c>
      <c r="R345" s="1" t="s">
        <v>22</v>
      </c>
    </row>
    <row r="346" spans="1:18" hidden="1" x14ac:dyDescent="0.3">
      <c r="A346" s="1" t="s">
        <v>16</v>
      </c>
      <c r="B346" s="1" t="s">
        <v>16</v>
      </c>
      <c r="C346" s="1" t="s">
        <v>266</v>
      </c>
      <c r="D346" s="1">
        <v>30</v>
      </c>
      <c r="E346" s="1" t="s">
        <v>267</v>
      </c>
      <c r="F346" s="1">
        <v>1</v>
      </c>
      <c r="G346" s="1" t="str">
        <f t="shared" ref="G346:G365" si="13">F346&amp;"/"&amp;20</f>
        <v>1/20</v>
      </c>
      <c r="H346" s="1">
        <v>1500</v>
      </c>
      <c r="I346" s="1">
        <v>77</v>
      </c>
      <c r="J346" s="1">
        <v>65</v>
      </c>
      <c r="K346" s="1" t="s">
        <v>203</v>
      </c>
      <c r="L346" s="1" t="s">
        <v>204</v>
      </c>
      <c r="M346" s="1">
        <v>2006</v>
      </c>
      <c r="N346" s="1">
        <v>49.692194598301697</v>
      </c>
      <c r="O346" s="1">
        <v>-112.351116309543</v>
      </c>
      <c r="Q346" s="1" t="s">
        <v>268</v>
      </c>
      <c r="R346" s="1" t="s">
        <v>22</v>
      </c>
    </row>
    <row r="347" spans="1:18" hidden="1" x14ac:dyDescent="0.3">
      <c r="A347" s="1" t="s">
        <v>16</v>
      </c>
      <c r="B347" s="1" t="s">
        <v>16</v>
      </c>
      <c r="C347" s="1" t="s">
        <v>266</v>
      </c>
      <c r="D347" s="1">
        <v>30</v>
      </c>
      <c r="E347" s="1" t="s">
        <v>269</v>
      </c>
      <c r="F347" s="1">
        <v>2</v>
      </c>
      <c r="G347" s="1" t="str">
        <f t="shared" si="13"/>
        <v>2/20</v>
      </c>
      <c r="H347" s="1">
        <v>1500</v>
      </c>
      <c r="I347" s="1">
        <v>77</v>
      </c>
      <c r="J347" s="1">
        <v>65</v>
      </c>
      <c r="K347" s="1" t="s">
        <v>203</v>
      </c>
      <c r="L347" s="1" t="s">
        <v>204</v>
      </c>
      <c r="M347" s="1">
        <v>2006</v>
      </c>
      <c r="N347" s="1">
        <v>49.6908395838324</v>
      </c>
      <c r="O347" s="1">
        <v>-112.34943425314501</v>
      </c>
      <c r="Q347" s="1" t="s">
        <v>268</v>
      </c>
      <c r="R347" s="1" t="s">
        <v>22</v>
      </c>
    </row>
    <row r="348" spans="1:18" hidden="1" x14ac:dyDescent="0.3">
      <c r="A348" s="1" t="s">
        <v>16</v>
      </c>
      <c r="B348" s="1" t="s">
        <v>16</v>
      </c>
      <c r="C348" s="1" t="s">
        <v>266</v>
      </c>
      <c r="D348" s="1">
        <v>30</v>
      </c>
      <c r="E348" s="1" t="s">
        <v>270</v>
      </c>
      <c r="F348" s="1">
        <v>3</v>
      </c>
      <c r="G348" s="1" t="str">
        <f t="shared" si="13"/>
        <v>3/20</v>
      </c>
      <c r="H348" s="1">
        <v>1500</v>
      </c>
      <c r="I348" s="1">
        <v>77</v>
      </c>
      <c r="J348" s="1">
        <v>65</v>
      </c>
      <c r="K348" s="1" t="s">
        <v>203</v>
      </c>
      <c r="L348" s="1" t="s">
        <v>204</v>
      </c>
      <c r="M348" s="1">
        <v>2006</v>
      </c>
      <c r="N348" s="1">
        <v>49.6869705256467</v>
      </c>
      <c r="O348" s="1">
        <v>-112.342731897636</v>
      </c>
      <c r="Q348" s="1" t="s">
        <v>268</v>
      </c>
      <c r="R348" s="1" t="s">
        <v>22</v>
      </c>
    </row>
    <row r="349" spans="1:18" hidden="1" x14ac:dyDescent="0.3">
      <c r="A349" s="1" t="s">
        <v>16</v>
      </c>
      <c r="B349" s="1" t="s">
        <v>16</v>
      </c>
      <c r="C349" s="1" t="s">
        <v>266</v>
      </c>
      <c r="D349" s="1">
        <v>30</v>
      </c>
      <c r="E349" s="1" t="s">
        <v>271</v>
      </c>
      <c r="F349" s="1">
        <v>4</v>
      </c>
      <c r="G349" s="1" t="str">
        <f t="shared" si="13"/>
        <v>4/20</v>
      </c>
      <c r="H349" s="1">
        <v>1500</v>
      </c>
      <c r="I349" s="1">
        <v>77</v>
      </c>
      <c r="J349" s="1">
        <v>65</v>
      </c>
      <c r="K349" s="1" t="s">
        <v>203</v>
      </c>
      <c r="L349" s="1" t="s">
        <v>204</v>
      </c>
      <c r="M349" s="1">
        <v>2006</v>
      </c>
      <c r="N349" s="1">
        <v>49.686307878574098</v>
      </c>
      <c r="O349" s="1">
        <v>-112.34002141161901</v>
      </c>
      <c r="Q349" s="1" t="s">
        <v>268</v>
      </c>
      <c r="R349" s="1" t="s">
        <v>22</v>
      </c>
    </row>
    <row r="350" spans="1:18" hidden="1" x14ac:dyDescent="0.3">
      <c r="A350" s="1" t="s">
        <v>16</v>
      </c>
      <c r="B350" s="1" t="s">
        <v>16</v>
      </c>
      <c r="C350" s="1" t="s">
        <v>266</v>
      </c>
      <c r="D350" s="1">
        <v>30</v>
      </c>
      <c r="E350" s="1" t="s">
        <v>272</v>
      </c>
      <c r="F350" s="1">
        <v>5</v>
      </c>
      <c r="G350" s="1" t="str">
        <f t="shared" si="13"/>
        <v>5/20</v>
      </c>
      <c r="H350" s="1">
        <v>1500</v>
      </c>
      <c r="I350" s="1">
        <v>77</v>
      </c>
      <c r="J350" s="1">
        <v>65</v>
      </c>
      <c r="K350" s="1" t="s">
        <v>203</v>
      </c>
      <c r="L350" s="1" t="s">
        <v>204</v>
      </c>
      <c r="M350" s="1">
        <v>2006</v>
      </c>
      <c r="N350" s="1">
        <v>49.685633561828702</v>
      </c>
      <c r="O350" s="1">
        <v>-112.33751354076701</v>
      </c>
      <c r="Q350" s="1" t="s">
        <v>268</v>
      </c>
      <c r="R350" s="1" t="s">
        <v>22</v>
      </c>
    </row>
    <row r="351" spans="1:18" hidden="1" x14ac:dyDescent="0.3">
      <c r="A351" s="1" t="s">
        <v>16</v>
      </c>
      <c r="B351" s="1" t="s">
        <v>16</v>
      </c>
      <c r="C351" s="1" t="s">
        <v>266</v>
      </c>
      <c r="D351" s="1">
        <v>30</v>
      </c>
      <c r="E351" s="1" t="s">
        <v>273</v>
      </c>
      <c r="F351" s="1">
        <v>6</v>
      </c>
      <c r="G351" s="1" t="str">
        <f t="shared" si="13"/>
        <v>6/20</v>
      </c>
      <c r="H351" s="1">
        <v>1500</v>
      </c>
      <c r="I351" s="1">
        <v>77</v>
      </c>
      <c r="J351" s="1">
        <v>65</v>
      </c>
      <c r="K351" s="1" t="s">
        <v>203</v>
      </c>
      <c r="L351" s="1" t="s">
        <v>204</v>
      </c>
      <c r="M351" s="1">
        <v>2006</v>
      </c>
      <c r="N351" s="1">
        <v>49.684975831891002</v>
      </c>
      <c r="O351" s="1">
        <v>-112.334755116876</v>
      </c>
      <c r="Q351" s="1" t="s">
        <v>268</v>
      </c>
      <c r="R351" s="1" t="s">
        <v>22</v>
      </c>
    </row>
    <row r="352" spans="1:18" hidden="1" x14ac:dyDescent="0.3">
      <c r="A352" s="1" t="s">
        <v>16</v>
      </c>
      <c r="B352" s="1" t="s">
        <v>16</v>
      </c>
      <c r="C352" s="1" t="s">
        <v>266</v>
      </c>
      <c r="D352" s="1">
        <v>30</v>
      </c>
      <c r="E352" s="1" t="s">
        <v>274</v>
      </c>
      <c r="F352" s="1">
        <v>7</v>
      </c>
      <c r="G352" s="1" t="str">
        <f t="shared" si="13"/>
        <v>7/20</v>
      </c>
      <c r="H352" s="1">
        <v>1500</v>
      </c>
      <c r="I352" s="1">
        <v>77</v>
      </c>
      <c r="J352" s="1">
        <v>65</v>
      </c>
      <c r="K352" s="1" t="s">
        <v>203</v>
      </c>
      <c r="L352" s="1" t="s">
        <v>204</v>
      </c>
      <c r="M352" s="1">
        <v>2006</v>
      </c>
      <c r="N352" s="1">
        <v>49.693190761563599</v>
      </c>
      <c r="O352" s="1">
        <v>-112.334089744465</v>
      </c>
      <c r="Q352" s="1" t="s">
        <v>268</v>
      </c>
      <c r="R352" s="1" t="s">
        <v>22</v>
      </c>
    </row>
    <row r="353" spans="1:18" hidden="1" x14ac:dyDescent="0.3">
      <c r="A353" s="1" t="s">
        <v>16</v>
      </c>
      <c r="B353" s="1" t="s">
        <v>16</v>
      </c>
      <c r="C353" s="1" t="s">
        <v>266</v>
      </c>
      <c r="D353" s="1">
        <v>30</v>
      </c>
      <c r="E353" s="1" t="s">
        <v>275</v>
      </c>
      <c r="F353" s="1">
        <v>8</v>
      </c>
      <c r="G353" s="1" t="str">
        <f t="shared" si="13"/>
        <v>8/20</v>
      </c>
      <c r="H353" s="1">
        <v>1500</v>
      </c>
      <c r="I353" s="1">
        <v>77</v>
      </c>
      <c r="J353" s="1">
        <v>65</v>
      </c>
      <c r="K353" s="1" t="s">
        <v>203</v>
      </c>
      <c r="L353" s="1" t="s">
        <v>204</v>
      </c>
      <c r="M353" s="1">
        <v>2006</v>
      </c>
      <c r="N353" s="1">
        <v>49.692292739107401</v>
      </c>
      <c r="O353" s="1">
        <v>-112.331437799927</v>
      </c>
      <c r="Q353" s="1" t="s">
        <v>268</v>
      </c>
      <c r="R353" s="1" t="s">
        <v>22</v>
      </c>
    </row>
    <row r="354" spans="1:18" hidden="1" x14ac:dyDescent="0.3">
      <c r="A354" s="1" t="s">
        <v>16</v>
      </c>
      <c r="B354" s="1" t="s">
        <v>16</v>
      </c>
      <c r="C354" s="1" t="s">
        <v>266</v>
      </c>
      <c r="D354" s="1">
        <v>30</v>
      </c>
      <c r="E354" s="1" t="s">
        <v>276</v>
      </c>
      <c r="F354" s="1">
        <v>9</v>
      </c>
      <c r="G354" s="1" t="str">
        <f t="shared" si="13"/>
        <v>9/20</v>
      </c>
      <c r="H354" s="1">
        <v>1500</v>
      </c>
      <c r="I354" s="1">
        <v>77</v>
      </c>
      <c r="J354" s="1">
        <v>65</v>
      </c>
      <c r="K354" s="1" t="s">
        <v>203</v>
      </c>
      <c r="L354" s="1" t="s">
        <v>204</v>
      </c>
      <c r="M354" s="1">
        <v>2006</v>
      </c>
      <c r="N354" s="1">
        <v>49.691339835336898</v>
      </c>
      <c r="O354" s="1">
        <v>-112.329184172314</v>
      </c>
      <c r="Q354" s="1" t="s">
        <v>268</v>
      </c>
      <c r="R354" s="1" t="s">
        <v>22</v>
      </c>
    </row>
    <row r="355" spans="1:18" hidden="1" x14ac:dyDescent="0.3">
      <c r="A355" s="1" t="s">
        <v>16</v>
      </c>
      <c r="B355" s="1" t="s">
        <v>16</v>
      </c>
      <c r="C355" s="1" t="s">
        <v>266</v>
      </c>
      <c r="D355" s="1">
        <v>30</v>
      </c>
      <c r="E355" s="1" t="s">
        <v>277</v>
      </c>
      <c r="F355" s="1">
        <v>10</v>
      </c>
      <c r="G355" s="1" t="str">
        <f t="shared" si="13"/>
        <v>10/20</v>
      </c>
      <c r="H355" s="1">
        <v>1500</v>
      </c>
      <c r="I355" s="1">
        <v>77</v>
      </c>
      <c r="J355" s="1">
        <v>65</v>
      </c>
      <c r="K355" s="1" t="s">
        <v>203</v>
      </c>
      <c r="L355" s="1" t="s">
        <v>204</v>
      </c>
      <c r="M355" s="1">
        <v>2006</v>
      </c>
      <c r="N355" s="1">
        <v>49.686834669641598</v>
      </c>
      <c r="O355" s="1">
        <v>-112.32487944672</v>
      </c>
      <c r="Q355" s="1" t="s">
        <v>268</v>
      </c>
      <c r="R355" s="1" t="s">
        <v>22</v>
      </c>
    </row>
    <row r="356" spans="1:18" hidden="1" x14ac:dyDescent="0.3">
      <c r="A356" s="1" t="s">
        <v>16</v>
      </c>
      <c r="B356" s="1" t="s">
        <v>16</v>
      </c>
      <c r="C356" s="1" t="s">
        <v>266</v>
      </c>
      <c r="D356" s="1">
        <v>30</v>
      </c>
      <c r="E356" s="1" t="s">
        <v>278</v>
      </c>
      <c r="F356" s="1">
        <v>11</v>
      </c>
      <c r="G356" s="1" t="str">
        <f t="shared" si="13"/>
        <v>11/20</v>
      </c>
      <c r="H356" s="1">
        <v>1500</v>
      </c>
      <c r="I356" s="1">
        <v>77</v>
      </c>
      <c r="J356" s="1">
        <v>65</v>
      </c>
      <c r="K356" s="1" t="s">
        <v>203</v>
      </c>
      <c r="L356" s="1" t="s">
        <v>204</v>
      </c>
      <c r="M356" s="1">
        <v>2006</v>
      </c>
      <c r="N356" s="1">
        <v>49.685679332345202</v>
      </c>
      <c r="O356" s="1">
        <v>-112.322205280505</v>
      </c>
      <c r="Q356" s="1" t="s">
        <v>268</v>
      </c>
      <c r="R356" s="1" t="s">
        <v>22</v>
      </c>
    </row>
    <row r="357" spans="1:18" hidden="1" x14ac:dyDescent="0.3">
      <c r="A357" s="1" t="s">
        <v>16</v>
      </c>
      <c r="B357" s="1" t="s">
        <v>16</v>
      </c>
      <c r="C357" s="1" t="s">
        <v>266</v>
      </c>
      <c r="D357" s="1">
        <v>30</v>
      </c>
      <c r="E357" s="1" t="s">
        <v>279</v>
      </c>
      <c r="F357" s="1">
        <v>12</v>
      </c>
      <c r="G357" s="1" t="str">
        <f t="shared" si="13"/>
        <v>12/20</v>
      </c>
      <c r="H357" s="1">
        <v>1500</v>
      </c>
      <c r="I357" s="1">
        <v>77</v>
      </c>
      <c r="J357" s="1">
        <v>65</v>
      </c>
      <c r="K357" s="1" t="s">
        <v>203</v>
      </c>
      <c r="L357" s="1" t="s">
        <v>204</v>
      </c>
      <c r="M357" s="1">
        <v>2006</v>
      </c>
      <c r="N357" s="1">
        <v>49.684397096672903</v>
      </c>
      <c r="O357" s="1">
        <v>-112.320004503698</v>
      </c>
      <c r="Q357" s="1" t="s">
        <v>268</v>
      </c>
      <c r="R357" s="1" t="s">
        <v>22</v>
      </c>
    </row>
    <row r="358" spans="1:18" hidden="1" x14ac:dyDescent="0.3">
      <c r="A358" s="1" t="s">
        <v>16</v>
      </c>
      <c r="B358" s="1" t="s">
        <v>16</v>
      </c>
      <c r="C358" s="1" t="s">
        <v>266</v>
      </c>
      <c r="D358" s="1">
        <v>30</v>
      </c>
      <c r="E358" s="1" t="s">
        <v>280</v>
      </c>
      <c r="F358" s="1">
        <v>13</v>
      </c>
      <c r="G358" s="1" t="str">
        <f t="shared" si="13"/>
        <v>13/20</v>
      </c>
      <c r="H358" s="1">
        <v>1500</v>
      </c>
      <c r="I358" s="1">
        <v>77</v>
      </c>
      <c r="J358" s="1">
        <v>65</v>
      </c>
      <c r="K358" s="1" t="s">
        <v>203</v>
      </c>
      <c r="L358" s="1" t="s">
        <v>204</v>
      </c>
      <c r="M358" s="1">
        <v>2006</v>
      </c>
      <c r="N358" s="1">
        <v>49.6831912830283</v>
      </c>
      <c r="O358" s="1">
        <v>-112.317691485119</v>
      </c>
      <c r="Q358" s="1" t="s">
        <v>268</v>
      </c>
      <c r="R358" s="1" t="s">
        <v>22</v>
      </c>
    </row>
    <row r="359" spans="1:18" hidden="1" x14ac:dyDescent="0.3">
      <c r="A359" s="1" t="s">
        <v>16</v>
      </c>
      <c r="B359" s="1" t="s">
        <v>16</v>
      </c>
      <c r="C359" s="1" t="s">
        <v>266</v>
      </c>
      <c r="D359" s="1">
        <v>30</v>
      </c>
      <c r="E359" s="1" t="s">
        <v>281</v>
      </c>
      <c r="F359" s="1">
        <v>14</v>
      </c>
      <c r="G359" s="1" t="str">
        <f t="shared" si="13"/>
        <v>14/20</v>
      </c>
      <c r="H359" s="1">
        <v>1500</v>
      </c>
      <c r="I359" s="1">
        <v>77</v>
      </c>
      <c r="J359" s="1">
        <v>65</v>
      </c>
      <c r="K359" s="1" t="s">
        <v>203</v>
      </c>
      <c r="L359" s="1" t="s">
        <v>204</v>
      </c>
      <c r="M359" s="1">
        <v>2006</v>
      </c>
      <c r="N359" s="1">
        <v>49.6821500314594</v>
      </c>
      <c r="O359" s="1">
        <v>-112.315418386288</v>
      </c>
      <c r="Q359" s="1" t="s">
        <v>268</v>
      </c>
      <c r="R359" s="1" t="s">
        <v>22</v>
      </c>
    </row>
    <row r="360" spans="1:18" hidden="1" x14ac:dyDescent="0.3">
      <c r="A360" s="1" t="s">
        <v>16</v>
      </c>
      <c r="B360" s="1" t="s">
        <v>16</v>
      </c>
      <c r="C360" s="1" t="s">
        <v>266</v>
      </c>
      <c r="D360" s="1">
        <v>30</v>
      </c>
      <c r="E360" s="1" t="s">
        <v>282</v>
      </c>
      <c r="F360" s="1">
        <v>15</v>
      </c>
      <c r="G360" s="1" t="str">
        <f t="shared" si="13"/>
        <v>15/20</v>
      </c>
      <c r="H360" s="1">
        <v>1500</v>
      </c>
      <c r="I360" s="1">
        <v>77</v>
      </c>
      <c r="J360" s="1">
        <v>65</v>
      </c>
      <c r="K360" s="1" t="s">
        <v>203</v>
      </c>
      <c r="L360" s="1" t="s">
        <v>204</v>
      </c>
      <c r="M360" s="1">
        <v>2006</v>
      </c>
      <c r="N360" s="1">
        <v>49.680930810915299</v>
      </c>
      <c r="O360" s="1">
        <v>-112.313312958604</v>
      </c>
      <c r="Q360" s="1" t="s">
        <v>268</v>
      </c>
      <c r="R360" s="1" t="s">
        <v>22</v>
      </c>
    </row>
    <row r="361" spans="1:18" hidden="1" x14ac:dyDescent="0.3">
      <c r="A361" s="1" t="s">
        <v>16</v>
      </c>
      <c r="B361" s="1" t="s">
        <v>16</v>
      </c>
      <c r="C361" s="1" t="s">
        <v>266</v>
      </c>
      <c r="D361" s="1">
        <v>30</v>
      </c>
      <c r="E361" s="1" t="s">
        <v>283</v>
      </c>
      <c r="F361" s="1">
        <v>16</v>
      </c>
      <c r="G361" s="1" t="str">
        <f t="shared" si="13"/>
        <v>16/20</v>
      </c>
      <c r="H361" s="1">
        <v>1500</v>
      </c>
      <c r="I361" s="1">
        <v>77</v>
      </c>
      <c r="J361" s="1">
        <v>65</v>
      </c>
      <c r="K361" s="1" t="s">
        <v>203</v>
      </c>
      <c r="L361" s="1" t="s">
        <v>204</v>
      </c>
      <c r="M361" s="1">
        <v>2006</v>
      </c>
      <c r="N361" s="1">
        <v>49.679585269979299</v>
      </c>
      <c r="O361" s="1">
        <v>-112.311096918221</v>
      </c>
      <c r="Q361" s="1" t="s">
        <v>268</v>
      </c>
      <c r="R361" s="1" t="s">
        <v>22</v>
      </c>
    </row>
    <row r="362" spans="1:18" hidden="1" x14ac:dyDescent="0.3">
      <c r="A362" s="1" t="s">
        <v>16</v>
      </c>
      <c r="B362" s="1" t="s">
        <v>16</v>
      </c>
      <c r="C362" s="1" t="s">
        <v>266</v>
      </c>
      <c r="D362" s="1">
        <v>30</v>
      </c>
      <c r="E362" s="1" t="s">
        <v>284</v>
      </c>
      <c r="F362" s="1">
        <v>17</v>
      </c>
      <c r="G362" s="1" t="str">
        <f t="shared" si="13"/>
        <v>17/20</v>
      </c>
      <c r="H362" s="1">
        <v>1500</v>
      </c>
      <c r="I362" s="1">
        <v>77</v>
      </c>
      <c r="J362" s="1">
        <v>65</v>
      </c>
      <c r="K362" s="1" t="s">
        <v>203</v>
      </c>
      <c r="L362" s="1" t="s">
        <v>204</v>
      </c>
      <c r="M362" s="1">
        <v>2006</v>
      </c>
      <c r="N362" s="1">
        <v>49.678448533962197</v>
      </c>
      <c r="O362" s="1">
        <v>-112.30877164118</v>
      </c>
      <c r="Q362" s="1" t="s">
        <v>268</v>
      </c>
      <c r="R362" s="1" t="s">
        <v>22</v>
      </c>
    </row>
    <row r="363" spans="1:18" hidden="1" x14ac:dyDescent="0.3">
      <c r="A363" s="1" t="s">
        <v>16</v>
      </c>
      <c r="B363" s="1" t="s">
        <v>16</v>
      </c>
      <c r="C363" s="1" t="s">
        <v>266</v>
      </c>
      <c r="D363" s="1">
        <v>30</v>
      </c>
      <c r="E363" s="1" t="s">
        <v>285</v>
      </c>
      <c r="F363" s="1">
        <v>18</v>
      </c>
      <c r="G363" s="1" t="str">
        <f t="shared" si="13"/>
        <v>18/20</v>
      </c>
      <c r="H363" s="1">
        <v>1500</v>
      </c>
      <c r="I363" s="1">
        <v>77</v>
      </c>
      <c r="J363" s="1">
        <v>65</v>
      </c>
      <c r="K363" s="1" t="s">
        <v>203</v>
      </c>
      <c r="L363" s="1" t="s">
        <v>204</v>
      </c>
      <c r="M363" s="1">
        <v>2006</v>
      </c>
      <c r="N363" s="1">
        <v>49.676951872178499</v>
      </c>
      <c r="O363" s="1">
        <v>-112.305665816036</v>
      </c>
      <c r="Q363" s="1" t="s">
        <v>268</v>
      </c>
      <c r="R363" s="1" t="s">
        <v>22</v>
      </c>
    </row>
    <row r="364" spans="1:18" hidden="1" x14ac:dyDescent="0.3">
      <c r="A364" s="1" t="s">
        <v>16</v>
      </c>
      <c r="B364" s="1" t="s">
        <v>16</v>
      </c>
      <c r="C364" s="1" t="s">
        <v>266</v>
      </c>
      <c r="D364" s="1">
        <v>30</v>
      </c>
      <c r="E364" s="1" t="s">
        <v>286</v>
      </c>
      <c r="F364" s="1">
        <v>19</v>
      </c>
      <c r="G364" s="1" t="str">
        <f t="shared" si="13"/>
        <v>19/20</v>
      </c>
      <c r="H364" s="1">
        <v>1500</v>
      </c>
      <c r="I364" s="1">
        <v>77</v>
      </c>
      <c r="J364" s="1">
        <v>65</v>
      </c>
      <c r="K364" s="1" t="s">
        <v>203</v>
      </c>
      <c r="L364" s="1" t="s">
        <v>204</v>
      </c>
      <c r="M364" s="1">
        <v>2006</v>
      </c>
      <c r="N364" s="1">
        <v>49.6757050882768</v>
      </c>
      <c r="O364" s="1">
        <v>-112.301134395543</v>
      </c>
      <c r="Q364" s="1" t="s">
        <v>268</v>
      </c>
      <c r="R364" s="1" t="s">
        <v>22</v>
      </c>
    </row>
    <row r="365" spans="1:18" hidden="1" x14ac:dyDescent="0.3">
      <c r="A365" s="1" t="s">
        <v>16</v>
      </c>
      <c r="B365" s="1" t="s">
        <v>16</v>
      </c>
      <c r="C365" s="1" t="s">
        <v>266</v>
      </c>
      <c r="D365" s="1">
        <v>30</v>
      </c>
      <c r="E365" s="1" t="s">
        <v>287</v>
      </c>
      <c r="F365" s="1">
        <v>20</v>
      </c>
      <c r="G365" s="1" t="str">
        <f t="shared" si="13"/>
        <v>20/20</v>
      </c>
      <c r="H365" s="1">
        <v>1500</v>
      </c>
      <c r="I365" s="1">
        <v>77</v>
      </c>
      <c r="J365" s="1">
        <v>65</v>
      </c>
      <c r="K365" s="1" t="s">
        <v>203</v>
      </c>
      <c r="L365" s="1" t="s">
        <v>204</v>
      </c>
      <c r="M365" s="1">
        <v>2006</v>
      </c>
      <c r="N365" s="1">
        <v>49.674690175653801</v>
      </c>
      <c r="O365" s="1">
        <v>-112.29856465544501</v>
      </c>
      <c r="Q365" s="1" t="s">
        <v>268</v>
      </c>
      <c r="R365" s="1" t="s">
        <v>22</v>
      </c>
    </row>
    <row r="366" spans="1:18" hidden="1" x14ac:dyDescent="0.3">
      <c r="A366" s="1" t="s">
        <v>16</v>
      </c>
      <c r="B366" s="1" t="s">
        <v>16</v>
      </c>
      <c r="C366" s="1" t="s">
        <v>35</v>
      </c>
      <c r="D366" s="1">
        <v>19.5</v>
      </c>
      <c r="E366" s="1" t="s">
        <v>36</v>
      </c>
      <c r="F366" s="1">
        <v>1</v>
      </c>
      <c r="G366" s="1" t="str">
        <f t="shared" ref="G366:G380" si="14">F366&amp;"/"&amp;15</f>
        <v>1/15</v>
      </c>
      <c r="H366" s="1">
        <v>1300</v>
      </c>
      <c r="I366" s="1">
        <v>60</v>
      </c>
      <c r="J366" s="1">
        <v>46</v>
      </c>
      <c r="K366" s="1" t="s">
        <v>37</v>
      </c>
      <c r="L366" s="1" t="s">
        <v>38</v>
      </c>
      <c r="M366" s="1">
        <v>2001</v>
      </c>
      <c r="N366" s="1">
        <v>49.5687585769995</v>
      </c>
      <c r="O366" s="1">
        <v>-114.110351893935</v>
      </c>
      <c r="Q366" s="1" t="s">
        <v>39</v>
      </c>
      <c r="R366" s="1" t="s">
        <v>22</v>
      </c>
    </row>
    <row r="367" spans="1:18" hidden="1" x14ac:dyDescent="0.3">
      <c r="A367" s="1" t="s">
        <v>16</v>
      </c>
      <c r="B367" s="1" t="s">
        <v>16</v>
      </c>
      <c r="C367" s="1" t="s">
        <v>35</v>
      </c>
      <c r="D367" s="1">
        <v>19.5</v>
      </c>
      <c r="E367" s="1" t="s">
        <v>40</v>
      </c>
      <c r="F367" s="1">
        <v>2</v>
      </c>
      <c r="G367" s="1" t="str">
        <f t="shared" si="14"/>
        <v>2/15</v>
      </c>
      <c r="H367" s="1">
        <v>1300</v>
      </c>
      <c r="I367" s="1">
        <v>60</v>
      </c>
      <c r="J367" s="1">
        <v>46</v>
      </c>
      <c r="K367" s="1" t="s">
        <v>37</v>
      </c>
      <c r="L367" s="1" t="s">
        <v>38</v>
      </c>
      <c r="M367" s="1">
        <v>2001</v>
      </c>
      <c r="N367" s="1">
        <v>49.567878802460001</v>
      </c>
      <c r="O367" s="1">
        <v>-114.10968245643301</v>
      </c>
      <c r="Q367" s="1" t="s">
        <v>39</v>
      </c>
      <c r="R367" s="1" t="s">
        <v>22</v>
      </c>
    </row>
    <row r="368" spans="1:18" hidden="1" x14ac:dyDescent="0.3">
      <c r="A368" s="1" t="s">
        <v>16</v>
      </c>
      <c r="B368" s="1" t="s">
        <v>16</v>
      </c>
      <c r="C368" s="1" t="s">
        <v>35</v>
      </c>
      <c r="D368" s="1">
        <v>19.5</v>
      </c>
      <c r="E368" s="1" t="s">
        <v>41</v>
      </c>
      <c r="F368" s="1">
        <v>3</v>
      </c>
      <c r="G368" s="1" t="str">
        <f t="shared" si="14"/>
        <v>3/15</v>
      </c>
      <c r="H368" s="1">
        <v>1300</v>
      </c>
      <c r="I368" s="1">
        <v>60</v>
      </c>
      <c r="J368" s="1">
        <v>46</v>
      </c>
      <c r="K368" s="1" t="s">
        <v>37</v>
      </c>
      <c r="L368" s="1" t="s">
        <v>38</v>
      </c>
      <c r="M368" s="1">
        <v>2001</v>
      </c>
      <c r="N368" s="1">
        <v>49.566959050225897</v>
      </c>
      <c r="O368" s="1">
        <v>-114.110309019836</v>
      </c>
      <c r="Q368" s="1" t="s">
        <v>39</v>
      </c>
      <c r="R368" s="1" t="s">
        <v>22</v>
      </c>
    </row>
    <row r="369" spans="1:18" hidden="1" x14ac:dyDescent="0.3">
      <c r="A369" s="1" t="s">
        <v>16</v>
      </c>
      <c r="B369" s="1" t="s">
        <v>16</v>
      </c>
      <c r="C369" s="1" t="s">
        <v>35</v>
      </c>
      <c r="D369" s="1">
        <v>19.5</v>
      </c>
      <c r="E369" s="1" t="s">
        <v>42</v>
      </c>
      <c r="F369" s="1">
        <v>4</v>
      </c>
      <c r="G369" s="1" t="str">
        <f t="shared" si="14"/>
        <v>4/15</v>
      </c>
      <c r="H369" s="1">
        <v>1300</v>
      </c>
      <c r="I369" s="1">
        <v>60</v>
      </c>
      <c r="J369" s="1">
        <v>46</v>
      </c>
      <c r="K369" s="1" t="s">
        <v>37</v>
      </c>
      <c r="L369" s="1" t="s">
        <v>38</v>
      </c>
      <c r="M369" s="1">
        <v>2001</v>
      </c>
      <c r="N369" s="1">
        <v>49.565973171460598</v>
      </c>
      <c r="O369" s="1">
        <v>-114.110513350773</v>
      </c>
      <c r="Q369" s="1" t="s">
        <v>39</v>
      </c>
      <c r="R369" s="1" t="s">
        <v>22</v>
      </c>
    </row>
    <row r="370" spans="1:18" hidden="1" x14ac:dyDescent="0.3">
      <c r="A370" s="1" t="s">
        <v>16</v>
      </c>
      <c r="B370" s="1" t="s">
        <v>16</v>
      </c>
      <c r="C370" s="1" t="s">
        <v>35</v>
      </c>
      <c r="D370" s="1">
        <v>19.5</v>
      </c>
      <c r="E370" s="1" t="s">
        <v>43</v>
      </c>
      <c r="F370" s="1">
        <v>5</v>
      </c>
      <c r="G370" s="1" t="str">
        <f t="shared" si="14"/>
        <v>5/15</v>
      </c>
      <c r="H370" s="1">
        <v>1300</v>
      </c>
      <c r="I370" s="1">
        <v>60</v>
      </c>
      <c r="J370" s="1">
        <v>46</v>
      </c>
      <c r="K370" s="1" t="s">
        <v>37</v>
      </c>
      <c r="L370" s="1" t="s">
        <v>38</v>
      </c>
      <c r="M370" s="1">
        <v>2001</v>
      </c>
      <c r="N370" s="1">
        <v>49.564954505731301</v>
      </c>
      <c r="O370" s="1">
        <v>-114.110403738996</v>
      </c>
      <c r="Q370" s="1" t="s">
        <v>39</v>
      </c>
      <c r="R370" s="1" t="s">
        <v>22</v>
      </c>
    </row>
    <row r="371" spans="1:18" hidden="1" x14ac:dyDescent="0.3">
      <c r="A371" s="1" t="s">
        <v>16</v>
      </c>
      <c r="B371" s="1" t="s">
        <v>16</v>
      </c>
      <c r="C371" s="1" t="s">
        <v>35</v>
      </c>
      <c r="D371" s="1">
        <v>19.5</v>
      </c>
      <c r="E371" s="1" t="s">
        <v>44</v>
      </c>
      <c r="F371" s="1">
        <v>6</v>
      </c>
      <c r="G371" s="1" t="str">
        <f t="shared" si="14"/>
        <v>6/15</v>
      </c>
      <c r="H371" s="1">
        <v>1300</v>
      </c>
      <c r="I371" s="1">
        <v>60</v>
      </c>
      <c r="J371" s="1">
        <v>46</v>
      </c>
      <c r="K371" s="1" t="s">
        <v>37</v>
      </c>
      <c r="L371" s="1" t="s">
        <v>38</v>
      </c>
      <c r="M371" s="1">
        <v>2001</v>
      </c>
      <c r="N371" s="1">
        <v>49.563936622438</v>
      </c>
      <c r="O371" s="1">
        <v>-114.11008924098201</v>
      </c>
      <c r="Q371" s="1" t="s">
        <v>39</v>
      </c>
      <c r="R371" s="1" t="s">
        <v>22</v>
      </c>
    </row>
    <row r="372" spans="1:18" hidden="1" x14ac:dyDescent="0.3">
      <c r="A372" s="1" t="s">
        <v>16</v>
      </c>
      <c r="B372" s="1" t="s">
        <v>16</v>
      </c>
      <c r="C372" s="1" t="s">
        <v>35</v>
      </c>
      <c r="D372" s="1">
        <v>19.5</v>
      </c>
      <c r="E372" s="1" t="s">
        <v>45</v>
      </c>
      <c r="F372" s="1">
        <v>7</v>
      </c>
      <c r="G372" s="1" t="str">
        <f t="shared" si="14"/>
        <v>7/15</v>
      </c>
      <c r="H372" s="1">
        <v>1300</v>
      </c>
      <c r="I372" s="1">
        <v>60</v>
      </c>
      <c r="J372" s="1">
        <v>46</v>
      </c>
      <c r="K372" s="1" t="s">
        <v>37</v>
      </c>
      <c r="L372" s="1" t="s">
        <v>38</v>
      </c>
      <c r="M372" s="1">
        <v>2001</v>
      </c>
      <c r="N372" s="1">
        <v>49.563161101425997</v>
      </c>
      <c r="O372" s="1">
        <v>-114.109223252058</v>
      </c>
      <c r="Q372" s="1" t="s">
        <v>39</v>
      </c>
      <c r="R372" s="1" t="s">
        <v>22</v>
      </c>
    </row>
    <row r="373" spans="1:18" hidden="1" x14ac:dyDescent="0.3">
      <c r="A373" s="1" t="s">
        <v>16</v>
      </c>
      <c r="B373" s="1" t="s">
        <v>16</v>
      </c>
      <c r="C373" s="1" t="s">
        <v>35</v>
      </c>
      <c r="D373" s="1">
        <v>19.5</v>
      </c>
      <c r="E373" s="1" t="s">
        <v>46</v>
      </c>
      <c r="F373" s="1">
        <v>8</v>
      </c>
      <c r="G373" s="1" t="str">
        <f t="shared" si="14"/>
        <v>8/15</v>
      </c>
      <c r="H373" s="1">
        <v>1300</v>
      </c>
      <c r="I373" s="1">
        <v>60</v>
      </c>
      <c r="J373" s="1">
        <v>46</v>
      </c>
      <c r="K373" s="1" t="s">
        <v>37</v>
      </c>
      <c r="L373" s="1" t="s">
        <v>38</v>
      </c>
      <c r="M373" s="1">
        <v>2001</v>
      </c>
      <c r="N373" s="1">
        <v>49.562360231636099</v>
      </c>
      <c r="O373" s="1">
        <v>-114.108317002454</v>
      </c>
      <c r="Q373" s="1" t="s">
        <v>39</v>
      </c>
      <c r="R373" s="1" t="s">
        <v>22</v>
      </c>
    </row>
    <row r="374" spans="1:18" hidden="1" x14ac:dyDescent="0.3">
      <c r="A374" s="1" t="s">
        <v>16</v>
      </c>
      <c r="B374" s="1" t="s">
        <v>16</v>
      </c>
      <c r="C374" s="1" t="s">
        <v>35</v>
      </c>
      <c r="D374" s="1">
        <v>19.5</v>
      </c>
      <c r="E374" s="1" t="s">
        <v>47</v>
      </c>
      <c r="F374" s="1">
        <v>9</v>
      </c>
      <c r="G374" s="1" t="str">
        <f t="shared" si="14"/>
        <v>9/15</v>
      </c>
      <c r="H374" s="1">
        <v>1300</v>
      </c>
      <c r="I374" s="1">
        <v>60</v>
      </c>
      <c r="J374" s="1">
        <v>46</v>
      </c>
      <c r="K374" s="1" t="s">
        <v>37</v>
      </c>
      <c r="L374" s="1" t="s">
        <v>38</v>
      </c>
      <c r="M374" s="1">
        <v>2001</v>
      </c>
      <c r="N374" s="1">
        <v>49.561685383559798</v>
      </c>
      <c r="O374" s="1">
        <v>-114.107190813353</v>
      </c>
      <c r="Q374" s="1" t="s">
        <v>39</v>
      </c>
      <c r="R374" s="1" t="s">
        <v>22</v>
      </c>
    </row>
    <row r="375" spans="1:18" hidden="1" x14ac:dyDescent="0.3">
      <c r="A375" s="1" t="s">
        <v>16</v>
      </c>
      <c r="B375" s="1" t="s">
        <v>16</v>
      </c>
      <c r="C375" s="1" t="s">
        <v>35</v>
      </c>
      <c r="D375" s="1">
        <v>19.5</v>
      </c>
      <c r="E375" s="1" t="s">
        <v>48</v>
      </c>
      <c r="F375" s="1">
        <v>10</v>
      </c>
      <c r="G375" s="1" t="str">
        <f t="shared" si="14"/>
        <v>10/15</v>
      </c>
      <c r="H375" s="1">
        <v>1300</v>
      </c>
      <c r="I375" s="1">
        <v>60</v>
      </c>
      <c r="J375" s="1">
        <v>46</v>
      </c>
      <c r="K375" s="1" t="s">
        <v>37</v>
      </c>
      <c r="L375" s="1" t="s">
        <v>38</v>
      </c>
      <c r="M375" s="1">
        <v>2001</v>
      </c>
      <c r="N375" s="1">
        <v>49.560911115607297</v>
      </c>
      <c r="O375" s="1">
        <v>-114.106101866521</v>
      </c>
      <c r="Q375" s="1" t="s">
        <v>39</v>
      </c>
      <c r="R375" s="1" t="s">
        <v>22</v>
      </c>
    </row>
    <row r="376" spans="1:18" hidden="1" x14ac:dyDescent="0.3">
      <c r="A376" s="1" t="s">
        <v>16</v>
      </c>
      <c r="B376" s="1" t="s">
        <v>16</v>
      </c>
      <c r="C376" s="1" t="s">
        <v>35</v>
      </c>
      <c r="D376" s="1">
        <v>19.5</v>
      </c>
      <c r="E376" s="1" t="s">
        <v>49</v>
      </c>
      <c r="F376" s="1">
        <v>11</v>
      </c>
      <c r="G376" s="1" t="str">
        <f t="shared" si="14"/>
        <v>11/15</v>
      </c>
      <c r="H376" s="1">
        <v>1300</v>
      </c>
      <c r="I376" s="1">
        <v>60</v>
      </c>
      <c r="J376" s="1">
        <v>46</v>
      </c>
      <c r="K376" s="1" t="s">
        <v>37</v>
      </c>
      <c r="L376" s="1" t="s">
        <v>38</v>
      </c>
      <c r="M376" s="1">
        <v>2001</v>
      </c>
      <c r="N376" s="1">
        <v>49.559961907857002</v>
      </c>
      <c r="O376" s="1">
        <v>-114.10542969241401</v>
      </c>
      <c r="Q376" s="1" t="s">
        <v>39</v>
      </c>
      <c r="R376" s="1" t="s">
        <v>22</v>
      </c>
    </row>
    <row r="377" spans="1:18" hidden="1" x14ac:dyDescent="0.3">
      <c r="A377" s="1" t="s">
        <v>16</v>
      </c>
      <c r="B377" s="1" t="s">
        <v>16</v>
      </c>
      <c r="C377" s="1" t="s">
        <v>35</v>
      </c>
      <c r="D377" s="1">
        <v>19.5</v>
      </c>
      <c r="E377" s="1" t="s">
        <v>50</v>
      </c>
      <c r="F377" s="1">
        <v>12</v>
      </c>
      <c r="G377" s="1" t="str">
        <f t="shared" si="14"/>
        <v>12/15</v>
      </c>
      <c r="H377" s="1">
        <v>1300</v>
      </c>
      <c r="I377" s="1">
        <v>60</v>
      </c>
      <c r="J377" s="1">
        <v>46</v>
      </c>
      <c r="K377" s="1" t="s">
        <v>37</v>
      </c>
      <c r="L377" s="1" t="s">
        <v>38</v>
      </c>
      <c r="M377" s="1">
        <v>2001</v>
      </c>
      <c r="N377" s="1">
        <v>49.5590049675234</v>
      </c>
      <c r="O377" s="1">
        <v>-114.105125774676</v>
      </c>
      <c r="Q377" s="1" t="s">
        <v>39</v>
      </c>
      <c r="R377" s="1" t="s">
        <v>22</v>
      </c>
    </row>
    <row r="378" spans="1:18" hidden="1" x14ac:dyDescent="0.3">
      <c r="A378" s="1" t="s">
        <v>16</v>
      </c>
      <c r="B378" s="1" t="s">
        <v>16</v>
      </c>
      <c r="C378" s="1" t="s">
        <v>35</v>
      </c>
      <c r="D378" s="1">
        <v>19.5</v>
      </c>
      <c r="E378" s="1" t="s">
        <v>51</v>
      </c>
      <c r="F378" s="1">
        <v>13</v>
      </c>
      <c r="G378" s="1" t="str">
        <f t="shared" si="14"/>
        <v>13/15</v>
      </c>
      <c r="H378" s="1">
        <v>1300</v>
      </c>
      <c r="I378" s="1">
        <v>60</v>
      </c>
      <c r="J378" s="1">
        <v>46</v>
      </c>
      <c r="K378" s="1" t="s">
        <v>37</v>
      </c>
      <c r="L378" s="1" t="s">
        <v>38</v>
      </c>
      <c r="M378" s="1">
        <v>2001</v>
      </c>
      <c r="N378" s="1">
        <v>49.558010606172097</v>
      </c>
      <c r="O378" s="1">
        <v>-114.10470406335</v>
      </c>
      <c r="Q378" s="1" t="s">
        <v>39</v>
      </c>
      <c r="R378" s="1" t="s">
        <v>22</v>
      </c>
    </row>
    <row r="379" spans="1:18" hidden="1" x14ac:dyDescent="0.3">
      <c r="A379" s="1" t="s">
        <v>16</v>
      </c>
      <c r="B379" s="1" t="s">
        <v>16</v>
      </c>
      <c r="C379" s="1" t="s">
        <v>35</v>
      </c>
      <c r="D379" s="1">
        <v>19.5</v>
      </c>
      <c r="E379" s="1" t="s">
        <v>52</v>
      </c>
      <c r="F379" s="1">
        <v>14</v>
      </c>
      <c r="G379" s="1" t="str">
        <f t="shared" si="14"/>
        <v>14/15</v>
      </c>
      <c r="H379" s="1">
        <v>1300</v>
      </c>
      <c r="I379" s="1">
        <v>60</v>
      </c>
      <c r="J379" s="1">
        <v>46</v>
      </c>
      <c r="K379" s="1" t="s">
        <v>37</v>
      </c>
      <c r="L379" s="1" t="s">
        <v>38</v>
      </c>
      <c r="M379" s="1">
        <v>2001</v>
      </c>
      <c r="N379" s="1">
        <v>49.557108871930701</v>
      </c>
      <c r="O379" s="1">
        <v>-114.104412767269</v>
      </c>
      <c r="Q379" s="1" t="s">
        <v>39</v>
      </c>
      <c r="R379" s="1" t="s">
        <v>22</v>
      </c>
    </row>
    <row r="380" spans="1:18" hidden="1" x14ac:dyDescent="0.3">
      <c r="A380" s="1" t="s">
        <v>16</v>
      </c>
      <c r="B380" s="1" t="s">
        <v>16</v>
      </c>
      <c r="C380" s="1" t="s">
        <v>35</v>
      </c>
      <c r="D380" s="1">
        <v>19.5</v>
      </c>
      <c r="E380" s="1" t="s">
        <v>53</v>
      </c>
      <c r="F380" s="1">
        <v>15</v>
      </c>
      <c r="G380" s="1" t="str">
        <f t="shared" si="14"/>
        <v>15/15</v>
      </c>
      <c r="H380" s="1">
        <v>1300</v>
      </c>
      <c r="I380" s="1">
        <v>60</v>
      </c>
      <c r="J380" s="1">
        <v>46</v>
      </c>
      <c r="K380" s="1" t="s">
        <v>37</v>
      </c>
      <c r="L380" s="1" t="s">
        <v>38</v>
      </c>
      <c r="M380" s="1">
        <v>2001</v>
      </c>
      <c r="N380" s="1">
        <v>49.556159657860299</v>
      </c>
      <c r="O380" s="1">
        <v>-114.10362512200901</v>
      </c>
      <c r="Q380" s="1" t="s">
        <v>39</v>
      </c>
      <c r="R380" s="1" t="s">
        <v>22</v>
      </c>
    </row>
    <row r="381" spans="1:18" hidden="1" x14ac:dyDescent="0.3">
      <c r="A381" s="1" t="s">
        <v>16</v>
      </c>
      <c r="B381" s="1" t="s">
        <v>16</v>
      </c>
      <c r="C381" s="1" t="s">
        <v>1659</v>
      </c>
      <c r="D381" s="1">
        <v>247</v>
      </c>
      <c r="E381" s="1" t="s">
        <v>1660</v>
      </c>
      <c r="F381" s="1">
        <v>1</v>
      </c>
      <c r="G381" s="1" t="str">
        <f t="shared" ref="G381:G428" si="15">F381&amp;"/"&amp;48</f>
        <v>1/48</v>
      </c>
      <c r="H381" s="1">
        <v>5200</v>
      </c>
      <c r="I381" s="1">
        <v>145</v>
      </c>
      <c r="J381" s="1">
        <v>90</v>
      </c>
      <c r="K381" s="1" t="s">
        <v>944</v>
      </c>
      <c r="L381" s="1" t="s">
        <v>8365</v>
      </c>
      <c r="M381" s="1">
        <v>2022</v>
      </c>
      <c r="N381" s="1">
        <v>49.871238138667998</v>
      </c>
      <c r="O381" s="1">
        <v>-110.408561998458</v>
      </c>
      <c r="P381" s="1" t="s">
        <v>8374</v>
      </c>
      <c r="Q381" s="1" t="s">
        <v>1661</v>
      </c>
      <c r="R381" s="1" t="s">
        <v>1013</v>
      </c>
    </row>
    <row r="382" spans="1:18" hidden="1" x14ac:dyDescent="0.3">
      <c r="A382" s="1" t="s">
        <v>16</v>
      </c>
      <c r="B382" s="1" t="s">
        <v>16</v>
      </c>
      <c r="C382" s="1" t="s">
        <v>1659</v>
      </c>
      <c r="D382" s="1">
        <v>247</v>
      </c>
      <c r="E382" s="1" t="s">
        <v>1662</v>
      </c>
      <c r="F382" s="1">
        <v>2</v>
      </c>
      <c r="G382" s="1" t="str">
        <f t="shared" si="15"/>
        <v>2/48</v>
      </c>
      <c r="H382" s="1">
        <v>5200</v>
      </c>
      <c r="I382" s="1">
        <v>145</v>
      </c>
      <c r="J382" s="1">
        <v>90</v>
      </c>
      <c r="K382" s="1" t="s">
        <v>944</v>
      </c>
      <c r="L382" s="1" t="s">
        <v>8365</v>
      </c>
      <c r="M382" s="1">
        <v>2022</v>
      </c>
      <c r="N382" s="1">
        <v>49.871309980979802</v>
      </c>
      <c r="O382" s="1">
        <v>-110.371269152715</v>
      </c>
      <c r="P382" s="1" t="s">
        <v>8374</v>
      </c>
      <c r="Q382" s="1" t="s">
        <v>1661</v>
      </c>
      <c r="R382" s="1" t="s">
        <v>1013</v>
      </c>
    </row>
    <row r="383" spans="1:18" hidden="1" x14ac:dyDescent="0.3">
      <c r="A383" s="1" t="s">
        <v>16</v>
      </c>
      <c r="B383" s="1" t="s">
        <v>16</v>
      </c>
      <c r="C383" s="1" t="s">
        <v>1659</v>
      </c>
      <c r="D383" s="1">
        <v>247</v>
      </c>
      <c r="E383" s="1" t="s">
        <v>1663</v>
      </c>
      <c r="F383" s="1">
        <v>3</v>
      </c>
      <c r="G383" s="1" t="str">
        <f t="shared" si="15"/>
        <v>3/48</v>
      </c>
      <c r="H383" s="1">
        <v>5200</v>
      </c>
      <c r="I383" s="1">
        <v>145</v>
      </c>
      <c r="J383" s="1">
        <v>90</v>
      </c>
      <c r="K383" s="1" t="s">
        <v>944</v>
      </c>
      <c r="L383" s="1" t="s">
        <v>8365</v>
      </c>
      <c r="M383" s="1">
        <v>2022</v>
      </c>
      <c r="N383" s="1">
        <v>49.865191454226803</v>
      </c>
      <c r="O383" s="1">
        <v>-110.37064344862399</v>
      </c>
      <c r="P383" s="1" t="s">
        <v>8374</v>
      </c>
      <c r="Q383" s="1" t="s">
        <v>1661</v>
      </c>
      <c r="R383" s="1" t="s">
        <v>1013</v>
      </c>
    </row>
    <row r="384" spans="1:18" hidden="1" x14ac:dyDescent="0.3">
      <c r="A384" s="1" t="s">
        <v>16</v>
      </c>
      <c r="B384" s="1" t="s">
        <v>16</v>
      </c>
      <c r="C384" s="1" t="s">
        <v>1659</v>
      </c>
      <c r="D384" s="1">
        <v>247</v>
      </c>
      <c r="E384" s="1" t="s">
        <v>1664</v>
      </c>
      <c r="F384" s="1">
        <v>4</v>
      </c>
      <c r="G384" s="1" t="str">
        <f t="shared" si="15"/>
        <v>4/48</v>
      </c>
      <c r="H384" s="1">
        <v>5200</v>
      </c>
      <c r="I384" s="1">
        <v>145</v>
      </c>
      <c r="J384" s="1">
        <v>90</v>
      </c>
      <c r="K384" s="1" t="s">
        <v>944</v>
      </c>
      <c r="L384" s="1" t="s">
        <v>8365</v>
      </c>
      <c r="M384" s="1">
        <v>2022</v>
      </c>
      <c r="N384" s="1">
        <v>49.8632585172398</v>
      </c>
      <c r="O384" s="1">
        <v>-110.385916815005</v>
      </c>
      <c r="P384" s="1" t="s">
        <v>8374</v>
      </c>
      <c r="Q384" s="1" t="s">
        <v>1661</v>
      </c>
      <c r="R384" s="1" t="s">
        <v>1013</v>
      </c>
    </row>
    <row r="385" spans="1:18" hidden="1" x14ac:dyDescent="0.3">
      <c r="A385" s="1" t="s">
        <v>16</v>
      </c>
      <c r="B385" s="1" t="s">
        <v>16</v>
      </c>
      <c r="C385" s="1" t="s">
        <v>1659</v>
      </c>
      <c r="D385" s="1">
        <v>247</v>
      </c>
      <c r="E385" s="1" t="s">
        <v>1665</v>
      </c>
      <c r="F385" s="1">
        <v>5</v>
      </c>
      <c r="G385" s="1" t="str">
        <f t="shared" si="15"/>
        <v>5/48</v>
      </c>
      <c r="H385" s="1">
        <v>5200</v>
      </c>
      <c r="I385" s="1">
        <v>145</v>
      </c>
      <c r="J385" s="1">
        <v>90</v>
      </c>
      <c r="K385" s="1" t="s">
        <v>944</v>
      </c>
      <c r="L385" s="1" t="s">
        <v>8365</v>
      </c>
      <c r="M385" s="1">
        <v>2022</v>
      </c>
      <c r="N385" s="1">
        <v>49.865149210608799</v>
      </c>
      <c r="O385" s="1">
        <v>-110.406699877638</v>
      </c>
      <c r="P385" s="1" t="s">
        <v>8374</v>
      </c>
      <c r="Q385" s="1" t="s">
        <v>1661</v>
      </c>
      <c r="R385" s="1" t="s">
        <v>1013</v>
      </c>
    </row>
    <row r="386" spans="1:18" hidden="1" x14ac:dyDescent="0.3">
      <c r="A386" s="1" t="s">
        <v>16</v>
      </c>
      <c r="B386" s="1" t="s">
        <v>16</v>
      </c>
      <c r="C386" s="1" t="s">
        <v>1659</v>
      </c>
      <c r="D386" s="1">
        <v>247</v>
      </c>
      <c r="E386" s="1" t="s">
        <v>1666</v>
      </c>
      <c r="F386" s="1">
        <v>6</v>
      </c>
      <c r="G386" s="1" t="str">
        <f t="shared" si="15"/>
        <v>6/48</v>
      </c>
      <c r="H386" s="1">
        <v>5200</v>
      </c>
      <c r="I386" s="1">
        <v>145</v>
      </c>
      <c r="J386" s="1">
        <v>90</v>
      </c>
      <c r="K386" s="1" t="s">
        <v>944</v>
      </c>
      <c r="L386" s="1" t="s">
        <v>8365</v>
      </c>
      <c r="M386" s="1">
        <v>2022</v>
      </c>
      <c r="N386" s="1">
        <v>49.8610748746543</v>
      </c>
      <c r="O386" s="1">
        <v>-110.430739171776</v>
      </c>
      <c r="P386" s="1" t="s">
        <v>8374</v>
      </c>
      <c r="Q386" s="1" t="s">
        <v>1661</v>
      </c>
      <c r="R386" s="1" t="s">
        <v>1013</v>
      </c>
    </row>
    <row r="387" spans="1:18" hidden="1" x14ac:dyDescent="0.3">
      <c r="A387" s="1" t="s">
        <v>16</v>
      </c>
      <c r="B387" s="1" t="s">
        <v>16</v>
      </c>
      <c r="C387" s="1" t="s">
        <v>1659</v>
      </c>
      <c r="D387" s="1">
        <v>247</v>
      </c>
      <c r="E387" s="1" t="s">
        <v>1667</v>
      </c>
      <c r="F387" s="1">
        <v>7</v>
      </c>
      <c r="G387" s="1" t="str">
        <f t="shared" si="15"/>
        <v>7/48</v>
      </c>
      <c r="H387" s="1">
        <v>5200</v>
      </c>
      <c r="I387" s="1">
        <v>145</v>
      </c>
      <c r="J387" s="1">
        <v>90</v>
      </c>
      <c r="K387" s="1" t="s">
        <v>944</v>
      </c>
      <c r="L387" s="1" t="s">
        <v>8365</v>
      </c>
      <c r="M387" s="1">
        <v>2022</v>
      </c>
      <c r="N387" s="1">
        <v>49.861506674147797</v>
      </c>
      <c r="O387" s="1">
        <v>-110.415650728351</v>
      </c>
      <c r="P387" s="1" t="s">
        <v>8374</v>
      </c>
      <c r="Q387" s="1" t="s">
        <v>1661</v>
      </c>
      <c r="R387" s="1" t="s">
        <v>1013</v>
      </c>
    </row>
    <row r="388" spans="1:18" hidden="1" x14ac:dyDescent="0.3">
      <c r="A388" s="1" t="s">
        <v>16</v>
      </c>
      <c r="B388" s="1" t="s">
        <v>16</v>
      </c>
      <c r="C388" s="1" t="s">
        <v>1659</v>
      </c>
      <c r="D388" s="1">
        <v>247</v>
      </c>
      <c r="E388" s="1" t="s">
        <v>1668</v>
      </c>
      <c r="F388" s="1">
        <v>8</v>
      </c>
      <c r="G388" s="1" t="str">
        <f t="shared" si="15"/>
        <v>8/48</v>
      </c>
      <c r="H388" s="1">
        <v>5200</v>
      </c>
      <c r="I388" s="1">
        <v>145</v>
      </c>
      <c r="J388" s="1">
        <v>90</v>
      </c>
      <c r="K388" s="1" t="s">
        <v>944</v>
      </c>
      <c r="L388" s="1" t="s">
        <v>8365</v>
      </c>
      <c r="M388" s="1">
        <v>2022</v>
      </c>
      <c r="N388" s="1">
        <v>49.859690867205501</v>
      </c>
      <c r="O388" s="1">
        <v>-110.37239950115701</v>
      </c>
      <c r="P388" s="1" t="s">
        <v>8374</v>
      </c>
      <c r="Q388" s="1" t="s">
        <v>1661</v>
      </c>
      <c r="R388" s="1" t="s">
        <v>1013</v>
      </c>
    </row>
    <row r="389" spans="1:18" hidden="1" x14ac:dyDescent="0.3">
      <c r="A389" s="1" t="s">
        <v>16</v>
      </c>
      <c r="B389" s="1" t="s">
        <v>16</v>
      </c>
      <c r="C389" s="1" t="s">
        <v>1659</v>
      </c>
      <c r="D389" s="1">
        <v>247</v>
      </c>
      <c r="E389" s="1" t="s">
        <v>1669</v>
      </c>
      <c r="F389" s="1">
        <v>9</v>
      </c>
      <c r="G389" s="1" t="str">
        <f t="shared" si="15"/>
        <v>9/48</v>
      </c>
      <c r="H389" s="1">
        <v>5200</v>
      </c>
      <c r="I389" s="1">
        <v>145</v>
      </c>
      <c r="J389" s="1">
        <v>90</v>
      </c>
      <c r="K389" s="1" t="s">
        <v>944</v>
      </c>
      <c r="L389" s="1" t="s">
        <v>8365</v>
      </c>
      <c r="M389" s="1">
        <v>2022</v>
      </c>
      <c r="N389" s="1">
        <v>49.857762371539302</v>
      </c>
      <c r="O389" s="1">
        <v>-110.358720754925</v>
      </c>
      <c r="P389" s="1" t="s">
        <v>8374</v>
      </c>
      <c r="Q389" s="1" t="s">
        <v>1661</v>
      </c>
      <c r="R389" s="1" t="s">
        <v>1013</v>
      </c>
    </row>
    <row r="390" spans="1:18" hidden="1" x14ac:dyDescent="0.3">
      <c r="A390" s="1" t="s">
        <v>16</v>
      </c>
      <c r="B390" s="1" t="s">
        <v>16</v>
      </c>
      <c r="C390" s="1" t="s">
        <v>1659</v>
      </c>
      <c r="D390" s="1">
        <v>247</v>
      </c>
      <c r="E390" s="1" t="s">
        <v>1670</v>
      </c>
      <c r="F390" s="1">
        <v>10</v>
      </c>
      <c r="G390" s="1" t="str">
        <f t="shared" si="15"/>
        <v>10/48</v>
      </c>
      <c r="H390" s="1">
        <v>5200</v>
      </c>
      <c r="I390" s="1">
        <v>145</v>
      </c>
      <c r="J390" s="1">
        <v>90</v>
      </c>
      <c r="K390" s="1" t="s">
        <v>944</v>
      </c>
      <c r="L390" s="1" t="s">
        <v>8365</v>
      </c>
      <c r="M390" s="1">
        <v>2022</v>
      </c>
      <c r="N390" s="1">
        <v>49.852184368329603</v>
      </c>
      <c r="O390" s="1">
        <v>-110.34744256449299</v>
      </c>
      <c r="P390" s="1" t="s">
        <v>8374</v>
      </c>
      <c r="Q390" s="1" t="s">
        <v>1661</v>
      </c>
      <c r="R390" s="1" t="s">
        <v>1013</v>
      </c>
    </row>
    <row r="391" spans="1:18" hidden="1" x14ac:dyDescent="0.3">
      <c r="A391" s="1" t="s">
        <v>16</v>
      </c>
      <c r="B391" s="1" t="s">
        <v>16</v>
      </c>
      <c r="C391" s="1" t="s">
        <v>1659</v>
      </c>
      <c r="D391" s="1">
        <v>247</v>
      </c>
      <c r="E391" s="1" t="s">
        <v>1671</v>
      </c>
      <c r="F391" s="1">
        <v>11</v>
      </c>
      <c r="G391" s="1" t="str">
        <f t="shared" si="15"/>
        <v>11/48</v>
      </c>
      <c r="H391" s="1">
        <v>5200</v>
      </c>
      <c r="I391" s="1">
        <v>145</v>
      </c>
      <c r="J391" s="1">
        <v>90</v>
      </c>
      <c r="K391" s="1" t="s">
        <v>944</v>
      </c>
      <c r="L391" s="1" t="s">
        <v>8365</v>
      </c>
      <c r="M391" s="1">
        <v>2022</v>
      </c>
      <c r="N391" s="1">
        <v>49.846622516239002</v>
      </c>
      <c r="O391" s="1">
        <v>-110.34825076005001</v>
      </c>
      <c r="P391" s="1" t="s">
        <v>8374</v>
      </c>
      <c r="Q391" s="1" t="s">
        <v>1661</v>
      </c>
      <c r="R391" s="1" t="s">
        <v>1013</v>
      </c>
    </row>
    <row r="392" spans="1:18" hidden="1" x14ac:dyDescent="0.3">
      <c r="A392" s="1" t="s">
        <v>16</v>
      </c>
      <c r="B392" s="1" t="s">
        <v>16</v>
      </c>
      <c r="C392" s="1" t="s">
        <v>1659</v>
      </c>
      <c r="D392" s="1">
        <v>247</v>
      </c>
      <c r="E392" s="1" t="s">
        <v>1672</v>
      </c>
      <c r="F392" s="1">
        <v>12</v>
      </c>
      <c r="G392" s="1" t="str">
        <f t="shared" si="15"/>
        <v>12/48</v>
      </c>
      <c r="H392" s="1">
        <v>5200</v>
      </c>
      <c r="I392" s="1">
        <v>145</v>
      </c>
      <c r="J392" s="1">
        <v>90</v>
      </c>
      <c r="K392" s="1" t="s">
        <v>944</v>
      </c>
      <c r="L392" s="1" t="s">
        <v>8365</v>
      </c>
      <c r="M392" s="1">
        <v>2022</v>
      </c>
      <c r="N392" s="1">
        <v>49.840375208967799</v>
      </c>
      <c r="O392" s="1">
        <v>-110.35855001267301</v>
      </c>
      <c r="P392" s="1" t="s">
        <v>8374</v>
      </c>
      <c r="Q392" s="1" t="s">
        <v>1661</v>
      </c>
      <c r="R392" s="1" t="s">
        <v>1013</v>
      </c>
    </row>
    <row r="393" spans="1:18" hidden="1" x14ac:dyDescent="0.3">
      <c r="A393" s="1" t="s">
        <v>16</v>
      </c>
      <c r="B393" s="1" t="s">
        <v>16</v>
      </c>
      <c r="C393" s="1" t="s">
        <v>1659</v>
      </c>
      <c r="D393" s="1">
        <v>247</v>
      </c>
      <c r="E393" s="1" t="s">
        <v>1673</v>
      </c>
      <c r="F393" s="1">
        <v>13</v>
      </c>
      <c r="G393" s="1" t="str">
        <f t="shared" si="15"/>
        <v>13/48</v>
      </c>
      <c r="H393" s="1">
        <v>5200</v>
      </c>
      <c r="I393" s="1">
        <v>145</v>
      </c>
      <c r="J393" s="1">
        <v>90</v>
      </c>
      <c r="K393" s="1" t="s">
        <v>944</v>
      </c>
      <c r="L393" s="1" t="s">
        <v>8365</v>
      </c>
      <c r="M393" s="1">
        <v>2022</v>
      </c>
      <c r="N393" s="1">
        <v>49.837754515948397</v>
      </c>
      <c r="O393" s="1">
        <v>-110.351966275004</v>
      </c>
      <c r="P393" s="1" t="s">
        <v>8374</v>
      </c>
      <c r="Q393" s="1" t="s">
        <v>1661</v>
      </c>
      <c r="R393" s="1" t="s">
        <v>1013</v>
      </c>
    </row>
    <row r="394" spans="1:18" hidden="1" x14ac:dyDescent="0.3">
      <c r="A394" s="1" t="s">
        <v>16</v>
      </c>
      <c r="B394" s="1" t="s">
        <v>16</v>
      </c>
      <c r="C394" s="1" t="s">
        <v>1659</v>
      </c>
      <c r="D394" s="1">
        <v>247</v>
      </c>
      <c r="E394" s="1" t="s">
        <v>1674</v>
      </c>
      <c r="F394" s="1">
        <v>14</v>
      </c>
      <c r="G394" s="1" t="str">
        <f t="shared" si="15"/>
        <v>14/48</v>
      </c>
      <c r="H394" s="1">
        <v>5200</v>
      </c>
      <c r="I394" s="1">
        <v>145</v>
      </c>
      <c r="J394" s="1">
        <v>90</v>
      </c>
      <c r="K394" s="1" t="s">
        <v>944</v>
      </c>
      <c r="L394" s="1" t="s">
        <v>8365</v>
      </c>
      <c r="M394" s="1">
        <v>2022</v>
      </c>
      <c r="N394" s="1">
        <v>49.832292661822997</v>
      </c>
      <c r="O394" s="1">
        <v>-110.35199048803101</v>
      </c>
      <c r="P394" s="1" t="s">
        <v>8374</v>
      </c>
      <c r="Q394" s="1" t="s">
        <v>1661</v>
      </c>
      <c r="R394" s="1" t="s">
        <v>1013</v>
      </c>
    </row>
    <row r="395" spans="1:18" hidden="1" x14ac:dyDescent="0.3">
      <c r="A395" s="1" t="s">
        <v>16</v>
      </c>
      <c r="B395" s="1" t="s">
        <v>16</v>
      </c>
      <c r="C395" s="1" t="s">
        <v>1659</v>
      </c>
      <c r="D395" s="1">
        <v>247</v>
      </c>
      <c r="E395" s="1" t="s">
        <v>1675</v>
      </c>
      <c r="F395" s="1">
        <v>15</v>
      </c>
      <c r="G395" s="1" t="str">
        <f t="shared" si="15"/>
        <v>15/48</v>
      </c>
      <c r="H395" s="1">
        <v>5200</v>
      </c>
      <c r="I395" s="1">
        <v>145</v>
      </c>
      <c r="J395" s="1">
        <v>90</v>
      </c>
      <c r="K395" s="1" t="s">
        <v>944</v>
      </c>
      <c r="L395" s="1" t="s">
        <v>8365</v>
      </c>
      <c r="M395" s="1">
        <v>2022</v>
      </c>
      <c r="N395" s="1">
        <v>49.831648253397901</v>
      </c>
      <c r="O395" s="1">
        <v>-110.363428493714</v>
      </c>
      <c r="P395" s="1" t="s">
        <v>8374</v>
      </c>
      <c r="Q395" s="1" t="s">
        <v>1661</v>
      </c>
      <c r="R395" s="1" t="s">
        <v>1013</v>
      </c>
    </row>
    <row r="396" spans="1:18" hidden="1" x14ac:dyDescent="0.3">
      <c r="A396" s="1" t="s">
        <v>16</v>
      </c>
      <c r="B396" s="1" t="s">
        <v>16</v>
      </c>
      <c r="C396" s="1" t="s">
        <v>1659</v>
      </c>
      <c r="D396" s="1">
        <v>247</v>
      </c>
      <c r="E396" s="1" t="s">
        <v>1676</v>
      </c>
      <c r="F396" s="1">
        <v>16</v>
      </c>
      <c r="G396" s="1" t="str">
        <f t="shared" si="15"/>
        <v>16/48</v>
      </c>
      <c r="H396" s="1">
        <v>5200</v>
      </c>
      <c r="I396" s="1">
        <v>145</v>
      </c>
      <c r="J396" s="1">
        <v>90</v>
      </c>
      <c r="K396" s="1" t="s">
        <v>944</v>
      </c>
      <c r="L396" s="1" t="s">
        <v>8365</v>
      </c>
      <c r="M396" s="1">
        <v>2022</v>
      </c>
      <c r="N396" s="1">
        <v>49.825051667151598</v>
      </c>
      <c r="O396" s="1">
        <v>-110.373553841266</v>
      </c>
      <c r="P396" s="1" t="s">
        <v>8374</v>
      </c>
      <c r="Q396" s="1" t="s">
        <v>1661</v>
      </c>
      <c r="R396" s="1" t="s">
        <v>1013</v>
      </c>
    </row>
    <row r="397" spans="1:18" hidden="1" x14ac:dyDescent="0.3">
      <c r="A397" s="1" t="s">
        <v>16</v>
      </c>
      <c r="B397" s="1" t="s">
        <v>16</v>
      </c>
      <c r="C397" s="1" t="s">
        <v>1659</v>
      </c>
      <c r="D397" s="1">
        <v>247</v>
      </c>
      <c r="E397" s="1" t="s">
        <v>1677</v>
      </c>
      <c r="F397" s="1">
        <v>17</v>
      </c>
      <c r="G397" s="1" t="str">
        <f t="shared" si="15"/>
        <v>17/48</v>
      </c>
      <c r="H397" s="1">
        <v>5200</v>
      </c>
      <c r="I397" s="1">
        <v>145</v>
      </c>
      <c r="J397" s="1">
        <v>90</v>
      </c>
      <c r="K397" s="1" t="s">
        <v>944</v>
      </c>
      <c r="L397" s="1" t="s">
        <v>8365</v>
      </c>
      <c r="M397" s="1">
        <v>2022</v>
      </c>
      <c r="N397" s="1">
        <v>49.823891962199703</v>
      </c>
      <c r="O397" s="1">
        <v>-110.357552114884</v>
      </c>
      <c r="P397" s="1" t="s">
        <v>8374</v>
      </c>
      <c r="Q397" s="1" t="s">
        <v>1661</v>
      </c>
      <c r="R397" s="1" t="s">
        <v>1013</v>
      </c>
    </row>
    <row r="398" spans="1:18" hidden="1" x14ac:dyDescent="0.3">
      <c r="A398" s="1" t="s">
        <v>16</v>
      </c>
      <c r="B398" s="1" t="s">
        <v>16</v>
      </c>
      <c r="C398" s="1" t="s">
        <v>1659</v>
      </c>
      <c r="D398" s="1">
        <v>247</v>
      </c>
      <c r="E398" s="1" t="s">
        <v>1678</v>
      </c>
      <c r="F398" s="1">
        <v>18</v>
      </c>
      <c r="G398" s="1" t="str">
        <f t="shared" si="15"/>
        <v>18/48</v>
      </c>
      <c r="H398" s="1">
        <v>5200</v>
      </c>
      <c r="I398" s="1">
        <v>145</v>
      </c>
      <c r="J398" s="1">
        <v>90</v>
      </c>
      <c r="K398" s="1" t="s">
        <v>944</v>
      </c>
      <c r="L398" s="1" t="s">
        <v>8365</v>
      </c>
      <c r="M398" s="1">
        <v>2022</v>
      </c>
      <c r="N398" s="1">
        <v>49.818274833622297</v>
      </c>
      <c r="O398" s="1">
        <v>-110.359035329517</v>
      </c>
      <c r="P398" s="1" t="s">
        <v>8374</v>
      </c>
      <c r="Q398" s="1" t="s">
        <v>1661</v>
      </c>
      <c r="R398" s="1" t="s">
        <v>1013</v>
      </c>
    </row>
    <row r="399" spans="1:18" hidden="1" x14ac:dyDescent="0.3">
      <c r="A399" s="1" t="s">
        <v>16</v>
      </c>
      <c r="B399" s="1" t="s">
        <v>16</v>
      </c>
      <c r="C399" s="1" t="s">
        <v>1659</v>
      </c>
      <c r="D399" s="1">
        <v>247</v>
      </c>
      <c r="E399" s="1" t="s">
        <v>1679</v>
      </c>
      <c r="F399" s="1">
        <v>19</v>
      </c>
      <c r="G399" s="1" t="str">
        <f t="shared" si="15"/>
        <v>19/48</v>
      </c>
      <c r="H399" s="1">
        <v>5200</v>
      </c>
      <c r="I399" s="1">
        <v>145</v>
      </c>
      <c r="J399" s="1">
        <v>90</v>
      </c>
      <c r="K399" s="1" t="s">
        <v>944</v>
      </c>
      <c r="L399" s="1" t="s">
        <v>8365</v>
      </c>
      <c r="M399" s="1">
        <v>2022</v>
      </c>
      <c r="N399" s="1">
        <v>49.818815476429897</v>
      </c>
      <c r="O399" s="1">
        <v>-110.372521863926</v>
      </c>
      <c r="P399" s="1" t="s">
        <v>8374</v>
      </c>
      <c r="Q399" s="1" t="s">
        <v>1661</v>
      </c>
      <c r="R399" s="1" t="s">
        <v>1013</v>
      </c>
    </row>
    <row r="400" spans="1:18" hidden="1" x14ac:dyDescent="0.3">
      <c r="A400" s="1" t="s">
        <v>16</v>
      </c>
      <c r="B400" s="1" t="s">
        <v>16</v>
      </c>
      <c r="C400" s="1" t="s">
        <v>1659</v>
      </c>
      <c r="D400" s="1">
        <v>247</v>
      </c>
      <c r="E400" s="1" t="s">
        <v>1680</v>
      </c>
      <c r="F400" s="1">
        <v>20</v>
      </c>
      <c r="G400" s="1" t="str">
        <f t="shared" si="15"/>
        <v>20/48</v>
      </c>
      <c r="H400" s="1">
        <v>5200</v>
      </c>
      <c r="I400" s="1">
        <v>145</v>
      </c>
      <c r="J400" s="1">
        <v>90</v>
      </c>
      <c r="K400" s="1" t="s">
        <v>944</v>
      </c>
      <c r="L400" s="1" t="s">
        <v>8365</v>
      </c>
      <c r="M400" s="1">
        <v>2022</v>
      </c>
      <c r="N400" s="1">
        <v>49.810365052701002</v>
      </c>
      <c r="O400" s="1">
        <v>-110.349256769417</v>
      </c>
      <c r="P400" s="1" t="s">
        <v>8374</v>
      </c>
      <c r="Q400" s="1" t="s">
        <v>1661</v>
      </c>
      <c r="R400" s="1" t="s">
        <v>1013</v>
      </c>
    </row>
    <row r="401" spans="1:18" hidden="1" x14ac:dyDescent="0.3">
      <c r="A401" s="1" t="s">
        <v>16</v>
      </c>
      <c r="B401" s="1" t="s">
        <v>16</v>
      </c>
      <c r="C401" s="1" t="s">
        <v>1659</v>
      </c>
      <c r="D401" s="1">
        <v>247</v>
      </c>
      <c r="E401" s="1" t="s">
        <v>1681</v>
      </c>
      <c r="F401" s="1">
        <v>21</v>
      </c>
      <c r="G401" s="1" t="str">
        <f t="shared" si="15"/>
        <v>21/48</v>
      </c>
      <c r="H401" s="1">
        <v>5200</v>
      </c>
      <c r="I401" s="1">
        <v>145</v>
      </c>
      <c r="J401" s="1">
        <v>90</v>
      </c>
      <c r="K401" s="1" t="s">
        <v>944</v>
      </c>
      <c r="L401" s="1" t="s">
        <v>8365</v>
      </c>
      <c r="M401" s="1">
        <v>2022</v>
      </c>
      <c r="N401" s="1">
        <v>49.811470875623499</v>
      </c>
      <c r="O401" s="1">
        <v>-110.35829618838901</v>
      </c>
      <c r="P401" s="1" t="s">
        <v>8374</v>
      </c>
      <c r="Q401" s="1" t="s">
        <v>1661</v>
      </c>
      <c r="R401" s="1" t="s">
        <v>1013</v>
      </c>
    </row>
    <row r="402" spans="1:18" hidden="1" x14ac:dyDescent="0.3">
      <c r="A402" s="1" t="s">
        <v>16</v>
      </c>
      <c r="B402" s="1" t="s">
        <v>16</v>
      </c>
      <c r="C402" s="1" t="s">
        <v>1659</v>
      </c>
      <c r="D402" s="1">
        <v>247</v>
      </c>
      <c r="E402" s="1" t="s">
        <v>1682</v>
      </c>
      <c r="F402" s="1">
        <v>22</v>
      </c>
      <c r="G402" s="1" t="str">
        <f t="shared" si="15"/>
        <v>22/48</v>
      </c>
      <c r="H402" s="1">
        <v>5200</v>
      </c>
      <c r="I402" s="1">
        <v>145</v>
      </c>
      <c r="J402" s="1">
        <v>90</v>
      </c>
      <c r="K402" s="1" t="s">
        <v>944</v>
      </c>
      <c r="L402" s="1" t="s">
        <v>8365</v>
      </c>
      <c r="M402" s="1">
        <v>2022</v>
      </c>
      <c r="N402" s="1">
        <v>49.8084218683804</v>
      </c>
      <c r="O402" s="1">
        <v>-110.368876398987</v>
      </c>
      <c r="P402" s="1" t="s">
        <v>8374</v>
      </c>
      <c r="Q402" s="1" t="s">
        <v>1661</v>
      </c>
      <c r="R402" s="1" t="s">
        <v>1013</v>
      </c>
    </row>
    <row r="403" spans="1:18" hidden="1" x14ac:dyDescent="0.3">
      <c r="A403" s="1" t="s">
        <v>16</v>
      </c>
      <c r="B403" s="1" t="s">
        <v>16</v>
      </c>
      <c r="C403" s="1" t="s">
        <v>1659</v>
      </c>
      <c r="D403" s="1">
        <v>247</v>
      </c>
      <c r="E403" s="1" t="s">
        <v>1683</v>
      </c>
      <c r="F403" s="1">
        <v>23</v>
      </c>
      <c r="G403" s="1" t="str">
        <f t="shared" si="15"/>
        <v>23/48</v>
      </c>
      <c r="H403" s="1">
        <v>5200</v>
      </c>
      <c r="I403" s="1">
        <v>145</v>
      </c>
      <c r="J403" s="1">
        <v>90</v>
      </c>
      <c r="K403" s="1" t="s">
        <v>944</v>
      </c>
      <c r="L403" s="1" t="s">
        <v>8365</v>
      </c>
      <c r="M403" s="1">
        <v>2022</v>
      </c>
      <c r="N403" s="1">
        <v>49.812851405396401</v>
      </c>
      <c r="O403" s="1">
        <v>-110.37369788551101</v>
      </c>
      <c r="P403" s="1" t="s">
        <v>8374</v>
      </c>
      <c r="Q403" s="1" t="s">
        <v>1661</v>
      </c>
      <c r="R403" s="1" t="s">
        <v>1013</v>
      </c>
    </row>
    <row r="404" spans="1:18" hidden="1" x14ac:dyDescent="0.3">
      <c r="A404" s="1" t="s">
        <v>16</v>
      </c>
      <c r="B404" s="1" t="s">
        <v>16</v>
      </c>
      <c r="C404" s="1" t="s">
        <v>1659</v>
      </c>
      <c r="D404" s="1">
        <v>247</v>
      </c>
      <c r="E404" s="1" t="s">
        <v>1684</v>
      </c>
      <c r="F404" s="1">
        <v>24</v>
      </c>
      <c r="G404" s="1" t="str">
        <f t="shared" si="15"/>
        <v>24/48</v>
      </c>
      <c r="H404" s="1">
        <v>5200</v>
      </c>
      <c r="I404" s="1">
        <v>145</v>
      </c>
      <c r="J404" s="1">
        <v>90</v>
      </c>
      <c r="K404" s="1" t="s">
        <v>944</v>
      </c>
      <c r="L404" s="1" t="s">
        <v>8365</v>
      </c>
      <c r="M404" s="1">
        <v>2022</v>
      </c>
      <c r="N404" s="1">
        <v>49.817762905989802</v>
      </c>
      <c r="O404" s="1">
        <v>-110.39636981299699</v>
      </c>
      <c r="P404" s="1" t="s">
        <v>8374</v>
      </c>
      <c r="Q404" s="1" t="s">
        <v>1661</v>
      </c>
      <c r="R404" s="1" t="s">
        <v>1013</v>
      </c>
    </row>
    <row r="405" spans="1:18" hidden="1" x14ac:dyDescent="0.3">
      <c r="A405" s="1" t="s">
        <v>16</v>
      </c>
      <c r="B405" s="1" t="s">
        <v>16</v>
      </c>
      <c r="C405" s="1" t="s">
        <v>1659</v>
      </c>
      <c r="D405" s="1">
        <v>247</v>
      </c>
      <c r="E405" s="1" t="s">
        <v>1685</v>
      </c>
      <c r="F405" s="1">
        <v>25</v>
      </c>
      <c r="G405" s="1" t="str">
        <f t="shared" si="15"/>
        <v>25/48</v>
      </c>
      <c r="H405" s="1">
        <v>5200</v>
      </c>
      <c r="I405" s="1">
        <v>145</v>
      </c>
      <c r="J405" s="1">
        <v>90</v>
      </c>
      <c r="K405" s="1" t="s">
        <v>944</v>
      </c>
      <c r="L405" s="1" t="s">
        <v>8365</v>
      </c>
      <c r="M405" s="1">
        <v>2022</v>
      </c>
      <c r="N405" s="1">
        <v>49.817199556038801</v>
      </c>
      <c r="O405" s="1">
        <v>-110.385624074776</v>
      </c>
      <c r="P405" s="1" t="s">
        <v>8374</v>
      </c>
      <c r="Q405" s="1" t="s">
        <v>1661</v>
      </c>
      <c r="R405" s="1" t="s">
        <v>1013</v>
      </c>
    </row>
    <row r="406" spans="1:18" hidden="1" x14ac:dyDescent="0.3">
      <c r="A406" s="1" t="s">
        <v>16</v>
      </c>
      <c r="B406" s="1" t="s">
        <v>16</v>
      </c>
      <c r="C406" s="1" t="s">
        <v>1659</v>
      </c>
      <c r="D406" s="1">
        <v>247</v>
      </c>
      <c r="E406" s="1" t="s">
        <v>1686</v>
      </c>
      <c r="F406" s="1">
        <v>26</v>
      </c>
      <c r="G406" s="1" t="str">
        <f t="shared" si="15"/>
        <v>26/48</v>
      </c>
      <c r="H406" s="1">
        <v>5200</v>
      </c>
      <c r="I406" s="1">
        <v>145</v>
      </c>
      <c r="J406" s="1">
        <v>90</v>
      </c>
      <c r="K406" s="1" t="s">
        <v>944</v>
      </c>
      <c r="L406" s="1" t="s">
        <v>8365</v>
      </c>
      <c r="M406" s="1">
        <v>2022</v>
      </c>
      <c r="N406" s="1">
        <v>49.811922576996203</v>
      </c>
      <c r="O406" s="1">
        <v>-110.385547187273</v>
      </c>
      <c r="P406" s="1" t="s">
        <v>8374</v>
      </c>
      <c r="Q406" s="1" t="s">
        <v>1661</v>
      </c>
      <c r="R406" s="1" t="s">
        <v>1013</v>
      </c>
    </row>
    <row r="407" spans="1:18" hidden="1" x14ac:dyDescent="0.3">
      <c r="A407" s="1" t="s">
        <v>16</v>
      </c>
      <c r="B407" s="1" t="s">
        <v>16</v>
      </c>
      <c r="C407" s="1" t="s">
        <v>1659</v>
      </c>
      <c r="D407" s="1">
        <v>247</v>
      </c>
      <c r="E407" s="1" t="s">
        <v>1687</v>
      </c>
      <c r="F407" s="1">
        <v>27</v>
      </c>
      <c r="G407" s="1" t="str">
        <f t="shared" si="15"/>
        <v>27/48</v>
      </c>
      <c r="H407" s="1">
        <v>5200</v>
      </c>
      <c r="I407" s="1">
        <v>145</v>
      </c>
      <c r="J407" s="1">
        <v>90</v>
      </c>
      <c r="K407" s="1" t="s">
        <v>944</v>
      </c>
      <c r="L407" s="1" t="s">
        <v>8365</v>
      </c>
      <c r="M407" s="1">
        <v>2023</v>
      </c>
      <c r="N407" s="1">
        <v>49.808764928049399</v>
      </c>
      <c r="O407" s="1">
        <v>-110.3954152025</v>
      </c>
      <c r="P407" s="1" t="s">
        <v>8374</v>
      </c>
      <c r="Q407" s="1" t="s">
        <v>1661</v>
      </c>
      <c r="R407" s="1" t="s">
        <v>1013</v>
      </c>
    </row>
    <row r="408" spans="1:18" hidden="1" x14ac:dyDescent="0.3">
      <c r="A408" s="1" t="s">
        <v>16</v>
      </c>
      <c r="B408" s="1" t="s">
        <v>16</v>
      </c>
      <c r="C408" s="1" t="s">
        <v>1659</v>
      </c>
      <c r="D408" s="1">
        <v>247</v>
      </c>
      <c r="E408" s="1" t="s">
        <v>1688</v>
      </c>
      <c r="F408" s="1">
        <v>28</v>
      </c>
      <c r="G408" s="1" t="str">
        <f t="shared" si="15"/>
        <v>28/48</v>
      </c>
      <c r="H408" s="1">
        <v>5200</v>
      </c>
      <c r="I408" s="1">
        <v>145</v>
      </c>
      <c r="J408" s="1">
        <v>90</v>
      </c>
      <c r="K408" s="1" t="s">
        <v>944</v>
      </c>
      <c r="L408" s="1" t="s">
        <v>8365</v>
      </c>
      <c r="M408" s="1">
        <v>2022</v>
      </c>
      <c r="N408" s="1">
        <v>49.805861675692</v>
      </c>
      <c r="O408" s="1">
        <v>-110.38544081271399</v>
      </c>
      <c r="P408" s="1" t="s">
        <v>8374</v>
      </c>
      <c r="Q408" s="1" t="s">
        <v>1661</v>
      </c>
      <c r="R408" s="1" t="s">
        <v>1013</v>
      </c>
    </row>
    <row r="409" spans="1:18" hidden="1" x14ac:dyDescent="0.3">
      <c r="A409" s="1" t="s">
        <v>16</v>
      </c>
      <c r="B409" s="1" t="s">
        <v>16</v>
      </c>
      <c r="C409" s="1" t="s">
        <v>1659</v>
      </c>
      <c r="D409" s="1">
        <v>247</v>
      </c>
      <c r="E409" s="1" t="s">
        <v>1689</v>
      </c>
      <c r="F409" s="1">
        <v>29</v>
      </c>
      <c r="G409" s="1" t="str">
        <f t="shared" si="15"/>
        <v>29/48</v>
      </c>
      <c r="H409" s="1">
        <v>5200</v>
      </c>
      <c r="I409" s="1">
        <v>145</v>
      </c>
      <c r="J409" s="1">
        <v>90</v>
      </c>
      <c r="K409" s="1" t="s">
        <v>944</v>
      </c>
      <c r="L409" s="1" t="s">
        <v>8365</v>
      </c>
      <c r="M409" s="1">
        <v>2022</v>
      </c>
      <c r="N409" s="1">
        <v>49.801275338079797</v>
      </c>
      <c r="O409" s="1">
        <v>-110.38268723658101</v>
      </c>
      <c r="P409" s="1" t="s">
        <v>8374</v>
      </c>
      <c r="Q409" s="1" t="s">
        <v>1661</v>
      </c>
      <c r="R409" s="1" t="s">
        <v>1013</v>
      </c>
    </row>
    <row r="410" spans="1:18" hidden="1" x14ac:dyDescent="0.3">
      <c r="A410" s="1" t="s">
        <v>16</v>
      </c>
      <c r="B410" s="1" t="s">
        <v>16</v>
      </c>
      <c r="C410" s="1" t="s">
        <v>1659</v>
      </c>
      <c r="D410" s="1">
        <v>247</v>
      </c>
      <c r="E410" s="1" t="s">
        <v>1690</v>
      </c>
      <c r="F410" s="1">
        <v>30</v>
      </c>
      <c r="G410" s="1" t="str">
        <f t="shared" si="15"/>
        <v>30/48</v>
      </c>
      <c r="H410" s="1">
        <v>5200</v>
      </c>
      <c r="I410" s="1">
        <v>145</v>
      </c>
      <c r="J410" s="1">
        <v>90</v>
      </c>
      <c r="K410" s="1" t="s">
        <v>944</v>
      </c>
      <c r="L410" s="1" t="s">
        <v>8365</v>
      </c>
      <c r="M410" s="1">
        <v>2022</v>
      </c>
      <c r="N410" s="1">
        <v>49.802665021185902</v>
      </c>
      <c r="O410" s="1">
        <v>-110.37070852952201</v>
      </c>
      <c r="P410" s="1" t="s">
        <v>8374</v>
      </c>
      <c r="Q410" s="1" t="s">
        <v>1661</v>
      </c>
      <c r="R410" s="1" t="s">
        <v>1013</v>
      </c>
    </row>
    <row r="411" spans="1:18" hidden="1" x14ac:dyDescent="0.3">
      <c r="A411" s="1" t="s">
        <v>16</v>
      </c>
      <c r="B411" s="1" t="s">
        <v>16</v>
      </c>
      <c r="C411" s="1" t="s">
        <v>1659</v>
      </c>
      <c r="D411" s="1">
        <v>247</v>
      </c>
      <c r="E411" s="1" t="s">
        <v>1691</v>
      </c>
      <c r="F411" s="1">
        <v>31</v>
      </c>
      <c r="G411" s="1" t="str">
        <f t="shared" si="15"/>
        <v>31/48</v>
      </c>
      <c r="H411" s="1">
        <v>5200</v>
      </c>
      <c r="I411" s="1">
        <v>145</v>
      </c>
      <c r="J411" s="1">
        <v>90</v>
      </c>
      <c r="K411" s="1" t="s">
        <v>944</v>
      </c>
      <c r="L411" s="1" t="s">
        <v>8365</v>
      </c>
      <c r="M411" s="1">
        <v>2022</v>
      </c>
      <c r="N411" s="1">
        <v>49.801772393149697</v>
      </c>
      <c r="O411" s="1">
        <v>-110.360943232664</v>
      </c>
      <c r="P411" s="1" t="s">
        <v>8374</v>
      </c>
      <c r="Q411" s="1" t="s">
        <v>1661</v>
      </c>
      <c r="R411" s="1" t="s">
        <v>1013</v>
      </c>
    </row>
    <row r="412" spans="1:18" hidden="1" x14ac:dyDescent="0.3">
      <c r="A412" s="1" t="s">
        <v>16</v>
      </c>
      <c r="B412" s="1" t="s">
        <v>16</v>
      </c>
      <c r="C412" s="1" t="s">
        <v>1659</v>
      </c>
      <c r="D412" s="1">
        <v>247</v>
      </c>
      <c r="E412" s="1" t="s">
        <v>1692</v>
      </c>
      <c r="F412" s="1">
        <v>32</v>
      </c>
      <c r="G412" s="1" t="str">
        <f t="shared" si="15"/>
        <v>32/48</v>
      </c>
      <c r="H412" s="1">
        <v>5200</v>
      </c>
      <c r="I412" s="1">
        <v>145</v>
      </c>
      <c r="J412" s="1">
        <v>90</v>
      </c>
      <c r="K412" s="1" t="s">
        <v>944</v>
      </c>
      <c r="L412" s="1" t="s">
        <v>8365</v>
      </c>
      <c r="M412" s="1">
        <v>2023</v>
      </c>
      <c r="N412" s="1">
        <v>49.794660657431599</v>
      </c>
      <c r="O412" s="1">
        <v>-110.391482030714</v>
      </c>
      <c r="P412" s="1" t="s">
        <v>8374</v>
      </c>
      <c r="Q412" s="1" t="s">
        <v>1661</v>
      </c>
      <c r="R412" s="1" t="s">
        <v>1013</v>
      </c>
    </row>
    <row r="413" spans="1:18" hidden="1" x14ac:dyDescent="0.3">
      <c r="A413" s="1" t="s">
        <v>16</v>
      </c>
      <c r="B413" s="1" t="s">
        <v>16</v>
      </c>
      <c r="C413" s="1" t="s">
        <v>1659</v>
      </c>
      <c r="D413" s="1">
        <v>247</v>
      </c>
      <c r="E413" s="1" t="s">
        <v>1693</v>
      </c>
      <c r="F413" s="1">
        <v>33</v>
      </c>
      <c r="G413" s="1" t="str">
        <f t="shared" si="15"/>
        <v>33/48</v>
      </c>
      <c r="H413" s="1">
        <v>5200</v>
      </c>
      <c r="I413" s="1">
        <v>145</v>
      </c>
      <c r="J413" s="1">
        <v>90</v>
      </c>
      <c r="K413" s="1" t="s">
        <v>944</v>
      </c>
      <c r="L413" s="1" t="s">
        <v>8365</v>
      </c>
      <c r="M413" s="1">
        <v>2023</v>
      </c>
      <c r="N413" s="1">
        <v>49.795039988123797</v>
      </c>
      <c r="O413" s="1">
        <v>-110.381889658714</v>
      </c>
      <c r="P413" s="1" t="s">
        <v>8374</v>
      </c>
      <c r="Q413" s="1" t="s">
        <v>1661</v>
      </c>
      <c r="R413" s="1" t="s">
        <v>1013</v>
      </c>
    </row>
    <row r="414" spans="1:18" hidden="1" x14ac:dyDescent="0.3">
      <c r="A414" s="1" t="s">
        <v>16</v>
      </c>
      <c r="B414" s="1" t="s">
        <v>16</v>
      </c>
      <c r="C414" s="1" t="s">
        <v>1659</v>
      </c>
      <c r="D414" s="1">
        <v>247</v>
      </c>
      <c r="E414" s="1" t="s">
        <v>1694</v>
      </c>
      <c r="F414" s="1">
        <v>34</v>
      </c>
      <c r="G414" s="1" t="str">
        <f t="shared" si="15"/>
        <v>34/48</v>
      </c>
      <c r="H414" s="1">
        <v>5200</v>
      </c>
      <c r="I414" s="1">
        <v>145</v>
      </c>
      <c r="J414" s="1">
        <v>90</v>
      </c>
      <c r="K414" s="1" t="s">
        <v>944</v>
      </c>
      <c r="L414" s="1" t="s">
        <v>8365</v>
      </c>
      <c r="M414" s="1">
        <v>2023</v>
      </c>
      <c r="N414" s="1">
        <v>49.793972236095897</v>
      </c>
      <c r="O414" s="1">
        <v>-110.374011053337</v>
      </c>
      <c r="P414" s="1" t="s">
        <v>8374</v>
      </c>
      <c r="Q414" s="1" t="s">
        <v>1661</v>
      </c>
      <c r="R414" s="1" t="s">
        <v>1013</v>
      </c>
    </row>
    <row r="415" spans="1:18" hidden="1" x14ac:dyDescent="0.3">
      <c r="A415" s="1" t="s">
        <v>16</v>
      </c>
      <c r="B415" s="1" t="s">
        <v>16</v>
      </c>
      <c r="C415" s="1" t="s">
        <v>1659</v>
      </c>
      <c r="D415" s="1">
        <v>247</v>
      </c>
      <c r="E415" s="1" t="s">
        <v>1695</v>
      </c>
      <c r="F415" s="1">
        <v>35</v>
      </c>
      <c r="G415" s="1" t="str">
        <f t="shared" si="15"/>
        <v>35/48</v>
      </c>
      <c r="H415" s="1">
        <v>5200</v>
      </c>
      <c r="I415" s="1">
        <v>145</v>
      </c>
      <c r="J415" s="1">
        <v>90</v>
      </c>
      <c r="K415" s="1" t="s">
        <v>944</v>
      </c>
      <c r="L415" s="1" t="s">
        <v>8365</v>
      </c>
      <c r="M415" s="1">
        <v>2023</v>
      </c>
      <c r="N415" s="1">
        <v>49.7911865733059</v>
      </c>
      <c r="O415" s="1">
        <v>-110.3691832526</v>
      </c>
      <c r="P415" s="1" t="s">
        <v>8374</v>
      </c>
      <c r="Q415" s="1" t="s">
        <v>1661</v>
      </c>
      <c r="R415" s="1" t="s">
        <v>1013</v>
      </c>
    </row>
    <row r="416" spans="1:18" hidden="1" x14ac:dyDescent="0.3">
      <c r="A416" s="1" t="s">
        <v>16</v>
      </c>
      <c r="B416" s="1" t="s">
        <v>16</v>
      </c>
      <c r="C416" s="1" t="s">
        <v>1659</v>
      </c>
      <c r="D416" s="1">
        <v>247</v>
      </c>
      <c r="E416" s="1" t="s">
        <v>1696</v>
      </c>
      <c r="F416" s="1">
        <v>36</v>
      </c>
      <c r="G416" s="1" t="str">
        <f t="shared" si="15"/>
        <v>36/48</v>
      </c>
      <c r="H416" s="1">
        <v>5200</v>
      </c>
      <c r="I416" s="1">
        <v>145</v>
      </c>
      <c r="J416" s="1">
        <v>90</v>
      </c>
      <c r="K416" s="1" t="s">
        <v>944</v>
      </c>
      <c r="L416" s="1" t="s">
        <v>8365</v>
      </c>
      <c r="M416" s="1">
        <v>2022</v>
      </c>
      <c r="N416" s="1">
        <v>49.855729337322302</v>
      </c>
      <c r="O416" s="1">
        <v>-110.427655026716</v>
      </c>
      <c r="P416" s="1" t="s">
        <v>8374</v>
      </c>
      <c r="Q416" s="1" t="s">
        <v>1661</v>
      </c>
      <c r="R416" s="1" t="s">
        <v>1013</v>
      </c>
    </row>
    <row r="417" spans="1:18" hidden="1" x14ac:dyDescent="0.3">
      <c r="A417" s="1" t="s">
        <v>16</v>
      </c>
      <c r="B417" s="1" t="s">
        <v>16</v>
      </c>
      <c r="C417" s="1" t="s">
        <v>1659</v>
      </c>
      <c r="D417" s="1">
        <v>247</v>
      </c>
      <c r="E417" s="1" t="s">
        <v>1697</v>
      </c>
      <c r="F417" s="1">
        <v>37</v>
      </c>
      <c r="G417" s="1" t="str">
        <f t="shared" si="15"/>
        <v>37/48</v>
      </c>
      <c r="H417" s="1">
        <v>5200</v>
      </c>
      <c r="I417" s="1">
        <v>145</v>
      </c>
      <c r="J417" s="1">
        <v>90</v>
      </c>
      <c r="K417" s="1" t="s">
        <v>944</v>
      </c>
      <c r="L417" s="1" t="s">
        <v>8365</v>
      </c>
      <c r="M417" s="1">
        <v>2022</v>
      </c>
      <c r="N417" s="1">
        <v>49.853224656233103</v>
      </c>
      <c r="O417" s="1">
        <v>-110.438992596497</v>
      </c>
      <c r="P417" s="1" t="s">
        <v>8374</v>
      </c>
      <c r="Q417" s="1" t="s">
        <v>1661</v>
      </c>
      <c r="R417" s="1" t="s">
        <v>1013</v>
      </c>
    </row>
    <row r="418" spans="1:18" hidden="1" x14ac:dyDescent="0.3">
      <c r="A418" s="1" t="s">
        <v>16</v>
      </c>
      <c r="B418" s="1" t="s">
        <v>16</v>
      </c>
      <c r="C418" s="1" t="s">
        <v>1659</v>
      </c>
      <c r="D418" s="1">
        <v>247</v>
      </c>
      <c r="E418" s="1" t="s">
        <v>1698</v>
      </c>
      <c r="F418" s="1">
        <v>38</v>
      </c>
      <c r="G418" s="1" t="str">
        <f t="shared" si="15"/>
        <v>38/48</v>
      </c>
      <c r="H418" s="1">
        <v>5200</v>
      </c>
      <c r="I418" s="1">
        <v>145</v>
      </c>
      <c r="J418" s="1">
        <v>90</v>
      </c>
      <c r="K418" s="1" t="s">
        <v>944</v>
      </c>
      <c r="L418" s="1" t="s">
        <v>8365</v>
      </c>
      <c r="M418" s="1">
        <v>2022</v>
      </c>
      <c r="N418" s="1">
        <v>49.849238718164102</v>
      </c>
      <c r="O418" s="1">
        <v>-110.448299579758</v>
      </c>
      <c r="P418" s="1" t="s">
        <v>8374</v>
      </c>
      <c r="Q418" s="1" t="s">
        <v>1661</v>
      </c>
      <c r="R418" s="1" t="s">
        <v>1013</v>
      </c>
    </row>
    <row r="419" spans="1:18" hidden="1" x14ac:dyDescent="0.3">
      <c r="A419" s="1" t="s">
        <v>16</v>
      </c>
      <c r="B419" s="1" t="s">
        <v>16</v>
      </c>
      <c r="C419" s="1" t="s">
        <v>1659</v>
      </c>
      <c r="D419" s="1">
        <v>247</v>
      </c>
      <c r="E419" s="1" t="s">
        <v>1699</v>
      </c>
      <c r="F419" s="1">
        <v>39</v>
      </c>
      <c r="G419" s="1" t="str">
        <f t="shared" si="15"/>
        <v>39/48</v>
      </c>
      <c r="H419" s="1">
        <v>5200</v>
      </c>
      <c r="I419" s="1">
        <v>145</v>
      </c>
      <c r="J419" s="1">
        <v>90</v>
      </c>
      <c r="K419" s="1" t="s">
        <v>944</v>
      </c>
      <c r="L419" s="1" t="s">
        <v>8365</v>
      </c>
      <c r="M419" s="1">
        <v>2022</v>
      </c>
      <c r="N419" s="1">
        <v>49.8472925560432</v>
      </c>
      <c r="O419" s="1">
        <v>-110.439210614106</v>
      </c>
      <c r="P419" s="1" t="s">
        <v>8374</v>
      </c>
      <c r="Q419" s="1" t="s">
        <v>1661</v>
      </c>
      <c r="R419" s="1" t="s">
        <v>1013</v>
      </c>
    </row>
    <row r="420" spans="1:18" hidden="1" x14ac:dyDescent="0.3">
      <c r="A420" s="1" t="s">
        <v>16</v>
      </c>
      <c r="B420" s="1" t="s">
        <v>16</v>
      </c>
      <c r="C420" s="1" t="s">
        <v>1659</v>
      </c>
      <c r="D420" s="1">
        <v>247</v>
      </c>
      <c r="E420" s="1" t="s">
        <v>1700</v>
      </c>
      <c r="F420" s="1">
        <v>40</v>
      </c>
      <c r="G420" s="1" t="str">
        <f t="shared" si="15"/>
        <v>40/48</v>
      </c>
      <c r="H420" s="1">
        <v>5200</v>
      </c>
      <c r="I420" s="1">
        <v>145</v>
      </c>
      <c r="J420" s="1">
        <v>90</v>
      </c>
      <c r="K420" s="1" t="s">
        <v>944</v>
      </c>
      <c r="L420" s="1" t="s">
        <v>8365</v>
      </c>
      <c r="M420" s="1">
        <v>2022</v>
      </c>
      <c r="N420" s="1">
        <v>49.848470343876201</v>
      </c>
      <c r="O420" s="1">
        <v>-110.42939740359</v>
      </c>
      <c r="P420" s="1" t="s">
        <v>8374</v>
      </c>
      <c r="Q420" s="1" t="s">
        <v>1661</v>
      </c>
      <c r="R420" s="1" t="s">
        <v>1013</v>
      </c>
    </row>
    <row r="421" spans="1:18" hidden="1" x14ac:dyDescent="0.3">
      <c r="A421" s="1" t="s">
        <v>16</v>
      </c>
      <c r="B421" s="1" t="s">
        <v>16</v>
      </c>
      <c r="C421" s="1" t="s">
        <v>1659</v>
      </c>
      <c r="D421" s="1">
        <v>247</v>
      </c>
      <c r="E421" s="1" t="s">
        <v>1701</v>
      </c>
      <c r="F421" s="1">
        <v>41</v>
      </c>
      <c r="G421" s="1" t="str">
        <f t="shared" si="15"/>
        <v>41/48</v>
      </c>
      <c r="H421" s="1">
        <v>5200</v>
      </c>
      <c r="I421" s="1">
        <v>145</v>
      </c>
      <c r="J421" s="1">
        <v>90</v>
      </c>
      <c r="K421" s="1" t="s">
        <v>944</v>
      </c>
      <c r="L421" s="1" t="s">
        <v>8365</v>
      </c>
      <c r="M421" s="1">
        <v>2023</v>
      </c>
      <c r="N421" s="1">
        <v>49.841871990142202</v>
      </c>
      <c r="O421" s="1">
        <v>-110.441025298878</v>
      </c>
      <c r="P421" s="1" t="s">
        <v>8374</v>
      </c>
      <c r="Q421" s="1" t="s">
        <v>1661</v>
      </c>
      <c r="R421" s="1" t="s">
        <v>1013</v>
      </c>
    </row>
    <row r="422" spans="1:18" hidden="1" x14ac:dyDescent="0.3">
      <c r="A422" s="1" t="s">
        <v>16</v>
      </c>
      <c r="B422" s="1" t="s">
        <v>16</v>
      </c>
      <c r="C422" s="1" t="s">
        <v>1659</v>
      </c>
      <c r="D422" s="1">
        <v>247</v>
      </c>
      <c r="E422" s="1" t="s">
        <v>1702</v>
      </c>
      <c r="F422" s="1">
        <v>42</v>
      </c>
      <c r="G422" s="1" t="str">
        <f t="shared" si="15"/>
        <v>42/48</v>
      </c>
      <c r="H422" s="1">
        <v>5200</v>
      </c>
      <c r="I422" s="1">
        <v>145</v>
      </c>
      <c r="J422" s="1">
        <v>90</v>
      </c>
      <c r="K422" s="1" t="s">
        <v>944</v>
      </c>
      <c r="L422" s="1" t="s">
        <v>8365</v>
      </c>
      <c r="M422" s="1">
        <v>2023</v>
      </c>
      <c r="N422" s="1">
        <v>49.842274559498698</v>
      </c>
      <c r="O422" s="1">
        <v>-110.430356055712</v>
      </c>
      <c r="P422" s="1" t="s">
        <v>8374</v>
      </c>
      <c r="Q422" s="1" t="s">
        <v>1661</v>
      </c>
      <c r="R422" s="1" t="s">
        <v>1013</v>
      </c>
    </row>
    <row r="423" spans="1:18" hidden="1" x14ac:dyDescent="0.3">
      <c r="A423" s="1" t="s">
        <v>16</v>
      </c>
      <c r="B423" s="1" t="s">
        <v>16</v>
      </c>
      <c r="C423" s="1" t="s">
        <v>1659</v>
      </c>
      <c r="D423" s="1">
        <v>247</v>
      </c>
      <c r="E423" s="1" t="s">
        <v>1703</v>
      </c>
      <c r="F423" s="1">
        <v>43</v>
      </c>
      <c r="G423" s="1" t="str">
        <f t="shared" si="15"/>
        <v>43/48</v>
      </c>
      <c r="H423" s="1">
        <v>5200</v>
      </c>
      <c r="I423" s="1">
        <v>145</v>
      </c>
      <c r="J423" s="1">
        <v>90</v>
      </c>
      <c r="K423" s="1" t="s">
        <v>944</v>
      </c>
      <c r="L423" s="1" t="s">
        <v>8365</v>
      </c>
      <c r="M423" s="1">
        <v>2022</v>
      </c>
      <c r="N423" s="1">
        <v>49.842299894336897</v>
      </c>
      <c r="O423" s="1">
        <v>-110.40716098041899</v>
      </c>
      <c r="P423" s="1" t="s">
        <v>8374</v>
      </c>
      <c r="Q423" s="1" t="s">
        <v>1661</v>
      </c>
      <c r="R423" s="1" t="s">
        <v>1013</v>
      </c>
    </row>
    <row r="424" spans="1:18" hidden="1" x14ac:dyDescent="0.3">
      <c r="A424" s="1" t="s">
        <v>16</v>
      </c>
      <c r="B424" s="1" t="s">
        <v>16</v>
      </c>
      <c r="C424" s="1" t="s">
        <v>1659</v>
      </c>
      <c r="D424" s="1">
        <v>247</v>
      </c>
      <c r="E424" s="1" t="s">
        <v>1704</v>
      </c>
      <c r="F424" s="1">
        <v>44</v>
      </c>
      <c r="G424" s="1" t="str">
        <f t="shared" si="15"/>
        <v>44/48</v>
      </c>
      <c r="H424" s="1">
        <v>5200</v>
      </c>
      <c r="I424" s="1">
        <v>145</v>
      </c>
      <c r="J424" s="1">
        <v>90</v>
      </c>
      <c r="K424" s="1" t="s">
        <v>944</v>
      </c>
      <c r="L424" s="1" t="s">
        <v>8365</v>
      </c>
      <c r="M424" s="1">
        <v>2023</v>
      </c>
      <c r="N424" s="1">
        <v>49.832866791011703</v>
      </c>
      <c r="O424" s="1">
        <v>-110.446845386032</v>
      </c>
      <c r="P424" s="1" t="s">
        <v>8374</v>
      </c>
      <c r="Q424" s="1" t="s">
        <v>1661</v>
      </c>
      <c r="R424" s="1" t="s">
        <v>1013</v>
      </c>
    </row>
    <row r="425" spans="1:18" hidden="1" x14ac:dyDescent="0.3">
      <c r="A425" s="1" t="s">
        <v>16</v>
      </c>
      <c r="B425" s="1" t="s">
        <v>16</v>
      </c>
      <c r="C425" s="1" t="s">
        <v>1659</v>
      </c>
      <c r="D425" s="1">
        <v>247</v>
      </c>
      <c r="E425" s="1" t="s">
        <v>1705</v>
      </c>
      <c r="F425" s="1">
        <v>45</v>
      </c>
      <c r="G425" s="1" t="str">
        <f t="shared" si="15"/>
        <v>45/48</v>
      </c>
      <c r="H425" s="1">
        <v>5200</v>
      </c>
      <c r="I425" s="1">
        <v>145</v>
      </c>
      <c r="J425" s="1">
        <v>90</v>
      </c>
      <c r="K425" s="1" t="s">
        <v>944</v>
      </c>
      <c r="L425" s="1" t="s">
        <v>8365</v>
      </c>
      <c r="M425" s="1">
        <v>2023</v>
      </c>
      <c r="N425" s="1">
        <v>49.830542059227</v>
      </c>
      <c r="O425" s="1">
        <v>-110.436978251594</v>
      </c>
      <c r="P425" s="1" t="s">
        <v>8374</v>
      </c>
      <c r="Q425" s="1" t="s">
        <v>1661</v>
      </c>
      <c r="R425" s="1" t="s">
        <v>1013</v>
      </c>
    </row>
    <row r="426" spans="1:18" hidden="1" x14ac:dyDescent="0.3">
      <c r="A426" s="1" t="s">
        <v>16</v>
      </c>
      <c r="B426" s="1" t="s">
        <v>16</v>
      </c>
      <c r="C426" s="1" t="s">
        <v>1659</v>
      </c>
      <c r="D426" s="1">
        <v>247</v>
      </c>
      <c r="E426" s="1" t="s">
        <v>1706</v>
      </c>
      <c r="F426" s="1">
        <v>46</v>
      </c>
      <c r="G426" s="1" t="str">
        <f t="shared" si="15"/>
        <v>46/48</v>
      </c>
      <c r="H426" s="1">
        <v>5200</v>
      </c>
      <c r="I426" s="1">
        <v>145</v>
      </c>
      <c r="J426" s="1">
        <v>90</v>
      </c>
      <c r="K426" s="1" t="s">
        <v>944</v>
      </c>
      <c r="L426" s="1" t="s">
        <v>8365</v>
      </c>
      <c r="M426" s="1">
        <v>2022</v>
      </c>
      <c r="N426" s="1">
        <v>49.8349429003935</v>
      </c>
      <c r="O426" s="1">
        <v>-110.421147146717</v>
      </c>
      <c r="P426" s="1" t="s">
        <v>8374</v>
      </c>
      <c r="Q426" s="1" t="s">
        <v>1661</v>
      </c>
      <c r="R426" s="1" t="s">
        <v>1013</v>
      </c>
    </row>
    <row r="427" spans="1:18" hidden="1" x14ac:dyDescent="0.3">
      <c r="A427" s="1" t="s">
        <v>16</v>
      </c>
      <c r="B427" s="1" t="s">
        <v>16</v>
      </c>
      <c r="C427" s="1" t="s">
        <v>1659</v>
      </c>
      <c r="D427" s="1">
        <v>247</v>
      </c>
      <c r="E427" s="1" t="s">
        <v>1707</v>
      </c>
      <c r="F427" s="1">
        <v>47</v>
      </c>
      <c r="G427" s="1" t="str">
        <f t="shared" si="15"/>
        <v>47/48</v>
      </c>
      <c r="H427" s="1">
        <v>5200</v>
      </c>
      <c r="I427" s="1">
        <v>145</v>
      </c>
      <c r="J427" s="1">
        <v>90</v>
      </c>
      <c r="K427" s="1" t="s">
        <v>944</v>
      </c>
      <c r="L427" s="1" t="s">
        <v>8365</v>
      </c>
      <c r="M427" s="1">
        <v>2022</v>
      </c>
      <c r="N427" s="1">
        <v>49.858011041710903</v>
      </c>
      <c r="O427" s="1">
        <v>-110.441142895824</v>
      </c>
      <c r="P427" s="1" t="s">
        <v>8374</v>
      </c>
      <c r="Q427" s="1" t="s">
        <v>1661</v>
      </c>
      <c r="R427" s="1" t="s">
        <v>1013</v>
      </c>
    </row>
    <row r="428" spans="1:18" hidden="1" x14ac:dyDescent="0.3">
      <c r="A428" s="1" t="s">
        <v>16</v>
      </c>
      <c r="B428" s="1" t="s">
        <v>16</v>
      </c>
      <c r="C428" s="1" t="s">
        <v>1659</v>
      </c>
      <c r="D428" s="1">
        <v>247</v>
      </c>
      <c r="E428" s="1" t="s">
        <v>1708</v>
      </c>
      <c r="F428" s="1">
        <v>48</v>
      </c>
      <c r="G428" s="1" t="str">
        <f t="shared" si="15"/>
        <v>48/48</v>
      </c>
      <c r="H428" s="1">
        <v>5200</v>
      </c>
      <c r="I428" s="1">
        <v>145</v>
      </c>
      <c r="J428" s="1">
        <v>90</v>
      </c>
      <c r="K428" s="1" t="s">
        <v>944</v>
      </c>
      <c r="L428" s="1" t="s">
        <v>8365</v>
      </c>
      <c r="M428" s="1">
        <v>2022</v>
      </c>
      <c r="N428" s="1">
        <v>49.853996924888897</v>
      </c>
      <c r="O428" s="1">
        <v>-110.35333541989201</v>
      </c>
      <c r="P428" s="1" t="s">
        <v>8374</v>
      </c>
      <c r="Q428" s="1" t="s">
        <v>1661</v>
      </c>
      <c r="R428" s="1" t="s">
        <v>1013</v>
      </c>
    </row>
    <row r="429" spans="1:18" hidden="1" x14ac:dyDescent="0.3">
      <c r="A429" s="1" t="s">
        <v>16</v>
      </c>
      <c r="B429" s="1" t="s">
        <v>16</v>
      </c>
      <c r="C429" s="1" t="s">
        <v>989</v>
      </c>
      <c r="D429" s="1">
        <v>228</v>
      </c>
      <c r="E429" s="1" t="s">
        <v>990</v>
      </c>
      <c r="F429" s="1">
        <v>1</v>
      </c>
      <c r="G429" s="1" t="str">
        <f t="shared" ref="G429:G473" si="16">F429&amp;"/"&amp;45</f>
        <v>1/45</v>
      </c>
      <c r="H429" s="1">
        <v>5000</v>
      </c>
      <c r="I429" s="1">
        <v>145</v>
      </c>
      <c r="J429" s="1">
        <v>107.5</v>
      </c>
      <c r="K429" s="1" t="s">
        <v>944</v>
      </c>
      <c r="L429" s="1" t="s">
        <v>8365</v>
      </c>
      <c r="M429" s="1">
        <v>2022</v>
      </c>
      <c r="N429" s="1">
        <v>49.755032999999997</v>
      </c>
      <c r="O429" s="1">
        <v>-111.327236</v>
      </c>
      <c r="P429" s="1" t="s">
        <v>8366</v>
      </c>
      <c r="Q429" s="1" t="s">
        <v>991</v>
      </c>
      <c r="R429" s="1" t="s">
        <v>22</v>
      </c>
    </row>
    <row r="430" spans="1:18" hidden="1" x14ac:dyDescent="0.3">
      <c r="A430" s="1" t="s">
        <v>16</v>
      </c>
      <c r="B430" s="1" t="s">
        <v>16</v>
      </c>
      <c r="C430" s="1" t="s">
        <v>989</v>
      </c>
      <c r="D430" s="1">
        <v>228</v>
      </c>
      <c r="E430" s="1" t="s">
        <v>992</v>
      </c>
      <c r="F430" s="1">
        <v>2</v>
      </c>
      <c r="G430" s="1" t="str">
        <f t="shared" si="16"/>
        <v>2/45</v>
      </c>
      <c r="H430" s="1">
        <v>5000</v>
      </c>
      <c r="I430" s="1">
        <v>145</v>
      </c>
      <c r="J430" s="1">
        <v>107.5</v>
      </c>
      <c r="K430" s="1" t="s">
        <v>944</v>
      </c>
      <c r="L430" s="1" t="s">
        <v>8365</v>
      </c>
      <c r="M430" s="1">
        <v>2022</v>
      </c>
      <c r="N430" s="1">
        <v>49.751705999999999</v>
      </c>
      <c r="O430" s="1">
        <v>-111.33363</v>
      </c>
      <c r="P430" s="1" t="s">
        <v>8366</v>
      </c>
      <c r="Q430" s="1" t="s">
        <v>991</v>
      </c>
      <c r="R430" s="1" t="s">
        <v>22</v>
      </c>
    </row>
    <row r="431" spans="1:18" hidden="1" x14ac:dyDescent="0.3">
      <c r="A431" s="1" t="s">
        <v>16</v>
      </c>
      <c r="B431" s="1" t="s">
        <v>16</v>
      </c>
      <c r="C431" s="1" t="s">
        <v>989</v>
      </c>
      <c r="D431" s="1">
        <v>228</v>
      </c>
      <c r="E431" s="1" t="s">
        <v>993</v>
      </c>
      <c r="F431" s="1">
        <v>3</v>
      </c>
      <c r="G431" s="1" t="str">
        <f t="shared" si="16"/>
        <v>3/45</v>
      </c>
      <c r="H431" s="1">
        <v>5000</v>
      </c>
      <c r="I431" s="1">
        <v>145</v>
      </c>
      <c r="J431" s="1">
        <v>107.5</v>
      </c>
      <c r="K431" s="1" t="s">
        <v>944</v>
      </c>
      <c r="L431" s="1" t="s">
        <v>8365</v>
      </c>
      <c r="M431" s="1">
        <v>2022</v>
      </c>
      <c r="N431" s="1">
        <v>49.732847999999997</v>
      </c>
      <c r="O431" s="1">
        <v>-111.332729</v>
      </c>
      <c r="P431" s="1" t="s">
        <v>8366</v>
      </c>
      <c r="Q431" s="1" t="s">
        <v>991</v>
      </c>
      <c r="R431" s="1" t="s">
        <v>22</v>
      </c>
    </row>
    <row r="432" spans="1:18" hidden="1" x14ac:dyDescent="0.3">
      <c r="A432" s="1" t="s">
        <v>16</v>
      </c>
      <c r="B432" s="1" t="s">
        <v>16</v>
      </c>
      <c r="C432" s="1" t="s">
        <v>989</v>
      </c>
      <c r="D432" s="1">
        <v>228</v>
      </c>
      <c r="E432" s="1" t="s">
        <v>994</v>
      </c>
      <c r="F432" s="1">
        <v>4</v>
      </c>
      <c r="G432" s="1" t="str">
        <f t="shared" si="16"/>
        <v>4/45</v>
      </c>
      <c r="H432" s="1">
        <v>5000</v>
      </c>
      <c r="I432" s="1">
        <v>145</v>
      </c>
      <c r="J432" s="1">
        <v>107.5</v>
      </c>
      <c r="K432" s="1" t="s">
        <v>944</v>
      </c>
      <c r="L432" s="1" t="s">
        <v>8365</v>
      </c>
      <c r="M432" s="1">
        <v>2022</v>
      </c>
      <c r="N432" s="1">
        <v>49.723638000000001</v>
      </c>
      <c r="O432" s="1">
        <v>-111.33324399999999</v>
      </c>
      <c r="P432" s="1" t="s">
        <v>8366</v>
      </c>
      <c r="Q432" s="1" t="s">
        <v>991</v>
      </c>
      <c r="R432" s="1" t="s">
        <v>22</v>
      </c>
    </row>
    <row r="433" spans="1:18" hidden="1" x14ac:dyDescent="0.3">
      <c r="A433" s="1" t="s">
        <v>16</v>
      </c>
      <c r="B433" s="1" t="s">
        <v>16</v>
      </c>
      <c r="C433" s="1" t="s">
        <v>989</v>
      </c>
      <c r="D433" s="1">
        <v>228</v>
      </c>
      <c r="E433" s="1" t="s">
        <v>995</v>
      </c>
      <c r="F433" s="1">
        <v>5</v>
      </c>
      <c r="G433" s="1" t="str">
        <f t="shared" si="16"/>
        <v>5/45</v>
      </c>
      <c r="H433" s="1">
        <v>5000</v>
      </c>
      <c r="I433" s="1">
        <v>145</v>
      </c>
      <c r="J433" s="1">
        <v>107.5</v>
      </c>
      <c r="K433" s="1" t="s">
        <v>944</v>
      </c>
      <c r="L433" s="1" t="s">
        <v>8365</v>
      </c>
      <c r="M433" s="1">
        <v>2022</v>
      </c>
      <c r="N433" s="1">
        <v>49.719920000000002</v>
      </c>
      <c r="O433" s="1">
        <v>-111.319855</v>
      </c>
      <c r="P433" s="1" t="s">
        <v>8366</v>
      </c>
      <c r="Q433" s="1" t="s">
        <v>991</v>
      </c>
      <c r="R433" s="1" t="s">
        <v>22</v>
      </c>
    </row>
    <row r="434" spans="1:18" hidden="1" x14ac:dyDescent="0.3">
      <c r="A434" s="1" t="s">
        <v>16</v>
      </c>
      <c r="B434" s="1" t="s">
        <v>16</v>
      </c>
      <c r="C434" s="1" t="s">
        <v>989</v>
      </c>
      <c r="D434" s="1">
        <v>228</v>
      </c>
      <c r="E434" s="1" t="s">
        <v>996</v>
      </c>
      <c r="F434" s="1">
        <v>6</v>
      </c>
      <c r="G434" s="1" t="str">
        <f t="shared" si="16"/>
        <v>6/45</v>
      </c>
      <c r="H434" s="1">
        <v>5000</v>
      </c>
      <c r="I434" s="1">
        <v>145</v>
      </c>
      <c r="J434" s="1">
        <v>107.5</v>
      </c>
      <c r="K434" s="1" t="s">
        <v>944</v>
      </c>
      <c r="L434" s="1" t="s">
        <v>8365</v>
      </c>
      <c r="M434" s="1">
        <v>2022</v>
      </c>
      <c r="N434" s="1">
        <v>49.715369000000003</v>
      </c>
      <c r="O434" s="1">
        <v>-111.31994</v>
      </c>
      <c r="P434" s="1" t="s">
        <v>8366</v>
      </c>
      <c r="Q434" s="1" t="s">
        <v>991</v>
      </c>
      <c r="R434" s="1" t="s">
        <v>22</v>
      </c>
    </row>
    <row r="435" spans="1:18" hidden="1" x14ac:dyDescent="0.3">
      <c r="A435" s="1" t="s">
        <v>16</v>
      </c>
      <c r="B435" s="1" t="s">
        <v>16</v>
      </c>
      <c r="C435" s="1" t="s">
        <v>989</v>
      </c>
      <c r="D435" s="1">
        <v>228</v>
      </c>
      <c r="E435" s="1" t="s">
        <v>997</v>
      </c>
      <c r="F435" s="1">
        <v>7</v>
      </c>
      <c r="G435" s="1" t="str">
        <f t="shared" si="16"/>
        <v>7/45</v>
      </c>
      <c r="H435" s="1">
        <v>5000</v>
      </c>
      <c r="I435" s="1">
        <v>145</v>
      </c>
      <c r="J435" s="1">
        <v>107.5</v>
      </c>
      <c r="K435" s="1" t="s">
        <v>944</v>
      </c>
      <c r="L435" s="1" t="s">
        <v>8365</v>
      </c>
      <c r="M435" s="1">
        <v>2022</v>
      </c>
      <c r="N435" s="1">
        <v>49.707988</v>
      </c>
      <c r="O435" s="1">
        <v>-111.30595</v>
      </c>
      <c r="P435" s="1" t="s">
        <v>8366</v>
      </c>
      <c r="Q435" s="1" t="s">
        <v>991</v>
      </c>
      <c r="R435" s="1" t="s">
        <v>22</v>
      </c>
    </row>
    <row r="436" spans="1:18" hidden="1" x14ac:dyDescent="0.3">
      <c r="A436" s="1" t="s">
        <v>16</v>
      </c>
      <c r="B436" s="1" t="s">
        <v>16</v>
      </c>
      <c r="C436" s="1" t="s">
        <v>989</v>
      </c>
      <c r="D436" s="1">
        <v>228</v>
      </c>
      <c r="E436" s="1" t="s">
        <v>998</v>
      </c>
      <c r="F436" s="1">
        <v>8</v>
      </c>
      <c r="G436" s="1" t="str">
        <f t="shared" si="16"/>
        <v>8/45</v>
      </c>
      <c r="H436" s="1">
        <v>5000</v>
      </c>
      <c r="I436" s="1">
        <v>145</v>
      </c>
      <c r="J436" s="1">
        <v>107.5</v>
      </c>
      <c r="K436" s="1" t="s">
        <v>944</v>
      </c>
      <c r="L436" s="1" t="s">
        <v>8365</v>
      </c>
      <c r="M436" s="1">
        <v>2022</v>
      </c>
      <c r="N436" s="1">
        <v>49.703991000000002</v>
      </c>
      <c r="O436" s="1">
        <v>-111.28535100000001</v>
      </c>
      <c r="P436" s="1" t="s">
        <v>8366</v>
      </c>
      <c r="Q436" s="1" t="s">
        <v>991</v>
      </c>
      <c r="R436" s="1" t="s">
        <v>22</v>
      </c>
    </row>
    <row r="437" spans="1:18" hidden="1" x14ac:dyDescent="0.3">
      <c r="A437" s="1" t="s">
        <v>16</v>
      </c>
      <c r="B437" s="1" t="s">
        <v>16</v>
      </c>
      <c r="C437" s="1" t="s">
        <v>989</v>
      </c>
      <c r="D437" s="1">
        <v>228</v>
      </c>
      <c r="E437" s="1" t="s">
        <v>999</v>
      </c>
      <c r="F437" s="1">
        <v>9</v>
      </c>
      <c r="G437" s="1" t="str">
        <f t="shared" si="16"/>
        <v>9/45</v>
      </c>
      <c r="H437" s="1">
        <v>5000</v>
      </c>
      <c r="I437" s="1">
        <v>145</v>
      </c>
      <c r="J437" s="1">
        <v>107.5</v>
      </c>
      <c r="K437" s="1" t="s">
        <v>944</v>
      </c>
      <c r="L437" s="1" t="s">
        <v>8365</v>
      </c>
      <c r="M437" s="1">
        <v>2022</v>
      </c>
      <c r="N437" s="1">
        <v>49.704990000000002</v>
      </c>
      <c r="O437" s="1">
        <v>-111.27221900000001</v>
      </c>
      <c r="P437" s="1" t="s">
        <v>8366</v>
      </c>
      <c r="Q437" s="1" t="s">
        <v>991</v>
      </c>
      <c r="R437" s="1" t="s">
        <v>22</v>
      </c>
    </row>
    <row r="438" spans="1:18" hidden="1" x14ac:dyDescent="0.3">
      <c r="A438" s="1" t="s">
        <v>16</v>
      </c>
      <c r="B438" s="1" t="s">
        <v>16</v>
      </c>
      <c r="C438" s="1" t="s">
        <v>989</v>
      </c>
      <c r="D438" s="1">
        <v>228</v>
      </c>
      <c r="E438" s="1" t="s">
        <v>1000</v>
      </c>
      <c r="F438" s="1">
        <v>10</v>
      </c>
      <c r="G438" s="1" t="str">
        <f t="shared" si="16"/>
        <v>10/45</v>
      </c>
      <c r="H438" s="1">
        <v>5000</v>
      </c>
      <c r="I438" s="1">
        <v>145</v>
      </c>
      <c r="J438" s="1">
        <v>107.5</v>
      </c>
      <c r="K438" s="1" t="s">
        <v>944</v>
      </c>
      <c r="L438" s="1" t="s">
        <v>8365</v>
      </c>
      <c r="M438" s="1">
        <v>2022</v>
      </c>
      <c r="N438" s="1">
        <v>49.702992000000002</v>
      </c>
      <c r="O438" s="1">
        <v>-111.204412</v>
      </c>
      <c r="P438" s="1" t="s">
        <v>8366</v>
      </c>
      <c r="Q438" s="1" t="s">
        <v>991</v>
      </c>
      <c r="R438" s="1" t="s">
        <v>22</v>
      </c>
    </row>
    <row r="439" spans="1:18" hidden="1" x14ac:dyDescent="0.3">
      <c r="A439" s="1" t="s">
        <v>16</v>
      </c>
      <c r="B439" s="1" t="s">
        <v>16</v>
      </c>
      <c r="C439" s="1" t="s">
        <v>989</v>
      </c>
      <c r="D439" s="1">
        <v>228</v>
      </c>
      <c r="E439" s="1" t="s">
        <v>1001</v>
      </c>
      <c r="F439" s="1">
        <v>11</v>
      </c>
      <c r="G439" s="1" t="str">
        <f t="shared" si="16"/>
        <v>11/45</v>
      </c>
      <c r="H439" s="1">
        <v>5000</v>
      </c>
      <c r="I439" s="1">
        <v>145</v>
      </c>
      <c r="J439" s="1">
        <v>107.5</v>
      </c>
      <c r="K439" s="1" t="s">
        <v>944</v>
      </c>
      <c r="L439" s="1" t="s">
        <v>8365</v>
      </c>
      <c r="M439" s="1">
        <v>2022</v>
      </c>
      <c r="N439" s="1">
        <v>49.709097999999997</v>
      </c>
      <c r="O439" s="1">
        <v>-111.188619</v>
      </c>
      <c r="P439" s="1" t="s">
        <v>8366</v>
      </c>
      <c r="Q439" s="1" t="s">
        <v>991</v>
      </c>
      <c r="R439" s="1" t="s">
        <v>22</v>
      </c>
    </row>
    <row r="440" spans="1:18" hidden="1" x14ac:dyDescent="0.3">
      <c r="A440" s="1" t="s">
        <v>16</v>
      </c>
      <c r="B440" s="1" t="s">
        <v>16</v>
      </c>
      <c r="C440" s="1" t="s">
        <v>989</v>
      </c>
      <c r="D440" s="1">
        <v>228</v>
      </c>
      <c r="E440" s="1" t="s">
        <v>1002</v>
      </c>
      <c r="F440" s="1">
        <v>12</v>
      </c>
      <c r="G440" s="1" t="str">
        <f t="shared" si="16"/>
        <v>12/45</v>
      </c>
      <c r="H440" s="1">
        <v>5000</v>
      </c>
      <c r="I440" s="1">
        <v>145</v>
      </c>
      <c r="J440" s="1">
        <v>107.5</v>
      </c>
      <c r="K440" s="1" t="s">
        <v>944</v>
      </c>
      <c r="L440" s="1" t="s">
        <v>8365</v>
      </c>
      <c r="M440" s="1">
        <v>2022</v>
      </c>
      <c r="N440" s="1">
        <v>49.729962999999998</v>
      </c>
      <c r="O440" s="1">
        <v>-111.20638599999999</v>
      </c>
      <c r="P440" s="1" t="s">
        <v>8366</v>
      </c>
      <c r="Q440" s="1" t="s">
        <v>991</v>
      </c>
      <c r="R440" s="1" t="s">
        <v>22</v>
      </c>
    </row>
    <row r="441" spans="1:18" hidden="1" x14ac:dyDescent="0.3">
      <c r="A441" s="1" t="s">
        <v>16</v>
      </c>
      <c r="B441" s="1" t="s">
        <v>16</v>
      </c>
      <c r="C441" s="1" t="s">
        <v>989</v>
      </c>
      <c r="D441" s="1">
        <v>228</v>
      </c>
      <c r="E441" s="1" t="s">
        <v>1003</v>
      </c>
      <c r="F441" s="1">
        <v>13</v>
      </c>
      <c r="G441" s="1" t="str">
        <f t="shared" si="16"/>
        <v>13/45</v>
      </c>
      <c r="H441" s="1">
        <v>5000</v>
      </c>
      <c r="I441" s="1">
        <v>145</v>
      </c>
      <c r="J441" s="1">
        <v>107.5</v>
      </c>
      <c r="K441" s="1" t="s">
        <v>944</v>
      </c>
      <c r="L441" s="1" t="s">
        <v>8365</v>
      </c>
      <c r="M441" s="1">
        <v>2022</v>
      </c>
      <c r="N441" s="1">
        <v>49.725856999999998</v>
      </c>
      <c r="O441" s="1">
        <v>-111.18604499999999</v>
      </c>
      <c r="P441" s="1" t="s">
        <v>8366</v>
      </c>
      <c r="Q441" s="1" t="s">
        <v>991</v>
      </c>
      <c r="R441" s="1" t="s">
        <v>22</v>
      </c>
    </row>
    <row r="442" spans="1:18" hidden="1" x14ac:dyDescent="0.3">
      <c r="A442" s="1" t="s">
        <v>16</v>
      </c>
      <c r="B442" s="1" t="s">
        <v>16</v>
      </c>
      <c r="C442" s="1" t="s">
        <v>989</v>
      </c>
      <c r="D442" s="1">
        <v>228</v>
      </c>
      <c r="E442" s="1" t="s">
        <v>1004</v>
      </c>
      <c r="F442" s="1">
        <v>14</v>
      </c>
      <c r="G442" s="1" t="str">
        <f t="shared" si="16"/>
        <v>14/45</v>
      </c>
      <c r="H442" s="1">
        <v>5000</v>
      </c>
      <c r="I442" s="1">
        <v>145</v>
      </c>
      <c r="J442" s="1">
        <v>107.5</v>
      </c>
      <c r="K442" s="1" t="s">
        <v>944</v>
      </c>
      <c r="L442" s="1" t="s">
        <v>8365</v>
      </c>
      <c r="M442" s="1">
        <v>2022</v>
      </c>
      <c r="N442" s="1">
        <v>49.717644999999997</v>
      </c>
      <c r="O442" s="1">
        <v>-111.185787</v>
      </c>
      <c r="P442" s="1" t="s">
        <v>8366</v>
      </c>
      <c r="Q442" s="1" t="s">
        <v>991</v>
      </c>
      <c r="R442" s="1" t="s">
        <v>22</v>
      </c>
    </row>
    <row r="443" spans="1:18" hidden="1" x14ac:dyDescent="0.3">
      <c r="A443" s="1" t="s">
        <v>16</v>
      </c>
      <c r="B443" s="1" t="s">
        <v>16</v>
      </c>
      <c r="C443" s="1" t="s">
        <v>989</v>
      </c>
      <c r="D443" s="1">
        <v>228</v>
      </c>
      <c r="E443" s="1" t="s">
        <v>1005</v>
      </c>
      <c r="F443" s="1">
        <v>15</v>
      </c>
      <c r="G443" s="1" t="str">
        <f t="shared" si="16"/>
        <v>15/45</v>
      </c>
      <c r="H443" s="1">
        <v>5000</v>
      </c>
      <c r="I443" s="1">
        <v>145</v>
      </c>
      <c r="J443" s="1">
        <v>107.5</v>
      </c>
      <c r="K443" s="1" t="s">
        <v>944</v>
      </c>
      <c r="L443" s="1" t="s">
        <v>8365</v>
      </c>
      <c r="M443" s="1">
        <v>2022</v>
      </c>
      <c r="N443" s="1">
        <v>49.711207000000002</v>
      </c>
      <c r="O443" s="1">
        <v>-111.16329899999999</v>
      </c>
      <c r="P443" s="1" t="s">
        <v>8366</v>
      </c>
      <c r="Q443" s="1" t="s">
        <v>991</v>
      </c>
      <c r="R443" s="1" t="s">
        <v>22</v>
      </c>
    </row>
    <row r="444" spans="1:18" hidden="1" x14ac:dyDescent="0.3">
      <c r="A444" s="1" t="s">
        <v>16</v>
      </c>
      <c r="B444" s="1" t="s">
        <v>16</v>
      </c>
      <c r="C444" s="1" t="s">
        <v>989</v>
      </c>
      <c r="D444" s="1">
        <v>228</v>
      </c>
      <c r="E444" s="1" t="s">
        <v>1006</v>
      </c>
      <c r="F444" s="1">
        <v>16</v>
      </c>
      <c r="G444" s="1" t="str">
        <f t="shared" si="16"/>
        <v>16/45</v>
      </c>
      <c r="H444" s="1">
        <v>5000</v>
      </c>
      <c r="I444" s="1">
        <v>145</v>
      </c>
      <c r="J444" s="1">
        <v>107.5</v>
      </c>
      <c r="K444" s="1" t="s">
        <v>944</v>
      </c>
      <c r="L444" s="1" t="s">
        <v>8365</v>
      </c>
      <c r="M444" s="1">
        <v>2022</v>
      </c>
      <c r="N444" s="1">
        <v>49.710374000000002</v>
      </c>
      <c r="O444" s="1">
        <v>-111.147077</v>
      </c>
      <c r="P444" s="1" t="s">
        <v>8366</v>
      </c>
      <c r="Q444" s="1" t="s">
        <v>991</v>
      </c>
      <c r="R444" s="1" t="s">
        <v>22</v>
      </c>
    </row>
    <row r="445" spans="1:18" hidden="1" x14ac:dyDescent="0.3">
      <c r="A445" s="1" t="s">
        <v>16</v>
      </c>
      <c r="B445" s="1" t="s">
        <v>16</v>
      </c>
      <c r="C445" s="1" t="s">
        <v>989</v>
      </c>
      <c r="D445" s="1">
        <v>228</v>
      </c>
      <c r="E445" s="1" t="s">
        <v>1007</v>
      </c>
      <c r="F445" s="1">
        <v>17</v>
      </c>
      <c r="G445" s="1" t="str">
        <f t="shared" si="16"/>
        <v>17/45</v>
      </c>
      <c r="H445" s="1">
        <v>5000</v>
      </c>
      <c r="I445" s="1">
        <v>145</v>
      </c>
      <c r="J445" s="1">
        <v>107.5</v>
      </c>
      <c r="K445" s="1" t="s">
        <v>944</v>
      </c>
      <c r="L445" s="1" t="s">
        <v>8365</v>
      </c>
      <c r="M445" s="1">
        <v>2022</v>
      </c>
      <c r="N445" s="1">
        <v>49.716090999999999</v>
      </c>
      <c r="O445" s="1">
        <v>-111.143215</v>
      </c>
      <c r="P445" s="1" t="s">
        <v>8366</v>
      </c>
      <c r="Q445" s="1" t="s">
        <v>991</v>
      </c>
      <c r="R445" s="1" t="s">
        <v>22</v>
      </c>
    </row>
    <row r="446" spans="1:18" hidden="1" x14ac:dyDescent="0.3">
      <c r="A446" s="1" t="s">
        <v>16</v>
      </c>
      <c r="B446" s="1" t="s">
        <v>16</v>
      </c>
      <c r="C446" s="1" t="s">
        <v>989</v>
      </c>
      <c r="D446" s="1">
        <v>228</v>
      </c>
      <c r="E446" s="1" t="s">
        <v>1008</v>
      </c>
      <c r="F446" s="1">
        <v>18</v>
      </c>
      <c r="G446" s="1" t="str">
        <f t="shared" si="16"/>
        <v>18/45</v>
      </c>
      <c r="H446" s="1">
        <v>5000</v>
      </c>
      <c r="I446" s="1">
        <v>145</v>
      </c>
      <c r="J446" s="1">
        <v>107.5</v>
      </c>
      <c r="K446" s="1" t="s">
        <v>944</v>
      </c>
      <c r="L446" s="1" t="s">
        <v>8365</v>
      </c>
      <c r="M446" s="1">
        <v>2022</v>
      </c>
      <c r="N446" s="1">
        <v>49.703491999999997</v>
      </c>
      <c r="O446" s="1">
        <v>-111.12356</v>
      </c>
      <c r="P446" s="1" t="s">
        <v>8366</v>
      </c>
      <c r="Q446" s="1" t="s">
        <v>991</v>
      </c>
      <c r="R446" s="1" t="s">
        <v>22</v>
      </c>
    </row>
    <row r="447" spans="1:18" hidden="1" x14ac:dyDescent="0.3">
      <c r="A447" s="1" t="s">
        <v>16</v>
      </c>
      <c r="B447" s="1" t="s">
        <v>16</v>
      </c>
      <c r="C447" s="1" t="s">
        <v>989</v>
      </c>
      <c r="D447" s="1">
        <v>228</v>
      </c>
      <c r="E447" s="1" t="s">
        <v>1009</v>
      </c>
      <c r="F447" s="1">
        <v>19</v>
      </c>
      <c r="G447" s="1" t="str">
        <f t="shared" si="16"/>
        <v>19/45</v>
      </c>
      <c r="H447" s="1">
        <v>5000</v>
      </c>
      <c r="I447" s="1">
        <v>145</v>
      </c>
      <c r="J447" s="1">
        <v>107.5</v>
      </c>
      <c r="K447" s="1" t="s">
        <v>944</v>
      </c>
      <c r="L447" s="1" t="s">
        <v>8365</v>
      </c>
      <c r="M447" s="1">
        <v>2022</v>
      </c>
      <c r="N447" s="1">
        <v>49.696052999999999</v>
      </c>
      <c r="O447" s="1">
        <v>-111.13025500000001</v>
      </c>
      <c r="P447" s="1" t="s">
        <v>8366</v>
      </c>
      <c r="Q447" s="1" t="s">
        <v>991</v>
      </c>
      <c r="R447" s="1" t="s">
        <v>22</v>
      </c>
    </row>
    <row r="448" spans="1:18" hidden="1" x14ac:dyDescent="0.3">
      <c r="A448" s="1" t="s">
        <v>16</v>
      </c>
      <c r="B448" s="1" t="s">
        <v>16</v>
      </c>
      <c r="C448" s="1" t="s">
        <v>989</v>
      </c>
      <c r="D448" s="1">
        <v>228</v>
      </c>
      <c r="E448" s="1" t="s">
        <v>1010</v>
      </c>
      <c r="F448" s="1">
        <v>20</v>
      </c>
      <c r="G448" s="1" t="str">
        <f t="shared" si="16"/>
        <v>20/45</v>
      </c>
      <c r="H448" s="1">
        <v>5000</v>
      </c>
      <c r="I448" s="1">
        <v>145</v>
      </c>
      <c r="J448" s="1">
        <v>107.5</v>
      </c>
      <c r="K448" s="1" t="s">
        <v>944</v>
      </c>
      <c r="L448" s="1" t="s">
        <v>8365</v>
      </c>
      <c r="M448" s="1">
        <v>2022</v>
      </c>
      <c r="N448" s="1">
        <v>49.693776</v>
      </c>
      <c r="O448" s="1">
        <v>-111.14991000000001</v>
      </c>
      <c r="P448" s="1" t="s">
        <v>8366</v>
      </c>
      <c r="Q448" s="1" t="s">
        <v>991</v>
      </c>
      <c r="R448" s="1" t="s">
        <v>22</v>
      </c>
    </row>
    <row r="449" spans="1:18" hidden="1" x14ac:dyDescent="0.3">
      <c r="A449" s="1" t="s">
        <v>16</v>
      </c>
      <c r="B449" s="1" t="s">
        <v>16</v>
      </c>
      <c r="C449" s="1" t="s">
        <v>989</v>
      </c>
      <c r="D449" s="1">
        <v>228</v>
      </c>
      <c r="E449" s="1" t="s">
        <v>1011</v>
      </c>
      <c r="F449" s="1">
        <v>21</v>
      </c>
      <c r="G449" s="1" t="str">
        <f t="shared" si="16"/>
        <v>21/45</v>
      </c>
      <c r="H449" s="1">
        <v>5000</v>
      </c>
      <c r="I449" s="1">
        <v>145</v>
      </c>
      <c r="J449" s="1">
        <v>107.5</v>
      </c>
      <c r="K449" s="1" t="s">
        <v>944</v>
      </c>
      <c r="L449" s="1" t="s">
        <v>8365</v>
      </c>
      <c r="M449" s="1">
        <v>2022</v>
      </c>
      <c r="N449" s="1">
        <v>49.686169</v>
      </c>
      <c r="O449" s="1">
        <v>-111.149652</v>
      </c>
      <c r="P449" s="1" t="s">
        <v>8366</v>
      </c>
      <c r="Q449" s="1" t="s">
        <v>991</v>
      </c>
      <c r="R449" s="1" t="s">
        <v>22</v>
      </c>
    </row>
    <row r="450" spans="1:18" hidden="1" x14ac:dyDescent="0.3">
      <c r="A450" s="1" t="s">
        <v>16</v>
      </c>
      <c r="B450" s="1" t="s">
        <v>16</v>
      </c>
      <c r="C450" s="1" t="s">
        <v>989</v>
      </c>
      <c r="D450" s="1">
        <v>228</v>
      </c>
      <c r="E450" s="1" t="s">
        <v>1012</v>
      </c>
      <c r="F450" s="1">
        <v>22</v>
      </c>
      <c r="G450" s="1" t="str">
        <f t="shared" si="16"/>
        <v>22/45</v>
      </c>
      <c r="H450" s="1">
        <v>5000</v>
      </c>
      <c r="I450" s="1">
        <v>145</v>
      </c>
      <c r="J450" s="1">
        <v>107.5</v>
      </c>
      <c r="K450" s="1" t="s">
        <v>944</v>
      </c>
      <c r="L450" s="1" t="s">
        <v>8365</v>
      </c>
      <c r="M450" s="1">
        <v>2022</v>
      </c>
      <c r="N450" s="1">
        <v>49.709375000000001</v>
      </c>
      <c r="O450" s="1">
        <v>-111.071546</v>
      </c>
      <c r="P450" s="1" t="s">
        <v>8366</v>
      </c>
      <c r="Q450" s="1" t="s">
        <v>991</v>
      </c>
      <c r="R450" s="1" t="s">
        <v>1013</v>
      </c>
    </row>
    <row r="451" spans="1:18" hidden="1" x14ac:dyDescent="0.3">
      <c r="A451" s="1" t="s">
        <v>16</v>
      </c>
      <c r="B451" s="1" t="s">
        <v>16</v>
      </c>
      <c r="C451" s="1" t="s">
        <v>989</v>
      </c>
      <c r="D451" s="1">
        <v>228</v>
      </c>
      <c r="E451" s="1" t="s">
        <v>1014</v>
      </c>
      <c r="F451" s="1">
        <v>23</v>
      </c>
      <c r="G451" s="1" t="str">
        <f t="shared" si="16"/>
        <v>23/45</v>
      </c>
      <c r="H451" s="1">
        <v>5000</v>
      </c>
      <c r="I451" s="1">
        <v>145</v>
      </c>
      <c r="J451" s="1">
        <v>107.5</v>
      </c>
      <c r="K451" s="1" t="s">
        <v>944</v>
      </c>
      <c r="L451" s="1" t="s">
        <v>8365</v>
      </c>
      <c r="M451" s="1">
        <v>2022</v>
      </c>
      <c r="N451" s="1">
        <v>49.711317999999999</v>
      </c>
      <c r="O451" s="1">
        <v>-111.07884199999999</v>
      </c>
      <c r="P451" s="1" t="s">
        <v>8366</v>
      </c>
      <c r="Q451" s="1" t="s">
        <v>991</v>
      </c>
      <c r="R451" s="1" t="s">
        <v>1013</v>
      </c>
    </row>
    <row r="452" spans="1:18" hidden="1" x14ac:dyDescent="0.3">
      <c r="A452" s="1" t="s">
        <v>16</v>
      </c>
      <c r="B452" s="1" t="s">
        <v>16</v>
      </c>
      <c r="C452" s="1" t="s">
        <v>989</v>
      </c>
      <c r="D452" s="1">
        <v>228</v>
      </c>
      <c r="E452" s="1" t="s">
        <v>1015</v>
      </c>
      <c r="F452" s="1">
        <v>24</v>
      </c>
      <c r="G452" s="1" t="str">
        <f t="shared" si="16"/>
        <v>24/45</v>
      </c>
      <c r="H452" s="1">
        <v>5000</v>
      </c>
      <c r="I452" s="1">
        <v>145</v>
      </c>
      <c r="J452" s="1">
        <v>107.5</v>
      </c>
      <c r="K452" s="1" t="s">
        <v>944</v>
      </c>
      <c r="L452" s="1" t="s">
        <v>8365</v>
      </c>
      <c r="M452" s="1">
        <v>2022</v>
      </c>
      <c r="N452" s="1">
        <v>49.718421999999997</v>
      </c>
      <c r="O452" s="1">
        <v>-111.06922900000001</v>
      </c>
      <c r="P452" s="1" t="s">
        <v>8366</v>
      </c>
      <c r="Q452" s="1" t="s">
        <v>991</v>
      </c>
      <c r="R452" s="1" t="s">
        <v>1013</v>
      </c>
    </row>
    <row r="453" spans="1:18" hidden="1" x14ac:dyDescent="0.3">
      <c r="A453" s="1" t="s">
        <v>16</v>
      </c>
      <c r="B453" s="1" t="s">
        <v>16</v>
      </c>
      <c r="C453" s="1" t="s">
        <v>989</v>
      </c>
      <c r="D453" s="1">
        <v>228</v>
      </c>
      <c r="E453" s="1" t="s">
        <v>1016</v>
      </c>
      <c r="F453" s="1">
        <v>25</v>
      </c>
      <c r="G453" s="1" t="str">
        <f t="shared" si="16"/>
        <v>25/45</v>
      </c>
      <c r="H453" s="1">
        <v>5000</v>
      </c>
      <c r="I453" s="1">
        <v>145</v>
      </c>
      <c r="J453" s="1">
        <v>107.5</v>
      </c>
      <c r="K453" s="1" t="s">
        <v>944</v>
      </c>
      <c r="L453" s="1" t="s">
        <v>8365</v>
      </c>
      <c r="M453" s="1">
        <v>2022</v>
      </c>
      <c r="N453" s="1">
        <v>49.723416</v>
      </c>
      <c r="O453" s="1">
        <v>-111.097296</v>
      </c>
      <c r="P453" s="1" t="s">
        <v>8366</v>
      </c>
      <c r="Q453" s="1" t="s">
        <v>991</v>
      </c>
      <c r="R453" s="1" t="s">
        <v>22</v>
      </c>
    </row>
    <row r="454" spans="1:18" hidden="1" x14ac:dyDescent="0.3">
      <c r="A454" s="1" t="s">
        <v>16</v>
      </c>
      <c r="B454" s="1" t="s">
        <v>16</v>
      </c>
      <c r="C454" s="1" t="s">
        <v>989</v>
      </c>
      <c r="D454" s="1">
        <v>228</v>
      </c>
      <c r="E454" s="1" t="s">
        <v>1017</v>
      </c>
      <c r="F454" s="1">
        <v>26</v>
      </c>
      <c r="G454" s="1" t="str">
        <f t="shared" si="16"/>
        <v>26/45</v>
      </c>
      <c r="H454" s="1">
        <v>5000</v>
      </c>
      <c r="I454" s="1">
        <v>145</v>
      </c>
      <c r="J454" s="1">
        <v>107.5</v>
      </c>
      <c r="K454" s="1" t="s">
        <v>944</v>
      </c>
      <c r="L454" s="1" t="s">
        <v>8365</v>
      </c>
      <c r="M454" s="1">
        <v>2022</v>
      </c>
      <c r="N454" s="1">
        <v>49.731071999999998</v>
      </c>
      <c r="O454" s="1">
        <v>-111.091717</v>
      </c>
      <c r="P454" s="1" t="s">
        <v>8366</v>
      </c>
      <c r="Q454" s="1" t="s">
        <v>991</v>
      </c>
      <c r="R454" s="1" t="s">
        <v>22</v>
      </c>
    </row>
    <row r="455" spans="1:18" hidden="1" x14ac:dyDescent="0.3">
      <c r="A455" s="1" t="s">
        <v>16</v>
      </c>
      <c r="B455" s="1" t="s">
        <v>16</v>
      </c>
      <c r="C455" s="1" t="s">
        <v>989</v>
      </c>
      <c r="D455" s="1">
        <v>228</v>
      </c>
      <c r="E455" s="1" t="s">
        <v>1018</v>
      </c>
      <c r="F455" s="1">
        <v>27</v>
      </c>
      <c r="G455" s="1" t="str">
        <f t="shared" si="16"/>
        <v>27/45</v>
      </c>
      <c r="H455" s="1">
        <v>5000</v>
      </c>
      <c r="I455" s="1">
        <v>145</v>
      </c>
      <c r="J455" s="1">
        <v>107.5</v>
      </c>
      <c r="K455" s="1" t="s">
        <v>944</v>
      </c>
      <c r="L455" s="1" t="s">
        <v>8365</v>
      </c>
      <c r="M455" s="1">
        <v>2022</v>
      </c>
      <c r="N455" s="1">
        <v>49.737673999999998</v>
      </c>
      <c r="O455" s="1">
        <v>-111.092232</v>
      </c>
      <c r="P455" s="1" t="s">
        <v>8366</v>
      </c>
      <c r="Q455" s="1" t="s">
        <v>991</v>
      </c>
      <c r="R455" s="1" t="s">
        <v>22</v>
      </c>
    </row>
    <row r="456" spans="1:18" hidden="1" x14ac:dyDescent="0.3">
      <c r="A456" s="1" t="s">
        <v>16</v>
      </c>
      <c r="B456" s="1" t="s">
        <v>16</v>
      </c>
      <c r="C456" s="1" t="s">
        <v>989</v>
      </c>
      <c r="D456" s="1">
        <v>228</v>
      </c>
      <c r="E456" s="1" t="s">
        <v>1019</v>
      </c>
      <c r="F456" s="1">
        <v>28</v>
      </c>
      <c r="G456" s="1" t="str">
        <f t="shared" si="16"/>
        <v>28/45</v>
      </c>
      <c r="H456" s="1">
        <v>5000</v>
      </c>
      <c r="I456" s="1">
        <v>145</v>
      </c>
      <c r="J456" s="1">
        <v>107.5</v>
      </c>
      <c r="K456" s="1" t="s">
        <v>944</v>
      </c>
      <c r="L456" s="1" t="s">
        <v>8365</v>
      </c>
      <c r="M456" s="1">
        <v>2022</v>
      </c>
      <c r="N456" s="1">
        <v>49.744107999999997</v>
      </c>
      <c r="O456" s="1">
        <v>-111.09128699999999</v>
      </c>
      <c r="P456" s="1" t="s">
        <v>8366</v>
      </c>
      <c r="Q456" s="1" t="s">
        <v>991</v>
      </c>
      <c r="R456" s="1" t="s">
        <v>22</v>
      </c>
    </row>
    <row r="457" spans="1:18" hidden="1" x14ac:dyDescent="0.3">
      <c r="A457" s="1" t="s">
        <v>16</v>
      </c>
      <c r="B457" s="1" t="s">
        <v>16</v>
      </c>
      <c r="C457" s="1" t="s">
        <v>989</v>
      </c>
      <c r="D457" s="1">
        <v>228</v>
      </c>
      <c r="E457" s="1" t="s">
        <v>1020</v>
      </c>
      <c r="F457" s="1">
        <v>29</v>
      </c>
      <c r="G457" s="1" t="str">
        <f t="shared" si="16"/>
        <v>29/45</v>
      </c>
      <c r="H457" s="1">
        <v>5000</v>
      </c>
      <c r="I457" s="1">
        <v>145</v>
      </c>
      <c r="J457" s="1">
        <v>107.5</v>
      </c>
      <c r="K457" s="1" t="s">
        <v>944</v>
      </c>
      <c r="L457" s="1" t="s">
        <v>8365</v>
      </c>
      <c r="M457" s="1">
        <v>2022</v>
      </c>
      <c r="N457" s="1">
        <v>49.752982000000003</v>
      </c>
      <c r="O457" s="1">
        <v>-111.09309</v>
      </c>
      <c r="P457" s="1" t="s">
        <v>8366</v>
      </c>
      <c r="Q457" s="1" t="s">
        <v>991</v>
      </c>
      <c r="R457" s="1" t="s">
        <v>22</v>
      </c>
    </row>
    <row r="458" spans="1:18" hidden="1" x14ac:dyDescent="0.3">
      <c r="A458" s="1" t="s">
        <v>16</v>
      </c>
      <c r="B458" s="1" t="s">
        <v>16</v>
      </c>
      <c r="C458" s="1" t="s">
        <v>989</v>
      </c>
      <c r="D458" s="1">
        <v>228</v>
      </c>
      <c r="E458" s="1" t="s">
        <v>1021</v>
      </c>
      <c r="F458" s="1">
        <v>30</v>
      </c>
      <c r="G458" s="1" t="str">
        <f t="shared" si="16"/>
        <v>30/45</v>
      </c>
      <c r="H458" s="1">
        <v>5000</v>
      </c>
      <c r="I458" s="1">
        <v>145</v>
      </c>
      <c r="J458" s="1">
        <v>107.5</v>
      </c>
      <c r="K458" s="1" t="s">
        <v>944</v>
      </c>
      <c r="L458" s="1" t="s">
        <v>8365</v>
      </c>
      <c r="M458" s="1">
        <v>2022</v>
      </c>
      <c r="N458" s="1">
        <v>49.759081000000002</v>
      </c>
      <c r="O458" s="1">
        <v>-111.091459</v>
      </c>
      <c r="P458" s="1" t="s">
        <v>8366</v>
      </c>
      <c r="Q458" s="1" t="s">
        <v>991</v>
      </c>
      <c r="R458" s="1" t="s">
        <v>22</v>
      </c>
    </row>
    <row r="459" spans="1:18" hidden="1" x14ac:dyDescent="0.3">
      <c r="A459" s="1" t="s">
        <v>16</v>
      </c>
      <c r="B459" s="1" t="s">
        <v>16</v>
      </c>
      <c r="C459" s="1" t="s">
        <v>989</v>
      </c>
      <c r="D459" s="1">
        <v>228</v>
      </c>
      <c r="E459" s="1" t="s">
        <v>1022</v>
      </c>
      <c r="F459" s="1">
        <v>31</v>
      </c>
      <c r="G459" s="1" t="str">
        <f t="shared" si="16"/>
        <v>31/45</v>
      </c>
      <c r="H459" s="1">
        <v>5000</v>
      </c>
      <c r="I459" s="1">
        <v>145</v>
      </c>
      <c r="J459" s="1">
        <v>107.5</v>
      </c>
      <c r="K459" s="1" t="s">
        <v>944</v>
      </c>
      <c r="L459" s="1" t="s">
        <v>8365</v>
      </c>
      <c r="M459" s="1">
        <v>2022</v>
      </c>
      <c r="N459" s="1">
        <v>49.744385999999999</v>
      </c>
      <c r="O459" s="1">
        <v>-111.148279</v>
      </c>
      <c r="P459" s="1" t="s">
        <v>8366</v>
      </c>
      <c r="Q459" s="1" t="s">
        <v>991</v>
      </c>
      <c r="R459" s="1" t="s">
        <v>22</v>
      </c>
    </row>
    <row r="460" spans="1:18" hidden="1" x14ac:dyDescent="0.3">
      <c r="A460" s="1" t="s">
        <v>16</v>
      </c>
      <c r="B460" s="1" t="s">
        <v>16</v>
      </c>
      <c r="C460" s="1" t="s">
        <v>989</v>
      </c>
      <c r="D460" s="1">
        <v>228</v>
      </c>
      <c r="E460" s="1" t="s">
        <v>1023</v>
      </c>
      <c r="F460" s="1">
        <v>32</v>
      </c>
      <c r="G460" s="1" t="str">
        <f t="shared" si="16"/>
        <v>32/45</v>
      </c>
      <c r="H460" s="1">
        <v>5000</v>
      </c>
      <c r="I460" s="1">
        <v>145</v>
      </c>
      <c r="J460" s="1">
        <v>107.5</v>
      </c>
      <c r="K460" s="1" t="s">
        <v>944</v>
      </c>
      <c r="L460" s="1" t="s">
        <v>8365</v>
      </c>
      <c r="M460" s="1">
        <v>2022</v>
      </c>
      <c r="N460" s="1">
        <v>49.738394999999997</v>
      </c>
      <c r="O460" s="1">
        <v>-111.141498</v>
      </c>
      <c r="P460" s="1" t="s">
        <v>8366</v>
      </c>
      <c r="Q460" s="1" t="s">
        <v>991</v>
      </c>
      <c r="R460" s="1" t="s">
        <v>22</v>
      </c>
    </row>
    <row r="461" spans="1:18" hidden="1" x14ac:dyDescent="0.3">
      <c r="A461" s="1" t="s">
        <v>16</v>
      </c>
      <c r="B461" s="1" t="s">
        <v>16</v>
      </c>
      <c r="C461" s="1" t="s">
        <v>989</v>
      </c>
      <c r="D461" s="1">
        <v>228</v>
      </c>
      <c r="E461" s="1" t="s">
        <v>1024</v>
      </c>
      <c r="F461" s="1">
        <v>33</v>
      </c>
      <c r="G461" s="1" t="str">
        <f t="shared" si="16"/>
        <v>33/45</v>
      </c>
      <c r="H461" s="1">
        <v>5000</v>
      </c>
      <c r="I461" s="1">
        <v>145</v>
      </c>
      <c r="J461" s="1">
        <v>107.5</v>
      </c>
      <c r="K461" s="1" t="s">
        <v>944</v>
      </c>
      <c r="L461" s="1" t="s">
        <v>8365</v>
      </c>
      <c r="M461" s="1">
        <v>2022</v>
      </c>
      <c r="N461" s="1">
        <v>49.741501</v>
      </c>
      <c r="O461" s="1">
        <v>-111.130169</v>
      </c>
      <c r="P461" s="1" t="s">
        <v>8366</v>
      </c>
      <c r="Q461" s="1" t="s">
        <v>991</v>
      </c>
      <c r="R461" s="1" t="s">
        <v>22</v>
      </c>
    </row>
    <row r="462" spans="1:18" hidden="1" x14ac:dyDescent="0.3">
      <c r="A462" s="1" t="s">
        <v>16</v>
      </c>
      <c r="B462" s="1" t="s">
        <v>16</v>
      </c>
      <c r="C462" s="1" t="s">
        <v>989</v>
      </c>
      <c r="D462" s="1">
        <v>228</v>
      </c>
      <c r="E462" s="1" t="s">
        <v>1025</v>
      </c>
      <c r="F462" s="1">
        <v>34</v>
      </c>
      <c r="G462" s="1" t="str">
        <f t="shared" si="16"/>
        <v>34/45</v>
      </c>
      <c r="H462" s="1">
        <v>5000</v>
      </c>
      <c r="I462" s="1">
        <v>145</v>
      </c>
      <c r="J462" s="1">
        <v>107.5</v>
      </c>
      <c r="K462" s="1" t="s">
        <v>944</v>
      </c>
      <c r="L462" s="1" t="s">
        <v>8365</v>
      </c>
      <c r="M462" s="1">
        <v>2022</v>
      </c>
      <c r="N462" s="1">
        <v>49.75215</v>
      </c>
      <c r="O462" s="1">
        <v>-111.13059800000001</v>
      </c>
      <c r="P462" s="1" t="s">
        <v>8366</v>
      </c>
      <c r="Q462" s="1" t="s">
        <v>991</v>
      </c>
      <c r="R462" s="1" t="s">
        <v>22</v>
      </c>
    </row>
    <row r="463" spans="1:18" hidden="1" x14ac:dyDescent="0.3">
      <c r="A463" s="1" t="s">
        <v>16</v>
      </c>
      <c r="B463" s="1" t="s">
        <v>16</v>
      </c>
      <c r="C463" s="1" t="s">
        <v>989</v>
      </c>
      <c r="D463" s="1">
        <v>228</v>
      </c>
      <c r="E463" s="1" t="s">
        <v>1026</v>
      </c>
      <c r="F463" s="1">
        <v>35</v>
      </c>
      <c r="G463" s="1" t="str">
        <f t="shared" si="16"/>
        <v>35/45</v>
      </c>
      <c r="H463" s="1">
        <v>5000</v>
      </c>
      <c r="I463" s="1">
        <v>145</v>
      </c>
      <c r="J463" s="1">
        <v>107.5</v>
      </c>
      <c r="K463" s="1" t="s">
        <v>944</v>
      </c>
      <c r="L463" s="1" t="s">
        <v>8365</v>
      </c>
      <c r="M463" s="1">
        <v>2022</v>
      </c>
      <c r="N463" s="1">
        <v>49.748240000000003</v>
      </c>
      <c r="O463" s="1">
        <v>-111.21896099999999</v>
      </c>
      <c r="P463" s="1" t="s">
        <v>8366</v>
      </c>
      <c r="Q463" s="1" t="s">
        <v>991</v>
      </c>
      <c r="R463" s="1" t="s">
        <v>22</v>
      </c>
    </row>
    <row r="464" spans="1:18" hidden="1" x14ac:dyDescent="0.3">
      <c r="A464" s="1" t="s">
        <v>16</v>
      </c>
      <c r="B464" s="1" t="s">
        <v>16</v>
      </c>
      <c r="C464" s="1" t="s">
        <v>989</v>
      </c>
      <c r="D464" s="1">
        <v>228</v>
      </c>
      <c r="E464" s="1" t="s">
        <v>1027</v>
      </c>
      <c r="F464" s="1">
        <v>36</v>
      </c>
      <c r="G464" s="1" t="str">
        <f t="shared" si="16"/>
        <v>36/45</v>
      </c>
      <c r="H464" s="1">
        <v>5000</v>
      </c>
      <c r="I464" s="1">
        <v>145</v>
      </c>
      <c r="J464" s="1">
        <v>107.5</v>
      </c>
      <c r="K464" s="1" t="s">
        <v>944</v>
      </c>
      <c r="L464" s="1" t="s">
        <v>8365</v>
      </c>
      <c r="M464" s="1">
        <v>2022</v>
      </c>
      <c r="N464" s="1">
        <v>49.754145999999999</v>
      </c>
      <c r="O464" s="1">
        <v>-111.218531</v>
      </c>
      <c r="P464" s="1" t="s">
        <v>8366</v>
      </c>
      <c r="Q464" s="1" t="s">
        <v>991</v>
      </c>
      <c r="R464" s="1" t="s">
        <v>22</v>
      </c>
    </row>
    <row r="465" spans="1:18" hidden="1" x14ac:dyDescent="0.3">
      <c r="A465" s="1" t="s">
        <v>16</v>
      </c>
      <c r="B465" s="1" t="s">
        <v>16</v>
      </c>
      <c r="C465" s="1" t="s">
        <v>989</v>
      </c>
      <c r="D465" s="1">
        <v>228</v>
      </c>
      <c r="E465" s="1" t="s">
        <v>1028</v>
      </c>
      <c r="F465" s="1">
        <v>37</v>
      </c>
      <c r="G465" s="1" t="str">
        <f t="shared" si="16"/>
        <v>37/45</v>
      </c>
      <c r="H465" s="1">
        <v>5000</v>
      </c>
      <c r="I465" s="1">
        <v>145</v>
      </c>
      <c r="J465" s="1">
        <v>107.5</v>
      </c>
      <c r="K465" s="1" t="s">
        <v>944</v>
      </c>
      <c r="L465" s="1" t="s">
        <v>8365</v>
      </c>
      <c r="M465" s="1">
        <v>2022</v>
      </c>
      <c r="N465" s="1">
        <v>49.754672999999997</v>
      </c>
      <c r="O465" s="1">
        <v>-111.19209600000001</v>
      </c>
      <c r="P465" s="1" t="s">
        <v>8366</v>
      </c>
      <c r="Q465" s="1" t="s">
        <v>991</v>
      </c>
      <c r="R465" s="1" t="s">
        <v>22</v>
      </c>
    </row>
    <row r="466" spans="1:18" hidden="1" x14ac:dyDescent="0.3">
      <c r="A466" s="1" t="s">
        <v>16</v>
      </c>
      <c r="B466" s="1" t="s">
        <v>16</v>
      </c>
      <c r="C466" s="1" t="s">
        <v>989</v>
      </c>
      <c r="D466" s="1">
        <v>228</v>
      </c>
      <c r="E466" s="1" t="s">
        <v>1029</v>
      </c>
      <c r="F466" s="1">
        <v>38</v>
      </c>
      <c r="G466" s="1" t="str">
        <f t="shared" si="16"/>
        <v>38/45</v>
      </c>
      <c r="H466" s="1">
        <v>5000</v>
      </c>
      <c r="I466" s="1">
        <v>145</v>
      </c>
      <c r="J466" s="1">
        <v>107.5</v>
      </c>
      <c r="K466" s="1" t="s">
        <v>944</v>
      </c>
      <c r="L466" s="1" t="s">
        <v>8365</v>
      </c>
      <c r="M466" s="1">
        <v>2022</v>
      </c>
      <c r="N466" s="1">
        <v>49.762157999999999</v>
      </c>
      <c r="O466" s="1">
        <v>-111.193083</v>
      </c>
      <c r="P466" s="1" t="s">
        <v>8366</v>
      </c>
      <c r="Q466" s="1" t="s">
        <v>991</v>
      </c>
      <c r="R466" s="1" t="s">
        <v>22</v>
      </c>
    </row>
    <row r="467" spans="1:18" hidden="1" x14ac:dyDescent="0.3">
      <c r="A467" s="1" t="s">
        <v>16</v>
      </c>
      <c r="B467" s="1" t="s">
        <v>16</v>
      </c>
      <c r="C467" s="1" t="s">
        <v>989</v>
      </c>
      <c r="D467" s="1">
        <v>228</v>
      </c>
      <c r="E467" s="1" t="s">
        <v>1030</v>
      </c>
      <c r="F467" s="1">
        <v>39</v>
      </c>
      <c r="G467" s="1" t="str">
        <f t="shared" si="16"/>
        <v>39/45</v>
      </c>
      <c r="H467" s="1">
        <v>5000</v>
      </c>
      <c r="I467" s="1">
        <v>145</v>
      </c>
      <c r="J467" s="1">
        <v>107.5</v>
      </c>
      <c r="K467" s="1" t="s">
        <v>944</v>
      </c>
      <c r="L467" s="1" t="s">
        <v>8365</v>
      </c>
      <c r="M467" s="1">
        <v>2022</v>
      </c>
      <c r="N467" s="1">
        <v>49.761937000000003</v>
      </c>
      <c r="O467" s="1">
        <v>-111.216815</v>
      </c>
      <c r="P467" s="1" t="s">
        <v>8366</v>
      </c>
      <c r="Q467" s="1" t="s">
        <v>991</v>
      </c>
      <c r="R467" s="1" t="s">
        <v>22</v>
      </c>
    </row>
    <row r="468" spans="1:18" hidden="1" x14ac:dyDescent="0.3">
      <c r="A468" s="1" t="s">
        <v>16</v>
      </c>
      <c r="B468" s="1" t="s">
        <v>16</v>
      </c>
      <c r="C468" s="1" t="s">
        <v>989</v>
      </c>
      <c r="D468" s="1">
        <v>228</v>
      </c>
      <c r="E468" s="1" t="s">
        <v>1031</v>
      </c>
      <c r="F468" s="1">
        <v>40</v>
      </c>
      <c r="G468" s="1" t="str">
        <f t="shared" si="16"/>
        <v>40/45</v>
      </c>
      <c r="H468" s="1">
        <v>5000</v>
      </c>
      <c r="I468" s="1">
        <v>145</v>
      </c>
      <c r="J468" s="1">
        <v>107.5</v>
      </c>
      <c r="K468" s="1" t="s">
        <v>944</v>
      </c>
      <c r="L468" s="1" t="s">
        <v>8365</v>
      </c>
      <c r="M468" s="1">
        <v>2022</v>
      </c>
      <c r="N468" s="1">
        <v>49.766483000000001</v>
      </c>
      <c r="O468" s="1">
        <v>-111.214197</v>
      </c>
      <c r="P468" s="1" t="s">
        <v>8366</v>
      </c>
      <c r="Q468" s="1" t="s">
        <v>991</v>
      </c>
      <c r="R468" s="1" t="s">
        <v>22</v>
      </c>
    </row>
    <row r="469" spans="1:18" hidden="1" x14ac:dyDescent="0.3">
      <c r="A469" s="1" t="s">
        <v>16</v>
      </c>
      <c r="B469" s="1" t="s">
        <v>16</v>
      </c>
      <c r="C469" s="1" t="s">
        <v>989</v>
      </c>
      <c r="D469" s="1">
        <v>228</v>
      </c>
      <c r="E469" s="1" t="s">
        <v>1032</v>
      </c>
      <c r="F469" s="1">
        <v>41</v>
      </c>
      <c r="G469" s="1" t="str">
        <f t="shared" si="16"/>
        <v>41/45</v>
      </c>
      <c r="H469" s="1">
        <v>5000</v>
      </c>
      <c r="I469" s="1">
        <v>145</v>
      </c>
      <c r="J469" s="1">
        <v>107.5</v>
      </c>
      <c r="K469" s="1" t="s">
        <v>944</v>
      </c>
      <c r="L469" s="1" t="s">
        <v>8365</v>
      </c>
      <c r="M469" s="1">
        <v>2022</v>
      </c>
      <c r="N469" s="1">
        <v>49.774521</v>
      </c>
      <c r="O469" s="1">
        <v>-111.219004</v>
      </c>
      <c r="P469" s="1" t="s">
        <v>8366</v>
      </c>
      <c r="Q469" s="1" t="s">
        <v>991</v>
      </c>
      <c r="R469" s="1" t="s">
        <v>22</v>
      </c>
    </row>
    <row r="470" spans="1:18" hidden="1" x14ac:dyDescent="0.3">
      <c r="A470" s="1" t="s">
        <v>16</v>
      </c>
      <c r="B470" s="1" t="s">
        <v>16</v>
      </c>
      <c r="C470" s="1" t="s">
        <v>989</v>
      </c>
      <c r="D470" s="1">
        <v>228</v>
      </c>
      <c r="E470" s="1" t="s">
        <v>1033</v>
      </c>
      <c r="F470" s="1">
        <v>42</v>
      </c>
      <c r="G470" s="1" t="str">
        <f t="shared" si="16"/>
        <v>42/45</v>
      </c>
      <c r="H470" s="1">
        <v>5000</v>
      </c>
      <c r="I470" s="1">
        <v>145</v>
      </c>
      <c r="J470" s="1">
        <v>107.5</v>
      </c>
      <c r="K470" s="1" t="s">
        <v>944</v>
      </c>
      <c r="L470" s="1" t="s">
        <v>8365</v>
      </c>
      <c r="M470" s="1">
        <v>2022</v>
      </c>
      <c r="N470" s="1">
        <v>49.778039999999997</v>
      </c>
      <c r="O470" s="1">
        <v>-111.23205</v>
      </c>
      <c r="P470" s="1" t="s">
        <v>8366</v>
      </c>
      <c r="Q470" s="1" t="s">
        <v>991</v>
      </c>
      <c r="R470" s="1" t="s">
        <v>22</v>
      </c>
    </row>
    <row r="471" spans="1:18" hidden="1" x14ac:dyDescent="0.3">
      <c r="A471" s="1" t="s">
        <v>16</v>
      </c>
      <c r="B471" s="1" t="s">
        <v>16</v>
      </c>
      <c r="C471" s="1" t="s">
        <v>989</v>
      </c>
      <c r="D471" s="1">
        <v>228</v>
      </c>
      <c r="E471" s="1" t="s">
        <v>1034</v>
      </c>
      <c r="F471" s="1">
        <v>43</v>
      </c>
      <c r="G471" s="1" t="str">
        <f t="shared" si="16"/>
        <v>43/45</v>
      </c>
      <c r="H471" s="1">
        <v>5000</v>
      </c>
      <c r="I471" s="1">
        <v>145</v>
      </c>
      <c r="J471" s="1">
        <v>107.5</v>
      </c>
      <c r="K471" s="1" t="s">
        <v>944</v>
      </c>
      <c r="L471" s="1" t="s">
        <v>8365</v>
      </c>
      <c r="M471" s="1">
        <v>2022</v>
      </c>
      <c r="N471" s="1">
        <v>49.782612999999998</v>
      </c>
      <c r="O471" s="1">
        <v>-111.2372</v>
      </c>
      <c r="P471" s="1" t="s">
        <v>8366</v>
      </c>
      <c r="Q471" s="1" t="s">
        <v>991</v>
      </c>
      <c r="R471" s="1" t="s">
        <v>22</v>
      </c>
    </row>
    <row r="472" spans="1:18" hidden="1" x14ac:dyDescent="0.3">
      <c r="A472" s="1" t="s">
        <v>16</v>
      </c>
      <c r="B472" s="1" t="s">
        <v>16</v>
      </c>
      <c r="C472" s="1" t="s">
        <v>989</v>
      </c>
      <c r="D472" s="1">
        <v>228</v>
      </c>
      <c r="E472" s="1" t="s">
        <v>1035</v>
      </c>
      <c r="F472" s="1">
        <v>44</v>
      </c>
      <c r="G472" s="1" t="str">
        <f t="shared" si="16"/>
        <v>44/45</v>
      </c>
      <c r="H472" s="1">
        <v>5000</v>
      </c>
      <c r="I472" s="1">
        <v>145</v>
      </c>
      <c r="J472" s="1">
        <v>107.5</v>
      </c>
      <c r="K472" s="1" t="s">
        <v>944</v>
      </c>
      <c r="L472" s="1" t="s">
        <v>8365</v>
      </c>
      <c r="M472" s="1">
        <v>2022</v>
      </c>
      <c r="N472" s="1">
        <v>49.688142999999997</v>
      </c>
      <c r="O472" s="1">
        <v>-111.081491</v>
      </c>
      <c r="P472" s="1" t="s">
        <v>8366</v>
      </c>
      <c r="Q472" s="1" t="s">
        <v>991</v>
      </c>
      <c r="R472" s="1" t="s">
        <v>22</v>
      </c>
    </row>
    <row r="473" spans="1:18" hidden="1" x14ac:dyDescent="0.3">
      <c r="A473" s="1" t="s">
        <v>16</v>
      </c>
      <c r="B473" s="1" t="s">
        <v>16</v>
      </c>
      <c r="C473" s="1" t="s">
        <v>989</v>
      </c>
      <c r="D473" s="1">
        <v>228</v>
      </c>
      <c r="E473" s="1" t="s">
        <v>1036</v>
      </c>
      <c r="F473" s="1">
        <v>45</v>
      </c>
      <c r="G473" s="1" t="str">
        <f t="shared" si="16"/>
        <v>45/45</v>
      </c>
      <c r="H473" s="1">
        <v>5000</v>
      </c>
      <c r="I473" s="1">
        <v>145</v>
      </c>
      <c r="J473" s="1">
        <v>107.5</v>
      </c>
      <c r="K473" s="1" t="s">
        <v>944</v>
      </c>
      <c r="L473" s="1" t="s">
        <v>8365</v>
      </c>
      <c r="M473" s="1">
        <v>2022</v>
      </c>
      <c r="N473" s="1">
        <v>49.686227000000002</v>
      </c>
      <c r="O473" s="1">
        <v>-111.07342300000001</v>
      </c>
      <c r="P473" s="1" t="s">
        <v>8366</v>
      </c>
      <c r="Q473" s="1" t="s">
        <v>991</v>
      </c>
      <c r="R473" s="1" t="s">
        <v>22</v>
      </c>
    </row>
    <row r="474" spans="1:18" hidden="1" x14ac:dyDescent="0.3">
      <c r="A474" s="1" t="s">
        <v>16</v>
      </c>
      <c r="B474" s="1" t="s">
        <v>16</v>
      </c>
      <c r="C474" s="1" t="s">
        <v>1112</v>
      </c>
      <c r="D474" s="1">
        <v>130</v>
      </c>
      <c r="E474" s="1" t="s">
        <v>1113</v>
      </c>
      <c r="F474" s="1">
        <v>1</v>
      </c>
      <c r="G474" s="1" t="str">
        <f t="shared" ref="G474:G499" si="17">F474&amp;"/"&amp;26</f>
        <v>1/26</v>
      </c>
      <c r="H474" s="1">
        <v>5000</v>
      </c>
      <c r="I474" s="1">
        <v>145</v>
      </c>
      <c r="J474" s="1">
        <v>102.5</v>
      </c>
      <c r="K474" s="1" t="s">
        <v>944</v>
      </c>
      <c r="L474" s="1" t="s">
        <v>1039</v>
      </c>
      <c r="M474" s="1">
        <v>2023</v>
      </c>
      <c r="N474" s="1">
        <v>52.003333333333302</v>
      </c>
      <c r="O474" s="1">
        <v>-111.820833333333</v>
      </c>
      <c r="Q474" s="1" t="s">
        <v>1114</v>
      </c>
      <c r="R474" s="1" t="s">
        <v>22</v>
      </c>
    </row>
    <row r="475" spans="1:18" hidden="1" x14ac:dyDescent="0.3">
      <c r="A475" s="1" t="s">
        <v>16</v>
      </c>
      <c r="B475" s="1" t="s">
        <v>16</v>
      </c>
      <c r="C475" s="1" t="s">
        <v>1112</v>
      </c>
      <c r="D475" s="1">
        <v>130</v>
      </c>
      <c r="E475" s="1" t="s">
        <v>1115</v>
      </c>
      <c r="F475" s="1">
        <v>2</v>
      </c>
      <c r="G475" s="1" t="str">
        <f t="shared" si="17"/>
        <v>2/26</v>
      </c>
      <c r="H475" s="1">
        <v>5000</v>
      </c>
      <c r="I475" s="1">
        <v>145</v>
      </c>
      <c r="J475" s="1">
        <v>102.5</v>
      </c>
      <c r="K475" s="1" t="s">
        <v>944</v>
      </c>
      <c r="L475" s="1" t="s">
        <v>1039</v>
      </c>
      <c r="M475" s="1">
        <v>2023</v>
      </c>
      <c r="N475" s="1">
        <v>51.995555555555597</v>
      </c>
      <c r="O475" s="1">
        <v>-111.820277777778</v>
      </c>
      <c r="Q475" s="1" t="s">
        <v>1114</v>
      </c>
      <c r="R475" s="1" t="s">
        <v>22</v>
      </c>
    </row>
    <row r="476" spans="1:18" hidden="1" x14ac:dyDescent="0.3">
      <c r="A476" s="1" t="s">
        <v>16</v>
      </c>
      <c r="B476" s="1" t="s">
        <v>16</v>
      </c>
      <c r="C476" s="1" t="s">
        <v>1112</v>
      </c>
      <c r="D476" s="1">
        <v>130</v>
      </c>
      <c r="E476" s="1" t="s">
        <v>1116</v>
      </c>
      <c r="F476" s="1">
        <v>3</v>
      </c>
      <c r="G476" s="1" t="str">
        <f t="shared" si="17"/>
        <v>3/26</v>
      </c>
      <c r="H476" s="1">
        <v>5000</v>
      </c>
      <c r="I476" s="1">
        <v>145</v>
      </c>
      <c r="J476" s="1">
        <v>102.5</v>
      </c>
      <c r="K476" s="1" t="s">
        <v>944</v>
      </c>
      <c r="L476" s="1" t="s">
        <v>1039</v>
      </c>
      <c r="M476" s="1">
        <v>2023</v>
      </c>
      <c r="N476" s="1">
        <v>51.984444444444399</v>
      </c>
      <c r="O476" s="1">
        <v>-111.823333333333</v>
      </c>
      <c r="Q476" s="1" t="s">
        <v>1114</v>
      </c>
      <c r="R476" s="1" t="s">
        <v>22</v>
      </c>
    </row>
    <row r="477" spans="1:18" hidden="1" x14ac:dyDescent="0.3">
      <c r="A477" s="1" t="s">
        <v>16</v>
      </c>
      <c r="B477" s="1" t="s">
        <v>16</v>
      </c>
      <c r="C477" s="1" t="s">
        <v>1112</v>
      </c>
      <c r="D477" s="1">
        <v>130</v>
      </c>
      <c r="E477" s="1" t="s">
        <v>1117</v>
      </c>
      <c r="F477" s="1">
        <v>4</v>
      </c>
      <c r="G477" s="1" t="str">
        <f t="shared" si="17"/>
        <v>4/26</v>
      </c>
      <c r="H477" s="1">
        <v>5000</v>
      </c>
      <c r="I477" s="1">
        <v>145</v>
      </c>
      <c r="J477" s="1">
        <v>102.5</v>
      </c>
      <c r="K477" s="1" t="s">
        <v>944</v>
      </c>
      <c r="L477" s="1" t="s">
        <v>1039</v>
      </c>
      <c r="M477" s="1">
        <v>2023</v>
      </c>
      <c r="N477" s="1">
        <v>52.002222222222201</v>
      </c>
      <c r="O477" s="1">
        <v>-111.84083333333299</v>
      </c>
      <c r="Q477" s="1" t="s">
        <v>1114</v>
      </c>
      <c r="R477" s="1" t="s">
        <v>22</v>
      </c>
    </row>
    <row r="478" spans="1:18" hidden="1" x14ac:dyDescent="0.3">
      <c r="A478" s="1" t="s">
        <v>16</v>
      </c>
      <c r="B478" s="1" t="s">
        <v>16</v>
      </c>
      <c r="C478" s="1" t="s">
        <v>1112</v>
      </c>
      <c r="D478" s="1">
        <v>130</v>
      </c>
      <c r="E478" s="1" t="s">
        <v>1118</v>
      </c>
      <c r="F478" s="1">
        <v>5</v>
      </c>
      <c r="G478" s="1" t="str">
        <f t="shared" si="17"/>
        <v>5/26</v>
      </c>
      <c r="H478" s="1">
        <v>5000</v>
      </c>
      <c r="I478" s="1">
        <v>145</v>
      </c>
      <c r="J478" s="1">
        <v>102.5</v>
      </c>
      <c r="K478" s="1" t="s">
        <v>944</v>
      </c>
      <c r="L478" s="1" t="s">
        <v>1039</v>
      </c>
      <c r="M478" s="1">
        <v>2023</v>
      </c>
      <c r="N478" s="1">
        <v>51.996111111111098</v>
      </c>
      <c r="O478" s="1">
        <v>-111.84666666666701</v>
      </c>
      <c r="Q478" s="1" t="s">
        <v>1114</v>
      </c>
      <c r="R478" s="1" t="s">
        <v>22</v>
      </c>
    </row>
    <row r="479" spans="1:18" hidden="1" x14ac:dyDescent="0.3">
      <c r="A479" s="1" t="s">
        <v>16</v>
      </c>
      <c r="B479" s="1" t="s">
        <v>16</v>
      </c>
      <c r="C479" s="1" t="s">
        <v>1112</v>
      </c>
      <c r="D479" s="1">
        <v>130</v>
      </c>
      <c r="E479" s="1" t="s">
        <v>1119</v>
      </c>
      <c r="F479" s="1">
        <v>6</v>
      </c>
      <c r="G479" s="1" t="str">
        <f t="shared" si="17"/>
        <v>6/26</v>
      </c>
      <c r="H479" s="1">
        <v>5000</v>
      </c>
      <c r="I479" s="1">
        <v>145</v>
      </c>
      <c r="J479" s="1">
        <v>102.5</v>
      </c>
      <c r="K479" s="1" t="s">
        <v>944</v>
      </c>
      <c r="L479" s="1" t="s">
        <v>1039</v>
      </c>
      <c r="M479" s="1">
        <v>2023</v>
      </c>
      <c r="N479" s="1">
        <v>51.992777777777803</v>
      </c>
      <c r="O479" s="1">
        <v>-111.85138888888901</v>
      </c>
      <c r="Q479" s="1" t="s">
        <v>1114</v>
      </c>
      <c r="R479" s="1" t="s">
        <v>22</v>
      </c>
    </row>
    <row r="480" spans="1:18" hidden="1" x14ac:dyDescent="0.3">
      <c r="A480" s="1" t="s">
        <v>16</v>
      </c>
      <c r="B480" s="1" t="s">
        <v>16</v>
      </c>
      <c r="C480" s="1" t="s">
        <v>1112</v>
      </c>
      <c r="D480" s="1">
        <v>130</v>
      </c>
      <c r="E480" s="1" t="s">
        <v>1120</v>
      </c>
      <c r="F480" s="1">
        <v>7</v>
      </c>
      <c r="G480" s="1" t="str">
        <f t="shared" si="17"/>
        <v>7/26</v>
      </c>
      <c r="H480" s="1">
        <v>5000</v>
      </c>
      <c r="I480" s="1">
        <v>145</v>
      </c>
      <c r="J480" s="1">
        <v>102.5</v>
      </c>
      <c r="K480" s="1" t="s">
        <v>944</v>
      </c>
      <c r="L480" s="1" t="s">
        <v>1039</v>
      </c>
      <c r="M480" s="1">
        <v>2023</v>
      </c>
      <c r="N480" s="1">
        <v>51.989166666666698</v>
      </c>
      <c r="O480" s="1">
        <v>-111.854166666667</v>
      </c>
      <c r="Q480" s="1" t="s">
        <v>1114</v>
      </c>
      <c r="R480" s="1" t="s">
        <v>22</v>
      </c>
    </row>
    <row r="481" spans="1:18" hidden="1" x14ac:dyDescent="0.3">
      <c r="A481" s="1" t="s">
        <v>16</v>
      </c>
      <c r="B481" s="1" t="s">
        <v>16</v>
      </c>
      <c r="C481" s="1" t="s">
        <v>1112</v>
      </c>
      <c r="D481" s="1">
        <v>130</v>
      </c>
      <c r="E481" s="1" t="s">
        <v>1121</v>
      </c>
      <c r="F481" s="1">
        <v>8</v>
      </c>
      <c r="G481" s="1" t="str">
        <f t="shared" si="17"/>
        <v>8/26</v>
      </c>
      <c r="H481" s="1">
        <v>5000</v>
      </c>
      <c r="I481" s="1">
        <v>145</v>
      </c>
      <c r="J481" s="1">
        <v>102.5</v>
      </c>
      <c r="K481" s="1" t="s">
        <v>944</v>
      </c>
      <c r="L481" s="1" t="s">
        <v>1039</v>
      </c>
      <c r="M481" s="1">
        <v>2023</v>
      </c>
      <c r="N481" s="1">
        <v>51.986388888888897</v>
      </c>
      <c r="O481" s="1">
        <v>-111.858611111111</v>
      </c>
      <c r="Q481" s="1" t="s">
        <v>1114</v>
      </c>
      <c r="R481" s="1" t="s">
        <v>22</v>
      </c>
    </row>
    <row r="482" spans="1:18" hidden="1" x14ac:dyDescent="0.3">
      <c r="A482" s="1" t="s">
        <v>16</v>
      </c>
      <c r="B482" s="1" t="s">
        <v>16</v>
      </c>
      <c r="C482" s="1" t="s">
        <v>1112</v>
      </c>
      <c r="D482" s="1">
        <v>130</v>
      </c>
      <c r="E482" s="1" t="s">
        <v>1122</v>
      </c>
      <c r="F482" s="1">
        <v>9</v>
      </c>
      <c r="G482" s="1" t="str">
        <f t="shared" si="17"/>
        <v>9/26</v>
      </c>
      <c r="H482" s="1">
        <v>5000</v>
      </c>
      <c r="I482" s="1">
        <v>145</v>
      </c>
      <c r="J482" s="1">
        <v>102.5</v>
      </c>
      <c r="K482" s="1" t="s">
        <v>944</v>
      </c>
      <c r="L482" s="1" t="s">
        <v>1039</v>
      </c>
      <c r="M482" s="1">
        <v>2023</v>
      </c>
      <c r="N482" s="1">
        <v>51.9727777777778</v>
      </c>
      <c r="O482" s="1">
        <v>-111.823055555556</v>
      </c>
      <c r="Q482" s="1" t="s">
        <v>1114</v>
      </c>
      <c r="R482" s="1" t="s">
        <v>22</v>
      </c>
    </row>
    <row r="483" spans="1:18" hidden="1" x14ac:dyDescent="0.3">
      <c r="A483" s="1" t="s">
        <v>16</v>
      </c>
      <c r="B483" s="1" t="s">
        <v>16</v>
      </c>
      <c r="C483" s="1" t="s">
        <v>1112</v>
      </c>
      <c r="D483" s="1">
        <v>130</v>
      </c>
      <c r="E483" s="1" t="s">
        <v>1123</v>
      </c>
      <c r="F483" s="1">
        <v>10</v>
      </c>
      <c r="G483" s="1" t="str">
        <f t="shared" si="17"/>
        <v>10/26</v>
      </c>
      <c r="H483" s="1">
        <v>5000</v>
      </c>
      <c r="I483" s="1">
        <v>145</v>
      </c>
      <c r="J483" s="1">
        <v>102.5</v>
      </c>
      <c r="K483" s="1" t="s">
        <v>944</v>
      </c>
      <c r="L483" s="1" t="s">
        <v>1039</v>
      </c>
      <c r="M483" s="1">
        <v>2023</v>
      </c>
      <c r="N483" s="1">
        <v>51.970159899999999</v>
      </c>
      <c r="O483" s="1">
        <v>-111.828926</v>
      </c>
      <c r="Q483" s="1" t="s">
        <v>1114</v>
      </c>
      <c r="R483" s="1" t="s">
        <v>22</v>
      </c>
    </row>
    <row r="484" spans="1:18" hidden="1" x14ac:dyDescent="0.3">
      <c r="A484" s="1" t="s">
        <v>16</v>
      </c>
      <c r="B484" s="1" t="s">
        <v>16</v>
      </c>
      <c r="C484" s="1" t="s">
        <v>1112</v>
      </c>
      <c r="D484" s="1">
        <v>130</v>
      </c>
      <c r="E484" s="1" t="s">
        <v>1124</v>
      </c>
      <c r="F484" s="1">
        <v>11</v>
      </c>
      <c r="G484" s="1" t="str">
        <f t="shared" si="17"/>
        <v>11/26</v>
      </c>
      <c r="H484" s="1">
        <v>5000</v>
      </c>
      <c r="I484" s="1">
        <v>145</v>
      </c>
      <c r="J484" s="1">
        <v>102.5</v>
      </c>
      <c r="K484" s="1" t="s">
        <v>944</v>
      </c>
      <c r="L484" s="1" t="s">
        <v>1039</v>
      </c>
      <c r="M484" s="1">
        <v>2023</v>
      </c>
      <c r="N484" s="1">
        <v>51.963740600000001</v>
      </c>
      <c r="O484" s="1">
        <v>-111.7900787</v>
      </c>
      <c r="Q484" s="1" t="s">
        <v>1114</v>
      </c>
      <c r="R484" s="1" t="s">
        <v>22</v>
      </c>
    </row>
    <row r="485" spans="1:18" hidden="1" x14ac:dyDescent="0.3">
      <c r="A485" s="1" t="s">
        <v>16</v>
      </c>
      <c r="B485" s="1" t="s">
        <v>16</v>
      </c>
      <c r="C485" s="1" t="s">
        <v>1112</v>
      </c>
      <c r="D485" s="1">
        <v>130</v>
      </c>
      <c r="E485" s="1" t="s">
        <v>1125</v>
      </c>
      <c r="F485" s="1">
        <v>12</v>
      </c>
      <c r="G485" s="1" t="str">
        <f t="shared" si="17"/>
        <v>12/26</v>
      </c>
      <c r="H485" s="1">
        <v>5000</v>
      </c>
      <c r="I485" s="1">
        <v>145</v>
      </c>
      <c r="J485" s="1">
        <v>102.5</v>
      </c>
      <c r="K485" s="1" t="s">
        <v>944</v>
      </c>
      <c r="L485" s="1" t="s">
        <v>1039</v>
      </c>
      <c r="M485" s="1">
        <v>2023</v>
      </c>
      <c r="N485" s="1">
        <v>51.967222222222198</v>
      </c>
      <c r="O485" s="1">
        <v>-111.78055555555601</v>
      </c>
      <c r="Q485" s="1" t="s">
        <v>1114</v>
      </c>
      <c r="R485" s="1" t="s">
        <v>22</v>
      </c>
    </row>
    <row r="486" spans="1:18" hidden="1" x14ac:dyDescent="0.3">
      <c r="A486" s="1" t="s">
        <v>16</v>
      </c>
      <c r="B486" s="1" t="s">
        <v>16</v>
      </c>
      <c r="C486" s="1" t="s">
        <v>1112</v>
      </c>
      <c r="D486" s="1">
        <v>130</v>
      </c>
      <c r="E486" s="1" t="s">
        <v>1126</v>
      </c>
      <c r="F486" s="1">
        <v>13</v>
      </c>
      <c r="G486" s="1" t="str">
        <f t="shared" si="17"/>
        <v>13/26</v>
      </c>
      <c r="H486" s="1">
        <v>5000</v>
      </c>
      <c r="I486" s="1">
        <v>145</v>
      </c>
      <c r="J486" s="1">
        <v>102.5</v>
      </c>
      <c r="K486" s="1" t="s">
        <v>944</v>
      </c>
      <c r="L486" s="1" t="s">
        <v>1039</v>
      </c>
      <c r="M486" s="1">
        <v>2023</v>
      </c>
      <c r="N486" s="1">
        <v>51.962777777777802</v>
      </c>
      <c r="O486" s="1">
        <v>-111.846111111111</v>
      </c>
      <c r="Q486" s="1" t="s">
        <v>1114</v>
      </c>
      <c r="R486" s="1" t="s">
        <v>22</v>
      </c>
    </row>
    <row r="487" spans="1:18" hidden="1" x14ac:dyDescent="0.3">
      <c r="A487" s="1" t="s">
        <v>16</v>
      </c>
      <c r="B487" s="1" t="s">
        <v>16</v>
      </c>
      <c r="C487" s="1" t="s">
        <v>1112</v>
      </c>
      <c r="D487" s="1">
        <v>130</v>
      </c>
      <c r="E487" s="1" t="s">
        <v>1127</v>
      </c>
      <c r="F487" s="1">
        <v>14</v>
      </c>
      <c r="G487" s="1" t="str">
        <f t="shared" si="17"/>
        <v>14/26</v>
      </c>
      <c r="H487" s="1">
        <v>5000</v>
      </c>
      <c r="I487" s="1">
        <v>145</v>
      </c>
      <c r="J487" s="1">
        <v>102.5</v>
      </c>
      <c r="K487" s="1" t="s">
        <v>944</v>
      </c>
      <c r="L487" s="1" t="s">
        <v>1039</v>
      </c>
      <c r="M487" s="1">
        <v>2023</v>
      </c>
      <c r="N487" s="1">
        <v>51.955264399999997</v>
      </c>
      <c r="O487" s="1">
        <v>-111.84183400000001</v>
      </c>
      <c r="Q487" s="1" t="s">
        <v>1114</v>
      </c>
      <c r="R487" s="1" t="s">
        <v>22</v>
      </c>
    </row>
    <row r="488" spans="1:18" hidden="1" x14ac:dyDescent="0.3">
      <c r="A488" s="1" t="s">
        <v>16</v>
      </c>
      <c r="B488" s="1" t="s">
        <v>16</v>
      </c>
      <c r="C488" s="1" t="s">
        <v>1112</v>
      </c>
      <c r="D488" s="1">
        <v>130</v>
      </c>
      <c r="E488" s="1" t="s">
        <v>1128</v>
      </c>
      <c r="F488" s="1">
        <v>15</v>
      </c>
      <c r="G488" s="1" t="str">
        <f t="shared" si="17"/>
        <v>15/26</v>
      </c>
      <c r="H488" s="1">
        <v>5000</v>
      </c>
      <c r="I488" s="1">
        <v>145</v>
      </c>
      <c r="J488" s="1">
        <v>102.5</v>
      </c>
      <c r="K488" s="1" t="s">
        <v>944</v>
      </c>
      <c r="L488" s="1" t="s">
        <v>1039</v>
      </c>
      <c r="M488" s="1">
        <v>2023</v>
      </c>
      <c r="N488" s="1">
        <v>51.947777777777802</v>
      </c>
      <c r="O488" s="1">
        <v>-111.842777777778</v>
      </c>
      <c r="Q488" s="1" t="s">
        <v>1114</v>
      </c>
      <c r="R488" s="1" t="s">
        <v>22</v>
      </c>
    </row>
    <row r="489" spans="1:18" hidden="1" x14ac:dyDescent="0.3">
      <c r="A489" s="1" t="s">
        <v>16</v>
      </c>
      <c r="B489" s="1" t="s">
        <v>16</v>
      </c>
      <c r="C489" s="1" t="s">
        <v>1112</v>
      </c>
      <c r="D489" s="1">
        <v>130</v>
      </c>
      <c r="E489" s="1" t="s">
        <v>1129</v>
      </c>
      <c r="F489" s="1">
        <v>16</v>
      </c>
      <c r="G489" s="1" t="str">
        <f t="shared" si="17"/>
        <v>16/26</v>
      </c>
      <c r="H489" s="1">
        <v>5000</v>
      </c>
      <c r="I489" s="1">
        <v>145</v>
      </c>
      <c r="J489" s="1">
        <v>102.5</v>
      </c>
      <c r="K489" s="1" t="s">
        <v>944</v>
      </c>
      <c r="L489" s="1" t="s">
        <v>1039</v>
      </c>
      <c r="M489" s="1">
        <v>2023</v>
      </c>
      <c r="N489" s="1">
        <v>51.936666666666703</v>
      </c>
      <c r="O489" s="1">
        <v>-111.862222222222</v>
      </c>
      <c r="Q489" s="1" t="s">
        <v>1114</v>
      </c>
      <c r="R489" s="1" t="s">
        <v>22</v>
      </c>
    </row>
    <row r="490" spans="1:18" hidden="1" x14ac:dyDescent="0.3">
      <c r="A490" s="1" t="s">
        <v>16</v>
      </c>
      <c r="B490" s="1" t="s">
        <v>16</v>
      </c>
      <c r="C490" s="1" t="s">
        <v>1112</v>
      </c>
      <c r="D490" s="1">
        <v>130</v>
      </c>
      <c r="E490" s="1" t="s">
        <v>1130</v>
      </c>
      <c r="F490" s="1">
        <v>17</v>
      </c>
      <c r="G490" s="1" t="str">
        <f t="shared" si="17"/>
        <v>17/26</v>
      </c>
      <c r="H490" s="1">
        <v>5000</v>
      </c>
      <c r="I490" s="1">
        <v>145</v>
      </c>
      <c r="J490" s="1">
        <v>102.5</v>
      </c>
      <c r="K490" s="1" t="s">
        <v>944</v>
      </c>
      <c r="L490" s="1" t="s">
        <v>1039</v>
      </c>
      <c r="M490" s="1">
        <v>2023</v>
      </c>
      <c r="N490" s="1">
        <v>51.969434188819299</v>
      </c>
      <c r="O490" s="1">
        <v>-111.87743321569199</v>
      </c>
      <c r="Q490" s="1" t="s">
        <v>1114</v>
      </c>
      <c r="R490" s="1" t="s">
        <v>1013</v>
      </c>
    </row>
    <row r="491" spans="1:18" hidden="1" x14ac:dyDescent="0.3">
      <c r="A491" s="1" t="s">
        <v>16</v>
      </c>
      <c r="B491" s="1" t="s">
        <v>16</v>
      </c>
      <c r="C491" s="1" t="s">
        <v>1112</v>
      </c>
      <c r="D491" s="1">
        <v>130</v>
      </c>
      <c r="E491" s="1" t="s">
        <v>1131</v>
      </c>
      <c r="F491" s="1">
        <v>18</v>
      </c>
      <c r="G491" s="1" t="str">
        <f t="shared" si="17"/>
        <v>18/26</v>
      </c>
      <c r="H491" s="1">
        <v>5000</v>
      </c>
      <c r="I491" s="1">
        <v>145</v>
      </c>
      <c r="J491" s="1">
        <v>102.5</v>
      </c>
      <c r="K491" s="1" t="s">
        <v>944</v>
      </c>
      <c r="L491" s="1" t="s">
        <v>1039</v>
      </c>
      <c r="M491" s="1">
        <v>2023</v>
      </c>
      <c r="N491" s="1">
        <v>51.933611111111098</v>
      </c>
      <c r="O491" s="1">
        <v>-111.868055555556</v>
      </c>
      <c r="Q491" s="1" t="s">
        <v>1114</v>
      </c>
      <c r="R491" s="1" t="s">
        <v>22</v>
      </c>
    </row>
    <row r="492" spans="1:18" hidden="1" x14ac:dyDescent="0.3">
      <c r="A492" s="1" t="s">
        <v>16</v>
      </c>
      <c r="B492" s="1" t="s">
        <v>16</v>
      </c>
      <c r="C492" s="1" t="s">
        <v>1112</v>
      </c>
      <c r="D492" s="1">
        <v>130</v>
      </c>
      <c r="E492" s="1" t="s">
        <v>1132</v>
      </c>
      <c r="F492" s="1">
        <v>19</v>
      </c>
      <c r="G492" s="1" t="str">
        <f t="shared" si="17"/>
        <v>19/26</v>
      </c>
      <c r="H492" s="1">
        <v>5000</v>
      </c>
      <c r="I492" s="1">
        <v>145</v>
      </c>
      <c r="J492" s="1">
        <v>102.5</v>
      </c>
      <c r="K492" s="1" t="s">
        <v>944</v>
      </c>
      <c r="L492" s="1" t="s">
        <v>1039</v>
      </c>
      <c r="M492" s="1">
        <v>2023</v>
      </c>
      <c r="N492" s="1">
        <v>51.958091956559997</v>
      </c>
      <c r="O492" s="1">
        <v>-111.896721891434</v>
      </c>
      <c r="Q492" s="1" t="s">
        <v>1114</v>
      </c>
      <c r="R492" s="1" t="s">
        <v>1013</v>
      </c>
    </row>
    <row r="493" spans="1:18" hidden="1" x14ac:dyDescent="0.3">
      <c r="A493" s="1" t="s">
        <v>16</v>
      </c>
      <c r="B493" s="1" t="s">
        <v>16</v>
      </c>
      <c r="C493" s="1" t="s">
        <v>1112</v>
      </c>
      <c r="D493" s="1">
        <v>130</v>
      </c>
      <c r="E493" s="1" t="s">
        <v>1133</v>
      </c>
      <c r="F493" s="1">
        <v>20</v>
      </c>
      <c r="G493" s="1" t="str">
        <f t="shared" si="17"/>
        <v>20/26</v>
      </c>
      <c r="H493" s="1">
        <v>5000</v>
      </c>
      <c r="I493" s="1">
        <v>145</v>
      </c>
      <c r="J493" s="1">
        <v>102.5</v>
      </c>
      <c r="K493" s="1" t="s">
        <v>944</v>
      </c>
      <c r="L493" s="1" t="s">
        <v>1039</v>
      </c>
      <c r="M493" s="1">
        <v>2023</v>
      </c>
      <c r="N493" s="1">
        <v>51.953702805146797</v>
      </c>
      <c r="O493" s="1">
        <v>-111.89882829804399</v>
      </c>
      <c r="Q493" s="1" t="s">
        <v>1114</v>
      </c>
      <c r="R493" s="1" t="s">
        <v>1013</v>
      </c>
    </row>
    <row r="494" spans="1:18" hidden="1" x14ac:dyDescent="0.3">
      <c r="A494" s="1" t="s">
        <v>16</v>
      </c>
      <c r="B494" s="1" t="s">
        <v>16</v>
      </c>
      <c r="C494" s="1" t="s">
        <v>1112</v>
      </c>
      <c r="D494" s="1">
        <v>130</v>
      </c>
      <c r="E494" s="1" t="s">
        <v>1134</v>
      </c>
      <c r="F494" s="1">
        <v>21</v>
      </c>
      <c r="G494" s="1" t="str">
        <f t="shared" si="17"/>
        <v>21/26</v>
      </c>
      <c r="H494" s="1">
        <v>5000</v>
      </c>
      <c r="I494" s="1">
        <v>145</v>
      </c>
      <c r="J494" s="1">
        <v>102.5</v>
      </c>
      <c r="K494" s="1" t="s">
        <v>944</v>
      </c>
      <c r="L494" s="1" t="s">
        <v>1039</v>
      </c>
      <c r="M494" s="1">
        <v>2023</v>
      </c>
      <c r="N494" s="1">
        <v>51.950458693510001</v>
      </c>
      <c r="O494" s="1">
        <v>-111.903039619867</v>
      </c>
      <c r="Q494" s="1" t="s">
        <v>1114</v>
      </c>
      <c r="R494" s="1" t="s">
        <v>1013</v>
      </c>
    </row>
    <row r="495" spans="1:18" hidden="1" x14ac:dyDescent="0.3">
      <c r="A495" s="1" t="s">
        <v>16</v>
      </c>
      <c r="B495" s="1" t="s">
        <v>16</v>
      </c>
      <c r="C495" s="1" t="s">
        <v>1112</v>
      </c>
      <c r="D495" s="1">
        <v>130</v>
      </c>
      <c r="E495" s="1" t="s">
        <v>1135</v>
      </c>
      <c r="F495" s="1">
        <v>22</v>
      </c>
      <c r="G495" s="1" t="str">
        <f t="shared" si="17"/>
        <v>22/26</v>
      </c>
      <c r="H495" s="1">
        <v>5000</v>
      </c>
      <c r="I495" s="1">
        <v>145</v>
      </c>
      <c r="J495" s="1">
        <v>102.5</v>
      </c>
      <c r="K495" s="1" t="s">
        <v>944</v>
      </c>
      <c r="L495" s="1" t="s">
        <v>1039</v>
      </c>
      <c r="M495" s="1">
        <v>2023</v>
      </c>
      <c r="N495" s="1">
        <v>51.941673264855801</v>
      </c>
      <c r="O495" s="1">
        <v>-111.91153682332801</v>
      </c>
      <c r="Q495" s="1" t="s">
        <v>1114</v>
      </c>
      <c r="R495" s="1" t="s">
        <v>1013</v>
      </c>
    </row>
    <row r="496" spans="1:18" hidden="1" x14ac:dyDescent="0.3">
      <c r="A496" s="1" t="s">
        <v>16</v>
      </c>
      <c r="B496" s="1" t="s">
        <v>16</v>
      </c>
      <c r="C496" s="1" t="s">
        <v>1112</v>
      </c>
      <c r="D496" s="1">
        <v>130</v>
      </c>
      <c r="E496" s="1" t="s">
        <v>1136</v>
      </c>
      <c r="F496" s="1">
        <v>23</v>
      </c>
      <c r="G496" s="1" t="str">
        <f t="shared" si="17"/>
        <v>23/26</v>
      </c>
      <c r="H496" s="1">
        <v>5000</v>
      </c>
      <c r="I496" s="1">
        <v>145</v>
      </c>
      <c r="J496" s="1">
        <v>102.5</v>
      </c>
      <c r="K496" s="1" t="s">
        <v>944</v>
      </c>
      <c r="L496" s="1" t="s">
        <v>1039</v>
      </c>
      <c r="M496" s="1">
        <v>2023</v>
      </c>
      <c r="N496" s="1">
        <v>51.953837</v>
      </c>
      <c r="O496" s="1">
        <v>-111.876706</v>
      </c>
      <c r="Q496" s="1" t="s">
        <v>1114</v>
      </c>
      <c r="R496" s="1" t="s">
        <v>1013</v>
      </c>
    </row>
    <row r="497" spans="1:18" hidden="1" x14ac:dyDescent="0.3">
      <c r="A497" s="1" t="s">
        <v>16</v>
      </c>
      <c r="B497" s="1" t="s">
        <v>16</v>
      </c>
      <c r="C497" s="1" t="s">
        <v>1112</v>
      </c>
      <c r="D497" s="1">
        <v>130</v>
      </c>
      <c r="E497" s="1" t="s">
        <v>1137</v>
      </c>
      <c r="F497" s="1">
        <v>24</v>
      </c>
      <c r="G497" s="1" t="str">
        <f t="shared" si="17"/>
        <v>24/26</v>
      </c>
      <c r="H497" s="1">
        <v>5000</v>
      </c>
      <c r="I497" s="1">
        <v>145</v>
      </c>
      <c r="J497" s="1">
        <v>102.5</v>
      </c>
      <c r="K497" s="1" t="s">
        <v>944</v>
      </c>
      <c r="L497" s="1" t="s">
        <v>1039</v>
      </c>
      <c r="M497" s="1">
        <v>2023</v>
      </c>
      <c r="N497" s="1">
        <v>51.945276</v>
      </c>
      <c r="O497" s="1">
        <v>-111.79153100000001</v>
      </c>
      <c r="Q497" s="1" t="s">
        <v>1114</v>
      </c>
      <c r="R497" s="1" t="s">
        <v>1013</v>
      </c>
    </row>
    <row r="498" spans="1:18" hidden="1" x14ac:dyDescent="0.3">
      <c r="A498" s="1" t="s">
        <v>16</v>
      </c>
      <c r="B498" s="1" t="s">
        <v>16</v>
      </c>
      <c r="C498" s="1" t="s">
        <v>1112</v>
      </c>
      <c r="D498" s="1">
        <v>130</v>
      </c>
      <c r="E498" s="1" t="s">
        <v>1138</v>
      </c>
      <c r="F498" s="1">
        <v>25</v>
      </c>
      <c r="G498" s="1" t="str">
        <f t="shared" si="17"/>
        <v>25/26</v>
      </c>
      <c r="H498" s="1">
        <v>5000</v>
      </c>
      <c r="I498" s="1">
        <v>145</v>
      </c>
      <c r="J498" s="1">
        <v>102.5</v>
      </c>
      <c r="K498" s="1" t="s">
        <v>944</v>
      </c>
      <c r="L498" s="1" t="s">
        <v>1039</v>
      </c>
      <c r="M498" s="1">
        <v>2023</v>
      </c>
      <c r="N498" s="1">
        <v>51.948205000000002</v>
      </c>
      <c r="O498" s="1">
        <v>-111.786508</v>
      </c>
      <c r="Q498" s="1" t="s">
        <v>1114</v>
      </c>
      <c r="R498" s="1" t="s">
        <v>1013</v>
      </c>
    </row>
    <row r="499" spans="1:18" hidden="1" x14ac:dyDescent="0.3">
      <c r="A499" s="1" t="s">
        <v>16</v>
      </c>
      <c r="B499" s="1" t="s">
        <v>16</v>
      </c>
      <c r="C499" s="1" t="s">
        <v>1112</v>
      </c>
      <c r="D499" s="1">
        <v>130</v>
      </c>
      <c r="E499" s="1" t="s">
        <v>1139</v>
      </c>
      <c r="F499" s="1">
        <v>26</v>
      </c>
      <c r="G499" s="1" t="str">
        <f t="shared" si="17"/>
        <v>26/26</v>
      </c>
      <c r="H499" s="1">
        <v>5000</v>
      </c>
      <c r="I499" s="1">
        <v>145</v>
      </c>
      <c r="J499" s="1">
        <v>102.5</v>
      </c>
      <c r="K499" s="1" t="s">
        <v>944</v>
      </c>
      <c r="L499" s="1" t="s">
        <v>1039</v>
      </c>
      <c r="M499" s="1">
        <v>2023</v>
      </c>
      <c r="N499" s="1">
        <v>51.950823</v>
      </c>
      <c r="O499" s="1">
        <v>-111.779078</v>
      </c>
      <c r="Q499" s="1" t="s">
        <v>1114</v>
      </c>
      <c r="R499" s="1" t="s">
        <v>1013</v>
      </c>
    </row>
    <row r="500" spans="1:18" hidden="1" x14ac:dyDescent="0.3">
      <c r="A500" s="1" t="s">
        <v>16</v>
      </c>
      <c r="B500" s="1" t="s">
        <v>16</v>
      </c>
      <c r="C500" s="1" t="s">
        <v>435</v>
      </c>
      <c r="D500" s="1">
        <v>81.599999999999994</v>
      </c>
      <c r="E500" s="1" t="s">
        <v>436</v>
      </c>
      <c r="F500" s="1">
        <v>1</v>
      </c>
      <c r="G500" s="1" t="str">
        <f t="shared" ref="G500:G531" si="18">F500&amp;"/"&amp;51</f>
        <v>1/51</v>
      </c>
      <c r="H500" s="1">
        <v>1600</v>
      </c>
      <c r="I500" s="1">
        <v>82.5</v>
      </c>
      <c r="J500" s="1">
        <v>80</v>
      </c>
      <c r="K500" s="1" t="s">
        <v>203</v>
      </c>
      <c r="L500" s="1" t="s">
        <v>437</v>
      </c>
      <c r="M500" s="1">
        <v>2010</v>
      </c>
      <c r="N500" s="1">
        <v>51.934431884801597</v>
      </c>
      <c r="O500" s="1">
        <v>-113.43293390452401</v>
      </c>
      <c r="Q500" s="1" t="s">
        <v>438</v>
      </c>
      <c r="R500" s="1" t="s">
        <v>22</v>
      </c>
    </row>
    <row r="501" spans="1:18" hidden="1" x14ac:dyDescent="0.3">
      <c r="A501" s="1" t="s">
        <v>16</v>
      </c>
      <c r="B501" s="1" t="s">
        <v>16</v>
      </c>
      <c r="C501" s="1" t="s">
        <v>435</v>
      </c>
      <c r="D501" s="1">
        <v>81.599999999999994</v>
      </c>
      <c r="E501" s="1" t="s">
        <v>439</v>
      </c>
      <c r="F501" s="1">
        <v>2</v>
      </c>
      <c r="G501" s="1" t="str">
        <f t="shared" si="18"/>
        <v>2/51</v>
      </c>
      <c r="H501" s="1">
        <v>1600</v>
      </c>
      <c r="I501" s="1">
        <v>82.5</v>
      </c>
      <c r="J501" s="1">
        <v>80</v>
      </c>
      <c r="K501" s="1" t="s">
        <v>203</v>
      </c>
      <c r="L501" s="1" t="s">
        <v>437</v>
      </c>
      <c r="M501" s="1">
        <v>2010</v>
      </c>
      <c r="N501" s="1">
        <v>51.930854170457799</v>
      </c>
      <c r="O501" s="1">
        <v>-113.432622978167</v>
      </c>
      <c r="Q501" s="1" t="s">
        <v>438</v>
      </c>
      <c r="R501" s="1" t="s">
        <v>22</v>
      </c>
    </row>
    <row r="502" spans="1:18" hidden="1" x14ac:dyDescent="0.3">
      <c r="A502" s="1" t="s">
        <v>16</v>
      </c>
      <c r="B502" s="1" t="s">
        <v>16</v>
      </c>
      <c r="C502" s="1" t="s">
        <v>435</v>
      </c>
      <c r="D502" s="1">
        <v>81.599999999999994</v>
      </c>
      <c r="E502" s="1" t="s">
        <v>440</v>
      </c>
      <c r="F502" s="1">
        <v>3</v>
      </c>
      <c r="G502" s="1" t="str">
        <f t="shared" si="18"/>
        <v>3/51</v>
      </c>
      <c r="H502" s="1">
        <v>1600</v>
      </c>
      <c r="I502" s="1">
        <v>82.5</v>
      </c>
      <c r="J502" s="1">
        <v>80</v>
      </c>
      <c r="K502" s="1" t="s">
        <v>203</v>
      </c>
      <c r="L502" s="1" t="s">
        <v>437</v>
      </c>
      <c r="M502" s="1">
        <v>2010</v>
      </c>
      <c r="N502" s="1">
        <v>51.928006840620299</v>
      </c>
      <c r="O502" s="1">
        <v>-113.43253092152101</v>
      </c>
      <c r="Q502" s="1" t="s">
        <v>438</v>
      </c>
      <c r="R502" s="1" t="s">
        <v>22</v>
      </c>
    </row>
    <row r="503" spans="1:18" hidden="1" x14ac:dyDescent="0.3">
      <c r="A503" s="1" t="s">
        <v>16</v>
      </c>
      <c r="B503" s="1" t="s">
        <v>16</v>
      </c>
      <c r="C503" s="1" t="s">
        <v>435</v>
      </c>
      <c r="D503" s="1">
        <v>81.599999999999994</v>
      </c>
      <c r="E503" s="1" t="s">
        <v>441</v>
      </c>
      <c r="F503" s="1">
        <v>4</v>
      </c>
      <c r="G503" s="1" t="str">
        <f t="shared" si="18"/>
        <v>4/51</v>
      </c>
      <c r="H503" s="1">
        <v>1600</v>
      </c>
      <c r="I503" s="1">
        <v>82.5</v>
      </c>
      <c r="J503" s="1">
        <v>80</v>
      </c>
      <c r="K503" s="1" t="s">
        <v>203</v>
      </c>
      <c r="L503" s="1" t="s">
        <v>437</v>
      </c>
      <c r="M503" s="1">
        <v>2010</v>
      </c>
      <c r="N503" s="1">
        <v>51.9247428441927</v>
      </c>
      <c r="O503" s="1">
        <v>-113.432661784613</v>
      </c>
      <c r="Q503" s="1" t="s">
        <v>438</v>
      </c>
      <c r="R503" s="1" t="s">
        <v>22</v>
      </c>
    </row>
    <row r="504" spans="1:18" hidden="1" x14ac:dyDescent="0.3">
      <c r="A504" s="1" t="s">
        <v>16</v>
      </c>
      <c r="B504" s="1" t="s">
        <v>16</v>
      </c>
      <c r="C504" s="1" t="s">
        <v>435</v>
      </c>
      <c r="D504" s="1">
        <v>81.599999999999994</v>
      </c>
      <c r="E504" s="1" t="s">
        <v>442</v>
      </c>
      <c r="F504" s="1">
        <v>5</v>
      </c>
      <c r="G504" s="1" t="str">
        <f t="shared" si="18"/>
        <v>5/51</v>
      </c>
      <c r="H504" s="1">
        <v>1600</v>
      </c>
      <c r="I504" s="1">
        <v>82.5</v>
      </c>
      <c r="J504" s="1">
        <v>80</v>
      </c>
      <c r="K504" s="1" t="s">
        <v>203</v>
      </c>
      <c r="L504" s="1" t="s">
        <v>437</v>
      </c>
      <c r="M504" s="1">
        <v>2010</v>
      </c>
      <c r="N504" s="1">
        <v>51.921912342252597</v>
      </c>
      <c r="O504" s="1">
        <v>-113.435635919257</v>
      </c>
      <c r="Q504" s="1" t="s">
        <v>438</v>
      </c>
      <c r="R504" s="1" t="s">
        <v>22</v>
      </c>
    </row>
    <row r="505" spans="1:18" hidden="1" x14ac:dyDescent="0.3">
      <c r="A505" s="1" t="s">
        <v>16</v>
      </c>
      <c r="B505" s="1" t="s">
        <v>16</v>
      </c>
      <c r="C505" s="1" t="s">
        <v>435</v>
      </c>
      <c r="D505" s="1">
        <v>81.599999999999994</v>
      </c>
      <c r="E505" s="1" t="s">
        <v>443</v>
      </c>
      <c r="F505" s="1">
        <v>6</v>
      </c>
      <c r="G505" s="1" t="str">
        <f t="shared" si="18"/>
        <v>6/51</v>
      </c>
      <c r="H505" s="1">
        <v>1600</v>
      </c>
      <c r="I505" s="1">
        <v>82.5</v>
      </c>
      <c r="J505" s="1">
        <v>80</v>
      </c>
      <c r="K505" s="1" t="s">
        <v>203</v>
      </c>
      <c r="L505" s="1" t="s">
        <v>437</v>
      </c>
      <c r="M505" s="1">
        <v>2010</v>
      </c>
      <c r="N505" s="1">
        <v>51.918573336014703</v>
      </c>
      <c r="O505" s="1">
        <v>-113.438283268662</v>
      </c>
      <c r="Q505" s="1" t="s">
        <v>438</v>
      </c>
      <c r="R505" s="1" t="s">
        <v>22</v>
      </c>
    </row>
    <row r="506" spans="1:18" hidden="1" x14ac:dyDescent="0.3">
      <c r="A506" s="1" t="s">
        <v>16</v>
      </c>
      <c r="B506" s="1" t="s">
        <v>16</v>
      </c>
      <c r="C506" s="1" t="s">
        <v>435</v>
      </c>
      <c r="D506" s="1">
        <v>81.599999999999994</v>
      </c>
      <c r="E506" s="1" t="s">
        <v>444</v>
      </c>
      <c r="F506" s="1">
        <v>7</v>
      </c>
      <c r="G506" s="1" t="str">
        <f t="shared" si="18"/>
        <v>7/51</v>
      </c>
      <c r="H506" s="1">
        <v>1600</v>
      </c>
      <c r="I506" s="1">
        <v>82.5</v>
      </c>
      <c r="J506" s="1">
        <v>80</v>
      </c>
      <c r="K506" s="1" t="s">
        <v>203</v>
      </c>
      <c r="L506" s="1" t="s">
        <v>437</v>
      </c>
      <c r="M506" s="1">
        <v>2010</v>
      </c>
      <c r="N506" s="1">
        <v>51.9339394808298</v>
      </c>
      <c r="O506" s="1">
        <v>-113.40302359207</v>
      </c>
      <c r="Q506" s="1" t="s">
        <v>438</v>
      </c>
      <c r="R506" s="1" t="s">
        <v>22</v>
      </c>
    </row>
    <row r="507" spans="1:18" hidden="1" x14ac:dyDescent="0.3">
      <c r="A507" s="1" t="s">
        <v>16</v>
      </c>
      <c r="B507" s="1" t="s">
        <v>16</v>
      </c>
      <c r="C507" s="1" t="s">
        <v>435</v>
      </c>
      <c r="D507" s="1">
        <v>81.599999999999994</v>
      </c>
      <c r="E507" s="1" t="s">
        <v>445</v>
      </c>
      <c r="F507" s="1">
        <v>8</v>
      </c>
      <c r="G507" s="1" t="str">
        <f t="shared" si="18"/>
        <v>8/51</v>
      </c>
      <c r="H507" s="1">
        <v>1600</v>
      </c>
      <c r="I507" s="1">
        <v>82.5</v>
      </c>
      <c r="J507" s="1">
        <v>80</v>
      </c>
      <c r="K507" s="1" t="s">
        <v>203</v>
      </c>
      <c r="L507" s="1" t="s">
        <v>437</v>
      </c>
      <c r="M507" s="1">
        <v>2010</v>
      </c>
      <c r="N507" s="1">
        <v>51.929936859252699</v>
      </c>
      <c r="O507" s="1">
        <v>-113.402910068607</v>
      </c>
      <c r="Q507" s="1" t="s">
        <v>438</v>
      </c>
      <c r="R507" s="1" t="s">
        <v>22</v>
      </c>
    </row>
    <row r="508" spans="1:18" hidden="1" x14ac:dyDescent="0.3">
      <c r="A508" s="1" t="s">
        <v>16</v>
      </c>
      <c r="B508" s="1" t="s">
        <v>16</v>
      </c>
      <c r="C508" s="1" t="s">
        <v>435</v>
      </c>
      <c r="D508" s="1">
        <v>81.599999999999994</v>
      </c>
      <c r="E508" s="1" t="s">
        <v>446</v>
      </c>
      <c r="F508" s="1">
        <v>9</v>
      </c>
      <c r="G508" s="1" t="str">
        <f t="shared" si="18"/>
        <v>9/51</v>
      </c>
      <c r="H508" s="1">
        <v>1600</v>
      </c>
      <c r="I508" s="1">
        <v>82.5</v>
      </c>
      <c r="J508" s="1">
        <v>80</v>
      </c>
      <c r="K508" s="1" t="s">
        <v>203</v>
      </c>
      <c r="L508" s="1" t="s">
        <v>437</v>
      </c>
      <c r="M508" s="1">
        <v>2010</v>
      </c>
      <c r="N508" s="1">
        <v>51.9271536889107</v>
      </c>
      <c r="O508" s="1">
        <v>-113.40225158108601</v>
      </c>
      <c r="Q508" s="1" t="s">
        <v>438</v>
      </c>
      <c r="R508" s="1" t="s">
        <v>22</v>
      </c>
    </row>
    <row r="509" spans="1:18" hidden="1" x14ac:dyDescent="0.3">
      <c r="A509" s="1" t="s">
        <v>16</v>
      </c>
      <c r="B509" s="1" t="s">
        <v>16</v>
      </c>
      <c r="C509" s="1" t="s">
        <v>435</v>
      </c>
      <c r="D509" s="1">
        <v>81.599999999999994</v>
      </c>
      <c r="E509" s="1" t="s">
        <v>447</v>
      </c>
      <c r="F509" s="1">
        <v>10</v>
      </c>
      <c r="G509" s="1" t="str">
        <f t="shared" si="18"/>
        <v>10/51</v>
      </c>
      <c r="H509" s="1">
        <v>1600</v>
      </c>
      <c r="I509" s="1">
        <v>82.5</v>
      </c>
      <c r="J509" s="1">
        <v>80</v>
      </c>
      <c r="K509" s="1" t="s">
        <v>203</v>
      </c>
      <c r="L509" s="1" t="s">
        <v>437</v>
      </c>
      <c r="M509" s="1">
        <v>2010</v>
      </c>
      <c r="N509" s="1">
        <v>51.923555977261501</v>
      </c>
      <c r="O509" s="1">
        <v>-113.39995122849101</v>
      </c>
      <c r="Q509" s="1" t="s">
        <v>438</v>
      </c>
      <c r="R509" s="1" t="s">
        <v>22</v>
      </c>
    </row>
    <row r="510" spans="1:18" hidden="1" x14ac:dyDescent="0.3">
      <c r="A510" s="1" t="s">
        <v>16</v>
      </c>
      <c r="B510" s="1" t="s">
        <v>16</v>
      </c>
      <c r="C510" s="1" t="s">
        <v>435</v>
      </c>
      <c r="D510" s="1">
        <v>81.599999999999994</v>
      </c>
      <c r="E510" s="1" t="s">
        <v>448</v>
      </c>
      <c r="F510" s="1">
        <v>11</v>
      </c>
      <c r="G510" s="1" t="str">
        <f t="shared" si="18"/>
        <v>11/51</v>
      </c>
      <c r="H510" s="1">
        <v>1600</v>
      </c>
      <c r="I510" s="1">
        <v>82.5</v>
      </c>
      <c r="J510" s="1">
        <v>80</v>
      </c>
      <c r="K510" s="1" t="s">
        <v>203</v>
      </c>
      <c r="L510" s="1" t="s">
        <v>437</v>
      </c>
      <c r="M510" s="1">
        <v>2010</v>
      </c>
      <c r="N510" s="1">
        <v>51.920726992347603</v>
      </c>
      <c r="O510" s="1">
        <v>-113.400114029536</v>
      </c>
      <c r="Q510" s="1" t="s">
        <v>438</v>
      </c>
      <c r="R510" s="1" t="s">
        <v>22</v>
      </c>
    </row>
    <row r="511" spans="1:18" hidden="1" x14ac:dyDescent="0.3">
      <c r="A511" s="1" t="s">
        <v>16</v>
      </c>
      <c r="B511" s="1" t="s">
        <v>16</v>
      </c>
      <c r="C511" s="1" t="s">
        <v>435</v>
      </c>
      <c r="D511" s="1">
        <v>81.599999999999994</v>
      </c>
      <c r="E511" s="1" t="s">
        <v>449</v>
      </c>
      <c r="F511" s="1">
        <v>12</v>
      </c>
      <c r="G511" s="1" t="str">
        <f t="shared" si="18"/>
        <v>12/51</v>
      </c>
      <c r="H511" s="1">
        <v>1600</v>
      </c>
      <c r="I511" s="1">
        <v>82.5</v>
      </c>
      <c r="J511" s="1">
        <v>80</v>
      </c>
      <c r="K511" s="1" t="s">
        <v>203</v>
      </c>
      <c r="L511" s="1" t="s">
        <v>437</v>
      </c>
      <c r="M511" s="1">
        <v>2010</v>
      </c>
      <c r="N511" s="1">
        <v>51.917511930431097</v>
      </c>
      <c r="O511" s="1">
        <v>-113.39715465584899</v>
      </c>
      <c r="Q511" s="1" t="s">
        <v>438</v>
      </c>
      <c r="R511" s="1" t="s">
        <v>22</v>
      </c>
    </row>
    <row r="512" spans="1:18" hidden="1" x14ac:dyDescent="0.3">
      <c r="A512" s="1" t="s">
        <v>16</v>
      </c>
      <c r="B512" s="1" t="s">
        <v>16</v>
      </c>
      <c r="C512" s="1" t="s">
        <v>435</v>
      </c>
      <c r="D512" s="1">
        <v>81.599999999999994</v>
      </c>
      <c r="E512" s="1" t="s">
        <v>450</v>
      </c>
      <c r="F512" s="1">
        <v>13</v>
      </c>
      <c r="G512" s="1" t="str">
        <f t="shared" si="18"/>
        <v>13/51</v>
      </c>
      <c r="H512" s="1">
        <v>1600</v>
      </c>
      <c r="I512" s="1">
        <v>82.5</v>
      </c>
      <c r="J512" s="1">
        <v>80</v>
      </c>
      <c r="K512" s="1" t="s">
        <v>203</v>
      </c>
      <c r="L512" s="1" t="s">
        <v>437</v>
      </c>
      <c r="M512" s="1">
        <v>2010</v>
      </c>
      <c r="N512" s="1">
        <v>51.950011148419897</v>
      </c>
      <c r="O512" s="1">
        <v>-113.32279682472701</v>
      </c>
      <c r="Q512" s="1" t="s">
        <v>438</v>
      </c>
      <c r="R512" s="1" t="s">
        <v>22</v>
      </c>
    </row>
    <row r="513" spans="1:18" hidden="1" x14ac:dyDescent="0.3">
      <c r="A513" s="1" t="s">
        <v>16</v>
      </c>
      <c r="B513" s="1" t="s">
        <v>16</v>
      </c>
      <c r="C513" s="1" t="s">
        <v>435</v>
      </c>
      <c r="D513" s="1">
        <v>81.599999999999994</v>
      </c>
      <c r="E513" s="1" t="s">
        <v>451</v>
      </c>
      <c r="F513" s="1">
        <v>14</v>
      </c>
      <c r="G513" s="1" t="str">
        <f t="shared" si="18"/>
        <v>14/51</v>
      </c>
      <c r="H513" s="1">
        <v>1600</v>
      </c>
      <c r="I513" s="1">
        <v>82.5</v>
      </c>
      <c r="J513" s="1">
        <v>80</v>
      </c>
      <c r="K513" s="1" t="s">
        <v>203</v>
      </c>
      <c r="L513" s="1" t="s">
        <v>437</v>
      </c>
      <c r="M513" s="1">
        <v>2010</v>
      </c>
      <c r="N513" s="1">
        <v>51.945791014308902</v>
      </c>
      <c r="O513" s="1">
        <v>-113.32713674508</v>
      </c>
      <c r="Q513" s="1" t="s">
        <v>438</v>
      </c>
      <c r="R513" s="1" t="s">
        <v>22</v>
      </c>
    </row>
    <row r="514" spans="1:18" hidden="1" x14ac:dyDescent="0.3">
      <c r="A514" s="1" t="s">
        <v>16</v>
      </c>
      <c r="B514" s="1" t="s">
        <v>16</v>
      </c>
      <c r="C514" s="1" t="s">
        <v>435</v>
      </c>
      <c r="D514" s="1">
        <v>81.599999999999994</v>
      </c>
      <c r="E514" s="1" t="s">
        <v>452</v>
      </c>
      <c r="F514" s="1">
        <v>15</v>
      </c>
      <c r="G514" s="1" t="str">
        <f t="shared" si="18"/>
        <v>15/51</v>
      </c>
      <c r="H514" s="1">
        <v>1600</v>
      </c>
      <c r="I514" s="1">
        <v>82.5</v>
      </c>
      <c r="J514" s="1">
        <v>80</v>
      </c>
      <c r="K514" s="1" t="s">
        <v>203</v>
      </c>
      <c r="L514" s="1" t="s">
        <v>437</v>
      </c>
      <c r="M514" s="1">
        <v>2010</v>
      </c>
      <c r="N514" s="1">
        <v>51.945898490803103</v>
      </c>
      <c r="O514" s="1">
        <v>-113.315763192725</v>
      </c>
      <c r="Q514" s="1" t="s">
        <v>438</v>
      </c>
      <c r="R514" s="1" t="s">
        <v>22</v>
      </c>
    </row>
    <row r="515" spans="1:18" hidden="1" x14ac:dyDescent="0.3">
      <c r="A515" s="1" t="s">
        <v>16</v>
      </c>
      <c r="B515" s="1" t="s">
        <v>16</v>
      </c>
      <c r="C515" s="1" t="s">
        <v>435</v>
      </c>
      <c r="D515" s="1">
        <v>81.599999999999994</v>
      </c>
      <c r="E515" s="1" t="s">
        <v>453</v>
      </c>
      <c r="F515" s="1">
        <v>16</v>
      </c>
      <c r="G515" s="1" t="str">
        <f t="shared" si="18"/>
        <v>16/51</v>
      </c>
      <c r="H515" s="1">
        <v>1600</v>
      </c>
      <c r="I515" s="1">
        <v>82.5</v>
      </c>
      <c r="J515" s="1">
        <v>80</v>
      </c>
      <c r="K515" s="1" t="s">
        <v>203</v>
      </c>
      <c r="L515" s="1" t="s">
        <v>437</v>
      </c>
      <c r="M515" s="1">
        <v>2010</v>
      </c>
      <c r="N515" s="1">
        <v>51.953272332310497</v>
      </c>
      <c r="O515" s="1">
        <v>-113.318370018255</v>
      </c>
      <c r="Q515" s="1" t="s">
        <v>438</v>
      </c>
      <c r="R515" s="1" t="s">
        <v>22</v>
      </c>
    </row>
    <row r="516" spans="1:18" hidden="1" x14ac:dyDescent="0.3">
      <c r="A516" s="1" t="s">
        <v>16</v>
      </c>
      <c r="B516" s="1" t="s">
        <v>16</v>
      </c>
      <c r="C516" s="1" t="s">
        <v>435</v>
      </c>
      <c r="D516" s="1">
        <v>81.599999999999994</v>
      </c>
      <c r="E516" s="1" t="s">
        <v>454</v>
      </c>
      <c r="F516" s="1">
        <v>17</v>
      </c>
      <c r="G516" s="1" t="str">
        <f t="shared" si="18"/>
        <v>17/51</v>
      </c>
      <c r="H516" s="1">
        <v>1600</v>
      </c>
      <c r="I516" s="1">
        <v>82.5</v>
      </c>
      <c r="J516" s="1">
        <v>80</v>
      </c>
      <c r="K516" s="1" t="s">
        <v>203</v>
      </c>
      <c r="L516" s="1" t="s">
        <v>437</v>
      </c>
      <c r="M516" s="1">
        <v>2010</v>
      </c>
      <c r="N516" s="1">
        <v>51.931382638628001</v>
      </c>
      <c r="O516" s="1">
        <v>-113.321688099019</v>
      </c>
      <c r="Q516" s="1" t="s">
        <v>438</v>
      </c>
      <c r="R516" s="1" t="s">
        <v>22</v>
      </c>
    </row>
    <row r="517" spans="1:18" hidden="1" x14ac:dyDescent="0.3">
      <c r="A517" s="1" t="s">
        <v>16</v>
      </c>
      <c r="B517" s="1" t="s">
        <v>16</v>
      </c>
      <c r="C517" s="1" t="s">
        <v>435</v>
      </c>
      <c r="D517" s="1">
        <v>81.599999999999994</v>
      </c>
      <c r="E517" s="1" t="s">
        <v>455</v>
      </c>
      <c r="F517" s="1">
        <v>18</v>
      </c>
      <c r="G517" s="1" t="str">
        <f t="shared" si="18"/>
        <v>18/51</v>
      </c>
      <c r="H517" s="1">
        <v>1600</v>
      </c>
      <c r="I517" s="1">
        <v>82.5</v>
      </c>
      <c r="J517" s="1">
        <v>80</v>
      </c>
      <c r="K517" s="1" t="s">
        <v>203</v>
      </c>
      <c r="L517" s="1" t="s">
        <v>437</v>
      </c>
      <c r="M517" s="1">
        <v>2010</v>
      </c>
      <c r="N517" s="1">
        <v>51.926682514434702</v>
      </c>
      <c r="O517" s="1">
        <v>-113.32169512178</v>
      </c>
      <c r="Q517" s="1" t="s">
        <v>438</v>
      </c>
      <c r="R517" s="1" t="s">
        <v>22</v>
      </c>
    </row>
    <row r="518" spans="1:18" hidden="1" x14ac:dyDescent="0.3">
      <c r="A518" s="1" t="s">
        <v>16</v>
      </c>
      <c r="B518" s="1" t="s">
        <v>16</v>
      </c>
      <c r="C518" s="1" t="s">
        <v>435</v>
      </c>
      <c r="D518" s="1">
        <v>81.599999999999994</v>
      </c>
      <c r="E518" s="1" t="s">
        <v>456</v>
      </c>
      <c r="F518" s="1">
        <v>19</v>
      </c>
      <c r="G518" s="1" t="str">
        <f t="shared" si="18"/>
        <v>19/51</v>
      </c>
      <c r="H518" s="1">
        <v>1600</v>
      </c>
      <c r="I518" s="1">
        <v>82.5</v>
      </c>
      <c r="J518" s="1">
        <v>80</v>
      </c>
      <c r="K518" s="1" t="s">
        <v>203</v>
      </c>
      <c r="L518" s="1" t="s">
        <v>437</v>
      </c>
      <c r="M518" s="1">
        <v>2010</v>
      </c>
      <c r="N518" s="1">
        <v>51.922113275053697</v>
      </c>
      <c r="O518" s="1">
        <v>-113.322935256059</v>
      </c>
      <c r="Q518" s="1" t="s">
        <v>438</v>
      </c>
      <c r="R518" s="1" t="s">
        <v>22</v>
      </c>
    </row>
    <row r="519" spans="1:18" hidden="1" x14ac:dyDescent="0.3">
      <c r="A519" s="1" t="s">
        <v>16</v>
      </c>
      <c r="B519" s="1" t="s">
        <v>16</v>
      </c>
      <c r="C519" s="1" t="s">
        <v>435</v>
      </c>
      <c r="D519" s="1">
        <v>81.599999999999994</v>
      </c>
      <c r="E519" s="1" t="s">
        <v>457</v>
      </c>
      <c r="F519" s="1">
        <v>20</v>
      </c>
      <c r="G519" s="1" t="str">
        <f t="shared" si="18"/>
        <v>20/51</v>
      </c>
      <c r="H519" s="1">
        <v>1600</v>
      </c>
      <c r="I519" s="1">
        <v>82.5</v>
      </c>
      <c r="J519" s="1">
        <v>80</v>
      </c>
      <c r="K519" s="1" t="s">
        <v>203</v>
      </c>
      <c r="L519" s="1" t="s">
        <v>437</v>
      </c>
      <c r="M519" s="1">
        <v>2010</v>
      </c>
      <c r="N519" s="1">
        <v>51.9223343500949</v>
      </c>
      <c r="O519" s="1">
        <v>-113.33208762494699</v>
      </c>
      <c r="Q519" s="1" t="s">
        <v>438</v>
      </c>
      <c r="R519" s="1" t="s">
        <v>22</v>
      </c>
    </row>
    <row r="520" spans="1:18" hidden="1" x14ac:dyDescent="0.3">
      <c r="A520" s="1" t="s">
        <v>16</v>
      </c>
      <c r="B520" s="1" t="s">
        <v>16</v>
      </c>
      <c r="C520" s="1" t="s">
        <v>435</v>
      </c>
      <c r="D520" s="1">
        <v>81.599999999999994</v>
      </c>
      <c r="E520" s="1" t="s">
        <v>458</v>
      </c>
      <c r="F520" s="1">
        <v>21</v>
      </c>
      <c r="G520" s="1" t="str">
        <f t="shared" si="18"/>
        <v>21/51</v>
      </c>
      <c r="H520" s="1">
        <v>1600</v>
      </c>
      <c r="I520" s="1">
        <v>82.5</v>
      </c>
      <c r="J520" s="1">
        <v>80</v>
      </c>
      <c r="K520" s="1" t="s">
        <v>203</v>
      </c>
      <c r="L520" s="1" t="s">
        <v>437</v>
      </c>
      <c r="M520" s="1">
        <v>2010</v>
      </c>
      <c r="N520" s="1">
        <v>51.894886276928297</v>
      </c>
      <c r="O520" s="1">
        <v>-113.373496115975</v>
      </c>
      <c r="Q520" s="1" t="s">
        <v>438</v>
      </c>
      <c r="R520" s="1" t="s">
        <v>22</v>
      </c>
    </row>
    <row r="521" spans="1:18" hidden="1" x14ac:dyDescent="0.3">
      <c r="A521" s="1" t="s">
        <v>16</v>
      </c>
      <c r="B521" s="1" t="s">
        <v>16</v>
      </c>
      <c r="C521" s="1" t="s">
        <v>435</v>
      </c>
      <c r="D521" s="1">
        <v>81.599999999999994</v>
      </c>
      <c r="E521" s="1" t="s">
        <v>459</v>
      </c>
      <c r="F521" s="1">
        <v>22</v>
      </c>
      <c r="G521" s="1" t="str">
        <f t="shared" si="18"/>
        <v>22/51</v>
      </c>
      <c r="H521" s="1">
        <v>1600</v>
      </c>
      <c r="I521" s="1">
        <v>82.5</v>
      </c>
      <c r="J521" s="1">
        <v>80</v>
      </c>
      <c r="K521" s="1" t="s">
        <v>203</v>
      </c>
      <c r="L521" s="1" t="s">
        <v>437</v>
      </c>
      <c r="M521" s="1">
        <v>2010</v>
      </c>
      <c r="N521" s="1">
        <v>51.898757902049098</v>
      </c>
      <c r="O521" s="1">
        <v>-113.365102796022</v>
      </c>
      <c r="Q521" s="1" t="s">
        <v>438</v>
      </c>
      <c r="R521" s="1" t="s">
        <v>22</v>
      </c>
    </row>
    <row r="522" spans="1:18" hidden="1" x14ac:dyDescent="0.3">
      <c r="A522" s="1" t="s">
        <v>16</v>
      </c>
      <c r="B522" s="1" t="s">
        <v>16</v>
      </c>
      <c r="C522" s="1" t="s">
        <v>435</v>
      </c>
      <c r="D522" s="1">
        <v>81.599999999999994</v>
      </c>
      <c r="E522" s="1" t="s">
        <v>460</v>
      </c>
      <c r="F522" s="1">
        <v>23</v>
      </c>
      <c r="G522" s="1" t="str">
        <f t="shared" si="18"/>
        <v>23/51</v>
      </c>
      <c r="H522" s="1">
        <v>1600</v>
      </c>
      <c r="I522" s="1">
        <v>82.5</v>
      </c>
      <c r="J522" s="1">
        <v>80</v>
      </c>
      <c r="K522" s="1" t="s">
        <v>203</v>
      </c>
      <c r="L522" s="1" t="s">
        <v>437</v>
      </c>
      <c r="M522" s="1">
        <v>2010</v>
      </c>
      <c r="N522" s="1">
        <v>51.902275968355703</v>
      </c>
      <c r="O522" s="1">
        <v>-113.36114261527</v>
      </c>
      <c r="Q522" s="1" t="s">
        <v>438</v>
      </c>
      <c r="R522" s="1" t="s">
        <v>22</v>
      </c>
    </row>
    <row r="523" spans="1:18" hidden="1" x14ac:dyDescent="0.3">
      <c r="A523" s="1" t="s">
        <v>16</v>
      </c>
      <c r="B523" s="1" t="s">
        <v>16</v>
      </c>
      <c r="C523" s="1" t="s">
        <v>435</v>
      </c>
      <c r="D523" s="1">
        <v>81.599999999999994</v>
      </c>
      <c r="E523" s="1" t="s">
        <v>461</v>
      </c>
      <c r="F523" s="1">
        <v>24</v>
      </c>
      <c r="G523" s="1" t="str">
        <f t="shared" si="18"/>
        <v>24/51</v>
      </c>
      <c r="H523" s="1">
        <v>1600</v>
      </c>
      <c r="I523" s="1">
        <v>82.5</v>
      </c>
      <c r="J523" s="1">
        <v>80</v>
      </c>
      <c r="K523" s="1" t="s">
        <v>203</v>
      </c>
      <c r="L523" s="1" t="s">
        <v>437</v>
      </c>
      <c r="M523" s="1">
        <v>2010</v>
      </c>
      <c r="N523" s="1">
        <v>51.904959756287802</v>
      </c>
      <c r="O523" s="1">
        <v>-113.35561228069901</v>
      </c>
      <c r="Q523" s="1" t="s">
        <v>438</v>
      </c>
      <c r="R523" s="1" t="s">
        <v>22</v>
      </c>
    </row>
    <row r="524" spans="1:18" hidden="1" x14ac:dyDescent="0.3">
      <c r="A524" s="1" t="s">
        <v>16</v>
      </c>
      <c r="B524" s="1" t="s">
        <v>16</v>
      </c>
      <c r="C524" s="1" t="s">
        <v>435</v>
      </c>
      <c r="D524" s="1">
        <v>81.599999999999994</v>
      </c>
      <c r="E524" s="1" t="s">
        <v>462</v>
      </c>
      <c r="F524" s="1">
        <v>25</v>
      </c>
      <c r="G524" s="1" t="str">
        <f t="shared" si="18"/>
        <v>25/51</v>
      </c>
      <c r="H524" s="1">
        <v>1600</v>
      </c>
      <c r="I524" s="1">
        <v>82.5</v>
      </c>
      <c r="J524" s="1">
        <v>80</v>
      </c>
      <c r="K524" s="1" t="s">
        <v>203</v>
      </c>
      <c r="L524" s="1" t="s">
        <v>437</v>
      </c>
      <c r="M524" s="1">
        <v>2010</v>
      </c>
      <c r="N524" s="1">
        <v>51.90700469934</v>
      </c>
      <c r="O524" s="1">
        <v>-113.339566528582</v>
      </c>
      <c r="Q524" s="1" t="s">
        <v>438</v>
      </c>
      <c r="R524" s="1" t="s">
        <v>22</v>
      </c>
    </row>
    <row r="525" spans="1:18" hidden="1" x14ac:dyDescent="0.3">
      <c r="A525" s="1" t="s">
        <v>16</v>
      </c>
      <c r="B525" s="1" t="s">
        <v>16</v>
      </c>
      <c r="C525" s="1" t="s">
        <v>435</v>
      </c>
      <c r="D525" s="1">
        <v>81.599999999999994</v>
      </c>
      <c r="E525" s="1" t="s">
        <v>463</v>
      </c>
      <c r="F525" s="1">
        <v>26</v>
      </c>
      <c r="G525" s="1" t="str">
        <f t="shared" si="18"/>
        <v>26/51</v>
      </c>
      <c r="H525" s="1">
        <v>1600</v>
      </c>
      <c r="I525" s="1">
        <v>82.5</v>
      </c>
      <c r="J525" s="1">
        <v>80</v>
      </c>
      <c r="K525" s="1" t="s">
        <v>203</v>
      </c>
      <c r="L525" s="1" t="s">
        <v>437</v>
      </c>
      <c r="M525" s="1">
        <v>2010</v>
      </c>
      <c r="N525" s="1">
        <v>51.9060854367426</v>
      </c>
      <c r="O525" s="1">
        <v>-113.327327654245</v>
      </c>
      <c r="Q525" s="1" t="s">
        <v>438</v>
      </c>
      <c r="R525" s="1" t="s">
        <v>22</v>
      </c>
    </row>
    <row r="526" spans="1:18" hidden="1" x14ac:dyDescent="0.3">
      <c r="A526" s="1" t="s">
        <v>16</v>
      </c>
      <c r="B526" s="1" t="s">
        <v>16</v>
      </c>
      <c r="C526" s="1" t="s">
        <v>435</v>
      </c>
      <c r="D526" s="1">
        <v>81.599999999999994</v>
      </c>
      <c r="E526" s="1" t="s">
        <v>464</v>
      </c>
      <c r="F526" s="1">
        <v>27</v>
      </c>
      <c r="G526" s="1" t="str">
        <f t="shared" si="18"/>
        <v>27/51</v>
      </c>
      <c r="H526" s="1">
        <v>1600</v>
      </c>
      <c r="I526" s="1">
        <v>82.5</v>
      </c>
      <c r="J526" s="1">
        <v>80</v>
      </c>
      <c r="K526" s="1" t="s">
        <v>203</v>
      </c>
      <c r="L526" s="1" t="s">
        <v>437</v>
      </c>
      <c r="M526" s="1">
        <v>2010</v>
      </c>
      <c r="N526" s="1">
        <v>51.885297703106303</v>
      </c>
      <c r="O526" s="1">
        <v>-113.32319071243801</v>
      </c>
      <c r="Q526" s="1" t="s">
        <v>438</v>
      </c>
      <c r="R526" s="1" t="s">
        <v>22</v>
      </c>
    </row>
    <row r="527" spans="1:18" hidden="1" x14ac:dyDescent="0.3">
      <c r="A527" s="1" t="s">
        <v>16</v>
      </c>
      <c r="B527" s="1" t="s">
        <v>16</v>
      </c>
      <c r="C527" s="1" t="s">
        <v>435</v>
      </c>
      <c r="D527" s="1">
        <v>81.599999999999994</v>
      </c>
      <c r="E527" s="1" t="s">
        <v>465</v>
      </c>
      <c r="F527" s="1">
        <v>28</v>
      </c>
      <c r="G527" s="1" t="str">
        <f t="shared" si="18"/>
        <v>28/51</v>
      </c>
      <c r="H527" s="1">
        <v>1600</v>
      </c>
      <c r="I527" s="1">
        <v>82.5</v>
      </c>
      <c r="J527" s="1">
        <v>80</v>
      </c>
      <c r="K527" s="1" t="s">
        <v>203</v>
      </c>
      <c r="L527" s="1" t="s">
        <v>437</v>
      </c>
      <c r="M527" s="1">
        <v>2010</v>
      </c>
      <c r="N527" s="1">
        <v>51.879411454403197</v>
      </c>
      <c r="O527" s="1">
        <v>-113.32551959992</v>
      </c>
      <c r="Q527" s="1" t="s">
        <v>438</v>
      </c>
      <c r="R527" s="1" t="s">
        <v>22</v>
      </c>
    </row>
    <row r="528" spans="1:18" hidden="1" x14ac:dyDescent="0.3">
      <c r="A528" s="1" t="s">
        <v>16</v>
      </c>
      <c r="B528" s="1" t="s">
        <v>16</v>
      </c>
      <c r="C528" s="1" t="s">
        <v>435</v>
      </c>
      <c r="D528" s="1">
        <v>81.599999999999994</v>
      </c>
      <c r="E528" s="1" t="s">
        <v>466</v>
      </c>
      <c r="F528" s="1">
        <v>29</v>
      </c>
      <c r="G528" s="1" t="str">
        <f t="shared" si="18"/>
        <v>29/51</v>
      </c>
      <c r="H528" s="1">
        <v>1600</v>
      </c>
      <c r="I528" s="1">
        <v>82.5</v>
      </c>
      <c r="J528" s="1">
        <v>80</v>
      </c>
      <c r="K528" s="1" t="s">
        <v>203</v>
      </c>
      <c r="L528" s="1" t="s">
        <v>437</v>
      </c>
      <c r="M528" s="1">
        <v>2010</v>
      </c>
      <c r="N528" s="1">
        <v>51.879829433018898</v>
      </c>
      <c r="O528" s="1">
        <v>-113.316123200148</v>
      </c>
      <c r="Q528" s="1" t="s">
        <v>438</v>
      </c>
      <c r="R528" s="1" t="s">
        <v>22</v>
      </c>
    </row>
    <row r="529" spans="1:18" hidden="1" x14ac:dyDescent="0.3">
      <c r="A529" s="1" t="s">
        <v>16</v>
      </c>
      <c r="B529" s="1" t="s">
        <v>16</v>
      </c>
      <c r="C529" s="1" t="s">
        <v>435</v>
      </c>
      <c r="D529" s="1">
        <v>81.599999999999994</v>
      </c>
      <c r="E529" s="1" t="s">
        <v>467</v>
      </c>
      <c r="F529" s="1">
        <v>30</v>
      </c>
      <c r="G529" s="1" t="str">
        <f t="shared" si="18"/>
        <v>30/51</v>
      </c>
      <c r="H529" s="1">
        <v>1600</v>
      </c>
      <c r="I529" s="1">
        <v>82.5</v>
      </c>
      <c r="J529" s="1">
        <v>80</v>
      </c>
      <c r="K529" s="1" t="s">
        <v>203</v>
      </c>
      <c r="L529" s="1" t="s">
        <v>437</v>
      </c>
      <c r="M529" s="1">
        <v>2010</v>
      </c>
      <c r="N529" s="1">
        <v>51.875133104274603</v>
      </c>
      <c r="O529" s="1">
        <v>-113.32330118963699</v>
      </c>
      <c r="Q529" s="1" t="s">
        <v>438</v>
      </c>
      <c r="R529" s="1" t="s">
        <v>22</v>
      </c>
    </row>
    <row r="530" spans="1:18" hidden="1" x14ac:dyDescent="0.3">
      <c r="A530" s="1" t="s">
        <v>16</v>
      </c>
      <c r="B530" s="1" t="s">
        <v>16</v>
      </c>
      <c r="C530" s="1" t="s">
        <v>435</v>
      </c>
      <c r="D530" s="1">
        <v>81.599999999999994</v>
      </c>
      <c r="E530" s="1" t="s">
        <v>468</v>
      </c>
      <c r="F530" s="1">
        <v>31</v>
      </c>
      <c r="G530" s="1" t="str">
        <f t="shared" si="18"/>
        <v>31/51</v>
      </c>
      <c r="H530" s="1">
        <v>1600</v>
      </c>
      <c r="I530" s="1">
        <v>82.5</v>
      </c>
      <c r="J530" s="1">
        <v>80</v>
      </c>
      <c r="K530" s="1" t="s">
        <v>203</v>
      </c>
      <c r="L530" s="1" t="s">
        <v>437</v>
      </c>
      <c r="M530" s="1">
        <v>2010</v>
      </c>
      <c r="N530" s="1">
        <v>51.875961020818799</v>
      </c>
      <c r="O530" s="1">
        <v>-113.315996357706</v>
      </c>
      <c r="Q530" s="1" t="s">
        <v>438</v>
      </c>
      <c r="R530" s="1" t="s">
        <v>22</v>
      </c>
    </row>
    <row r="531" spans="1:18" hidden="1" x14ac:dyDescent="0.3">
      <c r="A531" s="1" t="s">
        <v>16</v>
      </c>
      <c r="B531" s="1" t="s">
        <v>16</v>
      </c>
      <c r="C531" s="1" t="s">
        <v>435</v>
      </c>
      <c r="D531" s="1">
        <v>81.599999999999994</v>
      </c>
      <c r="E531" s="1" t="s">
        <v>469</v>
      </c>
      <c r="F531" s="1">
        <v>32</v>
      </c>
      <c r="G531" s="1" t="str">
        <f t="shared" si="18"/>
        <v>32/51</v>
      </c>
      <c r="H531" s="1">
        <v>1600</v>
      </c>
      <c r="I531" s="1">
        <v>82.5</v>
      </c>
      <c r="J531" s="1">
        <v>80</v>
      </c>
      <c r="K531" s="1" t="s">
        <v>203</v>
      </c>
      <c r="L531" s="1" t="s">
        <v>437</v>
      </c>
      <c r="M531" s="1">
        <v>2010</v>
      </c>
      <c r="N531" s="1">
        <v>51.872484316784401</v>
      </c>
      <c r="O531" s="1">
        <v>-113.318260888099</v>
      </c>
      <c r="Q531" s="1" t="s">
        <v>438</v>
      </c>
      <c r="R531" s="1" t="s">
        <v>22</v>
      </c>
    </row>
    <row r="532" spans="1:18" hidden="1" x14ac:dyDescent="0.3">
      <c r="A532" s="1" t="s">
        <v>16</v>
      </c>
      <c r="B532" s="1" t="s">
        <v>16</v>
      </c>
      <c r="C532" s="1" t="s">
        <v>435</v>
      </c>
      <c r="D532" s="1">
        <v>81.599999999999994</v>
      </c>
      <c r="E532" s="1" t="s">
        <v>470</v>
      </c>
      <c r="F532" s="1">
        <v>33</v>
      </c>
      <c r="G532" s="1" t="str">
        <f t="shared" ref="G532:G550" si="19">F532&amp;"/"&amp;51</f>
        <v>33/51</v>
      </c>
      <c r="H532" s="1">
        <v>1600</v>
      </c>
      <c r="I532" s="1">
        <v>82.5</v>
      </c>
      <c r="J532" s="1">
        <v>80</v>
      </c>
      <c r="K532" s="1" t="s">
        <v>203</v>
      </c>
      <c r="L532" s="1" t="s">
        <v>437</v>
      </c>
      <c r="M532" s="1">
        <v>2010</v>
      </c>
      <c r="N532" s="1">
        <v>51.8701586697876</v>
      </c>
      <c r="O532" s="1">
        <v>-113.31595832082699</v>
      </c>
      <c r="Q532" s="1" t="s">
        <v>438</v>
      </c>
      <c r="R532" s="1" t="s">
        <v>22</v>
      </c>
    </row>
    <row r="533" spans="1:18" hidden="1" x14ac:dyDescent="0.3">
      <c r="A533" s="1" t="s">
        <v>16</v>
      </c>
      <c r="B533" s="1" t="s">
        <v>16</v>
      </c>
      <c r="C533" s="1" t="s">
        <v>435</v>
      </c>
      <c r="D533" s="1">
        <v>81.599999999999994</v>
      </c>
      <c r="E533" s="1" t="s">
        <v>471</v>
      </c>
      <c r="F533" s="1">
        <v>34</v>
      </c>
      <c r="G533" s="1" t="str">
        <f t="shared" si="19"/>
        <v>34/51</v>
      </c>
      <c r="H533" s="1">
        <v>1600</v>
      </c>
      <c r="I533" s="1">
        <v>82.5</v>
      </c>
      <c r="J533" s="1">
        <v>80</v>
      </c>
      <c r="K533" s="1" t="s">
        <v>203</v>
      </c>
      <c r="L533" s="1" t="s">
        <v>437</v>
      </c>
      <c r="M533" s="1">
        <v>2010</v>
      </c>
      <c r="N533" s="1">
        <v>51.869225268120502</v>
      </c>
      <c r="O533" s="1">
        <v>-113.307400294376</v>
      </c>
      <c r="Q533" s="1" t="s">
        <v>438</v>
      </c>
      <c r="R533" s="1" t="s">
        <v>22</v>
      </c>
    </row>
    <row r="534" spans="1:18" hidden="1" x14ac:dyDescent="0.3">
      <c r="A534" s="1" t="s">
        <v>16</v>
      </c>
      <c r="B534" s="1" t="s">
        <v>16</v>
      </c>
      <c r="C534" s="1" t="s">
        <v>435</v>
      </c>
      <c r="D534" s="1">
        <v>81.599999999999994</v>
      </c>
      <c r="E534" s="1" t="s">
        <v>472</v>
      </c>
      <c r="F534" s="1">
        <v>35</v>
      </c>
      <c r="G534" s="1" t="str">
        <f t="shared" si="19"/>
        <v>35/51</v>
      </c>
      <c r="H534" s="1">
        <v>1600</v>
      </c>
      <c r="I534" s="1">
        <v>82.5</v>
      </c>
      <c r="J534" s="1">
        <v>80</v>
      </c>
      <c r="K534" s="1" t="s">
        <v>203</v>
      </c>
      <c r="L534" s="1" t="s">
        <v>437</v>
      </c>
      <c r="M534" s="1">
        <v>2010</v>
      </c>
      <c r="N534" s="1">
        <v>51.872653727874599</v>
      </c>
      <c r="O534" s="1">
        <v>-113.30152795226699</v>
      </c>
      <c r="Q534" s="1" t="s">
        <v>438</v>
      </c>
      <c r="R534" s="1" t="s">
        <v>22</v>
      </c>
    </row>
    <row r="535" spans="1:18" hidden="1" x14ac:dyDescent="0.3">
      <c r="A535" s="1" t="s">
        <v>16</v>
      </c>
      <c r="B535" s="1" t="s">
        <v>16</v>
      </c>
      <c r="C535" s="1" t="s">
        <v>435</v>
      </c>
      <c r="D535" s="1">
        <v>81.599999999999994</v>
      </c>
      <c r="E535" s="1" t="s">
        <v>473</v>
      </c>
      <c r="F535" s="1">
        <v>36</v>
      </c>
      <c r="G535" s="1" t="str">
        <f t="shared" si="19"/>
        <v>36/51</v>
      </c>
      <c r="H535" s="1">
        <v>1600</v>
      </c>
      <c r="I535" s="1">
        <v>82.5</v>
      </c>
      <c r="J535" s="1">
        <v>80</v>
      </c>
      <c r="K535" s="1" t="s">
        <v>203</v>
      </c>
      <c r="L535" s="1" t="s">
        <v>437</v>
      </c>
      <c r="M535" s="1">
        <v>2010</v>
      </c>
      <c r="N535" s="1">
        <v>51.873175600043297</v>
      </c>
      <c r="O535" s="1">
        <v>-113.38833664022501</v>
      </c>
      <c r="Q535" s="1" t="s">
        <v>438</v>
      </c>
      <c r="R535" s="1" t="s">
        <v>22</v>
      </c>
    </row>
    <row r="536" spans="1:18" hidden="1" x14ac:dyDescent="0.3">
      <c r="A536" s="1" t="s">
        <v>16</v>
      </c>
      <c r="B536" s="1" t="s">
        <v>16</v>
      </c>
      <c r="C536" s="1" t="s">
        <v>435</v>
      </c>
      <c r="D536" s="1">
        <v>81.599999999999994</v>
      </c>
      <c r="E536" s="1" t="s">
        <v>474</v>
      </c>
      <c r="F536" s="1">
        <v>37</v>
      </c>
      <c r="G536" s="1" t="str">
        <f t="shared" si="19"/>
        <v>37/51</v>
      </c>
      <c r="H536" s="1">
        <v>1600</v>
      </c>
      <c r="I536" s="1">
        <v>82.5</v>
      </c>
      <c r="J536" s="1">
        <v>80</v>
      </c>
      <c r="K536" s="1" t="s">
        <v>203</v>
      </c>
      <c r="L536" s="1" t="s">
        <v>437</v>
      </c>
      <c r="M536" s="1">
        <v>2010</v>
      </c>
      <c r="N536" s="1">
        <v>51.870163595193198</v>
      </c>
      <c r="O536" s="1">
        <v>-113.392177054255</v>
      </c>
      <c r="Q536" s="1" t="s">
        <v>438</v>
      </c>
      <c r="R536" s="1" t="s">
        <v>22</v>
      </c>
    </row>
    <row r="537" spans="1:18" hidden="1" x14ac:dyDescent="0.3">
      <c r="A537" s="1" t="s">
        <v>16</v>
      </c>
      <c r="B537" s="1" t="s">
        <v>16</v>
      </c>
      <c r="C537" s="1" t="s">
        <v>435</v>
      </c>
      <c r="D537" s="1">
        <v>81.599999999999994</v>
      </c>
      <c r="E537" s="1" t="s">
        <v>475</v>
      </c>
      <c r="F537" s="1">
        <v>38</v>
      </c>
      <c r="G537" s="1" t="str">
        <f t="shared" si="19"/>
        <v>38/51</v>
      </c>
      <c r="H537" s="1">
        <v>1600</v>
      </c>
      <c r="I537" s="1">
        <v>82.5</v>
      </c>
      <c r="J537" s="1">
        <v>80</v>
      </c>
      <c r="K537" s="1" t="s">
        <v>203</v>
      </c>
      <c r="L537" s="1" t="s">
        <v>437</v>
      </c>
      <c r="M537" s="1">
        <v>2010</v>
      </c>
      <c r="N537" s="1">
        <v>51.8690004061717</v>
      </c>
      <c r="O537" s="1">
        <v>-113.384603256128</v>
      </c>
      <c r="Q537" s="1" t="s">
        <v>438</v>
      </c>
      <c r="R537" s="1" t="s">
        <v>22</v>
      </c>
    </row>
    <row r="538" spans="1:18" hidden="1" x14ac:dyDescent="0.3">
      <c r="A538" s="1" t="s">
        <v>16</v>
      </c>
      <c r="B538" s="1" t="s">
        <v>16</v>
      </c>
      <c r="C538" s="1" t="s">
        <v>435</v>
      </c>
      <c r="D538" s="1">
        <v>81.599999999999994</v>
      </c>
      <c r="E538" s="1" t="s">
        <v>476</v>
      </c>
      <c r="F538" s="1">
        <v>39</v>
      </c>
      <c r="G538" s="1" t="str">
        <f t="shared" si="19"/>
        <v>39/51</v>
      </c>
      <c r="H538" s="1">
        <v>1600</v>
      </c>
      <c r="I538" s="1">
        <v>82.5</v>
      </c>
      <c r="J538" s="1">
        <v>80</v>
      </c>
      <c r="K538" s="1" t="s">
        <v>203</v>
      </c>
      <c r="L538" s="1" t="s">
        <v>437</v>
      </c>
      <c r="M538" s="1">
        <v>2010</v>
      </c>
      <c r="N538" s="1">
        <v>51.866336447864498</v>
      </c>
      <c r="O538" s="1">
        <v>-113.393621902414</v>
      </c>
      <c r="Q538" s="1" t="s">
        <v>438</v>
      </c>
      <c r="R538" s="1" t="s">
        <v>22</v>
      </c>
    </row>
    <row r="539" spans="1:18" hidden="1" x14ac:dyDescent="0.3">
      <c r="A539" s="1" t="s">
        <v>16</v>
      </c>
      <c r="B539" s="1" t="s">
        <v>16</v>
      </c>
      <c r="C539" s="1" t="s">
        <v>435</v>
      </c>
      <c r="D539" s="1">
        <v>81.599999999999994</v>
      </c>
      <c r="E539" s="1" t="s">
        <v>477</v>
      </c>
      <c r="F539" s="1">
        <v>40</v>
      </c>
      <c r="G539" s="1" t="str">
        <f t="shared" si="19"/>
        <v>40/51</v>
      </c>
      <c r="H539" s="1">
        <v>1600</v>
      </c>
      <c r="I539" s="1">
        <v>82.5</v>
      </c>
      <c r="J539" s="1">
        <v>80</v>
      </c>
      <c r="K539" s="1" t="s">
        <v>203</v>
      </c>
      <c r="L539" s="1" t="s">
        <v>437</v>
      </c>
      <c r="M539" s="1">
        <v>2010</v>
      </c>
      <c r="N539" s="1">
        <v>51.862843061089201</v>
      </c>
      <c r="O539" s="1">
        <v>-113.399315336478</v>
      </c>
      <c r="Q539" s="1" t="s">
        <v>438</v>
      </c>
      <c r="R539" s="1" t="s">
        <v>22</v>
      </c>
    </row>
    <row r="540" spans="1:18" hidden="1" x14ac:dyDescent="0.3">
      <c r="A540" s="1" t="s">
        <v>16</v>
      </c>
      <c r="B540" s="1" t="s">
        <v>16</v>
      </c>
      <c r="C540" s="1" t="s">
        <v>435</v>
      </c>
      <c r="D540" s="1">
        <v>81.599999999999994</v>
      </c>
      <c r="E540" s="1" t="s">
        <v>478</v>
      </c>
      <c r="F540" s="1">
        <v>41</v>
      </c>
      <c r="G540" s="1" t="str">
        <f t="shared" si="19"/>
        <v>41/51</v>
      </c>
      <c r="H540" s="1">
        <v>1600</v>
      </c>
      <c r="I540" s="1">
        <v>82.5</v>
      </c>
      <c r="J540" s="1">
        <v>80</v>
      </c>
      <c r="K540" s="1" t="s">
        <v>203</v>
      </c>
      <c r="L540" s="1" t="s">
        <v>437</v>
      </c>
      <c r="M540" s="1">
        <v>2010</v>
      </c>
      <c r="N540" s="1">
        <v>51.859661517095098</v>
      </c>
      <c r="O540" s="1">
        <v>-113.393798945521</v>
      </c>
      <c r="Q540" s="1" t="s">
        <v>438</v>
      </c>
      <c r="R540" s="1" t="s">
        <v>22</v>
      </c>
    </row>
    <row r="541" spans="1:18" hidden="1" x14ac:dyDescent="0.3">
      <c r="A541" s="1" t="s">
        <v>16</v>
      </c>
      <c r="B541" s="1" t="s">
        <v>16</v>
      </c>
      <c r="C541" s="1" t="s">
        <v>435</v>
      </c>
      <c r="D541" s="1">
        <v>81.599999999999994</v>
      </c>
      <c r="E541" s="1" t="s">
        <v>479</v>
      </c>
      <c r="F541" s="1">
        <v>42</v>
      </c>
      <c r="G541" s="1" t="str">
        <f t="shared" si="19"/>
        <v>42/51</v>
      </c>
      <c r="H541" s="1">
        <v>1600</v>
      </c>
      <c r="I541" s="1">
        <v>82.5</v>
      </c>
      <c r="J541" s="1">
        <v>80</v>
      </c>
      <c r="K541" s="1" t="s">
        <v>203</v>
      </c>
      <c r="L541" s="1" t="s">
        <v>437</v>
      </c>
      <c r="M541" s="1">
        <v>2010</v>
      </c>
      <c r="N541" s="1">
        <v>51.859293116914401</v>
      </c>
      <c r="O541" s="1">
        <v>-113.387326418364</v>
      </c>
      <c r="Q541" s="1" t="s">
        <v>438</v>
      </c>
      <c r="R541" s="1" t="s">
        <v>22</v>
      </c>
    </row>
    <row r="542" spans="1:18" hidden="1" x14ac:dyDescent="0.3">
      <c r="A542" s="1" t="s">
        <v>16</v>
      </c>
      <c r="B542" s="1" t="s">
        <v>16</v>
      </c>
      <c r="C542" s="1" t="s">
        <v>435</v>
      </c>
      <c r="D542" s="1">
        <v>81.599999999999994</v>
      </c>
      <c r="E542" s="1" t="s">
        <v>480</v>
      </c>
      <c r="F542" s="1">
        <v>43</v>
      </c>
      <c r="G542" s="1" t="str">
        <f t="shared" si="19"/>
        <v>43/51</v>
      </c>
      <c r="H542" s="1">
        <v>1600</v>
      </c>
      <c r="I542" s="1">
        <v>82.5</v>
      </c>
      <c r="J542" s="1">
        <v>80</v>
      </c>
      <c r="K542" s="1" t="s">
        <v>203</v>
      </c>
      <c r="L542" s="1" t="s">
        <v>437</v>
      </c>
      <c r="M542" s="1">
        <v>2010</v>
      </c>
      <c r="N542" s="1">
        <v>51.863550242036602</v>
      </c>
      <c r="O542" s="1">
        <v>-113.38947978370599</v>
      </c>
      <c r="Q542" s="1" t="s">
        <v>438</v>
      </c>
      <c r="R542" s="1" t="s">
        <v>22</v>
      </c>
    </row>
    <row r="543" spans="1:18" hidden="1" x14ac:dyDescent="0.3">
      <c r="A543" s="1" t="s">
        <v>16</v>
      </c>
      <c r="B543" s="1" t="s">
        <v>16</v>
      </c>
      <c r="C543" s="1" t="s">
        <v>435</v>
      </c>
      <c r="D543" s="1">
        <v>81.599999999999994</v>
      </c>
      <c r="E543" s="1" t="s">
        <v>481</v>
      </c>
      <c r="F543" s="1">
        <v>44</v>
      </c>
      <c r="G543" s="1" t="str">
        <f t="shared" si="19"/>
        <v>44/51</v>
      </c>
      <c r="H543" s="1">
        <v>1600</v>
      </c>
      <c r="I543" s="1">
        <v>82.5</v>
      </c>
      <c r="J543" s="1">
        <v>80</v>
      </c>
      <c r="K543" s="1" t="s">
        <v>203</v>
      </c>
      <c r="L543" s="1" t="s">
        <v>437</v>
      </c>
      <c r="M543" s="1">
        <v>2010</v>
      </c>
      <c r="N543" s="1">
        <v>51.897496419080802</v>
      </c>
      <c r="O543" s="1">
        <v>-113.43915174101799</v>
      </c>
      <c r="Q543" s="1" t="s">
        <v>438</v>
      </c>
      <c r="R543" s="1" t="s">
        <v>22</v>
      </c>
    </row>
    <row r="544" spans="1:18" hidden="1" x14ac:dyDescent="0.3">
      <c r="A544" s="1" t="s">
        <v>16</v>
      </c>
      <c r="B544" s="1" t="s">
        <v>16</v>
      </c>
      <c r="C544" s="1" t="s">
        <v>435</v>
      </c>
      <c r="D544" s="1">
        <v>81.599999999999994</v>
      </c>
      <c r="E544" s="1" t="s">
        <v>482</v>
      </c>
      <c r="F544" s="1">
        <v>45</v>
      </c>
      <c r="G544" s="1" t="str">
        <f t="shared" si="19"/>
        <v>45/51</v>
      </c>
      <c r="H544" s="1">
        <v>1600</v>
      </c>
      <c r="I544" s="1">
        <v>82.5</v>
      </c>
      <c r="J544" s="1">
        <v>80</v>
      </c>
      <c r="K544" s="1" t="s">
        <v>203</v>
      </c>
      <c r="L544" s="1" t="s">
        <v>437</v>
      </c>
      <c r="M544" s="1">
        <v>2010</v>
      </c>
      <c r="N544" s="1">
        <v>51.89410762152</v>
      </c>
      <c r="O544" s="1">
        <v>-113.43878389154099</v>
      </c>
      <c r="Q544" s="1" t="s">
        <v>438</v>
      </c>
      <c r="R544" s="1" t="s">
        <v>22</v>
      </c>
    </row>
    <row r="545" spans="1:18" hidden="1" x14ac:dyDescent="0.3">
      <c r="A545" s="1" t="s">
        <v>16</v>
      </c>
      <c r="B545" s="1" t="s">
        <v>16</v>
      </c>
      <c r="C545" s="1" t="s">
        <v>435</v>
      </c>
      <c r="D545" s="1">
        <v>81.599999999999994</v>
      </c>
      <c r="E545" s="1" t="s">
        <v>483</v>
      </c>
      <c r="F545" s="1">
        <v>46</v>
      </c>
      <c r="G545" s="1" t="str">
        <f t="shared" si="19"/>
        <v>46/51</v>
      </c>
      <c r="H545" s="1">
        <v>1600</v>
      </c>
      <c r="I545" s="1">
        <v>82.5</v>
      </c>
      <c r="J545" s="1">
        <v>80</v>
      </c>
      <c r="K545" s="1" t="s">
        <v>203</v>
      </c>
      <c r="L545" s="1" t="s">
        <v>437</v>
      </c>
      <c r="M545" s="1">
        <v>2010</v>
      </c>
      <c r="N545" s="1">
        <v>51.890606245257104</v>
      </c>
      <c r="O545" s="1">
        <v>-113.444754637036</v>
      </c>
      <c r="Q545" s="1" t="s">
        <v>438</v>
      </c>
      <c r="R545" s="1" t="s">
        <v>22</v>
      </c>
    </row>
    <row r="546" spans="1:18" hidden="1" x14ac:dyDescent="0.3">
      <c r="A546" s="1" t="s">
        <v>16</v>
      </c>
      <c r="B546" s="1" t="s">
        <v>16</v>
      </c>
      <c r="C546" s="1" t="s">
        <v>435</v>
      </c>
      <c r="D546" s="1">
        <v>81.599999999999994</v>
      </c>
      <c r="E546" s="1" t="s">
        <v>484</v>
      </c>
      <c r="F546" s="1">
        <v>47</v>
      </c>
      <c r="G546" s="1" t="str">
        <f t="shared" si="19"/>
        <v>47/51</v>
      </c>
      <c r="H546" s="1">
        <v>1600</v>
      </c>
      <c r="I546" s="1">
        <v>82.5</v>
      </c>
      <c r="J546" s="1">
        <v>80</v>
      </c>
      <c r="K546" s="1" t="s">
        <v>203</v>
      </c>
      <c r="L546" s="1" t="s">
        <v>437</v>
      </c>
      <c r="M546" s="1">
        <v>2010</v>
      </c>
      <c r="N546" s="1">
        <v>51.890597692393698</v>
      </c>
      <c r="O546" s="1">
        <v>-113.434435340015</v>
      </c>
      <c r="Q546" s="1" t="s">
        <v>438</v>
      </c>
      <c r="R546" s="1" t="s">
        <v>22</v>
      </c>
    </row>
    <row r="547" spans="1:18" hidden="1" x14ac:dyDescent="0.3">
      <c r="A547" s="1" t="s">
        <v>16</v>
      </c>
      <c r="B547" s="1" t="s">
        <v>16</v>
      </c>
      <c r="C547" s="1" t="s">
        <v>435</v>
      </c>
      <c r="D547" s="1">
        <v>81.599999999999994</v>
      </c>
      <c r="E547" s="1" t="s">
        <v>485</v>
      </c>
      <c r="F547" s="1">
        <v>48</v>
      </c>
      <c r="G547" s="1" t="str">
        <f t="shared" si="19"/>
        <v>48/51</v>
      </c>
      <c r="H547" s="1">
        <v>1600</v>
      </c>
      <c r="I547" s="1">
        <v>82.5</v>
      </c>
      <c r="J547" s="1">
        <v>80</v>
      </c>
      <c r="K547" s="1" t="s">
        <v>203</v>
      </c>
      <c r="L547" s="1" t="s">
        <v>437</v>
      </c>
      <c r="M547" s="1">
        <v>2010</v>
      </c>
      <c r="N547" s="1">
        <v>51.854876308004201</v>
      </c>
      <c r="O547" s="1">
        <v>-113.282432267519</v>
      </c>
      <c r="Q547" s="1" t="s">
        <v>438</v>
      </c>
      <c r="R547" s="1" t="s">
        <v>22</v>
      </c>
    </row>
    <row r="548" spans="1:18" hidden="1" x14ac:dyDescent="0.3">
      <c r="A548" s="1" t="s">
        <v>16</v>
      </c>
      <c r="B548" s="1" t="s">
        <v>16</v>
      </c>
      <c r="C548" s="1" t="s">
        <v>435</v>
      </c>
      <c r="D548" s="1">
        <v>81.599999999999994</v>
      </c>
      <c r="E548" s="1" t="s">
        <v>486</v>
      </c>
      <c r="F548" s="1">
        <v>49</v>
      </c>
      <c r="G548" s="1" t="str">
        <f t="shared" si="19"/>
        <v>49/51</v>
      </c>
      <c r="H548" s="1">
        <v>1600</v>
      </c>
      <c r="I548" s="1">
        <v>82.5</v>
      </c>
      <c r="J548" s="1">
        <v>80</v>
      </c>
      <c r="K548" s="1" t="s">
        <v>203</v>
      </c>
      <c r="L548" s="1" t="s">
        <v>437</v>
      </c>
      <c r="M548" s="1">
        <v>2010</v>
      </c>
      <c r="N548" s="1">
        <v>51.854726927050002</v>
      </c>
      <c r="O548" s="1">
        <v>-113.299024156321</v>
      </c>
      <c r="Q548" s="1" t="s">
        <v>438</v>
      </c>
      <c r="R548" s="1" t="s">
        <v>22</v>
      </c>
    </row>
    <row r="549" spans="1:18" hidden="1" x14ac:dyDescent="0.3">
      <c r="A549" s="1" t="s">
        <v>16</v>
      </c>
      <c r="B549" s="1" t="s">
        <v>16</v>
      </c>
      <c r="C549" s="1" t="s">
        <v>435</v>
      </c>
      <c r="D549" s="1">
        <v>81.599999999999994</v>
      </c>
      <c r="E549" s="1" t="s">
        <v>487</v>
      </c>
      <c r="F549" s="1">
        <v>50</v>
      </c>
      <c r="G549" s="1" t="str">
        <f t="shared" si="19"/>
        <v>50/51</v>
      </c>
      <c r="H549" s="1">
        <v>1600</v>
      </c>
      <c r="I549" s="1">
        <v>82.5</v>
      </c>
      <c r="J549" s="1">
        <v>80</v>
      </c>
      <c r="K549" s="1" t="s">
        <v>203</v>
      </c>
      <c r="L549" s="1" t="s">
        <v>437</v>
      </c>
      <c r="M549" s="1">
        <v>2010</v>
      </c>
      <c r="N549" s="1">
        <v>51.860865927232801</v>
      </c>
      <c r="O549" s="1">
        <v>-113.303786620035</v>
      </c>
      <c r="Q549" s="1" t="s">
        <v>438</v>
      </c>
      <c r="R549" s="1" t="s">
        <v>22</v>
      </c>
    </row>
    <row r="550" spans="1:18" hidden="1" x14ac:dyDescent="0.3">
      <c r="A550" s="1" t="s">
        <v>16</v>
      </c>
      <c r="B550" s="1" t="s">
        <v>16</v>
      </c>
      <c r="C550" s="1" t="s">
        <v>435</v>
      </c>
      <c r="D550" s="1">
        <v>81.599999999999994</v>
      </c>
      <c r="E550" s="1" t="s">
        <v>488</v>
      </c>
      <c r="F550" s="1">
        <v>51</v>
      </c>
      <c r="G550" s="1" t="str">
        <f t="shared" si="19"/>
        <v>51/51</v>
      </c>
      <c r="H550" s="1">
        <v>1600</v>
      </c>
      <c r="I550" s="1">
        <v>82.5</v>
      </c>
      <c r="J550" s="1">
        <v>80</v>
      </c>
      <c r="K550" s="1" t="s">
        <v>203</v>
      </c>
      <c r="L550" s="1" t="s">
        <v>437</v>
      </c>
      <c r="M550" s="1">
        <v>2010</v>
      </c>
      <c r="N550" s="1">
        <v>51.858796308426697</v>
      </c>
      <c r="O550" s="1">
        <v>-113.28411350700399</v>
      </c>
      <c r="Q550" s="1" t="s">
        <v>438</v>
      </c>
      <c r="R550" s="1" t="s">
        <v>22</v>
      </c>
    </row>
    <row r="551" spans="1:18" hidden="1" x14ac:dyDescent="0.3">
      <c r="A551" s="1" t="s">
        <v>16</v>
      </c>
      <c r="B551" s="1" t="s">
        <v>16</v>
      </c>
      <c r="C551" s="1" t="s">
        <v>1140</v>
      </c>
      <c r="D551" s="1">
        <v>152.1</v>
      </c>
      <c r="E551" s="1" t="s">
        <v>1141</v>
      </c>
      <c r="F551" s="1">
        <v>1</v>
      </c>
      <c r="G551" s="1" t="str">
        <f t="shared" ref="G551:G584" si="20">F551&amp;"/"&amp;34</f>
        <v>1/34</v>
      </c>
      <c r="H551" s="1">
        <v>4500</v>
      </c>
      <c r="I551" s="1">
        <v>150</v>
      </c>
      <c r="J551" s="1">
        <v>120</v>
      </c>
      <c r="K551" s="1" t="s">
        <v>25</v>
      </c>
      <c r="L551" s="1" t="s">
        <v>1142</v>
      </c>
      <c r="M551" s="1">
        <v>2023</v>
      </c>
      <c r="N551" s="1">
        <v>53.242122171163501</v>
      </c>
      <c r="O551" s="1">
        <v>-111.109167022368</v>
      </c>
      <c r="P551" s="1" t="s">
        <v>8375</v>
      </c>
      <c r="Q551" s="1" t="s">
        <v>1143</v>
      </c>
      <c r="R551" s="1" t="s">
        <v>22</v>
      </c>
    </row>
    <row r="552" spans="1:18" hidden="1" x14ac:dyDescent="0.3">
      <c r="A552" s="1" t="s">
        <v>16</v>
      </c>
      <c r="B552" s="1" t="s">
        <v>16</v>
      </c>
      <c r="C552" s="1" t="s">
        <v>1140</v>
      </c>
      <c r="D552" s="1">
        <v>152.1</v>
      </c>
      <c r="E552" s="1" t="s">
        <v>1144</v>
      </c>
      <c r="F552" s="1">
        <v>2</v>
      </c>
      <c r="G552" s="1" t="str">
        <f t="shared" si="20"/>
        <v>2/34</v>
      </c>
      <c r="H552" s="1">
        <v>4500</v>
      </c>
      <c r="I552" s="1">
        <v>150</v>
      </c>
      <c r="J552" s="1">
        <v>120</v>
      </c>
      <c r="K552" s="1" t="s">
        <v>25</v>
      </c>
      <c r="L552" s="1" t="s">
        <v>1142</v>
      </c>
      <c r="M552" s="1">
        <v>2023</v>
      </c>
      <c r="N552" s="1">
        <v>53.245954980363798</v>
      </c>
      <c r="O552" s="1">
        <v>-111.10469031455</v>
      </c>
      <c r="P552" s="1" t="s">
        <v>8375</v>
      </c>
      <c r="Q552" s="1" t="s">
        <v>1143</v>
      </c>
      <c r="R552" s="1" t="s">
        <v>22</v>
      </c>
    </row>
    <row r="553" spans="1:18" hidden="1" x14ac:dyDescent="0.3">
      <c r="A553" s="1" t="s">
        <v>16</v>
      </c>
      <c r="B553" s="1" t="s">
        <v>16</v>
      </c>
      <c r="C553" s="1" t="s">
        <v>1140</v>
      </c>
      <c r="D553" s="1">
        <v>152.1</v>
      </c>
      <c r="E553" s="1" t="s">
        <v>1145</v>
      </c>
      <c r="F553" s="1">
        <v>3</v>
      </c>
      <c r="G553" s="1" t="str">
        <f t="shared" si="20"/>
        <v>3/34</v>
      </c>
      <c r="H553" s="1">
        <v>4500</v>
      </c>
      <c r="I553" s="1">
        <v>150</v>
      </c>
      <c r="J553" s="1">
        <v>120</v>
      </c>
      <c r="K553" s="1" t="s">
        <v>25</v>
      </c>
      <c r="L553" s="1" t="s">
        <v>1142</v>
      </c>
      <c r="M553" s="1">
        <v>2023</v>
      </c>
      <c r="N553" s="1">
        <v>53.252552452726199</v>
      </c>
      <c r="O553" s="1">
        <v>-111.11842123749101</v>
      </c>
      <c r="P553" s="1" t="s">
        <v>8375</v>
      </c>
      <c r="Q553" s="1" t="s">
        <v>1143</v>
      </c>
      <c r="R553" s="1" t="s">
        <v>22</v>
      </c>
    </row>
    <row r="554" spans="1:18" hidden="1" x14ac:dyDescent="0.3">
      <c r="A554" s="1" t="s">
        <v>16</v>
      </c>
      <c r="B554" s="1" t="s">
        <v>16</v>
      </c>
      <c r="C554" s="1" t="s">
        <v>1140</v>
      </c>
      <c r="D554" s="1">
        <v>152.1</v>
      </c>
      <c r="E554" s="1" t="s">
        <v>1146</v>
      </c>
      <c r="F554" s="1">
        <v>4</v>
      </c>
      <c r="G554" s="1" t="str">
        <f t="shared" si="20"/>
        <v>4/34</v>
      </c>
      <c r="H554" s="1">
        <v>4200</v>
      </c>
      <c r="I554" s="1">
        <v>136</v>
      </c>
      <c r="J554" s="1">
        <v>82</v>
      </c>
      <c r="K554" s="1" t="s">
        <v>25</v>
      </c>
      <c r="L554" s="1" t="s">
        <v>908</v>
      </c>
      <c r="M554" s="1">
        <v>2023</v>
      </c>
      <c r="N554" s="1">
        <v>53.256446504733802</v>
      </c>
      <c r="O554" s="1">
        <v>-111.112707443484</v>
      </c>
      <c r="P554" s="1" t="s">
        <v>8375</v>
      </c>
      <c r="Q554" s="1" t="s">
        <v>1143</v>
      </c>
      <c r="R554" s="1" t="s">
        <v>22</v>
      </c>
    </row>
    <row r="555" spans="1:18" hidden="1" x14ac:dyDescent="0.3">
      <c r="A555" s="1" t="s">
        <v>16</v>
      </c>
      <c r="B555" s="1" t="s">
        <v>16</v>
      </c>
      <c r="C555" s="1" t="s">
        <v>1140</v>
      </c>
      <c r="D555" s="1">
        <v>152.1</v>
      </c>
      <c r="E555" s="1" t="s">
        <v>1147</v>
      </c>
      <c r="F555" s="1">
        <v>5</v>
      </c>
      <c r="G555" s="1" t="str">
        <f t="shared" si="20"/>
        <v>5/34</v>
      </c>
      <c r="H555" s="1">
        <v>4500</v>
      </c>
      <c r="I555" s="1">
        <v>150</v>
      </c>
      <c r="J555" s="1">
        <v>120</v>
      </c>
      <c r="K555" s="1" t="s">
        <v>25</v>
      </c>
      <c r="L555" s="1" t="s">
        <v>1142</v>
      </c>
      <c r="M555" s="1">
        <v>2023</v>
      </c>
      <c r="N555" s="1">
        <v>53.250665589927202</v>
      </c>
      <c r="O555" s="1">
        <v>-111.09857665067101</v>
      </c>
      <c r="P555" s="1" t="s">
        <v>8375</v>
      </c>
      <c r="Q555" s="1" t="s">
        <v>1143</v>
      </c>
      <c r="R555" s="1" t="s">
        <v>22</v>
      </c>
    </row>
    <row r="556" spans="1:18" hidden="1" x14ac:dyDescent="0.3">
      <c r="A556" s="1" t="s">
        <v>16</v>
      </c>
      <c r="B556" s="1" t="s">
        <v>16</v>
      </c>
      <c r="C556" s="1" t="s">
        <v>1140</v>
      </c>
      <c r="D556" s="1">
        <v>152.1</v>
      </c>
      <c r="E556" s="1" t="s">
        <v>1148</v>
      </c>
      <c r="F556" s="1">
        <v>6</v>
      </c>
      <c r="G556" s="1" t="str">
        <f t="shared" si="20"/>
        <v>6/34</v>
      </c>
      <c r="H556" s="1">
        <v>4500</v>
      </c>
      <c r="I556" s="1">
        <v>150</v>
      </c>
      <c r="J556" s="1">
        <v>120</v>
      </c>
      <c r="K556" s="1" t="s">
        <v>25</v>
      </c>
      <c r="L556" s="1" t="s">
        <v>1142</v>
      </c>
      <c r="M556" s="1">
        <v>2023</v>
      </c>
      <c r="N556" s="1">
        <v>53.254463598916502</v>
      </c>
      <c r="O556" s="1">
        <v>-111.09189466490299</v>
      </c>
      <c r="P556" s="1" t="s">
        <v>8375</v>
      </c>
      <c r="Q556" s="1" t="s">
        <v>1143</v>
      </c>
      <c r="R556" s="1" t="s">
        <v>22</v>
      </c>
    </row>
    <row r="557" spans="1:18" hidden="1" x14ac:dyDescent="0.3">
      <c r="A557" s="1" t="s">
        <v>16</v>
      </c>
      <c r="B557" s="1" t="s">
        <v>16</v>
      </c>
      <c r="C557" s="1" t="s">
        <v>1140</v>
      </c>
      <c r="D557" s="1">
        <v>152.1</v>
      </c>
      <c r="E557" s="1" t="s">
        <v>1149</v>
      </c>
      <c r="F557" s="1">
        <v>7</v>
      </c>
      <c r="G557" s="1" t="str">
        <f t="shared" si="20"/>
        <v>7/34</v>
      </c>
      <c r="H557" s="1">
        <v>4500</v>
      </c>
      <c r="I557" s="1">
        <v>150</v>
      </c>
      <c r="J557" s="1">
        <v>120</v>
      </c>
      <c r="K557" s="1" t="s">
        <v>25</v>
      </c>
      <c r="L557" s="1" t="s">
        <v>1142</v>
      </c>
      <c r="M557" s="1">
        <v>2023</v>
      </c>
      <c r="N557" s="1">
        <v>53.257004077277301</v>
      </c>
      <c r="O557" s="1">
        <v>-111.083708578298</v>
      </c>
      <c r="P557" s="1" t="s">
        <v>8375</v>
      </c>
      <c r="Q557" s="1" t="s">
        <v>1143</v>
      </c>
      <c r="R557" s="1" t="s">
        <v>22</v>
      </c>
    </row>
    <row r="558" spans="1:18" hidden="1" x14ac:dyDescent="0.3">
      <c r="A558" s="1" t="s">
        <v>16</v>
      </c>
      <c r="B558" s="1" t="s">
        <v>16</v>
      </c>
      <c r="C558" s="1" t="s">
        <v>1140</v>
      </c>
      <c r="D558" s="1">
        <v>152.1</v>
      </c>
      <c r="E558" s="1" t="s">
        <v>1150</v>
      </c>
      <c r="F558" s="1">
        <v>8</v>
      </c>
      <c r="G558" s="1" t="str">
        <f t="shared" si="20"/>
        <v>8/34</v>
      </c>
      <c r="H558" s="1">
        <v>4500</v>
      </c>
      <c r="I558" s="1">
        <v>150</v>
      </c>
      <c r="J558" s="1">
        <v>120</v>
      </c>
      <c r="K558" s="1" t="s">
        <v>25</v>
      </c>
      <c r="L558" s="1" t="s">
        <v>1142</v>
      </c>
      <c r="M558" s="1">
        <v>2023</v>
      </c>
      <c r="N558" s="1">
        <v>53.262011403204099</v>
      </c>
      <c r="O558" s="1">
        <v>-111.10662881109999</v>
      </c>
      <c r="P558" s="1" t="s">
        <v>8375</v>
      </c>
      <c r="Q558" s="1" t="s">
        <v>1143</v>
      </c>
      <c r="R558" s="1" t="s">
        <v>22</v>
      </c>
    </row>
    <row r="559" spans="1:18" hidden="1" x14ac:dyDescent="0.3">
      <c r="A559" s="1" t="s">
        <v>16</v>
      </c>
      <c r="B559" s="1" t="s">
        <v>16</v>
      </c>
      <c r="C559" s="1" t="s">
        <v>1140</v>
      </c>
      <c r="D559" s="1">
        <v>152.1</v>
      </c>
      <c r="E559" s="1" t="s">
        <v>1151</v>
      </c>
      <c r="F559" s="1">
        <v>9</v>
      </c>
      <c r="G559" s="1" t="str">
        <f t="shared" si="20"/>
        <v>9/34</v>
      </c>
      <c r="H559" s="1">
        <v>4500</v>
      </c>
      <c r="I559" s="1">
        <v>150</v>
      </c>
      <c r="J559" s="1">
        <v>120</v>
      </c>
      <c r="K559" s="1" t="s">
        <v>25</v>
      </c>
      <c r="L559" s="1" t="s">
        <v>1142</v>
      </c>
      <c r="M559" s="1">
        <v>2023</v>
      </c>
      <c r="N559" s="1">
        <v>53.261219049861303</v>
      </c>
      <c r="O559" s="1">
        <v>-111.080370744763</v>
      </c>
      <c r="P559" s="1" t="s">
        <v>8375</v>
      </c>
      <c r="Q559" s="1" t="s">
        <v>1143</v>
      </c>
      <c r="R559" s="1" t="s">
        <v>22</v>
      </c>
    </row>
    <row r="560" spans="1:18" hidden="1" x14ac:dyDescent="0.3">
      <c r="A560" s="1" t="s">
        <v>16</v>
      </c>
      <c r="B560" s="1" t="s">
        <v>16</v>
      </c>
      <c r="C560" s="1" t="s">
        <v>1140</v>
      </c>
      <c r="D560" s="1">
        <v>152.1</v>
      </c>
      <c r="E560" s="1" t="s">
        <v>1152</v>
      </c>
      <c r="F560" s="1">
        <v>10</v>
      </c>
      <c r="G560" s="1" t="str">
        <f t="shared" si="20"/>
        <v>10/34</v>
      </c>
      <c r="H560" s="1">
        <v>4500</v>
      </c>
      <c r="I560" s="1">
        <v>150</v>
      </c>
      <c r="J560" s="1">
        <v>120</v>
      </c>
      <c r="K560" s="1" t="s">
        <v>25</v>
      </c>
      <c r="L560" s="1" t="s">
        <v>1142</v>
      </c>
      <c r="M560" s="1">
        <v>2023</v>
      </c>
      <c r="N560" s="1">
        <v>53.247616243215603</v>
      </c>
      <c r="O560" s="1">
        <v>-111.07632162927599</v>
      </c>
      <c r="P560" s="1" t="s">
        <v>8375</v>
      </c>
      <c r="Q560" s="1" t="s">
        <v>1143</v>
      </c>
      <c r="R560" s="1" t="s">
        <v>22</v>
      </c>
    </row>
    <row r="561" spans="1:18" hidden="1" x14ac:dyDescent="0.3">
      <c r="A561" s="1" t="s">
        <v>16</v>
      </c>
      <c r="B561" s="1" t="s">
        <v>16</v>
      </c>
      <c r="C561" s="1" t="s">
        <v>1140</v>
      </c>
      <c r="D561" s="1">
        <v>152.1</v>
      </c>
      <c r="E561" s="1" t="s">
        <v>1153</v>
      </c>
      <c r="F561" s="1">
        <v>11</v>
      </c>
      <c r="G561" s="1" t="str">
        <f t="shared" si="20"/>
        <v>11/34</v>
      </c>
      <c r="H561" s="1">
        <v>4500</v>
      </c>
      <c r="I561" s="1">
        <v>150</v>
      </c>
      <c r="J561" s="1">
        <v>120</v>
      </c>
      <c r="K561" s="1" t="s">
        <v>25</v>
      </c>
      <c r="L561" s="1" t="s">
        <v>1142</v>
      </c>
      <c r="M561" s="1">
        <v>2023</v>
      </c>
      <c r="N561" s="1">
        <v>53.258547093071201</v>
      </c>
      <c r="O561" s="1">
        <v>-111.034333513821</v>
      </c>
      <c r="P561" s="1" t="s">
        <v>8375</v>
      </c>
      <c r="Q561" s="1" t="s">
        <v>1143</v>
      </c>
      <c r="R561" s="1" t="s">
        <v>22</v>
      </c>
    </row>
    <row r="562" spans="1:18" hidden="1" x14ac:dyDescent="0.3">
      <c r="A562" s="1" t="s">
        <v>16</v>
      </c>
      <c r="B562" s="1" t="s">
        <v>16</v>
      </c>
      <c r="C562" s="1" t="s">
        <v>1140</v>
      </c>
      <c r="D562" s="1">
        <v>152.1</v>
      </c>
      <c r="E562" s="1" t="s">
        <v>1154</v>
      </c>
      <c r="F562" s="1">
        <v>12</v>
      </c>
      <c r="G562" s="1" t="str">
        <f t="shared" si="20"/>
        <v>12/34</v>
      </c>
      <c r="H562" s="1">
        <v>4500</v>
      </c>
      <c r="I562" s="1">
        <v>150</v>
      </c>
      <c r="J562" s="1">
        <v>120</v>
      </c>
      <c r="K562" s="1" t="s">
        <v>25</v>
      </c>
      <c r="L562" s="1" t="s">
        <v>1142</v>
      </c>
      <c r="M562" s="1">
        <v>2023</v>
      </c>
      <c r="N562" s="1">
        <v>53.231468748044399</v>
      </c>
      <c r="O562" s="1">
        <v>-111.075091557015</v>
      </c>
      <c r="P562" s="1" t="s">
        <v>8375</v>
      </c>
      <c r="Q562" s="1" t="s">
        <v>1143</v>
      </c>
      <c r="R562" s="1" t="s">
        <v>22</v>
      </c>
    </row>
    <row r="563" spans="1:18" hidden="1" x14ac:dyDescent="0.3">
      <c r="A563" s="1" t="s">
        <v>16</v>
      </c>
      <c r="B563" s="1" t="s">
        <v>16</v>
      </c>
      <c r="C563" s="1" t="s">
        <v>1140</v>
      </c>
      <c r="D563" s="1">
        <v>152.1</v>
      </c>
      <c r="E563" s="1" t="s">
        <v>1155</v>
      </c>
      <c r="F563" s="1">
        <v>13</v>
      </c>
      <c r="G563" s="1" t="str">
        <f t="shared" si="20"/>
        <v>13/34</v>
      </c>
      <c r="H563" s="1">
        <v>4500</v>
      </c>
      <c r="I563" s="1">
        <v>150</v>
      </c>
      <c r="J563" s="1">
        <v>120</v>
      </c>
      <c r="K563" s="1" t="s">
        <v>25</v>
      </c>
      <c r="L563" s="1" t="s">
        <v>1142</v>
      </c>
      <c r="M563" s="1">
        <v>2023</v>
      </c>
      <c r="N563" s="1">
        <v>53.228397909201803</v>
      </c>
      <c r="O563" s="1">
        <v>-111.080132887899</v>
      </c>
      <c r="P563" s="1" t="s">
        <v>8375</v>
      </c>
      <c r="Q563" s="1" t="s">
        <v>1143</v>
      </c>
      <c r="R563" s="1" t="s">
        <v>22</v>
      </c>
    </row>
    <row r="564" spans="1:18" hidden="1" x14ac:dyDescent="0.3">
      <c r="A564" s="1" t="s">
        <v>16</v>
      </c>
      <c r="B564" s="1" t="s">
        <v>16</v>
      </c>
      <c r="C564" s="1" t="s">
        <v>1140</v>
      </c>
      <c r="D564" s="1">
        <v>152.1</v>
      </c>
      <c r="E564" s="1" t="s">
        <v>1156</v>
      </c>
      <c r="F564" s="1">
        <v>14</v>
      </c>
      <c r="G564" s="1" t="str">
        <f t="shared" si="20"/>
        <v>14/34</v>
      </c>
      <c r="H564" s="1">
        <v>4500</v>
      </c>
      <c r="I564" s="1">
        <v>150</v>
      </c>
      <c r="J564" s="1">
        <v>120</v>
      </c>
      <c r="K564" s="1" t="s">
        <v>25</v>
      </c>
      <c r="L564" s="1" t="s">
        <v>1142</v>
      </c>
      <c r="M564" s="1">
        <v>2023</v>
      </c>
      <c r="N564" s="1">
        <v>53.232634361393202</v>
      </c>
      <c r="O564" s="1">
        <v>-111.09963358352501</v>
      </c>
      <c r="P564" s="1" t="s">
        <v>8375</v>
      </c>
      <c r="Q564" s="1" t="s">
        <v>1143</v>
      </c>
      <c r="R564" s="1" t="s">
        <v>22</v>
      </c>
    </row>
    <row r="565" spans="1:18" hidden="1" x14ac:dyDescent="0.3">
      <c r="A565" s="1" t="s">
        <v>16</v>
      </c>
      <c r="B565" s="1" t="s">
        <v>16</v>
      </c>
      <c r="C565" s="1" t="s">
        <v>1140</v>
      </c>
      <c r="D565" s="1">
        <v>152.1</v>
      </c>
      <c r="E565" s="1" t="s">
        <v>1157</v>
      </c>
      <c r="F565" s="1">
        <v>15</v>
      </c>
      <c r="G565" s="1" t="str">
        <f t="shared" si="20"/>
        <v>15/34</v>
      </c>
      <c r="H565" s="1">
        <v>4500</v>
      </c>
      <c r="I565" s="1">
        <v>150</v>
      </c>
      <c r="J565" s="1">
        <v>120</v>
      </c>
      <c r="K565" s="1" t="s">
        <v>25</v>
      </c>
      <c r="L565" s="1" t="s">
        <v>1142</v>
      </c>
      <c r="M565" s="1">
        <v>2023</v>
      </c>
      <c r="N565" s="1">
        <v>53.213613550882698</v>
      </c>
      <c r="O565" s="1">
        <v>-111.110988886717</v>
      </c>
      <c r="P565" s="1" t="s">
        <v>8375</v>
      </c>
      <c r="Q565" s="1" t="s">
        <v>1143</v>
      </c>
      <c r="R565" s="1" t="s">
        <v>22</v>
      </c>
    </row>
    <row r="566" spans="1:18" hidden="1" x14ac:dyDescent="0.3">
      <c r="A566" s="1" t="s">
        <v>16</v>
      </c>
      <c r="B566" s="1" t="s">
        <v>16</v>
      </c>
      <c r="C566" s="1" t="s">
        <v>1140</v>
      </c>
      <c r="D566" s="1">
        <v>152.1</v>
      </c>
      <c r="E566" s="1" t="s">
        <v>1158</v>
      </c>
      <c r="F566" s="1">
        <v>16</v>
      </c>
      <c r="G566" s="1" t="str">
        <f t="shared" si="20"/>
        <v>16/34</v>
      </c>
      <c r="H566" s="1">
        <v>4500</v>
      </c>
      <c r="I566" s="1">
        <v>150</v>
      </c>
      <c r="J566" s="1">
        <v>120</v>
      </c>
      <c r="K566" s="1" t="s">
        <v>25</v>
      </c>
      <c r="L566" s="1" t="s">
        <v>1142</v>
      </c>
      <c r="M566" s="1">
        <v>2023</v>
      </c>
      <c r="N566" s="1">
        <v>53.209314021558697</v>
      </c>
      <c r="O566" s="1">
        <v>-111.112706087684</v>
      </c>
      <c r="P566" s="1" t="s">
        <v>8375</v>
      </c>
      <c r="Q566" s="1" t="s">
        <v>1143</v>
      </c>
      <c r="R566" s="1" t="s">
        <v>22</v>
      </c>
    </row>
    <row r="567" spans="1:18" hidden="1" x14ac:dyDescent="0.3">
      <c r="A567" s="1" t="s">
        <v>16</v>
      </c>
      <c r="B567" s="1" t="s">
        <v>16</v>
      </c>
      <c r="C567" s="1" t="s">
        <v>1140</v>
      </c>
      <c r="D567" s="1">
        <v>152.1</v>
      </c>
      <c r="E567" s="1" t="s">
        <v>1159</v>
      </c>
      <c r="F567" s="1">
        <v>17</v>
      </c>
      <c r="G567" s="1" t="str">
        <f t="shared" si="20"/>
        <v>17/34</v>
      </c>
      <c r="H567" s="1">
        <v>4500</v>
      </c>
      <c r="I567" s="1">
        <v>150</v>
      </c>
      <c r="J567" s="1">
        <v>120</v>
      </c>
      <c r="K567" s="1" t="s">
        <v>25</v>
      </c>
      <c r="L567" s="1" t="s">
        <v>1142</v>
      </c>
      <c r="M567" s="1">
        <v>2023</v>
      </c>
      <c r="N567" s="1">
        <v>53.203570089708798</v>
      </c>
      <c r="O567" s="1">
        <v>-111.13000926296</v>
      </c>
      <c r="P567" s="1" t="s">
        <v>8375</v>
      </c>
      <c r="Q567" s="1" t="s">
        <v>1143</v>
      </c>
      <c r="R567" s="1" t="s">
        <v>22</v>
      </c>
    </row>
    <row r="568" spans="1:18" hidden="1" x14ac:dyDescent="0.3">
      <c r="A568" s="1" t="s">
        <v>16</v>
      </c>
      <c r="B568" s="1" t="s">
        <v>16</v>
      </c>
      <c r="C568" s="1" t="s">
        <v>1140</v>
      </c>
      <c r="D568" s="1">
        <v>152.1</v>
      </c>
      <c r="E568" s="1" t="s">
        <v>1160</v>
      </c>
      <c r="F568" s="1">
        <v>18</v>
      </c>
      <c r="G568" s="1" t="str">
        <f t="shared" si="20"/>
        <v>18/34</v>
      </c>
      <c r="H568" s="1">
        <v>4500</v>
      </c>
      <c r="I568" s="1">
        <v>150</v>
      </c>
      <c r="J568" s="1">
        <v>120</v>
      </c>
      <c r="K568" s="1" t="s">
        <v>25</v>
      </c>
      <c r="L568" s="1" t="s">
        <v>1142</v>
      </c>
      <c r="M568" s="1">
        <v>2023</v>
      </c>
      <c r="N568" s="1">
        <v>53.199875353681897</v>
      </c>
      <c r="O568" s="1">
        <v>-111.08735226648</v>
      </c>
      <c r="P568" s="1" t="s">
        <v>8375</v>
      </c>
      <c r="Q568" s="1" t="s">
        <v>1143</v>
      </c>
      <c r="R568" s="1" t="s">
        <v>22</v>
      </c>
    </row>
    <row r="569" spans="1:18" hidden="1" x14ac:dyDescent="0.3">
      <c r="A569" s="1" t="s">
        <v>16</v>
      </c>
      <c r="B569" s="1" t="s">
        <v>16</v>
      </c>
      <c r="C569" s="1" t="s">
        <v>1140</v>
      </c>
      <c r="D569" s="1">
        <v>152.1</v>
      </c>
      <c r="E569" s="1" t="s">
        <v>1161</v>
      </c>
      <c r="F569" s="1">
        <v>19</v>
      </c>
      <c r="G569" s="1" t="str">
        <f t="shared" si="20"/>
        <v>19/34</v>
      </c>
      <c r="H569" s="1">
        <v>4500</v>
      </c>
      <c r="I569" s="1">
        <v>150</v>
      </c>
      <c r="J569" s="1">
        <v>120</v>
      </c>
      <c r="K569" s="1" t="s">
        <v>25</v>
      </c>
      <c r="L569" s="1" t="s">
        <v>1142</v>
      </c>
      <c r="M569" s="1">
        <v>2023</v>
      </c>
      <c r="N569" s="1">
        <v>53.192001573211598</v>
      </c>
      <c r="O569" s="1">
        <v>-111.083249069142</v>
      </c>
      <c r="P569" s="1" t="s">
        <v>8375</v>
      </c>
      <c r="Q569" s="1" t="s">
        <v>1143</v>
      </c>
      <c r="R569" s="1" t="s">
        <v>22</v>
      </c>
    </row>
    <row r="570" spans="1:18" hidden="1" x14ac:dyDescent="0.3">
      <c r="A570" s="1" t="s">
        <v>16</v>
      </c>
      <c r="B570" s="1" t="s">
        <v>16</v>
      </c>
      <c r="C570" s="1" t="s">
        <v>1140</v>
      </c>
      <c r="D570" s="1">
        <v>152.1</v>
      </c>
      <c r="E570" s="1" t="s">
        <v>1162</v>
      </c>
      <c r="F570" s="1">
        <v>20</v>
      </c>
      <c r="G570" s="1" t="str">
        <f t="shared" si="20"/>
        <v>20/34</v>
      </c>
      <c r="H570" s="1">
        <v>4500</v>
      </c>
      <c r="I570" s="1">
        <v>150</v>
      </c>
      <c r="J570" s="1">
        <v>120</v>
      </c>
      <c r="K570" s="1" t="s">
        <v>25</v>
      </c>
      <c r="L570" s="1" t="s">
        <v>1142</v>
      </c>
      <c r="M570" s="1">
        <v>2023</v>
      </c>
      <c r="N570" s="1">
        <v>53.191729234996501</v>
      </c>
      <c r="O570" s="1">
        <v>-111.056157531127</v>
      </c>
      <c r="P570" s="1" t="s">
        <v>8375</v>
      </c>
      <c r="Q570" s="1" t="s">
        <v>1143</v>
      </c>
      <c r="R570" s="1" t="s">
        <v>22</v>
      </c>
    </row>
    <row r="571" spans="1:18" hidden="1" x14ac:dyDescent="0.3">
      <c r="A571" s="1" t="s">
        <v>16</v>
      </c>
      <c r="B571" s="1" t="s">
        <v>16</v>
      </c>
      <c r="C571" s="1" t="s">
        <v>1140</v>
      </c>
      <c r="D571" s="1">
        <v>152.1</v>
      </c>
      <c r="E571" s="1" t="s">
        <v>1163</v>
      </c>
      <c r="F571" s="1">
        <v>21</v>
      </c>
      <c r="G571" s="1" t="str">
        <f t="shared" si="20"/>
        <v>21/34</v>
      </c>
      <c r="H571" s="1">
        <v>4500</v>
      </c>
      <c r="I571" s="1">
        <v>150</v>
      </c>
      <c r="J571" s="1">
        <v>120</v>
      </c>
      <c r="K571" s="1" t="s">
        <v>25</v>
      </c>
      <c r="L571" s="1" t="s">
        <v>1142</v>
      </c>
      <c r="M571" s="1">
        <v>2023</v>
      </c>
      <c r="N571" s="1">
        <v>53.182027467369799</v>
      </c>
      <c r="O571" s="1">
        <v>-111.139612639294</v>
      </c>
      <c r="P571" s="1" t="s">
        <v>8375</v>
      </c>
      <c r="Q571" s="1" t="s">
        <v>1143</v>
      </c>
      <c r="R571" s="1" t="s">
        <v>22</v>
      </c>
    </row>
    <row r="572" spans="1:18" hidden="1" x14ac:dyDescent="0.3">
      <c r="A572" s="1" t="s">
        <v>16</v>
      </c>
      <c r="B572" s="1" t="s">
        <v>16</v>
      </c>
      <c r="C572" s="1" t="s">
        <v>1140</v>
      </c>
      <c r="D572" s="1">
        <v>152.1</v>
      </c>
      <c r="E572" s="1" t="s">
        <v>1164</v>
      </c>
      <c r="F572" s="1">
        <v>22</v>
      </c>
      <c r="G572" s="1" t="str">
        <f t="shared" si="20"/>
        <v>22/34</v>
      </c>
      <c r="H572" s="1">
        <v>4500</v>
      </c>
      <c r="I572" s="1">
        <v>150</v>
      </c>
      <c r="J572" s="1">
        <v>120</v>
      </c>
      <c r="K572" s="1" t="s">
        <v>25</v>
      </c>
      <c r="L572" s="1" t="s">
        <v>1142</v>
      </c>
      <c r="M572" s="1">
        <v>2023</v>
      </c>
      <c r="N572" s="1">
        <v>53.181994477277001</v>
      </c>
      <c r="O572" s="1">
        <v>-111.12318081142099</v>
      </c>
      <c r="P572" s="1" t="s">
        <v>8375</v>
      </c>
      <c r="Q572" s="1" t="s">
        <v>1143</v>
      </c>
      <c r="R572" s="1" t="s">
        <v>22</v>
      </c>
    </row>
    <row r="573" spans="1:18" hidden="1" x14ac:dyDescent="0.3">
      <c r="A573" s="1" t="s">
        <v>16</v>
      </c>
      <c r="B573" s="1" t="s">
        <v>16</v>
      </c>
      <c r="C573" s="1" t="s">
        <v>1140</v>
      </c>
      <c r="D573" s="1">
        <v>152.1</v>
      </c>
      <c r="E573" s="1" t="s">
        <v>1165</v>
      </c>
      <c r="F573" s="1">
        <v>23</v>
      </c>
      <c r="G573" s="1" t="str">
        <f t="shared" si="20"/>
        <v>23/34</v>
      </c>
      <c r="H573" s="1">
        <v>4500</v>
      </c>
      <c r="I573" s="1">
        <v>150</v>
      </c>
      <c r="J573" s="1">
        <v>120</v>
      </c>
      <c r="K573" s="1" t="s">
        <v>25</v>
      </c>
      <c r="L573" s="1" t="s">
        <v>1142</v>
      </c>
      <c r="M573" s="1">
        <v>2023</v>
      </c>
      <c r="N573" s="1">
        <v>53.171533477851703</v>
      </c>
      <c r="O573" s="1">
        <v>-111.08332804746399</v>
      </c>
      <c r="P573" s="1" t="s">
        <v>8375</v>
      </c>
      <c r="Q573" s="1" t="s">
        <v>1143</v>
      </c>
      <c r="R573" s="1" t="s">
        <v>22</v>
      </c>
    </row>
    <row r="574" spans="1:18" hidden="1" x14ac:dyDescent="0.3">
      <c r="A574" s="1" t="s">
        <v>16</v>
      </c>
      <c r="B574" s="1" t="s">
        <v>16</v>
      </c>
      <c r="C574" s="1" t="s">
        <v>1140</v>
      </c>
      <c r="D574" s="1">
        <v>152.1</v>
      </c>
      <c r="E574" s="1" t="s">
        <v>1166</v>
      </c>
      <c r="F574" s="1">
        <v>24</v>
      </c>
      <c r="G574" s="1" t="str">
        <f t="shared" si="20"/>
        <v>24/34</v>
      </c>
      <c r="H574" s="1">
        <v>4500</v>
      </c>
      <c r="I574" s="1">
        <v>150</v>
      </c>
      <c r="J574" s="1">
        <v>120</v>
      </c>
      <c r="K574" s="1" t="s">
        <v>25</v>
      </c>
      <c r="L574" s="1" t="s">
        <v>1142</v>
      </c>
      <c r="M574" s="1">
        <v>2023</v>
      </c>
      <c r="N574" s="1">
        <v>53.239218275557903</v>
      </c>
      <c r="O574" s="1">
        <v>-111.132597878509</v>
      </c>
      <c r="P574" s="1" t="s">
        <v>8375</v>
      </c>
      <c r="Q574" s="1" t="s">
        <v>1143</v>
      </c>
      <c r="R574" s="1" t="s">
        <v>22</v>
      </c>
    </row>
    <row r="575" spans="1:18" hidden="1" x14ac:dyDescent="0.3">
      <c r="A575" s="1" t="s">
        <v>16</v>
      </c>
      <c r="B575" s="1" t="s">
        <v>16</v>
      </c>
      <c r="C575" s="1" t="s">
        <v>1140</v>
      </c>
      <c r="D575" s="1">
        <v>152.1</v>
      </c>
      <c r="E575" s="1" t="s">
        <v>1167</v>
      </c>
      <c r="F575" s="1">
        <v>25</v>
      </c>
      <c r="G575" s="1" t="str">
        <f t="shared" si="20"/>
        <v>25/34</v>
      </c>
      <c r="H575" s="1">
        <v>4500</v>
      </c>
      <c r="I575" s="1">
        <v>150</v>
      </c>
      <c r="J575" s="1">
        <v>120</v>
      </c>
      <c r="K575" s="1" t="s">
        <v>25</v>
      </c>
      <c r="L575" s="1" t="s">
        <v>1142</v>
      </c>
      <c r="M575" s="1">
        <v>2023</v>
      </c>
      <c r="N575" s="1">
        <v>53.267701710825499</v>
      </c>
      <c r="O575" s="1">
        <v>-111.105972644996</v>
      </c>
      <c r="P575" s="1" t="s">
        <v>8375</v>
      </c>
      <c r="Q575" s="1" t="s">
        <v>1143</v>
      </c>
      <c r="R575" s="1" t="s">
        <v>22</v>
      </c>
    </row>
    <row r="576" spans="1:18" hidden="1" x14ac:dyDescent="0.3">
      <c r="A576" s="1" t="s">
        <v>16</v>
      </c>
      <c r="B576" s="1" t="s">
        <v>16</v>
      </c>
      <c r="C576" s="1" t="s">
        <v>1140</v>
      </c>
      <c r="D576" s="1">
        <v>152.1</v>
      </c>
      <c r="E576" s="1" t="s">
        <v>1168</v>
      </c>
      <c r="F576" s="1">
        <v>26</v>
      </c>
      <c r="G576" s="1" t="str">
        <f t="shared" si="20"/>
        <v>26/34</v>
      </c>
      <c r="H576" s="1">
        <v>4500</v>
      </c>
      <c r="I576" s="1">
        <v>150</v>
      </c>
      <c r="J576" s="1">
        <v>120</v>
      </c>
      <c r="K576" s="1" t="s">
        <v>25</v>
      </c>
      <c r="L576" s="1" t="s">
        <v>1142</v>
      </c>
      <c r="M576" s="1">
        <v>2023</v>
      </c>
      <c r="N576" s="1">
        <v>53.236621944811503</v>
      </c>
      <c r="O576" s="1">
        <v>-111.118049492542</v>
      </c>
      <c r="P576" s="1" t="s">
        <v>8375</v>
      </c>
      <c r="Q576" s="1" t="s">
        <v>1143</v>
      </c>
      <c r="R576" s="1" t="s">
        <v>22</v>
      </c>
    </row>
    <row r="577" spans="1:18" hidden="1" x14ac:dyDescent="0.3">
      <c r="A577" s="1" t="s">
        <v>16</v>
      </c>
      <c r="B577" s="1" t="s">
        <v>16</v>
      </c>
      <c r="C577" s="1" t="s">
        <v>1140</v>
      </c>
      <c r="D577" s="1">
        <v>152.1</v>
      </c>
      <c r="E577" s="1" t="s">
        <v>1169</v>
      </c>
      <c r="F577" s="1">
        <v>27</v>
      </c>
      <c r="G577" s="1" t="str">
        <f t="shared" si="20"/>
        <v>27/34</v>
      </c>
      <c r="H577" s="1">
        <v>4200</v>
      </c>
      <c r="I577" s="1">
        <v>136</v>
      </c>
      <c r="J577" s="1">
        <v>82</v>
      </c>
      <c r="K577" s="1" t="s">
        <v>25</v>
      </c>
      <c r="L577" s="1" t="s">
        <v>908</v>
      </c>
      <c r="M577" s="1">
        <v>2023</v>
      </c>
      <c r="N577" s="1">
        <v>53.250185232674198</v>
      </c>
      <c r="O577" s="1">
        <v>-111.135706389424</v>
      </c>
      <c r="P577" s="1" t="s">
        <v>8375</v>
      </c>
      <c r="Q577" s="1" t="s">
        <v>1143</v>
      </c>
      <c r="R577" s="1" t="s">
        <v>22</v>
      </c>
    </row>
    <row r="578" spans="1:18" hidden="1" x14ac:dyDescent="0.3">
      <c r="A578" s="1" t="s">
        <v>16</v>
      </c>
      <c r="B578" s="1" t="s">
        <v>16</v>
      </c>
      <c r="C578" s="1" t="s">
        <v>1140</v>
      </c>
      <c r="D578" s="1">
        <v>152.1</v>
      </c>
      <c r="E578" s="1" t="s">
        <v>1170</v>
      </c>
      <c r="F578" s="1">
        <v>28</v>
      </c>
      <c r="G578" s="1" t="str">
        <f t="shared" si="20"/>
        <v>28/34</v>
      </c>
      <c r="H578" s="1">
        <v>4200</v>
      </c>
      <c r="I578" s="1">
        <v>136</v>
      </c>
      <c r="J578" s="1">
        <v>82</v>
      </c>
      <c r="K578" s="1" t="s">
        <v>25</v>
      </c>
      <c r="L578" s="1" t="s">
        <v>908</v>
      </c>
      <c r="M578" s="1">
        <v>2023</v>
      </c>
      <c r="N578" s="1">
        <v>53.254619017961602</v>
      </c>
      <c r="O578" s="1">
        <v>-111.13025431554701</v>
      </c>
      <c r="P578" s="1" t="s">
        <v>8375</v>
      </c>
      <c r="Q578" s="1" t="s">
        <v>1143</v>
      </c>
      <c r="R578" s="1" t="s">
        <v>22</v>
      </c>
    </row>
    <row r="579" spans="1:18" hidden="1" x14ac:dyDescent="0.3">
      <c r="A579" s="1" t="s">
        <v>16</v>
      </c>
      <c r="B579" s="1" t="s">
        <v>16</v>
      </c>
      <c r="C579" s="1" t="s">
        <v>1140</v>
      </c>
      <c r="D579" s="1">
        <v>152.1</v>
      </c>
      <c r="E579" s="1" t="s">
        <v>1171</v>
      </c>
      <c r="F579" s="1">
        <v>29</v>
      </c>
      <c r="G579" s="1" t="str">
        <f t="shared" si="20"/>
        <v>29/34</v>
      </c>
      <c r="H579" s="1">
        <v>4500</v>
      </c>
      <c r="I579" s="1">
        <v>150</v>
      </c>
      <c r="J579" s="1">
        <v>120</v>
      </c>
      <c r="K579" s="1" t="s">
        <v>25</v>
      </c>
      <c r="L579" s="1" t="s">
        <v>1142</v>
      </c>
      <c r="M579" s="1">
        <v>2023</v>
      </c>
      <c r="N579" s="1">
        <v>53.201163142689701</v>
      </c>
      <c r="O579" s="1">
        <v>-111.026196823589</v>
      </c>
      <c r="P579" s="1" t="s">
        <v>8375</v>
      </c>
      <c r="Q579" s="1" t="s">
        <v>1143</v>
      </c>
      <c r="R579" s="1" t="s">
        <v>22</v>
      </c>
    </row>
    <row r="580" spans="1:18" hidden="1" x14ac:dyDescent="0.3">
      <c r="A580" s="1" t="s">
        <v>16</v>
      </c>
      <c r="B580" s="1" t="s">
        <v>16</v>
      </c>
      <c r="C580" s="1" t="s">
        <v>1140</v>
      </c>
      <c r="D580" s="1">
        <v>152.1</v>
      </c>
      <c r="E580" s="1" t="s">
        <v>1172</v>
      </c>
      <c r="F580" s="1">
        <v>30</v>
      </c>
      <c r="G580" s="1" t="str">
        <f t="shared" si="20"/>
        <v>30/34</v>
      </c>
      <c r="H580" s="1">
        <v>4500</v>
      </c>
      <c r="I580" s="1">
        <v>150</v>
      </c>
      <c r="J580" s="1">
        <v>120</v>
      </c>
      <c r="K580" s="1" t="s">
        <v>25</v>
      </c>
      <c r="L580" s="1" t="s">
        <v>1142</v>
      </c>
      <c r="M580" s="1">
        <v>2023</v>
      </c>
      <c r="N580" s="1">
        <v>53.192314309303299</v>
      </c>
      <c r="O580" s="1">
        <v>-111.020119025566</v>
      </c>
      <c r="P580" s="1" t="s">
        <v>8375</v>
      </c>
      <c r="Q580" s="1" t="s">
        <v>1143</v>
      </c>
      <c r="R580" s="1" t="s">
        <v>22</v>
      </c>
    </row>
    <row r="581" spans="1:18" hidden="1" x14ac:dyDescent="0.3">
      <c r="A581" s="1" t="s">
        <v>16</v>
      </c>
      <c r="B581" s="1" t="s">
        <v>16</v>
      </c>
      <c r="C581" s="1" t="s">
        <v>1140</v>
      </c>
      <c r="D581" s="1">
        <v>152.1</v>
      </c>
      <c r="E581" s="1" t="s">
        <v>1173</v>
      </c>
      <c r="F581" s="1">
        <v>31</v>
      </c>
      <c r="G581" s="1" t="str">
        <f t="shared" si="20"/>
        <v>31/34</v>
      </c>
      <c r="H581" s="1">
        <v>4500</v>
      </c>
      <c r="I581" s="1">
        <v>150</v>
      </c>
      <c r="J581" s="1">
        <v>120</v>
      </c>
      <c r="K581" s="1" t="s">
        <v>25</v>
      </c>
      <c r="L581" s="1" t="s">
        <v>1142</v>
      </c>
      <c r="M581" s="1">
        <v>2023</v>
      </c>
      <c r="N581" s="1">
        <v>53.266571025736802</v>
      </c>
      <c r="O581" s="1">
        <v>-111.15412402841</v>
      </c>
      <c r="P581" s="1" t="s">
        <v>8375</v>
      </c>
      <c r="Q581" s="1" t="s">
        <v>1143</v>
      </c>
      <c r="R581" s="1" t="s">
        <v>22</v>
      </c>
    </row>
    <row r="582" spans="1:18" hidden="1" x14ac:dyDescent="0.3">
      <c r="A582" s="1" t="s">
        <v>16</v>
      </c>
      <c r="B582" s="1" t="s">
        <v>16</v>
      </c>
      <c r="C582" s="1" t="s">
        <v>1140</v>
      </c>
      <c r="D582" s="1">
        <v>152.1</v>
      </c>
      <c r="E582" s="1" t="s">
        <v>1174</v>
      </c>
      <c r="F582" s="1">
        <v>32</v>
      </c>
      <c r="G582" s="1" t="str">
        <f t="shared" si="20"/>
        <v>32/34</v>
      </c>
      <c r="H582" s="1">
        <v>4500</v>
      </c>
      <c r="I582" s="1">
        <v>150</v>
      </c>
      <c r="J582" s="1">
        <v>120</v>
      </c>
      <c r="K582" s="1" t="s">
        <v>25</v>
      </c>
      <c r="L582" s="1" t="s">
        <v>1142</v>
      </c>
      <c r="M582" s="1">
        <v>2023</v>
      </c>
      <c r="N582" s="1">
        <v>53.271222038347297</v>
      </c>
      <c r="O582" s="1">
        <v>-111.145274713296</v>
      </c>
      <c r="P582" s="1" t="s">
        <v>8375</v>
      </c>
      <c r="Q582" s="1" t="s">
        <v>1143</v>
      </c>
      <c r="R582" s="1" t="s">
        <v>22</v>
      </c>
    </row>
    <row r="583" spans="1:18" hidden="1" x14ac:dyDescent="0.3">
      <c r="A583" s="1" t="s">
        <v>16</v>
      </c>
      <c r="B583" s="1" t="s">
        <v>16</v>
      </c>
      <c r="C583" s="1" t="s">
        <v>1140</v>
      </c>
      <c r="D583" s="1">
        <v>152.1</v>
      </c>
      <c r="E583" s="1" t="s">
        <v>1175</v>
      </c>
      <c r="F583" s="1">
        <v>33</v>
      </c>
      <c r="G583" s="1" t="str">
        <f t="shared" si="20"/>
        <v>33/34</v>
      </c>
      <c r="H583" s="1">
        <v>4500</v>
      </c>
      <c r="I583" s="1">
        <v>150</v>
      </c>
      <c r="J583" s="1">
        <v>120</v>
      </c>
      <c r="K583" s="1" t="s">
        <v>25</v>
      </c>
      <c r="L583" s="1" t="s">
        <v>1142</v>
      </c>
      <c r="M583" s="1">
        <v>2023</v>
      </c>
      <c r="N583" s="1">
        <v>53.192304</v>
      </c>
      <c r="O583" s="1">
        <v>-111.15245349999999</v>
      </c>
      <c r="P583" s="1" t="s">
        <v>8375</v>
      </c>
      <c r="Q583" s="1" t="s">
        <v>1143</v>
      </c>
      <c r="R583" s="1" t="s">
        <v>22</v>
      </c>
    </row>
    <row r="584" spans="1:18" hidden="1" x14ac:dyDescent="0.3">
      <c r="A584" s="1" t="s">
        <v>16</v>
      </c>
      <c r="B584" s="1" t="s">
        <v>16</v>
      </c>
      <c r="C584" s="1" t="s">
        <v>1140</v>
      </c>
      <c r="D584" s="1">
        <v>152.1</v>
      </c>
      <c r="E584" s="1" t="s">
        <v>1176</v>
      </c>
      <c r="F584" s="1">
        <v>34</v>
      </c>
      <c r="G584" s="1" t="str">
        <f t="shared" si="20"/>
        <v>34/34</v>
      </c>
      <c r="H584" s="1">
        <v>4500</v>
      </c>
      <c r="I584" s="1">
        <v>150</v>
      </c>
      <c r="J584" s="1">
        <v>120</v>
      </c>
      <c r="K584" s="1" t="s">
        <v>25</v>
      </c>
      <c r="L584" s="1" t="s">
        <v>1142</v>
      </c>
      <c r="M584" s="1">
        <v>2023</v>
      </c>
      <c r="N584" s="1">
        <v>53.188155399999999</v>
      </c>
      <c r="O584" s="1">
        <v>-111.16143409999999</v>
      </c>
      <c r="P584" s="1" t="s">
        <v>8375</v>
      </c>
      <c r="Q584" s="1" t="s">
        <v>1143</v>
      </c>
      <c r="R584" s="1" t="s">
        <v>22</v>
      </c>
    </row>
    <row r="585" spans="1:18" hidden="1" x14ac:dyDescent="0.3">
      <c r="A585" s="1" t="s">
        <v>16</v>
      </c>
      <c r="B585" s="1" t="s">
        <v>16</v>
      </c>
      <c r="C585" s="1" t="s">
        <v>603</v>
      </c>
      <c r="D585" s="1">
        <v>149.4</v>
      </c>
      <c r="E585" s="1" t="s">
        <v>604</v>
      </c>
      <c r="F585" s="1">
        <v>1</v>
      </c>
      <c r="G585" s="1" t="str">
        <f t="shared" ref="G585:G616" si="21">F585&amp;"/"&amp;83</f>
        <v>1/83</v>
      </c>
      <c r="H585" s="1">
        <v>1800</v>
      </c>
      <c r="I585" s="1">
        <v>90</v>
      </c>
      <c r="J585" s="1">
        <v>80</v>
      </c>
      <c r="K585" s="1" t="s">
        <v>25</v>
      </c>
      <c r="L585" s="1" t="s">
        <v>605</v>
      </c>
      <c r="M585" s="1">
        <v>2012</v>
      </c>
      <c r="N585" s="1">
        <v>52.291143437590598</v>
      </c>
      <c r="O585" s="1">
        <v>-112.13084170371501</v>
      </c>
      <c r="Q585" s="1" t="s">
        <v>606</v>
      </c>
      <c r="R585" s="1" t="s">
        <v>22</v>
      </c>
    </row>
    <row r="586" spans="1:18" hidden="1" x14ac:dyDescent="0.3">
      <c r="A586" s="1" t="s">
        <v>16</v>
      </c>
      <c r="B586" s="1" t="s">
        <v>16</v>
      </c>
      <c r="C586" s="1" t="s">
        <v>603</v>
      </c>
      <c r="D586" s="1">
        <v>149.4</v>
      </c>
      <c r="E586" s="1" t="s">
        <v>607</v>
      </c>
      <c r="F586" s="1">
        <v>2</v>
      </c>
      <c r="G586" s="1" t="str">
        <f t="shared" si="21"/>
        <v>2/83</v>
      </c>
      <c r="H586" s="1">
        <v>1800</v>
      </c>
      <c r="I586" s="1">
        <v>90</v>
      </c>
      <c r="J586" s="1">
        <v>80</v>
      </c>
      <c r="K586" s="1" t="s">
        <v>25</v>
      </c>
      <c r="L586" s="1" t="s">
        <v>605</v>
      </c>
      <c r="M586" s="1">
        <v>2012</v>
      </c>
      <c r="N586" s="1">
        <v>52.293885209999999</v>
      </c>
      <c r="O586" s="1">
        <v>-112.1271283</v>
      </c>
      <c r="Q586" s="1" t="s">
        <v>606</v>
      </c>
      <c r="R586" s="1" t="s">
        <v>22</v>
      </c>
    </row>
    <row r="587" spans="1:18" hidden="1" x14ac:dyDescent="0.3">
      <c r="A587" s="1" t="s">
        <v>16</v>
      </c>
      <c r="B587" s="1" t="s">
        <v>16</v>
      </c>
      <c r="C587" s="1" t="s">
        <v>603</v>
      </c>
      <c r="D587" s="1">
        <v>149.4</v>
      </c>
      <c r="E587" s="1" t="s">
        <v>608</v>
      </c>
      <c r="F587" s="1">
        <v>3</v>
      </c>
      <c r="G587" s="1" t="str">
        <f t="shared" si="21"/>
        <v>3/83</v>
      </c>
      <c r="H587" s="1">
        <v>1800</v>
      </c>
      <c r="I587" s="1">
        <v>90</v>
      </c>
      <c r="J587" s="1">
        <v>80</v>
      </c>
      <c r="K587" s="1" t="s">
        <v>25</v>
      </c>
      <c r="L587" s="1" t="s">
        <v>605</v>
      </c>
      <c r="M587" s="1">
        <v>2012</v>
      </c>
      <c r="N587" s="1">
        <v>52.282011959999899</v>
      </c>
      <c r="O587" s="1">
        <v>-112.1295537</v>
      </c>
      <c r="Q587" s="1" t="s">
        <v>606</v>
      </c>
      <c r="R587" s="1" t="s">
        <v>22</v>
      </c>
    </row>
    <row r="588" spans="1:18" hidden="1" x14ac:dyDescent="0.3">
      <c r="A588" s="1" t="s">
        <v>16</v>
      </c>
      <c r="B588" s="1" t="s">
        <v>16</v>
      </c>
      <c r="C588" s="1" t="s">
        <v>603</v>
      </c>
      <c r="D588" s="1">
        <v>149.4</v>
      </c>
      <c r="E588" s="1" t="s">
        <v>609</v>
      </c>
      <c r="F588" s="1">
        <v>4</v>
      </c>
      <c r="G588" s="1" t="str">
        <f t="shared" si="21"/>
        <v>4/83</v>
      </c>
      <c r="H588" s="1">
        <v>1800</v>
      </c>
      <c r="I588" s="1">
        <v>90</v>
      </c>
      <c r="J588" s="1">
        <v>80</v>
      </c>
      <c r="K588" s="1" t="s">
        <v>25</v>
      </c>
      <c r="L588" s="1" t="s">
        <v>605</v>
      </c>
      <c r="M588" s="1">
        <v>2012</v>
      </c>
      <c r="N588" s="1">
        <v>52.284586820000001</v>
      </c>
      <c r="O588" s="1">
        <v>-112.1254263</v>
      </c>
      <c r="Q588" s="1" t="s">
        <v>606</v>
      </c>
      <c r="R588" s="1" t="s">
        <v>22</v>
      </c>
    </row>
    <row r="589" spans="1:18" hidden="1" x14ac:dyDescent="0.3">
      <c r="A589" s="1" t="s">
        <v>16</v>
      </c>
      <c r="B589" s="1" t="s">
        <v>16</v>
      </c>
      <c r="C589" s="1" t="s">
        <v>603</v>
      </c>
      <c r="D589" s="1">
        <v>149.4</v>
      </c>
      <c r="E589" s="1" t="s">
        <v>610</v>
      </c>
      <c r="F589" s="1">
        <v>5</v>
      </c>
      <c r="G589" s="1" t="str">
        <f t="shared" si="21"/>
        <v>5/83</v>
      </c>
      <c r="H589" s="1">
        <v>1800</v>
      </c>
      <c r="I589" s="1">
        <v>90</v>
      </c>
      <c r="J589" s="1">
        <v>80</v>
      </c>
      <c r="K589" s="1" t="s">
        <v>25</v>
      </c>
      <c r="L589" s="1" t="s">
        <v>605</v>
      </c>
      <c r="M589" s="1">
        <v>2012</v>
      </c>
      <c r="N589" s="1">
        <v>52.287047829999999</v>
      </c>
      <c r="O589" s="1">
        <v>-112.1190671</v>
      </c>
      <c r="Q589" s="1" t="s">
        <v>606</v>
      </c>
      <c r="R589" s="1" t="s">
        <v>22</v>
      </c>
    </row>
    <row r="590" spans="1:18" hidden="1" x14ac:dyDescent="0.3">
      <c r="A590" s="1" t="s">
        <v>16</v>
      </c>
      <c r="B590" s="1" t="s">
        <v>16</v>
      </c>
      <c r="C590" s="1" t="s">
        <v>603</v>
      </c>
      <c r="D590" s="1">
        <v>149.4</v>
      </c>
      <c r="E590" s="1" t="s">
        <v>611</v>
      </c>
      <c r="F590" s="1">
        <v>6</v>
      </c>
      <c r="G590" s="1" t="str">
        <f t="shared" si="21"/>
        <v>6/83</v>
      </c>
      <c r="H590" s="1">
        <v>1800</v>
      </c>
      <c r="I590" s="1">
        <v>90</v>
      </c>
      <c r="J590" s="1">
        <v>80</v>
      </c>
      <c r="K590" s="1" t="s">
        <v>25</v>
      </c>
      <c r="L590" s="1" t="s">
        <v>605</v>
      </c>
      <c r="M590" s="1">
        <v>2012</v>
      </c>
      <c r="N590" s="1">
        <v>52.303698760000003</v>
      </c>
      <c r="O590" s="1">
        <v>-112.11719890000001</v>
      </c>
      <c r="Q590" s="1" t="s">
        <v>606</v>
      </c>
      <c r="R590" s="1" t="s">
        <v>22</v>
      </c>
    </row>
    <row r="591" spans="1:18" hidden="1" x14ac:dyDescent="0.3">
      <c r="A591" s="1" t="s">
        <v>16</v>
      </c>
      <c r="B591" s="1" t="s">
        <v>16</v>
      </c>
      <c r="C591" s="1" t="s">
        <v>603</v>
      </c>
      <c r="D591" s="1">
        <v>149.4</v>
      </c>
      <c r="E591" s="1" t="s">
        <v>612</v>
      </c>
      <c r="F591" s="1">
        <v>7</v>
      </c>
      <c r="G591" s="1" t="str">
        <f t="shared" si="21"/>
        <v>7/83</v>
      </c>
      <c r="H591" s="1">
        <v>1800</v>
      </c>
      <c r="I591" s="1">
        <v>90</v>
      </c>
      <c r="J591" s="1">
        <v>80</v>
      </c>
      <c r="K591" s="1" t="s">
        <v>25</v>
      </c>
      <c r="L591" s="1" t="s">
        <v>605</v>
      </c>
      <c r="M591" s="1">
        <v>2012</v>
      </c>
      <c r="N591" s="1">
        <v>52.306427239999998</v>
      </c>
      <c r="O591" s="1">
        <v>-112.1129406</v>
      </c>
      <c r="Q591" s="1" t="s">
        <v>606</v>
      </c>
      <c r="R591" s="1" t="s">
        <v>22</v>
      </c>
    </row>
    <row r="592" spans="1:18" hidden="1" x14ac:dyDescent="0.3">
      <c r="A592" s="1" t="s">
        <v>16</v>
      </c>
      <c r="B592" s="1" t="s">
        <v>16</v>
      </c>
      <c r="C592" s="1" t="s">
        <v>603</v>
      </c>
      <c r="D592" s="1">
        <v>149.4</v>
      </c>
      <c r="E592" s="1" t="s">
        <v>613</v>
      </c>
      <c r="F592" s="1">
        <v>8</v>
      </c>
      <c r="G592" s="1" t="str">
        <f t="shared" si="21"/>
        <v>8/83</v>
      </c>
      <c r="H592" s="1">
        <v>1800</v>
      </c>
      <c r="I592" s="1">
        <v>90</v>
      </c>
      <c r="J592" s="1">
        <v>80</v>
      </c>
      <c r="K592" s="1" t="s">
        <v>25</v>
      </c>
      <c r="L592" s="1" t="s">
        <v>605</v>
      </c>
      <c r="M592" s="1">
        <v>2012</v>
      </c>
      <c r="N592" s="1">
        <v>52.311325357478502</v>
      </c>
      <c r="O592" s="1">
        <v>-112.109322804461</v>
      </c>
      <c r="Q592" s="1" t="s">
        <v>606</v>
      </c>
      <c r="R592" s="1" t="s">
        <v>22</v>
      </c>
    </row>
    <row r="593" spans="1:18" hidden="1" x14ac:dyDescent="0.3">
      <c r="A593" s="1" t="s">
        <v>16</v>
      </c>
      <c r="B593" s="1" t="s">
        <v>16</v>
      </c>
      <c r="C593" s="1" t="s">
        <v>603</v>
      </c>
      <c r="D593" s="1">
        <v>149.4</v>
      </c>
      <c r="E593" s="1" t="s">
        <v>614</v>
      </c>
      <c r="F593" s="1">
        <v>9</v>
      </c>
      <c r="G593" s="1" t="str">
        <f t="shared" si="21"/>
        <v>9/83</v>
      </c>
      <c r="H593" s="1">
        <v>1800</v>
      </c>
      <c r="I593" s="1">
        <v>90</v>
      </c>
      <c r="J593" s="1">
        <v>80</v>
      </c>
      <c r="K593" s="1" t="s">
        <v>25</v>
      </c>
      <c r="L593" s="1" t="s">
        <v>605</v>
      </c>
      <c r="M593" s="1">
        <v>2012</v>
      </c>
      <c r="N593" s="1">
        <v>52.314780079999998</v>
      </c>
      <c r="O593" s="1">
        <v>-112.1062111</v>
      </c>
      <c r="Q593" s="1" t="s">
        <v>606</v>
      </c>
      <c r="R593" s="1" t="s">
        <v>22</v>
      </c>
    </row>
    <row r="594" spans="1:18" hidden="1" x14ac:dyDescent="0.3">
      <c r="A594" s="1" t="s">
        <v>16</v>
      </c>
      <c r="B594" s="1" t="s">
        <v>16</v>
      </c>
      <c r="C594" s="1" t="s">
        <v>603</v>
      </c>
      <c r="D594" s="1">
        <v>149.4</v>
      </c>
      <c r="E594" s="1" t="s">
        <v>615</v>
      </c>
      <c r="F594" s="1">
        <v>10</v>
      </c>
      <c r="G594" s="1" t="str">
        <f t="shared" si="21"/>
        <v>10/83</v>
      </c>
      <c r="H594" s="1">
        <v>1800</v>
      </c>
      <c r="I594" s="1">
        <v>90</v>
      </c>
      <c r="J594" s="1">
        <v>80</v>
      </c>
      <c r="K594" s="1" t="s">
        <v>25</v>
      </c>
      <c r="L594" s="1" t="s">
        <v>605</v>
      </c>
      <c r="M594" s="1">
        <v>2012</v>
      </c>
      <c r="N594" s="1">
        <v>52.316355389999998</v>
      </c>
      <c r="O594" s="1">
        <v>-112.0982987</v>
      </c>
      <c r="Q594" s="1" t="s">
        <v>606</v>
      </c>
      <c r="R594" s="1" t="s">
        <v>22</v>
      </c>
    </row>
    <row r="595" spans="1:18" hidden="1" x14ac:dyDescent="0.3">
      <c r="A595" s="1" t="s">
        <v>16</v>
      </c>
      <c r="B595" s="1" t="s">
        <v>16</v>
      </c>
      <c r="C595" s="1" t="s">
        <v>603</v>
      </c>
      <c r="D595" s="1">
        <v>149.4</v>
      </c>
      <c r="E595" s="1" t="s">
        <v>616</v>
      </c>
      <c r="F595" s="1">
        <v>11</v>
      </c>
      <c r="G595" s="1" t="str">
        <f t="shared" si="21"/>
        <v>11/83</v>
      </c>
      <c r="H595" s="1">
        <v>1800</v>
      </c>
      <c r="I595" s="1">
        <v>90</v>
      </c>
      <c r="J595" s="1">
        <v>80</v>
      </c>
      <c r="K595" s="1" t="s">
        <v>25</v>
      </c>
      <c r="L595" s="1" t="s">
        <v>605</v>
      </c>
      <c r="M595" s="1">
        <v>2012</v>
      </c>
      <c r="N595" s="1">
        <v>52.2818171793636</v>
      </c>
      <c r="O595" s="1">
        <v>-112.109318699171</v>
      </c>
      <c r="Q595" s="1" t="s">
        <v>606</v>
      </c>
      <c r="R595" s="1" t="s">
        <v>22</v>
      </c>
    </row>
    <row r="596" spans="1:18" hidden="1" x14ac:dyDescent="0.3">
      <c r="A596" s="1" t="s">
        <v>16</v>
      </c>
      <c r="B596" s="1" t="s">
        <v>16</v>
      </c>
      <c r="C596" s="1" t="s">
        <v>603</v>
      </c>
      <c r="D596" s="1">
        <v>149.4</v>
      </c>
      <c r="E596" s="1" t="s">
        <v>617</v>
      </c>
      <c r="F596" s="1">
        <v>12</v>
      </c>
      <c r="G596" s="1" t="str">
        <f t="shared" si="21"/>
        <v>12/83</v>
      </c>
      <c r="H596" s="1">
        <v>1800</v>
      </c>
      <c r="I596" s="1">
        <v>90</v>
      </c>
      <c r="J596" s="1">
        <v>80</v>
      </c>
      <c r="K596" s="1" t="s">
        <v>25</v>
      </c>
      <c r="L596" s="1" t="s">
        <v>605</v>
      </c>
      <c r="M596" s="1">
        <v>2012</v>
      </c>
      <c r="N596" s="1">
        <v>52.285294669999899</v>
      </c>
      <c r="O596" s="1">
        <v>-112.1037759</v>
      </c>
      <c r="Q596" s="1" t="s">
        <v>606</v>
      </c>
      <c r="R596" s="1" t="s">
        <v>22</v>
      </c>
    </row>
    <row r="597" spans="1:18" hidden="1" x14ac:dyDescent="0.3">
      <c r="A597" s="1" t="s">
        <v>16</v>
      </c>
      <c r="B597" s="1" t="s">
        <v>16</v>
      </c>
      <c r="C597" s="1" t="s">
        <v>603</v>
      </c>
      <c r="D597" s="1">
        <v>149.4</v>
      </c>
      <c r="E597" s="1" t="s">
        <v>618</v>
      </c>
      <c r="F597" s="1">
        <v>13</v>
      </c>
      <c r="G597" s="1" t="str">
        <f t="shared" si="21"/>
        <v>13/83</v>
      </c>
      <c r="H597" s="1">
        <v>1800</v>
      </c>
      <c r="I597" s="1">
        <v>90</v>
      </c>
      <c r="J597" s="1">
        <v>80</v>
      </c>
      <c r="K597" s="1" t="s">
        <v>25</v>
      </c>
      <c r="L597" s="1" t="s">
        <v>605</v>
      </c>
      <c r="M597" s="1">
        <v>2012</v>
      </c>
      <c r="N597" s="1">
        <v>52.297156070112202</v>
      </c>
      <c r="O597" s="1">
        <v>-112.10256029979899</v>
      </c>
      <c r="Q597" s="1" t="s">
        <v>606</v>
      </c>
      <c r="R597" s="1" t="s">
        <v>22</v>
      </c>
    </row>
    <row r="598" spans="1:18" hidden="1" x14ac:dyDescent="0.3">
      <c r="A598" s="1" t="s">
        <v>16</v>
      </c>
      <c r="B598" s="1" t="s">
        <v>16</v>
      </c>
      <c r="C598" s="1" t="s">
        <v>603</v>
      </c>
      <c r="D598" s="1">
        <v>149.4</v>
      </c>
      <c r="E598" s="1" t="s">
        <v>619</v>
      </c>
      <c r="F598" s="1">
        <v>14</v>
      </c>
      <c r="G598" s="1" t="str">
        <f t="shared" si="21"/>
        <v>14/83</v>
      </c>
      <c r="H598" s="1">
        <v>1800</v>
      </c>
      <c r="I598" s="1">
        <v>90</v>
      </c>
      <c r="J598" s="1">
        <v>80</v>
      </c>
      <c r="K598" s="1" t="s">
        <v>25</v>
      </c>
      <c r="L598" s="1" t="s">
        <v>605</v>
      </c>
      <c r="M598" s="1">
        <v>2012</v>
      </c>
      <c r="N598" s="1">
        <v>52.299981000000002</v>
      </c>
      <c r="O598" s="1">
        <v>-112.09850950000001</v>
      </c>
      <c r="Q598" s="1" t="s">
        <v>606</v>
      </c>
      <c r="R598" s="1" t="s">
        <v>22</v>
      </c>
    </row>
    <row r="599" spans="1:18" hidden="1" x14ac:dyDescent="0.3">
      <c r="A599" s="1" t="s">
        <v>16</v>
      </c>
      <c r="B599" s="1" t="s">
        <v>16</v>
      </c>
      <c r="C599" s="1" t="s">
        <v>603</v>
      </c>
      <c r="D599" s="1">
        <v>149.4</v>
      </c>
      <c r="E599" s="1" t="s">
        <v>620</v>
      </c>
      <c r="F599" s="1">
        <v>15</v>
      </c>
      <c r="G599" s="1" t="str">
        <f t="shared" si="21"/>
        <v>15/83</v>
      </c>
      <c r="H599" s="1">
        <v>1800</v>
      </c>
      <c r="I599" s="1">
        <v>90</v>
      </c>
      <c r="J599" s="1">
        <v>80</v>
      </c>
      <c r="K599" s="1" t="s">
        <v>25</v>
      </c>
      <c r="L599" s="1" t="s">
        <v>605</v>
      </c>
      <c r="M599" s="1">
        <v>2012</v>
      </c>
      <c r="N599" s="1">
        <v>52.303754150000003</v>
      </c>
      <c r="O599" s="1">
        <v>-112.0969016</v>
      </c>
      <c r="Q599" s="1" t="s">
        <v>606</v>
      </c>
      <c r="R599" s="1" t="s">
        <v>22</v>
      </c>
    </row>
    <row r="600" spans="1:18" hidden="1" x14ac:dyDescent="0.3">
      <c r="A600" s="1" t="s">
        <v>16</v>
      </c>
      <c r="B600" s="1" t="s">
        <v>16</v>
      </c>
      <c r="C600" s="1" t="s">
        <v>603</v>
      </c>
      <c r="D600" s="1">
        <v>149.4</v>
      </c>
      <c r="E600" s="1" t="s">
        <v>621</v>
      </c>
      <c r="F600" s="1">
        <v>16</v>
      </c>
      <c r="G600" s="1" t="str">
        <f t="shared" si="21"/>
        <v>16/83</v>
      </c>
      <c r="H600" s="1">
        <v>1800</v>
      </c>
      <c r="I600" s="1">
        <v>90</v>
      </c>
      <c r="J600" s="1">
        <v>80</v>
      </c>
      <c r="K600" s="1" t="s">
        <v>25</v>
      </c>
      <c r="L600" s="1" t="s">
        <v>605</v>
      </c>
      <c r="M600" s="1">
        <v>2012</v>
      </c>
      <c r="N600" s="1">
        <v>52.305145320000001</v>
      </c>
      <c r="O600" s="1">
        <v>-112.0903651</v>
      </c>
      <c r="Q600" s="1" t="s">
        <v>606</v>
      </c>
      <c r="R600" s="1" t="s">
        <v>22</v>
      </c>
    </row>
    <row r="601" spans="1:18" hidden="1" x14ac:dyDescent="0.3">
      <c r="A601" s="1" t="s">
        <v>16</v>
      </c>
      <c r="B601" s="1" t="s">
        <v>16</v>
      </c>
      <c r="C601" s="1" t="s">
        <v>603</v>
      </c>
      <c r="D601" s="1">
        <v>149.4</v>
      </c>
      <c r="E601" s="1" t="s">
        <v>622</v>
      </c>
      <c r="F601" s="1">
        <v>17</v>
      </c>
      <c r="G601" s="1" t="str">
        <f t="shared" si="21"/>
        <v>17/83</v>
      </c>
      <c r="H601" s="1">
        <v>1800</v>
      </c>
      <c r="I601" s="1">
        <v>90</v>
      </c>
      <c r="J601" s="1">
        <v>80</v>
      </c>
      <c r="K601" s="1" t="s">
        <v>25</v>
      </c>
      <c r="L601" s="1" t="s">
        <v>605</v>
      </c>
      <c r="M601" s="1">
        <v>2012</v>
      </c>
      <c r="N601" s="1">
        <v>52.323204543667501</v>
      </c>
      <c r="O601" s="1">
        <v>-112.08976719636399</v>
      </c>
      <c r="Q601" s="1" t="s">
        <v>606</v>
      </c>
      <c r="R601" s="1" t="s">
        <v>22</v>
      </c>
    </row>
    <row r="602" spans="1:18" hidden="1" x14ac:dyDescent="0.3">
      <c r="A602" s="1" t="s">
        <v>16</v>
      </c>
      <c r="B602" s="1" t="s">
        <v>16</v>
      </c>
      <c r="C602" s="1" t="s">
        <v>603</v>
      </c>
      <c r="D602" s="1">
        <v>149.4</v>
      </c>
      <c r="E602" s="1" t="s">
        <v>623</v>
      </c>
      <c r="F602" s="1">
        <v>18</v>
      </c>
      <c r="G602" s="1" t="str">
        <f t="shared" si="21"/>
        <v>18/83</v>
      </c>
      <c r="H602" s="1">
        <v>1800</v>
      </c>
      <c r="I602" s="1">
        <v>90</v>
      </c>
      <c r="J602" s="1">
        <v>80</v>
      </c>
      <c r="K602" s="1" t="s">
        <v>25</v>
      </c>
      <c r="L602" s="1" t="s">
        <v>605</v>
      </c>
      <c r="M602" s="1">
        <v>2012</v>
      </c>
      <c r="N602" s="1">
        <v>52.3272174599999</v>
      </c>
      <c r="O602" s="1">
        <v>-112.08553689999999</v>
      </c>
      <c r="Q602" s="1" t="s">
        <v>606</v>
      </c>
      <c r="R602" s="1" t="s">
        <v>22</v>
      </c>
    </row>
    <row r="603" spans="1:18" hidden="1" x14ac:dyDescent="0.3">
      <c r="A603" s="1" t="s">
        <v>16</v>
      </c>
      <c r="B603" s="1" t="s">
        <v>16</v>
      </c>
      <c r="C603" s="1" t="s">
        <v>603</v>
      </c>
      <c r="D603" s="1">
        <v>149.4</v>
      </c>
      <c r="E603" s="1" t="s">
        <v>624</v>
      </c>
      <c r="F603" s="1">
        <v>19</v>
      </c>
      <c r="G603" s="1" t="str">
        <f t="shared" si="21"/>
        <v>19/83</v>
      </c>
      <c r="H603" s="1">
        <v>1800</v>
      </c>
      <c r="I603" s="1">
        <v>90</v>
      </c>
      <c r="J603" s="1">
        <v>80</v>
      </c>
      <c r="K603" s="1" t="s">
        <v>25</v>
      </c>
      <c r="L603" s="1" t="s">
        <v>605</v>
      </c>
      <c r="M603" s="1">
        <v>2012</v>
      </c>
      <c r="N603" s="1">
        <v>52.329572370000001</v>
      </c>
      <c r="O603" s="1">
        <v>-112.0816909</v>
      </c>
      <c r="Q603" s="1" t="s">
        <v>606</v>
      </c>
      <c r="R603" s="1" t="s">
        <v>22</v>
      </c>
    </row>
    <row r="604" spans="1:18" hidden="1" x14ac:dyDescent="0.3">
      <c r="A604" s="1" t="s">
        <v>16</v>
      </c>
      <c r="B604" s="1" t="s">
        <v>16</v>
      </c>
      <c r="C604" s="1" t="s">
        <v>603</v>
      </c>
      <c r="D604" s="1">
        <v>149.4</v>
      </c>
      <c r="E604" s="1" t="s">
        <v>625</v>
      </c>
      <c r="F604" s="1">
        <v>20</v>
      </c>
      <c r="G604" s="1" t="str">
        <f t="shared" si="21"/>
        <v>20/83</v>
      </c>
      <c r="H604" s="1">
        <v>1800</v>
      </c>
      <c r="I604" s="1">
        <v>90</v>
      </c>
      <c r="J604" s="1">
        <v>80</v>
      </c>
      <c r="K604" s="1" t="s">
        <v>25</v>
      </c>
      <c r="L604" s="1" t="s">
        <v>605</v>
      </c>
      <c r="M604" s="1">
        <v>2012</v>
      </c>
      <c r="N604" s="1">
        <v>52.315950229999999</v>
      </c>
      <c r="O604" s="1">
        <v>-112.0749036</v>
      </c>
      <c r="Q604" s="1" t="s">
        <v>606</v>
      </c>
      <c r="R604" s="1" t="s">
        <v>22</v>
      </c>
    </row>
    <row r="605" spans="1:18" hidden="1" x14ac:dyDescent="0.3">
      <c r="A605" s="1" t="s">
        <v>16</v>
      </c>
      <c r="B605" s="1" t="s">
        <v>16</v>
      </c>
      <c r="C605" s="1" t="s">
        <v>603</v>
      </c>
      <c r="D605" s="1">
        <v>149.4</v>
      </c>
      <c r="E605" s="1" t="s">
        <v>626</v>
      </c>
      <c r="F605" s="1">
        <v>21</v>
      </c>
      <c r="G605" s="1" t="str">
        <f t="shared" si="21"/>
        <v>21/83</v>
      </c>
      <c r="H605" s="1">
        <v>1800</v>
      </c>
      <c r="I605" s="1">
        <v>90</v>
      </c>
      <c r="J605" s="1">
        <v>80</v>
      </c>
      <c r="K605" s="1" t="s">
        <v>25</v>
      </c>
      <c r="L605" s="1" t="s">
        <v>605</v>
      </c>
      <c r="M605" s="1">
        <v>2012</v>
      </c>
      <c r="N605" s="1">
        <v>52.318562559999997</v>
      </c>
      <c r="O605" s="1">
        <v>-112.0713871</v>
      </c>
      <c r="Q605" s="1" t="s">
        <v>606</v>
      </c>
      <c r="R605" s="1" t="s">
        <v>22</v>
      </c>
    </row>
    <row r="606" spans="1:18" hidden="1" x14ac:dyDescent="0.3">
      <c r="A606" s="1" t="s">
        <v>16</v>
      </c>
      <c r="B606" s="1" t="s">
        <v>16</v>
      </c>
      <c r="C606" s="1" t="s">
        <v>603</v>
      </c>
      <c r="D606" s="1">
        <v>149.4</v>
      </c>
      <c r="E606" s="1" t="s">
        <v>627</v>
      </c>
      <c r="F606" s="1">
        <v>22</v>
      </c>
      <c r="G606" s="1" t="str">
        <f t="shared" si="21"/>
        <v>22/83</v>
      </c>
      <c r="H606" s="1">
        <v>1800</v>
      </c>
      <c r="I606" s="1">
        <v>90</v>
      </c>
      <c r="J606" s="1">
        <v>80</v>
      </c>
      <c r="K606" s="1" t="s">
        <v>25</v>
      </c>
      <c r="L606" s="1" t="s">
        <v>605</v>
      </c>
      <c r="M606" s="1">
        <v>2012</v>
      </c>
      <c r="N606" s="1">
        <v>52.284778117739201</v>
      </c>
      <c r="O606" s="1">
        <v>-112.091638900327</v>
      </c>
      <c r="Q606" s="1" t="s">
        <v>606</v>
      </c>
      <c r="R606" s="1" t="s">
        <v>22</v>
      </c>
    </row>
    <row r="607" spans="1:18" hidden="1" x14ac:dyDescent="0.3">
      <c r="A607" s="1" t="s">
        <v>16</v>
      </c>
      <c r="B607" s="1" t="s">
        <v>16</v>
      </c>
      <c r="C607" s="1" t="s">
        <v>603</v>
      </c>
      <c r="D607" s="1">
        <v>149.4</v>
      </c>
      <c r="E607" s="1" t="s">
        <v>628</v>
      </c>
      <c r="F607" s="1">
        <v>23</v>
      </c>
      <c r="G607" s="1" t="str">
        <f t="shared" si="21"/>
        <v>23/83</v>
      </c>
      <c r="H607" s="1">
        <v>1800</v>
      </c>
      <c r="I607" s="1">
        <v>90</v>
      </c>
      <c r="J607" s="1">
        <v>80</v>
      </c>
      <c r="K607" s="1" t="s">
        <v>25</v>
      </c>
      <c r="L607" s="1" t="s">
        <v>605</v>
      </c>
      <c r="M607" s="1">
        <v>2012</v>
      </c>
      <c r="N607" s="1">
        <v>52.287357200000002</v>
      </c>
      <c r="O607" s="1">
        <v>-112.0869081</v>
      </c>
      <c r="Q607" s="1" t="s">
        <v>606</v>
      </c>
      <c r="R607" s="1" t="s">
        <v>22</v>
      </c>
    </row>
    <row r="608" spans="1:18" hidden="1" x14ac:dyDescent="0.3">
      <c r="A608" s="1" t="s">
        <v>16</v>
      </c>
      <c r="B608" s="1" t="s">
        <v>16</v>
      </c>
      <c r="C608" s="1" t="s">
        <v>603</v>
      </c>
      <c r="D608" s="1">
        <v>149.4</v>
      </c>
      <c r="E608" s="1" t="s">
        <v>629</v>
      </c>
      <c r="F608" s="1">
        <v>24</v>
      </c>
      <c r="G608" s="1" t="str">
        <f t="shared" si="21"/>
        <v>24/83</v>
      </c>
      <c r="H608" s="1">
        <v>1800</v>
      </c>
      <c r="I608" s="1">
        <v>90</v>
      </c>
      <c r="J608" s="1">
        <v>80</v>
      </c>
      <c r="K608" s="1" t="s">
        <v>25</v>
      </c>
      <c r="L608" s="1" t="s">
        <v>605</v>
      </c>
      <c r="M608" s="1">
        <v>2012</v>
      </c>
      <c r="N608" s="1">
        <v>52.289913289999902</v>
      </c>
      <c r="O608" s="1">
        <v>-112.08172159999999</v>
      </c>
      <c r="Q608" s="1" t="s">
        <v>606</v>
      </c>
      <c r="R608" s="1" t="s">
        <v>22</v>
      </c>
    </row>
    <row r="609" spans="1:18" hidden="1" x14ac:dyDescent="0.3">
      <c r="A609" s="1" t="s">
        <v>16</v>
      </c>
      <c r="B609" s="1" t="s">
        <v>16</v>
      </c>
      <c r="C609" s="1" t="s">
        <v>603</v>
      </c>
      <c r="D609" s="1">
        <v>149.4</v>
      </c>
      <c r="E609" s="1" t="s">
        <v>630</v>
      </c>
      <c r="F609" s="1">
        <v>25</v>
      </c>
      <c r="G609" s="1" t="str">
        <f t="shared" si="21"/>
        <v>25/83</v>
      </c>
      <c r="H609" s="1">
        <v>1800</v>
      </c>
      <c r="I609" s="1">
        <v>90</v>
      </c>
      <c r="J609" s="1">
        <v>80</v>
      </c>
      <c r="K609" s="1" t="s">
        <v>25</v>
      </c>
      <c r="L609" s="1" t="s">
        <v>605</v>
      </c>
      <c r="M609" s="1">
        <v>2012</v>
      </c>
      <c r="N609" s="1">
        <v>52.297714698311403</v>
      </c>
      <c r="O609" s="1">
        <v>-112.078084202333</v>
      </c>
      <c r="Q609" s="1" t="s">
        <v>606</v>
      </c>
      <c r="R609" s="1" t="s">
        <v>22</v>
      </c>
    </row>
    <row r="610" spans="1:18" hidden="1" x14ac:dyDescent="0.3">
      <c r="A610" s="1" t="s">
        <v>16</v>
      </c>
      <c r="B610" s="1" t="s">
        <v>16</v>
      </c>
      <c r="C610" s="1" t="s">
        <v>603</v>
      </c>
      <c r="D610" s="1">
        <v>149.4</v>
      </c>
      <c r="E610" s="1" t="s">
        <v>631</v>
      </c>
      <c r="F610" s="1">
        <v>26</v>
      </c>
      <c r="G610" s="1" t="str">
        <f t="shared" si="21"/>
        <v>26/83</v>
      </c>
      <c r="H610" s="1">
        <v>1800</v>
      </c>
      <c r="I610" s="1">
        <v>90</v>
      </c>
      <c r="J610" s="1">
        <v>80</v>
      </c>
      <c r="K610" s="1" t="s">
        <v>25</v>
      </c>
      <c r="L610" s="1" t="s">
        <v>605</v>
      </c>
      <c r="M610" s="1">
        <v>2012</v>
      </c>
      <c r="N610" s="1">
        <v>52.302316410000003</v>
      </c>
      <c r="O610" s="1">
        <v>-112.0733268</v>
      </c>
      <c r="Q610" s="1" t="s">
        <v>606</v>
      </c>
      <c r="R610" s="1" t="s">
        <v>22</v>
      </c>
    </row>
    <row r="611" spans="1:18" hidden="1" x14ac:dyDescent="0.3">
      <c r="A611" s="1" t="s">
        <v>16</v>
      </c>
      <c r="B611" s="1" t="s">
        <v>16</v>
      </c>
      <c r="C611" s="1" t="s">
        <v>603</v>
      </c>
      <c r="D611" s="1">
        <v>149.4</v>
      </c>
      <c r="E611" s="1" t="s">
        <v>632</v>
      </c>
      <c r="F611" s="1">
        <v>27</v>
      </c>
      <c r="G611" s="1" t="str">
        <f t="shared" si="21"/>
        <v>27/83</v>
      </c>
      <c r="H611" s="1">
        <v>1800</v>
      </c>
      <c r="I611" s="1">
        <v>90</v>
      </c>
      <c r="J611" s="1">
        <v>80</v>
      </c>
      <c r="K611" s="1" t="s">
        <v>25</v>
      </c>
      <c r="L611" s="1" t="s">
        <v>605</v>
      </c>
      <c r="M611" s="1">
        <v>2012</v>
      </c>
      <c r="N611" s="1">
        <v>52.305025360000002</v>
      </c>
      <c r="O611" s="1">
        <v>-112.06906549999999</v>
      </c>
      <c r="Q611" s="1" t="s">
        <v>606</v>
      </c>
      <c r="R611" s="1" t="s">
        <v>22</v>
      </c>
    </row>
    <row r="612" spans="1:18" hidden="1" x14ac:dyDescent="0.3">
      <c r="A612" s="1" t="s">
        <v>16</v>
      </c>
      <c r="B612" s="1" t="s">
        <v>16</v>
      </c>
      <c r="C612" s="1" t="s">
        <v>603</v>
      </c>
      <c r="D612" s="1">
        <v>149.4</v>
      </c>
      <c r="E612" s="1" t="s">
        <v>633</v>
      </c>
      <c r="F612" s="1">
        <v>28</v>
      </c>
      <c r="G612" s="1" t="str">
        <f t="shared" si="21"/>
        <v>28/83</v>
      </c>
      <c r="H612" s="1">
        <v>1800</v>
      </c>
      <c r="I612" s="1">
        <v>90</v>
      </c>
      <c r="J612" s="1">
        <v>80</v>
      </c>
      <c r="K612" s="1" t="s">
        <v>25</v>
      </c>
      <c r="L612" s="1" t="s">
        <v>605</v>
      </c>
      <c r="M612" s="1">
        <v>2012</v>
      </c>
      <c r="N612" s="1">
        <v>52.281816259146503</v>
      </c>
      <c r="O612" s="1">
        <v>-112.060488199254</v>
      </c>
      <c r="Q612" s="1" t="s">
        <v>606</v>
      </c>
      <c r="R612" s="1" t="s">
        <v>22</v>
      </c>
    </row>
    <row r="613" spans="1:18" hidden="1" x14ac:dyDescent="0.3">
      <c r="A613" s="1" t="s">
        <v>16</v>
      </c>
      <c r="B613" s="1" t="s">
        <v>16</v>
      </c>
      <c r="C613" s="1" t="s">
        <v>603</v>
      </c>
      <c r="D613" s="1">
        <v>149.4</v>
      </c>
      <c r="E613" s="1" t="s">
        <v>634</v>
      </c>
      <c r="F613" s="1">
        <v>29</v>
      </c>
      <c r="G613" s="1" t="str">
        <f t="shared" si="21"/>
        <v>29/83</v>
      </c>
      <c r="H613" s="1">
        <v>1800</v>
      </c>
      <c r="I613" s="1">
        <v>90</v>
      </c>
      <c r="J613" s="1">
        <v>80</v>
      </c>
      <c r="K613" s="1" t="s">
        <v>25</v>
      </c>
      <c r="L613" s="1" t="s">
        <v>605</v>
      </c>
      <c r="M613" s="1">
        <v>2012</v>
      </c>
      <c r="N613" s="1">
        <v>52.290484439493198</v>
      </c>
      <c r="O613" s="1">
        <v>-112.05837850040101</v>
      </c>
      <c r="Q613" s="1" t="s">
        <v>606</v>
      </c>
      <c r="R613" s="1" t="s">
        <v>22</v>
      </c>
    </row>
    <row r="614" spans="1:18" hidden="1" x14ac:dyDescent="0.3">
      <c r="A614" s="1" t="s">
        <v>16</v>
      </c>
      <c r="B614" s="1" t="s">
        <v>16</v>
      </c>
      <c r="C614" s="1" t="s">
        <v>603</v>
      </c>
      <c r="D614" s="1">
        <v>149.4</v>
      </c>
      <c r="E614" s="1" t="s">
        <v>635</v>
      </c>
      <c r="F614" s="1">
        <v>30</v>
      </c>
      <c r="G614" s="1" t="str">
        <f t="shared" si="21"/>
        <v>30/83</v>
      </c>
      <c r="H614" s="1">
        <v>1800</v>
      </c>
      <c r="I614" s="1">
        <v>90</v>
      </c>
      <c r="J614" s="1">
        <v>80</v>
      </c>
      <c r="K614" s="1" t="s">
        <v>25</v>
      </c>
      <c r="L614" s="1" t="s">
        <v>605</v>
      </c>
      <c r="M614" s="1">
        <v>2012</v>
      </c>
      <c r="N614" s="1">
        <v>52.294229680000001</v>
      </c>
      <c r="O614" s="1">
        <v>-112.0548019</v>
      </c>
      <c r="Q614" s="1" t="s">
        <v>606</v>
      </c>
      <c r="R614" s="1" t="s">
        <v>22</v>
      </c>
    </row>
    <row r="615" spans="1:18" hidden="1" x14ac:dyDescent="0.3">
      <c r="A615" s="1" t="s">
        <v>16</v>
      </c>
      <c r="B615" s="1" t="s">
        <v>16</v>
      </c>
      <c r="C615" s="1" t="s">
        <v>603</v>
      </c>
      <c r="D615" s="1">
        <v>149.4</v>
      </c>
      <c r="E615" s="1" t="s">
        <v>636</v>
      </c>
      <c r="F615" s="1">
        <v>31</v>
      </c>
      <c r="G615" s="1" t="str">
        <f t="shared" si="21"/>
        <v>31/83</v>
      </c>
      <c r="H615" s="1">
        <v>1800</v>
      </c>
      <c r="I615" s="1">
        <v>90</v>
      </c>
      <c r="J615" s="1">
        <v>80</v>
      </c>
      <c r="K615" s="1" t="s">
        <v>25</v>
      </c>
      <c r="L615" s="1" t="s">
        <v>605</v>
      </c>
      <c r="M615" s="1">
        <v>2012</v>
      </c>
      <c r="N615" s="1">
        <v>52.305140081464998</v>
      </c>
      <c r="O615" s="1">
        <v>-112.038062102269</v>
      </c>
      <c r="Q615" s="1" t="s">
        <v>606</v>
      </c>
      <c r="R615" s="1" t="s">
        <v>22</v>
      </c>
    </row>
    <row r="616" spans="1:18" hidden="1" x14ac:dyDescent="0.3">
      <c r="A616" s="1" t="s">
        <v>16</v>
      </c>
      <c r="B616" s="1" t="s">
        <v>16</v>
      </c>
      <c r="C616" s="1" t="s">
        <v>603</v>
      </c>
      <c r="D616" s="1">
        <v>149.4</v>
      </c>
      <c r="E616" s="1" t="s">
        <v>637</v>
      </c>
      <c r="F616" s="1">
        <v>32</v>
      </c>
      <c r="G616" s="1" t="str">
        <f t="shared" si="21"/>
        <v>32/83</v>
      </c>
      <c r="H616" s="1">
        <v>1800</v>
      </c>
      <c r="I616" s="1">
        <v>90</v>
      </c>
      <c r="J616" s="1">
        <v>80</v>
      </c>
      <c r="K616" s="1" t="s">
        <v>25</v>
      </c>
      <c r="L616" s="1" t="s">
        <v>605</v>
      </c>
      <c r="M616" s="1">
        <v>2012</v>
      </c>
      <c r="N616" s="1">
        <v>52.309565040000003</v>
      </c>
      <c r="O616" s="1">
        <v>-112.035848</v>
      </c>
      <c r="Q616" s="1" t="s">
        <v>606</v>
      </c>
      <c r="R616" s="1" t="s">
        <v>22</v>
      </c>
    </row>
    <row r="617" spans="1:18" hidden="1" x14ac:dyDescent="0.3">
      <c r="A617" s="1" t="s">
        <v>16</v>
      </c>
      <c r="B617" s="1" t="s">
        <v>16</v>
      </c>
      <c r="C617" s="1" t="s">
        <v>603</v>
      </c>
      <c r="D617" s="1">
        <v>149.4</v>
      </c>
      <c r="E617" s="1" t="s">
        <v>638</v>
      </c>
      <c r="F617" s="1">
        <v>33</v>
      </c>
      <c r="G617" s="1" t="str">
        <f t="shared" ref="G617:G648" si="22">F617&amp;"/"&amp;83</f>
        <v>33/83</v>
      </c>
      <c r="H617" s="1">
        <v>1800</v>
      </c>
      <c r="I617" s="1">
        <v>90</v>
      </c>
      <c r="J617" s="1">
        <v>80</v>
      </c>
      <c r="K617" s="1" t="s">
        <v>25</v>
      </c>
      <c r="L617" s="1" t="s">
        <v>605</v>
      </c>
      <c r="M617" s="1">
        <v>2012</v>
      </c>
      <c r="N617" s="1">
        <v>52.284201277693498</v>
      </c>
      <c r="O617" s="1">
        <v>-112.046104799205</v>
      </c>
      <c r="Q617" s="1" t="s">
        <v>606</v>
      </c>
      <c r="R617" s="1" t="s">
        <v>22</v>
      </c>
    </row>
    <row r="618" spans="1:18" hidden="1" x14ac:dyDescent="0.3">
      <c r="A618" s="1" t="s">
        <v>16</v>
      </c>
      <c r="B618" s="1" t="s">
        <v>16</v>
      </c>
      <c r="C618" s="1" t="s">
        <v>603</v>
      </c>
      <c r="D618" s="1">
        <v>149.4</v>
      </c>
      <c r="E618" s="1" t="s">
        <v>639</v>
      </c>
      <c r="F618" s="1">
        <v>34</v>
      </c>
      <c r="G618" s="1" t="str">
        <f t="shared" si="22"/>
        <v>34/83</v>
      </c>
      <c r="H618" s="1">
        <v>1800</v>
      </c>
      <c r="I618" s="1">
        <v>90</v>
      </c>
      <c r="J618" s="1">
        <v>80</v>
      </c>
      <c r="K618" s="1" t="s">
        <v>25</v>
      </c>
      <c r="L618" s="1" t="s">
        <v>605</v>
      </c>
      <c r="M618" s="1">
        <v>2012</v>
      </c>
      <c r="N618" s="1">
        <v>52.308181180346502</v>
      </c>
      <c r="O618" s="1">
        <v>-112.025460000026</v>
      </c>
      <c r="Q618" s="1" t="s">
        <v>606</v>
      </c>
      <c r="R618" s="1" t="s">
        <v>22</v>
      </c>
    </row>
    <row r="619" spans="1:18" hidden="1" x14ac:dyDescent="0.3">
      <c r="A619" s="1" t="s">
        <v>16</v>
      </c>
      <c r="B619" s="1" t="s">
        <v>16</v>
      </c>
      <c r="C619" s="1" t="s">
        <v>603</v>
      </c>
      <c r="D619" s="1">
        <v>149.4</v>
      </c>
      <c r="E619" s="1" t="s">
        <v>640</v>
      </c>
      <c r="F619" s="1">
        <v>35</v>
      </c>
      <c r="G619" s="1" t="str">
        <f t="shared" si="22"/>
        <v>35/83</v>
      </c>
      <c r="H619" s="1">
        <v>1800</v>
      </c>
      <c r="I619" s="1">
        <v>90</v>
      </c>
      <c r="J619" s="1">
        <v>80</v>
      </c>
      <c r="K619" s="1" t="s">
        <v>25</v>
      </c>
      <c r="L619" s="1" t="s">
        <v>605</v>
      </c>
      <c r="M619" s="1">
        <v>2012</v>
      </c>
      <c r="N619" s="1">
        <v>52.311101620000002</v>
      </c>
      <c r="O619" s="1">
        <v>-112.02045200000001</v>
      </c>
      <c r="Q619" s="1" t="s">
        <v>606</v>
      </c>
      <c r="R619" s="1" t="s">
        <v>22</v>
      </c>
    </row>
    <row r="620" spans="1:18" hidden="1" x14ac:dyDescent="0.3">
      <c r="A620" s="1" t="s">
        <v>16</v>
      </c>
      <c r="B620" s="1" t="s">
        <v>16</v>
      </c>
      <c r="C620" s="1" t="s">
        <v>603</v>
      </c>
      <c r="D620" s="1">
        <v>149.4</v>
      </c>
      <c r="E620" s="1" t="s">
        <v>641</v>
      </c>
      <c r="F620" s="1">
        <v>36</v>
      </c>
      <c r="G620" s="1" t="str">
        <f t="shared" si="22"/>
        <v>36/83</v>
      </c>
      <c r="H620" s="1">
        <v>1800</v>
      </c>
      <c r="I620" s="1">
        <v>90</v>
      </c>
      <c r="J620" s="1">
        <v>80</v>
      </c>
      <c r="K620" s="1" t="s">
        <v>25</v>
      </c>
      <c r="L620" s="1" t="s">
        <v>605</v>
      </c>
      <c r="M620" s="1">
        <v>2012</v>
      </c>
      <c r="N620" s="1">
        <v>52.292683756003797</v>
      </c>
      <c r="O620" s="1">
        <v>-112.022022895717</v>
      </c>
      <c r="Q620" s="1" t="s">
        <v>606</v>
      </c>
      <c r="R620" s="1" t="s">
        <v>22</v>
      </c>
    </row>
    <row r="621" spans="1:18" hidden="1" x14ac:dyDescent="0.3">
      <c r="A621" s="1" t="s">
        <v>16</v>
      </c>
      <c r="B621" s="1" t="s">
        <v>16</v>
      </c>
      <c r="C621" s="1" t="s">
        <v>603</v>
      </c>
      <c r="D621" s="1">
        <v>149.4</v>
      </c>
      <c r="E621" s="1" t="s">
        <v>642</v>
      </c>
      <c r="F621" s="1">
        <v>37</v>
      </c>
      <c r="G621" s="1" t="str">
        <f t="shared" si="22"/>
        <v>37/83</v>
      </c>
      <c r="H621" s="1">
        <v>1800</v>
      </c>
      <c r="I621" s="1">
        <v>90</v>
      </c>
      <c r="J621" s="1">
        <v>80</v>
      </c>
      <c r="K621" s="1" t="s">
        <v>25</v>
      </c>
      <c r="L621" s="1" t="s">
        <v>605</v>
      </c>
      <c r="M621" s="1">
        <v>2012</v>
      </c>
      <c r="N621" s="1">
        <v>52.295179320000003</v>
      </c>
      <c r="O621" s="1">
        <v>-112.0183117</v>
      </c>
      <c r="Q621" s="1" t="s">
        <v>606</v>
      </c>
      <c r="R621" s="1" t="s">
        <v>22</v>
      </c>
    </row>
    <row r="622" spans="1:18" hidden="1" x14ac:dyDescent="0.3">
      <c r="A622" s="1" t="s">
        <v>16</v>
      </c>
      <c r="B622" s="1" t="s">
        <v>16</v>
      </c>
      <c r="C622" s="1" t="s">
        <v>603</v>
      </c>
      <c r="D622" s="1">
        <v>149.4</v>
      </c>
      <c r="E622" s="1" t="s">
        <v>643</v>
      </c>
      <c r="F622" s="1">
        <v>38</v>
      </c>
      <c r="G622" s="1" t="str">
        <f t="shared" si="22"/>
        <v>38/83</v>
      </c>
      <c r="H622" s="1">
        <v>1800</v>
      </c>
      <c r="I622" s="1">
        <v>90</v>
      </c>
      <c r="J622" s="1">
        <v>80</v>
      </c>
      <c r="K622" s="1" t="s">
        <v>25</v>
      </c>
      <c r="L622" s="1" t="s">
        <v>605</v>
      </c>
      <c r="M622" s="1">
        <v>2012</v>
      </c>
      <c r="N622" s="1">
        <v>52.3097945093715</v>
      </c>
      <c r="O622" s="1">
        <v>-112.011444799853</v>
      </c>
      <c r="Q622" s="1" t="s">
        <v>606</v>
      </c>
      <c r="R622" s="1" t="s">
        <v>22</v>
      </c>
    </row>
    <row r="623" spans="1:18" hidden="1" x14ac:dyDescent="0.3">
      <c r="A623" s="1" t="s">
        <v>16</v>
      </c>
      <c r="B623" s="1" t="s">
        <v>16</v>
      </c>
      <c r="C623" s="1" t="s">
        <v>603</v>
      </c>
      <c r="D623" s="1">
        <v>149.4</v>
      </c>
      <c r="E623" s="1" t="s">
        <v>644</v>
      </c>
      <c r="F623" s="1">
        <v>39</v>
      </c>
      <c r="G623" s="1" t="str">
        <f t="shared" si="22"/>
        <v>39/83</v>
      </c>
      <c r="H623" s="1">
        <v>1800</v>
      </c>
      <c r="I623" s="1">
        <v>90</v>
      </c>
      <c r="J623" s="1">
        <v>80</v>
      </c>
      <c r="K623" s="1" t="s">
        <v>25</v>
      </c>
      <c r="L623" s="1" t="s">
        <v>605</v>
      </c>
      <c r="M623" s="1">
        <v>2012</v>
      </c>
      <c r="N623" s="1">
        <v>52.312364520000003</v>
      </c>
      <c r="O623" s="1">
        <v>-112.00739590000001</v>
      </c>
      <c r="Q623" s="1" t="s">
        <v>606</v>
      </c>
      <c r="R623" s="1" t="s">
        <v>22</v>
      </c>
    </row>
    <row r="624" spans="1:18" hidden="1" x14ac:dyDescent="0.3">
      <c r="A624" s="1" t="s">
        <v>16</v>
      </c>
      <c r="B624" s="1" t="s">
        <v>16</v>
      </c>
      <c r="C624" s="1" t="s">
        <v>603</v>
      </c>
      <c r="D624" s="1">
        <v>149.4</v>
      </c>
      <c r="E624" s="1" t="s">
        <v>645</v>
      </c>
      <c r="F624" s="1">
        <v>40</v>
      </c>
      <c r="G624" s="1" t="str">
        <f t="shared" si="22"/>
        <v>40/83</v>
      </c>
      <c r="H624" s="1">
        <v>1800</v>
      </c>
      <c r="I624" s="1">
        <v>90</v>
      </c>
      <c r="J624" s="1">
        <v>80</v>
      </c>
      <c r="K624" s="1" t="s">
        <v>25</v>
      </c>
      <c r="L624" s="1" t="s">
        <v>605</v>
      </c>
      <c r="M624" s="1">
        <v>2012</v>
      </c>
      <c r="N624" s="1">
        <v>52.270249258117403</v>
      </c>
      <c r="O624" s="1">
        <v>-112.019161906305</v>
      </c>
      <c r="Q624" s="1" t="s">
        <v>606</v>
      </c>
      <c r="R624" s="1" t="s">
        <v>22</v>
      </c>
    </row>
    <row r="625" spans="1:18" hidden="1" x14ac:dyDescent="0.3">
      <c r="A625" s="1" t="s">
        <v>16</v>
      </c>
      <c r="B625" s="1" t="s">
        <v>16</v>
      </c>
      <c r="C625" s="1" t="s">
        <v>603</v>
      </c>
      <c r="D625" s="1">
        <v>149.4</v>
      </c>
      <c r="E625" s="1" t="s">
        <v>646</v>
      </c>
      <c r="F625" s="1">
        <v>41</v>
      </c>
      <c r="G625" s="1" t="str">
        <f t="shared" si="22"/>
        <v>41/83</v>
      </c>
      <c r="H625" s="1">
        <v>1800</v>
      </c>
      <c r="I625" s="1">
        <v>90</v>
      </c>
      <c r="J625" s="1">
        <v>80</v>
      </c>
      <c r="K625" s="1" t="s">
        <v>25</v>
      </c>
      <c r="L625" s="1" t="s">
        <v>605</v>
      </c>
      <c r="M625" s="1">
        <v>2012</v>
      </c>
      <c r="N625" s="1">
        <v>52.272811300000001</v>
      </c>
      <c r="O625" s="1">
        <v>-112.015029</v>
      </c>
      <c r="Q625" s="1" t="s">
        <v>606</v>
      </c>
      <c r="R625" s="1" t="s">
        <v>22</v>
      </c>
    </row>
    <row r="626" spans="1:18" hidden="1" x14ac:dyDescent="0.3">
      <c r="A626" s="1" t="s">
        <v>16</v>
      </c>
      <c r="B626" s="1" t="s">
        <v>16</v>
      </c>
      <c r="C626" s="1" t="s">
        <v>603</v>
      </c>
      <c r="D626" s="1">
        <v>149.4</v>
      </c>
      <c r="E626" s="1" t="s">
        <v>647</v>
      </c>
      <c r="F626" s="1">
        <v>42</v>
      </c>
      <c r="G626" s="1" t="str">
        <f t="shared" si="22"/>
        <v>42/83</v>
      </c>
      <c r="H626" s="1">
        <v>1800</v>
      </c>
      <c r="I626" s="1">
        <v>90</v>
      </c>
      <c r="J626" s="1">
        <v>80</v>
      </c>
      <c r="K626" s="1" t="s">
        <v>25</v>
      </c>
      <c r="L626" s="1" t="s">
        <v>605</v>
      </c>
      <c r="M626" s="1">
        <v>2012</v>
      </c>
      <c r="N626" s="1">
        <v>52.27534473</v>
      </c>
      <c r="O626" s="1">
        <v>-112.0110708</v>
      </c>
      <c r="Q626" s="1" t="s">
        <v>606</v>
      </c>
      <c r="R626" s="1" t="s">
        <v>22</v>
      </c>
    </row>
    <row r="627" spans="1:18" hidden="1" x14ac:dyDescent="0.3">
      <c r="A627" s="1" t="s">
        <v>16</v>
      </c>
      <c r="B627" s="1" t="s">
        <v>16</v>
      </c>
      <c r="C627" s="1" t="s">
        <v>603</v>
      </c>
      <c r="D627" s="1">
        <v>149.4</v>
      </c>
      <c r="E627" s="1" t="s">
        <v>648</v>
      </c>
      <c r="F627" s="1">
        <v>43</v>
      </c>
      <c r="G627" s="1" t="str">
        <f t="shared" si="22"/>
        <v>43/83</v>
      </c>
      <c r="H627" s="1">
        <v>1800</v>
      </c>
      <c r="I627" s="1">
        <v>90</v>
      </c>
      <c r="J627" s="1">
        <v>80</v>
      </c>
      <c r="K627" s="1" t="s">
        <v>25</v>
      </c>
      <c r="L627" s="1" t="s">
        <v>605</v>
      </c>
      <c r="M627" s="1">
        <v>2012</v>
      </c>
      <c r="N627" s="1">
        <v>52.284860949131897</v>
      </c>
      <c r="O627" s="1">
        <v>-112.000057601777</v>
      </c>
      <c r="Q627" s="1" t="s">
        <v>606</v>
      </c>
      <c r="R627" s="1" t="s">
        <v>22</v>
      </c>
    </row>
    <row r="628" spans="1:18" hidden="1" x14ac:dyDescent="0.3">
      <c r="A628" s="1" t="s">
        <v>16</v>
      </c>
      <c r="B628" s="1" t="s">
        <v>16</v>
      </c>
      <c r="C628" s="1" t="s">
        <v>603</v>
      </c>
      <c r="D628" s="1">
        <v>149.4</v>
      </c>
      <c r="E628" s="1" t="s">
        <v>649</v>
      </c>
      <c r="F628" s="1">
        <v>44</v>
      </c>
      <c r="G628" s="1" t="str">
        <f t="shared" si="22"/>
        <v>44/83</v>
      </c>
      <c r="H628" s="1">
        <v>1800</v>
      </c>
      <c r="I628" s="1">
        <v>90</v>
      </c>
      <c r="J628" s="1">
        <v>80</v>
      </c>
      <c r="K628" s="1" t="s">
        <v>25</v>
      </c>
      <c r="L628" s="1" t="s">
        <v>605</v>
      </c>
      <c r="M628" s="1">
        <v>2012</v>
      </c>
      <c r="N628" s="1">
        <v>52.2733198205718</v>
      </c>
      <c r="O628" s="1">
        <v>-111.982547098285</v>
      </c>
      <c r="Q628" s="1" t="s">
        <v>606</v>
      </c>
      <c r="R628" s="1" t="s">
        <v>22</v>
      </c>
    </row>
    <row r="629" spans="1:18" hidden="1" x14ac:dyDescent="0.3">
      <c r="A629" s="1" t="s">
        <v>16</v>
      </c>
      <c r="B629" s="1" t="s">
        <v>16</v>
      </c>
      <c r="C629" s="1" t="s">
        <v>603</v>
      </c>
      <c r="D629" s="1">
        <v>149.4</v>
      </c>
      <c r="E629" s="1" t="s">
        <v>650</v>
      </c>
      <c r="F629" s="1">
        <v>45</v>
      </c>
      <c r="G629" s="1" t="str">
        <f t="shared" si="22"/>
        <v>45/83</v>
      </c>
      <c r="H629" s="1">
        <v>1800</v>
      </c>
      <c r="I629" s="1">
        <v>90</v>
      </c>
      <c r="J629" s="1">
        <v>80</v>
      </c>
      <c r="K629" s="1" t="s">
        <v>25</v>
      </c>
      <c r="L629" s="1" t="s">
        <v>605</v>
      </c>
      <c r="M629" s="1">
        <v>2012</v>
      </c>
      <c r="N629" s="1">
        <v>52.275937200000001</v>
      </c>
      <c r="O629" s="1">
        <v>-111.97809049999999</v>
      </c>
      <c r="Q629" s="1" t="s">
        <v>606</v>
      </c>
      <c r="R629" s="1" t="s">
        <v>22</v>
      </c>
    </row>
    <row r="630" spans="1:18" hidden="1" x14ac:dyDescent="0.3">
      <c r="A630" s="1" t="s">
        <v>16</v>
      </c>
      <c r="B630" s="1" t="s">
        <v>16</v>
      </c>
      <c r="C630" s="1" t="s">
        <v>603</v>
      </c>
      <c r="D630" s="1">
        <v>149.4</v>
      </c>
      <c r="E630" s="1" t="s">
        <v>651</v>
      </c>
      <c r="F630" s="1">
        <v>46</v>
      </c>
      <c r="G630" s="1" t="str">
        <f t="shared" si="22"/>
        <v>46/83</v>
      </c>
      <c r="H630" s="1">
        <v>1800</v>
      </c>
      <c r="I630" s="1">
        <v>90</v>
      </c>
      <c r="J630" s="1">
        <v>80</v>
      </c>
      <c r="K630" s="1" t="s">
        <v>25</v>
      </c>
      <c r="L630" s="1" t="s">
        <v>605</v>
      </c>
      <c r="M630" s="1">
        <v>2012</v>
      </c>
      <c r="N630" s="1">
        <v>52.278731780000001</v>
      </c>
      <c r="O630" s="1">
        <v>-111.97393049999999</v>
      </c>
      <c r="Q630" s="1" t="s">
        <v>606</v>
      </c>
      <c r="R630" s="1" t="s">
        <v>22</v>
      </c>
    </row>
    <row r="631" spans="1:18" hidden="1" x14ac:dyDescent="0.3">
      <c r="A631" s="1" t="s">
        <v>16</v>
      </c>
      <c r="B631" s="1" t="s">
        <v>16</v>
      </c>
      <c r="C631" s="1" t="s">
        <v>603</v>
      </c>
      <c r="D631" s="1">
        <v>149.4</v>
      </c>
      <c r="E631" s="1" t="s">
        <v>652</v>
      </c>
      <c r="F631" s="1">
        <v>47</v>
      </c>
      <c r="G631" s="1" t="str">
        <f t="shared" si="22"/>
        <v>47/83</v>
      </c>
      <c r="H631" s="1">
        <v>1800</v>
      </c>
      <c r="I631" s="1">
        <v>90</v>
      </c>
      <c r="J631" s="1">
        <v>80</v>
      </c>
      <c r="K631" s="1" t="s">
        <v>25</v>
      </c>
      <c r="L631" s="1" t="s">
        <v>605</v>
      </c>
      <c r="M631" s="1">
        <v>2012</v>
      </c>
      <c r="N631" s="1">
        <v>52.260784453032798</v>
      </c>
      <c r="O631" s="1">
        <v>-111.98279751064401</v>
      </c>
      <c r="Q631" s="1" t="s">
        <v>606</v>
      </c>
      <c r="R631" s="1" t="s">
        <v>22</v>
      </c>
    </row>
    <row r="632" spans="1:18" hidden="1" x14ac:dyDescent="0.3">
      <c r="A632" s="1" t="s">
        <v>16</v>
      </c>
      <c r="B632" s="1" t="s">
        <v>16</v>
      </c>
      <c r="C632" s="1" t="s">
        <v>603</v>
      </c>
      <c r="D632" s="1">
        <v>149.4</v>
      </c>
      <c r="E632" s="1" t="s">
        <v>653</v>
      </c>
      <c r="F632" s="1">
        <v>48</v>
      </c>
      <c r="G632" s="1" t="str">
        <f t="shared" si="22"/>
        <v>48/83</v>
      </c>
      <c r="H632" s="1">
        <v>1800</v>
      </c>
      <c r="I632" s="1">
        <v>90</v>
      </c>
      <c r="J632" s="1">
        <v>80</v>
      </c>
      <c r="K632" s="1" t="s">
        <v>25</v>
      </c>
      <c r="L632" s="1" t="s">
        <v>605</v>
      </c>
      <c r="M632" s="1">
        <v>2012</v>
      </c>
      <c r="N632" s="1">
        <v>52.264147770000001</v>
      </c>
      <c r="O632" s="1">
        <v>-111.9827107</v>
      </c>
      <c r="Q632" s="1" t="s">
        <v>606</v>
      </c>
      <c r="R632" s="1" t="s">
        <v>22</v>
      </c>
    </row>
    <row r="633" spans="1:18" hidden="1" x14ac:dyDescent="0.3">
      <c r="A633" s="1" t="s">
        <v>16</v>
      </c>
      <c r="B633" s="1" t="s">
        <v>16</v>
      </c>
      <c r="C633" s="1" t="s">
        <v>603</v>
      </c>
      <c r="D633" s="1">
        <v>149.4</v>
      </c>
      <c r="E633" s="1" t="s">
        <v>654</v>
      </c>
      <c r="F633" s="1">
        <v>49</v>
      </c>
      <c r="G633" s="1" t="str">
        <f t="shared" si="22"/>
        <v>49/83</v>
      </c>
      <c r="H633" s="1">
        <v>1800</v>
      </c>
      <c r="I633" s="1">
        <v>90</v>
      </c>
      <c r="J633" s="1">
        <v>80</v>
      </c>
      <c r="K633" s="1" t="s">
        <v>25</v>
      </c>
      <c r="L633" s="1" t="s">
        <v>605</v>
      </c>
      <c r="M633" s="1">
        <v>2012</v>
      </c>
      <c r="N633" s="1">
        <v>52.256260990685099</v>
      </c>
      <c r="O633" s="1">
        <v>-112.145498998189</v>
      </c>
      <c r="Q633" s="1" t="s">
        <v>606</v>
      </c>
      <c r="R633" s="1" t="s">
        <v>22</v>
      </c>
    </row>
    <row r="634" spans="1:18" hidden="1" x14ac:dyDescent="0.3">
      <c r="A634" s="1" t="s">
        <v>16</v>
      </c>
      <c r="B634" s="1" t="s">
        <v>16</v>
      </c>
      <c r="C634" s="1" t="s">
        <v>603</v>
      </c>
      <c r="D634" s="1">
        <v>149.4</v>
      </c>
      <c r="E634" s="1" t="s">
        <v>655</v>
      </c>
      <c r="F634" s="1">
        <v>50</v>
      </c>
      <c r="G634" s="1" t="str">
        <f t="shared" si="22"/>
        <v>50/83</v>
      </c>
      <c r="H634" s="1">
        <v>1800</v>
      </c>
      <c r="I634" s="1">
        <v>90</v>
      </c>
      <c r="J634" s="1">
        <v>80</v>
      </c>
      <c r="K634" s="1" t="s">
        <v>25</v>
      </c>
      <c r="L634" s="1" t="s">
        <v>605</v>
      </c>
      <c r="M634" s="1">
        <v>2012</v>
      </c>
      <c r="N634" s="1">
        <v>52.257944029999997</v>
      </c>
      <c r="O634" s="1">
        <v>-112.14067799999999</v>
      </c>
      <c r="Q634" s="1" t="s">
        <v>606</v>
      </c>
      <c r="R634" s="1" t="s">
        <v>22</v>
      </c>
    </row>
    <row r="635" spans="1:18" hidden="1" x14ac:dyDescent="0.3">
      <c r="A635" s="1" t="s">
        <v>16</v>
      </c>
      <c r="B635" s="1" t="s">
        <v>16</v>
      </c>
      <c r="C635" s="1" t="s">
        <v>603</v>
      </c>
      <c r="D635" s="1">
        <v>149.4</v>
      </c>
      <c r="E635" s="1" t="s">
        <v>656</v>
      </c>
      <c r="F635" s="1">
        <v>51</v>
      </c>
      <c r="G635" s="1" t="str">
        <f t="shared" si="22"/>
        <v>51/83</v>
      </c>
      <c r="H635" s="1">
        <v>1800</v>
      </c>
      <c r="I635" s="1">
        <v>90</v>
      </c>
      <c r="J635" s="1">
        <v>80</v>
      </c>
      <c r="K635" s="1" t="s">
        <v>25</v>
      </c>
      <c r="L635" s="1" t="s">
        <v>605</v>
      </c>
      <c r="M635" s="1">
        <v>2012</v>
      </c>
      <c r="N635" s="1">
        <v>52.248484320000003</v>
      </c>
      <c r="O635" s="1">
        <v>-112.1380037</v>
      </c>
      <c r="Q635" s="1" t="s">
        <v>606</v>
      </c>
      <c r="R635" s="1" t="s">
        <v>22</v>
      </c>
    </row>
    <row r="636" spans="1:18" hidden="1" x14ac:dyDescent="0.3">
      <c r="A636" s="1" t="s">
        <v>16</v>
      </c>
      <c r="B636" s="1" t="s">
        <v>16</v>
      </c>
      <c r="C636" s="1" t="s">
        <v>603</v>
      </c>
      <c r="D636" s="1">
        <v>149.4</v>
      </c>
      <c r="E636" s="1" t="s">
        <v>657</v>
      </c>
      <c r="F636" s="1">
        <v>52</v>
      </c>
      <c r="G636" s="1" t="str">
        <f t="shared" si="22"/>
        <v>52/83</v>
      </c>
      <c r="H636" s="1">
        <v>1800</v>
      </c>
      <c r="I636" s="1">
        <v>90</v>
      </c>
      <c r="J636" s="1">
        <v>80</v>
      </c>
      <c r="K636" s="1" t="s">
        <v>25</v>
      </c>
      <c r="L636" s="1" t="s">
        <v>605</v>
      </c>
      <c r="M636" s="1">
        <v>2012</v>
      </c>
      <c r="N636" s="1">
        <v>52.251300620000002</v>
      </c>
      <c r="O636" s="1">
        <v>-112.1340472</v>
      </c>
      <c r="Q636" s="1" t="s">
        <v>606</v>
      </c>
      <c r="R636" s="1" t="s">
        <v>22</v>
      </c>
    </row>
    <row r="637" spans="1:18" hidden="1" x14ac:dyDescent="0.3">
      <c r="A637" s="1" t="s">
        <v>16</v>
      </c>
      <c r="B637" s="1" t="s">
        <v>16</v>
      </c>
      <c r="C637" s="1" t="s">
        <v>603</v>
      </c>
      <c r="D637" s="1">
        <v>149.4</v>
      </c>
      <c r="E637" s="1" t="s">
        <v>658</v>
      </c>
      <c r="F637" s="1">
        <v>53</v>
      </c>
      <c r="G637" s="1" t="str">
        <f t="shared" si="22"/>
        <v>53/83</v>
      </c>
      <c r="H637" s="1">
        <v>1800</v>
      </c>
      <c r="I637" s="1">
        <v>90</v>
      </c>
      <c r="J637" s="1">
        <v>80</v>
      </c>
      <c r="K637" s="1" t="s">
        <v>25</v>
      </c>
      <c r="L637" s="1" t="s">
        <v>605</v>
      </c>
      <c r="M637" s="1">
        <v>2012</v>
      </c>
      <c r="N637" s="1">
        <v>52.252615579999997</v>
      </c>
      <c r="O637" s="1">
        <v>-112.1272393</v>
      </c>
      <c r="Q637" s="1" t="s">
        <v>606</v>
      </c>
      <c r="R637" s="1" t="s">
        <v>22</v>
      </c>
    </row>
    <row r="638" spans="1:18" hidden="1" x14ac:dyDescent="0.3">
      <c r="A638" s="1" t="s">
        <v>16</v>
      </c>
      <c r="B638" s="1" t="s">
        <v>16</v>
      </c>
      <c r="C638" s="1" t="s">
        <v>603</v>
      </c>
      <c r="D638" s="1">
        <v>149.4</v>
      </c>
      <c r="E638" s="1" t="s">
        <v>659</v>
      </c>
      <c r="F638" s="1">
        <v>54</v>
      </c>
      <c r="G638" s="1" t="str">
        <f t="shared" si="22"/>
        <v>54/83</v>
      </c>
      <c r="H638" s="1">
        <v>1800</v>
      </c>
      <c r="I638" s="1">
        <v>90</v>
      </c>
      <c r="J638" s="1">
        <v>80</v>
      </c>
      <c r="K638" s="1" t="s">
        <v>25</v>
      </c>
      <c r="L638" s="1" t="s">
        <v>605</v>
      </c>
      <c r="M638" s="1">
        <v>2012</v>
      </c>
      <c r="N638" s="1">
        <v>52.236645349711502</v>
      </c>
      <c r="O638" s="1">
        <v>-112.137774100288</v>
      </c>
      <c r="Q638" s="1" t="s">
        <v>606</v>
      </c>
      <c r="R638" s="1" t="s">
        <v>22</v>
      </c>
    </row>
    <row r="639" spans="1:18" hidden="1" x14ac:dyDescent="0.3">
      <c r="A639" s="1" t="s">
        <v>16</v>
      </c>
      <c r="B639" s="1" t="s">
        <v>16</v>
      </c>
      <c r="C639" s="1" t="s">
        <v>603</v>
      </c>
      <c r="D639" s="1">
        <v>149.4</v>
      </c>
      <c r="E639" s="1" t="s">
        <v>660</v>
      </c>
      <c r="F639" s="1">
        <v>55</v>
      </c>
      <c r="G639" s="1" t="str">
        <f t="shared" si="22"/>
        <v>55/83</v>
      </c>
      <c r="H639" s="1">
        <v>1800</v>
      </c>
      <c r="I639" s="1">
        <v>90</v>
      </c>
      <c r="J639" s="1">
        <v>80</v>
      </c>
      <c r="K639" s="1" t="s">
        <v>25</v>
      </c>
      <c r="L639" s="1" t="s">
        <v>605</v>
      </c>
      <c r="M639" s="1">
        <v>2012</v>
      </c>
      <c r="N639" s="1">
        <v>52.239525559999997</v>
      </c>
      <c r="O639" s="1">
        <v>-112.1327804</v>
      </c>
      <c r="Q639" s="1" t="s">
        <v>606</v>
      </c>
      <c r="R639" s="1" t="s">
        <v>22</v>
      </c>
    </row>
    <row r="640" spans="1:18" hidden="1" x14ac:dyDescent="0.3">
      <c r="A640" s="1" t="s">
        <v>16</v>
      </c>
      <c r="B640" s="1" t="s">
        <v>16</v>
      </c>
      <c r="C640" s="1" t="s">
        <v>603</v>
      </c>
      <c r="D640" s="1">
        <v>149.4</v>
      </c>
      <c r="E640" s="1" t="s">
        <v>661</v>
      </c>
      <c r="F640" s="1">
        <v>56</v>
      </c>
      <c r="G640" s="1" t="str">
        <f t="shared" si="22"/>
        <v>56/83</v>
      </c>
      <c r="H640" s="1">
        <v>1800</v>
      </c>
      <c r="I640" s="1">
        <v>90</v>
      </c>
      <c r="J640" s="1">
        <v>80</v>
      </c>
      <c r="K640" s="1" t="s">
        <v>25</v>
      </c>
      <c r="L640" s="1" t="s">
        <v>605</v>
      </c>
      <c r="M640" s="1">
        <v>2012</v>
      </c>
      <c r="N640" s="1">
        <v>52.242157079999998</v>
      </c>
      <c r="O640" s="1">
        <v>-112.12744290000001</v>
      </c>
      <c r="Q640" s="1" t="s">
        <v>606</v>
      </c>
      <c r="R640" s="1" t="s">
        <v>22</v>
      </c>
    </row>
    <row r="641" spans="1:18" hidden="1" x14ac:dyDescent="0.3">
      <c r="A641" s="1" t="s">
        <v>16</v>
      </c>
      <c r="B641" s="1" t="s">
        <v>16</v>
      </c>
      <c r="C641" s="1" t="s">
        <v>603</v>
      </c>
      <c r="D641" s="1">
        <v>149.4</v>
      </c>
      <c r="E641" s="1" t="s">
        <v>662</v>
      </c>
      <c r="F641" s="1">
        <v>57</v>
      </c>
      <c r="G641" s="1" t="str">
        <f t="shared" si="22"/>
        <v>57/83</v>
      </c>
      <c r="H641" s="1">
        <v>1800</v>
      </c>
      <c r="I641" s="1">
        <v>90</v>
      </c>
      <c r="J641" s="1">
        <v>80</v>
      </c>
      <c r="K641" s="1" t="s">
        <v>25</v>
      </c>
      <c r="L641" s="1" t="s">
        <v>605</v>
      </c>
      <c r="M641" s="1">
        <v>2012</v>
      </c>
      <c r="N641" s="1">
        <v>52.241239360553401</v>
      </c>
      <c r="O641" s="1">
        <v>-112.106607596391</v>
      </c>
      <c r="Q641" s="1" t="s">
        <v>606</v>
      </c>
      <c r="R641" s="1" t="s">
        <v>22</v>
      </c>
    </row>
    <row r="642" spans="1:18" hidden="1" x14ac:dyDescent="0.3">
      <c r="A642" s="1" t="s">
        <v>16</v>
      </c>
      <c r="B642" s="1" t="s">
        <v>16</v>
      </c>
      <c r="C642" s="1" t="s">
        <v>603</v>
      </c>
      <c r="D642" s="1">
        <v>149.4</v>
      </c>
      <c r="E642" s="1" t="s">
        <v>663</v>
      </c>
      <c r="F642" s="1">
        <v>58</v>
      </c>
      <c r="G642" s="1" t="str">
        <f t="shared" si="22"/>
        <v>58/83</v>
      </c>
      <c r="H642" s="1">
        <v>1800</v>
      </c>
      <c r="I642" s="1">
        <v>90</v>
      </c>
      <c r="J642" s="1">
        <v>80</v>
      </c>
      <c r="K642" s="1" t="s">
        <v>25</v>
      </c>
      <c r="L642" s="1" t="s">
        <v>605</v>
      </c>
      <c r="M642" s="1">
        <v>2012</v>
      </c>
      <c r="N642" s="1">
        <v>52.244138669999998</v>
      </c>
      <c r="O642" s="1">
        <v>-112.1023149</v>
      </c>
      <c r="Q642" s="1" t="s">
        <v>606</v>
      </c>
      <c r="R642" s="1" t="s">
        <v>22</v>
      </c>
    </row>
    <row r="643" spans="1:18" hidden="1" x14ac:dyDescent="0.3">
      <c r="A643" s="1" t="s">
        <v>16</v>
      </c>
      <c r="B643" s="1" t="s">
        <v>16</v>
      </c>
      <c r="C643" s="1" t="s">
        <v>603</v>
      </c>
      <c r="D643" s="1">
        <v>149.4</v>
      </c>
      <c r="E643" s="1" t="s">
        <v>664</v>
      </c>
      <c r="F643" s="1">
        <v>59</v>
      </c>
      <c r="G643" s="1" t="str">
        <f t="shared" si="22"/>
        <v>59/83</v>
      </c>
      <c r="H643" s="1">
        <v>1800</v>
      </c>
      <c r="I643" s="1">
        <v>90</v>
      </c>
      <c r="J643" s="1">
        <v>80</v>
      </c>
      <c r="K643" s="1" t="s">
        <v>25</v>
      </c>
      <c r="L643" s="1" t="s">
        <v>605</v>
      </c>
      <c r="M643" s="1">
        <v>2012</v>
      </c>
      <c r="N643" s="1">
        <v>52.267912249932202</v>
      </c>
      <c r="O643" s="1">
        <v>-112.074855100845</v>
      </c>
      <c r="Q643" s="1" t="s">
        <v>606</v>
      </c>
      <c r="R643" s="1" t="s">
        <v>22</v>
      </c>
    </row>
    <row r="644" spans="1:18" hidden="1" x14ac:dyDescent="0.3">
      <c r="A644" s="1" t="s">
        <v>16</v>
      </c>
      <c r="B644" s="1" t="s">
        <v>16</v>
      </c>
      <c r="C644" s="1" t="s">
        <v>603</v>
      </c>
      <c r="D644" s="1">
        <v>149.4</v>
      </c>
      <c r="E644" s="1" t="s">
        <v>665</v>
      </c>
      <c r="F644" s="1">
        <v>60</v>
      </c>
      <c r="G644" s="1" t="str">
        <f t="shared" si="22"/>
        <v>60/83</v>
      </c>
      <c r="H644" s="1">
        <v>1800</v>
      </c>
      <c r="I644" s="1">
        <v>90</v>
      </c>
      <c r="J644" s="1">
        <v>80</v>
      </c>
      <c r="K644" s="1" t="s">
        <v>25</v>
      </c>
      <c r="L644" s="1" t="s">
        <v>605</v>
      </c>
      <c r="M644" s="1">
        <v>2012</v>
      </c>
      <c r="N644" s="1">
        <v>52.271013750000002</v>
      </c>
      <c r="O644" s="1">
        <v>-112.06994709999999</v>
      </c>
      <c r="Q644" s="1" t="s">
        <v>606</v>
      </c>
      <c r="R644" s="1" t="s">
        <v>22</v>
      </c>
    </row>
    <row r="645" spans="1:18" hidden="1" x14ac:dyDescent="0.3">
      <c r="A645" s="1" t="s">
        <v>16</v>
      </c>
      <c r="B645" s="1" t="s">
        <v>16</v>
      </c>
      <c r="C645" s="1" t="s">
        <v>603</v>
      </c>
      <c r="D645" s="1">
        <v>149.4</v>
      </c>
      <c r="E645" s="1" t="s">
        <v>666</v>
      </c>
      <c r="F645" s="1">
        <v>61</v>
      </c>
      <c r="G645" s="1" t="str">
        <f t="shared" si="22"/>
        <v>61/83</v>
      </c>
      <c r="H645" s="1">
        <v>1800</v>
      </c>
      <c r="I645" s="1">
        <v>90</v>
      </c>
      <c r="J645" s="1">
        <v>80</v>
      </c>
      <c r="K645" s="1" t="s">
        <v>25</v>
      </c>
      <c r="L645" s="1" t="s">
        <v>605</v>
      </c>
      <c r="M645" s="1">
        <v>2012</v>
      </c>
      <c r="N645" s="1">
        <v>52.264644019999899</v>
      </c>
      <c r="O645" s="1">
        <v>-112.0584372</v>
      </c>
      <c r="Q645" s="1" t="s">
        <v>606</v>
      </c>
      <c r="R645" s="1" t="s">
        <v>22</v>
      </c>
    </row>
    <row r="646" spans="1:18" hidden="1" x14ac:dyDescent="0.3">
      <c r="A646" s="1" t="s">
        <v>16</v>
      </c>
      <c r="B646" s="1" t="s">
        <v>16</v>
      </c>
      <c r="C646" s="1" t="s">
        <v>603</v>
      </c>
      <c r="D646" s="1">
        <v>149.4</v>
      </c>
      <c r="E646" s="1" t="s">
        <v>667</v>
      </c>
      <c r="F646" s="1">
        <v>62</v>
      </c>
      <c r="G646" s="1" t="str">
        <f t="shared" si="22"/>
        <v>62/83</v>
      </c>
      <c r="H646" s="1">
        <v>1800</v>
      </c>
      <c r="I646" s="1">
        <v>90</v>
      </c>
      <c r="J646" s="1">
        <v>80</v>
      </c>
      <c r="K646" s="1" t="s">
        <v>25</v>
      </c>
      <c r="L646" s="1" t="s">
        <v>605</v>
      </c>
      <c r="M646" s="1">
        <v>2012</v>
      </c>
      <c r="N646" s="1">
        <v>52.2382925998321</v>
      </c>
      <c r="O646" s="1">
        <v>-112.093822298972</v>
      </c>
      <c r="Q646" s="1" t="s">
        <v>606</v>
      </c>
      <c r="R646" s="1" t="s">
        <v>22</v>
      </c>
    </row>
    <row r="647" spans="1:18" hidden="1" x14ac:dyDescent="0.3">
      <c r="A647" s="1" t="s">
        <v>16</v>
      </c>
      <c r="B647" s="1" t="s">
        <v>16</v>
      </c>
      <c r="C647" s="1" t="s">
        <v>603</v>
      </c>
      <c r="D647" s="1">
        <v>149.4</v>
      </c>
      <c r="E647" s="1" t="s">
        <v>668</v>
      </c>
      <c r="F647" s="1">
        <v>63</v>
      </c>
      <c r="G647" s="1" t="str">
        <f t="shared" si="22"/>
        <v>63/83</v>
      </c>
      <c r="H647" s="1">
        <v>1800</v>
      </c>
      <c r="I647" s="1">
        <v>90</v>
      </c>
      <c r="J647" s="1">
        <v>80</v>
      </c>
      <c r="K647" s="1" t="s">
        <v>25</v>
      </c>
      <c r="L647" s="1" t="s">
        <v>605</v>
      </c>
      <c r="M647" s="1">
        <v>2012</v>
      </c>
      <c r="N647" s="1">
        <v>52.241429750000002</v>
      </c>
      <c r="O647" s="1">
        <v>-112.089037</v>
      </c>
      <c r="Q647" s="1" t="s">
        <v>606</v>
      </c>
      <c r="R647" s="1" t="s">
        <v>22</v>
      </c>
    </row>
    <row r="648" spans="1:18" hidden="1" x14ac:dyDescent="0.3">
      <c r="A648" s="1" t="s">
        <v>16</v>
      </c>
      <c r="B648" s="1" t="s">
        <v>16</v>
      </c>
      <c r="C648" s="1" t="s">
        <v>603</v>
      </c>
      <c r="D648" s="1">
        <v>149.4</v>
      </c>
      <c r="E648" s="1" t="s">
        <v>669</v>
      </c>
      <c r="F648" s="1">
        <v>64</v>
      </c>
      <c r="G648" s="1" t="str">
        <f t="shared" si="22"/>
        <v>64/83</v>
      </c>
      <c r="H648" s="1">
        <v>1800</v>
      </c>
      <c r="I648" s="1">
        <v>90</v>
      </c>
      <c r="J648" s="1">
        <v>80</v>
      </c>
      <c r="K648" s="1" t="s">
        <v>25</v>
      </c>
      <c r="L648" s="1" t="s">
        <v>605</v>
      </c>
      <c r="M648" s="1">
        <v>2012</v>
      </c>
      <c r="N648" s="1">
        <v>52.243772450000002</v>
      </c>
      <c r="O648" s="1">
        <v>-112.0845831</v>
      </c>
      <c r="Q648" s="1" t="s">
        <v>606</v>
      </c>
      <c r="R648" s="1" t="s">
        <v>22</v>
      </c>
    </row>
    <row r="649" spans="1:18" hidden="1" x14ac:dyDescent="0.3">
      <c r="A649" s="1" t="s">
        <v>16</v>
      </c>
      <c r="B649" s="1" t="s">
        <v>16</v>
      </c>
      <c r="C649" s="1" t="s">
        <v>603</v>
      </c>
      <c r="D649" s="1">
        <v>149.4</v>
      </c>
      <c r="E649" s="1" t="s">
        <v>670</v>
      </c>
      <c r="F649" s="1">
        <v>65</v>
      </c>
      <c r="G649" s="1" t="str">
        <f t="shared" ref="G649:G667" si="23">F649&amp;"/"&amp;83</f>
        <v>65/83</v>
      </c>
      <c r="H649" s="1">
        <v>1800</v>
      </c>
      <c r="I649" s="1">
        <v>90</v>
      </c>
      <c r="J649" s="1">
        <v>80</v>
      </c>
      <c r="K649" s="1" t="s">
        <v>25</v>
      </c>
      <c r="L649" s="1" t="s">
        <v>605</v>
      </c>
      <c r="M649" s="1">
        <v>2012</v>
      </c>
      <c r="N649" s="1">
        <v>52.246351848829597</v>
      </c>
      <c r="O649" s="1">
        <v>-112.055936498582</v>
      </c>
      <c r="Q649" s="1" t="s">
        <v>606</v>
      </c>
      <c r="R649" s="1" t="s">
        <v>22</v>
      </c>
    </row>
    <row r="650" spans="1:18" hidden="1" x14ac:dyDescent="0.3">
      <c r="A650" s="1" t="s">
        <v>16</v>
      </c>
      <c r="B650" s="1" t="s">
        <v>16</v>
      </c>
      <c r="C650" s="1" t="s">
        <v>603</v>
      </c>
      <c r="D650" s="1">
        <v>149.4</v>
      </c>
      <c r="E650" s="1" t="s">
        <v>671</v>
      </c>
      <c r="F650" s="1">
        <v>66</v>
      </c>
      <c r="G650" s="1" t="str">
        <f t="shared" si="23"/>
        <v>66/83</v>
      </c>
      <c r="H650" s="1">
        <v>1800</v>
      </c>
      <c r="I650" s="1">
        <v>90</v>
      </c>
      <c r="J650" s="1">
        <v>80</v>
      </c>
      <c r="K650" s="1" t="s">
        <v>25</v>
      </c>
      <c r="L650" s="1" t="s">
        <v>605</v>
      </c>
      <c r="M650" s="1">
        <v>2012</v>
      </c>
      <c r="N650" s="1">
        <v>52.217532880254197</v>
      </c>
      <c r="O650" s="1">
        <v>-112.07319929737599</v>
      </c>
      <c r="Q650" s="1" t="s">
        <v>606</v>
      </c>
      <c r="R650" s="1" t="s">
        <v>22</v>
      </c>
    </row>
    <row r="651" spans="1:18" hidden="1" x14ac:dyDescent="0.3">
      <c r="A651" s="1" t="s">
        <v>16</v>
      </c>
      <c r="B651" s="1" t="s">
        <v>16</v>
      </c>
      <c r="C651" s="1" t="s">
        <v>603</v>
      </c>
      <c r="D651" s="1">
        <v>149.4</v>
      </c>
      <c r="E651" s="1" t="s">
        <v>672</v>
      </c>
      <c r="F651" s="1">
        <v>67</v>
      </c>
      <c r="G651" s="1" t="str">
        <f t="shared" si="23"/>
        <v>67/83</v>
      </c>
      <c r="H651" s="1">
        <v>1800</v>
      </c>
      <c r="I651" s="1">
        <v>90</v>
      </c>
      <c r="J651" s="1">
        <v>80</v>
      </c>
      <c r="K651" s="1" t="s">
        <v>25</v>
      </c>
      <c r="L651" s="1" t="s">
        <v>605</v>
      </c>
      <c r="M651" s="1">
        <v>2012</v>
      </c>
      <c r="N651" s="1">
        <v>52.221307170000003</v>
      </c>
      <c r="O651" s="1">
        <v>-112.0674638</v>
      </c>
      <c r="Q651" s="1" t="s">
        <v>606</v>
      </c>
      <c r="R651" s="1" t="s">
        <v>22</v>
      </c>
    </row>
    <row r="652" spans="1:18" hidden="1" x14ac:dyDescent="0.3">
      <c r="A652" s="1" t="s">
        <v>16</v>
      </c>
      <c r="B652" s="1" t="s">
        <v>16</v>
      </c>
      <c r="C652" s="1" t="s">
        <v>603</v>
      </c>
      <c r="D652" s="1">
        <v>149.4</v>
      </c>
      <c r="E652" s="1" t="s">
        <v>673</v>
      </c>
      <c r="F652" s="1">
        <v>68</v>
      </c>
      <c r="G652" s="1" t="str">
        <f t="shared" si="23"/>
        <v>68/83</v>
      </c>
      <c r="H652" s="1">
        <v>1800</v>
      </c>
      <c r="I652" s="1">
        <v>90</v>
      </c>
      <c r="J652" s="1">
        <v>80</v>
      </c>
      <c r="K652" s="1" t="s">
        <v>25</v>
      </c>
      <c r="L652" s="1" t="s">
        <v>605</v>
      </c>
      <c r="M652" s="1">
        <v>2012</v>
      </c>
      <c r="N652" s="1">
        <v>52.224456600000003</v>
      </c>
      <c r="O652" s="1">
        <v>-112.0621955</v>
      </c>
      <c r="Q652" s="1" t="s">
        <v>606</v>
      </c>
      <c r="R652" s="1" t="s">
        <v>22</v>
      </c>
    </row>
    <row r="653" spans="1:18" hidden="1" x14ac:dyDescent="0.3">
      <c r="A653" s="1" t="s">
        <v>16</v>
      </c>
      <c r="B653" s="1" t="s">
        <v>16</v>
      </c>
      <c r="C653" s="1" t="s">
        <v>603</v>
      </c>
      <c r="D653" s="1">
        <v>149.4</v>
      </c>
      <c r="E653" s="1" t="s">
        <v>674</v>
      </c>
      <c r="F653" s="1">
        <v>69</v>
      </c>
      <c r="G653" s="1" t="str">
        <f t="shared" si="23"/>
        <v>69/83</v>
      </c>
      <c r="H653" s="1">
        <v>1800</v>
      </c>
      <c r="I653" s="1">
        <v>90</v>
      </c>
      <c r="J653" s="1">
        <v>80</v>
      </c>
      <c r="K653" s="1" t="s">
        <v>25</v>
      </c>
      <c r="L653" s="1" t="s">
        <v>605</v>
      </c>
      <c r="M653" s="1">
        <v>2012</v>
      </c>
      <c r="N653" s="1">
        <v>52.228620571999798</v>
      </c>
      <c r="O653" s="1">
        <v>-112.056057497699</v>
      </c>
      <c r="Q653" s="1" t="s">
        <v>606</v>
      </c>
      <c r="R653" s="1" t="s">
        <v>22</v>
      </c>
    </row>
    <row r="654" spans="1:18" hidden="1" x14ac:dyDescent="0.3">
      <c r="A654" s="1" t="s">
        <v>16</v>
      </c>
      <c r="B654" s="1" t="s">
        <v>16</v>
      </c>
      <c r="C654" s="1" t="s">
        <v>603</v>
      </c>
      <c r="D654" s="1">
        <v>149.4</v>
      </c>
      <c r="E654" s="1" t="s">
        <v>675</v>
      </c>
      <c r="F654" s="1">
        <v>70</v>
      </c>
      <c r="G654" s="1" t="str">
        <f t="shared" si="23"/>
        <v>70/83</v>
      </c>
      <c r="H654" s="1">
        <v>1800</v>
      </c>
      <c r="I654" s="1">
        <v>90</v>
      </c>
      <c r="J654" s="1">
        <v>80</v>
      </c>
      <c r="K654" s="1" t="s">
        <v>25</v>
      </c>
      <c r="L654" s="1" t="s">
        <v>605</v>
      </c>
      <c r="M654" s="1">
        <v>2012</v>
      </c>
      <c r="N654" s="1">
        <v>52.2213431099999</v>
      </c>
      <c r="O654" s="1">
        <v>-112.0463838</v>
      </c>
      <c r="Q654" s="1" t="s">
        <v>606</v>
      </c>
      <c r="R654" s="1" t="s">
        <v>22</v>
      </c>
    </row>
    <row r="655" spans="1:18" hidden="1" x14ac:dyDescent="0.3">
      <c r="A655" s="1" t="s">
        <v>16</v>
      </c>
      <c r="B655" s="1" t="s">
        <v>16</v>
      </c>
      <c r="C655" s="1" t="s">
        <v>603</v>
      </c>
      <c r="D655" s="1">
        <v>149.4</v>
      </c>
      <c r="E655" s="1" t="s">
        <v>676</v>
      </c>
      <c r="F655" s="1">
        <v>71</v>
      </c>
      <c r="G655" s="1" t="str">
        <f t="shared" si="23"/>
        <v>71/83</v>
      </c>
      <c r="H655" s="1">
        <v>1800</v>
      </c>
      <c r="I655" s="1">
        <v>90</v>
      </c>
      <c r="J655" s="1">
        <v>80</v>
      </c>
      <c r="K655" s="1" t="s">
        <v>25</v>
      </c>
      <c r="L655" s="1" t="s">
        <v>605</v>
      </c>
      <c r="M655" s="1">
        <v>2012</v>
      </c>
      <c r="N655" s="1">
        <v>52.224536620000002</v>
      </c>
      <c r="O655" s="1">
        <v>-112.0421253</v>
      </c>
      <c r="Q655" s="1" t="s">
        <v>606</v>
      </c>
      <c r="R655" s="1" t="s">
        <v>22</v>
      </c>
    </row>
    <row r="656" spans="1:18" hidden="1" x14ac:dyDescent="0.3">
      <c r="A656" s="1" t="s">
        <v>16</v>
      </c>
      <c r="B656" s="1" t="s">
        <v>16</v>
      </c>
      <c r="C656" s="1" t="s">
        <v>603</v>
      </c>
      <c r="D656" s="1">
        <v>149.4</v>
      </c>
      <c r="E656" s="1" t="s">
        <v>677</v>
      </c>
      <c r="F656" s="1">
        <v>72</v>
      </c>
      <c r="G656" s="1" t="str">
        <f t="shared" si="23"/>
        <v>72/83</v>
      </c>
      <c r="H656" s="1">
        <v>1800</v>
      </c>
      <c r="I656" s="1">
        <v>90</v>
      </c>
      <c r="J656" s="1">
        <v>80</v>
      </c>
      <c r="K656" s="1" t="s">
        <v>25</v>
      </c>
      <c r="L656" s="1" t="s">
        <v>605</v>
      </c>
      <c r="M656" s="1">
        <v>2012</v>
      </c>
      <c r="N656" s="1">
        <v>52.228561509999999</v>
      </c>
      <c r="O656" s="1">
        <v>-112.0353233</v>
      </c>
      <c r="Q656" s="1" t="s">
        <v>606</v>
      </c>
      <c r="R656" s="1" t="s">
        <v>22</v>
      </c>
    </row>
    <row r="657" spans="1:18" hidden="1" x14ac:dyDescent="0.3">
      <c r="A657" s="1" t="s">
        <v>16</v>
      </c>
      <c r="B657" s="1" t="s">
        <v>16</v>
      </c>
      <c r="C657" s="1" t="s">
        <v>603</v>
      </c>
      <c r="D657" s="1">
        <v>149.4</v>
      </c>
      <c r="E657" s="1" t="s">
        <v>678</v>
      </c>
      <c r="F657" s="1">
        <v>73</v>
      </c>
      <c r="G657" s="1" t="str">
        <f t="shared" si="23"/>
        <v>73/83</v>
      </c>
      <c r="H657" s="1">
        <v>1800</v>
      </c>
      <c r="I657" s="1">
        <v>90</v>
      </c>
      <c r="J657" s="1">
        <v>80</v>
      </c>
      <c r="K657" s="1" t="s">
        <v>25</v>
      </c>
      <c r="L657" s="1" t="s">
        <v>605</v>
      </c>
      <c r="M657" s="1">
        <v>2012</v>
      </c>
      <c r="N657" s="1">
        <v>52.231734568899199</v>
      </c>
      <c r="O657" s="1">
        <v>-112.03027209867901</v>
      </c>
      <c r="Q657" s="1" t="s">
        <v>606</v>
      </c>
      <c r="R657" s="1" t="s">
        <v>22</v>
      </c>
    </row>
    <row r="658" spans="1:18" hidden="1" x14ac:dyDescent="0.3">
      <c r="A658" s="1" t="s">
        <v>16</v>
      </c>
      <c r="B658" s="1" t="s">
        <v>16</v>
      </c>
      <c r="C658" s="1" t="s">
        <v>603</v>
      </c>
      <c r="D658" s="1">
        <v>149.4</v>
      </c>
      <c r="E658" s="1" t="s">
        <v>679</v>
      </c>
      <c r="F658" s="1">
        <v>74</v>
      </c>
      <c r="G658" s="1" t="str">
        <f t="shared" si="23"/>
        <v>74/83</v>
      </c>
      <c r="H658" s="1">
        <v>1800</v>
      </c>
      <c r="I658" s="1">
        <v>90</v>
      </c>
      <c r="J658" s="1">
        <v>80</v>
      </c>
      <c r="K658" s="1" t="s">
        <v>25</v>
      </c>
      <c r="L658" s="1" t="s">
        <v>605</v>
      </c>
      <c r="M658" s="1">
        <v>2012</v>
      </c>
      <c r="N658" s="1">
        <v>52.260824441075798</v>
      </c>
      <c r="O658" s="1">
        <v>-112.026696997542</v>
      </c>
      <c r="Q658" s="1" t="s">
        <v>606</v>
      </c>
      <c r="R658" s="1" t="s">
        <v>22</v>
      </c>
    </row>
    <row r="659" spans="1:18" hidden="1" x14ac:dyDescent="0.3">
      <c r="A659" s="1" t="s">
        <v>16</v>
      </c>
      <c r="B659" s="1" t="s">
        <v>16</v>
      </c>
      <c r="C659" s="1" t="s">
        <v>603</v>
      </c>
      <c r="D659" s="1">
        <v>149.4</v>
      </c>
      <c r="E659" s="1" t="s">
        <v>680</v>
      </c>
      <c r="F659" s="1">
        <v>75</v>
      </c>
      <c r="G659" s="1" t="str">
        <f t="shared" si="23"/>
        <v>75/83</v>
      </c>
      <c r="H659" s="1">
        <v>1800</v>
      </c>
      <c r="I659" s="1">
        <v>90</v>
      </c>
      <c r="J659" s="1">
        <v>80</v>
      </c>
      <c r="K659" s="1" t="s">
        <v>25</v>
      </c>
      <c r="L659" s="1" t="s">
        <v>605</v>
      </c>
      <c r="M659" s="1">
        <v>2012</v>
      </c>
      <c r="N659" s="1">
        <v>52.262756850000002</v>
      </c>
      <c r="O659" s="1">
        <v>-112.0236644</v>
      </c>
      <c r="Q659" s="1" t="s">
        <v>606</v>
      </c>
      <c r="R659" s="1" t="s">
        <v>22</v>
      </c>
    </row>
    <row r="660" spans="1:18" hidden="1" x14ac:dyDescent="0.3">
      <c r="A660" s="1" t="s">
        <v>16</v>
      </c>
      <c r="B660" s="1" t="s">
        <v>16</v>
      </c>
      <c r="C660" s="1" t="s">
        <v>603</v>
      </c>
      <c r="D660" s="1">
        <v>149.4</v>
      </c>
      <c r="E660" s="1" t="s">
        <v>681</v>
      </c>
      <c r="F660" s="1">
        <v>76</v>
      </c>
      <c r="G660" s="1" t="str">
        <f t="shared" si="23"/>
        <v>76/83</v>
      </c>
      <c r="H660" s="1">
        <v>1800</v>
      </c>
      <c r="I660" s="1">
        <v>90</v>
      </c>
      <c r="J660" s="1">
        <v>80</v>
      </c>
      <c r="K660" s="1" t="s">
        <v>25</v>
      </c>
      <c r="L660" s="1" t="s">
        <v>605</v>
      </c>
      <c r="M660" s="1">
        <v>2012</v>
      </c>
      <c r="N660" s="1">
        <v>52.249563859015197</v>
      </c>
      <c r="O660" s="1">
        <v>-112.012579301507</v>
      </c>
      <c r="Q660" s="1" t="s">
        <v>606</v>
      </c>
      <c r="R660" s="1" t="s">
        <v>22</v>
      </c>
    </row>
    <row r="661" spans="1:18" hidden="1" x14ac:dyDescent="0.3">
      <c r="A661" s="1" t="s">
        <v>16</v>
      </c>
      <c r="B661" s="1" t="s">
        <v>16</v>
      </c>
      <c r="C661" s="1" t="s">
        <v>603</v>
      </c>
      <c r="D661" s="1">
        <v>149.4</v>
      </c>
      <c r="E661" s="1" t="s">
        <v>682</v>
      </c>
      <c r="F661" s="1">
        <v>77</v>
      </c>
      <c r="G661" s="1" t="str">
        <f t="shared" si="23"/>
        <v>77/83</v>
      </c>
      <c r="H661" s="1">
        <v>1800</v>
      </c>
      <c r="I661" s="1">
        <v>90</v>
      </c>
      <c r="J661" s="1">
        <v>80</v>
      </c>
      <c r="K661" s="1" t="s">
        <v>25</v>
      </c>
      <c r="L661" s="1" t="s">
        <v>605</v>
      </c>
      <c r="M661" s="1">
        <v>2012</v>
      </c>
      <c r="N661" s="1">
        <v>52.252802819999999</v>
      </c>
      <c r="O661" s="1">
        <v>-112.0102212</v>
      </c>
      <c r="Q661" s="1" t="s">
        <v>606</v>
      </c>
      <c r="R661" s="1" t="s">
        <v>22</v>
      </c>
    </row>
    <row r="662" spans="1:18" hidden="1" x14ac:dyDescent="0.3">
      <c r="A662" s="1" t="s">
        <v>16</v>
      </c>
      <c r="B662" s="1" t="s">
        <v>16</v>
      </c>
      <c r="C662" s="1" t="s">
        <v>603</v>
      </c>
      <c r="D662" s="1">
        <v>149.4</v>
      </c>
      <c r="E662" s="1" t="s">
        <v>683</v>
      </c>
      <c r="F662" s="1">
        <v>78</v>
      </c>
      <c r="G662" s="1" t="str">
        <f t="shared" si="23"/>
        <v>78/83</v>
      </c>
      <c r="H662" s="1">
        <v>1800</v>
      </c>
      <c r="I662" s="1">
        <v>90</v>
      </c>
      <c r="J662" s="1">
        <v>80</v>
      </c>
      <c r="K662" s="1" t="s">
        <v>25</v>
      </c>
      <c r="L662" s="1" t="s">
        <v>605</v>
      </c>
      <c r="M662" s="1">
        <v>2012</v>
      </c>
      <c r="N662" s="1">
        <v>52.255832830000003</v>
      </c>
      <c r="O662" s="1">
        <v>-112.0091619</v>
      </c>
      <c r="Q662" s="1" t="s">
        <v>606</v>
      </c>
      <c r="R662" s="1" t="s">
        <v>22</v>
      </c>
    </row>
    <row r="663" spans="1:18" hidden="1" x14ac:dyDescent="0.3">
      <c r="A663" s="1" t="s">
        <v>16</v>
      </c>
      <c r="B663" s="1" t="s">
        <v>16</v>
      </c>
      <c r="C663" s="1" t="s">
        <v>603</v>
      </c>
      <c r="D663" s="1">
        <v>149.4</v>
      </c>
      <c r="E663" s="1" t="s">
        <v>684</v>
      </c>
      <c r="F663" s="1">
        <v>79</v>
      </c>
      <c r="G663" s="1" t="str">
        <f t="shared" si="23"/>
        <v>79/83</v>
      </c>
      <c r="H663" s="1">
        <v>1800</v>
      </c>
      <c r="I663" s="1">
        <v>90</v>
      </c>
      <c r="J663" s="1">
        <v>80</v>
      </c>
      <c r="K663" s="1" t="s">
        <v>25</v>
      </c>
      <c r="L663" s="1" t="s">
        <v>605</v>
      </c>
      <c r="M663" s="1">
        <v>2012</v>
      </c>
      <c r="N663" s="1">
        <v>52.239072937562</v>
      </c>
      <c r="O663" s="1">
        <v>-111.99360543378199</v>
      </c>
      <c r="Q663" s="1" t="s">
        <v>606</v>
      </c>
      <c r="R663" s="1" t="s">
        <v>22</v>
      </c>
    </row>
    <row r="664" spans="1:18" hidden="1" x14ac:dyDescent="0.3">
      <c r="A664" s="1" t="s">
        <v>16</v>
      </c>
      <c r="B664" s="1" t="s">
        <v>16</v>
      </c>
      <c r="C664" s="1" t="s">
        <v>603</v>
      </c>
      <c r="D664" s="1">
        <v>149.4</v>
      </c>
      <c r="E664" s="1" t="s">
        <v>685</v>
      </c>
      <c r="F664" s="1">
        <v>80</v>
      </c>
      <c r="G664" s="1" t="str">
        <f t="shared" si="23"/>
        <v>80/83</v>
      </c>
      <c r="H664" s="1">
        <v>1800</v>
      </c>
      <c r="I664" s="1">
        <v>90</v>
      </c>
      <c r="J664" s="1">
        <v>80</v>
      </c>
      <c r="K664" s="1" t="s">
        <v>25</v>
      </c>
      <c r="L664" s="1" t="s">
        <v>605</v>
      </c>
      <c r="M664" s="1">
        <v>2012</v>
      </c>
      <c r="N664" s="1">
        <v>52.241194960000001</v>
      </c>
      <c r="O664" s="1">
        <v>-111.990127</v>
      </c>
      <c r="Q664" s="1" t="s">
        <v>606</v>
      </c>
      <c r="R664" s="1" t="s">
        <v>22</v>
      </c>
    </row>
    <row r="665" spans="1:18" hidden="1" x14ac:dyDescent="0.3">
      <c r="A665" s="1" t="s">
        <v>16</v>
      </c>
      <c r="B665" s="1" t="s">
        <v>16</v>
      </c>
      <c r="C665" s="1" t="s">
        <v>603</v>
      </c>
      <c r="D665" s="1">
        <v>149.4</v>
      </c>
      <c r="E665" s="1" t="s">
        <v>686</v>
      </c>
      <c r="F665" s="1">
        <v>81</v>
      </c>
      <c r="G665" s="1" t="str">
        <f t="shared" si="23"/>
        <v>81/83</v>
      </c>
      <c r="H665" s="1">
        <v>1800</v>
      </c>
      <c r="I665" s="1">
        <v>90</v>
      </c>
      <c r="J665" s="1">
        <v>80</v>
      </c>
      <c r="K665" s="1" t="s">
        <v>25</v>
      </c>
      <c r="L665" s="1" t="s">
        <v>605</v>
      </c>
      <c r="M665" s="1">
        <v>2012</v>
      </c>
      <c r="N665" s="1">
        <v>52.243789810000003</v>
      </c>
      <c r="O665" s="1">
        <v>-111.9851755</v>
      </c>
      <c r="Q665" s="1" t="s">
        <v>606</v>
      </c>
      <c r="R665" s="1" t="s">
        <v>22</v>
      </c>
    </row>
    <row r="666" spans="1:18" hidden="1" x14ac:dyDescent="0.3">
      <c r="A666" s="1" t="s">
        <v>16</v>
      </c>
      <c r="B666" s="1" t="s">
        <v>16</v>
      </c>
      <c r="C666" s="1" t="s">
        <v>603</v>
      </c>
      <c r="D666" s="1">
        <v>149.4</v>
      </c>
      <c r="E666" s="1" t="s">
        <v>687</v>
      </c>
      <c r="F666" s="1">
        <v>82</v>
      </c>
      <c r="G666" s="1" t="str">
        <f t="shared" si="23"/>
        <v>82/83</v>
      </c>
      <c r="H666" s="1">
        <v>1800</v>
      </c>
      <c r="I666" s="1">
        <v>90</v>
      </c>
      <c r="J666" s="1">
        <v>80</v>
      </c>
      <c r="K666" s="1" t="s">
        <v>25</v>
      </c>
      <c r="L666" s="1" t="s">
        <v>605</v>
      </c>
      <c r="M666" s="1">
        <v>2012</v>
      </c>
      <c r="N666" s="1">
        <v>52.236971959999998</v>
      </c>
      <c r="O666" s="1">
        <v>-111.9790203</v>
      </c>
      <c r="Q666" s="1" t="s">
        <v>606</v>
      </c>
      <c r="R666" s="1" t="s">
        <v>22</v>
      </c>
    </row>
    <row r="667" spans="1:18" hidden="1" x14ac:dyDescent="0.3">
      <c r="A667" s="1" t="s">
        <v>16</v>
      </c>
      <c r="B667" s="1" t="s">
        <v>16</v>
      </c>
      <c r="C667" s="1" t="s">
        <v>603</v>
      </c>
      <c r="D667" s="1">
        <v>149.4</v>
      </c>
      <c r="E667" s="1" t="s">
        <v>688</v>
      </c>
      <c r="F667" s="1">
        <v>83</v>
      </c>
      <c r="G667" s="1" t="str">
        <f t="shared" si="23"/>
        <v>83/83</v>
      </c>
      <c r="H667" s="1">
        <v>1800</v>
      </c>
      <c r="I667" s="1">
        <v>90</v>
      </c>
      <c r="J667" s="1">
        <v>80</v>
      </c>
      <c r="K667" s="1" t="s">
        <v>25</v>
      </c>
      <c r="L667" s="1" t="s">
        <v>605</v>
      </c>
      <c r="M667" s="1">
        <v>2012</v>
      </c>
      <c r="N667" s="1">
        <v>52.236963788105498</v>
      </c>
      <c r="O667" s="1">
        <v>-111.971302497156</v>
      </c>
      <c r="Q667" s="1" t="s">
        <v>606</v>
      </c>
      <c r="R667" s="1" t="s">
        <v>22</v>
      </c>
    </row>
    <row r="668" spans="1:18" hidden="1" x14ac:dyDescent="0.3">
      <c r="A668" s="1" t="s">
        <v>16</v>
      </c>
      <c r="B668" s="1" t="s">
        <v>16</v>
      </c>
      <c r="C668" s="1" t="s">
        <v>1177</v>
      </c>
      <c r="D668" s="1">
        <v>145</v>
      </c>
      <c r="E668" s="1" t="s">
        <v>1178</v>
      </c>
      <c r="F668" s="1">
        <v>1</v>
      </c>
      <c r="G668" s="1" t="str">
        <f t="shared" ref="G668:G696" si="24">F668&amp;"/"&amp;29</f>
        <v>1/29</v>
      </c>
      <c r="H668" s="1">
        <v>5000</v>
      </c>
      <c r="I668" s="1">
        <v>145</v>
      </c>
      <c r="J668" s="1">
        <v>95.5</v>
      </c>
      <c r="K668" s="1" t="s">
        <v>944</v>
      </c>
      <c r="L668" s="1" t="s">
        <v>1039</v>
      </c>
      <c r="M668" s="1">
        <v>2023</v>
      </c>
      <c r="N668" s="1">
        <v>51.589599999999997</v>
      </c>
      <c r="O668" s="1">
        <v>-112.33369999999999</v>
      </c>
      <c r="Q668" s="1" t="s">
        <v>1179</v>
      </c>
      <c r="R668" s="1" t="s">
        <v>1082</v>
      </c>
    </row>
    <row r="669" spans="1:18" hidden="1" x14ac:dyDescent="0.3">
      <c r="A669" s="1" t="s">
        <v>16</v>
      </c>
      <c r="B669" s="1" t="s">
        <v>16</v>
      </c>
      <c r="C669" s="1" t="s">
        <v>1177</v>
      </c>
      <c r="D669" s="1">
        <v>145</v>
      </c>
      <c r="E669" s="1" t="s">
        <v>1180</v>
      </c>
      <c r="F669" s="1">
        <v>2</v>
      </c>
      <c r="G669" s="1" t="str">
        <f t="shared" si="24"/>
        <v>2/29</v>
      </c>
      <c r="H669" s="1">
        <v>5000</v>
      </c>
      <c r="I669" s="1">
        <v>145</v>
      </c>
      <c r="J669" s="1">
        <v>95.5</v>
      </c>
      <c r="K669" s="1" t="s">
        <v>944</v>
      </c>
      <c r="L669" s="1" t="s">
        <v>1039</v>
      </c>
      <c r="M669" s="1">
        <v>2023</v>
      </c>
      <c r="N669" s="1">
        <v>51.598999999999997</v>
      </c>
      <c r="O669" s="1">
        <v>-112.336</v>
      </c>
      <c r="Q669" s="1" t="s">
        <v>1179</v>
      </c>
      <c r="R669" s="1" t="s">
        <v>1082</v>
      </c>
    </row>
    <row r="670" spans="1:18" hidden="1" x14ac:dyDescent="0.3">
      <c r="A670" s="1" t="s">
        <v>16</v>
      </c>
      <c r="B670" s="1" t="s">
        <v>16</v>
      </c>
      <c r="C670" s="1" t="s">
        <v>1177</v>
      </c>
      <c r="D670" s="1">
        <v>145</v>
      </c>
      <c r="E670" s="1" t="s">
        <v>1181</v>
      </c>
      <c r="F670" s="1">
        <v>3</v>
      </c>
      <c r="G670" s="1" t="str">
        <f t="shared" si="24"/>
        <v>3/29</v>
      </c>
      <c r="H670" s="1">
        <v>5000</v>
      </c>
      <c r="I670" s="1">
        <v>145</v>
      </c>
      <c r="J670" s="1">
        <v>95.5</v>
      </c>
      <c r="K670" s="1" t="s">
        <v>944</v>
      </c>
      <c r="L670" s="1" t="s">
        <v>1039</v>
      </c>
      <c r="M670" s="1">
        <v>2023</v>
      </c>
      <c r="N670" s="1">
        <v>51.600200000000001</v>
      </c>
      <c r="O670" s="1">
        <v>-112.3442</v>
      </c>
      <c r="Q670" s="1" t="s">
        <v>1179</v>
      </c>
      <c r="R670" s="1" t="s">
        <v>1082</v>
      </c>
    </row>
    <row r="671" spans="1:18" hidden="1" x14ac:dyDescent="0.3">
      <c r="A671" s="1" t="s">
        <v>16</v>
      </c>
      <c r="B671" s="1" t="s">
        <v>16</v>
      </c>
      <c r="C671" s="1" t="s">
        <v>1177</v>
      </c>
      <c r="D671" s="1">
        <v>145</v>
      </c>
      <c r="E671" s="1" t="s">
        <v>1182</v>
      </c>
      <c r="F671" s="1">
        <v>4</v>
      </c>
      <c r="G671" s="1" t="str">
        <f t="shared" si="24"/>
        <v>4/29</v>
      </c>
      <c r="H671" s="1">
        <v>5000</v>
      </c>
      <c r="I671" s="1">
        <v>145</v>
      </c>
      <c r="J671" s="1">
        <v>95.5</v>
      </c>
      <c r="K671" s="1" t="s">
        <v>944</v>
      </c>
      <c r="L671" s="1" t="s">
        <v>1039</v>
      </c>
      <c r="M671" s="1">
        <v>2023</v>
      </c>
      <c r="N671" s="1">
        <v>51.578099999999999</v>
      </c>
      <c r="O671" s="1">
        <v>-112.321</v>
      </c>
      <c r="Q671" s="1" t="s">
        <v>1179</v>
      </c>
      <c r="R671" s="1" t="s">
        <v>1082</v>
      </c>
    </row>
    <row r="672" spans="1:18" hidden="1" x14ac:dyDescent="0.3">
      <c r="A672" s="1" t="s">
        <v>16</v>
      </c>
      <c r="B672" s="1" t="s">
        <v>16</v>
      </c>
      <c r="C672" s="1" t="s">
        <v>1177</v>
      </c>
      <c r="D672" s="1">
        <v>145</v>
      </c>
      <c r="E672" s="1" t="s">
        <v>1183</v>
      </c>
      <c r="F672" s="1">
        <v>5</v>
      </c>
      <c r="G672" s="1" t="str">
        <f t="shared" si="24"/>
        <v>5/29</v>
      </c>
      <c r="H672" s="1">
        <v>5000</v>
      </c>
      <c r="I672" s="1">
        <v>145</v>
      </c>
      <c r="J672" s="1">
        <v>95.5</v>
      </c>
      <c r="K672" s="1" t="s">
        <v>944</v>
      </c>
      <c r="L672" s="1" t="s">
        <v>1039</v>
      </c>
      <c r="M672" s="1">
        <v>2023</v>
      </c>
      <c r="N672" s="1">
        <v>51.5777</v>
      </c>
      <c r="O672" s="1">
        <v>-112.31059999999999</v>
      </c>
      <c r="Q672" s="1" t="s">
        <v>1179</v>
      </c>
      <c r="R672" s="1" t="s">
        <v>1082</v>
      </c>
    </row>
    <row r="673" spans="1:18" hidden="1" x14ac:dyDescent="0.3">
      <c r="A673" s="1" t="s">
        <v>16</v>
      </c>
      <c r="B673" s="1" t="s">
        <v>16</v>
      </c>
      <c r="C673" s="1" t="s">
        <v>1177</v>
      </c>
      <c r="D673" s="1">
        <v>145</v>
      </c>
      <c r="E673" s="1" t="s">
        <v>1184</v>
      </c>
      <c r="F673" s="1">
        <v>6</v>
      </c>
      <c r="G673" s="1" t="str">
        <f t="shared" si="24"/>
        <v>6/29</v>
      </c>
      <c r="H673" s="1">
        <v>5000</v>
      </c>
      <c r="I673" s="1">
        <v>145</v>
      </c>
      <c r="J673" s="1">
        <v>95.5</v>
      </c>
      <c r="K673" s="1" t="s">
        <v>944</v>
      </c>
      <c r="L673" s="1" t="s">
        <v>1039</v>
      </c>
      <c r="M673" s="1">
        <v>2023</v>
      </c>
      <c r="N673" s="1">
        <v>51.579799999999999</v>
      </c>
      <c r="O673" s="1">
        <v>-112.2996</v>
      </c>
      <c r="Q673" s="1" t="s">
        <v>1179</v>
      </c>
      <c r="R673" s="1" t="s">
        <v>1082</v>
      </c>
    </row>
    <row r="674" spans="1:18" hidden="1" x14ac:dyDescent="0.3">
      <c r="A674" s="1" t="s">
        <v>16</v>
      </c>
      <c r="B674" s="1" t="s">
        <v>16</v>
      </c>
      <c r="C674" s="1" t="s">
        <v>1177</v>
      </c>
      <c r="D674" s="1">
        <v>145</v>
      </c>
      <c r="E674" s="1" t="s">
        <v>1185</v>
      </c>
      <c r="F674" s="1">
        <v>7</v>
      </c>
      <c r="G674" s="1" t="str">
        <f t="shared" si="24"/>
        <v>7/29</v>
      </c>
      <c r="H674" s="1">
        <v>5000</v>
      </c>
      <c r="I674" s="1">
        <v>145</v>
      </c>
      <c r="J674" s="1">
        <v>95.5</v>
      </c>
      <c r="K674" s="1" t="s">
        <v>944</v>
      </c>
      <c r="L674" s="1" t="s">
        <v>1039</v>
      </c>
      <c r="M674" s="1">
        <v>2023</v>
      </c>
      <c r="N674" s="1">
        <v>51.580800000000004</v>
      </c>
      <c r="O674" s="1">
        <v>-112.29300000000001</v>
      </c>
      <c r="Q674" s="1" t="s">
        <v>1179</v>
      </c>
      <c r="R674" s="1" t="s">
        <v>1082</v>
      </c>
    </row>
    <row r="675" spans="1:18" hidden="1" x14ac:dyDescent="0.3">
      <c r="A675" s="1" t="s">
        <v>16</v>
      </c>
      <c r="B675" s="1" t="s">
        <v>16</v>
      </c>
      <c r="C675" s="1" t="s">
        <v>1177</v>
      </c>
      <c r="D675" s="1">
        <v>145</v>
      </c>
      <c r="E675" s="1" t="s">
        <v>1186</v>
      </c>
      <c r="F675" s="1">
        <v>8</v>
      </c>
      <c r="G675" s="1" t="str">
        <f t="shared" si="24"/>
        <v>8/29</v>
      </c>
      <c r="H675" s="1">
        <v>5000</v>
      </c>
      <c r="I675" s="1">
        <v>145</v>
      </c>
      <c r="J675" s="1">
        <v>95.5</v>
      </c>
      <c r="K675" s="1" t="s">
        <v>944</v>
      </c>
      <c r="L675" s="1" t="s">
        <v>1039</v>
      </c>
      <c r="M675" s="1">
        <v>2023</v>
      </c>
      <c r="N675" s="1">
        <v>51.582000000000001</v>
      </c>
      <c r="O675" s="1">
        <v>-112.2838</v>
      </c>
      <c r="Q675" s="1" t="s">
        <v>1179</v>
      </c>
      <c r="R675" s="1" t="s">
        <v>1082</v>
      </c>
    </row>
    <row r="676" spans="1:18" hidden="1" x14ac:dyDescent="0.3">
      <c r="A676" s="1" t="s">
        <v>16</v>
      </c>
      <c r="B676" s="1" t="s">
        <v>16</v>
      </c>
      <c r="C676" s="1" t="s">
        <v>1177</v>
      </c>
      <c r="D676" s="1">
        <v>145</v>
      </c>
      <c r="E676" s="1" t="s">
        <v>1187</v>
      </c>
      <c r="F676" s="1">
        <v>9</v>
      </c>
      <c r="G676" s="1" t="str">
        <f t="shared" si="24"/>
        <v>9/29</v>
      </c>
      <c r="H676" s="1">
        <v>5000</v>
      </c>
      <c r="I676" s="1">
        <v>145</v>
      </c>
      <c r="J676" s="1">
        <v>95.5</v>
      </c>
      <c r="K676" s="1" t="s">
        <v>944</v>
      </c>
      <c r="L676" s="1" t="s">
        <v>1039</v>
      </c>
      <c r="M676" s="1">
        <v>2023</v>
      </c>
      <c r="N676" s="1">
        <v>51.5800147</v>
      </c>
      <c r="O676" s="1">
        <v>-112.2739838</v>
      </c>
      <c r="Q676" s="1" t="s">
        <v>1179</v>
      </c>
      <c r="R676" s="1" t="s">
        <v>1082</v>
      </c>
    </row>
    <row r="677" spans="1:18" hidden="1" x14ac:dyDescent="0.3">
      <c r="A677" s="1" t="s">
        <v>16</v>
      </c>
      <c r="B677" s="1" t="s">
        <v>16</v>
      </c>
      <c r="C677" s="1" t="s">
        <v>1177</v>
      </c>
      <c r="D677" s="1">
        <v>145</v>
      </c>
      <c r="E677" s="1" t="s">
        <v>1188</v>
      </c>
      <c r="F677" s="1">
        <v>10</v>
      </c>
      <c r="G677" s="1" t="str">
        <f t="shared" si="24"/>
        <v>10/29</v>
      </c>
      <c r="H677" s="1">
        <v>5000</v>
      </c>
      <c r="I677" s="1">
        <v>145</v>
      </c>
      <c r="J677" s="1">
        <v>95.5</v>
      </c>
      <c r="K677" s="1" t="s">
        <v>944</v>
      </c>
      <c r="L677" s="1" t="s">
        <v>1039</v>
      </c>
      <c r="M677" s="1">
        <v>2023</v>
      </c>
      <c r="N677" s="1">
        <v>51.565816499999997</v>
      </c>
      <c r="O677" s="1">
        <v>-112.2690575</v>
      </c>
      <c r="Q677" s="1" t="s">
        <v>1179</v>
      </c>
      <c r="R677" s="1" t="s">
        <v>1082</v>
      </c>
    </row>
    <row r="678" spans="1:18" hidden="1" x14ac:dyDescent="0.3">
      <c r="A678" s="1" t="s">
        <v>16</v>
      </c>
      <c r="B678" s="1" t="s">
        <v>16</v>
      </c>
      <c r="C678" s="1" t="s">
        <v>1177</v>
      </c>
      <c r="D678" s="1">
        <v>145</v>
      </c>
      <c r="E678" s="1" t="s">
        <v>1189</v>
      </c>
      <c r="F678" s="1">
        <v>11</v>
      </c>
      <c r="G678" s="1" t="str">
        <f t="shared" si="24"/>
        <v>11/29</v>
      </c>
      <c r="H678" s="1">
        <v>5000</v>
      </c>
      <c r="I678" s="1">
        <v>145</v>
      </c>
      <c r="J678" s="1">
        <v>95.5</v>
      </c>
      <c r="K678" s="1" t="s">
        <v>944</v>
      </c>
      <c r="L678" s="1" t="s">
        <v>1039</v>
      </c>
      <c r="M678" s="1">
        <v>2023</v>
      </c>
      <c r="N678" s="1">
        <v>51.567860799999998</v>
      </c>
      <c r="O678" s="1">
        <v>-112.2637524</v>
      </c>
      <c r="Q678" s="1" t="s">
        <v>1179</v>
      </c>
      <c r="R678" s="1" t="s">
        <v>1082</v>
      </c>
    </row>
    <row r="679" spans="1:18" hidden="1" x14ac:dyDescent="0.3">
      <c r="A679" s="1" t="s">
        <v>16</v>
      </c>
      <c r="B679" s="1" t="s">
        <v>16</v>
      </c>
      <c r="C679" s="1" t="s">
        <v>1177</v>
      </c>
      <c r="D679" s="1">
        <v>145</v>
      </c>
      <c r="E679" s="1" t="s">
        <v>1190</v>
      </c>
      <c r="F679" s="1">
        <v>12</v>
      </c>
      <c r="G679" s="1" t="str">
        <f t="shared" si="24"/>
        <v>12/29</v>
      </c>
      <c r="H679" s="1">
        <v>5000</v>
      </c>
      <c r="I679" s="1">
        <v>145</v>
      </c>
      <c r="J679" s="1">
        <v>95.5</v>
      </c>
      <c r="K679" s="1" t="s">
        <v>944</v>
      </c>
      <c r="L679" s="1" t="s">
        <v>1039</v>
      </c>
      <c r="M679" s="1">
        <v>2023</v>
      </c>
      <c r="N679" s="1">
        <v>51.567850900000003</v>
      </c>
      <c r="O679" s="1">
        <v>-112.25752970000001</v>
      </c>
      <c r="Q679" s="1" t="s">
        <v>1179</v>
      </c>
      <c r="R679" s="1" t="s">
        <v>1082</v>
      </c>
    </row>
    <row r="680" spans="1:18" hidden="1" x14ac:dyDescent="0.3">
      <c r="A680" s="1" t="s">
        <v>16</v>
      </c>
      <c r="B680" s="1" t="s">
        <v>16</v>
      </c>
      <c r="C680" s="1" t="s">
        <v>1177</v>
      </c>
      <c r="D680" s="1">
        <v>145</v>
      </c>
      <c r="E680" s="1" t="s">
        <v>1191</v>
      </c>
      <c r="F680" s="1">
        <v>13</v>
      </c>
      <c r="G680" s="1" t="str">
        <f t="shared" si="24"/>
        <v>13/29</v>
      </c>
      <c r="H680" s="1">
        <v>5000</v>
      </c>
      <c r="I680" s="1">
        <v>145</v>
      </c>
      <c r="J680" s="1">
        <v>95.5</v>
      </c>
      <c r="K680" s="1" t="s">
        <v>944</v>
      </c>
      <c r="L680" s="1" t="s">
        <v>1039</v>
      </c>
      <c r="M680" s="1">
        <v>2023</v>
      </c>
      <c r="N680" s="1">
        <v>51.567399999999999</v>
      </c>
      <c r="O680" s="1">
        <v>-112.2497</v>
      </c>
      <c r="Q680" s="1" t="s">
        <v>1179</v>
      </c>
      <c r="R680" s="1" t="s">
        <v>1082</v>
      </c>
    </row>
    <row r="681" spans="1:18" hidden="1" x14ac:dyDescent="0.3">
      <c r="A681" s="1" t="s">
        <v>16</v>
      </c>
      <c r="B681" s="1" t="s">
        <v>16</v>
      </c>
      <c r="C681" s="1" t="s">
        <v>1177</v>
      </c>
      <c r="D681" s="1">
        <v>145</v>
      </c>
      <c r="E681" s="1" t="s">
        <v>1192</v>
      </c>
      <c r="F681" s="1">
        <v>14</v>
      </c>
      <c r="G681" s="1" t="str">
        <f t="shared" si="24"/>
        <v>14/29</v>
      </c>
      <c r="H681" s="1">
        <v>5000</v>
      </c>
      <c r="I681" s="1">
        <v>145</v>
      </c>
      <c r="J681" s="1">
        <v>95.5</v>
      </c>
      <c r="K681" s="1" t="s">
        <v>944</v>
      </c>
      <c r="L681" s="1" t="s">
        <v>1039</v>
      </c>
      <c r="M681" s="1">
        <v>2023</v>
      </c>
      <c r="N681" s="1">
        <v>51.571199999999997</v>
      </c>
      <c r="O681" s="1">
        <v>-112.24639999999999</v>
      </c>
      <c r="Q681" s="1" t="s">
        <v>1179</v>
      </c>
      <c r="R681" s="1" t="s">
        <v>1082</v>
      </c>
    </row>
    <row r="682" spans="1:18" hidden="1" x14ac:dyDescent="0.3">
      <c r="A682" s="1" t="s">
        <v>16</v>
      </c>
      <c r="B682" s="1" t="s">
        <v>16</v>
      </c>
      <c r="C682" s="1" t="s">
        <v>1177</v>
      </c>
      <c r="D682" s="1">
        <v>145</v>
      </c>
      <c r="E682" s="1" t="s">
        <v>1193</v>
      </c>
      <c r="F682" s="1">
        <v>15</v>
      </c>
      <c r="G682" s="1" t="str">
        <f t="shared" si="24"/>
        <v>15/29</v>
      </c>
      <c r="H682" s="1">
        <v>5000</v>
      </c>
      <c r="I682" s="1">
        <v>145</v>
      </c>
      <c r="J682" s="1">
        <v>95.5</v>
      </c>
      <c r="K682" s="1" t="s">
        <v>944</v>
      </c>
      <c r="L682" s="1" t="s">
        <v>1039</v>
      </c>
      <c r="M682" s="1">
        <v>2023</v>
      </c>
      <c r="N682" s="1">
        <v>51.574990900000003</v>
      </c>
      <c r="O682" s="1">
        <v>-112.24235210000001</v>
      </c>
      <c r="Q682" s="1" t="s">
        <v>1179</v>
      </c>
      <c r="R682" s="1" t="s">
        <v>1082</v>
      </c>
    </row>
    <row r="683" spans="1:18" hidden="1" x14ac:dyDescent="0.3">
      <c r="A683" s="1" t="s">
        <v>16</v>
      </c>
      <c r="B683" s="1" t="s">
        <v>16</v>
      </c>
      <c r="C683" s="1" t="s">
        <v>1177</v>
      </c>
      <c r="D683" s="1">
        <v>145</v>
      </c>
      <c r="E683" s="1" t="s">
        <v>1194</v>
      </c>
      <c r="F683" s="1">
        <v>16</v>
      </c>
      <c r="G683" s="1" t="str">
        <f t="shared" si="24"/>
        <v>16/29</v>
      </c>
      <c r="H683" s="1">
        <v>5000</v>
      </c>
      <c r="I683" s="1">
        <v>145</v>
      </c>
      <c r="J683" s="1">
        <v>95.5</v>
      </c>
      <c r="K683" s="1" t="s">
        <v>944</v>
      </c>
      <c r="L683" s="1" t="s">
        <v>1039</v>
      </c>
      <c r="M683" s="1">
        <v>2023</v>
      </c>
      <c r="N683" s="1">
        <v>51.570900000000002</v>
      </c>
      <c r="O683" s="1">
        <v>-112.22920000000001</v>
      </c>
      <c r="Q683" s="1" t="s">
        <v>1179</v>
      </c>
      <c r="R683" s="1" t="s">
        <v>1082</v>
      </c>
    </row>
    <row r="684" spans="1:18" hidden="1" x14ac:dyDescent="0.3">
      <c r="A684" s="1" t="s">
        <v>16</v>
      </c>
      <c r="B684" s="1" t="s">
        <v>16</v>
      </c>
      <c r="C684" s="1" t="s">
        <v>1177</v>
      </c>
      <c r="D684" s="1">
        <v>145</v>
      </c>
      <c r="E684" s="1" t="s">
        <v>1195</v>
      </c>
      <c r="F684" s="1">
        <v>17</v>
      </c>
      <c r="G684" s="1" t="str">
        <f t="shared" si="24"/>
        <v>17/29</v>
      </c>
      <c r="H684" s="1">
        <v>5000</v>
      </c>
      <c r="I684" s="1">
        <v>145</v>
      </c>
      <c r="J684" s="1">
        <v>95.5</v>
      </c>
      <c r="K684" s="1" t="s">
        <v>944</v>
      </c>
      <c r="L684" s="1" t="s">
        <v>1039</v>
      </c>
      <c r="M684" s="1">
        <v>2023</v>
      </c>
      <c r="N684" s="1">
        <v>51.5705034</v>
      </c>
      <c r="O684" s="1">
        <v>-112.2125753</v>
      </c>
      <c r="Q684" s="1" t="s">
        <v>1179</v>
      </c>
      <c r="R684" s="1" t="s">
        <v>1082</v>
      </c>
    </row>
    <row r="685" spans="1:18" hidden="1" x14ac:dyDescent="0.3">
      <c r="A685" s="1" t="s">
        <v>16</v>
      </c>
      <c r="B685" s="1" t="s">
        <v>16</v>
      </c>
      <c r="C685" s="1" t="s">
        <v>1177</v>
      </c>
      <c r="D685" s="1">
        <v>145</v>
      </c>
      <c r="E685" s="1" t="s">
        <v>1196</v>
      </c>
      <c r="F685" s="1">
        <v>18</v>
      </c>
      <c r="G685" s="1" t="str">
        <f t="shared" si="24"/>
        <v>18/29</v>
      </c>
      <c r="H685" s="1">
        <v>5000</v>
      </c>
      <c r="I685" s="1">
        <v>145</v>
      </c>
      <c r="J685" s="1">
        <v>95.5</v>
      </c>
      <c r="K685" s="1" t="s">
        <v>944</v>
      </c>
      <c r="L685" s="1" t="s">
        <v>1039</v>
      </c>
      <c r="M685" s="1">
        <v>2023</v>
      </c>
      <c r="N685" s="1">
        <v>51.570399999999999</v>
      </c>
      <c r="O685" s="1">
        <v>-112.2043</v>
      </c>
      <c r="Q685" s="1" t="s">
        <v>1179</v>
      </c>
      <c r="R685" s="1" t="s">
        <v>1082</v>
      </c>
    </row>
    <row r="686" spans="1:18" hidden="1" x14ac:dyDescent="0.3">
      <c r="A686" s="1" t="s">
        <v>16</v>
      </c>
      <c r="B686" s="1" t="s">
        <v>16</v>
      </c>
      <c r="C686" s="1" t="s">
        <v>1177</v>
      </c>
      <c r="D686" s="1">
        <v>145</v>
      </c>
      <c r="E686" s="1" t="s">
        <v>1197</v>
      </c>
      <c r="F686" s="1">
        <v>19</v>
      </c>
      <c r="G686" s="1" t="str">
        <f t="shared" si="24"/>
        <v>19/29</v>
      </c>
      <c r="H686" s="1">
        <v>5000</v>
      </c>
      <c r="I686" s="1">
        <v>145</v>
      </c>
      <c r="J686" s="1">
        <v>95.5</v>
      </c>
      <c r="K686" s="1" t="s">
        <v>944</v>
      </c>
      <c r="L686" s="1" t="s">
        <v>1039</v>
      </c>
      <c r="M686" s="1">
        <v>2023</v>
      </c>
      <c r="N686" s="1">
        <v>51.571899999999999</v>
      </c>
      <c r="O686" s="1">
        <v>-112.1979</v>
      </c>
      <c r="Q686" s="1" t="s">
        <v>1179</v>
      </c>
      <c r="R686" s="1" t="s">
        <v>1082</v>
      </c>
    </row>
    <row r="687" spans="1:18" hidden="1" x14ac:dyDescent="0.3">
      <c r="A687" s="1" t="s">
        <v>16</v>
      </c>
      <c r="B687" s="1" t="s">
        <v>16</v>
      </c>
      <c r="C687" s="1" t="s">
        <v>1177</v>
      </c>
      <c r="D687" s="1">
        <v>145</v>
      </c>
      <c r="E687" s="1" t="s">
        <v>1198</v>
      </c>
      <c r="F687" s="1">
        <v>20</v>
      </c>
      <c r="G687" s="1" t="str">
        <f t="shared" si="24"/>
        <v>20/29</v>
      </c>
      <c r="H687" s="1">
        <v>5000</v>
      </c>
      <c r="I687" s="1">
        <v>145</v>
      </c>
      <c r="J687" s="1">
        <v>95.5</v>
      </c>
      <c r="K687" s="1" t="s">
        <v>944</v>
      </c>
      <c r="L687" s="1" t="s">
        <v>1039</v>
      </c>
      <c r="M687" s="1">
        <v>2023</v>
      </c>
      <c r="N687" s="1">
        <v>51.573042399999999</v>
      </c>
      <c r="O687" s="1">
        <v>-112.189976</v>
      </c>
      <c r="Q687" s="1" t="s">
        <v>1179</v>
      </c>
      <c r="R687" s="1" t="s">
        <v>1082</v>
      </c>
    </row>
    <row r="688" spans="1:18" hidden="1" x14ac:dyDescent="0.3">
      <c r="A688" s="1" t="s">
        <v>16</v>
      </c>
      <c r="B688" s="1" t="s">
        <v>16</v>
      </c>
      <c r="C688" s="1" t="s">
        <v>1177</v>
      </c>
      <c r="D688" s="1">
        <v>145</v>
      </c>
      <c r="E688" s="1" t="s">
        <v>1199</v>
      </c>
      <c r="F688" s="1">
        <v>21</v>
      </c>
      <c r="G688" s="1" t="str">
        <f t="shared" si="24"/>
        <v>21/29</v>
      </c>
      <c r="H688" s="1">
        <v>5000</v>
      </c>
      <c r="I688" s="1">
        <v>145</v>
      </c>
      <c r="J688" s="1">
        <v>95.5</v>
      </c>
      <c r="K688" s="1" t="s">
        <v>944</v>
      </c>
      <c r="L688" s="1" t="s">
        <v>1039</v>
      </c>
      <c r="M688" s="1">
        <v>2023</v>
      </c>
      <c r="N688" s="1">
        <v>51.574152900000001</v>
      </c>
      <c r="O688" s="1">
        <v>-112.183313</v>
      </c>
      <c r="Q688" s="1" t="s">
        <v>1179</v>
      </c>
      <c r="R688" s="1" t="s">
        <v>1082</v>
      </c>
    </row>
    <row r="689" spans="1:18" hidden="1" x14ac:dyDescent="0.3">
      <c r="A689" s="1" t="s">
        <v>16</v>
      </c>
      <c r="B689" s="1" t="s">
        <v>16</v>
      </c>
      <c r="C689" s="1" t="s">
        <v>1177</v>
      </c>
      <c r="D689" s="1">
        <v>145</v>
      </c>
      <c r="E689" s="1" t="s">
        <v>1200</v>
      </c>
      <c r="F689" s="1">
        <v>22</v>
      </c>
      <c r="G689" s="1" t="str">
        <f t="shared" si="24"/>
        <v>22/29</v>
      </c>
      <c r="H689" s="1">
        <v>5000</v>
      </c>
      <c r="I689" s="1">
        <v>145</v>
      </c>
      <c r="J689" s="1">
        <v>95.5</v>
      </c>
      <c r="K689" s="1" t="s">
        <v>944</v>
      </c>
      <c r="L689" s="1" t="s">
        <v>1039</v>
      </c>
      <c r="M689" s="1">
        <v>2023</v>
      </c>
      <c r="N689" s="1">
        <v>51.584899499999999</v>
      </c>
      <c r="O689" s="1">
        <v>-112.1805026</v>
      </c>
      <c r="Q689" s="1" t="s">
        <v>1179</v>
      </c>
      <c r="R689" s="1" t="s">
        <v>1082</v>
      </c>
    </row>
    <row r="690" spans="1:18" hidden="1" x14ac:dyDescent="0.3">
      <c r="A690" s="1" t="s">
        <v>16</v>
      </c>
      <c r="B690" s="1" t="s">
        <v>16</v>
      </c>
      <c r="C690" s="1" t="s">
        <v>1177</v>
      </c>
      <c r="D690" s="1">
        <v>145</v>
      </c>
      <c r="E690" s="1" t="s">
        <v>1201</v>
      </c>
      <c r="F690" s="1">
        <v>23</v>
      </c>
      <c r="G690" s="1" t="str">
        <f t="shared" si="24"/>
        <v>23/29</v>
      </c>
      <c r="H690" s="1">
        <v>5000</v>
      </c>
      <c r="I690" s="1">
        <v>145</v>
      </c>
      <c r="J690" s="1">
        <v>95.5</v>
      </c>
      <c r="K690" s="1" t="s">
        <v>944</v>
      </c>
      <c r="L690" s="1" t="s">
        <v>1039</v>
      </c>
      <c r="M690" s="1">
        <v>2023</v>
      </c>
      <c r="N690" s="1">
        <v>51.541499999999999</v>
      </c>
      <c r="O690" s="1">
        <v>-112.2765</v>
      </c>
      <c r="Q690" s="1" t="s">
        <v>1179</v>
      </c>
      <c r="R690" s="1" t="s">
        <v>1082</v>
      </c>
    </row>
    <row r="691" spans="1:18" hidden="1" x14ac:dyDescent="0.3">
      <c r="A691" s="1" t="s">
        <v>16</v>
      </c>
      <c r="B691" s="1" t="s">
        <v>16</v>
      </c>
      <c r="C691" s="1" t="s">
        <v>1177</v>
      </c>
      <c r="D691" s="1">
        <v>145</v>
      </c>
      <c r="E691" s="1" t="s">
        <v>1202</v>
      </c>
      <c r="F691" s="1">
        <v>24</v>
      </c>
      <c r="G691" s="1" t="str">
        <f t="shared" si="24"/>
        <v>24/29</v>
      </c>
      <c r="H691" s="1">
        <v>5000</v>
      </c>
      <c r="I691" s="1">
        <v>145</v>
      </c>
      <c r="J691" s="1">
        <v>95.5</v>
      </c>
      <c r="K691" s="1" t="s">
        <v>944</v>
      </c>
      <c r="L691" s="1" t="s">
        <v>1039</v>
      </c>
      <c r="M691" s="1">
        <v>2023</v>
      </c>
      <c r="N691" s="1">
        <v>51.546100000000003</v>
      </c>
      <c r="O691" s="1">
        <v>-112.2711</v>
      </c>
      <c r="Q691" s="1" t="s">
        <v>1179</v>
      </c>
      <c r="R691" s="1" t="s">
        <v>1082</v>
      </c>
    </row>
    <row r="692" spans="1:18" hidden="1" x14ac:dyDescent="0.3">
      <c r="A692" s="1" t="s">
        <v>16</v>
      </c>
      <c r="B692" s="1" t="s">
        <v>16</v>
      </c>
      <c r="C692" s="1" t="s">
        <v>1177</v>
      </c>
      <c r="D692" s="1">
        <v>145</v>
      </c>
      <c r="E692" s="1" t="s">
        <v>1203</v>
      </c>
      <c r="F692" s="1">
        <v>25</v>
      </c>
      <c r="G692" s="1" t="str">
        <f t="shared" si="24"/>
        <v>25/29</v>
      </c>
      <c r="H692" s="1">
        <v>5000</v>
      </c>
      <c r="I692" s="1">
        <v>145</v>
      </c>
      <c r="J692" s="1">
        <v>95.5</v>
      </c>
      <c r="K692" s="1" t="s">
        <v>944</v>
      </c>
      <c r="L692" s="1" t="s">
        <v>1039</v>
      </c>
      <c r="M692" s="1">
        <v>2023</v>
      </c>
      <c r="N692" s="1">
        <v>51.553198000000002</v>
      </c>
      <c r="O692" s="1">
        <v>-112.26924699999999</v>
      </c>
      <c r="Q692" s="1" t="s">
        <v>1179</v>
      </c>
      <c r="R692" s="1" t="s">
        <v>1082</v>
      </c>
    </row>
    <row r="693" spans="1:18" hidden="1" x14ac:dyDescent="0.3">
      <c r="A693" s="1" t="s">
        <v>16</v>
      </c>
      <c r="B693" s="1" t="s">
        <v>16</v>
      </c>
      <c r="C693" s="1" t="s">
        <v>1177</v>
      </c>
      <c r="D693" s="1">
        <v>145</v>
      </c>
      <c r="E693" s="1" t="s">
        <v>1204</v>
      </c>
      <c r="F693" s="1">
        <v>26</v>
      </c>
      <c r="G693" s="1" t="str">
        <f t="shared" si="24"/>
        <v>26/29</v>
      </c>
      <c r="H693" s="1">
        <v>5000</v>
      </c>
      <c r="I693" s="1">
        <v>145</v>
      </c>
      <c r="J693" s="1">
        <v>95.5</v>
      </c>
      <c r="K693" s="1" t="s">
        <v>944</v>
      </c>
      <c r="L693" s="1" t="s">
        <v>1039</v>
      </c>
      <c r="M693" s="1">
        <v>2023</v>
      </c>
      <c r="N693" s="1">
        <v>51.552652700000003</v>
      </c>
      <c r="O693" s="1">
        <v>-112.2533851</v>
      </c>
      <c r="Q693" s="1" t="s">
        <v>1179</v>
      </c>
      <c r="R693" s="1" t="s">
        <v>1082</v>
      </c>
    </row>
    <row r="694" spans="1:18" hidden="1" x14ac:dyDescent="0.3">
      <c r="A694" s="1" t="s">
        <v>16</v>
      </c>
      <c r="B694" s="1" t="s">
        <v>16</v>
      </c>
      <c r="C694" s="1" t="s">
        <v>1177</v>
      </c>
      <c r="D694" s="1">
        <v>145</v>
      </c>
      <c r="E694" s="1" t="s">
        <v>1205</v>
      </c>
      <c r="F694" s="1">
        <v>27</v>
      </c>
      <c r="G694" s="1" t="str">
        <f t="shared" si="24"/>
        <v>27/29</v>
      </c>
      <c r="H694" s="1">
        <v>5000</v>
      </c>
      <c r="I694" s="1">
        <v>145</v>
      </c>
      <c r="J694" s="1">
        <v>95.5</v>
      </c>
      <c r="K694" s="1" t="s">
        <v>944</v>
      </c>
      <c r="L694" s="1" t="s">
        <v>1039</v>
      </c>
      <c r="M694" s="1">
        <v>2023</v>
      </c>
      <c r="N694" s="1">
        <v>51.615467899999999</v>
      </c>
      <c r="O694" s="1">
        <v>-112.2409062</v>
      </c>
      <c r="Q694" s="1" t="s">
        <v>1179</v>
      </c>
      <c r="R694" s="1" t="s">
        <v>1082</v>
      </c>
    </row>
    <row r="695" spans="1:18" hidden="1" x14ac:dyDescent="0.3">
      <c r="A695" s="1" t="s">
        <v>16</v>
      </c>
      <c r="B695" s="1" t="s">
        <v>16</v>
      </c>
      <c r="C695" s="1" t="s">
        <v>1177</v>
      </c>
      <c r="D695" s="1">
        <v>145</v>
      </c>
      <c r="E695" s="1" t="s">
        <v>1206</v>
      </c>
      <c r="F695" s="1">
        <v>28</v>
      </c>
      <c r="G695" s="1" t="str">
        <f t="shared" si="24"/>
        <v>28/29</v>
      </c>
      <c r="H695" s="1">
        <v>5000</v>
      </c>
      <c r="I695" s="1">
        <v>145</v>
      </c>
      <c r="J695" s="1">
        <v>95.5</v>
      </c>
      <c r="K695" s="1" t="s">
        <v>944</v>
      </c>
      <c r="L695" s="1" t="s">
        <v>1039</v>
      </c>
      <c r="M695" s="1">
        <v>2023</v>
      </c>
      <c r="N695" s="1">
        <v>51.616175900000002</v>
      </c>
      <c r="O695" s="1">
        <v>-112.2342747</v>
      </c>
      <c r="Q695" s="1" t="s">
        <v>1179</v>
      </c>
      <c r="R695" s="1" t="s">
        <v>1082</v>
      </c>
    </row>
    <row r="696" spans="1:18" hidden="1" x14ac:dyDescent="0.3">
      <c r="A696" s="1" t="s">
        <v>16</v>
      </c>
      <c r="B696" s="1" t="s">
        <v>16</v>
      </c>
      <c r="C696" s="1" t="s">
        <v>1177</v>
      </c>
      <c r="D696" s="1">
        <v>145</v>
      </c>
      <c r="E696" s="1" t="s">
        <v>1207</v>
      </c>
      <c r="F696" s="1">
        <v>29</v>
      </c>
      <c r="G696" s="1" t="str">
        <f t="shared" si="24"/>
        <v>29/29</v>
      </c>
      <c r="H696" s="1">
        <v>5000</v>
      </c>
      <c r="I696" s="1">
        <v>145</v>
      </c>
      <c r="J696" s="1">
        <v>95.5</v>
      </c>
      <c r="K696" s="1" t="s">
        <v>944</v>
      </c>
      <c r="L696" s="1" t="s">
        <v>1039</v>
      </c>
      <c r="M696" s="1">
        <v>2023</v>
      </c>
      <c r="N696" s="1">
        <v>51.595399999999998</v>
      </c>
      <c r="O696" s="1">
        <v>-112.2475</v>
      </c>
      <c r="Q696" s="1" t="s">
        <v>1179</v>
      </c>
      <c r="R696" s="1" t="s">
        <v>1082</v>
      </c>
    </row>
    <row r="697" spans="1:18" hidden="1" x14ac:dyDescent="0.3">
      <c r="A697" s="1" t="s">
        <v>16</v>
      </c>
      <c r="B697" s="1" t="s">
        <v>16</v>
      </c>
      <c r="C697" s="1" t="s">
        <v>1208</v>
      </c>
      <c r="D697" s="1">
        <v>100</v>
      </c>
      <c r="E697" s="1" t="s">
        <v>1209</v>
      </c>
      <c r="F697" s="1">
        <v>1</v>
      </c>
      <c r="G697" s="1" t="str">
        <f t="shared" ref="G697:G716" si="25">F697&amp;"/"&amp;20</f>
        <v>1/20</v>
      </c>
      <c r="H697" s="1">
        <v>5000</v>
      </c>
      <c r="I697" s="1">
        <v>145</v>
      </c>
      <c r="J697" s="1">
        <v>95</v>
      </c>
      <c r="K697" s="1" t="s">
        <v>944</v>
      </c>
      <c r="L697" s="1" t="s">
        <v>8365</v>
      </c>
      <c r="M697" s="1">
        <v>2023</v>
      </c>
      <c r="N697" s="1">
        <v>50.555156315272598</v>
      </c>
      <c r="O697" s="1">
        <v>-110.089338829162</v>
      </c>
      <c r="Q697" s="1" t="s">
        <v>1210</v>
      </c>
      <c r="R697" s="1" t="s">
        <v>1013</v>
      </c>
    </row>
    <row r="698" spans="1:18" hidden="1" x14ac:dyDescent="0.3">
      <c r="A698" s="1" t="s">
        <v>16</v>
      </c>
      <c r="B698" s="1" t="s">
        <v>16</v>
      </c>
      <c r="C698" s="1" t="s">
        <v>1208</v>
      </c>
      <c r="D698" s="1">
        <v>100</v>
      </c>
      <c r="E698" s="1" t="s">
        <v>1211</v>
      </c>
      <c r="F698" s="1">
        <v>2</v>
      </c>
      <c r="G698" s="1" t="str">
        <f t="shared" si="25"/>
        <v>2/20</v>
      </c>
      <c r="H698" s="1">
        <v>5000</v>
      </c>
      <c r="I698" s="1">
        <v>145</v>
      </c>
      <c r="J698" s="1">
        <v>95</v>
      </c>
      <c r="K698" s="1" t="s">
        <v>944</v>
      </c>
      <c r="L698" s="1" t="s">
        <v>8365</v>
      </c>
      <c r="M698" s="1">
        <v>2023</v>
      </c>
      <c r="N698" s="1">
        <v>50.556097343201699</v>
      </c>
      <c r="O698" s="1">
        <v>-110.072427349173</v>
      </c>
      <c r="Q698" s="1" t="s">
        <v>1210</v>
      </c>
      <c r="R698" s="1" t="s">
        <v>1013</v>
      </c>
    </row>
    <row r="699" spans="1:18" hidden="1" x14ac:dyDescent="0.3">
      <c r="A699" s="1" t="s">
        <v>16</v>
      </c>
      <c r="B699" s="1" t="s">
        <v>16</v>
      </c>
      <c r="C699" s="1" t="s">
        <v>1208</v>
      </c>
      <c r="D699" s="1">
        <v>100</v>
      </c>
      <c r="E699" s="1" t="s">
        <v>1212</v>
      </c>
      <c r="F699" s="1">
        <v>3</v>
      </c>
      <c r="G699" s="1" t="str">
        <f t="shared" si="25"/>
        <v>3/20</v>
      </c>
      <c r="H699" s="1">
        <v>5000</v>
      </c>
      <c r="I699" s="1">
        <v>145</v>
      </c>
      <c r="J699" s="1">
        <v>95</v>
      </c>
      <c r="K699" s="1" t="s">
        <v>944</v>
      </c>
      <c r="L699" s="1" t="s">
        <v>8365</v>
      </c>
      <c r="M699" s="1">
        <v>2023</v>
      </c>
      <c r="N699" s="1">
        <v>50.554933483545902</v>
      </c>
      <c r="O699" s="1">
        <v>-110.060999273172</v>
      </c>
      <c r="Q699" s="1" t="s">
        <v>1210</v>
      </c>
      <c r="R699" s="1" t="s">
        <v>1013</v>
      </c>
    </row>
    <row r="700" spans="1:18" hidden="1" x14ac:dyDescent="0.3">
      <c r="A700" s="1" t="s">
        <v>16</v>
      </c>
      <c r="B700" s="1" t="s">
        <v>16</v>
      </c>
      <c r="C700" s="1" t="s">
        <v>1208</v>
      </c>
      <c r="D700" s="1">
        <v>100</v>
      </c>
      <c r="E700" s="1" t="s">
        <v>1213</v>
      </c>
      <c r="F700" s="1">
        <v>4</v>
      </c>
      <c r="G700" s="1" t="str">
        <f t="shared" si="25"/>
        <v>4/20</v>
      </c>
      <c r="H700" s="1">
        <v>5000</v>
      </c>
      <c r="I700" s="1">
        <v>145</v>
      </c>
      <c r="J700" s="1">
        <v>95</v>
      </c>
      <c r="K700" s="1" t="s">
        <v>944</v>
      </c>
      <c r="L700" s="1" t="s">
        <v>8365</v>
      </c>
      <c r="M700" s="1">
        <v>2023</v>
      </c>
      <c r="N700" s="1">
        <v>50.556423180768597</v>
      </c>
      <c r="O700" s="1">
        <v>-110.041126270322</v>
      </c>
      <c r="Q700" s="1" t="s">
        <v>1210</v>
      </c>
      <c r="R700" s="1" t="s">
        <v>1013</v>
      </c>
    </row>
    <row r="701" spans="1:18" hidden="1" x14ac:dyDescent="0.3">
      <c r="A701" s="1" t="s">
        <v>16</v>
      </c>
      <c r="B701" s="1" t="s">
        <v>16</v>
      </c>
      <c r="C701" s="1" t="s">
        <v>1208</v>
      </c>
      <c r="D701" s="1">
        <v>100</v>
      </c>
      <c r="E701" s="1" t="s">
        <v>1214</v>
      </c>
      <c r="F701" s="1">
        <v>5</v>
      </c>
      <c r="G701" s="1" t="str">
        <f t="shared" si="25"/>
        <v>5/20</v>
      </c>
      <c r="H701" s="1">
        <v>5000</v>
      </c>
      <c r="I701" s="1">
        <v>145</v>
      </c>
      <c r="J701" s="1">
        <v>95</v>
      </c>
      <c r="K701" s="1" t="s">
        <v>944</v>
      </c>
      <c r="L701" s="1" t="s">
        <v>8365</v>
      </c>
      <c r="M701" s="1">
        <v>2023</v>
      </c>
      <c r="N701" s="1">
        <v>50.537151288480601</v>
      </c>
      <c r="O701" s="1">
        <v>-110.046062723726</v>
      </c>
      <c r="Q701" s="1" t="s">
        <v>1210</v>
      </c>
      <c r="R701" s="1" t="s">
        <v>1013</v>
      </c>
    </row>
    <row r="702" spans="1:18" hidden="1" x14ac:dyDescent="0.3">
      <c r="A702" s="1" t="s">
        <v>16</v>
      </c>
      <c r="B702" s="1" t="s">
        <v>16</v>
      </c>
      <c r="C702" s="1" t="s">
        <v>1208</v>
      </c>
      <c r="D702" s="1">
        <v>100</v>
      </c>
      <c r="E702" s="1" t="s">
        <v>1215</v>
      </c>
      <c r="F702" s="1">
        <v>6</v>
      </c>
      <c r="G702" s="1" t="str">
        <f t="shared" si="25"/>
        <v>6/20</v>
      </c>
      <c r="H702" s="1">
        <v>5000</v>
      </c>
      <c r="I702" s="1">
        <v>145</v>
      </c>
      <c r="J702" s="1">
        <v>95</v>
      </c>
      <c r="K702" s="1" t="s">
        <v>944</v>
      </c>
      <c r="L702" s="1" t="s">
        <v>8365</v>
      </c>
      <c r="M702" s="1">
        <v>2023</v>
      </c>
      <c r="N702" s="1">
        <v>50.530983282307602</v>
      </c>
      <c r="O702" s="1">
        <v>-110.04459196591399</v>
      </c>
      <c r="Q702" s="1" t="s">
        <v>1210</v>
      </c>
      <c r="R702" s="1" t="s">
        <v>1013</v>
      </c>
    </row>
    <row r="703" spans="1:18" hidden="1" x14ac:dyDescent="0.3">
      <c r="A703" s="1" t="s">
        <v>16</v>
      </c>
      <c r="B703" s="1" t="s">
        <v>16</v>
      </c>
      <c r="C703" s="1" t="s">
        <v>1208</v>
      </c>
      <c r="D703" s="1">
        <v>100</v>
      </c>
      <c r="E703" s="1" t="s">
        <v>1216</v>
      </c>
      <c r="F703" s="1">
        <v>7</v>
      </c>
      <c r="G703" s="1" t="str">
        <f t="shared" si="25"/>
        <v>7/20</v>
      </c>
      <c r="H703" s="1">
        <v>5000</v>
      </c>
      <c r="I703" s="1">
        <v>145</v>
      </c>
      <c r="J703" s="1">
        <v>95</v>
      </c>
      <c r="K703" s="1" t="s">
        <v>944</v>
      </c>
      <c r="L703" s="1" t="s">
        <v>8365</v>
      </c>
      <c r="M703" s="1">
        <v>2023</v>
      </c>
      <c r="N703" s="1">
        <v>50.525602621586899</v>
      </c>
      <c r="O703" s="1">
        <v>-110.053911265965</v>
      </c>
      <c r="Q703" s="1" t="s">
        <v>1210</v>
      </c>
      <c r="R703" s="1" t="s">
        <v>1013</v>
      </c>
    </row>
    <row r="704" spans="1:18" hidden="1" x14ac:dyDescent="0.3">
      <c r="A704" s="1" t="s">
        <v>16</v>
      </c>
      <c r="B704" s="1" t="s">
        <v>16</v>
      </c>
      <c r="C704" s="1" t="s">
        <v>1208</v>
      </c>
      <c r="D704" s="1">
        <v>100</v>
      </c>
      <c r="E704" s="1" t="s">
        <v>1217</v>
      </c>
      <c r="F704" s="1">
        <v>8</v>
      </c>
      <c r="G704" s="1" t="str">
        <f t="shared" si="25"/>
        <v>8/20</v>
      </c>
      <c r="H704" s="1">
        <v>5000</v>
      </c>
      <c r="I704" s="1">
        <v>145</v>
      </c>
      <c r="J704" s="1">
        <v>95</v>
      </c>
      <c r="K704" s="1" t="s">
        <v>944</v>
      </c>
      <c r="L704" s="1" t="s">
        <v>8365</v>
      </c>
      <c r="M704" s="1">
        <v>2023</v>
      </c>
      <c r="N704" s="1">
        <v>50.515828902712002</v>
      </c>
      <c r="O704" s="1">
        <v>-110.060546920135</v>
      </c>
      <c r="Q704" s="1" t="s">
        <v>1210</v>
      </c>
      <c r="R704" s="1" t="s">
        <v>1013</v>
      </c>
    </row>
    <row r="705" spans="1:18" hidden="1" x14ac:dyDescent="0.3">
      <c r="A705" s="1" t="s">
        <v>16</v>
      </c>
      <c r="B705" s="1" t="s">
        <v>16</v>
      </c>
      <c r="C705" s="1" t="s">
        <v>1208</v>
      </c>
      <c r="D705" s="1">
        <v>100</v>
      </c>
      <c r="E705" s="1" t="s">
        <v>1218</v>
      </c>
      <c r="F705" s="1">
        <v>9</v>
      </c>
      <c r="G705" s="1" t="str">
        <f t="shared" si="25"/>
        <v>9/20</v>
      </c>
      <c r="H705" s="1">
        <v>5000</v>
      </c>
      <c r="I705" s="1">
        <v>145</v>
      </c>
      <c r="J705" s="1">
        <v>95</v>
      </c>
      <c r="K705" s="1" t="s">
        <v>944</v>
      </c>
      <c r="L705" s="1" t="s">
        <v>8365</v>
      </c>
      <c r="M705" s="1">
        <v>2023</v>
      </c>
      <c r="N705" s="1">
        <v>50.5094691824752</v>
      </c>
      <c r="O705" s="1">
        <v>-110.063719344486</v>
      </c>
      <c r="Q705" s="1" t="s">
        <v>1210</v>
      </c>
      <c r="R705" s="1" t="s">
        <v>1013</v>
      </c>
    </row>
    <row r="706" spans="1:18" hidden="1" x14ac:dyDescent="0.3">
      <c r="A706" s="1" t="s">
        <v>16</v>
      </c>
      <c r="B706" s="1" t="s">
        <v>16</v>
      </c>
      <c r="C706" s="1" t="s">
        <v>1208</v>
      </c>
      <c r="D706" s="1">
        <v>100</v>
      </c>
      <c r="E706" s="1" t="s">
        <v>1219</v>
      </c>
      <c r="F706" s="1">
        <v>10</v>
      </c>
      <c r="G706" s="1" t="str">
        <f t="shared" si="25"/>
        <v>10/20</v>
      </c>
      <c r="H706" s="1">
        <v>5000</v>
      </c>
      <c r="I706" s="1">
        <v>145</v>
      </c>
      <c r="J706" s="1">
        <v>95</v>
      </c>
      <c r="K706" s="1" t="s">
        <v>944</v>
      </c>
      <c r="L706" s="1" t="s">
        <v>8365</v>
      </c>
      <c r="M706" s="1">
        <v>2023</v>
      </c>
      <c r="N706" s="1">
        <v>50.507163337924801</v>
      </c>
      <c r="O706" s="1">
        <v>-110.07726525649301</v>
      </c>
      <c r="Q706" s="1" t="s">
        <v>1210</v>
      </c>
      <c r="R706" s="1" t="s">
        <v>1013</v>
      </c>
    </row>
    <row r="707" spans="1:18" hidden="1" x14ac:dyDescent="0.3">
      <c r="A707" s="1" t="s">
        <v>16</v>
      </c>
      <c r="B707" s="1" t="s">
        <v>16</v>
      </c>
      <c r="C707" s="1" t="s">
        <v>1208</v>
      </c>
      <c r="D707" s="1">
        <v>100</v>
      </c>
      <c r="E707" s="1" t="s">
        <v>1220</v>
      </c>
      <c r="F707" s="1">
        <v>11</v>
      </c>
      <c r="G707" s="1" t="str">
        <f t="shared" si="25"/>
        <v>11/20</v>
      </c>
      <c r="H707" s="1">
        <v>5000</v>
      </c>
      <c r="I707" s="1">
        <v>145</v>
      </c>
      <c r="J707" s="1">
        <v>95</v>
      </c>
      <c r="K707" s="1" t="s">
        <v>944</v>
      </c>
      <c r="L707" s="1" t="s">
        <v>8365</v>
      </c>
      <c r="M707" s="1">
        <v>2023</v>
      </c>
      <c r="N707" s="1">
        <v>50.500034035428797</v>
      </c>
      <c r="O707" s="1">
        <v>-110.09204649577001</v>
      </c>
      <c r="Q707" s="1" t="s">
        <v>1210</v>
      </c>
      <c r="R707" s="1" t="s">
        <v>1013</v>
      </c>
    </row>
    <row r="708" spans="1:18" hidden="1" x14ac:dyDescent="0.3">
      <c r="A708" s="1" t="s">
        <v>16</v>
      </c>
      <c r="B708" s="1" t="s">
        <v>16</v>
      </c>
      <c r="C708" s="1" t="s">
        <v>1208</v>
      </c>
      <c r="D708" s="1">
        <v>100</v>
      </c>
      <c r="E708" s="1" t="s">
        <v>1221</v>
      </c>
      <c r="F708" s="1">
        <v>12</v>
      </c>
      <c r="G708" s="1" t="str">
        <f t="shared" si="25"/>
        <v>12/20</v>
      </c>
      <c r="H708" s="1">
        <v>5000</v>
      </c>
      <c r="I708" s="1">
        <v>145</v>
      </c>
      <c r="J708" s="1">
        <v>95</v>
      </c>
      <c r="K708" s="1" t="s">
        <v>944</v>
      </c>
      <c r="L708" s="1" t="s">
        <v>8365</v>
      </c>
      <c r="M708" s="1">
        <v>2023</v>
      </c>
      <c r="N708" s="1">
        <v>50.517032929359402</v>
      </c>
      <c r="O708" s="1">
        <v>-110.15284644316</v>
      </c>
      <c r="Q708" s="1" t="s">
        <v>1210</v>
      </c>
      <c r="R708" s="1" t="s">
        <v>1013</v>
      </c>
    </row>
    <row r="709" spans="1:18" hidden="1" x14ac:dyDescent="0.3">
      <c r="A709" s="1" t="s">
        <v>16</v>
      </c>
      <c r="B709" s="1" t="s">
        <v>16</v>
      </c>
      <c r="C709" s="1" t="s">
        <v>1208</v>
      </c>
      <c r="D709" s="1">
        <v>100</v>
      </c>
      <c r="E709" s="1" t="s">
        <v>1222</v>
      </c>
      <c r="F709" s="1">
        <v>13</v>
      </c>
      <c r="G709" s="1" t="str">
        <f t="shared" si="25"/>
        <v>13/20</v>
      </c>
      <c r="H709" s="1">
        <v>5000</v>
      </c>
      <c r="I709" s="1">
        <v>145</v>
      </c>
      <c r="J709" s="1">
        <v>95</v>
      </c>
      <c r="K709" s="1" t="s">
        <v>944</v>
      </c>
      <c r="L709" s="1" t="s">
        <v>8365</v>
      </c>
      <c r="M709" s="1">
        <v>2023</v>
      </c>
      <c r="N709" s="1">
        <v>50.569845399999998</v>
      </c>
      <c r="O709" s="1">
        <v>-110.15628890000001</v>
      </c>
      <c r="Q709" s="1" t="s">
        <v>1210</v>
      </c>
      <c r="R709" s="1" t="s">
        <v>1082</v>
      </c>
    </row>
    <row r="710" spans="1:18" hidden="1" x14ac:dyDescent="0.3">
      <c r="A710" s="1" t="s">
        <v>16</v>
      </c>
      <c r="B710" s="1" t="s">
        <v>16</v>
      </c>
      <c r="C710" s="1" t="s">
        <v>1208</v>
      </c>
      <c r="D710" s="1">
        <v>100</v>
      </c>
      <c r="E710" s="1" t="s">
        <v>1223</v>
      </c>
      <c r="F710" s="1">
        <v>14</v>
      </c>
      <c r="G710" s="1" t="str">
        <f t="shared" si="25"/>
        <v>14/20</v>
      </c>
      <c r="H710" s="1">
        <v>5000</v>
      </c>
      <c r="I710" s="1">
        <v>145</v>
      </c>
      <c r="J710" s="1">
        <v>95</v>
      </c>
      <c r="K710" s="1" t="s">
        <v>944</v>
      </c>
      <c r="L710" s="1" t="s">
        <v>8365</v>
      </c>
      <c r="M710" s="1">
        <v>2023</v>
      </c>
      <c r="N710" s="1">
        <v>50.566394000000003</v>
      </c>
      <c r="O710" s="1">
        <v>-110.1466046</v>
      </c>
      <c r="Q710" s="1" t="s">
        <v>1210</v>
      </c>
      <c r="R710" s="1" t="s">
        <v>1082</v>
      </c>
    </row>
    <row r="711" spans="1:18" hidden="1" x14ac:dyDescent="0.3">
      <c r="A711" s="1" t="s">
        <v>16</v>
      </c>
      <c r="B711" s="1" t="s">
        <v>16</v>
      </c>
      <c r="C711" s="1" t="s">
        <v>1208</v>
      </c>
      <c r="D711" s="1">
        <v>100</v>
      </c>
      <c r="E711" s="1" t="s">
        <v>1224</v>
      </c>
      <c r="F711" s="1">
        <v>15</v>
      </c>
      <c r="G711" s="1" t="str">
        <f t="shared" si="25"/>
        <v>15/20</v>
      </c>
      <c r="H711" s="1">
        <v>5000</v>
      </c>
      <c r="I711" s="1">
        <v>145</v>
      </c>
      <c r="J711" s="1">
        <v>95</v>
      </c>
      <c r="K711" s="1" t="s">
        <v>944</v>
      </c>
      <c r="L711" s="1" t="s">
        <v>8365</v>
      </c>
      <c r="M711" s="1">
        <v>2023</v>
      </c>
      <c r="N711" s="1">
        <v>50.565248699999998</v>
      </c>
      <c r="O711" s="1">
        <v>-110.1266516</v>
      </c>
      <c r="Q711" s="1" t="s">
        <v>1210</v>
      </c>
      <c r="R711" s="1" t="s">
        <v>1082</v>
      </c>
    </row>
    <row r="712" spans="1:18" hidden="1" x14ac:dyDescent="0.3">
      <c r="A712" s="1" t="s">
        <v>16</v>
      </c>
      <c r="B712" s="1" t="s">
        <v>16</v>
      </c>
      <c r="C712" s="1" t="s">
        <v>1208</v>
      </c>
      <c r="D712" s="1">
        <v>100</v>
      </c>
      <c r="E712" s="1" t="s">
        <v>1225</v>
      </c>
      <c r="F712" s="1">
        <v>16</v>
      </c>
      <c r="G712" s="1" t="str">
        <f t="shared" si="25"/>
        <v>16/20</v>
      </c>
      <c r="H712" s="1">
        <v>5000</v>
      </c>
      <c r="I712" s="1">
        <v>145</v>
      </c>
      <c r="J712" s="1">
        <v>95</v>
      </c>
      <c r="K712" s="1" t="s">
        <v>944</v>
      </c>
      <c r="L712" s="1" t="s">
        <v>8365</v>
      </c>
      <c r="M712" s="1">
        <v>2023</v>
      </c>
      <c r="N712" s="1">
        <v>50.562186799999999</v>
      </c>
      <c r="O712" s="1">
        <v>-110.10241360000001</v>
      </c>
      <c r="Q712" s="1" t="s">
        <v>1210</v>
      </c>
      <c r="R712" s="1" t="s">
        <v>1082</v>
      </c>
    </row>
    <row r="713" spans="1:18" hidden="1" x14ac:dyDescent="0.3">
      <c r="A713" s="1" t="s">
        <v>16</v>
      </c>
      <c r="B713" s="1" t="s">
        <v>16</v>
      </c>
      <c r="C713" s="1" t="s">
        <v>1208</v>
      </c>
      <c r="D713" s="1">
        <v>100</v>
      </c>
      <c r="E713" s="1" t="s">
        <v>1226</v>
      </c>
      <c r="F713" s="1">
        <v>17</v>
      </c>
      <c r="G713" s="1" t="str">
        <f t="shared" si="25"/>
        <v>17/20</v>
      </c>
      <c r="H713" s="1">
        <v>5000</v>
      </c>
      <c r="I713" s="1">
        <v>145</v>
      </c>
      <c r="J713" s="1">
        <v>95</v>
      </c>
      <c r="K713" s="1" t="s">
        <v>944</v>
      </c>
      <c r="L713" s="1" t="s">
        <v>8365</v>
      </c>
      <c r="M713" s="1">
        <v>2023</v>
      </c>
      <c r="N713" s="1">
        <v>50.5452777</v>
      </c>
      <c r="O713" s="1">
        <v>-110.12977100000001</v>
      </c>
      <c r="Q713" s="1" t="s">
        <v>1210</v>
      </c>
      <c r="R713" s="1" t="s">
        <v>1082</v>
      </c>
    </row>
    <row r="714" spans="1:18" hidden="1" x14ac:dyDescent="0.3">
      <c r="A714" s="1" t="s">
        <v>16</v>
      </c>
      <c r="B714" s="1" t="s">
        <v>16</v>
      </c>
      <c r="C714" s="1" t="s">
        <v>1208</v>
      </c>
      <c r="D714" s="1">
        <v>100</v>
      </c>
      <c r="E714" s="1" t="s">
        <v>1227</v>
      </c>
      <c r="F714" s="1">
        <v>18</v>
      </c>
      <c r="G714" s="1" t="str">
        <f t="shared" si="25"/>
        <v>18/20</v>
      </c>
      <c r="H714" s="1">
        <v>5000</v>
      </c>
      <c r="I714" s="1">
        <v>145</v>
      </c>
      <c r="J714" s="1">
        <v>95</v>
      </c>
      <c r="K714" s="1" t="s">
        <v>944</v>
      </c>
      <c r="L714" s="1" t="s">
        <v>8365</v>
      </c>
      <c r="M714" s="1">
        <v>2023</v>
      </c>
      <c r="N714" s="1">
        <v>50.5401527</v>
      </c>
      <c r="O714" s="1">
        <v>-110.1381586</v>
      </c>
      <c r="Q714" s="1" t="s">
        <v>1210</v>
      </c>
      <c r="R714" s="1" t="s">
        <v>1082</v>
      </c>
    </row>
    <row r="715" spans="1:18" hidden="1" x14ac:dyDescent="0.3">
      <c r="A715" s="1" t="s">
        <v>16</v>
      </c>
      <c r="B715" s="1" t="s">
        <v>16</v>
      </c>
      <c r="C715" s="1" t="s">
        <v>1208</v>
      </c>
      <c r="D715" s="1">
        <v>100</v>
      </c>
      <c r="E715" s="1" t="s">
        <v>1228</v>
      </c>
      <c r="F715" s="1">
        <v>19</v>
      </c>
      <c r="G715" s="1" t="str">
        <f t="shared" si="25"/>
        <v>19/20</v>
      </c>
      <c r="H715" s="1">
        <v>5000</v>
      </c>
      <c r="I715" s="1">
        <v>145</v>
      </c>
      <c r="J715" s="1">
        <v>95</v>
      </c>
      <c r="K715" s="1" t="s">
        <v>944</v>
      </c>
      <c r="L715" s="1" t="s">
        <v>8365</v>
      </c>
      <c r="M715" s="1">
        <v>2023</v>
      </c>
      <c r="N715" s="1">
        <v>50.532685100000002</v>
      </c>
      <c r="O715" s="1">
        <v>-110.1472474</v>
      </c>
      <c r="Q715" s="1" t="s">
        <v>1210</v>
      </c>
      <c r="R715" s="1" t="s">
        <v>1082</v>
      </c>
    </row>
    <row r="716" spans="1:18" hidden="1" x14ac:dyDescent="0.3">
      <c r="A716" s="1" t="s">
        <v>16</v>
      </c>
      <c r="B716" s="1" t="s">
        <v>16</v>
      </c>
      <c r="C716" s="1" t="s">
        <v>1208</v>
      </c>
      <c r="D716" s="1">
        <v>100</v>
      </c>
      <c r="E716" s="1" t="s">
        <v>1229</v>
      </c>
      <c r="F716" s="1">
        <v>20</v>
      </c>
      <c r="G716" s="1" t="str">
        <f t="shared" si="25"/>
        <v>20/20</v>
      </c>
      <c r="H716" s="1">
        <v>5000</v>
      </c>
      <c r="I716" s="1">
        <v>145</v>
      </c>
      <c r="J716" s="1">
        <v>95</v>
      </c>
      <c r="K716" s="1" t="s">
        <v>944</v>
      </c>
      <c r="L716" s="1" t="s">
        <v>8365</v>
      </c>
      <c r="M716" s="1">
        <v>2023</v>
      </c>
      <c r="N716" s="1">
        <v>50.524690999999997</v>
      </c>
      <c r="O716" s="1">
        <v>-110.15221029999999</v>
      </c>
      <c r="Q716" s="1" t="s">
        <v>1210</v>
      </c>
      <c r="R716" s="1" t="s">
        <v>1082</v>
      </c>
    </row>
    <row r="717" spans="1:18" hidden="1" x14ac:dyDescent="0.3">
      <c r="A717" s="1" t="s">
        <v>16</v>
      </c>
      <c r="B717" s="1" t="s">
        <v>16</v>
      </c>
      <c r="C717" s="1" t="s">
        <v>1230</v>
      </c>
      <c r="D717" s="1">
        <v>303</v>
      </c>
      <c r="E717" s="1" t="s">
        <v>1231</v>
      </c>
      <c r="F717" s="1">
        <v>1</v>
      </c>
      <c r="G717" s="1" t="str">
        <f t="shared" ref="G717:G748" si="26">F717&amp;"/"&amp;55</f>
        <v>1/55</v>
      </c>
      <c r="H717" s="1">
        <v>5560</v>
      </c>
      <c r="I717" s="1">
        <v>160</v>
      </c>
      <c r="J717" s="1">
        <v>114</v>
      </c>
      <c r="K717" s="1" t="s">
        <v>56</v>
      </c>
      <c r="L717" s="1" t="s">
        <v>1232</v>
      </c>
      <c r="M717" s="1">
        <v>2023</v>
      </c>
      <c r="N717" s="1">
        <v>50.878439999999998</v>
      </c>
      <c r="O717" s="1">
        <v>-111.062668</v>
      </c>
      <c r="Q717" s="1" t="s">
        <v>1233</v>
      </c>
      <c r="R717" s="1" t="s">
        <v>22</v>
      </c>
    </row>
    <row r="718" spans="1:18" hidden="1" x14ac:dyDescent="0.3">
      <c r="A718" s="1" t="s">
        <v>16</v>
      </c>
      <c r="B718" s="1" t="s">
        <v>16</v>
      </c>
      <c r="C718" s="1" t="s">
        <v>1230</v>
      </c>
      <c r="D718" s="1">
        <v>303</v>
      </c>
      <c r="E718" s="1" t="s">
        <v>1234</v>
      </c>
      <c r="F718" s="1">
        <v>2</v>
      </c>
      <c r="G718" s="1" t="str">
        <f t="shared" si="26"/>
        <v>2/55</v>
      </c>
      <c r="H718" s="1">
        <v>5560</v>
      </c>
      <c r="I718" s="1">
        <v>160</v>
      </c>
      <c r="J718" s="1">
        <v>114</v>
      </c>
      <c r="K718" s="1" t="s">
        <v>56</v>
      </c>
      <c r="L718" s="1" t="s">
        <v>1232</v>
      </c>
      <c r="M718" s="1">
        <v>2023</v>
      </c>
      <c r="N718" s="1">
        <v>50.871481000000003</v>
      </c>
      <c r="O718" s="1">
        <v>-111.056235</v>
      </c>
      <c r="Q718" s="1" t="s">
        <v>1233</v>
      </c>
      <c r="R718" s="1" t="s">
        <v>22</v>
      </c>
    </row>
    <row r="719" spans="1:18" hidden="1" x14ac:dyDescent="0.3">
      <c r="A719" s="1" t="s">
        <v>16</v>
      </c>
      <c r="B719" s="1" t="s">
        <v>16</v>
      </c>
      <c r="C719" s="1" t="s">
        <v>1230</v>
      </c>
      <c r="D719" s="1">
        <v>303</v>
      </c>
      <c r="E719" s="1" t="s">
        <v>1235</v>
      </c>
      <c r="F719" s="1">
        <v>3</v>
      </c>
      <c r="G719" s="1" t="str">
        <f t="shared" si="26"/>
        <v>3/55</v>
      </c>
      <c r="H719" s="1">
        <v>5560</v>
      </c>
      <c r="I719" s="1">
        <v>160</v>
      </c>
      <c r="J719" s="1">
        <v>114</v>
      </c>
      <c r="K719" s="1" t="s">
        <v>56</v>
      </c>
      <c r="L719" s="1" t="s">
        <v>1232</v>
      </c>
      <c r="M719" s="1">
        <v>2023</v>
      </c>
      <c r="N719" s="1">
        <v>50.865116999999998</v>
      </c>
      <c r="O719" s="1">
        <v>-111.05289</v>
      </c>
      <c r="Q719" s="1" t="s">
        <v>1233</v>
      </c>
      <c r="R719" s="1" t="s">
        <v>22</v>
      </c>
    </row>
    <row r="720" spans="1:18" hidden="1" x14ac:dyDescent="0.3">
      <c r="A720" s="1" t="s">
        <v>16</v>
      </c>
      <c r="B720" s="1" t="s">
        <v>16</v>
      </c>
      <c r="C720" s="1" t="s">
        <v>1230</v>
      </c>
      <c r="D720" s="1">
        <v>303</v>
      </c>
      <c r="E720" s="1" t="s">
        <v>1236</v>
      </c>
      <c r="F720" s="1">
        <v>4</v>
      </c>
      <c r="G720" s="1" t="str">
        <f t="shared" si="26"/>
        <v>4/55</v>
      </c>
      <c r="H720" s="1">
        <v>5560</v>
      </c>
      <c r="I720" s="1">
        <v>160</v>
      </c>
      <c r="J720" s="1">
        <v>114</v>
      </c>
      <c r="K720" s="1" t="s">
        <v>56</v>
      </c>
      <c r="L720" s="1" t="s">
        <v>1232</v>
      </c>
      <c r="M720" s="1">
        <v>2023</v>
      </c>
      <c r="N720" s="1">
        <v>50.866464999999998</v>
      </c>
      <c r="O720" s="1">
        <v>-111.06916699999999</v>
      </c>
      <c r="Q720" s="1" t="s">
        <v>1233</v>
      </c>
      <c r="R720" s="1" t="s">
        <v>22</v>
      </c>
    </row>
    <row r="721" spans="1:18" hidden="1" x14ac:dyDescent="0.3">
      <c r="A721" s="1" t="s">
        <v>16</v>
      </c>
      <c r="B721" s="1" t="s">
        <v>16</v>
      </c>
      <c r="C721" s="1" t="s">
        <v>1230</v>
      </c>
      <c r="D721" s="1">
        <v>303</v>
      </c>
      <c r="E721" s="1" t="s">
        <v>1237</v>
      </c>
      <c r="F721" s="1">
        <v>5</v>
      </c>
      <c r="G721" s="1" t="str">
        <f t="shared" si="26"/>
        <v>5/55</v>
      </c>
      <c r="H721" s="1">
        <v>5560</v>
      </c>
      <c r="I721" s="1">
        <v>160</v>
      </c>
      <c r="J721" s="1">
        <v>114</v>
      </c>
      <c r="K721" s="1" t="s">
        <v>56</v>
      </c>
      <c r="L721" s="1" t="s">
        <v>1232</v>
      </c>
      <c r="M721" s="1">
        <v>2023</v>
      </c>
      <c r="N721" s="1">
        <v>50.864663999999998</v>
      </c>
      <c r="O721" s="1">
        <v>-111.081677</v>
      </c>
      <c r="Q721" s="1" t="s">
        <v>1233</v>
      </c>
      <c r="R721" s="1" t="s">
        <v>22</v>
      </c>
    </row>
    <row r="722" spans="1:18" hidden="1" x14ac:dyDescent="0.3">
      <c r="A722" s="1" t="s">
        <v>16</v>
      </c>
      <c r="B722" s="1" t="s">
        <v>16</v>
      </c>
      <c r="C722" s="1" t="s">
        <v>1230</v>
      </c>
      <c r="D722" s="1">
        <v>303</v>
      </c>
      <c r="E722" s="1" t="s">
        <v>1238</v>
      </c>
      <c r="F722" s="1">
        <v>6</v>
      </c>
      <c r="G722" s="1" t="str">
        <f t="shared" si="26"/>
        <v>6/55</v>
      </c>
      <c r="H722" s="1">
        <v>5560</v>
      </c>
      <c r="I722" s="1">
        <v>160</v>
      </c>
      <c r="J722" s="1">
        <v>114</v>
      </c>
      <c r="K722" s="1" t="s">
        <v>56</v>
      </c>
      <c r="L722" s="1" t="s">
        <v>1232</v>
      </c>
      <c r="M722" s="1">
        <v>2023</v>
      </c>
      <c r="N722" s="1">
        <v>50.867469999999997</v>
      </c>
      <c r="O722" s="1">
        <v>-111.098032</v>
      </c>
      <c r="Q722" s="1" t="s">
        <v>1233</v>
      </c>
      <c r="R722" s="1" t="s">
        <v>22</v>
      </c>
    </row>
    <row r="723" spans="1:18" hidden="1" x14ac:dyDescent="0.3">
      <c r="A723" s="1" t="s">
        <v>16</v>
      </c>
      <c r="B723" s="1" t="s">
        <v>16</v>
      </c>
      <c r="C723" s="1" t="s">
        <v>1230</v>
      </c>
      <c r="D723" s="1">
        <v>303</v>
      </c>
      <c r="E723" s="1" t="s">
        <v>1239</v>
      </c>
      <c r="F723" s="1">
        <v>7</v>
      </c>
      <c r="G723" s="1" t="str">
        <f t="shared" si="26"/>
        <v>7/55</v>
      </c>
      <c r="H723" s="1">
        <v>5560</v>
      </c>
      <c r="I723" s="1">
        <v>160</v>
      </c>
      <c r="J723" s="1">
        <v>114</v>
      </c>
      <c r="K723" s="1" t="s">
        <v>56</v>
      </c>
      <c r="L723" s="1" t="s">
        <v>1232</v>
      </c>
      <c r="M723" s="1">
        <v>2023</v>
      </c>
      <c r="N723" s="1">
        <v>50.858721000000003</v>
      </c>
      <c r="O723" s="1">
        <v>-111.10145799999999</v>
      </c>
      <c r="Q723" s="1" t="s">
        <v>1233</v>
      </c>
      <c r="R723" s="1" t="s">
        <v>22</v>
      </c>
    </row>
    <row r="724" spans="1:18" hidden="1" x14ac:dyDescent="0.3">
      <c r="A724" s="1" t="s">
        <v>16</v>
      </c>
      <c r="B724" s="1" t="s">
        <v>16</v>
      </c>
      <c r="C724" s="1" t="s">
        <v>1230</v>
      </c>
      <c r="D724" s="1">
        <v>303</v>
      </c>
      <c r="E724" s="1" t="s">
        <v>1240</v>
      </c>
      <c r="F724" s="1">
        <v>8</v>
      </c>
      <c r="G724" s="1" t="str">
        <f t="shared" si="26"/>
        <v>8/55</v>
      </c>
      <c r="H724" s="1">
        <v>5560</v>
      </c>
      <c r="I724" s="1">
        <v>160</v>
      </c>
      <c r="J724" s="1">
        <v>114</v>
      </c>
      <c r="K724" s="1" t="s">
        <v>56</v>
      </c>
      <c r="L724" s="1" t="s">
        <v>1232</v>
      </c>
      <c r="M724" s="1">
        <v>2023</v>
      </c>
      <c r="N724" s="1">
        <v>50.855772000000002</v>
      </c>
      <c r="O724" s="1">
        <v>-111.108542</v>
      </c>
      <c r="Q724" s="1" t="s">
        <v>1233</v>
      </c>
      <c r="R724" s="1" t="s">
        <v>22</v>
      </c>
    </row>
    <row r="725" spans="1:18" hidden="1" x14ac:dyDescent="0.3">
      <c r="A725" s="1" t="s">
        <v>16</v>
      </c>
      <c r="B725" s="1" t="s">
        <v>16</v>
      </c>
      <c r="C725" s="1" t="s">
        <v>1230</v>
      </c>
      <c r="D725" s="1">
        <v>303</v>
      </c>
      <c r="E725" s="1" t="s">
        <v>1241</v>
      </c>
      <c r="F725" s="1">
        <v>9</v>
      </c>
      <c r="G725" s="1" t="str">
        <f t="shared" si="26"/>
        <v>9/55</v>
      </c>
      <c r="H725" s="1">
        <v>5560</v>
      </c>
      <c r="I725" s="1">
        <v>160</v>
      </c>
      <c r="J725" s="1">
        <v>114</v>
      </c>
      <c r="K725" s="1" t="s">
        <v>56</v>
      </c>
      <c r="L725" s="1" t="s">
        <v>1232</v>
      </c>
      <c r="M725" s="1">
        <v>2023</v>
      </c>
      <c r="N725" s="1">
        <v>50.854728999999999</v>
      </c>
      <c r="O725" s="1">
        <v>-111.11441600000001</v>
      </c>
      <c r="Q725" s="1" t="s">
        <v>1233</v>
      </c>
      <c r="R725" s="1" t="s">
        <v>22</v>
      </c>
    </row>
    <row r="726" spans="1:18" hidden="1" x14ac:dyDescent="0.3">
      <c r="A726" s="1" t="s">
        <v>16</v>
      </c>
      <c r="B726" s="1" t="s">
        <v>16</v>
      </c>
      <c r="C726" s="1" t="s">
        <v>1230</v>
      </c>
      <c r="D726" s="1">
        <v>303</v>
      </c>
      <c r="E726" s="1" t="s">
        <v>1242</v>
      </c>
      <c r="F726" s="1">
        <v>10</v>
      </c>
      <c r="G726" s="1" t="str">
        <f t="shared" si="26"/>
        <v>10/55</v>
      </c>
      <c r="H726" s="1">
        <v>5560</v>
      </c>
      <c r="I726" s="1">
        <v>160</v>
      </c>
      <c r="J726" s="1">
        <v>114</v>
      </c>
      <c r="K726" s="1" t="s">
        <v>56</v>
      </c>
      <c r="L726" s="1" t="s">
        <v>1232</v>
      </c>
      <c r="M726" s="1">
        <v>2023</v>
      </c>
      <c r="N726" s="1">
        <v>50.850070000000002</v>
      </c>
      <c r="O726" s="1">
        <v>-111.10662499999999</v>
      </c>
      <c r="Q726" s="1" t="s">
        <v>1233</v>
      </c>
      <c r="R726" s="1" t="s">
        <v>22</v>
      </c>
    </row>
    <row r="727" spans="1:18" hidden="1" x14ac:dyDescent="0.3">
      <c r="A727" s="1" t="s">
        <v>16</v>
      </c>
      <c r="B727" s="1" t="s">
        <v>16</v>
      </c>
      <c r="C727" s="1" t="s">
        <v>1230</v>
      </c>
      <c r="D727" s="1">
        <v>303</v>
      </c>
      <c r="E727" s="1" t="s">
        <v>1243</v>
      </c>
      <c r="F727" s="1">
        <v>11</v>
      </c>
      <c r="G727" s="1" t="str">
        <f t="shared" si="26"/>
        <v>11/55</v>
      </c>
      <c r="H727" s="1">
        <v>5560</v>
      </c>
      <c r="I727" s="1">
        <v>160</v>
      </c>
      <c r="J727" s="1">
        <v>114</v>
      </c>
      <c r="K727" s="1" t="s">
        <v>56</v>
      </c>
      <c r="L727" s="1" t="s">
        <v>1232</v>
      </c>
      <c r="M727" s="1">
        <v>2023</v>
      </c>
      <c r="N727" s="1">
        <v>50.844194999999999</v>
      </c>
      <c r="O727" s="1">
        <v>-111.07350599999999</v>
      </c>
      <c r="Q727" s="1" t="s">
        <v>1233</v>
      </c>
      <c r="R727" s="1" t="s">
        <v>22</v>
      </c>
    </row>
    <row r="728" spans="1:18" hidden="1" x14ac:dyDescent="0.3">
      <c r="A728" s="1" t="s">
        <v>16</v>
      </c>
      <c r="B728" s="1" t="s">
        <v>16</v>
      </c>
      <c r="C728" s="1" t="s">
        <v>1230</v>
      </c>
      <c r="D728" s="1">
        <v>303</v>
      </c>
      <c r="E728" s="1" t="s">
        <v>1244</v>
      </c>
      <c r="F728" s="1">
        <v>12</v>
      </c>
      <c r="G728" s="1" t="str">
        <f t="shared" si="26"/>
        <v>12/55</v>
      </c>
      <c r="H728" s="1">
        <v>5560</v>
      </c>
      <c r="I728" s="1">
        <v>160</v>
      </c>
      <c r="J728" s="1">
        <v>114</v>
      </c>
      <c r="K728" s="1" t="s">
        <v>56</v>
      </c>
      <c r="L728" s="1" t="s">
        <v>1232</v>
      </c>
      <c r="M728" s="1">
        <v>2023</v>
      </c>
      <c r="N728" s="1">
        <v>50.809958999999999</v>
      </c>
      <c r="O728" s="1">
        <v>-111.047866</v>
      </c>
      <c r="Q728" s="1" t="s">
        <v>1233</v>
      </c>
      <c r="R728" s="1" t="s">
        <v>22</v>
      </c>
    </row>
    <row r="729" spans="1:18" hidden="1" x14ac:dyDescent="0.3">
      <c r="A729" s="1" t="s">
        <v>16</v>
      </c>
      <c r="B729" s="1" t="s">
        <v>16</v>
      </c>
      <c r="C729" s="1" t="s">
        <v>1230</v>
      </c>
      <c r="D729" s="1">
        <v>303</v>
      </c>
      <c r="E729" s="1" t="s">
        <v>1245</v>
      </c>
      <c r="F729" s="1">
        <v>13</v>
      </c>
      <c r="G729" s="1" t="str">
        <f t="shared" si="26"/>
        <v>13/55</v>
      </c>
      <c r="H729" s="1">
        <v>5560</v>
      </c>
      <c r="I729" s="1">
        <v>160</v>
      </c>
      <c r="J729" s="1">
        <v>114</v>
      </c>
      <c r="K729" s="1" t="s">
        <v>56</v>
      </c>
      <c r="L729" s="1" t="s">
        <v>1232</v>
      </c>
      <c r="M729" s="1">
        <v>2023</v>
      </c>
      <c r="N729" s="1">
        <v>50.806356999999998</v>
      </c>
      <c r="O729" s="1">
        <v>-111.048286</v>
      </c>
      <c r="Q729" s="1" t="s">
        <v>1233</v>
      </c>
      <c r="R729" s="1" t="s">
        <v>22</v>
      </c>
    </row>
    <row r="730" spans="1:18" hidden="1" x14ac:dyDescent="0.3">
      <c r="A730" s="1" t="s">
        <v>16</v>
      </c>
      <c r="B730" s="1" t="s">
        <v>16</v>
      </c>
      <c r="C730" s="1" t="s">
        <v>1230</v>
      </c>
      <c r="D730" s="1">
        <v>303</v>
      </c>
      <c r="E730" s="1" t="s">
        <v>1246</v>
      </c>
      <c r="F730" s="1">
        <v>14</v>
      </c>
      <c r="G730" s="1" t="str">
        <f t="shared" si="26"/>
        <v>14/55</v>
      </c>
      <c r="H730" s="1">
        <v>5560</v>
      </c>
      <c r="I730" s="1">
        <v>160</v>
      </c>
      <c r="J730" s="1">
        <v>114</v>
      </c>
      <c r="K730" s="1" t="s">
        <v>56</v>
      </c>
      <c r="L730" s="1" t="s">
        <v>1232</v>
      </c>
      <c r="M730" s="1">
        <v>2023</v>
      </c>
      <c r="N730" s="1">
        <v>50.807833000000002</v>
      </c>
      <c r="O730" s="1">
        <v>-111.022892</v>
      </c>
      <c r="Q730" s="1" t="s">
        <v>1233</v>
      </c>
      <c r="R730" s="1" t="s">
        <v>22</v>
      </c>
    </row>
    <row r="731" spans="1:18" hidden="1" x14ac:dyDescent="0.3">
      <c r="A731" s="1" t="s">
        <v>16</v>
      </c>
      <c r="B731" s="1" t="s">
        <v>16</v>
      </c>
      <c r="C731" s="1" t="s">
        <v>1230</v>
      </c>
      <c r="D731" s="1">
        <v>303</v>
      </c>
      <c r="E731" s="1" t="s">
        <v>1247</v>
      </c>
      <c r="F731" s="1">
        <v>15</v>
      </c>
      <c r="G731" s="1" t="str">
        <f t="shared" si="26"/>
        <v>15/55</v>
      </c>
      <c r="H731" s="1">
        <v>5560</v>
      </c>
      <c r="I731" s="1">
        <v>160</v>
      </c>
      <c r="J731" s="1">
        <v>114</v>
      </c>
      <c r="K731" s="1" t="s">
        <v>56</v>
      </c>
      <c r="L731" s="1" t="s">
        <v>1232</v>
      </c>
      <c r="M731" s="1">
        <v>2023</v>
      </c>
      <c r="N731" s="1">
        <v>50.803435999999998</v>
      </c>
      <c r="O731" s="1">
        <v>-111.018457</v>
      </c>
      <c r="Q731" s="1" t="s">
        <v>1233</v>
      </c>
      <c r="R731" s="1" t="s">
        <v>22</v>
      </c>
    </row>
    <row r="732" spans="1:18" hidden="1" x14ac:dyDescent="0.3">
      <c r="A732" s="1" t="s">
        <v>16</v>
      </c>
      <c r="B732" s="1" t="s">
        <v>16</v>
      </c>
      <c r="C732" s="1" t="s">
        <v>1230</v>
      </c>
      <c r="D732" s="1">
        <v>303</v>
      </c>
      <c r="E732" s="1" t="s">
        <v>1248</v>
      </c>
      <c r="F732" s="1">
        <v>16</v>
      </c>
      <c r="G732" s="1" t="str">
        <f t="shared" si="26"/>
        <v>16/55</v>
      </c>
      <c r="H732" s="1">
        <v>5560</v>
      </c>
      <c r="I732" s="1">
        <v>160</v>
      </c>
      <c r="J732" s="1">
        <v>114</v>
      </c>
      <c r="K732" s="1" t="s">
        <v>56</v>
      </c>
      <c r="L732" s="1" t="s">
        <v>1232</v>
      </c>
      <c r="M732" s="1">
        <v>2023</v>
      </c>
      <c r="N732" s="1">
        <v>50.791800000000002</v>
      </c>
      <c r="O732" s="1">
        <v>-111.016727</v>
      </c>
      <c r="Q732" s="1" t="s">
        <v>1233</v>
      </c>
      <c r="R732" s="1" t="s">
        <v>22</v>
      </c>
    </row>
    <row r="733" spans="1:18" hidden="1" x14ac:dyDescent="0.3">
      <c r="A733" s="1" t="s">
        <v>16</v>
      </c>
      <c r="B733" s="1" t="s">
        <v>16</v>
      </c>
      <c r="C733" s="1" t="s">
        <v>1230</v>
      </c>
      <c r="D733" s="1">
        <v>303</v>
      </c>
      <c r="E733" s="1" t="s">
        <v>1249</v>
      </c>
      <c r="F733" s="1">
        <v>17</v>
      </c>
      <c r="G733" s="1" t="str">
        <f t="shared" si="26"/>
        <v>17/55</v>
      </c>
      <c r="H733" s="1">
        <v>5560</v>
      </c>
      <c r="I733" s="1">
        <v>160</v>
      </c>
      <c r="J733" s="1">
        <v>114</v>
      </c>
      <c r="K733" s="1" t="s">
        <v>56</v>
      </c>
      <c r="L733" s="1" t="s">
        <v>1232</v>
      </c>
      <c r="M733" s="1">
        <v>2023</v>
      </c>
      <c r="N733" s="1">
        <v>50.786835000000004</v>
      </c>
      <c r="O733" s="1">
        <v>-111.015923</v>
      </c>
      <c r="Q733" s="1" t="s">
        <v>1233</v>
      </c>
      <c r="R733" s="1" t="s">
        <v>22</v>
      </c>
    </row>
    <row r="734" spans="1:18" hidden="1" x14ac:dyDescent="0.3">
      <c r="A734" s="1" t="s">
        <v>16</v>
      </c>
      <c r="B734" s="1" t="s">
        <v>16</v>
      </c>
      <c r="C734" s="1" t="s">
        <v>1230</v>
      </c>
      <c r="D734" s="1">
        <v>303</v>
      </c>
      <c r="E734" s="1" t="s">
        <v>1250</v>
      </c>
      <c r="F734" s="1">
        <v>18</v>
      </c>
      <c r="G734" s="1" t="str">
        <f t="shared" si="26"/>
        <v>18/55</v>
      </c>
      <c r="H734" s="1">
        <v>5560</v>
      </c>
      <c r="I734" s="1">
        <v>160</v>
      </c>
      <c r="J734" s="1">
        <v>114</v>
      </c>
      <c r="K734" s="1" t="s">
        <v>56</v>
      </c>
      <c r="L734" s="1" t="s">
        <v>1232</v>
      </c>
      <c r="M734" s="1">
        <v>2023</v>
      </c>
      <c r="N734" s="1">
        <v>50.773000000000003</v>
      </c>
      <c r="O734" s="1">
        <v>-111.07101299999999</v>
      </c>
      <c r="Q734" s="1" t="s">
        <v>1233</v>
      </c>
      <c r="R734" s="1" t="s">
        <v>22</v>
      </c>
    </row>
    <row r="735" spans="1:18" hidden="1" x14ac:dyDescent="0.3">
      <c r="A735" s="1" t="s">
        <v>16</v>
      </c>
      <c r="B735" s="1" t="s">
        <v>16</v>
      </c>
      <c r="C735" s="1" t="s">
        <v>1230</v>
      </c>
      <c r="D735" s="1">
        <v>303</v>
      </c>
      <c r="E735" s="1" t="s">
        <v>1251</v>
      </c>
      <c r="F735" s="1">
        <v>19</v>
      </c>
      <c r="G735" s="1" t="str">
        <f t="shared" si="26"/>
        <v>19/55</v>
      </c>
      <c r="H735" s="1">
        <v>5560</v>
      </c>
      <c r="I735" s="1">
        <v>160</v>
      </c>
      <c r="J735" s="1">
        <v>114</v>
      </c>
      <c r="K735" s="1" t="s">
        <v>56</v>
      </c>
      <c r="L735" s="1" t="s">
        <v>1232</v>
      </c>
      <c r="M735" s="1">
        <v>2023</v>
      </c>
      <c r="N735" s="1">
        <v>50.771735999999997</v>
      </c>
      <c r="O735" s="1">
        <v>-111.08299100000001</v>
      </c>
      <c r="Q735" s="1" t="s">
        <v>1233</v>
      </c>
      <c r="R735" s="1" t="s">
        <v>22</v>
      </c>
    </row>
    <row r="736" spans="1:18" hidden="1" x14ac:dyDescent="0.3">
      <c r="A736" s="1" t="s">
        <v>16</v>
      </c>
      <c r="B736" s="1" t="s">
        <v>16</v>
      </c>
      <c r="C736" s="1" t="s">
        <v>1230</v>
      </c>
      <c r="D736" s="1">
        <v>303</v>
      </c>
      <c r="E736" s="1" t="s">
        <v>1252</v>
      </c>
      <c r="F736" s="1">
        <v>20</v>
      </c>
      <c r="G736" s="1" t="str">
        <f t="shared" si="26"/>
        <v>20/55</v>
      </c>
      <c r="H736" s="1">
        <v>5560</v>
      </c>
      <c r="I736" s="1">
        <v>160</v>
      </c>
      <c r="J736" s="1">
        <v>114</v>
      </c>
      <c r="K736" s="1" t="s">
        <v>56</v>
      </c>
      <c r="L736" s="1" t="s">
        <v>1232</v>
      </c>
      <c r="M736" s="1">
        <v>2023</v>
      </c>
      <c r="N736" s="1">
        <v>50.759680000000003</v>
      </c>
      <c r="O736" s="1">
        <v>-111.04154699999999</v>
      </c>
      <c r="Q736" s="1" t="s">
        <v>1233</v>
      </c>
      <c r="R736" s="1" t="s">
        <v>22</v>
      </c>
    </row>
    <row r="737" spans="1:18" hidden="1" x14ac:dyDescent="0.3">
      <c r="A737" s="1" t="s">
        <v>16</v>
      </c>
      <c r="B737" s="1" t="s">
        <v>16</v>
      </c>
      <c r="C737" s="1" t="s">
        <v>1230</v>
      </c>
      <c r="D737" s="1">
        <v>303</v>
      </c>
      <c r="E737" s="1" t="s">
        <v>1253</v>
      </c>
      <c r="F737" s="1">
        <v>21</v>
      </c>
      <c r="G737" s="1" t="str">
        <f t="shared" si="26"/>
        <v>21/55</v>
      </c>
      <c r="H737" s="1">
        <v>5560</v>
      </c>
      <c r="I737" s="1">
        <v>160</v>
      </c>
      <c r="J737" s="1">
        <v>114</v>
      </c>
      <c r="K737" s="1" t="s">
        <v>56</v>
      </c>
      <c r="L737" s="1" t="s">
        <v>1232</v>
      </c>
      <c r="M737" s="1">
        <v>2023</v>
      </c>
      <c r="N737" s="1">
        <v>50.757547000000002</v>
      </c>
      <c r="O737" s="1">
        <v>-111.036845</v>
      </c>
      <c r="Q737" s="1" t="s">
        <v>1233</v>
      </c>
      <c r="R737" s="1" t="s">
        <v>22</v>
      </c>
    </row>
    <row r="738" spans="1:18" hidden="1" x14ac:dyDescent="0.3">
      <c r="A738" s="1" t="s">
        <v>16</v>
      </c>
      <c r="B738" s="1" t="s">
        <v>16</v>
      </c>
      <c r="C738" s="1" t="s">
        <v>1230</v>
      </c>
      <c r="D738" s="1">
        <v>303</v>
      </c>
      <c r="E738" s="1" t="s">
        <v>1254</v>
      </c>
      <c r="F738" s="1">
        <v>22</v>
      </c>
      <c r="G738" s="1" t="str">
        <f t="shared" si="26"/>
        <v>22/55</v>
      </c>
      <c r="H738" s="1">
        <v>5560</v>
      </c>
      <c r="I738" s="1">
        <v>160</v>
      </c>
      <c r="J738" s="1">
        <v>114</v>
      </c>
      <c r="K738" s="1" t="s">
        <v>56</v>
      </c>
      <c r="L738" s="1" t="s">
        <v>1232</v>
      </c>
      <c r="M738" s="1">
        <v>2023</v>
      </c>
      <c r="N738" s="1">
        <v>50.760350000000003</v>
      </c>
      <c r="O738" s="1">
        <v>-111.023202</v>
      </c>
      <c r="Q738" s="1" t="s">
        <v>1233</v>
      </c>
      <c r="R738" s="1" t="s">
        <v>22</v>
      </c>
    </row>
    <row r="739" spans="1:18" hidden="1" x14ac:dyDescent="0.3">
      <c r="A739" s="1" t="s">
        <v>16</v>
      </c>
      <c r="B739" s="1" t="s">
        <v>16</v>
      </c>
      <c r="C739" s="1" t="s">
        <v>1230</v>
      </c>
      <c r="D739" s="1">
        <v>303</v>
      </c>
      <c r="E739" s="1" t="s">
        <v>1255</v>
      </c>
      <c r="F739" s="1">
        <v>23</v>
      </c>
      <c r="G739" s="1" t="str">
        <f t="shared" si="26"/>
        <v>23/55</v>
      </c>
      <c r="H739" s="1">
        <v>5490</v>
      </c>
      <c r="I739" s="1">
        <v>160</v>
      </c>
      <c r="J739" s="1">
        <v>114</v>
      </c>
      <c r="K739" s="1" t="s">
        <v>56</v>
      </c>
      <c r="L739" s="1" t="s">
        <v>1232</v>
      </c>
      <c r="M739" s="1">
        <v>2023</v>
      </c>
      <c r="N739" s="1">
        <v>50.872146999999998</v>
      </c>
      <c r="O739" s="1">
        <v>-111.025949</v>
      </c>
      <c r="P739" s="1" t="s">
        <v>8379</v>
      </c>
      <c r="Q739" s="1" t="s">
        <v>1233</v>
      </c>
      <c r="R739" s="1" t="s">
        <v>22</v>
      </c>
    </row>
    <row r="740" spans="1:18" hidden="1" x14ac:dyDescent="0.3">
      <c r="A740" s="1" t="s">
        <v>16</v>
      </c>
      <c r="B740" s="1" t="s">
        <v>16</v>
      </c>
      <c r="C740" s="1" t="s">
        <v>1230</v>
      </c>
      <c r="D740" s="1">
        <v>303</v>
      </c>
      <c r="E740" s="1" t="s">
        <v>1256</v>
      </c>
      <c r="F740" s="1">
        <v>24</v>
      </c>
      <c r="G740" s="1" t="str">
        <f t="shared" si="26"/>
        <v>24/55</v>
      </c>
      <c r="H740" s="1">
        <v>5490</v>
      </c>
      <c r="I740" s="1">
        <v>160</v>
      </c>
      <c r="J740" s="1">
        <v>114</v>
      </c>
      <c r="K740" s="1" t="s">
        <v>56</v>
      </c>
      <c r="L740" s="1" t="s">
        <v>1232</v>
      </c>
      <c r="M740" s="1">
        <v>2023</v>
      </c>
      <c r="N740" s="1">
        <v>50.866483000000002</v>
      </c>
      <c r="O740" s="1">
        <v>-111.022919</v>
      </c>
      <c r="P740" s="1" t="s">
        <v>8379</v>
      </c>
      <c r="Q740" s="1" t="s">
        <v>1233</v>
      </c>
      <c r="R740" s="1" t="s">
        <v>22</v>
      </c>
    </row>
    <row r="741" spans="1:18" hidden="1" x14ac:dyDescent="0.3">
      <c r="A741" s="1" t="s">
        <v>16</v>
      </c>
      <c r="B741" s="1" t="s">
        <v>16</v>
      </c>
      <c r="C741" s="1" t="s">
        <v>1230</v>
      </c>
      <c r="D741" s="1">
        <v>303</v>
      </c>
      <c r="E741" s="1" t="s">
        <v>1257</v>
      </c>
      <c r="F741" s="1">
        <v>25</v>
      </c>
      <c r="G741" s="1" t="str">
        <f t="shared" si="26"/>
        <v>25/55</v>
      </c>
      <c r="H741" s="1">
        <v>5490</v>
      </c>
      <c r="I741" s="1">
        <v>160</v>
      </c>
      <c r="J741" s="1">
        <v>114</v>
      </c>
      <c r="K741" s="1" t="s">
        <v>56</v>
      </c>
      <c r="L741" s="1" t="s">
        <v>1232</v>
      </c>
      <c r="M741" s="1">
        <v>2023</v>
      </c>
      <c r="N741" s="1">
        <v>50.865519999999997</v>
      </c>
      <c r="O741" s="1">
        <v>-111.00514</v>
      </c>
      <c r="P741" s="1" t="s">
        <v>8379</v>
      </c>
      <c r="Q741" s="1" t="s">
        <v>1233</v>
      </c>
      <c r="R741" s="1" t="s">
        <v>22</v>
      </c>
    </row>
    <row r="742" spans="1:18" hidden="1" x14ac:dyDescent="0.3">
      <c r="A742" s="1" t="s">
        <v>16</v>
      </c>
      <c r="B742" s="1" t="s">
        <v>16</v>
      </c>
      <c r="C742" s="1" t="s">
        <v>1230</v>
      </c>
      <c r="D742" s="1">
        <v>303</v>
      </c>
      <c r="E742" s="1" t="s">
        <v>1258</v>
      </c>
      <c r="F742" s="1">
        <v>26</v>
      </c>
      <c r="G742" s="1" t="str">
        <f t="shared" si="26"/>
        <v>26/55</v>
      </c>
      <c r="H742" s="1">
        <v>5490</v>
      </c>
      <c r="I742" s="1">
        <v>160</v>
      </c>
      <c r="J742" s="1">
        <v>114</v>
      </c>
      <c r="K742" s="1" t="s">
        <v>56</v>
      </c>
      <c r="L742" s="1" t="s">
        <v>1232</v>
      </c>
      <c r="M742" s="1">
        <v>2023</v>
      </c>
      <c r="N742" s="1">
        <v>50.855108000000001</v>
      </c>
      <c r="O742" s="1">
        <v>-111.023861</v>
      </c>
      <c r="P742" s="1" t="s">
        <v>8379</v>
      </c>
      <c r="Q742" s="1" t="s">
        <v>1233</v>
      </c>
      <c r="R742" s="1" t="s">
        <v>22</v>
      </c>
    </row>
    <row r="743" spans="1:18" hidden="1" x14ac:dyDescent="0.3">
      <c r="A743" s="1" t="s">
        <v>16</v>
      </c>
      <c r="B743" s="1" t="s">
        <v>16</v>
      </c>
      <c r="C743" s="1" t="s">
        <v>1230</v>
      </c>
      <c r="D743" s="1">
        <v>303</v>
      </c>
      <c r="E743" s="1" t="s">
        <v>1259</v>
      </c>
      <c r="F743" s="1">
        <v>27</v>
      </c>
      <c r="G743" s="1" t="str">
        <f t="shared" si="26"/>
        <v>27/55</v>
      </c>
      <c r="H743" s="1">
        <v>5490</v>
      </c>
      <c r="I743" s="1">
        <v>160</v>
      </c>
      <c r="J743" s="1">
        <v>114</v>
      </c>
      <c r="K743" s="1" t="s">
        <v>56</v>
      </c>
      <c r="L743" s="1" t="s">
        <v>1232</v>
      </c>
      <c r="M743" s="1">
        <v>2023</v>
      </c>
      <c r="N743" s="1">
        <v>50.848151999999999</v>
      </c>
      <c r="O743" s="1">
        <v>-111.025268</v>
      </c>
      <c r="P743" s="1" t="s">
        <v>8379</v>
      </c>
      <c r="Q743" s="1" t="s">
        <v>1233</v>
      </c>
      <c r="R743" s="1" t="s">
        <v>22</v>
      </c>
    </row>
    <row r="744" spans="1:18" hidden="1" x14ac:dyDescent="0.3">
      <c r="A744" s="1" t="s">
        <v>16</v>
      </c>
      <c r="B744" s="1" t="s">
        <v>16</v>
      </c>
      <c r="C744" s="1" t="s">
        <v>1230</v>
      </c>
      <c r="D744" s="1">
        <v>303</v>
      </c>
      <c r="E744" s="1" t="s">
        <v>1260</v>
      </c>
      <c r="F744" s="1">
        <v>28</v>
      </c>
      <c r="G744" s="1" t="str">
        <f t="shared" si="26"/>
        <v>28/55</v>
      </c>
      <c r="H744" s="1">
        <v>5490</v>
      </c>
      <c r="I744" s="1">
        <v>160</v>
      </c>
      <c r="J744" s="1">
        <v>114</v>
      </c>
      <c r="K744" s="1" t="s">
        <v>56</v>
      </c>
      <c r="L744" s="1" t="s">
        <v>1232</v>
      </c>
      <c r="M744" s="1">
        <v>2023</v>
      </c>
      <c r="N744" s="1">
        <v>50.838437999999996</v>
      </c>
      <c r="O744" s="1">
        <v>-111.022165</v>
      </c>
      <c r="P744" s="1" t="s">
        <v>8379</v>
      </c>
      <c r="Q744" s="1" t="s">
        <v>1233</v>
      </c>
      <c r="R744" s="1" t="s">
        <v>22</v>
      </c>
    </row>
    <row r="745" spans="1:18" hidden="1" x14ac:dyDescent="0.3">
      <c r="A745" s="1" t="s">
        <v>16</v>
      </c>
      <c r="B745" s="1" t="s">
        <v>16</v>
      </c>
      <c r="C745" s="1" t="s">
        <v>1230</v>
      </c>
      <c r="D745" s="1">
        <v>303</v>
      </c>
      <c r="E745" s="1" t="s">
        <v>1261</v>
      </c>
      <c r="F745" s="1">
        <v>29</v>
      </c>
      <c r="G745" s="1" t="str">
        <f t="shared" si="26"/>
        <v>29/55</v>
      </c>
      <c r="H745" s="1">
        <v>5490</v>
      </c>
      <c r="I745" s="1">
        <v>160</v>
      </c>
      <c r="J745" s="1">
        <v>114</v>
      </c>
      <c r="K745" s="1" t="s">
        <v>56</v>
      </c>
      <c r="L745" s="1" t="s">
        <v>1232</v>
      </c>
      <c r="M745" s="1">
        <v>2023</v>
      </c>
      <c r="N745" s="1">
        <v>50.835507</v>
      </c>
      <c r="O745" s="1">
        <v>-111.02861</v>
      </c>
      <c r="P745" s="1" t="s">
        <v>8379</v>
      </c>
      <c r="Q745" s="1" t="s">
        <v>1233</v>
      </c>
      <c r="R745" s="1" t="s">
        <v>22</v>
      </c>
    </row>
    <row r="746" spans="1:18" hidden="1" x14ac:dyDescent="0.3">
      <c r="A746" s="1" t="s">
        <v>16</v>
      </c>
      <c r="B746" s="1" t="s">
        <v>16</v>
      </c>
      <c r="C746" s="1" t="s">
        <v>1230</v>
      </c>
      <c r="D746" s="1">
        <v>303</v>
      </c>
      <c r="E746" s="1" t="s">
        <v>1262</v>
      </c>
      <c r="F746" s="1">
        <v>30</v>
      </c>
      <c r="G746" s="1" t="str">
        <f t="shared" si="26"/>
        <v>30/55</v>
      </c>
      <c r="H746" s="1">
        <v>5490</v>
      </c>
      <c r="I746" s="1">
        <v>160</v>
      </c>
      <c r="J746" s="1">
        <v>114</v>
      </c>
      <c r="K746" s="1" t="s">
        <v>56</v>
      </c>
      <c r="L746" s="1" t="s">
        <v>1232</v>
      </c>
      <c r="M746" s="1">
        <v>2023</v>
      </c>
      <c r="N746" s="1">
        <v>50.829906999999999</v>
      </c>
      <c r="O746" s="1">
        <v>-111.02335600000001</v>
      </c>
      <c r="P746" s="1" t="s">
        <v>8379</v>
      </c>
      <c r="Q746" s="1" t="s">
        <v>1233</v>
      </c>
      <c r="R746" s="1" t="s">
        <v>22</v>
      </c>
    </row>
    <row r="747" spans="1:18" hidden="1" x14ac:dyDescent="0.3">
      <c r="A747" s="1" t="s">
        <v>16</v>
      </c>
      <c r="B747" s="1" t="s">
        <v>16</v>
      </c>
      <c r="C747" s="1" t="s">
        <v>1230</v>
      </c>
      <c r="D747" s="1">
        <v>303</v>
      </c>
      <c r="E747" s="1" t="s">
        <v>1263</v>
      </c>
      <c r="F747" s="1">
        <v>31</v>
      </c>
      <c r="G747" s="1" t="str">
        <f t="shared" si="26"/>
        <v>31/55</v>
      </c>
      <c r="H747" s="1">
        <v>5490</v>
      </c>
      <c r="I747" s="1">
        <v>160</v>
      </c>
      <c r="J747" s="1">
        <v>114</v>
      </c>
      <c r="K747" s="1" t="s">
        <v>56</v>
      </c>
      <c r="L747" s="1" t="s">
        <v>1232</v>
      </c>
      <c r="M747" s="1">
        <v>2023</v>
      </c>
      <c r="N747" s="1">
        <v>50.840763000000003</v>
      </c>
      <c r="O747" s="1">
        <v>-111.038006</v>
      </c>
      <c r="P747" s="1" t="s">
        <v>8379</v>
      </c>
      <c r="Q747" s="1" t="s">
        <v>1233</v>
      </c>
      <c r="R747" s="1" t="s">
        <v>22</v>
      </c>
    </row>
    <row r="748" spans="1:18" hidden="1" x14ac:dyDescent="0.3">
      <c r="A748" s="1" t="s">
        <v>16</v>
      </c>
      <c r="B748" s="1" t="s">
        <v>16</v>
      </c>
      <c r="C748" s="1" t="s">
        <v>1230</v>
      </c>
      <c r="D748" s="1">
        <v>303</v>
      </c>
      <c r="E748" s="1" t="s">
        <v>1264</v>
      </c>
      <c r="F748" s="1">
        <v>32</v>
      </c>
      <c r="G748" s="1" t="str">
        <f t="shared" si="26"/>
        <v>32/55</v>
      </c>
      <c r="H748" s="1">
        <v>5490</v>
      </c>
      <c r="I748" s="1">
        <v>160</v>
      </c>
      <c r="J748" s="1">
        <v>114</v>
      </c>
      <c r="K748" s="1" t="s">
        <v>56</v>
      </c>
      <c r="L748" s="1" t="s">
        <v>1232</v>
      </c>
      <c r="M748" s="1">
        <v>2023</v>
      </c>
      <c r="N748" s="1">
        <v>50.844487000000001</v>
      </c>
      <c r="O748" s="1">
        <v>-111.051119</v>
      </c>
      <c r="P748" s="1" t="s">
        <v>8379</v>
      </c>
      <c r="Q748" s="1" t="s">
        <v>1233</v>
      </c>
      <c r="R748" s="1" t="s">
        <v>22</v>
      </c>
    </row>
    <row r="749" spans="1:18" hidden="1" x14ac:dyDescent="0.3">
      <c r="A749" s="1" t="s">
        <v>16</v>
      </c>
      <c r="B749" s="1" t="s">
        <v>16</v>
      </c>
      <c r="C749" s="1" t="s">
        <v>1230</v>
      </c>
      <c r="D749" s="1">
        <v>303</v>
      </c>
      <c r="E749" s="1" t="s">
        <v>1265</v>
      </c>
      <c r="F749" s="1">
        <v>33</v>
      </c>
      <c r="G749" s="1" t="str">
        <f t="shared" ref="G749:G771" si="27">F749&amp;"/"&amp;55</f>
        <v>33/55</v>
      </c>
      <c r="H749" s="1">
        <v>5490</v>
      </c>
      <c r="I749" s="1">
        <v>160</v>
      </c>
      <c r="J749" s="1">
        <v>114</v>
      </c>
      <c r="K749" s="1" t="s">
        <v>56</v>
      </c>
      <c r="L749" s="1" t="s">
        <v>1232</v>
      </c>
      <c r="M749" s="1">
        <v>2023</v>
      </c>
      <c r="N749" s="1">
        <v>50.853205000000003</v>
      </c>
      <c r="O749" s="1">
        <v>-111.047636</v>
      </c>
      <c r="P749" s="1" t="s">
        <v>8379</v>
      </c>
      <c r="Q749" s="1" t="s">
        <v>1233</v>
      </c>
      <c r="R749" s="1" t="s">
        <v>22</v>
      </c>
    </row>
    <row r="750" spans="1:18" hidden="1" x14ac:dyDescent="0.3">
      <c r="A750" s="1" t="s">
        <v>16</v>
      </c>
      <c r="B750" s="1" t="s">
        <v>16</v>
      </c>
      <c r="C750" s="1" t="s">
        <v>1230</v>
      </c>
      <c r="D750" s="1">
        <v>303</v>
      </c>
      <c r="E750" s="1" t="s">
        <v>1266</v>
      </c>
      <c r="F750" s="1">
        <v>34</v>
      </c>
      <c r="G750" s="1" t="str">
        <f t="shared" si="27"/>
        <v>34/55</v>
      </c>
      <c r="H750" s="1">
        <v>5490</v>
      </c>
      <c r="I750" s="1">
        <v>160</v>
      </c>
      <c r="J750" s="1">
        <v>114</v>
      </c>
      <c r="K750" s="1" t="s">
        <v>56</v>
      </c>
      <c r="L750" s="1" t="s">
        <v>1232</v>
      </c>
      <c r="M750" s="1">
        <v>2023</v>
      </c>
      <c r="N750" s="1">
        <v>50.855438999999997</v>
      </c>
      <c r="O750" s="1">
        <v>-111.036591</v>
      </c>
      <c r="P750" s="1" t="s">
        <v>8379</v>
      </c>
      <c r="Q750" s="1" t="s">
        <v>1233</v>
      </c>
      <c r="R750" s="1" t="s">
        <v>22</v>
      </c>
    </row>
    <row r="751" spans="1:18" hidden="1" x14ac:dyDescent="0.3">
      <c r="A751" s="1" t="s">
        <v>16</v>
      </c>
      <c r="B751" s="1" t="s">
        <v>16</v>
      </c>
      <c r="C751" s="1" t="s">
        <v>1230</v>
      </c>
      <c r="D751" s="1">
        <v>303</v>
      </c>
      <c r="E751" s="1" t="s">
        <v>1267</v>
      </c>
      <c r="F751" s="1">
        <v>35</v>
      </c>
      <c r="G751" s="1" t="str">
        <f t="shared" si="27"/>
        <v>35/55</v>
      </c>
      <c r="H751" s="1">
        <v>5490</v>
      </c>
      <c r="I751" s="1">
        <v>160</v>
      </c>
      <c r="J751" s="1">
        <v>114</v>
      </c>
      <c r="K751" s="1" t="s">
        <v>56</v>
      </c>
      <c r="L751" s="1" t="s">
        <v>1232</v>
      </c>
      <c r="M751" s="1">
        <v>2023</v>
      </c>
      <c r="N751" s="1">
        <v>50.860232000000003</v>
      </c>
      <c r="O751" s="1">
        <v>-111.031997</v>
      </c>
      <c r="P751" s="1" t="s">
        <v>8379</v>
      </c>
      <c r="Q751" s="1" t="s">
        <v>1233</v>
      </c>
      <c r="R751" s="1" t="s">
        <v>22</v>
      </c>
    </row>
    <row r="752" spans="1:18" hidden="1" x14ac:dyDescent="0.3">
      <c r="A752" s="1" t="s">
        <v>16</v>
      </c>
      <c r="B752" s="1" t="s">
        <v>16</v>
      </c>
      <c r="C752" s="1" t="s">
        <v>1230</v>
      </c>
      <c r="D752" s="1">
        <v>303</v>
      </c>
      <c r="E752" s="1" t="s">
        <v>1268</v>
      </c>
      <c r="F752" s="1">
        <v>36</v>
      </c>
      <c r="G752" s="1" t="str">
        <f t="shared" si="27"/>
        <v>36/55</v>
      </c>
      <c r="H752" s="1">
        <v>5460</v>
      </c>
      <c r="I752" s="1">
        <v>160</v>
      </c>
      <c r="J752" s="1">
        <v>114</v>
      </c>
      <c r="K752" s="1" t="s">
        <v>56</v>
      </c>
      <c r="L752" s="1" t="s">
        <v>1232</v>
      </c>
      <c r="M752" s="1">
        <v>2023</v>
      </c>
      <c r="N752" s="1">
        <v>50.844264799999998</v>
      </c>
      <c r="O752" s="1">
        <v>-111.10962840000001</v>
      </c>
      <c r="P752" s="1" t="s">
        <v>8378</v>
      </c>
      <c r="Q752" s="1" t="s">
        <v>1233</v>
      </c>
      <c r="R752" s="1" t="s">
        <v>22</v>
      </c>
    </row>
    <row r="753" spans="1:18" hidden="1" x14ac:dyDescent="0.3">
      <c r="A753" s="1" t="s">
        <v>16</v>
      </c>
      <c r="B753" s="1" t="s">
        <v>16</v>
      </c>
      <c r="C753" s="1" t="s">
        <v>1230</v>
      </c>
      <c r="D753" s="1">
        <v>303</v>
      </c>
      <c r="E753" s="1" t="s">
        <v>1269</v>
      </c>
      <c r="F753" s="1">
        <v>37</v>
      </c>
      <c r="G753" s="1" t="str">
        <f t="shared" si="27"/>
        <v>37/55</v>
      </c>
      <c r="H753" s="1">
        <v>5460</v>
      </c>
      <c r="I753" s="1">
        <v>160</v>
      </c>
      <c r="J753" s="1">
        <v>114</v>
      </c>
      <c r="K753" s="1" t="s">
        <v>56</v>
      </c>
      <c r="L753" s="1" t="s">
        <v>1232</v>
      </c>
      <c r="M753" s="1">
        <v>2023</v>
      </c>
      <c r="N753" s="1">
        <v>50.8370143</v>
      </c>
      <c r="O753" s="1">
        <v>-111.0925738</v>
      </c>
      <c r="P753" s="1" t="s">
        <v>8378</v>
      </c>
      <c r="Q753" s="1" t="s">
        <v>1233</v>
      </c>
      <c r="R753" s="1" t="s">
        <v>22</v>
      </c>
    </row>
    <row r="754" spans="1:18" hidden="1" x14ac:dyDescent="0.3">
      <c r="A754" s="1" t="s">
        <v>16</v>
      </c>
      <c r="B754" s="1" t="s">
        <v>16</v>
      </c>
      <c r="C754" s="1" t="s">
        <v>1230</v>
      </c>
      <c r="D754" s="1">
        <v>303</v>
      </c>
      <c r="E754" s="1" t="s">
        <v>1270</v>
      </c>
      <c r="F754" s="1">
        <v>38</v>
      </c>
      <c r="G754" s="1" t="str">
        <f t="shared" si="27"/>
        <v>38/55</v>
      </c>
      <c r="H754" s="1">
        <v>5460</v>
      </c>
      <c r="I754" s="1">
        <v>160</v>
      </c>
      <c r="J754" s="1">
        <v>114</v>
      </c>
      <c r="K754" s="1" t="s">
        <v>56</v>
      </c>
      <c r="L754" s="1" t="s">
        <v>1232</v>
      </c>
      <c r="M754" s="1">
        <v>2023</v>
      </c>
      <c r="N754" s="1">
        <v>50.835846400000001</v>
      </c>
      <c r="O754" s="1">
        <v>-111.0533537</v>
      </c>
      <c r="P754" s="1" t="s">
        <v>8378</v>
      </c>
      <c r="Q754" s="1" t="s">
        <v>1233</v>
      </c>
      <c r="R754" s="1" t="s">
        <v>22</v>
      </c>
    </row>
    <row r="755" spans="1:18" hidden="1" x14ac:dyDescent="0.3">
      <c r="A755" s="1" t="s">
        <v>16</v>
      </c>
      <c r="B755" s="1" t="s">
        <v>16</v>
      </c>
      <c r="C755" s="1" t="s">
        <v>1230</v>
      </c>
      <c r="D755" s="1">
        <v>303</v>
      </c>
      <c r="E755" s="1" t="s">
        <v>1271</v>
      </c>
      <c r="F755" s="1">
        <v>39</v>
      </c>
      <c r="G755" s="1" t="str">
        <f t="shared" si="27"/>
        <v>39/55</v>
      </c>
      <c r="H755" s="1">
        <v>5460</v>
      </c>
      <c r="I755" s="1">
        <v>160</v>
      </c>
      <c r="J755" s="1">
        <v>114</v>
      </c>
      <c r="K755" s="1" t="s">
        <v>56</v>
      </c>
      <c r="L755" s="1" t="s">
        <v>1232</v>
      </c>
      <c r="M755" s="1">
        <v>2023</v>
      </c>
      <c r="N755" s="1">
        <v>50.830411699999999</v>
      </c>
      <c r="O755" s="1">
        <v>-111.1185373</v>
      </c>
      <c r="P755" s="1" t="s">
        <v>8378</v>
      </c>
      <c r="Q755" s="1" t="s">
        <v>1233</v>
      </c>
      <c r="R755" s="1" t="s">
        <v>22</v>
      </c>
    </row>
    <row r="756" spans="1:18" hidden="1" x14ac:dyDescent="0.3">
      <c r="A756" s="1" t="s">
        <v>16</v>
      </c>
      <c r="B756" s="1" t="s">
        <v>16</v>
      </c>
      <c r="C756" s="1" t="s">
        <v>1230</v>
      </c>
      <c r="D756" s="1">
        <v>303</v>
      </c>
      <c r="E756" s="1" t="s">
        <v>1272</v>
      </c>
      <c r="F756" s="1">
        <v>40</v>
      </c>
      <c r="G756" s="1" t="str">
        <f t="shared" si="27"/>
        <v>40/55</v>
      </c>
      <c r="H756" s="1">
        <v>5460</v>
      </c>
      <c r="I756" s="1">
        <v>160</v>
      </c>
      <c r="J756" s="1">
        <v>114</v>
      </c>
      <c r="K756" s="1" t="s">
        <v>56</v>
      </c>
      <c r="L756" s="1" t="s">
        <v>1232</v>
      </c>
      <c r="M756" s="1">
        <v>2023</v>
      </c>
      <c r="N756" s="1">
        <v>50.827241899999997</v>
      </c>
      <c r="O756" s="1">
        <v>-111.1042882</v>
      </c>
      <c r="P756" s="1" t="s">
        <v>8378</v>
      </c>
      <c r="Q756" s="1" t="s">
        <v>1233</v>
      </c>
      <c r="R756" s="1" t="s">
        <v>22</v>
      </c>
    </row>
    <row r="757" spans="1:18" hidden="1" x14ac:dyDescent="0.3">
      <c r="A757" s="1" t="s">
        <v>16</v>
      </c>
      <c r="B757" s="1" t="s">
        <v>16</v>
      </c>
      <c r="C757" s="1" t="s">
        <v>1230</v>
      </c>
      <c r="D757" s="1">
        <v>303</v>
      </c>
      <c r="E757" s="1" t="s">
        <v>1273</v>
      </c>
      <c r="F757" s="1">
        <v>41</v>
      </c>
      <c r="G757" s="1" t="str">
        <f t="shared" si="27"/>
        <v>41/55</v>
      </c>
      <c r="H757" s="1">
        <v>5460</v>
      </c>
      <c r="I757" s="1">
        <v>160</v>
      </c>
      <c r="J757" s="1">
        <v>114</v>
      </c>
      <c r="K757" s="1" t="s">
        <v>56</v>
      </c>
      <c r="L757" s="1" t="s">
        <v>1232</v>
      </c>
      <c r="M757" s="1">
        <v>2023</v>
      </c>
      <c r="N757" s="1">
        <v>50.826696599999998</v>
      </c>
      <c r="O757" s="1">
        <v>-111.0634369</v>
      </c>
      <c r="P757" s="1" t="s">
        <v>8378</v>
      </c>
      <c r="Q757" s="1" t="s">
        <v>1233</v>
      </c>
      <c r="R757" s="1" t="s">
        <v>22</v>
      </c>
    </row>
    <row r="758" spans="1:18" hidden="1" x14ac:dyDescent="0.3">
      <c r="A758" s="1" t="s">
        <v>16</v>
      </c>
      <c r="B758" s="1" t="s">
        <v>16</v>
      </c>
      <c r="C758" s="1" t="s">
        <v>1230</v>
      </c>
      <c r="D758" s="1">
        <v>303</v>
      </c>
      <c r="E758" s="1" t="s">
        <v>1274</v>
      </c>
      <c r="F758" s="1">
        <v>42</v>
      </c>
      <c r="G758" s="1" t="str">
        <f t="shared" si="27"/>
        <v>42/55</v>
      </c>
      <c r="H758" s="1">
        <v>5460</v>
      </c>
      <c r="I758" s="1">
        <v>160</v>
      </c>
      <c r="J758" s="1">
        <v>114</v>
      </c>
      <c r="K758" s="1" t="s">
        <v>56</v>
      </c>
      <c r="L758" s="1" t="s">
        <v>1232</v>
      </c>
      <c r="M758" s="1">
        <v>2023</v>
      </c>
      <c r="N758" s="1">
        <v>50.821925399999998</v>
      </c>
      <c r="O758" s="1">
        <v>-111.0475483</v>
      </c>
      <c r="P758" s="1" t="s">
        <v>8378</v>
      </c>
      <c r="Q758" s="1" t="s">
        <v>1233</v>
      </c>
      <c r="R758" s="1" t="s">
        <v>22</v>
      </c>
    </row>
    <row r="759" spans="1:18" hidden="1" x14ac:dyDescent="0.3">
      <c r="A759" s="1" t="s">
        <v>16</v>
      </c>
      <c r="B759" s="1" t="s">
        <v>16</v>
      </c>
      <c r="C759" s="1" t="s">
        <v>1230</v>
      </c>
      <c r="D759" s="1">
        <v>303</v>
      </c>
      <c r="E759" s="1" t="s">
        <v>1275</v>
      </c>
      <c r="F759" s="1">
        <v>43</v>
      </c>
      <c r="G759" s="1" t="str">
        <f t="shared" si="27"/>
        <v>43/55</v>
      </c>
      <c r="H759" s="1">
        <v>5460</v>
      </c>
      <c r="I759" s="1">
        <v>160</v>
      </c>
      <c r="J759" s="1">
        <v>114</v>
      </c>
      <c r="K759" s="1" t="s">
        <v>56</v>
      </c>
      <c r="L759" s="1" t="s">
        <v>1232</v>
      </c>
      <c r="M759" s="1">
        <v>2023</v>
      </c>
      <c r="N759" s="1">
        <v>50.816442899999998</v>
      </c>
      <c r="O759" s="1">
        <v>-111.0364051</v>
      </c>
      <c r="P759" s="1" t="s">
        <v>8378</v>
      </c>
      <c r="Q759" s="1" t="s">
        <v>1233</v>
      </c>
      <c r="R759" s="1" t="s">
        <v>22</v>
      </c>
    </row>
    <row r="760" spans="1:18" hidden="1" x14ac:dyDescent="0.3">
      <c r="A760" s="1" t="s">
        <v>16</v>
      </c>
      <c r="B760" s="1" t="s">
        <v>16</v>
      </c>
      <c r="C760" s="1" t="s">
        <v>1230</v>
      </c>
      <c r="D760" s="1">
        <v>303</v>
      </c>
      <c r="E760" s="1" t="s">
        <v>1276</v>
      </c>
      <c r="F760" s="1">
        <v>44</v>
      </c>
      <c r="G760" s="1" t="str">
        <f t="shared" si="27"/>
        <v>44/55</v>
      </c>
      <c r="H760" s="1">
        <v>5460</v>
      </c>
      <c r="I760" s="1">
        <v>160</v>
      </c>
      <c r="J760" s="1">
        <v>114</v>
      </c>
      <c r="K760" s="1" t="s">
        <v>56</v>
      </c>
      <c r="L760" s="1" t="s">
        <v>1232</v>
      </c>
      <c r="M760" s="1">
        <v>2023</v>
      </c>
      <c r="N760" s="1">
        <v>50.810243700000001</v>
      </c>
      <c r="O760" s="1">
        <v>-111.02854290000001</v>
      </c>
      <c r="P760" s="1" t="s">
        <v>8378</v>
      </c>
      <c r="Q760" s="1" t="s">
        <v>1233</v>
      </c>
      <c r="R760" s="1" t="s">
        <v>22</v>
      </c>
    </row>
    <row r="761" spans="1:18" hidden="1" x14ac:dyDescent="0.3">
      <c r="A761" s="1" t="s">
        <v>16</v>
      </c>
      <c r="B761" s="1" t="s">
        <v>16</v>
      </c>
      <c r="C761" s="1" t="s">
        <v>1230</v>
      </c>
      <c r="D761" s="1">
        <v>303</v>
      </c>
      <c r="E761" s="1" t="s">
        <v>1277</v>
      </c>
      <c r="F761" s="1">
        <v>45</v>
      </c>
      <c r="G761" s="1" t="str">
        <f t="shared" si="27"/>
        <v>45/55</v>
      </c>
      <c r="H761" s="1">
        <v>5460</v>
      </c>
      <c r="I761" s="1">
        <v>160</v>
      </c>
      <c r="J761" s="1">
        <v>114</v>
      </c>
      <c r="K761" s="1" t="s">
        <v>56</v>
      </c>
      <c r="L761" s="1" t="s">
        <v>1232</v>
      </c>
      <c r="M761" s="1">
        <v>2023</v>
      </c>
      <c r="N761" s="1">
        <v>50.806283000000001</v>
      </c>
      <c r="O761" s="1">
        <v>-111.0358736</v>
      </c>
      <c r="P761" s="1" t="s">
        <v>8378</v>
      </c>
      <c r="Q761" s="1" t="s">
        <v>1233</v>
      </c>
      <c r="R761" s="1" t="s">
        <v>22</v>
      </c>
    </row>
    <row r="762" spans="1:18" hidden="1" x14ac:dyDescent="0.3">
      <c r="A762" s="1" t="s">
        <v>16</v>
      </c>
      <c r="B762" s="1" t="s">
        <v>16</v>
      </c>
      <c r="C762" s="1" t="s">
        <v>1230</v>
      </c>
      <c r="D762" s="1">
        <v>303</v>
      </c>
      <c r="E762" s="1" t="s">
        <v>1278</v>
      </c>
      <c r="F762" s="1">
        <v>46</v>
      </c>
      <c r="G762" s="1" t="str">
        <f t="shared" si="27"/>
        <v>46/55</v>
      </c>
      <c r="H762" s="1">
        <v>5460</v>
      </c>
      <c r="I762" s="1">
        <v>160</v>
      </c>
      <c r="J762" s="1">
        <v>114</v>
      </c>
      <c r="K762" s="1" t="s">
        <v>56</v>
      </c>
      <c r="L762" s="1" t="s">
        <v>1232</v>
      </c>
      <c r="M762" s="1">
        <v>2023</v>
      </c>
      <c r="N762" s="1">
        <v>50.840857316888503</v>
      </c>
      <c r="O762" s="1">
        <v>-111.118053486924</v>
      </c>
      <c r="P762" s="1" t="s">
        <v>8378</v>
      </c>
      <c r="Q762" s="1" t="s">
        <v>1233</v>
      </c>
      <c r="R762" s="1" t="s">
        <v>1013</v>
      </c>
    </row>
    <row r="763" spans="1:18" hidden="1" x14ac:dyDescent="0.3">
      <c r="A763" s="1" t="s">
        <v>16</v>
      </c>
      <c r="B763" s="1" t="s">
        <v>16</v>
      </c>
      <c r="C763" s="1" t="s">
        <v>1230</v>
      </c>
      <c r="D763" s="1">
        <v>303</v>
      </c>
      <c r="E763" s="1" t="s">
        <v>1279</v>
      </c>
      <c r="F763" s="1">
        <v>47</v>
      </c>
      <c r="G763" s="1" t="str">
        <f t="shared" si="27"/>
        <v>47/55</v>
      </c>
      <c r="H763" s="1">
        <v>5460</v>
      </c>
      <c r="I763" s="1">
        <v>160</v>
      </c>
      <c r="J763" s="1">
        <v>114</v>
      </c>
      <c r="K763" s="1" t="s">
        <v>56</v>
      </c>
      <c r="L763" s="1" t="s">
        <v>1232</v>
      </c>
      <c r="M763" s="1">
        <v>2023</v>
      </c>
      <c r="N763" s="1">
        <v>50.835355796897602</v>
      </c>
      <c r="O763" s="1">
        <v>-111.10749633144501</v>
      </c>
      <c r="P763" s="1" t="s">
        <v>8378</v>
      </c>
      <c r="Q763" s="1" t="s">
        <v>1233</v>
      </c>
      <c r="R763" s="1" t="s">
        <v>1013</v>
      </c>
    </row>
    <row r="764" spans="1:18" hidden="1" x14ac:dyDescent="0.3">
      <c r="A764" s="1" t="s">
        <v>16</v>
      </c>
      <c r="B764" s="1" t="s">
        <v>16</v>
      </c>
      <c r="C764" s="1" t="s">
        <v>1230</v>
      </c>
      <c r="D764" s="1">
        <v>303</v>
      </c>
      <c r="E764" s="1" t="s">
        <v>1280</v>
      </c>
      <c r="F764" s="1">
        <v>48</v>
      </c>
      <c r="G764" s="1" t="str">
        <f t="shared" si="27"/>
        <v>48/55</v>
      </c>
      <c r="H764" s="1">
        <v>5460</v>
      </c>
      <c r="I764" s="1">
        <v>160</v>
      </c>
      <c r="J764" s="1">
        <v>114</v>
      </c>
      <c r="K764" s="1" t="s">
        <v>56</v>
      </c>
      <c r="L764" s="1" t="s">
        <v>1232</v>
      </c>
      <c r="M764" s="1">
        <v>2023</v>
      </c>
      <c r="N764" s="1">
        <v>50.764398560405702</v>
      </c>
      <c r="O764" s="1">
        <v>-111.106690286698</v>
      </c>
      <c r="P764" s="1" t="s">
        <v>8378</v>
      </c>
      <c r="Q764" s="1" t="s">
        <v>1233</v>
      </c>
      <c r="R764" s="1" t="s">
        <v>1013</v>
      </c>
    </row>
    <row r="765" spans="1:18" hidden="1" x14ac:dyDescent="0.3">
      <c r="A765" s="1" t="s">
        <v>16</v>
      </c>
      <c r="B765" s="1" t="s">
        <v>16</v>
      </c>
      <c r="C765" s="1" t="s">
        <v>1230</v>
      </c>
      <c r="D765" s="1">
        <v>303</v>
      </c>
      <c r="E765" s="1" t="s">
        <v>1281</v>
      </c>
      <c r="F765" s="1">
        <v>49</v>
      </c>
      <c r="G765" s="1" t="str">
        <f t="shared" si="27"/>
        <v>49/55</v>
      </c>
      <c r="H765" s="1">
        <v>5460</v>
      </c>
      <c r="I765" s="1">
        <v>160</v>
      </c>
      <c r="J765" s="1">
        <v>114</v>
      </c>
      <c r="K765" s="1" t="s">
        <v>56</v>
      </c>
      <c r="L765" s="1" t="s">
        <v>1232</v>
      </c>
      <c r="M765" s="1">
        <v>2023</v>
      </c>
      <c r="N765" s="1">
        <v>50.764191927663603</v>
      </c>
      <c r="O765" s="1">
        <v>-111.11587687518301</v>
      </c>
      <c r="P765" s="1" t="s">
        <v>8378</v>
      </c>
      <c r="Q765" s="1" t="s">
        <v>1233</v>
      </c>
      <c r="R765" s="1" t="s">
        <v>1013</v>
      </c>
    </row>
    <row r="766" spans="1:18" hidden="1" x14ac:dyDescent="0.3">
      <c r="A766" s="1" t="s">
        <v>16</v>
      </c>
      <c r="B766" s="1" t="s">
        <v>16</v>
      </c>
      <c r="C766" s="1" t="s">
        <v>1230</v>
      </c>
      <c r="D766" s="1">
        <v>303</v>
      </c>
      <c r="E766" s="1" t="s">
        <v>8376</v>
      </c>
      <c r="F766" s="1">
        <v>50</v>
      </c>
      <c r="G766" s="1" t="str">
        <f t="shared" si="27"/>
        <v>50/55</v>
      </c>
      <c r="H766" s="1">
        <v>5460</v>
      </c>
      <c r="I766" s="1">
        <v>160</v>
      </c>
      <c r="J766" s="1">
        <v>114</v>
      </c>
      <c r="K766" s="1" t="s">
        <v>56</v>
      </c>
      <c r="L766" s="1" t="s">
        <v>1232</v>
      </c>
      <c r="M766" s="1">
        <v>2023</v>
      </c>
      <c r="N766" s="1">
        <v>50.832960220939398</v>
      </c>
      <c r="O766" s="1">
        <v>-111.07772045432699</v>
      </c>
      <c r="P766" s="1" t="s">
        <v>8378</v>
      </c>
      <c r="Q766" s="1" t="s">
        <v>1233</v>
      </c>
      <c r="R766" s="1" t="s">
        <v>22</v>
      </c>
    </row>
    <row r="767" spans="1:18" hidden="1" x14ac:dyDescent="0.3">
      <c r="A767" s="1" t="s">
        <v>16</v>
      </c>
      <c r="B767" s="1" t="s">
        <v>16</v>
      </c>
      <c r="C767" s="1" t="s">
        <v>1230</v>
      </c>
      <c r="D767" s="1">
        <v>303</v>
      </c>
      <c r="E767" s="1" t="s">
        <v>1282</v>
      </c>
      <c r="F767" s="1">
        <v>51</v>
      </c>
      <c r="G767" s="1" t="str">
        <f t="shared" si="27"/>
        <v>51/55</v>
      </c>
      <c r="H767" s="1">
        <v>5460</v>
      </c>
      <c r="I767" s="1">
        <v>160</v>
      </c>
      <c r="J767" s="1">
        <v>114</v>
      </c>
      <c r="K767" s="1" t="s">
        <v>56</v>
      </c>
      <c r="L767" s="1" t="s">
        <v>1232</v>
      </c>
      <c r="M767" s="1">
        <v>2023</v>
      </c>
      <c r="N767" s="1">
        <v>50.758122367653002</v>
      </c>
      <c r="O767" s="1">
        <v>-111.114603823146</v>
      </c>
      <c r="P767" s="1" t="s">
        <v>8378</v>
      </c>
      <c r="Q767" s="1" t="s">
        <v>1233</v>
      </c>
      <c r="R767" s="1" t="s">
        <v>1013</v>
      </c>
    </row>
    <row r="768" spans="1:18" hidden="1" x14ac:dyDescent="0.3">
      <c r="A768" s="1" t="s">
        <v>16</v>
      </c>
      <c r="B768" s="1" t="s">
        <v>16</v>
      </c>
      <c r="C768" s="1" t="s">
        <v>1230</v>
      </c>
      <c r="D768" s="1">
        <v>303</v>
      </c>
      <c r="E768" s="1" t="s">
        <v>1283</v>
      </c>
      <c r="F768" s="1">
        <v>52</v>
      </c>
      <c r="G768" s="1" t="str">
        <f t="shared" si="27"/>
        <v>52/55</v>
      </c>
      <c r="H768" s="1">
        <v>5460</v>
      </c>
      <c r="I768" s="1">
        <v>160</v>
      </c>
      <c r="J768" s="1">
        <v>114</v>
      </c>
      <c r="K768" s="1" t="s">
        <v>56</v>
      </c>
      <c r="L768" s="1" t="s">
        <v>1232</v>
      </c>
      <c r="M768" s="1">
        <v>2023</v>
      </c>
      <c r="N768" s="1">
        <v>50.756169286646802</v>
      </c>
      <c r="O768" s="1">
        <v>-111.10498768101</v>
      </c>
      <c r="P768" s="1" t="s">
        <v>8378</v>
      </c>
      <c r="Q768" s="1" t="s">
        <v>1233</v>
      </c>
      <c r="R768" s="1" t="s">
        <v>1013</v>
      </c>
    </row>
    <row r="769" spans="1:18" hidden="1" x14ac:dyDescent="0.3">
      <c r="A769" s="1" t="s">
        <v>16</v>
      </c>
      <c r="B769" s="1" t="s">
        <v>16</v>
      </c>
      <c r="C769" s="1" t="s">
        <v>1230</v>
      </c>
      <c r="D769" s="1">
        <v>303</v>
      </c>
      <c r="E769" s="1" t="s">
        <v>1284</v>
      </c>
      <c r="F769" s="1">
        <v>53</v>
      </c>
      <c r="G769" s="1" t="str">
        <f t="shared" si="27"/>
        <v>53/55</v>
      </c>
      <c r="H769" s="1">
        <v>5460</v>
      </c>
      <c r="I769" s="1">
        <v>160</v>
      </c>
      <c r="J769" s="1">
        <v>114</v>
      </c>
      <c r="K769" s="1" t="s">
        <v>56</v>
      </c>
      <c r="L769" s="1" t="s">
        <v>1232</v>
      </c>
      <c r="M769" s="1">
        <v>2023</v>
      </c>
      <c r="N769" s="1">
        <v>50.755627699999998</v>
      </c>
      <c r="O769" s="1">
        <v>-111.0922573</v>
      </c>
      <c r="P769" s="1" t="s">
        <v>8378</v>
      </c>
      <c r="Q769" s="1" t="s">
        <v>1233</v>
      </c>
      <c r="R769" s="1" t="s">
        <v>22</v>
      </c>
    </row>
    <row r="770" spans="1:18" hidden="1" x14ac:dyDescent="0.3">
      <c r="A770" s="1" t="s">
        <v>16</v>
      </c>
      <c r="B770" s="1" t="s">
        <v>16</v>
      </c>
      <c r="C770" s="1" t="s">
        <v>1230</v>
      </c>
      <c r="D770" s="1">
        <v>303</v>
      </c>
      <c r="E770" s="1" t="s">
        <v>1285</v>
      </c>
      <c r="F770" s="1">
        <v>54</v>
      </c>
      <c r="G770" s="1" t="str">
        <f t="shared" si="27"/>
        <v>54/55</v>
      </c>
      <c r="H770" s="1">
        <v>5460</v>
      </c>
      <c r="I770" s="1">
        <v>160</v>
      </c>
      <c r="J770" s="1">
        <v>114</v>
      </c>
      <c r="K770" s="1" t="s">
        <v>56</v>
      </c>
      <c r="L770" s="1" t="s">
        <v>1232</v>
      </c>
      <c r="M770" s="1">
        <v>2023</v>
      </c>
      <c r="N770" s="1">
        <v>50.753231254764799</v>
      </c>
      <c r="O770" s="1">
        <v>-111.117851319438</v>
      </c>
      <c r="P770" s="1" t="s">
        <v>8378</v>
      </c>
      <c r="Q770" s="1" t="s">
        <v>1233</v>
      </c>
      <c r="R770" s="1" t="s">
        <v>1013</v>
      </c>
    </row>
    <row r="771" spans="1:18" hidden="1" x14ac:dyDescent="0.3">
      <c r="A771" s="1" t="s">
        <v>16</v>
      </c>
      <c r="B771" s="1" t="s">
        <v>16</v>
      </c>
      <c r="C771" s="1" t="s">
        <v>1230</v>
      </c>
      <c r="D771" s="1">
        <v>303</v>
      </c>
      <c r="E771" s="1" t="s">
        <v>8377</v>
      </c>
      <c r="F771" s="1">
        <v>55</v>
      </c>
      <c r="G771" s="1" t="str">
        <f t="shared" si="27"/>
        <v>55/55</v>
      </c>
      <c r="H771" s="1">
        <v>5460</v>
      </c>
      <c r="I771" s="1">
        <v>160</v>
      </c>
      <c r="J771" s="1">
        <v>114</v>
      </c>
      <c r="K771" s="1" t="s">
        <v>56</v>
      </c>
      <c r="L771" s="1" t="s">
        <v>1232</v>
      </c>
      <c r="M771" s="1">
        <v>2023</v>
      </c>
      <c r="N771" s="1">
        <v>50.837116199999997</v>
      </c>
      <c r="O771" s="1">
        <v>-111.0640957</v>
      </c>
      <c r="P771" s="1" t="s">
        <v>8378</v>
      </c>
      <c r="Q771" s="1" t="s">
        <v>1233</v>
      </c>
      <c r="R771" s="1" t="s">
        <v>22</v>
      </c>
    </row>
    <row r="772" spans="1:18" hidden="1" x14ac:dyDescent="0.3">
      <c r="A772" s="1" t="s">
        <v>16</v>
      </c>
      <c r="B772" s="1" t="s">
        <v>16</v>
      </c>
      <c r="C772" s="1" t="s">
        <v>1518</v>
      </c>
      <c r="D772" s="1">
        <v>63</v>
      </c>
      <c r="E772" s="1" t="s">
        <v>1519</v>
      </c>
      <c r="F772" s="1">
        <v>1</v>
      </c>
      <c r="G772" s="1" t="str">
        <f t="shared" ref="G772:G803" si="28">F772&amp;"/"&amp;35</f>
        <v>1/35</v>
      </c>
      <c r="H772" s="1">
        <v>1800</v>
      </c>
      <c r="I772" s="1">
        <v>80</v>
      </c>
      <c r="J772" s="1">
        <v>67</v>
      </c>
      <c r="K772" s="1" t="s">
        <v>25</v>
      </c>
      <c r="L772" s="1" t="s">
        <v>78</v>
      </c>
      <c r="M772" s="1" t="s">
        <v>1520</v>
      </c>
      <c r="N772" s="1">
        <v>49.522770933637901</v>
      </c>
      <c r="O772" s="1">
        <v>-113.830034060611</v>
      </c>
      <c r="P772" s="1" t="s">
        <v>1521</v>
      </c>
      <c r="Q772" s="1" t="s">
        <v>1522</v>
      </c>
      <c r="R772" s="1" t="s">
        <v>22</v>
      </c>
    </row>
    <row r="773" spans="1:18" hidden="1" x14ac:dyDescent="0.3">
      <c r="A773" s="1" t="s">
        <v>16</v>
      </c>
      <c r="B773" s="1" t="s">
        <v>16</v>
      </c>
      <c r="C773" s="1" t="s">
        <v>1518</v>
      </c>
      <c r="D773" s="1">
        <v>63</v>
      </c>
      <c r="E773" s="1" t="s">
        <v>1523</v>
      </c>
      <c r="F773" s="1">
        <v>2</v>
      </c>
      <c r="G773" s="1" t="str">
        <f t="shared" si="28"/>
        <v>2/35</v>
      </c>
      <c r="H773" s="1">
        <v>1800</v>
      </c>
      <c r="I773" s="1">
        <v>80</v>
      </c>
      <c r="J773" s="1">
        <v>67</v>
      </c>
      <c r="K773" s="1" t="s">
        <v>25</v>
      </c>
      <c r="L773" s="1" t="s">
        <v>78</v>
      </c>
      <c r="M773" s="1" t="s">
        <v>1520</v>
      </c>
      <c r="N773" s="1">
        <v>49.520938648414401</v>
      </c>
      <c r="O773" s="1">
        <v>-113.82836170926601</v>
      </c>
      <c r="P773" s="1" t="s">
        <v>1521</v>
      </c>
      <c r="Q773" s="1" t="s">
        <v>1522</v>
      </c>
      <c r="R773" s="1" t="s">
        <v>22</v>
      </c>
    </row>
    <row r="774" spans="1:18" hidden="1" x14ac:dyDescent="0.3">
      <c r="A774" s="1" t="s">
        <v>16</v>
      </c>
      <c r="B774" s="1" t="s">
        <v>16</v>
      </c>
      <c r="C774" s="1" t="s">
        <v>1518</v>
      </c>
      <c r="D774" s="1">
        <v>63</v>
      </c>
      <c r="E774" s="1" t="s">
        <v>1524</v>
      </c>
      <c r="F774" s="1">
        <v>3</v>
      </c>
      <c r="G774" s="1" t="str">
        <f t="shared" si="28"/>
        <v>3/35</v>
      </c>
      <c r="H774" s="1">
        <v>1800</v>
      </c>
      <c r="I774" s="1">
        <v>80</v>
      </c>
      <c r="J774" s="1">
        <v>67</v>
      </c>
      <c r="K774" s="1" t="s">
        <v>25</v>
      </c>
      <c r="L774" s="1" t="s">
        <v>78</v>
      </c>
      <c r="M774" s="1" t="s">
        <v>1520</v>
      </c>
      <c r="N774" s="1">
        <v>49.518945477611197</v>
      </c>
      <c r="O774" s="1">
        <v>-113.826922773799</v>
      </c>
      <c r="P774" s="1" t="s">
        <v>1521</v>
      </c>
      <c r="Q774" s="1" t="s">
        <v>1522</v>
      </c>
      <c r="R774" s="1" t="s">
        <v>22</v>
      </c>
    </row>
    <row r="775" spans="1:18" hidden="1" x14ac:dyDescent="0.3">
      <c r="A775" s="1" t="s">
        <v>16</v>
      </c>
      <c r="B775" s="1" t="s">
        <v>16</v>
      </c>
      <c r="C775" s="1" t="s">
        <v>1518</v>
      </c>
      <c r="D775" s="1">
        <v>63</v>
      </c>
      <c r="E775" s="1" t="s">
        <v>1525</v>
      </c>
      <c r="F775" s="1">
        <v>4</v>
      </c>
      <c r="G775" s="1" t="str">
        <f t="shared" si="28"/>
        <v>4/35</v>
      </c>
      <c r="H775" s="1">
        <v>1800</v>
      </c>
      <c r="I775" s="1">
        <v>80</v>
      </c>
      <c r="J775" s="1">
        <v>67</v>
      </c>
      <c r="K775" s="1" t="s">
        <v>25</v>
      </c>
      <c r="L775" s="1" t="s">
        <v>78</v>
      </c>
      <c r="M775" s="1" t="s">
        <v>1520</v>
      </c>
      <c r="N775" s="1">
        <v>49.517464077503703</v>
      </c>
      <c r="O775" s="1">
        <v>-113.825728760058</v>
      </c>
      <c r="P775" s="1" t="s">
        <v>1521</v>
      </c>
      <c r="Q775" s="1" t="s">
        <v>1522</v>
      </c>
      <c r="R775" s="1" t="s">
        <v>22</v>
      </c>
    </row>
    <row r="776" spans="1:18" hidden="1" x14ac:dyDescent="0.3">
      <c r="A776" s="1" t="s">
        <v>16</v>
      </c>
      <c r="B776" s="1" t="s">
        <v>16</v>
      </c>
      <c r="C776" s="1" t="s">
        <v>1518</v>
      </c>
      <c r="D776" s="1">
        <v>63</v>
      </c>
      <c r="E776" s="1" t="s">
        <v>1526</v>
      </c>
      <c r="F776" s="1">
        <v>5</v>
      </c>
      <c r="G776" s="1" t="str">
        <f t="shared" si="28"/>
        <v>5/35</v>
      </c>
      <c r="H776" s="1">
        <v>1800</v>
      </c>
      <c r="I776" s="1">
        <v>80</v>
      </c>
      <c r="J776" s="1">
        <v>67</v>
      </c>
      <c r="K776" s="1" t="s">
        <v>25</v>
      </c>
      <c r="L776" s="1" t="s">
        <v>78</v>
      </c>
      <c r="M776" s="1" t="s">
        <v>1520</v>
      </c>
      <c r="N776" s="1">
        <v>49.515100237096497</v>
      </c>
      <c r="O776" s="1">
        <v>-113.82036655655099</v>
      </c>
      <c r="P776" s="1" t="s">
        <v>1521</v>
      </c>
      <c r="Q776" s="1" t="s">
        <v>1522</v>
      </c>
      <c r="R776" s="1" t="s">
        <v>22</v>
      </c>
    </row>
    <row r="777" spans="1:18" hidden="1" x14ac:dyDescent="0.3">
      <c r="A777" s="1" t="s">
        <v>16</v>
      </c>
      <c r="B777" s="1" t="s">
        <v>16</v>
      </c>
      <c r="C777" s="1" t="s">
        <v>1518</v>
      </c>
      <c r="D777" s="1">
        <v>63</v>
      </c>
      <c r="E777" s="1" t="s">
        <v>1527</v>
      </c>
      <c r="F777" s="1">
        <v>6</v>
      </c>
      <c r="G777" s="1" t="str">
        <f t="shared" si="28"/>
        <v>6/35</v>
      </c>
      <c r="H777" s="1">
        <v>1800</v>
      </c>
      <c r="I777" s="1">
        <v>80</v>
      </c>
      <c r="J777" s="1">
        <v>67</v>
      </c>
      <c r="K777" s="1" t="s">
        <v>25</v>
      </c>
      <c r="L777" s="1" t="s">
        <v>78</v>
      </c>
      <c r="M777" s="1" t="s">
        <v>1520</v>
      </c>
      <c r="N777" s="1">
        <v>49.513508617548901</v>
      </c>
      <c r="O777" s="1">
        <v>-113.820004408426</v>
      </c>
      <c r="P777" s="1" t="s">
        <v>1521</v>
      </c>
      <c r="Q777" s="1" t="s">
        <v>1522</v>
      </c>
      <c r="R777" s="1" t="s">
        <v>22</v>
      </c>
    </row>
    <row r="778" spans="1:18" hidden="1" x14ac:dyDescent="0.3">
      <c r="A778" s="1" t="s">
        <v>16</v>
      </c>
      <c r="B778" s="1" t="s">
        <v>16</v>
      </c>
      <c r="C778" s="1" t="s">
        <v>1518</v>
      </c>
      <c r="D778" s="1">
        <v>63</v>
      </c>
      <c r="E778" s="1" t="s">
        <v>1528</v>
      </c>
      <c r="F778" s="1">
        <v>7</v>
      </c>
      <c r="G778" s="1" t="str">
        <f t="shared" si="28"/>
        <v>7/35</v>
      </c>
      <c r="H778" s="1">
        <v>1800</v>
      </c>
      <c r="I778" s="1">
        <v>80</v>
      </c>
      <c r="J778" s="1">
        <v>67</v>
      </c>
      <c r="K778" s="1" t="s">
        <v>25</v>
      </c>
      <c r="L778" s="1" t="s">
        <v>78</v>
      </c>
      <c r="M778" s="1" t="s">
        <v>1520</v>
      </c>
      <c r="N778" s="1">
        <v>49.523207203034303</v>
      </c>
      <c r="O778" s="1">
        <v>-113.823081139078</v>
      </c>
      <c r="P778" s="1" t="s">
        <v>1521</v>
      </c>
      <c r="Q778" s="1" t="s">
        <v>1522</v>
      </c>
      <c r="R778" s="1" t="s">
        <v>22</v>
      </c>
    </row>
    <row r="779" spans="1:18" hidden="1" x14ac:dyDescent="0.3">
      <c r="A779" s="1" t="s">
        <v>16</v>
      </c>
      <c r="B779" s="1" t="s">
        <v>16</v>
      </c>
      <c r="C779" s="1" t="s">
        <v>1518</v>
      </c>
      <c r="D779" s="1">
        <v>63</v>
      </c>
      <c r="E779" s="1" t="s">
        <v>1529</v>
      </c>
      <c r="F779" s="1">
        <v>8</v>
      </c>
      <c r="G779" s="1" t="str">
        <f t="shared" si="28"/>
        <v>8/35</v>
      </c>
      <c r="H779" s="1">
        <v>1800</v>
      </c>
      <c r="I779" s="1">
        <v>80</v>
      </c>
      <c r="J779" s="1">
        <v>67</v>
      </c>
      <c r="K779" s="1" t="s">
        <v>25</v>
      </c>
      <c r="L779" s="1" t="s">
        <v>78</v>
      </c>
      <c r="M779" s="1" t="s">
        <v>1520</v>
      </c>
      <c r="N779" s="1">
        <v>49.521355965307698</v>
      </c>
      <c r="O779" s="1">
        <v>-113.82135743411</v>
      </c>
      <c r="P779" s="1" t="s">
        <v>1521</v>
      </c>
      <c r="Q779" s="1" t="s">
        <v>1522</v>
      </c>
      <c r="R779" s="1" t="s">
        <v>22</v>
      </c>
    </row>
    <row r="780" spans="1:18" hidden="1" x14ac:dyDescent="0.3">
      <c r="A780" s="1" t="s">
        <v>16</v>
      </c>
      <c r="B780" s="1" t="s">
        <v>16</v>
      </c>
      <c r="C780" s="1" t="s">
        <v>1518</v>
      </c>
      <c r="D780" s="1">
        <v>63</v>
      </c>
      <c r="E780" s="1" t="s">
        <v>1530</v>
      </c>
      <c r="F780" s="1">
        <v>9</v>
      </c>
      <c r="G780" s="1" t="str">
        <f t="shared" si="28"/>
        <v>9/35</v>
      </c>
      <c r="H780" s="1">
        <v>1800</v>
      </c>
      <c r="I780" s="1">
        <v>80</v>
      </c>
      <c r="J780" s="1">
        <v>67</v>
      </c>
      <c r="K780" s="1" t="s">
        <v>25</v>
      </c>
      <c r="L780" s="1" t="s">
        <v>78</v>
      </c>
      <c r="M780" s="1" t="s">
        <v>1520</v>
      </c>
      <c r="N780" s="1">
        <v>49.519776095918097</v>
      </c>
      <c r="O780" s="1">
        <v>-113.820754791817</v>
      </c>
      <c r="P780" s="1" t="s">
        <v>1521</v>
      </c>
      <c r="Q780" s="1" t="s">
        <v>1522</v>
      </c>
      <c r="R780" s="1" t="s">
        <v>22</v>
      </c>
    </row>
    <row r="781" spans="1:18" hidden="1" x14ac:dyDescent="0.3">
      <c r="A781" s="1" t="s">
        <v>16</v>
      </c>
      <c r="B781" s="1" t="s">
        <v>16</v>
      </c>
      <c r="C781" s="1" t="s">
        <v>1518</v>
      </c>
      <c r="D781" s="1">
        <v>63</v>
      </c>
      <c r="E781" s="1" t="s">
        <v>1531</v>
      </c>
      <c r="F781" s="1">
        <v>10</v>
      </c>
      <c r="G781" s="1" t="str">
        <f t="shared" si="28"/>
        <v>10/35</v>
      </c>
      <c r="H781" s="1">
        <v>1800</v>
      </c>
      <c r="I781" s="1">
        <v>80</v>
      </c>
      <c r="J781" s="1">
        <v>67</v>
      </c>
      <c r="K781" s="1" t="s">
        <v>25</v>
      </c>
      <c r="L781" s="1" t="s">
        <v>78</v>
      </c>
      <c r="M781" s="1" t="s">
        <v>1520</v>
      </c>
      <c r="N781" s="1">
        <v>49.5186484327538</v>
      </c>
      <c r="O781" s="1">
        <v>-113.81972531460001</v>
      </c>
      <c r="P781" s="1" t="s">
        <v>1521</v>
      </c>
      <c r="Q781" s="1" t="s">
        <v>1522</v>
      </c>
      <c r="R781" s="1" t="s">
        <v>22</v>
      </c>
    </row>
    <row r="782" spans="1:18" hidden="1" x14ac:dyDescent="0.3">
      <c r="A782" s="1" t="s">
        <v>16</v>
      </c>
      <c r="B782" s="1" t="s">
        <v>16</v>
      </c>
      <c r="C782" s="1" t="s">
        <v>1518</v>
      </c>
      <c r="D782" s="1">
        <v>63</v>
      </c>
      <c r="E782" s="1" t="s">
        <v>1532</v>
      </c>
      <c r="F782" s="1">
        <v>11</v>
      </c>
      <c r="G782" s="1" t="str">
        <f t="shared" si="28"/>
        <v>11/35</v>
      </c>
      <c r="H782" s="1">
        <v>1800</v>
      </c>
      <c r="I782" s="1">
        <v>80</v>
      </c>
      <c r="J782" s="1">
        <v>67</v>
      </c>
      <c r="K782" s="1" t="s">
        <v>25</v>
      </c>
      <c r="L782" s="1" t="s">
        <v>78</v>
      </c>
      <c r="M782" s="1" t="s">
        <v>1520</v>
      </c>
      <c r="N782" s="1">
        <v>49.528708455803198</v>
      </c>
      <c r="O782" s="1">
        <v>-113.79702499057601</v>
      </c>
      <c r="P782" s="1" t="s">
        <v>1521</v>
      </c>
      <c r="Q782" s="1" t="s">
        <v>1522</v>
      </c>
      <c r="R782" s="1" t="s">
        <v>22</v>
      </c>
    </row>
    <row r="783" spans="1:18" hidden="1" x14ac:dyDescent="0.3">
      <c r="A783" s="1" t="s">
        <v>16</v>
      </c>
      <c r="B783" s="1" t="s">
        <v>16</v>
      </c>
      <c r="C783" s="1" t="s">
        <v>1518</v>
      </c>
      <c r="D783" s="1">
        <v>63</v>
      </c>
      <c r="E783" s="1" t="s">
        <v>1533</v>
      </c>
      <c r="F783" s="1">
        <v>12</v>
      </c>
      <c r="G783" s="1" t="str">
        <f t="shared" si="28"/>
        <v>12/35</v>
      </c>
      <c r="H783" s="1">
        <v>1800</v>
      </c>
      <c r="I783" s="1">
        <v>80</v>
      </c>
      <c r="J783" s="1">
        <v>67</v>
      </c>
      <c r="K783" s="1" t="s">
        <v>25</v>
      </c>
      <c r="L783" s="1" t="s">
        <v>78</v>
      </c>
      <c r="M783" s="1" t="s">
        <v>1520</v>
      </c>
      <c r="N783" s="1">
        <v>49.527622068632098</v>
      </c>
      <c r="O783" s="1">
        <v>-113.79715748492301</v>
      </c>
      <c r="P783" s="1" t="s">
        <v>1521</v>
      </c>
      <c r="Q783" s="1" t="s">
        <v>1522</v>
      </c>
      <c r="R783" s="1" t="s">
        <v>22</v>
      </c>
    </row>
    <row r="784" spans="1:18" hidden="1" x14ac:dyDescent="0.3">
      <c r="A784" s="1" t="s">
        <v>16</v>
      </c>
      <c r="B784" s="1" t="s">
        <v>16</v>
      </c>
      <c r="C784" s="1" t="s">
        <v>1518</v>
      </c>
      <c r="D784" s="1">
        <v>63</v>
      </c>
      <c r="E784" s="1" t="s">
        <v>1534</v>
      </c>
      <c r="F784" s="1">
        <v>13</v>
      </c>
      <c r="G784" s="1" t="str">
        <f t="shared" si="28"/>
        <v>13/35</v>
      </c>
      <c r="H784" s="1">
        <v>1800</v>
      </c>
      <c r="I784" s="1">
        <v>80</v>
      </c>
      <c r="J784" s="1">
        <v>67</v>
      </c>
      <c r="K784" s="1" t="s">
        <v>25</v>
      </c>
      <c r="L784" s="1" t="s">
        <v>78</v>
      </c>
      <c r="M784" s="1" t="s">
        <v>1520</v>
      </c>
      <c r="N784" s="1">
        <v>49.526447490493801</v>
      </c>
      <c r="O784" s="1">
        <v>-113.797827994727</v>
      </c>
      <c r="P784" s="1" t="s">
        <v>1521</v>
      </c>
      <c r="Q784" s="1" t="s">
        <v>1522</v>
      </c>
      <c r="R784" s="1" t="s">
        <v>22</v>
      </c>
    </row>
    <row r="785" spans="1:18" hidden="1" x14ac:dyDescent="0.3">
      <c r="A785" s="1" t="s">
        <v>16</v>
      </c>
      <c r="B785" s="1" t="s">
        <v>16</v>
      </c>
      <c r="C785" s="1" t="s">
        <v>1518</v>
      </c>
      <c r="D785" s="1">
        <v>63</v>
      </c>
      <c r="E785" s="1" t="s">
        <v>1535</v>
      </c>
      <c r="F785" s="1">
        <v>14</v>
      </c>
      <c r="G785" s="1" t="str">
        <f t="shared" si="28"/>
        <v>14/35</v>
      </c>
      <c r="H785" s="1">
        <v>1800</v>
      </c>
      <c r="I785" s="1">
        <v>80</v>
      </c>
      <c r="J785" s="1">
        <v>67</v>
      </c>
      <c r="K785" s="1" t="s">
        <v>25</v>
      </c>
      <c r="L785" s="1" t="s">
        <v>78</v>
      </c>
      <c r="M785" s="1" t="s">
        <v>1520</v>
      </c>
      <c r="N785" s="1">
        <v>49.525363587436999</v>
      </c>
      <c r="O785" s="1">
        <v>-113.79707162078</v>
      </c>
      <c r="P785" s="1" t="s">
        <v>1521</v>
      </c>
      <c r="Q785" s="1" t="s">
        <v>1522</v>
      </c>
      <c r="R785" s="1" t="s">
        <v>22</v>
      </c>
    </row>
    <row r="786" spans="1:18" hidden="1" x14ac:dyDescent="0.3">
      <c r="A786" s="1" t="s">
        <v>16</v>
      </c>
      <c r="B786" s="1" t="s">
        <v>16</v>
      </c>
      <c r="C786" s="1" t="s">
        <v>1518</v>
      </c>
      <c r="D786" s="1">
        <v>63</v>
      </c>
      <c r="E786" s="1" t="s">
        <v>1536</v>
      </c>
      <c r="F786" s="1">
        <v>15</v>
      </c>
      <c r="G786" s="1" t="str">
        <f t="shared" si="28"/>
        <v>15/35</v>
      </c>
      <c r="H786" s="1">
        <v>1800</v>
      </c>
      <c r="I786" s="1">
        <v>80</v>
      </c>
      <c r="J786" s="1">
        <v>67</v>
      </c>
      <c r="K786" s="1" t="s">
        <v>25</v>
      </c>
      <c r="L786" s="1" t="s">
        <v>78</v>
      </c>
      <c r="M786" s="1" t="s">
        <v>1520</v>
      </c>
      <c r="N786" s="1">
        <v>49.524077617418001</v>
      </c>
      <c r="O786" s="1">
        <v>-113.79702864236</v>
      </c>
      <c r="P786" s="1" t="s">
        <v>1521</v>
      </c>
      <c r="Q786" s="1" t="s">
        <v>1522</v>
      </c>
      <c r="R786" s="1" t="s">
        <v>22</v>
      </c>
    </row>
    <row r="787" spans="1:18" hidden="1" x14ac:dyDescent="0.3">
      <c r="A787" s="1" t="s">
        <v>16</v>
      </c>
      <c r="B787" s="1" t="s">
        <v>16</v>
      </c>
      <c r="C787" s="1" t="s">
        <v>1518</v>
      </c>
      <c r="D787" s="1">
        <v>63</v>
      </c>
      <c r="E787" s="1" t="s">
        <v>1537</v>
      </c>
      <c r="F787" s="1">
        <v>16</v>
      </c>
      <c r="G787" s="1" t="str">
        <f t="shared" si="28"/>
        <v>16/35</v>
      </c>
      <c r="H787" s="1">
        <v>1800</v>
      </c>
      <c r="I787" s="1">
        <v>80</v>
      </c>
      <c r="J787" s="1">
        <v>67</v>
      </c>
      <c r="K787" s="1" t="s">
        <v>25</v>
      </c>
      <c r="L787" s="1" t="s">
        <v>78</v>
      </c>
      <c r="M787" s="1" t="s">
        <v>1520</v>
      </c>
      <c r="N787" s="1">
        <v>49.522304544049398</v>
      </c>
      <c r="O787" s="1">
        <v>-113.796993414952</v>
      </c>
      <c r="P787" s="1" t="s">
        <v>1521</v>
      </c>
      <c r="Q787" s="1" t="s">
        <v>1522</v>
      </c>
      <c r="R787" s="1" t="s">
        <v>22</v>
      </c>
    </row>
    <row r="788" spans="1:18" hidden="1" x14ac:dyDescent="0.3">
      <c r="A788" s="1" t="s">
        <v>16</v>
      </c>
      <c r="B788" s="1" t="s">
        <v>16</v>
      </c>
      <c r="C788" s="1" t="s">
        <v>1518</v>
      </c>
      <c r="D788" s="1">
        <v>63</v>
      </c>
      <c r="E788" s="1" t="s">
        <v>1538</v>
      </c>
      <c r="F788" s="1">
        <v>17</v>
      </c>
      <c r="G788" s="1" t="str">
        <f t="shared" si="28"/>
        <v>17/35</v>
      </c>
      <c r="H788" s="1">
        <v>1800</v>
      </c>
      <c r="I788" s="1">
        <v>80</v>
      </c>
      <c r="J788" s="1">
        <v>67</v>
      </c>
      <c r="K788" s="1" t="s">
        <v>25</v>
      </c>
      <c r="L788" s="1" t="s">
        <v>78</v>
      </c>
      <c r="M788" s="1" t="s">
        <v>1520</v>
      </c>
      <c r="N788" s="1">
        <v>49.5206860767534</v>
      </c>
      <c r="O788" s="1">
        <v>-113.796460728678</v>
      </c>
      <c r="P788" s="1" t="s">
        <v>1521</v>
      </c>
      <c r="Q788" s="1" t="s">
        <v>1522</v>
      </c>
      <c r="R788" s="1" t="s">
        <v>22</v>
      </c>
    </row>
    <row r="789" spans="1:18" hidden="1" x14ac:dyDescent="0.3">
      <c r="A789" s="1" t="s">
        <v>16</v>
      </c>
      <c r="B789" s="1" t="s">
        <v>16</v>
      </c>
      <c r="C789" s="1" t="s">
        <v>1518</v>
      </c>
      <c r="D789" s="1">
        <v>63</v>
      </c>
      <c r="E789" s="1" t="s">
        <v>1539</v>
      </c>
      <c r="F789" s="1">
        <v>18</v>
      </c>
      <c r="G789" s="1" t="str">
        <f t="shared" si="28"/>
        <v>18/35</v>
      </c>
      <c r="H789" s="1">
        <v>1800</v>
      </c>
      <c r="I789" s="1">
        <v>80</v>
      </c>
      <c r="J789" s="1">
        <v>67</v>
      </c>
      <c r="K789" s="1" t="s">
        <v>25</v>
      </c>
      <c r="L789" s="1" t="s">
        <v>78</v>
      </c>
      <c r="M789" s="1" t="s">
        <v>1520</v>
      </c>
      <c r="N789" s="1">
        <v>49.519256575009699</v>
      </c>
      <c r="O789" s="1">
        <v>-113.796909132812</v>
      </c>
      <c r="P789" s="1" t="s">
        <v>1521</v>
      </c>
      <c r="Q789" s="1" t="s">
        <v>1522</v>
      </c>
      <c r="R789" s="1" t="s">
        <v>22</v>
      </c>
    </row>
    <row r="790" spans="1:18" hidden="1" x14ac:dyDescent="0.3">
      <c r="A790" s="1" t="s">
        <v>16</v>
      </c>
      <c r="B790" s="1" t="s">
        <v>16</v>
      </c>
      <c r="C790" s="1" t="s">
        <v>1518</v>
      </c>
      <c r="D790" s="1">
        <v>63</v>
      </c>
      <c r="E790" s="1" t="s">
        <v>1540</v>
      </c>
      <c r="F790" s="1">
        <v>19</v>
      </c>
      <c r="G790" s="1" t="str">
        <f t="shared" si="28"/>
        <v>19/35</v>
      </c>
      <c r="H790" s="1">
        <v>1800</v>
      </c>
      <c r="I790" s="1">
        <v>80</v>
      </c>
      <c r="J790" s="1">
        <v>67</v>
      </c>
      <c r="K790" s="1" t="s">
        <v>25</v>
      </c>
      <c r="L790" s="1" t="s">
        <v>78</v>
      </c>
      <c r="M790" s="1" t="s">
        <v>1520</v>
      </c>
      <c r="N790" s="1">
        <v>49.518093760633199</v>
      </c>
      <c r="O790" s="1">
        <v>-113.79781838611299</v>
      </c>
      <c r="P790" s="1" t="s">
        <v>1521</v>
      </c>
      <c r="Q790" s="1" t="s">
        <v>1522</v>
      </c>
      <c r="R790" s="1" t="s">
        <v>22</v>
      </c>
    </row>
    <row r="791" spans="1:18" hidden="1" x14ac:dyDescent="0.3">
      <c r="A791" s="1" t="s">
        <v>16</v>
      </c>
      <c r="B791" s="1" t="s">
        <v>16</v>
      </c>
      <c r="C791" s="1" t="s">
        <v>1518</v>
      </c>
      <c r="D791" s="1">
        <v>63</v>
      </c>
      <c r="E791" s="1" t="s">
        <v>1541</v>
      </c>
      <c r="F791" s="1">
        <v>20</v>
      </c>
      <c r="G791" s="1" t="str">
        <f t="shared" si="28"/>
        <v>20/35</v>
      </c>
      <c r="H791" s="1">
        <v>1800</v>
      </c>
      <c r="I791" s="1">
        <v>80</v>
      </c>
      <c r="J791" s="1">
        <v>67</v>
      </c>
      <c r="K791" s="1" t="s">
        <v>25</v>
      </c>
      <c r="L791" s="1" t="s">
        <v>78</v>
      </c>
      <c r="M791" s="1" t="s">
        <v>1520</v>
      </c>
      <c r="N791" s="1">
        <v>49.515234824142297</v>
      </c>
      <c r="O791" s="1">
        <v>-113.7971917176</v>
      </c>
      <c r="P791" s="1" t="s">
        <v>1521</v>
      </c>
      <c r="Q791" s="1" t="s">
        <v>1522</v>
      </c>
      <c r="R791" s="1" t="s">
        <v>22</v>
      </c>
    </row>
    <row r="792" spans="1:18" hidden="1" x14ac:dyDescent="0.3">
      <c r="A792" s="1" t="s">
        <v>16</v>
      </c>
      <c r="B792" s="1" t="s">
        <v>16</v>
      </c>
      <c r="C792" s="1" t="s">
        <v>1518</v>
      </c>
      <c r="D792" s="1">
        <v>63</v>
      </c>
      <c r="E792" s="1" t="s">
        <v>1542</v>
      </c>
      <c r="F792" s="1">
        <v>21</v>
      </c>
      <c r="G792" s="1" t="str">
        <f t="shared" si="28"/>
        <v>21/35</v>
      </c>
      <c r="H792" s="1">
        <v>1800</v>
      </c>
      <c r="I792" s="1">
        <v>80</v>
      </c>
      <c r="J792" s="1">
        <v>67</v>
      </c>
      <c r="K792" s="1" t="s">
        <v>25</v>
      </c>
      <c r="L792" s="1" t="s">
        <v>78</v>
      </c>
      <c r="M792" s="1" t="s">
        <v>1520</v>
      </c>
      <c r="N792" s="1">
        <v>49.511810438488197</v>
      </c>
      <c r="O792" s="1">
        <v>-113.81477206688299</v>
      </c>
      <c r="P792" s="1" t="s">
        <v>1521</v>
      </c>
      <c r="Q792" s="1" t="s">
        <v>1522</v>
      </c>
      <c r="R792" s="1" t="s">
        <v>22</v>
      </c>
    </row>
    <row r="793" spans="1:18" hidden="1" x14ac:dyDescent="0.3">
      <c r="A793" s="1" t="s">
        <v>16</v>
      </c>
      <c r="B793" s="1" t="s">
        <v>16</v>
      </c>
      <c r="C793" s="1" t="s">
        <v>1518</v>
      </c>
      <c r="D793" s="1">
        <v>63</v>
      </c>
      <c r="E793" s="1" t="s">
        <v>1543</v>
      </c>
      <c r="F793" s="1">
        <v>22</v>
      </c>
      <c r="G793" s="1" t="str">
        <f t="shared" si="28"/>
        <v>22/35</v>
      </c>
      <c r="H793" s="1">
        <v>1800</v>
      </c>
      <c r="I793" s="1">
        <v>80</v>
      </c>
      <c r="J793" s="1">
        <v>67</v>
      </c>
      <c r="K793" s="1" t="s">
        <v>25</v>
      </c>
      <c r="L793" s="1" t="s">
        <v>78</v>
      </c>
      <c r="M793" s="1" t="s">
        <v>1520</v>
      </c>
      <c r="N793" s="1">
        <v>49.510314992970201</v>
      </c>
      <c r="O793" s="1">
        <v>-113.81456532416399</v>
      </c>
      <c r="P793" s="1" t="s">
        <v>1521</v>
      </c>
      <c r="Q793" s="1" t="s">
        <v>1522</v>
      </c>
      <c r="R793" s="1" t="s">
        <v>22</v>
      </c>
    </row>
    <row r="794" spans="1:18" hidden="1" x14ac:dyDescent="0.3">
      <c r="A794" s="1" t="s">
        <v>16</v>
      </c>
      <c r="B794" s="1" t="s">
        <v>16</v>
      </c>
      <c r="C794" s="1" t="s">
        <v>1518</v>
      </c>
      <c r="D794" s="1">
        <v>63</v>
      </c>
      <c r="E794" s="1" t="s">
        <v>1544</v>
      </c>
      <c r="F794" s="1">
        <v>23</v>
      </c>
      <c r="G794" s="1" t="str">
        <f t="shared" si="28"/>
        <v>23/35</v>
      </c>
      <c r="H794" s="1">
        <v>1800</v>
      </c>
      <c r="I794" s="1">
        <v>80</v>
      </c>
      <c r="J794" s="1">
        <v>67</v>
      </c>
      <c r="K794" s="1" t="s">
        <v>25</v>
      </c>
      <c r="L794" s="1" t="s">
        <v>78</v>
      </c>
      <c r="M794" s="1" t="s">
        <v>1520</v>
      </c>
      <c r="N794" s="1">
        <v>49.509789206576002</v>
      </c>
      <c r="O794" s="1">
        <v>-113.81982885318</v>
      </c>
      <c r="P794" s="1" t="s">
        <v>1521</v>
      </c>
      <c r="Q794" s="1" t="s">
        <v>1522</v>
      </c>
      <c r="R794" s="1" t="s">
        <v>22</v>
      </c>
    </row>
    <row r="795" spans="1:18" hidden="1" x14ac:dyDescent="0.3">
      <c r="A795" s="1" t="s">
        <v>16</v>
      </c>
      <c r="B795" s="1" t="s">
        <v>16</v>
      </c>
      <c r="C795" s="1" t="s">
        <v>1518</v>
      </c>
      <c r="D795" s="1">
        <v>63</v>
      </c>
      <c r="E795" s="1" t="s">
        <v>1545</v>
      </c>
      <c r="F795" s="1">
        <v>24</v>
      </c>
      <c r="G795" s="1" t="str">
        <f t="shared" si="28"/>
        <v>24/35</v>
      </c>
      <c r="H795" s="1">
        <v>1800</v>
      </c>
      <c r="I795" s="1">
        <v>80</v>
      </c>
      <c r="J795" s="1">
        <v>67</v>
      </c>
      <c r="K795" s="1" t="s">
        <v>25</v>
      </c>
      <c r="L795" s="1" t="s">
        <v>78</v>
      </c>
      <c r="M795" s="1" t="s">
        <v>1520</v>
      </c>
      <c r="N795" s="1">
        <v>49.508613057602197</v>
      </c>
      <c r="O795" s="1">
        <v>-113.819430695259</v>
      </c>
      <c r="P795" s="1" t="s">
        <v>1521</v>
      </c>
      <c r="Q795" s="1" t="s">
        <v>1522</v>
      </c>
      <c r="R795" s="1" t="s">
        <v>22</v>
      </c>
    </row>
    <row r="796" spans="1:18" hidden="1" x14ac:dyDescent="0.3">
      <c r="A796" s="1" t="s">
        <v>16</v>
      </c>
      <c r="B796" s="1" t="s">
        <v>16</v>
      </c>
      <c r="C796" s="1" t="s">
        <v>1518</v>
      </c>
      <c r="D796" s="1">
        <v>63</v>
      </c>
      <c r="E796" s="1" t="s">
        <v>1546</v>
      </c>
      <c r="F796" s="1">
        <v>25</v>
      </c>
      <c r="G796" s="1" t="str">
        <f t="shared" si="28"/>
        <v>25/35</v>
      </c>
      <c r="H796" s="1">
        <v>1800</v>
      </c>
      <c r="I796" s="1">
        <v>80</v>
      </c>
      <c r="J796" s="1">
        <v>67</v>
      </c>
      <c r="K796" s="1" t="s">
        <v>25</v>
      </c>
      <c r="L796" s="1" t="s">
        <v>78</v>
      </c>
      <c r="M796" s="1" t="s">
        <v>1520</v>
      </c>
      <c r="N796" s="1">
        <v>49.507338445011101</v>
      </c>
      <c r="O796" s="1">
        <v>-113.81971194699901</v>
      </c>
      <c r="P796" s="1" t="s">
        <v>1521</v>
      </c>
      <c r="Q796" s="1" t="s">
        <v>1522</v>
      </c>
      <c r="R796" s="1" t="s">
        <v>22</v>
      </c>
    </row>
    <row r="797" spans="1:18" hidden="1" x14ac:dyDescent="0.3">
      <c r="A797" s="1" t="s">
        <v>16</v>
      </c>
      <c r="B797" s="1" t="s">
        <v>16</v>
      </c>
      <c r="C797" s="1" t="s">
        <v>1518</v>
      </c>
      <c r="D797" s="1">
        <v>63</v>
      </c>
      <c r="E797" s="1" t="s">
        <v>1547</v>
      </c>
      <c r="F797" s="1">
        <v>26</v>
      </c>
      <c r="G797" s="1" t="str">
        <f t="shared" si="28"/>
        <v>26/35</v>
      </c>
      <c r="H797" s="1">
        <v>1800</v>
      </c>
      <c r="I797" s="1">
        <v>80</v>
      </c>
      <c r="J797" s="1">
        <v>67</v>
      </c>
      <c r="K797" s="1" t="s">
        <v>25</v>
      </c>
      <c r="L797" s="1" t="s">
        <v>78</v>
      </c>
      <c r="M797" s="1" t="s">
        <v>1520</v>
      </c>
      <c r="N797" s="1">
        <v>49.506089790529302</v>
      </c>
      <c r="O797" s="1">
        <v>-113.820345231511</v>
      </c>
      <c r="P797" s="1" t="s">
        <v>1521</v>
      </c>
      <c r="Q797" s="1" t="s">
        <v>1522</v>
      </c>
      <c r="R797" s="1" t="s">
        <v>22</v>
      </c>
    </row>
    <row r="798" spans="1:18" hidden="1" x14ac:dyDescent="0.3">
      <c r="A798" s="1" t="s">
        <v>16</v>
      </c>
      <c r="B798" s="1" t="s">
        <v>16</v>
      </c>
      <c r="C798" s="1" t="s">
        <v>1518</v>
      </c>
      <c r="D798" s="1">
        <v>63</v>
      </c>
      <c r="E798" s="1" t="s">
        <v>1548</v>
      </c>
      <c r="F798" s="1">
        <v>27</v>
      </c>
      <c r="G798" s="1" t="str">
        <f t="shared" si="28"/>
        <v>27/35</v>
      </c>
      <c r="H798" s="1">
        <v>1800</v>
      </c>
      <c r="I798" s="1">
        <v>80</v>
      </c>
      <c r="J798" s="1">
        <v>67</v>
      </c>
      <c r="K798" s="1" t="s">
        <v>25</v>
      </c>
      <c r="L798" s="1" t="s">
        <v>78</v>
      </c>
      <c r="M798" s="1" t="s">
        <v>1520</v>
      </c>
      <c r="N798" s="1">
        <v>49.504903217464701</v>
      </c>
      <c r="O798" s="1">
        <v>-113.82065721254899</v>
      </c>
      <c r="P798" s="1" t="s">
        <v>1521</v>
      </c>
      <c r="Q798" s="1" t="s">
        <v>1522</v>
      </c>
      <c r="R798" s="1" t="s">
        <v>22</v>
      </c>
    </row>
    <row r="799" spans="1:18" hidden="1" x14ac:dyDescent="0.3">
      <c r="A799" s="1" t="s">
        <v>16</v>
      </c>
      <c r="B799" s="1" t="s">
        <v>16</v>
      </c>
      <c r="C799" s="1" t="s">
        <v>1518</v>
      </c>
      <c r="D799" s="1">
        <v>63</v>
      </c>
      <c r="E799" s="1" t="s">
        <v>1549</v>
      </c>
      <c r="F799" s="1">
        <v>28</v>
      </c>
      <c r="G799" s="1" t="str">
        <f t="shared" si="28"/>
        <v>28/35</v>
      </c>
      <c r="H799" s="1">
        <v>1800</v>
      </c>
      <c r="I799" s="1">
        <v>80</v>
      </c>
      <c r="J799" s="1">
        <v>67</v>
      </c>
      <c r="K799" s="1" t="s">
        <v>25</v>
      </c>
      <c r="L799" s="1" t="s">
        <v>78</v>
      </c>
      <c r="M799" s="1" t="s">
        <v>1520</v>
      </c>
      <c r="N799" s="1">
        <v>49.503626524423197</v>
      </c>
      <c r="O799" s="1">
        <v>-113.821437845077</v>
      </c>
      <c r="P799" s="1" t="s">
        <v>1521</v>
      </c>
      <c r="Q799" s="1" t="s">
        <v>1522</v>
      </c>
      <c r="R799" s="1" t="s">
        <v>22</v>
      </c>
    </row>
    <row r="800" spans="1:18" hidden="1" x14ac:dyDescent="0.3">
      <c r="A800" s="1" t="s">
        <v>16</v>
      </c>
      <c r="B800" s="1" t="s">
        <v>16</v>
      </c>
      <c r="C800" s="1" t="s">
        <v>1518</v>
      </c>
      <c r="D800" s="1">
        <v>63</v>
      </c>
      <c r="E800" s="1" t="s">
        <v>1550</v>
      </c>
      <c r="F800" s="1">
        <v>29</v>
      </c>
      <c r="G800" s="1" t="str">
        <f t="shared" si="28"/>
        <v>29/35</v>
      </c>
      <c r="H800" s="1">
        <v>1800</v>
      </c>
      <c r="I800" s="1">
        <v>80</v>
      </c>
      <c r="J800" s="1">
        <v>67</v>
      </c>
      <c r="K800" s="1" t="s">
        <v>25</v>
      </c>
      <c r="L800" s="1" t="s">
        <v>78</v>
      </c>
      <c r="M800" s="1" t="s">
        <v>1520</v>
      </c>
      <c r="N800" s="1">
        <v>49.501282949393897</v>
      </c>
      <c r="O800" s="1">
        <v>-113.826637799034</v>
      </c>
      <c r="P800" s="1" t="s">
        <v>1521</v>
      </c>
      <c r="Q800" s="1" t="s">
        <v>1522</v>
      </c>
      <c r="R800" s="1" t="s">
        <v>22</v>
      </c>
    </row>
    <row r="801" spans="1:18" hidden="1" x14ac:dyDescent="0.3">
      <c r="A801" s="1" t="s">
        <v>16</v>
      </c>
      <c r="B801" s="1" t="s">
        <v>16</v>
      </c>
      <c r="C801" s="1" t="s">
        <v>1518</v>
      </c>
      <c r="D801" s="1">
        <v>63</v>
      </c>
      <c r="E801" s="1" t="s">
        <v>1551</v>
      </c>
      <c r="F801" s="1">
        <v>30</v>
      </c>
      <c r="G801" s="1" t="str">
        <f t="shared" si="28"/>
        <v>30/35</v>
      </c>
      <c r="H801" s="1">
        <v>1800</v>
      </c>
      <c r="I801" s="1">
        <v>80</v>
      </c>
      <c r="J801" s="1">
        <v>67</v>
      </c>
      <c r="K801" s="1" t="s">
        <v>25</v>
      </c>
      <c r="L801" s="1" t="s">
        <v>78</v>
      </c>
      <c r="M801" s="1" t="s">
        <v>1520</v>
      </c>
      <c r="N801" s="1">
        <v>49.499247075147899</v>
      </c>
      <c r="O801" s="1">
        <v>-113.825671588291</v>
      </c>
      <c r="P801" s="1" t="s">
        <v>1521</v>
      </c>
      <c r="Q801" s="1" t="s">
        <v>1522</v>
      </c>
      <c r="R801" s="1" t="s">
        <v>22</v>
      </c>
    </row>
    <row r="802" spans="1:18" hidden="1" x14ac:dyDescent="0.3">
      <c r="A802" s="1" t="s">
        <v>16</v>
      </c>
      <c r="B802" s="1" t="s">
        <v>16</v>
      </c>
      <c r="C802" s="1" t="s">
        <v>1518</v>
      </c>
      <c r="D802" s="1">
        <v>63</v>
      </c>
      <c r="E802" s="1" t="s">
        <v>1552</v>
      </c>
      <c r="F802" s="1">
        <v>31</v>
      </c>
      <c r="G802" s="1" t="str">
        <f t="shared" si="28"/>
        <v>31/35</v>
      </c>
      <c r="H802" s="1">
        <v>1800</v>
      </c>
      <c r="I802" s="1">
        <v>80</v>
      </c>
      <c r="J802" s="1">
        <v>67</v>
      </c>
      <c r="K802" s="1" t="s">
        <v>25</v>
      </c>
      <c r="L802" s="1" t="s">
        <v>78</v>
      </c>
      <c r="M802" s="1" t="s">
        <v>1520</v>
      </c>
      <c r="N802" s="1">
        <v>49.497961002979899</v>
      </c>
      <c r="O802" s="1">
        <v>-113.82549011034099</v>
      </c>
      <c r="P802" s="1" t="s">
        <v>1521</v>
      </c>
      <c r="Q802" s="1" t="s">
        <v>1522</v>
      </c>
      <c r="R802" s="1" t="s">
        <v>22</v>
      </c>
    </row>
    <row r="803" spans="1:18" hidden="1" x14ac:dyDescent="0.3">
      <c r="A803" s="1" t="s">
        <v>16</v>
      </c>
      <c r="B803" s="1" t="s">
        <v>16</v>
      </c>
      <c r="C803" s="1" t="s">
        <v>1518</v>
      </c>
      <c r="D803" s="1">
        <v>63</v>
      </c>
      <c r="E803" s="1" t="s">
        <v>1553</v>
      </c>
      <c r="F803" s="1">
        <v>32</v>
      </c>
      <c r="G803" s="1" t="str">
        <f t="shared" si="28"/>
        <v>32/35</v>
      </c>
      <c r="H803" s="1">
        <v>1800</v>
      </c>
      <c r="I803" s="1">
        <v>80</v>
      </c>
      <c r="J803" s="1">
        <v>67</v>
      </c>
      <c r="K803" s="1" t="s">
        <v>25</v>
      </c>
      <c r="L803" s="1" t="s">
        <v>78</v>
      </c>
      <c r="M803" s="1" t="s">
        <v>1520</v>
      </c>
      <c r="N803" s="1">
        <v>49.496901658493798</v>
      </c>
      <c r="O803" s="1">
        <v>-113.82643072387199</v>
      </c>
      <c r="P803" s="1" t="s">
        <v>1521</v>
      </c>
      <c r="Q803" s="1" t="s">
        <v>1522</v>
      </c>
      <c r="R803" s="1" t="s">
        <v>22</v>
      </c>
    </row>
    <row r="804" spans="1:18" hidden="1" x14ac:dyDescent="0.3">
      <c r="A804" s="1" t="s">
        <v>16</v>
      </c>
      <c r="B804" s="1" t="s">
        <v>16</v>
      </c>
      <c r="C804" s="1" t="s">
        <v>1518</v>
      </c>
      <c r="D804" s="1">
        <v>63</v>
      </c>
      <c r="E804" s="1" t="s">
        <v>1554</v>
      </c>
      <c r="F804" s="1">
        <v>33</v>
      </c>
      <c r="G804" s="1" t="str">
        <f t="shared" ref="G804:G835" si="29">F804&amp;"/"&amp;35</f>
        <v>33/35</v>
      </c>
      <c r="H804" s="1">
        <v>1800</v>
      </c>
      <c r="I804" s="1">
        <v>80</v>
      </c>
      <c r="J804" s="1">
        <v>67</v>
      </c>
      <c r="K804" s="1" t="s">
        <v>25</v>
      </c>
      <c r="L804" s="1" t="s">
        <v>78</v>
      </c>
      <c r="M804" s="1" t="s">
        <v>1520</v>
      </c>
      <c r="N804" s="1">
        <v>49.495683417336103</v>
      </c>
      <c r="O804" s="1">
        <v>-113.826263221774</v>
      </c>
      <c r="P804" s="1" t="s">
        <v>1521</v>
      </c>
      <c r="Q804" s="1" t="s">
        <v>1522</v>
      </c>
      <c r="R804" s="1" t="s">
        <v>22</v>
      </c>
    </row>
    <row r="805" spans="1:18" hidden="1" x14ac:dyDescent="0.3">
      <c r="A805" s="1" t="s">
        <v>16</v>
      </c>
      <c r="B805" s="1" t="s">
        <v>16</v>
      </c>
      <c r="C805" s="1" t="s">
        <v>1518</v>
      </c>
      <c r="D805" s="1">
        <v>63</v>
      </c>
      <c r="E805" s="1" t="s">
        <v>1555</v>
      </c>
      <c r="F805" s="1">
        <v>34</v>
      </c>
      <c r="G805" s="1" t="str">
        <f t="shared" si="29"/>
        <v>34/35</v>
      </c>
      <c r="H805" s="1">
        <v>1800</v>
      </c>
      <c r="I805" s="1">
        <v>80</v>
      </c>
      <c r="J805" s="1">
        <v>67</v>
      </c>
      <c r="K805" s="1" t="s">
        <v>25</v>
      </c>
      <c r="L805" s="1" t="s">
        <v>78</v>
      </c>
      <c r="M805" s="1" t="s">
        <v>1520</v>
      </c>
      <c r="N805" s="1">
        <v>49.499197868663302</v>
      </c>
      <c r="O805" s="1">
        <v>-113.833778606146</v>
      </c>
      <c r="P805" s="1" t="s">
        <v>1521</v>
      </c>
      <c r="Q805" s="1" t="s">
        <v>1522</v>
      </c>
      <c r="R805" s="1" t="s">
        <v>22</v>
      </c>
    </row>
    <row r="806" spans="1:18" hidden="1" x14ac:dyDescent="0.3">
      <c r="A806" s="1" t="s">
        <v>16</v>
      </c>
      <c r="B806" s="1" t="s">
        <v>16</v>
      </c>
      <c r="C806" s="1" t="s">
        <v>1518</v>
      </c>
      <c r="D806" s="1">
        <v>63</v>
      </c>
      <c r="E806" s="1" t="s">
        <v>1556</v>
      </c>
      <c r="F806" s="1">
        <v>35</v>
      </c>
      <c r="G806" s="1" t="str">
        <f t="shared" si="29"/>
        <v>35/35</v>
      </c>
      <c r="H806" s="1">
        <v>1800</v>
      </c>
      <c r="I806" s="1">
        <v>80</v>
      </c>
      <c r="J806" s="1">
        <v>67</v>
      </c>
      <c r="K806" s="1" t="s">
        <v>25</v>
      </c>
      <c r="L806" s="1" t="s">
        <v>78</v>
      </c>
      <c r="M806" s="1" t="s">
        <v>1520</v>
      </c>
      <c r="N806" s="1">
        <v>49.4977383753277</v>
      </c>
      <c r="O806" s="1">
        <v>-113.83372911773</v>
      </c>
      <c r="P806" s="1" t="s">
        <v>1521</v>
      </c>
      <c r="Q806" s="1" t="s">
        <v>1522</v>
      </c>
      <c r="R806" s="1" t="s">
        <v>22</v>
      </c>
    </row>
    <row r="807" spans="1:18" hidden="1" x14ac:dyDescent="0.3">
      <c r="A807" s="1" t="s">
        <v>16</v>
      </c>
      <c r="B807" s="1" t="s">
        <v>16</v>
      </c>
      <c r="C807" s="1" t="s">
        <v>8361</v>
      </c>
      <c r="D807" s="1">
        <v>150.5</v>
      </c>
      <c r="E807" s="1" t="s">
        <v>1286</v>
      </c>
      <c r="F807" s="1">
        <v>1</v>
      </c>
      <c r="G807" s="1" t="str">
        <f t="shared" si="29"/>
        <v>1/35</v>
      </c>
      <c r="H807" s="1">
        <v>4300</v>
      </c>
      <c r="I807" s="1">
        <v>150</v>
      </c>
      <c r="J807" s="1">
        <v>105</v>
      </c>
      <c r="K807" s="1" t="s">
        <v>25</v>
      </c>
      <c r="L807" s="1" t="s">
        <v>1287</v>
      </c>
      <c r="M807" s="1">
        <v>2023</v>
      </c>
      <c r="N807" s="1">
        <v>51.310319999999997</v>
      </c>
      <c r="O807" s="1">
        <v>-110.62441</v>
      </c>
      <c r="Q807" s="1" t="s">
        <v>1288</v>
      </c>
      <c r="R807" s="1" t="s">
        <v>22</v>
      </c>
    </row>
    <row r="808" spans="1:18" hidden="1" x14ac:dyDescent="0.3">
      <c r="A808" s="1" t="s">
        <v>16</v>
      </c>
      <c r="B808" s="1" t="s">
        <v>16</v>
      </c>
      <c r="C808" s="1" t="s">
        <v>8361</v>
      </c>
      <c r="D808" s="1">
        <v>150.5</v>
      </c>
      <c r="E808" s="1" t="s">
        <v>1289</v>
      </c>
      <c r="F808" s="1">
        <v>2</v>
      </c>
      <c r="G808" s="1" t="str">
        <f t="shared" si="29"/>
        <v>2/35</v>
      </c>
      <c r="H808" s="1">
        <v>4300</v>
      </c>
      <c r="I808" s="1">
        <v>150</v>
      </c>
      <c r="J808" s="1">
        <v>105</v>
      </c>
      <c r="K808" s="1" t="s">
        <v>25</v>
      </c>
      <c r="L808" s="1" t="s">
        <v>1287</v>
      </c>
      <c r="M808" s="1">
        <v>2023</v>
      </c>
      <c r="N808" s="1">
        <v>51.322319999999998</v>
      </c>
      <c r="O808" s="1">
        <v>-110.62026</v>
      </c>
      <c r="Q808" s="1" t="s">
        <v>1288</v>
      </c>
      <c r="R808" s="1" t="s">
        <v>22</v>
      </c>
    </row>
    <row r="809" spans="1:18" hidden="1" x14ac:dyDescent="0.3">
      <c r="A809" s="1" t="s">
        <v>16</v>
      </c>
      <c r="B809" s="1" t="s">
        <v>16</v>
      </c>
      <c r="C809" s="1" t="s">
        <v>8361</v>
      </c>
      <c r="D809" s="1">
        <v>150.5</v>
      </c>
      <c r="E809" s="1" t="s">
        <v>1290</v>
      </c>
      <c r="F809" s="1">
        <v>3</v>
      </c>
      <c r="G809" s="1" t="str">
        <f t="shared" si="29"/>
        <v>3/35</v>
      </c>
      <c r="H809" s="1">
        <v>4300</v>
      </c>
      <c r="I809" s="1">
        <v>150</v>
      </c>
      <c r="J809" s="1">
        <v>105</v>
      </c>
      <c r="K809" s="1" t="s">
        <v>25</v>
      </c>
      <c r="L809" s="1" t="s">
        <v>1287</v>
      </c>
      <c r="M809" s="1">
        <v>2023</v>
      </c>
      <c r="N809" s="1">
        <v>51.338979999999999</v>
      </c>
      <c r="O809" s="1">
        <v>-110.60489</v>
      </c>
      <c r="Q809" s="1" t="s">
        <v>1288</v>
      </c>
      <c r="R809" s="1" t="s">
        <v>22</v>
      </c>
    </row>
    <row r="810" spans="1:18" hidden="1" x14ac:dyDescent="0.3">
      <c r="A810" s="1" t="s">
        <v>16</v>
      </c>
      <c r="B810" s="1" t="s">
        <v>16</v>
      </c>
      <c r="C810" s="1" t="s">
        <v>8361</v>
      </c>
      <c r="D810" s="1">
        <v>150.5</v>
      </c>
      <c r="E810" s="1" t="s">
        <v>1291</v>
      </c>
      <c r="F810" s="1">
        <v>4</v>
      </c>
      <c r="G810" s="1" t="str">
        <f t="shared" si="29"/>
        <v>4/35</v>
      </c>
      <c r="H810" s="1">
        <v>4300</v>
      </c>
      <c r="I810" s="1">
        <v>150</v>
      </c>
      <c r="J810" s="1">
        <v>105</v>
      </c>
      <c r="K810" s="1" t="s">
        <v>25</v>
      </c>
      <c r="L810" s="1" t="s">
        <v>1287</v>
      </c>
      <c r="M810" s="1">
        <v>2023</v>
      </c>
      <c r="N810" s="1">
        <v>51.342619999999997</v>
      </c>
      <c r="O810" s="1">
        <v>-110.59784999999999</v>
      </c>
      <c r="Q810" s="1" t="s">
        <v>1288</v>
      </c>
      <c r="R810" s="1" t="s">
        <v>22</v>
      </c>
    </row>
    <row r="811" spans="1:18" hidden="1" x14ac:dyDescent="0.3">
      <c r="A811" s="1" t="s">
        <v>16</v>
      </c>
      <c r="B811" s="1" t="s">
        <v>16</v>
      </c>
      <c r="C811" s="1" t="s">
        <v>8361</v>
      </c>
      <c r="D811" s="1">
        <v>150.5</v>
      </c>
      <c r="E811" s="1" t="s">
        <v>1292</v>
      </c>
      <c r="F811" s="1">
        <v>5</v>
      </c>
      <c r="G811" s="1" t="str">
        <f t="shared" si="29"/>
        <v>5/35</v>
      </c>
      <c r="H811" s="1">
        <v>4300</v>
      </c>
      <c r="I811" s="1">
        <v>150</v>
      </c>
      <c r="J811" s="1">
        <v>105</v>
      </c>
      <c r="K811" s="1" t="s">
        <v>25</v>
      </c>
      <c r="L811" s="1" t="s">
        <v>1287</v>
      </c>
      <c r="M811" s="1">
        <v>2023</v>
      </c>
      <c r="N811" s="1">
        <v>51.348050000000001</v>
      </c>
      <c r="O811" s="1">
        <v>-110.59438</v>
      </c>
      <c r="Q811" s="1" t="s">
        <v>1288</v>
      </c>
      <c r="R811" s="1" t="s">
        <v>22</v>
      </c>
    </row>
    <row r="812" spans="1:18" hidden="1" x14ac:dyDescent="0.3">
      <c r="A812" s="1" t="s">
        <v>16</v>
      </c>
      <c r="B812" s="1" t="s">
        <v>16</v>
      </c>
      <c r="C812" s="1" t="s">
        <v>8361</v>
      </c>
      <c r="D812" s="1">
        <v>150.5</v>
      </c>
      <c r="E812" s="1" t="s">
        <v>1293</v>
      </c>
      <c r="F812" s="1">
        <v>6</v>
      </c>
      <c r="G812" s="1" t="str">
        <f t="shared" si="29"/>
        <v>6/35</v>
      </c>
      <c r="H812" s="1">
        <v>4300</v>
      </c>
      <c r="I812" s="1">
        <v>150</v>
      </c>
      <c r="J812" s="1">
        <v>105</v>
      </c>
      <c r="K812" s="1" t="s">
        <v>25</v>
      </c>
      <c r="L812" s="1" t="s">
        <v>1287</v>
      </c>
      <c r="M812" s="1">
        <v>2023</v>
      </c>
      <c r="N812" s="1">
        <v>51.316090000000003</v>
      </c>
      <c r="O812" s="1">
        <v>-110.601</v>
      </c>
      <c r="Q812" s="1" t="s">
        <v>1288</v>
      </c>
      <c r="R812" s="1" t="s">
        <v>22</v>
      </c>
    </row>
    <row r="813" spans="1:18" hidden="1" x14ac:dyDescent="0.3">
      <c r="A813" s="1" t="s">
        <v>16</v>
      </c>
      <c r="B813" s="1" t="s">
        <v>16</v>
      </c>
      <c r="C813" s="1" t="s">
        <v>8361</v>
      </c>
      <c r="D813" s="1">
        <v>150.5</v>
      </c>
      <c r="E813" s="1" t="s">
        <v>1294</v>
      </c>
      <c r="F813" s="1">
        <v>7</v>
      </c>
      <c r="G813" s="1" t="str">
        <f t="shared" si="29"/>
        <v>7/35</v>
      </c>
      <c r="H813" s="1">
        <v>4300</v>
      </c>
      <c r="I813" s="1">
        <v>150</v>
      </c>
      <c r="J813" s="1">
        <v>105</v>
      </c>
      <c r="K813" s="1" t="s">
        <v>25</v>
      </c>
      <c r="L813" s="1" t="s">
        <v>1287</v>
      </c>
      <c r="M813" s="1">
        <v>2023</v>
      </c>
      <c r="N813" s="1">
        <v>51.323259999999998</v>
      </c>
      <c r="O813" s="1">
        <v>-110.60019</v>
      </c>
      <c r="Q813" s="1" t="s">
        <v>1288</v>
      </c>
      <c r="R813" s="1" t="s">
        <v>22</v>
      </c>
    </row>
    <row r="814" spans="1:18" hidden="1" x14ac:dyDescent="0.3">
      <c r="A814" s="1" t="s">
        <v>16</v>
      </c>
      <c r="B814" s="1" t="s">
        <v>16</v>
      </c>
      <c r="C814" s="1" t="s">
        <v>8361</v>
      </c>
      <c r="D814" s="1">
        <v>150.5</v>
      </c>
      <c r="E814" s="1" t="s">
        <v>1295</v>
      </c>
      <c r="F814" s="1">
        <v>8</v>
      </c>
      <c r="G814" s="1" t="str">
        <f t="shared" si="29"/>
        <v>8/35</v>
      </c>
      <c r="H814" s="1">
        <v>4300</v>
      </c>
      <c r="I814" s="1">
        <v>150</v>
      </c>
      <c r="J814" s="1">
        <v>105</v>
      </c>
      <c r="K814" s="1" t="s">
        <v>25</v>
      </c>
      <c r="L814" s="1" t="s">
        <v>1287</v>
      </c>
      <c r="M814" s="1">
        <v>2023</v>
      </c>
      <c r="N814" s="1">
        <v>51.305259999999997</v>
      </c>
      <c r="O814" s="1">
        <v>-110.59726000000001</v>
      </c>
      <c r="Q814" s="1" t="s">
        <v>1288</v>
      </c>
      <c r="R814" s="1" t="s">
        <v>22</v>
      </c>
    </row>
    <row r="815" spans="1:18" hidden="1" x14ac:dyDescent="0.3">
      <c r="A815" s="1" t="s">
        <v>16</v>
      </c>
      <c r="B815" s="1" t="s">
        <v>16</v>
      </c>
      <c r="C815" s="1" t="s">
        <v>8361</v>
      </c>
      <c r="D815" s="1">
        <v>150.5</v>
      </c>
      <c r="E815" s="1" t="s">
        <v>1296</v>
      </c>
      <c r="F815" s="1">
        <v>9</v>
      </c>
      <c r="G815" s="1" t="str">
        <f t="shared" si="29"/>
        <v>9/35</v>
      </c>
      <c r="H815" s="1">
        <v>4300</v>
      </c>
      <c r="I815" s="1">
        <v>150</v>
      </c>
      <c r="J815" s="1">
        <v>105</v>
      </c>
      <c r="K815" s="1" t="s">
        <v>25</v>
      </c>
      <c r="L815" s="1" t="s">
        <v>1287</v>
      </c>
      <c r="M815" s="1">
        <v>2023</v>
      </c>
      <c r="N815" s="1">
        <v>51.31026</v>
      </c>
      <c r="O815" s="1">
        <v>-110.57594</v>
      </c>
      <c r="Q815" s="1" t="s">
        <v>1288</v>
      </c>
      <c r="R815" s="1" t="s">
        <v>22</v>
      </c>
    </row>
    <row r="816" spans="1:18" hidden="1" x14ac:dyDescent="0.3">
      <c r="A816" s="1" t="s">
        <v>16</v>
      </c>
      <c r="B816" s="1" t="s">
        <v>16</v>
      </c>
      <c r="C816" s="1" t="s">
        <v>8361</v>
      </c>
      <c r="D816" s="1">
        <v>150.5</v>
      </c>
      <c r="E816" s="1" t="s">
        <v>1297</v>
      </c>
      <c r="F816" s="1">
        <v>10</v>
      </c>
      <c r="G816" s="1" t="str">
        <f t="shared" si="29"/>
        <v>10/35</v>
      </c>
      <c r="H816" s="1">
        <v>4300</v>
      </c>
      <c r="I816" s="1">
        <v>150</v>
      </c>
      <c r="J816" s="1">
        <v>105</v>
      </c>
      <c r="K816" s="1" t="s">
        <v>25</v>
      </c>
      <c r="L816" s="1" t="s">
        <v>1287</v>
      </c>
      <c r="M816" s="1">
        <v>2023</v>
      </c>
      <c r="N816" s="1">
        <v>51.317500000000003</v>
      </c>
      <c r="O816" s="1">
        <v>-110.57499</v>
      </c>
      <c r="Q816" s="1" t="s">
        <v>1288</v>
      </c>
      <c r="R816" s="1" t="s">
        <v>22</v>
      </c>
    </row>
    <row r="817" spans="1:18" hidden="1" x14ac:dyDescent="0.3">
      <c r="A817" s="1" t="s">
        <v>16</v>
      </c>
      <c r="B817" s="1" t="s">
        <v>16</v>
      </c>
      <c r="C817" s="1" t="s">
        <v>8361</v>
      </c>
      <c r="D817" s="1">
        <v>150.5</v>
      </c>
      <c r="E817" s="1" t="s">
        <v>1298</v>
      </c>
      <c r="F817" s="1">
        <v>11</v>
      </c>
      <c r="G817" s="1" t="str">
        <f t="shared" si="29"/>
        <v>11/35</v>
      </c>
      <c r="H817" s="1">
        <v>4300</v>
      </c>
      <c r="I817" s="1">
        <v>150</v>
      </c>
      <c r="J817" s="1">
        <v>105</v>
      </c>
      <c r="K817" s="1" t="s">
        <v>25</v>
      </c>
      <c r="L817" s="1" t="s">
        <v>1287</v>
      </c>
      <c r="M817" s="1">
        <v>2023</v>
      </c>
      <c r="N817" s="1">
        <v>51.32647</v>
      </c>
      <c r="O817" s="1">
        <v>-110.57096</v>
      </c>
      <c r="Q817" s="1" t="s">
        <v>1288</v>
      </c>
      <c r="R817" s="1" t="s">
        <v>22</v>
      </c>
    </row>
    <row r="818" spans="1:18" hidden="1" x14ac:dyDescent="0.3">
      <c r="A818" s="1" t="s">
        <v>16</v>
      </c>
      <c r="B818" s="1" t="s">
        <v>16</v>
      </c>
      <c r="C818" s="1" t="s">
        <v>8361</v>
      </c>
      <c r="D818" s="1">
        <v>150.5</v>
      </c>
      <c r="E818" s="1" t="s">
        <v>1299</v>
      </c>
      <c r="F818" s="1">
        <v>12</v>
      </c>
      <c r="G818" s="1" t="str">
        <f t="shared" si="29"/>
        <v>12/35</v>
      </c>
      <c r="H818" s="1">
        <v>4300</v>
      </c>
      <c r="I818" s="1">
        <v>150</v>
      </c>
      <c r="J818" s="1">
        <v>105</v>
      </c>
      <c r="K818" s="1" t="s">
        <v>25</v>
      </c>
      <c r="L818" s="1" t="s">
        <v>1287</v>
      </c>
      <c r="M818" s="1">
        <v>2023</v>
      </c>
      <c r="N818" s="1">
        <v>51.334879999999998</v>
      </c>
      <c r="O818" s="1">
        <v>-110.57804</v>
      </c>
      <c r="Q818" s="1" t="s">
        <v>1288</v>
      </c>
      <c r="R818" s="1" t="s">
        <v>22</v>
      </c>
    </row>
    <row r="819" spans="1:18" hidden="1" x14ac:dyDescent="0.3">
      <c r="A819" s="1" t="s">
        <v>16</v>
      </c>
      <c r="B819" s="1" t="s">
        <v>16</v>
      </c>
      <c r="C819" s="1" t="s">
        <v>8361</v>
      </c>
      <c r="D819" s="1">
        <v>150.5</v>
      </c>
      <c r="E819" s="1" t="s">
        <v>1300</v>
      </c>
      <c r="F819" s="1">
        <v>13</v>
      </c>
      <c r="G819" s="1" t="str">
        <f t="shared" si="29"/>
        <v>13/35</v>
      </c>
      <c r="H819" s="1">
        <v>4300</v>
      </c>
      <c r="I819" s="1">
        <v>150</v>
      </c>
      <c r="J819" s="1">
        <v>105</v>
      </c>
      <c r="K819" s="1" t="s">
        <v>25</v>
      </c>
      <c r="L819" s="1" t="s">
        <v>1287</v>
      </c>
      <c r="M819" s="1">
        <v>2023</v>
      </c>
      <c r="N819" s="1">
        <v>51.256880000000002</v>
      </c>
      <c r="O819" s="1">
        <v>-110.55302</v>
      </c>
      <c r="Q819" s="1" t="s">
        <v>1288</v>
      </c>
      <c r="R819" s="1" t="s">
        <v>22</v>
      </c>
    </row>
    <row r="820" spans="1:18" hidden="1" x14ac:dyDescent="0.3">
      <c r="A820" s="1" t="s">
        <v>16</v>
      </c>
      <c r="B820" s="1" t="s">
        <v>16</v>
      </c>
      <c r="C820" s="1" t="s">
        <v>8361</v>
      </c>
      <c r="D820" s="1">
        <v>150.5</v>
      </c>
      <c r="E820" s="1" t="s">
        <v>1301</v>
      </c>
      <c r="F820" s="1">
        <v>14</v>
      </c>
      <c r="G820" s="1" t="str">
        <f t="shared" si="29"/>
        <v>14/35</v>
      </c>
      <c r="H820" s="1">
        <v>4300</v>
      </c>
      <c r="I820" s="1">
        <v>150</v>
      </c>
      <c r="J820" s="1">
        <v>105</v>
      </c>
      <c r="K820" s="1" t="s">
        <v>25</v>
      </c>
      <c r="L820" s="1" t="s">
        <v>1287</v>
      </c>
      <c r="M820" s="1">
        <v>2023</v>
      </c>
      <c r="N820" s="1">
        <v>51.263939999999998</v>
      </c>
      <c r="O820" s="1">
        <v>-110.54862</v>
      </c>
      <c r="Q820" s="1" t="s">
        <v>1288</v>
      </c>
      <c r="R820" s="1" t="s">
        <v>22</v>
      </c>
    </row>
    <row r="821" spans="1:18" hidden="1" x14ac:dyDescent="0.3">
      <c r="A821" s="1" t="s">
        <v>16</v>
      </c>
      <c r="B821" s="1" t="s">
        <v>16</v>
      </c>
      <c r="C821" s="1" t="s">
        <v>8361</v>
      </c>
      <c r="D821" s="1">
        <v>150.5</v>
      </c>
      <c r="E821" s="1" t="s">
        <v>1302</v>
      </c>
      <c r="F821" s="1">
        <v>15</v>
      </c>
      <c r="G821" s="1" t="str">
        <f t="shared" si="29"/>
        <v>15/35</v>
      </c>
      <c r="H821" s="1">
        <v>4300</v>
      </c>
      <c r="I821" s="1">
        <v>150</v>
      </c>
      <c r="J821" s="1">
        <v>105</v>
      </c>
      <c r="K821" s="1" t="s">
        <v>25</v>
      </c>
      <c r="L821" s="1" t="s">
        <v>1287</v>
      </c>
      <c r="M821" s="1">
        <v>2023</v>
      </c>
      <c r="N821" s="1">
        <v>51.272930000000002</v>
      </c>
      <c r="O821" s="1">
        <v>-110.54965</v>
      </c>
      <c r="Q821" s="1" t="s">
        <v>1288</v>
      </c>
      <c r="R821" s="1" t="s">
        <v>22</v>
      </c>
    </row>
    <row r="822" spans="1:18" hidden="1" x14ac:dyDescent="0.3">
      <c r="A822" s="1" t="s">
        <v>16</v>
      </c>
      <c r="B822" s="1" t="s">
        <v>16</v>
      </c>
      <c r="C822" s="1" t="s">
        <v>8361</v>
      </c>
      <c r="D822" s="1">
        <v>150.5</v>
      </c>
      <c r="E822" s="1" t="s">
        <v>1303</v>
      </c>
      <c r="F822" s="1">
        <v>16</v>
      </c>
      <c r="G822" s="1" t="str">
        <f t="shared" si="29"/>
        <v>16/35</v>
      </c>
      <c r="H822" s="1">
        <v>4300</v>
      </c>
      <c r="I822" s="1">
        <v>150</v>
      </c>
      <c r="J822" s="1">
        <v>105</v>
      </c>
      <c r="K822" s="1" t="s">
        <v>25</v>
      </c>
      <c r="L822" s="1" t="s">
        <v>1287</v>
      </c>
      <c r="M822" s="1">
        <v>2023</v>
      </c>
      <c r="N822" s="1">
        <v>51.28396</v>
      </c>
      <c r="O822" s="1">
        <v>-110.5544</v>
      </c>
      <c r="Q822" s="1" t="s">
        <v>1288</v>
      </c>
      <c r="R822" s="1" t="s">
        <v>22</v>
      </c>
    </row>
    <row r="823" spans="1:18" hidden="1" x14ac:dyDescent="0.3">
      <c r="A823" s="1" t="s">
        <v>16</v>
      </c>
      <c r="B823" s="1" t="s">
        <v>16</v>
      </c>
      <c r="C823" s="1" t="s">
        <v>8361</v>
      </c>
      <c r="D823" s="1">
        <v>150.5</v>
      </c>
      <c r="E823" s="1" t="s">
        <v>1304</v>
      </c>
      <c r="F823" s="1">
        <v>17</v>
      </c>
      <c r="G823" s="1" t="str">
        <f t="shared" si="29"/>
        <v>17/35</v>
      </c>
      <c r="H823" s="1">
        <v>4300</v>
      </c>
      <c r="I823" s="1">
        <v>150</v>
      </c>
      <c r="J823" s="1">
        <v>105</v>
      </c>
      <c r="K823" s="1" t="s">
        <v>25</v>
      </c>
      <c r="L823" s="1" t="s">
        <v>1287</v>
      </c>
      <c r="M823" s="1">
        <v>2023</v>
      </c>
      <c r="N823" s="1">
        <v>51.29045</v>
      </c>
      <c r="O823" s="1">
        <v>-110.55828</v>
      </c>
      <c r="Q823" s="1" t="s">
        <v>1288</v>
      </c>
      <c r="R823" s="1" t="s">
        <v>22</v>
      </c>
    </row>
    <row r="824" spans="1:18" hidden="1" x14ac:dyDescent="0.3">
      <c r="A824" s="1" t="s">
        <v>16</v>
      </c>
      <c r="B824" s="1" t="s">
        <v>16</v>
      </c>
      <c r="C824" s="1" t="s">
        <v>8361</v>
      </c>
      <c r="D824" s="1">
        <v>150.5</v>
      </c>
      <c r="E824" s="1" t="s">
        <v>1305</v>
      </c>
      <c r="F824" s="1">
        <v>18</v>
      </c>
      <c r="G824" s="1" t="str">
        <f t="shared" si="29"/>
        <v>18/35</v>
      </c>
      <c r="H824" s="1">
        <v>4300</v>
      </c>
      <c r="I824" s="1">
        <v>150</v>
      </c>
      <c r="J824" s="1">
        <v>105</v>
      </c>
      <c r="K824" s="1" t="s">
        <v>25</v>
      </c>
      <c r="L824" s="1" t="s">
        <v>1287</v>
      </c>
      <c r="M824" s="1">
        <v>2023</v>
      </c>
      <c r="N824" s="1">
        <v>51.302</v>
      </c>
      <c r="O824" s="1">
        <v>-110.56146</v>
      </c>
      <c r="Q824" s="1" t="s">
        <v>1288</v>
      </c>
      <c r="R824" s="1" t="s">
        <v>22</v>
      </c>
    </row>
    <row r="825" spans="1:18" hidden="1" x14ac:dyDescent="0.3">
      <c r="A825" s="1" t="s">
        <v>16</v>
      </c>
      <c r="B825" s="1" t="s">
        <v>16</v>
      </c>
      <c r="C825" s="1" t="s">
        <v>8361</v>
      </c>
      <c r="D825" s="1">
        <v>150.5</v>
      </c>
      <c r="E825" s="1" t="s">
        <v>1306</v>
      </c>
      <c r="F825" s="1">
        <v>19</v>
      </c>
      <c r="G825" s="1" t="str">
        <f t="shared" si="29"/>
        <v>19/35</v>
      </c>
      <c r="H825" s="1">
        <v>4300</v>
      </c>
      <c r="I825" s="1">
        <v>150</v>
      </c>
      <c r="J825" s="1">
        <v>105</v>
      </c>
      <c r="K825" s="1" t="s">
        <v>25</v>
      </c>
      <c r="L825" s="1" t="s">
        <v>1287</v>
      </c>
      <c r="M825" s="1">
        <v>2023</v>
      </c>
      <c r="N825" s="1">
        <v>51.308019999999999</v>
      </c>
      <c r="O825" s="1">
        <v>-110.5617</v>
      </c>
      <c r="Q825" s="1" t="s">
        <v>1288</v>
      </c>
      <c r="R825" s="1" t="s">
        <v>22</v>
      </c>
    </row>
    <row r="826" spans="1:18" hidden="1" x14ac:dyDescent="0.3">
      <c r="A826" s="1" t="s">
        <v>16</v>
      </c>
      <c r="B826" s="1" t="s">
        <v>16</v>
      </c>
      <c r="C826" s="1" t="s">
        <v>8361</v>
      </c>
      <c r="D826" s="1">
        <v>150.5</v>
      </c>
      <c r="E826" s="1" t="s">
        <v>1307</v>
      </c>
      <c r="F826" s="1">
        <v>20</v>
      </c>
      <c r="G826" s="1" t="str">
        <f t="shared" si="29"/>
        <v>20/35</v>
      </c>
      <c r="H826" s="1">
        <v>4300</v>
      </c>
      <c r="I826" s="1">
        <v>150</v>
      </c>
      <c r="J826" s="1">
        <v>105</v>
      </c>
      <c r="K826" s="1" t="s">
        <v>25</v>
      </c>
      <c r="L826" s="1" t="s">
        <v>1287</v>
      </c>
      <c r="M826" s="1">
        <v>2023</v>
      </c>
      <c r="N826" s="1">
        <v>51.313459999999999</v>
      </c>
      <c r="O826" s="1">
        <v>-110.56373000000001</v>
      </c>
      <c r="Q826" s="1" t="s">
        <v>1288</v>
      </c>
      <c r="R826" s="1" t="s">
        <v>22</v>
      </c>
    </row>
    <row r="827" spans="1:18" hidden="1" x14ac:dyDescent="0.3">
      <c r="A827" s="1" t="s">
        <v>16</v>
      </c>
      <c r="B827" s="1" t="s">
        <v>16</v>
      </c>
      <c r="C827" s="1" t="s">
        <v>8361</v>
      </c>
      <c r="D827" s="1">
        <v>150.5</v>
      </c>
      <c r="E827" s="1" t="s">
        <v>1308</v>
      </c>
      <c r="F827" s="1">
        <v>21</v>
      </c>
      <c r="G827" s="1" t="str">
        <f t="shared" si="29"/>
        <v>21/35</v>
      </c>
      <c r="H827" s="1">
        <v>4300</v>
      </c>
      <c r="I827" s="1">
        <v>150</v>
      </c>
      <c r="J827" s="1">
        <v>105</v>
      </c>
      <c r="K827" s="1" t="s">
        <v>25</v>
      </c>
      <c r="L827" s="1" t="s">
        <v>1287</v>
      </c>
      <c r="M827" s="1">
        <v>2023</v>
      </c>
      <c r="N827" s="1">
        <v>51.324820000000003</v>
      </c>
      <c r="O827" s="1">
        <v>-110.55174</v>
      </c>
      <c r="Q827" s="1" t="s">
        <v>1288</v>
      </c>
      <c r="R827" s="1" t="s">
        <v>22</v>
      </c>
    </row>
    <row r="828" spans="1:18" hidden="1" x14ac:dyDescent="0.3">
      <c r="A828" s="1" t="s">
        <v>16</v>
      </c>
      <c r="B828" s="1" t="s">
        <v>16</v>
      </c>
      <c r="C828" s="1" t="s">
        <v>8361</v>
      </c>
      <c r="D828" s="1">
        <v>150.5</v>
      </c>
      <c r="E828" s="1" t="s">
        <v>1309</v>
      </c>
      <c r="F828" s="1">
        <v>22</v>
      </c>
      <c r="G828" s="1" t="str">
        <f t="shared" si="29"/>
        <v>22/35</v>
      </c>
      <c r="H828" s="1">
        <v>4300</v>
      </c>
      <c r="I828" s="1">
        <v>150</v>
      </c>
      <c r="J828" s="1">
        <v>105</v>
      </c>
      <c r="K828" s="1" t="s">
        <v>25</v>
      </c>
      <c r="L828" s="1" t="s">
        <v>1287</v>
      </c>
      <c r="M828" s="1">
        <v>2023</v>
      </c>
      <c r="N828" s="1">
        <v>51.332920000000001</v>
      </c>
      <c r="O828" s="1">
        <v>-110.55371</v>
      </c>
      <c r="Q828" s="1" t="s">
        <v>1288</v>
      </c>
      <c r="R828" s="1" t="s">
        <v>22</v>
      </c>
    </row>
    <row r="829" spans="1:18" hidden="1" x14ac:dyDescent="0.3">
      <c r="A829" s="1" t="s">
        <v>16</v>
      </c>
      <c r="B829" s="1" t="s">
        <v>16</v>
      </c>
      <c r="C829" s="1" t="s">
        <v>8361</v>
      </c>
      <c r="D829" s="1">
        <v>150.5</v>
      </c>
      <c r="E829" s="1" t="s">
        <v>1310</v>
      </c>
      <c r="F829" s="1">
        <v>23</v>
      </c>
      <c r="G829" s="1" t="str">
        <f t="shared" si="29"/>
        <v>23/35</v>
      </c>
      <c r="H829" s="1">
        <v>4300</v>
      </c>
      <c r="I829" s="1">
        <v>150</v>
      </c>
      <c r="J829" s="1">
        <v>105</v>
      </c>
      <c r="K829" s="1" t="s">
        <v>25</v>
      </c>
      <c r="L829" s="1" t="s">
        <v>1287</v>
      </c>
      <c r="M829" s="1">
        <v>2023</v>
      </c>
      <c r="N829" s="1">
        <v>51.244639999999997</v>
      </c>
      <c r="O829" s="1">
        <v>-110.52622</v>
      </c>
      <c r="Q829" s="1" t="s">
        <v>1288</v>
      </c>
      <c r="R829" s="1" t="s">
        <v>22</v>
      </c>
    </row>
    <row r="830" spans="1:18" hidden="1" x14ac:dyDescent="0.3">
      <c r="A830" s="1" t="s">
        <v>16</v>
      </c>
      <c r="B830" s="1" t="s">
        <v>16</v>
      </c>
      <c r="C830" s="1" t="s">
        <v>8361</v>
      </c>
      <c r="D830" s="1">
        <v>150.5</v>
      </c>
      <c r="E830" s="1" t="s">
        <v>1311</v>
      </c>
      <c r="F830" s="1">
        <v>24</v>
      </c>
      <c r="G830" s="1" t="str">
        <f t="shared" si="29"/>
        <v>24/35</v>
      </c>
      <c r="H830" s="1">
        <v>4300</v>
      </c>
      <c r="I830" s="1">
        <v>150</v>
      </c>
      <c r="J830" s="1">
        <v>105</v>
      </c>
      <c r="K830" s="1" t="s">
        <v>25</v>
      </c>
      <c r="L830" s="1" t="s">
        <v>1287</v>
      </c>
      <c r="M830" s="1">
        <v>2023</v>
      </c>
      <c r="N830" s="1">
        <v>51.253720000000001</v>
      </c>
      <c r="O830" s="1">
        <v>-110.53249</v>
      </c>
      <c r="Q830" s="1" t="s">
        <v>1288</v>
      </c>
      <c r="R830" s="1" t="s">
        <v>22</v>
      </c>
    </row>
    <row r="831" spans="1:18" hidden="1" x14ac:dyDescent="0.3">
      <c r="A831" s="1" t="s">
        <v>16</v>
      </c>
      <c r="B831" s="1" t="s">
        <v>16</v>
      </c>
      <c r="C831" s="1" t="s">
        <v>8361</v>
      </c>
      <c r="D831" s="1">
        <v>150.5</v>
      </c>
      <c r="E831" s="1" t="s">
        <v>1312</v>
      </c>
      <c r="F831" s="1">
        <v>25</v>
      </c>
      <c r="G831" s="1" t="str">
        <f t="shared" si="29"/>
        <v>25/35</v>
      </c>
      <c r="H831" s="1">
        <v>4300</v>
      </c>
      <c r="I831" s="1">
        <v>150</v>
      </c>
      <c r="J831" s="1">
        <v>105</v>
      </c>
      <c r="K831" s="1" t="s">
        <v>25</v>
      </c>
      <c r="L831" s="1" t="s">
        <v>1287</v>
      </c>
      <c r="M831" s="1">
        <v>2023</v>
      </c>
      <c r="N831" s="1">
        <v>51.265639999999998</v>
      </c>
      <c r="O831" s="1">
        <v>-110.52938</v>
      </c>
      <c r="Q831" s="1" t="s">
        <v>1288</v>
      </c>
      <c r="R831" s="1" t="s">
        <v>22</v>
      </c>
    </row>
    <row r="832" spans="1:18" hidden="1" x14ac:dyDescent="0.3">
      <c r="A832" s="1" t="s">
        <v>16</v>
      </c>
      <c r="B832" s="1" t="s">
        <v>16</v>
      </c>
      <c r="C832" s="1" t="s">
        <v>8361</v>
      </c>
      <c r="D832" s="1">
        <v>150.5</v>
      </c>
      <c r="E832" s="1" t="s">
        <v>1313</v>
      </c>
      <c r="F832" s="1">
        <v>26</v>
      </c>
      <c r="G832" s="1" t="str">
        <f t="shared" si="29"/>
        <v>26/35</v>
      </c>
      <c r="H832" s="1">
        <v>4300</v>
      </c>
      <c r="I832" s="1">
        <v>150</v>
      </c>
      <c r="J832" s="1">
        <v>105</v>
      </c>
      <c r="K832" s="1" t="s">
        <v>25</v>
      </c>
      <c r="L832" s="1" t="s">
        <v>1287</v>
      </c>
      <c r="M832" s="1">
        <v>2023</v>
      </c>
      <c r="N832" s="1">
        <v>51.283760000000001</v>
      </c>
      <c r="O832" s="1">
        <v>-110.53740000000001</v>
      </c>
      <c r="Q832" s="1" t="s">
        <v>1288</v>
      </c>
      <c r="R832" s="1" t="s">
        <v>22</v>
      </c>
    </row>
    <row r="833" spans="1:18" hidden="1" x14ac:dyDescent="0.3">
      <c r="A833" s="1" t="s">
        <v>16</v>
      </c>
      <c r="B833" s="1" t="s">
        <v>16</v>
      </c>
      <c r="C833" s="1" t="s">
        <v>8361</v>
      </c>
      <c r="D833" s="1">
        <v>150.5</v>
      </c>
      <c r="E833" s="1" t="s">
        <v>1314</v>
      </c>
      <c r="F833" s="1">
        <v>27</v>
      </c>
      <c r="G833" s="1" t="str">
        <f t="shared" si="29"/>
        <v>27/35</v>
      </c>
      <c r="H833" s="1">
        <v>4300</v>
      </c>
      <c r="I833" s="1">
        <v>150</v>
      </c>
      <c r="J833" s="1">
        <v>105</v>
      </c>
      <c r="K833" s="1" t="s">
        <v>25</v>
      </c>
      <c r="L833" s="1" t="s">
        <v>1287</v>
      </c>
      <c r="M833" s="1">
        <v>2023</v>
      </c>
      <c r="N833" s="1">
        <v>51.279089999999997</v>
      </c>
      <c r="O833" s="1">
        <v>-110.49088</v>
      </c>
      <c r="Q833" s="1" t="s">
        <v>1288</v>
      </c>
      <c r="R833" s="1" t="s">
        <v>22</v>
      </c>
    </row>
    <row r="834" spans="1:18" hidden="1" x14ac:dyDescent="0.3">
      <c r="A834" s="1" t="s">
        <v>16</v>
      </c>
      <c r="B834" s="1" t="s">
        <v>16</v>
      </c>
      <c r="C834" s="1" t="s">
        <v>8361</v>
      </c>
      <c r="D834" s="1">
        <v>150.5</v>
      </c>
      <c r="E834" s="1" t="s">
        <v>1315</v>
      </c>
      <c r="F834" s="1">
        <v>28</v>
      </c>
      <c r="G834" s="1" t="str">
        <f t="shared" si="29"/>
        <v>28/35</v>
      </c>
      <c r="H834" s="1">
        <v>4300</v>
      </c>
      <c r="I834" s="1">
        <v>150</v>
      </c>
      <c r="J834" s="1">
        <v>105</v>
      </c>
      <c r="K834" s="1" t="s">
        <v>25</v>
      </c>
      <c r="L834" s="1" t="s">
        <v>1287</v>
      </c>
      <c r="M834" s="1">
        <v>2023</v>
      </c>
      <c r="N834" s="1">
        <v>51.278689999999997</v>
      </c>
      <c r="O834" s="1">
        <v>-110.46754</v>
      </c>
      <c r="Q834" s="1" t="s">
        <v>1288</v>
      </c>
      <c r="R834" s="1" t="s">
        <v>22</v>
      </c>
    </row>
    <row r="835" spans="1:18" hidden="1" x14ac:dyDescent="0.3">
      <c r="A835" s="1" t="s">
        <v>16</v>
      </c>
      <c r="B835" s="1" t="s">
        <v>16</v>
      </c>
      <c r="C835" s="1" t="s">
        <v>8361</v>
      </c>
      <c r="D835" s="1">
        <v>150.5</v>
      </c>
      <c r="E835" s="1" t="s">
        <v>1316</v>
      </c>
      <c r="F835" s="1">
        <v>29</v>
      </c>
      <c r="G835" s="1" t="str">
        <f t="shared" si="29"/>
        <v>29/35</v>
      </c>
      <c r="H835" s="1">
        <v>4300</v>
      </c>
      <c r="I835" s="1">
        <v>150</v>
      </c>
      <c r="J835" s="1">
        <v>105</v>
      </c>
      <c r="K835" s="1" t="s">
        <v>25</v>
      </c>
      <c r="L835" s="1" t="s">
        <v>1287</v>
      </c>
      <c r="M835" s="1">
        <v>2023</v>
      </c>
      <c r="N835" s="1">
        <v>51.279690000000002</v>
      </c>
      <c r="O835" s="1">
        <v>-110.45844</v>
      </c>
      <c r="Q835" s="1" t="s">
        <v>1288</v>
      </c>
      <c r="R835" s="1" t="s">
        <v>22</v>
      </c>
    </row>
    <row r="836" spans="1:18" hidden="1" x14ac:dyDescent="0.3">
      <c r="A836" s="1" t="s">
        <v>16</v>
      </c>
      <c r="B836" s="1" t="s">
        <v>16</v>
      </c>
      <c r="C836" s="1" t="s">
        <v>8361</v>
      </c>
      <c r="D836" s="1">
        <v>150.5</v>
      </c>
      <c r="E836" s="1" t="s">
        <v>1317</v>
      </c>
      <c r="F836" s="1">
        <v>30</v>
      </c>
      <c r="G836" s="1" t="str">
        <f t="shared" ref="G836:G841" si="30">F836&amp;"/"&amp;35</f>
        <v>30/35</v>
      </c>
      <c r="H836" s="1">
        <v>4300</v>
      </c>
      <c r="I836" s="1">
        <v>150</v>
      </c>
      <c r="J836" s="1">
        <v>105</v>
      </c>
      <c r="K836" s="1" t="s">
        <v>25</v>
      </c>
      <c r="L836" s="1" t="s">
        <v>1287</v>
      </c>
      <c r="M836" s="1">
        <v>2023</v>
      </c>
      <c r="N836" s="1">
        <v>51.177190000000003</v>
      </c>
      <c r="O836" s="1">
        <v>-110.55533</v>
      </c>
      <c r="Q836" s="1" t="s">
        <v>1288</v>
      </c>
      <c r="R836" s="1" t="s">
        <v>22</v>
      </c>
    </row>
    <row r="837" spans="1:18" hidden="1" x14ac:dyDescent="0.3">
      <c r="A837" s="1" t="s">
        <v>16</v>
      </c>
      <c r="B837" s="1" t="s">
        <v>16</v>
      </c>
      <c r="C837" s="1" t="s">
        <v>8361</v>
      </c>
      <c r="D837" s="1">
        <v>150.5</v>
      </c>
      <c r="E837" s="1" t="s">
        <v>1318</v>
      </c>
      <c r="F837" s="1">
        <v>31</v>
      </c>
      <c r="G837" s="1" t="str">
        <f t="shared" si="30"/>
        <v>31/35</v>
      </c>
      <c r="H837" s="1">
        <v>4300</v>
      </c>
      <c r="I837" s="1">
        <v>150</v>
      </c>
      <c r="J837" s="1">
        <v>105</v>
      </c>
      <c r="K837" s="1" t="s">
        <v>25</v>
      </c>
      <c r="L837" s="1" t="s">
        <v>1287</v>
      </c>
      <c r="M837" s="1">
        <v>2023</v>
      </c>
      <c r="N837" s="1">
        <v>51.176630000000003</v>
      </c>
      <c r="O837" s="1">
        <v>-110.54329</v>
      </c>
      <c r="Q837" s="1" t="s">
        <v>1288</v>
      </c>
      <c r="R837" s="1" t="s">
        <v>22</v>
      </c>
    </row>
    <row r="838" spans="1:18" hidden="1" x14ac:dyDescent="0.3">
      <c r="A838" s="1" t="s">
        <v>16</v>
      </c>
      <c r="B838" s="1" t="s">
        <v>16</v>
      </c>
      <c r="C838" s="1" t="s">
        <v>8361</v>
      </c>
      <c r="D838" s="1">
        <v>150.5</v>
      </c>
      <c r="E838" s="1" t="s">
        <v>1319</v>
      </c>
      <c r="F838" s="1">
        <v>32</v>
      </c>
      <c r="G838" s="1" t="str">
        <f t="shared" si="30"/>
        <v>32/35</v>
      </c>
      <c r="H838" s="1">
        <v>4300</v>
      </c>
      <c r="I838" s="1">
        <v>150</v>
      </c>
      <c r="J838" s="1">
        <v>105</v>
      </c>
      <c r="K838" s="1" t="s">
        <v>25</v>
      </c>
      <c r="L838" s="1" t="s">
        <v>1287</v>
      </c>
      <c r="M838" s="1">
        <v>2023</v>
      </c>
      <c r="N838" s="1">
        <v>51.173699999999997</v>
      </c>
      <c r="O838" s="1">
        <v>-110.53214</v>
      </c>
      <c r="Q838" s="1" t="s">
        <v>1288</v>
      </c>
      <c r="R838" s="1" t="s">
        <v>22</v>
      </c>
    </row>
    <row r="839" spans="1:18" hidden="1" x14ac:dyDescent="0.3">
      <c r="A839" s="1" t="s">
        <v>16</v>
      </c>
      <c r="B839" s="1" t="s">
        <v>16</v>
      </c>
      <c r="C839" s="1" t="s">
        <v>8361</v>
      </c>
      <c r="D839" s="1">
        <v>150.5</v>
      </c>
      <c r="E839" s="1" t="s">
        <v>1320</v>
      </c>
      <c r="F839" s="1">
        <v>33</v>
      </c>
      <c r="G839" s="1" t="str">
        <f t="shared" si="30"/>
        <v>33/35</v>
      </c>
      <c r="H839" s="1">
        <v>4300</v>
      </c>
      <c r="I839" s="1">
        <v>150</v>
      </c>
      <c r="J839" s="1">
        <v>105</v>
      </c>
      <c r="K839" s="1" t="s">
        <v>25</v>
      </c>
      <c r="L839" s="1" t="s">
        <v>1287</v>
      </c>
      <c r="M839" s="1">
        <v>2023</v>
      </c>
      <c r="N839" s="1">
        <v>51.191609999999997</v>
      </c>
      <c r="O839" s="1">
        <v>-110.55956999999999</v>
      </c>
      <c r="Q839" s="1" t="s">
        <v>1288</v>
      </c>
      <c r="R839" s="1" t="s">
        <v>22</v>
      </c>
    </row>
    <row r="840" spans="1:18" hidden="1" x14ac:dyDescent="0.3">
      <c r="A840" s="1" t="s">
        <v>16</v>
      </c>
      <c r="B840" s="1" t="s">
        <v>16</v>
      </c>
      <c r="C840" s="1" t="s">
        <v>8361</v>
      </c>
      <c r="D840" s="1">
        <v>150.5</v>
      </c>
      <c r="E840" s="1" t="s">
        <v>1321</v>
      </c>
      <c r="F840" s="1">
        <v>34</v>
      </c>
      <c r="G840" s="1" t="str">
        <f t="shared" si="30"/>
        <v>34/35</v>
      </c>
      <c r="H840" s="1">
        <v>4300</v>
      </c>
      <c r="I840" s="1">
        <v>150</v>
      </c>
      <c r="J840" s="1">
        <v>105</v>
      </c>
      <c r="K840" s="1" t="s">
        <v>25</v>
      </c>
      <c r="L840" s="1" t="s">
        <v>1287</v>
      </c>
      <c r="M840" s="1">
        <v>2023</v>
      </c>
      <c r="N840" s="1">
        <v>51.185479999999998</v>
      </c>
      <c r="O840" s="1">
        <v>-110.5107</v>
      </c>
      <c r="Q840" s="1" t="s">
        <v>1288</v>
      </c>
      <c r="R840" s="1" t="s">
        <v>22</v>
      </c>
    </row>
    <row r="841" spans="1:18" hidden="1" x14ac:dyDescent="0.3">
      <c r="A841" s="1" t="s">
        <v>16</v>
      </c>
      <c r="B841" s="1" t="s">
        <v>16</v>
      </c>
      <c r="C841" s="1" t="s">
        <v>8361</v>
      </c>
      <c r="D841" s="1">
        <v>150.5</v>
      </c>
      <c r="E841" s="1" t="s">
        <v>1322</v>
      </c>
      <c r="F841" s="1">
        <v>35</v>
      </c>
      <c r="G841" s="1" t="str">
        <f t="shared" si="30"/>
        <v>35/35</v>
      </c>
      <c r="H841" s="1">
        <v>4300</v>
      </c>
      <c r="I841" s="1">
        <v>150</v>
      </c>
      <c r="J841" s="1">
        <v>105</v>
      </c>
      <c r="K841" s="1" t="s">
        <v>25</v>
      </c>
      <c r="L841" s="1" t="s">
        <v>1287</v>
      </c>
      <c r="M841" s="1">
        <v>2023</v>
      </c>
      <c r="N841" s="1">
        <v>51.192900000000002</v>
      </c>
      <c r="O841" s="1">
        <v>-110.489673</v>
      </c>
      <c r="Q841" s="1" t="s">
        <v>1288</v>
      </c>
      <c r="R841" s="1" t="s">
        <v>22</v>
      </c>
    </row>
    <row r="842" spans="1:18" hidden="1" x14ac:dyDescent="0.3">
      <c r="A842" s="1" t="s">
        <v>16</v>
      </c>
      <c r="B842" s="1" t="s">
        <v>16</v>
      </c>
      <c r="C842" s="1" t="s">
        <v>54</v>
      </c>
      <c r="D842" s="1">
        <v>0.6</v>
      </c>
      <c r="E842" s="1" t="s">
        <v>55</v>
      </c>
      <c r="F842" s="1">
        <v>1</v>
      </c>
      <c r="G842" s="1" t="str">
        <f>F842&amp;"/"&amp;1</f>
        <v>1/1</v>
      </c>
      <c r="H842" s="1">
        <v>600</v>
      </c>
      <c r="I842" s="1">
        <v>40</v>
      </c>
      <c r="J842" s="1">
        <v>48</v>
      </c>
      <c r="K842" s="1" t="s">
        <v>56</v>
      </c>
      <c r="L842" s="1" t="s">
        <v>57</v>
      </c>
      <c r="M842" s="1">
        <v>2001</v>
      </c>
      <c r="N842" s="1">
        <v>49.583069999999999</v>
      </c>
      <c r="O842" s="1">
        <v>-114.215968</v>
      </c>
      <c r="Q842" s="1" t="s">
        <v>58</v>
      </c>
      <c r="R842" s="1" t="s">
        <v>22</v>
      </c>
    </row>
    <row r="843" spans="1:18" hidden="1" x14ac:dyDescent="0.3">
      <c r="A843" s="1" t="s">
        <v>16</v>
      </c>
      <c r="B843" s="1" t="s">
        <v>16</v>
      </c>
      <c r="C843" s="1" t="s">
        <v>197</v>
      </c>
      <c r="D843" s="1">
        <v>3</v>
      </c>
      <c r="E843" s="1" t="s">
        <v>198</v>
      </c>
      <c r="F843" s="1">
        <v>1</v>
      </c>
      <c r="G843" s="1" t="str">
        <f>F843&amp;"/"&amp;1</f>
        <v>1/1</v>
      </c>
      <c r="H843" s="1">
        <v>3000</v>
      </c>
      <c r="I843" s="1">
        <v>90</v>
      </c>
      <c r="J843" s="1">
        <v>67</v>
      </c>
      <c r="K843" s="1" t="s">
        <v>25</v>
      </c>
      <c r="L843" s="1" t="s">
        <v>199</v>
      </c>
      <c r="M843" s="1">
        <v>2004</v>
      </c>
      <c r="N843" s="1">
        <v>49.686706000000001</v>
      </c>
      <c r="O843" s="1">
        <v>-113.475207</v>
      </c>
      <c r="Q843" s="1" t="s">
        <v>200</v>
      </c>
      <c r="R843" s="1" t="s">
        <v>22</v>
      </c>
    </row>
    <row r="844" spans="1:18" hidden="1" x14ac:dyDescent="0.3">
      <c r="A844" s="1" t="s">
        <v>16</v>
      </c>
      <c r="B844" s="1" t="s">
        <v>16</v>
      </c>
      <c r="C844" s="1" t="s">
        <v>201</v>
      </c>
      <c r="D844" s="1">
        <v>30</v>
      </c>
      <c r="E844" s="1" t="s">
        <v>202</v>
      </c>
      <c r="F844" s="1">
        <v>1</v>
      </c>
      <c r="G844" s="1" t="str">
        <f t="shared" ref="G844:G863" si="31">F844&amp;"/"&amp;20</f>
        <v>1/20</v>
      </c>
      <c r="H844" s="1">
        <v>1500</v>
      </c>
      <c r="I844" s="1">
        <v>77</v>
      </c>
      <c r="J844" s="1">
        <v>65</v>
      </c>
      <c r="K844" s="1" t="s">
        <v>203</v>
      </c>
      <c r="L844" s="1" t="s">
        <v>204</v>
      </c>
      <c r="M844" s="1">
        <v>2004</v>
      </c>
      <c r="N844" s="1">
        <v>49.4061987876591</v>
      </c>
      <c r="O844" s="1">
        <v>-112.97395194705599</v>
      </c>
      <c r="Q844" s="1" t="s">
        <v>205</v>
      </c>
      <c r="R844" s="1" t="s">
        <v>22</v>
      </c>
    </row>
    <row r="845" spans="1:18" hidden="1" x14ac:dyDescent="0.3">
      <c r="A845" s="1" t="s">
        <v>16</v>
      </c>
      <c r="B845" s="1" t="s">
        <v>16</v>
      </c>
      <c r="C845" s="1" t="s">
        <v>201</v>
      </c>
      <c r="D845" s="1">
        <v>30</v>
      </c>
      <c r="E845" s="1" t="s">
        <v>206</v>
      </c>
      <c r="F845" s="1">
        <v>2</v>
      </c>
      <c r="G845" s="1" t="str">
        <f t="shared" si="31"/>
        <v>2/20</v>
      </c>
      <c r="H845" s="1">
        <v>1500</v>
      </c>
      <c r="I845" s="1">
        <v>77</v>
      </c>
      <c r="J845" s="1">
        <v>65</v>
      </c>
      <c r="K845" s="1" t="s">
        <v>203</v>
      </c>
      <c r="L845" s="1" t="s">
        <v>204</v>
      </c>
      <c r="M845" s="1">
        <v>2004</v>
      </c>
      <c r="N845" s="1">
        <v>49.403696170219497</v>
      </c>
      <c r="O845" s="1">
        <v>-112.97295583505</v>
      </c>
      <c r="Q845" s="1" t="s">
        <v>205</v>
      </c>
      <c r="R845" s="1" t="s">
        <v>22</v>
      </c>
    </row>
    <row r="846" spans="1:18" hidden="1" x14ac:dyDescent="0.3">
      <c r="A846" s="1" t="s">
        <v>16</v>
      </c>
      <c r="B846" s="1" t="s">
        <v>16</v>
      </c>
      <c r="C846" s="1" t="s">
        <v>201</v>
      </c>
      <c r="D846" s="1">
        <v>30</v>
      </c>
      <c r="E846" s="1" t="s">
        <v>207</v>
      </c>
      <c r="F846" s="1">
        <v>3</v>
      </c>
      <c r="G846" s="1" t="str">
        <f t="shared" si="31"/>
        <v>3/20</v>
      </c>
      <c r="H846" s="1">
        <v>1500</v>
      </c>
      <c r="I846" s="1">
        <v>77</v>
      </c>
      <c r="J846" s="1">
        <v>65</v>
      </c>
      <c r="K846" s="1" t="s">
        <v>203</v>
      </c>
      <c r="L846" s="1" t="s">
        <v>204</v>
      </c>
      <c r="M846" s="1">
        <v>2004</v>
      </c>
      <c r="N846" s="1">
        <v>49.401725870584102</v>
      </c>
      <c r="O846" s="1">
        <v>-112.972243505553</v>
      </c>
      <c r="Q846" s="1" t="s">
        <v>205</v>
      </c>
      <c r="R846" s="1" t="s">
        <v>22</v>
      </c>
    </row>
    <row r="847" spans="1:18" hidden="1" x14ac:dyDescent="0.3">
      <c r="A847" s="1" t="s">
        <v>16</v>
      </c>
      <c r="B847" s="1" t="s">
        <v>16</v>
      </c>
      <c r="C847" s="1" t="s">
        <v>201</v>
      </c>
      <c r="D847" s="1">
        <v>30</v>
      </c>
      <c r="E847" s="1" t="s">
        <v>208</v>
      </c>
      <c r="F847" s="1">
        <v>4</v>
      </c>
      <c r="G847" s="1" t="str">
        <f t="shared" si="31"/>
        <v>4/20</v>
      </c>
      <c r="H847" s="1">
        <v>1500</v>
      </c>
      <c r="I847" s="1">
        <v>77</v>
      </c>
      <c r="J847" s="1">
        <v>65</v>
      </c>
      <c r="K847" s="1" t="s">
        <v>203</v>
      </c>
      <c r="L847" s="1" t="s">
        <v>204</v>
      </c>
      <c r="M847" s="1">
        <v>2004</v>
      </c>
      <c r="N847" s="1">
        <v>49.399802846773802</v>
      </c>
      <c r="O847" s="1">
        <v>-112.971736981001</v>
      </c>
      <c r="Q847" s="1" t="s">
        <v>205</v>
      </c>
      <c r="R847" s="1" t="s">
        <v>22</v>
      </c>
    </row>
    <row r="848" spans="1:18" hidden="1" x14ac:dyDescent="0.3">
      <c r="A848" s="1" t="s">
        <v>16</v>
      </c>
      <c r="B848" s="1" t="s">
        <v>16</v>
      </c>
      <c r="C848" s="1" t="s">
        <v>201</v>
      </c>
      <c r="D848" s="1">
        <v>30</v>
      </c>
      <c r="E848" s="1" t="s">
        <v>209</v>
      </c>
      <c r="F848" s="1">
        <v>5</v>
      </c>
      <c r="G848" s="1" t="str">
        <f t="shared" si="31"/>
        <v>5/20</v>
      </c>
      <c r="H848" s="1">
        <v>1500</v>
      </c>
      <c r="I848" s="1">
        <v>77</v>
      </c>
      <c r="J848" s="1">
        <v>65</v>
      </c>
      <c r="K848" s="1" t="s">
        <v>203</v>
      </c>
      <c r="L848" s="1" t="s">
        <v>204</v>
      </c>
      <c r="M848" s="1">
        <v>2004</v>
      </c>
      <c r="N848" s="1">
        <v>49.398538101079197</v>
      </c>
      <c r="O848" s="1">
        <v>-112.969335410893</v>
      </c>
      <c r="Q848" s="1" t="s">
        <v>205</v>
      </c>
      <c r="R848" s="1" t="s">
        <v>22</v>
      </c>
    </row>
    <row r="849" spans="1:18" hidden="1" x14ac:dyDescent="0.3">
      <c r="A849" s="1" t="s">
        <v>16</v>
      </c>
      <c r="B849" s="1" t="s">
        <v>16</v>
      </c>
      <c r="C849" s="1" t="s">
        <v>201</v>
      </c>
      <c r="D849" s="1">
        <v>30</v>
      </c>
      <c r="E849" s="1" t="s">
        <v>210</v>
      </c>
      <c r="F849" s="1">
        <v>6</v>
      </c>
      <c r="G849" s="1" t="str">
        <f t="shared" si="31"/>
        <v>6/20</v>
      </c>
      <c r="H849" s="1">
        <v>1500</v>
      </c>
      <c r="I849" s="1">
        <v>77</v>
      </c>
      <c r="J849" s="1">
        <v>65</v>
      </c>
      <c r="K849" s="1" t="s">
        <v>203</v>
      </c>
      <c r="L849" s="1" t="s">
        <v>204</v>
      </c>
      <c r="M849" s="1">
        <v>2004</v>
      </c>
      <c r="N849" s="1">
        <v>49.3972115859222</v>
      </c>
      <c r="O849" s="1">
        <v>-112.96667941548201</v>
      </c>
      <c r="Q849" s="1" t="s">
        <v>205</v>
      </c>
      <c r="R849" s="1" t="s">
        <v>22</v>
      </c>
    </row>
    <row r="850" spans="1:18" hidden="1" x14ac:dyDescent="0.3">
      <c r="A850" s="1" t="s">
        <v>16</v>
      </c>
      <c r="B850" s="1" t="s">
        <v>16</v>
      </c>
      <c r="C850" s="1" t="s">
        <v>201</v>
      </c>
      <c r="D850" s="1">
        <v>30</v>
      </c>
      <c r="E850" s="1" t="s">
        <v>211</v>
      </c>
      <c r="F850" s="1">
        <v>7</v>
      </c>
      <c r="G850" s="1" t="str">
        <f t="shared" si="31"/>
        <v>7/20</v>
      </c>
      <c r="H850" s="1">
        <v>1500</v>
      </c>
      <c r="I850" s="1">
        <v>77</v>
      </c>
      <c r="J850" s="1">
        <v>65</v>
      </c>
      <c r="K850" s="1" t="s">
        <v>203</v>
      </c>
      <c r="L850" s="1" t="s">
        <v>204</v>
      </c>
      <c r="M850" s="1">
        <v>2004</v>
      </c>
      <c r="N850" s="1">
        <v>49.397066538089</v>
      </c>
      <c r="O850" s="1">
        <v>-112.962188814328</v>
      </c>
      <c r="Q850" s="1" t="s">
        <v>205</v>
      </c>
      <c r="R850" s="1" t="s">
        <v>22</v>
      </c>
    </row>
    <row r="851" spans="1:18" hidden="1" x14ac:dyDescent="0.3">
      <c r="A851" s="1" t="s">
        <v>16</v>
      </c>
      <c r="B851" s="1" t="s">
        <v>16</v>
      </c>
      <c r="C851" s="1" t="s">
        <v>201</v>
      </c>
      <c r="D851" s="1">
        <v>30</v>
      </c>
      <c r="E851" s="1" t="s">
        <v>212</v>
      </c>
      <c r="F851" s="1">
        <v>8</v>
      </c>
      <c r="G851" s="1" t="str">
        <f t="shared" si="31"/>
        <v>8/20</v>
      </c>
      <c r="H851" s="1">
        <v>1500</v>
      </c>
      <c r="I851" s="1">
        <v>77</v>
      </c>
      <c r="J851" s="1">
        <v>65</v>
      </c>
      <c r="K851" s="1" t="s">
        <v>203</v>
      </c>
      <c r="L851" s="1" t="s">
        <v>204</v>
      </c>
      <c r="M851" s="1">
        <v>2004</v>
      </c>
      <c r="N851" s="1">
        <v>49.395441427084599</v>
      </c>
      <c r="O851" s="1">
        <v>-112.96007239038801</v>
      </c>
      <c r="Q851" s="1" t="s">
        <v>205</v>
      </c>
      <c r="R851" s="1" t="s">
        <v>22</v>
      </c>
    </row>
    <row r="852" spans="1:18" hidden="1" x14ac:dyDescent="0.3">
      <c r="A852" s="1" t="s">
        <v>16</v>
      </c>
      <c r="B852" s="1" t="s">
        <v>16</v>
      </c>
      <c r="C852" s="1" t="s">
        <v>201</v>
      </c>
      <c r="D852" s="1">
        <v>30</v>
      </c>
      <c r="E852" s="1" t="s">
        <v>213</v>
      </c>
      <c r="F852" s="1">
        <v>9</v>
      </c>
      <c r="G852" s="1" t="str">
        <f t="shared" si="31"/>
        <v>9/20</v>
      </c>
      <c r="H852" s="1">
        <v>1500</v>
      </c>
      <c r="I852" s="1">
        <v>77</v>
      </c>
      <c r="J852" s="1">
        <v>65</v>
      </c>
      <c r="K852" s="1" t="s">
        <v>203</v>
      </c>
      <c r="L852" s="1" t="s">
        <v>204</v>
      </c>
      <c r="M852" s="1">
        <v>2004</v>
      </c>
      <c r="N852" s="1">
        <v>49.394041554126098</v>
      </c>
      <c r="O852" s="1">
        <v>-112.95857364958501</v>
      </c>
      <c r="Q852" s="1" t="s">
        <v>205</v>
      </c>
      <c r="R852" s="1" t="s">
        <v>22</v>
      </c>
    </row>
    <row r="853" spans="1:18" hidden="1" x14ac:dyDescent="0.3">
      <c r="A853" s="1" t="s">
        <v>16</v>
      </c>
      <c r="B853" s="1" t="s">
        <v>16</v>
      </c>
      <c r="C853" s="1" t="s">
        <v>201</v>
      </c>
      <c r="D853" s="1">
        <v>30</v>
      </c>
      <c r="E853" s="1" t="s">
        <v>214</v>
      </c>
      <c r="F853" s="1">
        <v>10</v>
      </c>
      <c r="G853" s="1" t="str">
        <f t="shared" si="31"/>
        <v>10/20</v>
      </c>
      <c r="H853" s="1">
        <v>1500</v>
      </c>
      <c r="I853" s="1">
        <v>77</v>
      </c>
      <c r="J853" s="1">
        <v>65</v>
      </c>
      <c r="K853" s="1" t="s">
        <v>203</v>
      </c>
      <c r="L853" s="1" t="s">
        <v>204</v>
      </c>
      <c r="M853" s="1">
        <v>2004</v>
      </c>
      <c r="N853" s="1">
        <v>49.3876929334563</v>
      </c>
      <c r="O853" s="1">
        <v>-112.951052604663</v>
      </c>
      <c r="Q853" s="1" t="s">
        <v>205</v>
      </c>
      <c r="R853" s="1" t="s">
        <v>22</v>
      </c>
    </row>
    <row r="854" spans="1:18" hidden="1" x14ac:dyDescent="0.3">
      <c r="A854" s="1" t="s">
        <v>16</v>
      </c>
      <c r="B854" s="1" t="s">
        <v>16</v>
      </c>
      <c r="C854" s="1" t="s">
        <v>201</v>
      </c>
      <c r="D854" s="1">
        <v>30</v>
      </c>
      <c r="E854" s="1" t="s">
        <v>215</v>
      </c>
      <c r="F854" s="1">
        <v>11</v>
      </c>
      <c r="G854" s="1" t="str">
        <f t="shared" si="31"/>
        <v>11/20</v>
      </c>
      <c r="H854" s="1">
        <v>1500</v>
      </c>
      <c r="I854" s="1">
        <v>77</v>
      </c>
      <c r="J854" s="1">
        <v>65</v>
      </c>
      <c r="K854" s="1" t="s">
        <v>203</v>
      </c>
      <c r="L854" s="1" t="s">
        <v>204</v>
      </c>
      <c r="M854" s="1">
        <v>2004</v>
      </c>
      <c r="N854" s="1">
        <v>49.386002532941198</v>
      </c>
      <c r="O854" s="1">
        <v>-112.94897292982</v>
      </c>
      <c r="Q854" s="1" t="s">
        <v>205</v>
      </c>
      <c r="R854" s="1" t="s">
        <v>22</v>
      </c>
    </row>
    <row r="855" spans="1:18" hidden="1" x14ac:dyDescent="0.3">
      <c r="A855" s="1" t="s">
        <v>16</v>
      </c>
      <c r="B855" s="1" t="s">
        <v>16</v>
      </c>
      <c r="C855" s="1" t="s">
        <v>201</v>
      </c>
      <c r="D855" s="1">
        <v>30</v>
      </c>
      <c r="E855" s="1" t="s">
        <v>216</v>
      </c>
      <c r="F855" s="1">
        <v>12</v>
      </c>
      <c r="G855" s="1" t="str">
        <f t="shared" si="31"/>
        <v>12/20</v>
      </c>
      <c r="H855" s="1">
        <v>1500</v>
      </c>
      <c r="I855" s="1">
        <v>77</v>
      </c>
      <c r="J855" s="1">
        <v>65</v>
      </c>
      <c r="K855" s="1" t="s">
        <v>203</v>
      </c>
      <c r="L855" s="1" t="s">
        <v>204</v>
      </c>
      <c r="M855" s="1">
        <v>2004</v>
      </c>
      <c r="N855" s="1">
        <v>49.3818900423556</v>
      </c>
      <c r="O855" s="1">
        <v>-112.951534131714</v>
      </c>
      <c r="Q855" s="1" t="s">
        <v>205</v>
      </c>
      <c r="R855" s="1" t="s">
        <v>22</v>
      </c>
    </row>
    <row r="856" spans="1:18" hidden="1" x14ac:dyDescent="0.3">
      <c r="A856" s="1" t="s">
        <v>16</v>
      </c>
      <c r="B856" s="1" t="s">
        <v>16</v>
      </c>
      <c r="C856" s="1" t="s">
        <v>201</v>
      </c>
      <c r="D856" s="1">
        <v>30</v>
      </c>
      <c r="E856" s="1" t="s">
        <v>217</v>
      </c>
      <c r="F856" s="1">
        <v>13</v>
      </c>
      <c r="G856" s="1" t="str">
        <f t="shared" si="31"/>
        <v>13/20</v>
      </c>
      <c r="H856" s="1">
        <v>1500</v>
      </c>
      <c r="I856" s="1">
        <v>77</v>
      </c>
      <c r="J856" s="1">
        <v>65</v>
      </c>
      <c r="K856" s="1" t="s">
        <v>203</v>
      </c>
      <c r="L856" s="1" t="s">
        <v>204</v>
      </c>
      <c r="M856" s="1">
        <v>2004</v>
      </c>
      <c r="N856" s="1">
        <v>49.380333356234601</v>
      </c>
      <c r="O856" s="1">
        <v>-112.94951299131399</v>
      </c>
      <c r="Q856" s="1" t="s">
        <v>205</v>
      </c>
      <c r="R856" s="1" t="s">
        <v>22</v>
      </c>
    </row>
    <row r="857" spans="1:18" hidden="1" x14ac:dyDescent="0.3">
      <c r="A857" s="1" t="s">
        <v>16</v>
      </c>
      <c r="B857" s="1" t="s">
        <v>16</v>
      </c>
      <c r="C857" s="1" t="s">
        <v>201</v>
      </c>
      <c r="D857" s="1">
        <v>30</v>
      </c>
      <c r="E857" s="1" t="s">
        <v>218</v>
      </c>
      <c r="F857" s="1">
        <v>14</v>
      </c>
      <c r="G857" s="1" t="str">
        <f t="shared" si="31"/>
        <v>14/20</v>
      </c>
      <c r="H857" s="1">
        <v>1500</v>
      </c>
      <c r="I857" s="1">
        <v>77</v>
      </c>
      <c r="J857" s="1">
        <v>65</v>
      </c>
      <c r="K857" s="1" t="s">
        <v>203</v>
      </c>
      <c r="L857" s="1" t="s">
        <v>204</v>
      </c>
      <c r="M857" s="1">
        <v>2004</v>
      </c>
      <c r="N857" s="1">
        <v>49.378625608124402</v>
      </c>
      <c r="O857" s="1">
        <v>-112.947608072416</v>
      </c>
      <c r="Q857" s="1" t="s">
        <v>205</v>
      </c>
      <c r="R857" s="1" t="s">
        <v>22</v>
      </c>
    </row>
    <row r="858" spans="1:18" hidden="1" x14ac:dyDescent="0.3">
      <c r="A858" s="1" t="s">
        <v>16</v>
      </c>
      <c r="B858" s="1" t="s">
        <v>16</v>
      </c>
      <c r="C858" s="1" t="s">
        <v>201</v>
      </c>
      <c r="D858" s="1">
        <v>30</v>
      </c>
      <c r="E858" s="1" t="s">
        <v>219</v>
      </c>
      <c r="F858" s="1">
        <v>15</v>
      </c>
      <c r="G858" s="1" t="str">
        <f t="shared" si="31"/>
        <v>15/20</v>
      </c>
      <c r="H858" s="1">
        <v>1500</v>
      </c>
      <c r="I858" s="1">
        <v>77</v>
      </c>
      <c r="J858" s="1">
        <v>65</v>
      </c>
      <c r="K858" s="1" t="s">
        <v>203</v>
      </c>
      <c r="L858" s="1" t="s">
        <v>204</v>
      </c>
      <c r="M858" s="1">
        <v>2004</v>
      </c>
      <c r="N858" s="1">
        <v>49.376998539657897</v>
      </c>
      <c r="O858" s="1">
        <v>-112.945613880126</v>
      </c>
      <c r="Q858" s="1" t="s">
        <v>205</v>
      </c>
      <c r="R858" s="1" t="s">
        <v>22</v>
      </c>
    </row>
    <row r="859" spans="1:18" hidden="1" x14ac:dyDescent="0.3">
      <c r="A859" s="1" t="s">
        <v>16</v>
      </c>
      <c r="B859" s="1" t="s">
        <v>16</v>
      </c>
      <c r="C859" s="1" t="s">
        <v>201</v>
      </c>
      <c r="D859" s="1">
        <v>30</v>
      </c>
      <c r="E859" s="1" t="s">
        <v>220</v>
      </c>
      <c r="F859" s="1">
        <v>16</v>
      </c>
      <c r="G859" s="1" t="str">
        <f t="shared" si="31"/>
        <v>16/20</v>
      </c>
      <c r="H859" s="1">
        <v>1500</v>
      </c>
      <c r="I859" s="1">
        <v>77</v>
      </c>
      <c r="J859" s="1">
        <v>65</v>
      </c>
      <c r="K859" s="1" t="s">
        <v>203</v>
      </c>
      <c r="L859" s="1" t="s">
        <v>204</v>
      </c>
      <c r="M859" s="1">
        <v>2004</v>
      </c>
      <c r="N859" s="1">
        <v>49.375244450474199</v>
      </c>
      <c r="O859" s="1">
        <v>-112.94351846188199</v>
      </c>
      <c r="Q859" s="1" t="s">
        <v>205</v>
      </c>
      <c r="R859" s="1" t="s">
        <v>22</v>
      </c>
    </row>
    <row r="860" spans="1:18" hidden="1" x14ac:dyDescent="0.3">
      <c r="A860" s="1" t="s">
        <v>16</v>
      </c>
      <c r="B860" s="1" t="s">
        <v>16</v>
      </c>
      <c r="C860" s="1" t="s">
        <v>201</v>
      </c>
      <c r="D860" s="1">
        <v>30</v>
      </c>
      <c r="E860" s="1" t="s">
        <v>221</v>
      </c>
      <c r="F860" s="1">
        <v>17</v>
      </c>
      <c r="G860" s="1" t="str">
        <f t="shared" si="31"/>
        <v>17/20</v>
      </c>
      <c r="H860" s="1">
        <v>1500</v>
      </c>
      <c r="I860" s="1">
        <v>77</v>
      </c>
      <c r="J860" s="1">
        <v>65</v>
      </c>
      <c r="K860" s="1" t="s">
        <v>203</v>
      </c>
      <c r="L860" s="1" t="s">
        <v>204</v>
      </c>
      <c r="M860" s="1">
        <v>2004</v>
      </c>
      <c r="N860" s="1">
        <v>49.374010103891599</v>
      </c>
      <c r="O860" s="1">
        <v>-112.940822944638</v>
      </c>
      <c r="Q860" s="1" t="s">
        <v>205</v>
      </c>
      <c r="R860" s="1" t="s">
        <v>22</v>
      </c>
    </row>
    <row r="861" spans="1:18" hidden="1" x14ac:dyDescent="0.3">
      <c r="A861" s="1" t="s">
        <v>16</v>
      </c>
      <c r="B861" s="1" t="s">
        <v>16</v>
      </c>
      <c r="C861" s="1" t="s">
        <v>201</v>
      </c>
      <c r="D861" s="1">
        <v>30</v>
      </c>
      <c r="E861" s="1" t="s">
        <v>222</v>
      </c>
      <c r="F861" s="1">
        <v>18</v>
      </c>
      <c r="G861" s="1" t="str">
        <f t="shared" si="31"/>
        <v>18/20</v>
      </c>
      <c r="H861" s="1">
        <v>1500</v>
      </c>
      <c r="I861" s="1">
        <v>77</v>
      </c>
      <c r="J861" s="1">
        <v>65</v>
      </c>
      <c r="K861" s="1" t="s">
        <v>203</v>
      </c>
      <c r="L861" s="1" t="s">
        <v>204</v>
      </c>
      <c r="M861" s="1">
        <v>2004</v>
      </c>
      <c r="N861" s="1">
        <v>49.372623622705703</v>
      </c>
      <c r="O861" s="1">
        <v>-112.938693481928</v>
      </c>
      <c r="Q861" s="1" t="s">
        <v>205</v>
      </c>
      <c r="R861" s="1" t="s">
        <v>22</v>
      </c>
    </row>
    <row r="862" spans="1:18" hidden="1" x14ac:dyDescent="0.3">
      <c r="A862" s="1" t="s">
        <v>16</v>
      </c>
      <c r="B862" s="1" t="s">
        <v>16</v>
      </c>
      <c r="C862" s="1" t="s">
        <v>201</v>
      </c>
      <c r="D862" s="1">
        <v>30</v>
      </c>
      <c r="E862" s="1" t="s">
        <v>223</v>
      </c>
      <c r="F862" s="1">
        <v>19</v>
      </c>
      <c r="G862" s="1" t="str">
        <f t="shared" si="31"/>
        <v>19/20</v>
      </c>
      <c r="H862" s="1">
        <v>1500</v>
      </c>
      <c r="I862" s="1">
        <v>77</v>
      </c>
      <c r="J862" s="1">
        <v>65</v>
      </c>
      <c r="K862" s="1" t="s">
        <v>203</v>
      </c>
      <c r="L862" s="1" t="s">
        <v>204</v>
      </c>
      <c r="M862" s="1">
        <v>2004</v>
      </c>
      <c r="N862" s="1">
        <v>49.371253701544198</v>
      </c>
      <c r="O862" s="1">
        <v>-112.936535326815</v>
      </c>
      <c r="Q862" s="1" t="s">
        <v>205</v>
      </c>
      <c r="R862" s="1" t="s">
        <v>22</v>
      </c>
    </row>
    <row r="863" spans="1:18" hidden="1" x14ac:dyDescent="0.3">
      <c r="A863" s="1" t="s">
        <v>16</v>
      </c>
      <c r="B863" s="1" t="s">
        <v>16</v>
      </c>
      <c r="C863" s="1" t="s">
        <v>201</v>
      </c>
      <c r="D863" s="1">
        <v>30</v>
      </c>
      <c r="E863" s="1" t="s">
        <v>224</v>
      </c>
      <c r="F863" s="1">
        <v>20</v>
      </c>
      <c r="G863" s="1" t="str">
        <f t="shared" si="31"/>
        <v>20/20</v>
      </c>
      <c r="H863" s="1">
        <v>1500</v>
      </c>
      <c r="I863" s="1">
        <v>77</v>
      </c>
      <c r="J863" s="1">
        <v>65</v>
      </c>
      <c r="K863" s="1" t="s">
        <v>203</v>
      </c>
      <c r="L863" s="1" t="s">
        <v>204</v>
      </c>
      <c r="M863" s="1">
        <v>2004</v>
      </c>
      <c r="N863" s="1">
        <v>49.3694163358156</v>
      </c>
      <c r="O863" s="1">
        <v>-112.93422590503</v>
      </c>
      <c r="Q863" s="1" t="s">
        <v>205</v>
      </c>
      <c r="R863" s="1" t="s">
        <v>22</v>
      </c>
    </row>
    <row r="864" spans="1:18" hidden="1" x14ac:dyDescent="0.3">
      <c r="A864" s="1" t="s">
        <v>16</v>
      </c>
      <c r="B864" s="1" t="s">
        <v>16</v>
      </c>
      <c r="C864" s="1" t="s">
        <v>81</v>
      </c>
      <c r="D864" s="1">
        <v>75.239999999999995</v>
      </c>
      <c r="E864" s="1" t="s">
        <v>82</v>
      </c>
      <c r="F864" s="1">
        <v>1</v>
      </c>
      <c r="G864" s="1" t="str">
        <f t="shared" ref="G864:G895" si="32">F864&amp;"/"&amp;114</f>
        <v>1/114</v>
      </c>
      <c r="H864" s="1">
        <v>660</v>
      </c>
      <c r="I864" s="1">
        <v>47</v>
      </c>
      <c r="J864" s="1">
        <v>50</v>
      </c>
      <c r="K864" s="1" t="s">
        <v>25</v>
      </c>
      <c r="L864" s="1" t="s">
        <v>34</v>
      </c>
      <c r="M864" s="1">
        <v>2003</v>
      </c>
      <c r="N864" s="1">
        <v>49.627128465903198</v>
      </c>
      <c r="O864" s="1">
        <v>-113.46770893789</v>
      </c>
      <c r="Q864" s="1" t="s">
        <v>83</v>
      </c>
      <c r="R864" s="1" t="s">
        <v>22</v>
      </c>
    </row>
    <row r="865" spans="1:18" hidden="1" x14ac:dyDescent="0.3">
      <c r="A865" s="1" t="s">
        <v>16</v>
      </c>
      <c r="B865" s="1" t="s">
        <v>16</v>
      </c>
      <c r="C865" s="1" t="s">
        <v>81</v>
      </c>
      <c r="D865" s="1">
        <v>75.239999999999995</v>
      </c>
      <c r="E865" s="1" t="s">
        <v>84</v>
      </c>
      <c r="F865" s="1">
        <v>2</v>
      </c>
      <c r="G865" s="1" t="str">
        <f t="shared" si="32"/>
        <v>2/114</v>
      </c>
      <c r="H865" s="1">
        <v>660</v>
      </c>
      <c r="I865" s="1">
        <v>47</v>
      </c>
      <c r="J865" s="1">
        <v>50</v>
      </c>
      <c r="K865" s="1" t="s">
        <v>25</v>
      </c>
      <c r="L865" s="1" t="s">
        <v>34</v>
      </c>
      <c r="M865" s="1">
        <v>2003</v>
      </c>
      <c r="N865" s="1">
        <v>49.626246598728599</v>
      </c>
      <c r="O865" s="1">
        <v>-113.466388219537</v>
      </c>
      <c r="Q865" s="1" t="s">
        <v>83</v>
      </c>
      <c r="R865" s="1" t="s">
        <v>22</v>
      </c>
    </row>
    <row r="866" spans="1:18" hidden="1" x14ac:dyDescent="0.3">
      <c r="A866" s="1" t="s">
        <v>16</v>
      </c>
      <c r="B866" s="1" t="s">
        <v>16</v>
      </c>
      <c r="C866" s="1" t="s">
        <v>81</v>
      </c>
      <c r="D866" s="1">
        <v>75.239999999999995</v>
      </c>
      <c r="E866" s="1" t="s">
        <v>85</v>
      </c>
      <c r="F866" s="1">
        <v>3</v>
      </c>
      <c r="G866" s="1" t="str">
        <f t="shared" si="32"/>
        <v>3/114</v>
      </c>
      <c r="H866" s="1">
        <v>660</v>
      </c>
      <c r="I866" s="1">
        <v>47</v>
      </c>
      <c r="J866" s="1">
        <v>50</v>
      </c>
      <c r="K866" s="1" t="s">
        <v>25</v>
      </c>
      <c r="L866" s="1" t="s">
        <v>34</v>
      </c>
      <c r="M866" s="1">
        <v>2003</v>
      </c>
      <c r="N866" s="1">
        <v>49.625248766554101</v>
      </c>
      <c r="O866" s="1">
        <v>-113.46515872215301</v>
      </c>
      <c r="Q866" s="1" t="s">
        <v>83</v>
      </c>
      <c r="R866" s="1" t="s">
        <v>22</v>
      </c>
    </row>
    <row r="867" spans="1:18" hidden="1" x14ac:dyDescent="0.3">
      <c r="A867" s="1" t="s">
        <v>16</v>
      </c>
      <c r="B867" s="1" t="s">
        <v>16</v>
      </c>
      <c r="C867" s="1" t="s">
        <v>81</v>
      </c>
      <c r="D867" s="1">
        <v>75.239999999999995</v>
      </c>
      <c r="E867" s="1" t="s">
        <v>86</v>
      </c>
      <c r="F867" s="1">
        <v>4</v>
      </c>
      <c r="G867" s="1" t="str">
        <f t="shared" si="32"/>
        <v>4/114</v>
      </c>
      <c r="H867" s="1">
        <v>660</v>
      </c>
      <c r="I867" s="1">
        <v>47</v>
      </c>
      <c r="J867" s="1">
        <v>50</v>
      </c>
      <c r="K867" s="1" t="s">
        <v>25</v>
      </c>
      <c r="L867" s="1" t="s">
        <v>34</v>
      </c>
      <c r="M867" s="1">
        <v>2003</v>
      </c>
      <c r="N867" s="1">
        <v>49.6242021183593</v>
      </c>
      <c r="O867" s="1">
        <v>-113.46395305135199</v>
      </c>
      <c r="Q867" s="1" t="s">
        <v>83</v>
      </c>
      <c r="R867" s="1" t="s">
        <v>22</v>
      </c>
    </row>
    <row r="868" spans="1:18" hidden="1" x14ac:dyDescent="0.3">
      <c r="A868" s="1" t="s">
        <v>16</v>
      </c>
      <c r="B868" s="1" t="s">
        <v>16</v>
      </c>
      <c r="C868" s="1" t="s">
        <v>81</v>
      </c>
      <c r="D868" s="1">
        <v>75.239999999999995</v>
      </c>
      <c r="E868" s="1" t="s">
        <v>87</v>
      </c>
      <c r="F868" s="1">
        <v>5</v>
      </c>
      <c r="G868" s="1" t="str">
        <f t="shared" si="32"/>
        <v>5/114</v>
      </c>
      <c r="H868" s="1">
        <v>660</v>
      </c>
      <c r="I868" s="1">
        <v>47</v>
      </c>
      <c r="J868" s="1">
        <v>50</v>
      </c>
      <c r="K868" s="1" t="s">
        <v>25</v>
      </c>
      <c r="L868" s="1" t="s">
        <v>34</v>
      </c>
      <c r="M868" s="1">
        <v>2003</v>
      </c>
      <c r="N868" s="1">
        <v>49.623260038277699</v>
      </c>
      <c r="O868" s="1">
        <v>-113.462693227578</v>
      </c>
      <c r="Q868" s="1" t="s">
        <v>83</v>
      </c>
      <c r="R868" s="1" t="s">
        <v>22</v>
      </c>
    </row>
    <row r="869" spans="1:18" hidden="1" x14ac:dyDescent="0.3">
      <c r="A869" s="1" t="s">
        <v>16</v>
      </c>
      <c r="B869" s="1" t="s">
        <v>16</v>
      </c>
      <c r="C869" s="1" t="s">
        <v>81</v>
      </c>
      <c r="D869" s="1">
        <v>75.239999999999995</v>
      </c>
      <c r="E869" s="1" t="s">
        <v>88</v>
      </c>
      <c r="F869" s="1">
        <v>6</v>
      </c>
      <c r="G869" s="1" t="str">
        <f t="shared" si="32"/>
        <v>6/114</v>
      </c>
      <c r="H869" s="1">
        <v>660</v>
      </c>
      <c r="I869" s="1">
        <v>47</v>
      </c>
      <c r="J869" s="1">
        <v>50</v>
      </c>
      <c r="K869" s="1" t="s">
        <v>25</v>
      </c>
      <c r="L869" s="1" t="s">
        <v>34</v>
      </c>
      <c r="M869" s="1">
        <v>2003</v>
      </c>
      <c r="N869" s="1">
        <v>49.622172141891099</v>
      </c>
      <c r="O869" s="1">
        <v>-113.461478998449</v>
      </c>
      <c r="Q869" s="1" t="s">
        <v>83</v>
      </c>
      <c r="R869" s="1" t="s">
        <v>22</v>
      </c>
    </row>
    <row r="870" spans="1:18" hidden="1" x14ac:dyDescent="0.3">
      <c r="A870" s="1" t="s">
        <v>16</v>
      </c>
      <c r="B870" s="1" t="s">
        <v>16</v>
      </c>
      <c r="C870" s="1" t="s">
        <v>81</v>
      </c>
      <c r="D870" s="1">
        <v>75.239999999999995</v>
      </c>
      <c r="E870" s="1" t="s">
        <v>89</v>
      </c>
      <c r="F870" s="1">
        <v>7</v>
      </c>
      <c r="G870" s="1" t="str">
        <f t="shared" si="32"/>
        <v>7/114</v>
      </c>
      <c r="H870" s="1">
        <v>660</v>
      </c>
      <c r="I870" s="1">
        <v>47</v>
      </c>
      <c r="J870" s="1">
        <v>50</v>
      </c>
      <c r="K870" s="1" t="s">
        <v>25</v>
      </c>
      <c r="L870" s="1" t="s">
        <v>34</v>
      </c>
      <c r="M870" s="1">
        <v>2003</v>
      </c>
      <c r="N870" s="1">
        <v>49.621047262000303</v>
      </c>
      <c r="O870" s="1">
        <v>-113.46048869744401</v>
      </c>
      <c r="Q870" s="1" t="s">
        <v>83</v>
      </c>
      <c r="R870" s="1" t="s">
        <v>22</v>
      </c>
    </row>
    <row r="871" spans="1:18" hidden="1" x14ac:dyDescent="0.3">
      <c r="A871" s="1" t="s">
        <v>16</v>
      </c>
      <c r="B871" s="1" t="s">
        <v>16</v>
      </c>
      <c r="C871" s="1" t="s">
        <v>81</v>
      </c>
      <c r="D871" s="1">
        <v>75.239999999999995</v>
      </c>
      <c r="E871" s="1" t="s">
        <v>90</v>
      </c>
      <c r="F871" s="1">
        <v>8</v>
      </c>
      <c r="G871" s="1" t="str">
        <f t="shared" si="32"/>
        <v>8/114</v>
      </c>
      <c r="H871" s="1">
        <v>660</v>
      </c>
      <c r="I871" s="1">
        <v>47</v>
      </c>
      <c r="J871" s="1">
        <v>50</v>
      </c>
      <c r="K871" s="1" t="s">
        <v>25</v>
      </c>
      <c r="L871" s="1" t="s">
        <v>34</v>
      </c>
      <c r="M871" s="1">
        <v>2003</v>
      </c>
      <c r="N871" s="1">
        <v>49.627066209746701</v>
      </c>
      <c r="O871" s="1">
        <v>-113.477080103505</v>
      </c>
      <c r="Q871" s="1" t="s">
        <v>83</v>
      </c>
      <c r="R871" s="1" t="s">
        <v>22</v>
      </c>
    </row>
    <row r="872" spans="1:18" hidden="1" x14ac:dyDescent="0.3">
      <c r="A872" s="1" t="s">
        <v>16</v>
      </c>
      <c r="B872" s="1" t="s">
        <v>16</v>
      </c>
      <c r="C872" s="1" t="s">
        <v>81</v>
      </c>
      <c r="D872" s="1">
        <v>75.239999999999995</v>
      </c>
      <c r="E872" s="1" t="s">
        <v>91</v>
      </c>
      <c r="F872" s="1">
        <v>9</v>
      </c>
      <c r="G872" s="1" t="str">
        <f t="shared" si="32"/>
        <v>9/114</v>
      </c>
      <c r="H872" s="1">
        <v>660</v>
      </c>
      <c r="I872" s="1">
        <v>47</v>
      </c>
      <c r="J872" s="1">
        <v>50</v>
      </c>
      <c r="K872" s="1" t="s">
        <v>25</v>
      </c>
      <c r="L872" s="1" t="s">
        <v>34</v>
      </c>
      <c r="M872" s="1">
        <v>2003</v>
      </c>
      <c r="N872" s="1">
        <v>49.626070986530102</v>
      </c>
      <c r="O872" s="1">
        <v>-113.476057108796</v>
      </c>
      <c r="Q872" s="1" t="s">
        <v>83</v>
      </c>
      <c r="R872" s="1" t="s">
        <v>22</v>
      </c>
    </row>
    <row r="873" spans="1:18" hidden="1" x14ac:dyDescent="0.3">
      <c r="A873" s="1" t="s">
        <v>16</v>
      </c>
      <c r="B873" s="1" t="s">
        <v>16</v>
      </c>
      <c r="C873" s="1" t="s">
        <v>81</v>
      </c>
      <c r="D873" s="1">
        <v>75.239999999999995</v>
      </c>
      <c r="E873" s="1" t="s">
        <v>92</v>
      </c>
      <c r="F873" s="1">
        <v>10</v>
      </c>
      <c r="G873" s="1" t="str">
        <f t="shared" si="32"/>
        <v>10/114</v>
      </c>
      <c r="H873" s="1">
        <v>660</v>
      </c>
      <c r="I873" s="1">
        <v>47</v>
      </c>
      <c r="J873" s="1">
        <v>50</v>
      </c>
      <c r="K873" s="1" t="s">
        <v>25</v>
      </c>
      <c r="L873" s="1" t="s">
        <v>34</v>
      </c>
      <c r="M873" s="1">
        <v>2003</v>
      </c>
      <c r="N873" s="1">
        <v>49.624795621312103</v>
      </c>
      <c r="O873" s="1">
        <v>-113.474915979201</v>
      </c>
      <c r="Q873" s="1" t="s">
        <v>83</v>
      </c>
      <c r="R873" s="1" t="s">
        <v>22</v>
      </c>
    </row>
    <row r="874" spans="1:18" hidden="1" x14ac:dyDescent="0.3">
      <c r="A874" s="1" t="s">
        <v>16</v>
      </c>
      <c r="B874" s="1" t="s">
        <v>16</v>
      </c>
      <c r="C874" s="1" t="s">
        <v>81</v>
      </c>
      <c r="D874" s="1">
        <v>75.239999999999995</v>
      </c>
      <c r="E874" s="1" t="s">
        <v>93</v>
      </c>
      <c r="F874" s="1">
        <v>11</v>
      </c>
      <c r="G874" s="1" t="str">
        <f t="shared" si="32"/>
        <v>11/114</v>
      </c>
      <c r="H874" s="1">
        <v>660</v>
      </c>
      <c r="I874" s="1">
        <v>47</v>
      </c>
      <c r="J874" s="1">
        <v>50</v>
      </c>
      <c r="K874" s="1" t="s">
        <v>25</v>
      </c>
      <c r="L874" s="1" t="s">
        <v>34</v>
      </c>
      <c r="M874" s="1">
        <v>2003</v>
      </c>
      <c r="N874" s="1">
        <v>49.623392844995998</v>
      </c>
      <c r="O874" s="1">
        <v>-113.473741971487</v>
      </c>
      <c r="Q874" s="1" t="s">
        <v>83</v>
      </c>
      <c r="R874" s="1" t="s">
        <v>22</v>
      </c>
    </row>
    <row r="875" spans="1:18" hidden="1" x14ac:dyDescent="0.3">
      <c r="A875" s="1" t="s">
        <v>16</v>
      </c>
      <c r="B875" s="1" t="s">
        <v>16</v>
      </c>
      <c r="C875" s="1" t="s">
        <v>81</v>
      </c>
      <c r="D875" s="1">
        <v>75.239999999999995</v>
      </c>
      <c r="E875" s="1" t="s">
        <v>94</v>
      </c>
      <c r="F875" s="1">
        <v>12</v>
      </c>
      <c r="G875" s="1" t="str">
        <f t="shared" si="32"/>
        <v>12/114</v>
      </c>
      <c r="H875" s="1">
        <v>660</v>
      </c>
      <c r="I875" s="1">
        <v>47</v>
      </c>
      <c r="J875" s="1">
        <v>50</v>
      </c>
      <c r="K875" s="1" t="s">
        <v>25</v>
      </c>
      <c r="L875" s="1" t="s">
        <v>34</v>
      </c>
      <c r="M875" s="1">
        <v>2003</v>
      </c>
      <c r="N875" s="1">
        <v>49.622574820008303</v>
      </c>
      <c r="O875" s="1">
        <v>-113.472984440294</v>
      </c>
      <c r="Q875" s="1" t="s">
        <v>83</v>
      </c>
      <c r="R875" s="1" t="s">
        <v>22</v>
      </c>
    </row>
    <row r="876" spans="1:18" hidden="1" x14ac:dyDescent="0.3">
      <c r="A876" s="1" t="s">
        <v>16</v>
      </c>
      <c r="B876" s="1" t="s">
        <v>16</v>
      </c>
      <c r="C876" s="1" t="s">
        <v>81</v>
      </c>
      <c r="D876" s="1">
        <v>75.239999999999995</v>
      </c>
      <c r="E876" s="1" t="s">
        <v>95</v>
      </c>
      <c r="F876" s="1">
        <v>13</v>
      </c>
      <c r="G876" s="1" t="str">
        <f t="shared" si="32"/>
        <v>13/114</v>
      </c>
      <c r="H876" s="1">
        <v>660</v>
      </c>
      <c r="I876" s="1">
        <v>47</v>
      </c>
      <c r="J876" s="1">
        <v>50</v>
      </c>
      <c r="K876" s="1" t="s">
        <v>25</v>
      </c>
      <c r="L876" s="1" t="s">
        <v>34</v>
      </c>
      <c r="M876" s="1">
        <v>2003</v>
      </c>
      <c r="N876" s="1">
        <v>49.621710281854902</v>
      </c>
      <c r="O876" s="1">
        <v>-113.472278712205</v>
      </c>
      <c r="Q876" s="1" t="s">
        <v>83</v>
      </c>
      <c r="R876" s="1" t="s">
        <v>22</v>
      </c>
    </row>
    <row r="877" spans="1:18" hidden="1" x14ac:dyDescent="0.3">
      <c r="A877" s="1" t="s">
        <v>16</v>
      </c>
      <c r="B877" s="1" t="s">
        <v>16</v>
      </c>
      <c r="C877" s="1" t="s">
        <v>81</v>
      </c>
      <c r="D877" s="1">
        <v>75.239999999999995</v>
      </c>
      <c r="E877" s="1" t="s">
        <v>96</v>
      </c>
      <c r="F877" s="1">
        <v>14</v>
      </c>
      <c r="G877" s="1" t="str">
        <f t="shared" si="32"/>
        <v>14/114</v>
      </c>
      <c r="H877" s="1">
        <v>660</v>
      </c>
      <c r="I877" s="1">
        <v>47</v>
      </c>
      <c r="J877" s="1">
        <v>50</v>
      </c>
      <c r="K877" s="1" t="s">
        <v>25</v>
      </c>
      <c r="L877" s="1" t="s">
        <v>34</v>
      </c>
      <c r="M877" s="1">
        <v>2003</v>
      </c>
      <c r="N877" s="1">
        <v>49.620649485892102</v>
      </c>
      <c r="O877" s="1">
        <v>-113.47138153391499</v>
      </c>
      <c r="Q877" s="1" t="s">
        <v>83</v>
      </c>
      <c r="R877" s="1" t="s">
        <v>22</v>
      </c>
    </row>
    <row r="878" spans="1:18" hidden="1" x14ac:dyDescent="0.3">
      <c r="A878" s="1" t="s">
        <v>16</v>
      </c>
      <c r="B878" s="1" t="s">
        <v>16</v>
      </c>
      <c r="C878" s="1" t="s">
        <v>81</v>
      </c>
      <c r="D878" s="1">
        <v>75.239999999999995</v>
      </c>
      <c r="E878" s="1" t="s">
        <v>97</v>
      </c>
      <c r="F878" s="1">
        <v>15</v>
      </c>
      <c r="G878" s="1" t="str">
        <f t="shared" si="32"/>
        <v>15/114</v>
      </c>
      <c r="H878" s="1">
        <v>660</v>
      </c>
      <c r="I878" s="1">
        <v>47</v>
      </c>
      <c r="J878" s="1">
        <v>50</v>
      </c>
      <c r="K878" s="1" t="s">
        <v>25</v>
      </c>
      <c r="L878" s="1" t="s">
        <v>34</v>
      </c>
      <c r="M878" s="1">
        <v>2003</v>
      </c>
      <c r="N878" s="1">
        <v>49.619584296706002</v>
      </c>
      <c r="O878" s="1">
        <v>-113.469565880698</v>
      </c>
      <c r="Q878" s="1" t="s">
        <v>83</v>
      </c>
      <c r="R878" s="1" t="s">
        <v>22</v>
      </c>
    </row>
    <row r="879" spans="1:18" hidden="1" x14ac:dyDescent="0.3">
      <c r="A879" s="1" t="s">
        <v>16</v>
      </c>
      <c r="B879" s="1" t="s">
        <v>16</v>
      </c>
      <c r="C879" s="1" t="s">
        <v>81</v>
      </c>
      <c r="D879" s="1">
        <v>75.239999999999995</v>
      </c>
      <c r="E879" s="1" t="s">
        <v>98</v>
      </c>
      <c r="F879" s="1">
        <v>16</v>
      </c>
      <c r="G879" s="1" t="str">
        <f t="shared" si="32"/>
        <v>16/114</v>
      </c>
      <c r="H879" s="1">
        <v>660</v>
      </c>
      <c r="I879" s="1">
        <v>47</v>
      </c>
      <c r="J879" s="1">
        <v>50</v>
      </c>
      <c r="K879" s="1" t="s">
        <v>25</v>
      </c>
      <c r="L879" s="1" t="s">
        <v>34</v>
      </c>
      <c r="M879" s="1">
        <v>2003</v>
      </c>
      <c r="N879" s="1">
        <v>49.618506374866698</v>
      </c>
      <c r="O879" s="1">
        <v>-113.467641956489</v>
      </c>
      <c r="Q879" s="1" t="s">
        <v>83</v>
      </c>
      <c r="R879" s="1" t="s">
        <v>22</v>
      </c>
    </row>
    <row r="880" spans="1:18" hidden="1" x14ac:dyDescent="0.3">
      <c r="A880" s="1" t="s">
        <v>16</v>
      </c>
      <c r="B880" s="1" t="s">
        <v>16</v>
      </c>
      <c r="C880" s="1" t="s">
        <v>81</v>
      </c>
      <c r="D880" s="1">
        <v>75.239999999999995</v>
      </c>
      <c r="E880" s="1" t="s">
        <v>99</v>
      </c>
      <c r="F880" s="1">
        <v>17</v>
      </c>
      <c r="G880" s="1" t="str">
        <f t="shared" si="32"/>
        <v>17/114</v>
      </c>
      <c r="H880" s="1">
        <v>660</v>
      </c>
      <c r="I880" s="1">
        <v>47</v>
      </c>
      <c r="J880" s="1">
        <v>50</v>
      </c>
      <c r="K880" s="1" t="s">
        <v>25</v>
      </c>
      <c r="L880" s="1" t="s">
        <v>34</v>
      </c>
      <c r="M880" s="1">
        <v>2003</v>
      </c>
      <c r="N880" s="1">
        <v>49.617917680727999</v>
      </c>
      <c r="O880" s="1">
        <v>-113.466029573272</v>
      </c>
      <c r="Q880" s="1" t="s">
        <v>83</v>
      </c>
      <c r="R880" s="1" t="s">
        <v>22</v>
      </c>
    </row>
    <row r="881" spans="1:18" hidden="1" x14ac:dyDescent="0.3">
      <c r="A881" s="1" t="s">
        <v>16</v>
      </c>
      <c r="B881" s="1" t="s">
        <v>16</v>
      </c>
      <c r="C881" s="1" t="s">
        <v>81</v>
      </c>
      <c r="D881" s="1">
        <v>75.239999999999995</v>
      </c>
      <c r="E881" s="1" t="s">
        <v>100</v>
      </c>
      <c r="F881" s="1">
        <v>18</v>
      </c>
      <c r="G881" s="1" t="str">
        <f t="shared" si="32"/>
        <v>18/114</v>
      </c>
      <c r="H881" s="1">
        <v>660</v>
      </c>
      <c r="I881" s="1">
        <v>47</v>
      </c>
      <c r="J881" s="1">
        <v>50</v>
      </c>
      <c r="K881" s="1" t="s">
        <v>25</v>
      </c>
      <c r="L881" s="1" t="s">
        <v>34</v>
      </c>
      <c r="M881" s="1">
        <v>2003</v>
      </c>
      <c r="N881" s="1">
        <v>49.617445807500303</v>
      </c>
      <c r="O881" s="1">
        <v>-113.464314297576</v>
      </c>
      <c r="Q881" s="1" t="s">
        <v>83</v>
      </c>
      <c r="R881" s="1" t="s">
        <v>22</v>
      </c>
    </row>
    <row r="882" spans="1:18" hidden="1" x14ac:dyDescent="0.3">
      <c r="A882" s="1" t="s">
        <v>16</v>
      </c>
      <c r="B882" s="1" t="s">
        <v>16</v>
      </c>
      <c r="C882" s="1" t="s">
        <v>81</v>
      </c>
      <c r="D882" s="1">
        <v>75.239999999999995</v>
      </c>
      <c r="E882" s="1" t="s">
        <v>101</v>
      </c>
      <c r="F882" s="1">
        <v>19</v>
      </c>
      <c r="G882" s="1" t="str">
        <f t="shared" si="32"/>
        <v>19/114</v>
      </c>
      <c r="H882" s="1">
        <v>660</v>
      </c>
      <c r="I882" s="1">
        <v>47</v>
      </c>
      <c r="J882" s="1">
        <v>50</v>
      </c>
      <c r="K882" s="1" t="s">
        <v>25</v>
      </c>
      <c r="L882" s="1" t="s">
        <v>34</v>
      </c>
      <c r="M882" s="1">
        <v>2003</v>
      </c>
      <c r="N882" s="1">
        <v>49.624851912854801</v>
      </c>
      <c r="O882" s="1">
        <v>-113.48399339804401</v>
      </c>
      <c r="Q882" s="1" t="s">
        <v>83</v>
      </c>
      <c r="R882" s="1" t="s">
        <v>22</v>
      </c>
    </row>
    <row r="883" spans="1:18" hidden="1" x14ac:dyDescent="0.3">
      <c r="A883" s="1" t="s">
        <v>16</v>
      </c>
      <c r="B883" s="1" t="s">
        <v>16</v>
      </c>
      <c r="C883" s="1" t="s">
        <v>81</v>
      </c>
      <c r="D883" s="1">
        <v>75.239999999999995</v>
      </c>
      <c r="E883" s="1" t="s">
        <v>102</v>
      </c>
      <c r="F883" s="1">
        <v>20</v>
      </c>
      <c r="G883" s="1" t="str">
        <f t="shared" si="32"/>
        <v>20/114</v>
      </c>
      <c r="H883" s="1">
        <v>660</v>
      </c>
      <c r="I883" s="1">
        <v>47</v>
      </c>
      <c r="J883" s="1">
        <v>50</v>
      </c>
      <c r="K883" s="1" t="s">
        <v>25</v>
      </c>
      <c r="L883" s="1" t="s">
        <v>34</v>
      </c>
      <c r="M883" s="1">
        <v>2003</v>
      </c>
      <c r="N883" s="1">
        <v>49.6242141311415</v>
      </c>
      <c r="O883" s="1">
        <v>-113.48210607886</v>
      </c>
      <c r="Q883" s="1" t="s">
        <v>83</v>
      </c>
      <c r="R883" s="1" t="s">
        <v>22</v>
      </c>
    </row>
    <row r="884" spans="1:18" hidden="1" x14ac:dyDescent="0.3">
      <c r="A884" s="1" t="s">
        <v>16</v>
      </c>
      <c r="B884" s="1" t="s">
        <v>16</v>
      </c>
      <c r="C884" s="1" t="s">
        <v>81</v>
      </c>
      <c r="D884" s="1">
        <v>75.239999999999995</v>
      </c>
      <c r="E884" s="1" t="s">
        <v>103</v>
      </c>
      <c r="F884" s="1">
        <v>21</v>
      </c>
      <c r="G884" s="1" t="str">
        <f t="shared" si="32"/>
        <v>21/114</v>
      </c>
      <c r="H884" s="1">
        <v>660</v>
      </c>
      <c r="I884" s="1">
        <v>47</v>
      </c>
      <c r="J884" s="1">
        <v>50</v>
      </c>
      <c r="K884" s="1" t="s">
        <v>25</v>
      </c>
      <c r="L884" s="1" t="s">
        <v>34</v>
      </c>
      <c r="M884" s="1">
        <v>2003</v>
      </c>
      <c r="N884" s="1">
        <v>49.623568377659197</v>
      </c>
      <c r="O884" s="1">
        <v>-113.48025330375</v>
      </c>
      <c r="Q884" s="1" t="s">
        <v>83</v>
      </c>
      <c r="R884" s="1" t="s">
        <v>22</v>
      </c>
    </row>
    <row r="885" spans="1:18" hidden="1" x14ac:dyDescent="0.3">
      <c r="A885" s="1" t="s">
        <v>16</v>
      </c>
      <c r="B885" s="1" t="s">
        <v>16</v>
      </c>
      <c r="C885" s="1" t="s">
        <v>81</v>
      </c>
      <c r="D885" s="1">
        <v>75.239999999999995</v>
      </c>
      <c r="E885" s="1" t="s">
        <v>104</v>
      </c>
      <c r="F885" s="1">
        <v>22</v>
      </c>
      <c r="G885" s="1" t="str">
        <f t="shared" si="32"/>
        <v>22/114</v>
      </c>
      <c r="H885" s="1">
        <v>660</v>
      </c>
      <c r="I885" s="1">
        <v>47</v>
      </c>
      <c r="J885" s="1">
        <v>50</v>
      </c>
      <c r="K885" s="1" t="s">
        <v>25</v>
      </c>
      <c r="L885" s="1" t="s">
        <v>34</v>
      </c>
      <c r="M885" s="1">
        <v>2003</v>
      </c>
      <c r="N885" s="1">
        <v>49.623753838283001</v>
      </c>
      <c r="O885" s="1">
        <v>-113.496740095307</v>
      </c>
      <c r="Q885" s="1" t="s">
        <v>83</v>
      </c>
      <c r="R885" s="1" t="s">
        <v>22</v>
      </c>
    </row>
    <row r="886" spans="1:18" hidden="1" x14ac:dyDescent="0.3">
      <c r="A886" s="1" t="s">
        <v>16</v>
      </c>
      <c r="B886" s="1" t="s">
        <v>16</v>
      </c>
      <c r="C886" s="1" t="s">
        <v>81</v>
      </c>
      <c r="D886" s="1">
        <v>75.239999999999995</v>
      </c>
      <c r="E886" s="1" t="s">
        <v>105</v>
      </c>
      <c r="F886" s="1">
        <v>23</v>
      </c>
      <c r="G886" s="1" t="str">
        <f t="shared" si="32"/>
        <v>23/114</v>
      </c>
      <c r="H886" s="1">
        <v>660</v>
      </c>
      <c r="I886" s="1">
        <v>47</v>
      </c>
      <c r="J886" s="1">
        <v>50</v>
      </c>
      <c r="K886" s="1" t="s">
        <v>25</v>
      </c>
      <c r="L886" s="1" t="s">
        <v>34</v>
      </c>
      <c r="M886" s="1">
        <v>2003</v>
      </c>
      <c r="N886" s="1">
        <v>49.622895538382302</v>
      </c>
      <c r="O886" s="1">
        <v>-113.49528340094299</v>
      </c>
      <c r="Q886" s="1" t="s">
        <v>83</v>
      </c>
      <c r="R886" s="1" t="s">
        <v>22</v>
      </c>
    </row>
    <row r="887" spans="1:18" hidden="1" x14ac:dyDescent="0.3">
      <c r="A887" s="1" t="s">
        <v>16</v>
      </c>
      <c r="B887" s="1" t="s">
        <v>16</v>
      </c>
      <c r="C887" s="1" t="s">
        <v>81</v>
      </c>
      <c r="D887" s="1">
        <v>75.239999999999995</v>
      </c>
      <c r="E887" s="1" t="s">
        <v>106</v>
      </c>
      <c r="F887" s="1">
        <v>24</v>
      </c>
      <c r="G887" s="1" t="str">
        <f t="shared" si="32"/>
        <v>24/114</v>
      </c>
      <c r="H887" s="1">
        <v>660</v>
      </c>
      <c r="I887" s="1">
        <v>47</v>
      </c>
      <c r="J887" s="1">
        <v>50</v>
      </c>
      <c r="K887" s="1" t="s">
        <v>25</v>
      </c>
      <c r="L887" s="1" t="s">
        <v>34</v>
      </c>
      <c r="M887" s="1">
        <v>2003</v>
      </c>
      <c r="N887" s="1">
        <v>49.6221661003622</v>
      </c>
      <c r="O887" s="1">
        <v>-113.493736365256</v>
      </c>
      <c r="Q887" s="1" t="s">
        <v>83</v>
      </c>
      <c r="R887" s="1" t="s">
        <v>22</v>
      </c>
    </row>
    <row r="888" spans="1:18" hidden="1" x14ac:dyDescent="0.3">
      <c r="A888" s="1" t="s">
        <v>16</v>
      </c>
      <c r="B888" s="1" t="s">
        <v>16</v>
      </c>
      <c r="C888" s="1" t="s">
        <v>81</v>
      </c>
      <c r="D888" s="1">
        <v>75.239999999999995</v>
      </c>
      <c r="E888" s="1" t="s">
        <v>107</v>
      </c>
      <c r="F888" s="1">
        <v>25</v>
      </c>
      <c r="G888" s="1" t="str">
        <f t="shared" si="32"/>
        <v>25/114</v>
      </c>
      <c r="H888" s="1">
        <v>660</v>
      </c>
      <c r="I888" s="1">
        <v>47</v>
      </c>
      <c r="J888" s="1">
        <v>50</v>
      </c>
      <c r="K888" s="1" t="s">
        <v>25</v>
      </c>
      <c r="L888" s="1" t="s">
        <v>34</v>
      </c>
      <c r="M888" s="1">
        <v>2003</v>
      </c>
      <c r="N888" s="1">
        <v>49.621601472295502</v>
      </c>
      <c r="O888" s="1">
        <v>-113.492002284809</v>
      </c>
      <c r="Q888" s="1" t="s">
        <v>83</v>
      </c>
      <c r="R888" s="1" t="s">
        <v>22</v>
      </c>
    </row>
    <row r="889" spans="1:18" hidden="1" x14ac:dyDescent="0.3">
      <c r="A889" s="1" t="s">
        <v>16</v>
      </c>
      <c r="B889" s="1" t="s">
        <v>16</v>
      </c>
      <c r="C889" s="1" t="s">
        <v>81</v>
      </c>
      <c r="D889" s="1">
        <v>75.239999999999995</v>
      </c>
      <c r="E889" s="1" t="s">
        <v>108</v>
      </c>
      <c r="F889" s="1">
        <v>26</v>
      </c>
      <c r="G889" s="1" t="str">
        <f t="shared" si="32"/>
        <v>26/114</v>
      </c>
      <c r="H889" s="1">
        <v>660</v>
      </c>
      <c r="I889" s="1">
        <v>47</v>
      </c>
      <c r="J889" s="1">
        <v>50</v>
      </c>
      <c r="K889" s="1" t="s">
        <v>25</v>
      </c>
      <c r="L889" s="1" t="s">
        <v>34</v>
      </c>
      <c r="M889" s="1">
        <v>2003</v>
      </c>
      <c r="N889" s="1">
        <v>49.621077148114303</v>
      </c>
      <c r="O889" s="1">
        <v>-113.49030407587399</v>
      </c>
      <c r="Q889" s="1" t="s">
        <v>83</v>
      </c>
      <c r="R889" s="1" t="s">
        <v>22</v>
      </c>
    </row>
    <row r="890" spans="1:18" hidden="1" x14ac:dyDescent="0.3">
      <c r="A890" s="1" t="s">
        <v>16</v>
      </c>
      <c r="B890" s="1" t="s">
        <v>16</v>
      </c>
      <c r="C890" s="1" t="s">
        <v>81</v>
      </c>
      <c r="D890" s="1">
        <v>75.239999999999995</v>
      </c>
      <c r="E890" s="1" t="s">
        <v>109</v>
      </c>
      <c r="F890" s="1">
        <v>27</v>
      </c>
      <c r="G890" s="1" t="str">
        <f t="shared" si="32"/>
        <v>27/114</v>
      </c>
      <c r="H890" s="1">
        <v>660</v>
      </c>
      <c r="I890" s="1">
        <v>47</v>
      </c>
      <c r="J890" s="1">
        <v>50</v>
      </c>
      <c r="K890" s="1" t="s">
        <v>25</v>
      </c>
      <c r="L890" s="1" t="s">
        <v>34</v>
      </c>
      <c r="M890" s="1">
        <v>2003</v>
      </c>
      <c r="N890" s="1">
        <v>49.620428501548801</v>
      </c>
      <c r="O890" s="1">
        <v>-113.488460781667</v>
      </c>
      <c r="Q890" s="1" t="s">
        <v>83</v>
      </c>
      <c r="R890" s="1" t="s">
        <v>22</v>
      </c>
    </row>
    <row r="891" spans="1:18" hidden="1" x14ac:dyDescent="0.3">
      <c r="A891" s="1" t="s">
        <v>16</v>
      </c>
      <c r="B891" s="1" t="s">
        <v>16</v>
      </c>
      <c r="C891" s="1" t="s">
        <v>81</v>
      </c>
      <c r="D891" s="1">
        <v>75.239999999999995</v>
      </c>
      <c r="E891" s="1" t="s">
        <v>110</v>
      </c>
      <c r="F891" s="1">
        <v>28</v>
      </c>
      <c r="G891" s="1" t="str">
        <f t="shared" si="32"/>
        <v>28/114</v>
      </c>
      <c r="H891" s="1">
        <v>660</v>
      </c>
      <c r="I891" s="1">
        <v>47</v>
      </c>
      <c r="J891" s="1">
        <v>50</v>
      </c>
      <c r="K891" s="1" t="s">
        <v>25</v>
      </c>
      <c r="L891" s="1" t="s">
        <v>34</v>
      </c>
      <c r="M891" s="1">
        <v>2003</v>
      </c>
      <c r="N891" s="1">
        <v>49.6199086551579</v>
      </c>
      <c r="O891" s="1">
        <v>-113.48671349625999</v>
      </c>
      <c r="Q891" s="1" t="s">
        <v>83</v>
      </c>
      <c r="R891" s="1" t="s">
        <v>22</v>
      </c>
    </row>
    <row r="892" spans="1:18" hidden="1" x14ac:dyDescent="0.3">
      <c r="A892" s="1" t="s">
        <v>16</v>
      </c>
      <c r="B892" s="1" t="s">
        <v>16</v>
      </c>
      <c r="C892" s="1" t="s">
        <v>81</v>
      </c>
      <c r="D892" s="1">
        <v>75.239999999999995</v>
      </c>
      <c r="E892" s="1" t="s">
        <v>111</v>
      </c>
      <c r="F892" s="1">
        <v>29</v>
      </c>
      <c r="G892" s="1" t="str">
        <f t="shared" si="32"/>
        <v>29/114</v>
      </c>
      <c r="H892" s="1">
        <v>660</v>
      </c>
      <c r="I892" s="1">
        <v>47</v>
      </c>
      <c r="J892" s="1">
        <v>50</v>
      </c>
      <c r="K892" s="1" t="s">
        <v>25</v>
      </c>
      <c r="L892" s="1" t="s">
        <v>34</v>
      </c>
      <c r="M892" s="1">
        <v>2003</v>
      </c>
      <c r="N892" s="1">
        <v>49.619301865211298</v>
      </c>
      <c r="O892" s="1">
        <v>-113.485042374063</v>
      </c>
      <c r="Q892" s="1" t="s">
        <v>83</v>
      </c>
      <c r="R892" s="1" t="s">
        <v>22</v>
      </c>
    </row>
    <row r="893" spans="1:18" hidden="1" x14ac:dyDescent="0.3">
      <c r="A893" s="1" t="s">
        <v>16</v>
      </c>
      <c r="B893" s="1" t="s">
        <v>16</v>
      </c>
      <c r="C893" s="1" t="s">
        <v>81</v>
      </c>
      <c r="D893" s="1">
        <v>75.239999999999995</v>
      </c>
      <c r="E893" s="1" t="s">
        <v>112</v>
      </c>
      <c r="F893" s="1">
        <v>30</v>
      </c>
      <c r="G893" s="1" t="str">
        <f t="shared" si="32"/>
        <v>30/114</v>
      </c>
      <c r="H893" s="1">
        <v>660</v>
      </c>
      <c r="I893" s="1">
        <v>47</v>
      </c>
      <c r="J893" s="1">
        <v>50</v>
      </c>
      <c r="K893" s="1" t="s">
        <v>25</v>
      </c>
      <c r="L893" s="1" t="s">
        <v>34</v>
      </c>
      <c r="M893" s="1">
        <v>2003</v>
      </c>
      <c r="N893" s="1">
        <v>49.618728488273099</v>
      </c>
      <c r="O893" s="1">
        <v>-113.48325797868701</v>
      </c>
      <c r="Q893" s="1" t="s">
        <v>83</v>
      </c>
      <c r="R893" s="1" t="s">
        <v>22</v>
      </c>
    </row>
    <row r="894" spans="1:18" hidden="1" x14ac:dyDescent="0.3">
      <c r="A894" s="1" t="s">
        <v>16</v>
      </c>
      <c r="B894" s="1" t="s">
        <v>16</v>
      </c>
      <c r="C894" s="1" t="s">
        <v>81</v>
      </c>
      <c r="D894" s="1">
        <v>75.239999999999995</v>
      </c>
      <c r="E894" s="1" t="s">
        <v>113</v>
      </c>
      <c r="F894" s="1">
        <v>31</v>
      </c>
      <c r="G894" s="1" t="str">
        <f t="shared" si="32"/>
        <v>31/114</v>
      </c>
      <c r="H894" s="1">
        <v>660</v>
      </c>
      <c r="I894" s="1">
        <v>47</v>
      </c>
      <c r="J894" s="1">
        <v>50</v>
      </c>
      <c r="K894" s="1" t="s">
        <v>25</v>
      </c>
      <c r="L894" s="1" t="s">
        <v>34</v>
      </c>
      <c r="M894" s="1">
        <v>2003</v>
      </c>
      <c r="N894" s="1">
        <v>49.618095413489698</v>
      </c>
      <c r="O894" s="1">
        <v>-113.48139562599501</v>
      </c>
      <c r="Q894" s="1" t="s">
        <v>83</v>
      </c>
      <c r="R894" s="1" t="s">
        <v>22</v>
      </c>
    </row>
    <row r="895" spans="1:18" hidden="1" x14ac:dyDescent="0.3">
      <c r="A895" s="1" t="s">
        <v>16</v>
      </c>
      <c r="B895" s="1" t="s">
        <v>16</v>
      </c>
      <c r="C895" s="1" t="s">
        <v>81</v>
      </c>
      <c r="D895" s="1">
        <v>75.239999999999995</v>
      </c>
      <c r="E895" s="1" t="s">
        <v>114</v>
      </c>
      <c r="F895" s="1">
        <v>32</v>
      </c>
      <c r="G895" s="1" t="str">
        <f t="shared" si="32"/>
        <v>32/114</v>
      </c>
      <c r="H895" s="1">
        <v>660</v>
      </c>
      <c r="I895" s="1">
        <v>47</v>
      </c>
      <c r="J895" s="1">
        <v>50</v>
      </c>
      <c r="K895" s="1" t="s">
        <v>25</v>
      </c>
      <c r="L895" s="1" t="s">
        <v>34</v>
      </c>
      <c r="M895" s="1">
        <v>2003</v>
      </c>
      <c r="N895" s="1">
        <v>49.617559504121203</v>
      </c>
      <c r="O895" s="1">
        <v>-113.479732226972</v>
      </c>
      <c r="Q895" s="1" t="s">
        <v>83</v>
      </c>
      <c r="R895" s="1" t="s">
        <v>22</v>
      </c>
    </row>
    <row r="896" spans="1:18" hidden="1" x14ac:dyDescent="0.3">
      <c r="A896" s="1" t="s">
        <v>16</v>
      </c>
      <c r="B896" s="1" t="s">
        <v>16</v>
      </c>
      <c r="C896" s="1" t="s">
        <v>81</v>
      </c>
      <c r="D896" s="1">
        <v>75.239999999999995</v>
      </c>
      <c r="E896" s="1" t="s">
        <v>115</v>
      </c>
      <c r="F896" s="1">
        <v>33</v>
      </c>
      <c r="G896" s="1" t="str">
        <f t="shared" ref="G896:G927" si="33">F896&amp;"/"&amp;114</f>
        <v>33/114</v>
      </c>
      <c r="H896" s="1">
        <v>660</v>
      </c>
      <c r="I896" s="1">
        <v>47</v>
      </c>
      <c r="J896" s="1">
        <v>50</v>
      </c>
      <c r="K896" s="1" t="s">
        <v>25</v>
      </c>
      <c r="L896" s="1" t="s">
        <v>34</v>
      </c>
      <c r="M896" s="1">
        <v>2003</v>
      </c>
      <c r="N896" s="1">
        <v>49.616953708024901</v>
      </c>
      <c r="O896" s="1">
        <v>-113.477907773943</v>
      </c>
      <c r="Q896" s="1" t="s">
        <v>83</v>
      </c>
      <c r="R896" s="1" t="s">
        <v>22</v>
      </c>
    </row>
    <row r="897" spans="1:18" hidden="1" x14ac:dyDescent="0.3">
      <c r="A897" s="1" t="s">
        <v>16</v>
      </c>
      <c r="B897" s="1" t="s">
        <v>16</v>
      </c>
      <c r="C897" s="1" t="s">
        <v>81</v>
      </c>
      <c r="D897" s="1">
        <v>75.239999999999995</v>
      </c>
      <c r="E897" s="1" t="s">
        <v>116</v>
      </c>
      <c r="F897" s="1">
        <v>34</v>
      </c>
      <c r="G897" s="1" t="str">
        <f t="shared" si="33"/>
        <v>34/114</v>
      </c>
      <c r="H897" s="1">
        <v>660</v>
      </c>
      <c r="I897" s="1">
        <v>47</v>
      </c>
      <c r="J897" s="1">
        <v>50</v>
      </c>
      <c r="K897" s="1" t="s">
        <v>25</v>
      </c>
      <c r="L897" s="1" t="s">
        <v>34</v>
      </c>
      <c r="M897" s="1">
        <v>2003</v>
      </c>
      <c r="N897" s="1">
        <v>49.619131957470003</v>
      </c>
      <c r="O897" s="1">
        <v>-113.501613931324</v>
      </c>
      <c r="Q897" s="1" t="s">
        <v>83</v>
      </c>
      <c r="R897" s="1" t="s">
        <v>22</v>
      </c>
    </row>
    <row r="898" spans="1:18" hidden="1" x14ac:dyDescent="0.3">
      <c r="A898" s="1" t="s">
        <v>16</v>
      </c>
      <c r="B898" s="1" t="s">
        <v>16</v>
      </c>
      <c r="C898" s="1" t="s">
        <v>81</v>
      </c>
      <c r="D898" s="1">
        <v>75.239999999999995</v>
      </c>
      <c r="E898" s="1" t="s">
        <v>117</v>
      </c>
      <c r="F898" s="1">
        <v>35</v>
      </c>
      <c r="G898" s="1" t="str">
        <f t="shared" si="33"/>
        <v>35/114</v>
      </c>
      <c r="H898" s="1">
        <v>660</v>
      </c>
      <c r="I898" s="1">
        <v>47</v>
      </c>
      <c r="J898" s="1">
        <v>50</v>
      </c>
      <c r="K898" s="1" t="s">
        <v>25</v>
      </c>
      <c r="L898" s="1" t="s">
        <v>34</v>
      </c>
      <c r="M898" s="1">
        <v>2003</v>
      </c>
      <c r="N898" s="1">
        <v>49.6181892536639</v>
      </c>
      <c r="O898" s="1">
        <v>-113.500139084297</v>
      </c>
      <c r="Q898" s="1" t="s">
        <v>83</v>
      </c>
      <c r="R898" s="1" t="s">
        <v>22</v>
      </c>
    </row>
    <row r="899" spans="1:18" hidden="1" x14ac:dyDescent="0.3">
      <c r="A899" s="1" t="s">
        <v>16</v>
      </c>
      <c r="B899" s="1" t="s">
        <v>16</v>
      </c>
      <c r="C899" s="1" t="s">
        <v>81</v>
      </c>
      <c r="D899" s="1">
        <v>75.239999999999995</v>
      </c>
      <c r="E899" s="1" t="s">
        <v>118</v>
      </c>
      <c r="F899" s="1">
        <v>36</v>
      </c>
      <c r="G899" s="1" t="str">
        <f t="shared" si="33"/>
        <v>36/114</v>
      </c>
      <c r="H899" s="1">
        <v>660</v>
      </c>
      <c r="I899" s="1">
        <v>47</v>
      </c>
      <c r="J899" s="1">
        <v>50</v>
      </c>
      <c r="K899" s="1" t="s">
        <v>25</v>
      </c>
      <c r="L899" s="1" t="s">
        <v>34</v>
      </c>
      <c r="M899" s="1">
        <v>2003</v>
      </c>
      <c r="N899" s="1">
        <v>49.6172142300098</v>
      </c>
      <c r="O899" s="1">
        <v>-113.49891610221199</v>
      </c>
      <c r="Q899" s="1" t="s">
        <v>83</v>
      </c>
      <c r="R899" s="1" t="s">
        <v>22</v>
      </c>
    </row>
    <row r="900" spans="1:18" hidden="1" x14ac:dyDescent="0.3">
      <c r="A900" s="1" t="s">
        <v>16</v>
      </c>
      <c r="B900" s="1" t="s">
        <v>16</v>
      </c>
      <c r="C900" s="1" t="s">
        <v>81</v>
      </c>
      <c r="D900" s="1">
        <v>75.239999999999995</v>
      </c>
      <c r="E900" s="1" t="s">
        <v>119</v>
      </c>
      <c r="F900" s="1">
        <v>37</v>
      </c>
      <c r="G900" s="1" t="str">
        <f t="shared" si="33"/>
        <v>37/114</v>
      </c>
      <c r="H900" s="1">
        <v>660</v>
      </c>
      <c r="I900" s="1">
        <v>47</v>
      </c>
      <c r="J900" s="1">
        <v>50</v>
      </c>
      <c r="K900" s="1" t="s">
        <v>25</v>
      </c>
      <c r="L900" s="1" t="s">
        <v>34</v>
      </c>
      <c r="M900" s="1">
        <v>2003</v>
      </c>
      <c r="N900" s="1">
        <v>49.616228053028102</v>
      </c>
      <c r="O900" s="1">
        <v>-113.497578855854</v>
      </c>
      <c r="Q900" s="1" t="s">
        <v>83</v>
      </c>
      <c r="R900" s="1" t="s">
        <v>22</v>
      </c>
    </row>
    <row r="901" spans="1:18" hidden="1" x14ac:dyDescent="0.3">
      <c r="A901" s="1" t="s">
        <v>16</v>
      </c>
      <c r="B901" s="1" t="s">
        <v>16</v>
      </c>
      <c r="C901" s="1" t="s">
        <v>81</v>
      </c>
      <c r="D901" s="1">
        <v>75.239999999999995</v>
      </c>
      <c r="E901" s="1" t="s">
        <v>120</v>
      </c>
      <c r="F901" s="1">
        <v>38</v>
      </c>
      <c r="G901" s="1" t="str">
        <f t="shared" si="33"/>
        <v>38/114</v>
      </c>
      <c r="H901" s="1">
        <v>660</v>
      </c>
      <c r="I901" s="1">
        <v>47</v>
      </c>
      <c r="J901" s="1">
        <v>50</v>
      </c>
      <c r="K901" s="1" t="s">
        <v>25</v>
      </c>
      <c r="L901" s="1" t="s">
        <v>34</v>
      </c>
      <c r="M901" s="1">
        <v>2003</v>
      </c>
      <c r="N901" s="1">
        <v>49.6153838672154</v>
      </c>
      <c r="O901" s="1">
        <v>-113.496317175664</v>
      </c>
      <c r="Q901" s="1" t="s">
        <v>83</v>
      </c>
      <c r="R901" s="1" t="s">
        <v>22</v>
      </c>
    </row>
    <row r="902" spans="1:18" hidden="1" x14ac:dyDescent="0.3">
      <c r="A902" s="1" t="s">
        <v>16</v>
      </c>
      <c r="B902" s="1" t="s">
        <v>16</v>
      </c>
      <c r="C902" s="1" t="s">
        <v>81</v>
      </c>
      <c r="D902" s="1">
        <v>75.239999999999995</v>
      </c>
      <c r="E902" s="1" t="s">
        <v>121</v>
      </c>
      <c r="F902" s="1">
        <v>39</v>
      </c>
      <c r="G902" s="1" t="str">
        <f t="shared" si="33"/>
        <v>39/114</v>
      </c>
      <c r="H902" s="1">
        <v>660</v>
      </c>
      <c r="I902" s="1">
        <v>47</v>
      </c>
      <c r="J902" s="1">
        <v>50</v>
      </c>
      <c r="K902" s="1" t="s">
        <v>25</v>
      </c>
      <c r="L902" s="1" t="s">
        <v>34</v>
      </c>
      <c r="M902" s="1">
        <v>2003</v>
      </c>
      <c r="N902" s="1">
        <v>49.614797145393901</v>
      </c>
      <c r="O902" s="1">
        <v>-113.49456477712501</v>
      </c>
      <c r="Q902" s="1" t="s">
        <v>83</v>
      </c>
      <c r="R902" s="1" t="s">
        <v>22</v>
      </c>
    </row>
    <row r="903" spans="1:18" hidden="1" x14ac:dyDescent="0.3">
      <c r="A903" s="1" t="s">
        <v>16</v>
      </c>
      <c r="B903" s="1" t="s">
        <v>16</v>
      </c>
      <c r="C903" s="1" t="s">
        <v>81</v>
      </c>
      <c r="D903" s="1">
        <v>75.239999999999995</v>
      </c>
      <c r="E903" s="1" t="s">
        <v>122</v>
      </c>
      <c r="F903" s="1">
        <v>40</v>
      </c>
      <c r="G903" s="1" t="str">
        <f t="shared" si="33"/>
        <v>40/114</v>
      </c>
      <c r="H903" s="1">
        <v>660</v>
      </c>
      <c r="I903" s="1">
        <v>47</v>
      </c>
      <c r="J903" s="1">
        <v>50</v>
      </c>
      <c r="K903" s="1" t="s">
        <v>25</v>
      </c>
      <c r="L903" s="1" t="s">
        <v>34</v>
      </c>
      <c r="M903" s="1">
        <v>2003</v>
      </c>
      <c r="N903" s="1">
        <v>49.614264283995801</v>
      </c>
      <c r="O903" s="1">
        <v>-113.492854688303</v>
      </c>
      <c r="Q903" s="1" t="s">
        <v>83</v>
      </c>
      <c r="R903" s="1" t="s">
        <v>22</v>
      </c>
    </row>
    <row r="904" spans="1:18" hidden="1" x14ac:dyDescent="0.3">
      <c r="A904" s="1" t="s">
        <v>16</v>
      </c>
      <c r="B904" s="1" t="s">
        <v>16</v>
      </c>
      <c r="C904" s="1" t="s">
        <v>81</v>
      </c>
      <c r="D904" s="1">
        <v>75.239999999999995</v>
      </c>
      <c r="E904" s="1" t="s">
        <v>123</v>
      </c>
      <c r="F904" s="1">
        <v>41</v>
      </c>
      <c r="G904" s="1" t="str">
        <f t="shared" si="33"/>
        <v>41/114</v>
      </c>
      <c r="H904" s="1">
        <v>660</v>
      </c>
      <c r="I904" s="1">
        <v>47</v>
      </c>
      <c r="J904" s="1">
        <v>50</v>
      </c>
      <c r="K904" s="1" t="s">
        <v>25</v>
      </c>
      <c r="L904" s="1" t="s">
        <v>34</v>
      </c>
      <c r="M904" s="1">
        <v>2003</v>
      </c>
      <c r="N904" s="1">
        <v>49.613709138569803</v>
      </c>
      <c r="O904" s="1">
        <v>-113.491070459399</v>
      </c>
      <c r="Q904" s="1" t="s">
        <v>83</v>
      </c>
      <c r="R904" s="1" t="s">
        <v>22</v>
      </c>
    </row>
    <row r="905" spans="1:18" hidden="1" x14ac:dyDescent="0.3">
      <c r="A905" s="1" t="s">
        <v>16</v>
      </c>
      <c r="B905" s="1" t="s">
        <v>16</v>
      </c>
      <c r="C905" s="1" t="s">
        <v>81</v>
      </c>
      <c r="D905" s="1">
        <v>75.239999999999995</v>
      </c>
      <c r="E905" s="1" t="s">
        <v>124</v>
      </c>
      <c r="F905" s="1">
        <v>42</v>
      </c>
      <c r="G905" s="1" t="str">
        <f t="shared" si="33"/>
        <v>42/114</v>
      </c>
      <c r="H905" s="1">
        <v>660</v>
      </c>
      <c r="I905" s="1">
        <v>47</v>
      </c>
      <c r="J905" s="1">
        <v>50</v>
      </c>
      <c r="K905" s="1" t="s">
        <v>25</v>
      </c>
      <c r="L905" s="1" t="s">
        <v>34</v>
      </c>
      <c r="M905" s="1">
        <v>2003</v>
      </c>
      <c r="N905" s="1">
        <v>49.613053887595903</v>
      </c>
      <c r="O905" s="1">
        <v>-113.48927281825399</v>
      </c>
      <c r="Q905" s="1" t="s">
        <v>83</v>
      </c>
      <c r="R905" s="1" t="s">
        <v>22</v>
      </c>
    </row>
    <row r="906" spans="1:18" hidden="1" x14ac:dyDescent="0.3">
      <c r="A906" s="1" t="s">
        <v>16</v>
      </c>
      <c r="B906" s="1" t="s">
        <v>16</v>
      </c>
      <c r="C906" s="1" t="s">
        <v>81</v>
      </c>
      <c r="D906" s="1">
        <v>75.239999999999995</v>
      </c>
      <c r="E906" s="1" t="s">
        <v>125</v>
      </c>
      <c r="F906" s="1">
        <v>43</v>
      </c>
      <c r="G906" s="1" t="str">
        <f t="shared" si="33"/>
        <v>43/114</v>
      </c>
      <c r="H906" s="1">
        <v>660</v>
      </c>
      <c r="I906" s="1">
        <v>47</v>
      </c>
      <c r="J906" s="1">
        <v>50</v>
      </c>
      <c r="K906" s="1" t="s">
        <v>25</v>
      </c>
      <c r="L906" s="1" t="s">
        <v>34</v>
      </c>
      <c r="M906" s="1">
        <v>2003</v>
      </c>
      <c r="N906" s="1">
        <v>49.612505136518799</v>
      </c>
      <c r="O906" s="1">
        <v>-113.487522067624</v>
      </c>
      <c r="Q906" s="1" t="s">
        <v>83</v>
      </c>
      <c r="R906" s="1" t="s">
        <v>22</v>
      </c>
    </row>
    <row r="907" spans="1:18" hidden="1" x14ac:dyDescent="0.3">
      <c r="A907" s="1" t="s">
        <v>16</v>
      </c>
      <c r="B907" s="1" t="s">
        <v>16</v>
      </c>
      <c r="C907" s="1" t="s">
        <v>81</v>
      </c>
      <c r="D907" s="1">
        <v>75.239999999999995</v>
      </c>
      <c r="E907" s="1" t="s">
        <v>126</v>
      </c>
      <c r="F907" s="1">
        <v>44</v>
      </c>
      <c r="G907" s="1" t="str">
        <f t="shared" si="33"/>
        <v>44/114</v>
      </c>
      <c r="H907" s="1">
        <v>660</v>
      </c>
      <c r="I907" s="1">
        <v>47</v>
      </c>
      <c r="J907" s="1">
        <v>50</v>
      </c>
      <c r="K907" s="1" t="s">
        <v>25</v>
      </c>
      <c r="L907" s="1" t="s">
        <v>34</v>
      </c>
      <c r="M907" s="1">
        <v>2003</v>
      </c>
      <c r="N907" s="1">
        <v>49.611913088680801</v>
      </c>
      <c r="O907" s="1">
        <v>-113.48580629499099</v>
      </c>
      <c r="Q907" s="1" t="s">
        <v>83</v>
      </c>
      <c r="R907" s="1" t="s">
        <v>22</v>
      </c>
    </row>
    <row r="908" spans="1:18" hidden="1" x14ac:dyDescent="0.3">
      <c r="A908" s="1" t="s">
        <v>16</v>
      </c>
      <c r="B908" s="1" t="s">
        <v>16</v>
      </c>
      <c r="C908" s="1" t="s">
        <v>81</v>
      </c>
      <c r="D908" s="1">
        <v>75.239999999999995</v>
      </c>
      <c r="E908" s="1" t="s">
        <v>127</v>
      </c>
      <c r="F908" s="1">
        <v>45</v>
      </c>
      <c r="G908" s="1" t="str">
        <f t="shared" si="33"/>
        <v>45/114</v>
      </c>
      <c r="H908" s="1">
        <v>660</v>
      </c>
      <c r="I908" s="1">
        <v>47</v>
      </c>
      <c r="J908" s="1">
        <v>50</v>
      </c>
      <c r="K908" s="1" t="s">
        <v>25</v>
      </c>
      <c r="L908" s="1" t="s">
        <v>34</v>
      </c>
      <c r="M908" s="1">
        <v>2003</v>
      </c>
      <c r="N908" s="1">
        <v>49.611275889794399</v>
      </c>
      <c r="O908" s="1">
        <v>-113.483939593234</v>
      </c>
      <c r="Q908" s="1" t="s">
        <v>83</v>
      </c>
      <c r="R908" s="1" t="s">
        <v>22</v>
      </c>
    </row>
    <row r="909" spans="1:18" hidden="1" x14ac:dyDescent="0.3">
      <c r="A909" s="1" t="s">
        <v>16</v>
      </c>
      <c r="B909" s="1" t="s">
        <v>16</v>
      </c>
      <c r="C909" s="1" t="s">
        <v>81</v>
      </c>
      <c r="D909" s="1">
        <v>75.239999999999995</v>
      </c>
      <c r="E909" s="1" t="s">
        <v>128</v>
      </c>
      <c r="F909" s="1">
        <v>46</v>
      </c>
      <c r="G909" s="1" t="str">
        <f t="shared" si="33"/>
        <v>46/114</v>
      </c>
      <c r="H909" s="1">
        <v>660</v>
      </c>
      <c r="I909" s="1">
        <v>47</v>
      </c>
      <c r="J909" s="1">
        <v>50</v>
      </c>
      <c r="K909" s="1" t="s">
        <v>25</v>
      </c>
      <c r="L909" s="1" t="s">
        <v>34</v>
      </c>
      <c r="M909" s="1">
        <v>2003</v>
      </c>
      <c r="N909" s="1">
        <v>49.610726594674297</v>
      </c>
      <c r="O909" s="1">
        <v>-113.482099716701</v>
      </c>
      <c r="Q909" s="1" t="s">
        <v>83</v>
      </c>
      <c r="R909" s="1" t="s">
        <v>22</v>
      </c>
    </row>
    <row r="910" spans="1:18" hidden="1" x14ac:dyDescent="0.3">
      <c r="A910" s="1" t="s">
        <v>16</v>
      </c>
      <c r="B910" s="1" t="s">
        <v>16</v>
      </c>
      <c r="C910" s="1" t="s">
        <v>81</v>
      </c>
      <c r="D910" s="1">
        <v>75.239999999999995</v>
      </c>
      <c r="E910" s="1" t="s">
        <v>129</v>
      </c>
      <c r="F910" s="1">
        <v>47</v>
      </c>
      <c r="G910" s="1" t="str">
        <f t="shared" si="33"/>
        <v>47/114</v>
      </c>
      <c r="H910" s="1">
        <v>660</v>
      </c>
      <c r="I910" s="1">
        <v>47</v>
      </c>
      <c r="J910" s="1">
        <v>50</v>
      </c>
      <c r="K910" s="1" t="s">
        <v>25</v>
      </c>
      <c r="L910" s="1" t="s">
        <v>34</v>
      </c>
      <c r="M910" s="1">
        <v>2003</v>
      </c>
      <c r="N910" s="1">
        <v>49.610662991661599</v>
      </c>
      <c r="O910" s="1">
        <v>-113.501630510902</v>
      </c>
      <c r="Q910" s="1" t="s">
        <v>83</v>
      </c>
      <c r="R910" s="1" t="s">
        <v>22</v>
      </c>
    </row>
    <row r="911" spans="1:18" hidden="1" x14ac:dyDescent="0.3">
      <c r="A911" s="1" t="s">
        <v>16</v>
      </c>
      <c r="B911" s="1" t="s">
        <v>16</v>
      </c>
      <c r="C911" s="1" t="s">
        <v>81</v>
      </c>
      <c r="D911" s="1">
        <v>75.239999999999995</v>
      </c>
      <c r="E911" s="1" t="s">
        <v>130</v>
      </c>
      <c r="F911" s="1">
        <v>48</v>
      </c>
      <c r="G911" s="1" t="str">
        <f t="shared" si="33"/>
        <v>48/114</v>
      </c>
      <c r="H911" s="1">
        <v>660</v>
      </c>
      <c r="I911" s="1">
        <v>47</v>
      </c>
      <c r="J911" s="1">
        <v>50</v>
      </c>
      <c r="K911" s="1" t="s">
        <v>25</v>
      </c>
      <c r="L911" s="1" t="s">
        <v>34</v>
      </c>
      <c r="M911" s="1">
        <v>2003</v>
      </c>
      <c r="N911" s="1">
        <v>49.610012922887201</v>
      </c>
      <c r="O911" s="1">
        <v>-113.49980382914001</v>
      </c>
      <c r="Q911" s="1" t="s">
        <v>83</v>
      </c>
      <c r="R911" s="1" t="s">
        <v>22</v>
      </c>
    </row>
    <row r="912" spans="1:18" hidden="1" x14ac:dyDescent="0.3">
      <c r="A912" s="1" t="s">
        <v>16</v>
      </c>
      <c r="B912" s="1" t="s">
        <v>16</v>
      </c>
      <c r="C912" s="1" t="s">
        <v>81</v>
      </c>
      <c r="D912" s="1">
        <v>75.239999999999995</v>
      </c>
      <c r="E912" s="1" t="s">
        <v>131</v>
      </c>
      <c r="F912" s="1">
        <v>49</v>
      </c>
      <c r="G912" s="1" t="str">
        <f t="shared" si="33"/>
        <v>49/114</v>
      </c>
      <c r="H912" s="1">
        <v>660</v>
      </c>
      <c r="I912" s="1">
        <v>47</v>
      </c>
      <c r="J912" s="1">
        <v>50</v>
      </c>
      <c r="K912" s="1" t="s">
        <v>25</v>
      </c>
      <c r="L912" s="1" t="s">
        <v>34</v>
      </c>
      <c r="M912" s="1">
        <v>2003</v>
      </c>
      <c r="N912" s="1">
        <v>49.6095144586657</v>
      </c>
      <c r="O912" s="1">
        <v>-113.498001482085</v>
      </c>
      <c r="Q912" s="1" t="s">
        <v>83</v>
      </c>
      <c r="R912" s="1" t="s">
        <v>22</v>
      </c>
    </row>
    <row r="913" spans="1:18" hidden="1" x14ac:dyDescent="0.3">
      <c r="A913" s="1" t="s">
        <v>16</v>
      </c>
      <c r="B913" s="1" t="s">
        <v>16</v>
      </c>
      <c r="C913" s="1" t="s">
        <v>81</v>
      </c>
      <c r="D913" s="1">
        <v>75.239999999999995</v>
      </c>
      <c r="E913" s="1" t="s">
        <v>132</v>
      </c>
      <c r="F913" s="1">
        <v>50</v>
      </c>
      <c r="G913" s="1" t="str">
        <f t="shared" si="33"/>
        <v>50/114</v>
      </c>
      <c r="H913" s="1">
        <v>660</v>
      </c>
      <c r="I913" s="1">
        <v>47</v>
      </c>
      <c r="J913" s="1">
        <v>50</v>
      </c>
      <c r="K913" s="1" t="s">
        <v>25</v>
      </c>
      <c r="L913" s="1" t="s">
        <v>34</v>
      </c>
      <c r="M913" s="1">
        <v>2003</v>
      </c>
      <c r="N913" s="1">
        <v>49.608856836430199</v>
      </c>
      <c r="O913" s="1">
        <v>-113.496307198994</v>
      </c>
      <c r="Q913" s="1" t="s">
        <v>83</v>
      </c>
      <c r="R913" s="1" t="s">
        <v>22</v>
      </c>
    </row>
    <row r="914" spans="1:18" hidden="1" x14ac:dyDescent="0.3">
      <c r="A914" s="1" t="s">
        <v>16</v>
      </c>
      <c r="B914" s="1" t="s">
        <v>16</v>
      </c>
      <c r="C914" s="1" t="s">
        <v>81</v>
      </c>
      <c r="D914" s="1">
        <v>75.239999999999995</v>
      </c>
      <c r="E914" s="1" t="s">
        <v>133</v>
      </c>
      <c r="F914" s="1">
        <v>51</v>
      </c>
      <c r="G914" s="1" t="str">
        <f t="shared" si="33"/>
        <v>51/114</v>
      </c>
      <c r="H914" s="1">
        <v>660</v>
      </c>
      <c r="I914" s="1">
        <v>47</v>
      </c>
      <c r="J914" s="1">
        <v>50</v>
      </c>
      <c r="K914" s="1" t="s">
        <v>25</v>
      </c>
      <c r="L914" s="1" t="s">
        <v>34</v>
      </c>
      <c r="M914" s="1">
        <v>2003</v>
      </c>
      <c r="N914" s="1">
        <v>49.608299319686097</v>
      </c>
      <c r="O914" s="1">
        <v>-113.494517738746</v>
      </c>
      <c r="Q914" s="1" t="s">
        <v>83</v>
      </c>
      <c r="R914" s="1" t="s">
        <v>22</v>
      </c>
    </row>
    <row r="915" spans="1:18" hidden="1" x14ac:dyDescent="0.3">
      <c r="A915" s="1" t="s">
        <v>16</v>
      </c>
      <c r="B915" s="1" t="s">
        <v>16</v>
      </c>
      <c r="C915" s="1" t="s">
        <v>81</v>
      </c>
      <c r="D915" s="1">
        <v>75.239999999999995</v>
      </c>
      <c r="E915" s="1" t="s">
        <v>134</v>
      </c>
      <c r="F915" s="1">
        <v>52</v>
      </c>
      <c r="G915" s="1" t="str">
        <f t="shared" si="33"/>
        <v>52/114</v>
      </c>
      <c r="H915" s="1">
        <v>660</v>
      </c>
      <c r="I915" s="1">
        <v>47</v>
      </c>
      <c r="J915" s="1">
        <v>50</v>
      </c>
      <c r="K915" s="1" t="s">
        <v>25</v>
      </c>
      <c r="L915" s="1" t="s">
        <v>34</v>
      </c>
      <c r="M915" s="1">
        <v>2003</v>
      </c>
      <c r="N915" s="1">
        <v>49.607661913469499</v>
      </c>
      <c r="O915" s="1">
        <v>-113.492717411675</v>
      </c>
      <c r="Q915" s="1" t="s">
        <v>83</v>
      </c>
      <c r="R915" s="1" t="s">
        <v>22</v>
      </c>
    </row>
    <row r="916" spans="1:18" hidden="1" x14ac:dyDescent="0.3">
      <c r="A916" s="1" t="s">
        <v>16</v>
      </c>
      <c r="B916" s="1" t="s">
        <v>16</v>
      </c>
      <c r="C916" s="1" t="s">
        <v>81</v>
      </c>
      <c r="D916" s="1">
        <v>75.239999999999995</v>
      </c>
      <c r="E916" s="1" t="s">
        <v>135</v>
      </c>
      <c r="F916" s="1">
        <v>53</v>
      </c>
      <c r="G916" s="1" t="str">
        <f t="shared" si="33"/>
        <v>53/114</v>
      </c>
      <c r="H916" s="1">
        <v>660</v>
      </c>
      <c r="I916" s="1">
        <v>47</v>
      </c>
      <c r="J916" s="1">
        <v>50</v>
      </c>
      <c r="K916" s="1" t="s">
        <v>25</v>
      </c>
      <c r="L916" s="1" t="s">
        <v>34</v>
      </c>
      <c r="M916" s="1">
        <v>2003</v>
      </c>
      <c r="N916" s="1">
        <v>49.607185142772003</v>
      </c>
      <c r="O916" s="1">
        <v>-113.490997578036</v>
      </c>
      <c r="Q916" s="1" t="s">
        <v>83</v>
      </c>
      <c r="R916" s="1" t="s">
        <v>22</v>
      </c>
    </row>
    <row r="917" spans="1:18" hidden="1" x14ac:dyDescent="0.3">
      <c r="A917" s="1" t="s">
        <v>16</v>
      </c>
      <c r="B917" s="1" t="s">
        <v>16</v>
      </c>
      <c r="C917" s="1" t="s">
        <v>81</v>
      </c>
      <c r="D917" s="1">
        <v>75.239999999999995</v>
      </c>
      <c r="E917" s="1" t="s">
        <v>136</v>
      </c>
      <c r="F917" s="1">
        <v>54</v>
      </c>
      <c r="G917" s="1" t="str">
        <f t="shared" si="33"/>
        <v>54/114</v>
      </c>
      <c r="H917" s="1">
        <v>660</v>
      </c>
      <c r="I917" s="1">
        <v>47</v>
      </c>
      <c r="J917" s="1">
        <v>50</v>
      </c>
      <c r="K917" s="1" t="s">
        <v>25</v>
      </c>
      <c r="L917" s="1" t="s">
        <v>34</v>
      </c>
      <c r="M917" s="1">
        <v>2003</v>
      </c>
      <c r="N917" s="1">
        <v>49.6053603823663</v>
      </c>
      <c r="O917" s="1">
        <v>-113.501548423375</v>
      </c>
      <c r="Q917" s="1" t="s">
        <v>83</v>
      </c>
      <c r="R917" s="1" t="s">
        <v>22</v>
      </c>
    </row>
    <row r="918" spans="1:18" hidden="1" x14ac:dyDescent="0.3">
      <c r="A918" s="1" t="s">
        <v>16</v>
      </c>
      <c r="B918" s="1" t="s">
        <v>16</v>
      </c>
      <c r="C918" s="1" t="s">
        <v>81</v>
      </c>
      <c r="D918" s="1">
        <v>75.239999999999995</v>
      </c>
      <c r="E918" s="1" t="s">
        <v>137</v>
      </c>
      <c r="F918" s="1">
        <v>55</v>
      </c>
      <c r="G918" s="1" t="str">
        <f t="shared" si="33"/>
        <v>55/114</v>
      </c>
      <c r="H918" s="1">
        <v>660</v>
      </c>
      <c r="I918" s="1">
        <v>47</v>
      </c>
      <c r="J918" s="1">
        <v>50</v>
      </c>
      <c r="K918" s="1" t="s">
        <v>25</v>
      </c>
      <c r="L918" s="1" t="s">
        <v>34</v>
      </c>
      <c r="M918" s="1">
        <v>2003</v>
      </c>
      <c r="N918" s="1">
        <v>49.604730656380198</v>
      </c>
      <c r="O918" s="1">
        <v>-113.499819416121</v>
      </c>
      <c r="Q918" s="1" t="s">
        <v>83</v>
      </c>
      <c r="R918" s="1" t="s">
        <v>22</v>
      </c>
    </row>
    <row r="919" spans="1:18" hidden="1" x14ac:dyDescent="0.3">
      <c r="A919" s="1" t="s">
        <v>16</v>
      </c>
      <c r="B919" s="1" t="s">
        <v>16</v>
      </c>
      <c r="C919" s="1" t="s">
        <v>81</v>
      </c>
      <c r="D919" s="1">
        <v>75.239999999999995</v>
      </c>
      <c r="E919" s="1" t="s">
        <v>138</v>
      </c>
      <c r="F919" s="1">
        <v>56</v>
      </c>
      <c r="G919" s="1" t="str">
        <f t="shared" si="33"/>
        <v>56/114</v>
      </c>
      <c r="H919" s="1">
        <v>660</v>
      </c>
      <c r="I919" s="1">
        <v>47</v>
      </c>
      <c r="J919" s="1">
        <v>50</v>
      </c>
      <c r="K919" s="1" t="s">
        <v>25</v>
      </c>
      <c r="L919" s="1" t="s">
        <v>34</v>
      </c>
      <c r="M919" s="1">
        <v>2003</v>
      </c>
      <c r="N919" s="1">
        <v>49.604288896040799</v>
      </c>
      <c r="O919" s="1">
        <v>-113.498034261277</v>
      </c>
      <c r="Q919" s="1" t="s">
        <v>83</v>
      </c>
      <c r="R919" s="1" t="s">
        <v>22</v>
      </c>
    </row>
    <row r="920" spans="1:18" hidden="1" x14ac:dyDescent="0.3">
      <c r="A920" s="1" t="s">
        <v>16</v>
      </c>
      <c r="B920" s="1" t="s">
        <v>16</v>
      </c>
      <c r="C920" s="1" t="s">
        <v>81</v>
      </c>
      <c r="D920" s="1">
        <v>75.239999999999995</v>
      </c>
      <c r="E920" s="1" t="s">
        <v>139</v>
      </c>
      <c r="F920" s="1">
        <v>57</v>
      </c>
      <c r="G920" s="1" t="str">
        <f t="shared" si="33"/>
        <v>57/114</v>
      </c>
      <c r="H920" s="1">
        <v>660</v>
      </c>
      <c r="I920" s="1">
        <v>47</v>
      </c>
      <c r="J920" s="1">
        <v>50</v>
      </c>
      <c r="K920" s="1" t="s">
        <v>25</v>
      </c>
      <c r="L920" s="1" t="s">
        <v>34</v>
      </c>
      <c r="M920" s="1">
        <v>2003</v>
      </c>
      <c r="N920" s="1">
        <v>49.603748153836499</v>
      </c>
      <c r="O920" s="1">
        <v>-113.496390921432</v>
      </c>
      <c r="Q920" s="1" t="s">
        <v>83</v>
      </c>
      <c r="R920" s="1" t="s">
        <v>22</v>
      </c>
    </row>
    <row r="921" spans="1:18" hidden="1" x14ac:dyDescent="0.3">
      <c r="A921" s="1" t="s">
        <v>16</v>
      </c>
      <c r="B921" s="1" t="s">
        <v>16</v>
      </c>
      <c r="C921" s="1" t="s">
        <v>81</v>
      </c>
      <c r="D921" s="1">
        <v>75.239999999999995</v>
      </c>
      <c r="E921" s="1" t="s">
        <v>140</v>
      </c>
      <c r="F921" s="1">
        <v>58</v>
      </c>
      <c r="G921" s="1" t="str">
        <f t="shared" si="33"/>
        <v>58/114</v>
      </c>
      <c r="H921" s="1">
        <v>660</v>
      </c>
      <c r="I921" s="1">
        <v>47</v>
      </c>
      <c r="J921" s="1">
        <v>50</v>
      </c>
      <c r="K921" s="1" t="s">
        <v>25</v>
      </c>
      <c r="L921" s="1" t="s">
        <v>34</v>
      </c>
      <c r="M921" s="1">
        <v>2003</v>
      </c>
      <c r="N921" s="1">
        <v>49.603193617820502</v>
      </c>
      <c r="O921" s="1">
        <v>-113.49447494887499</v>
      </c>
      <c r="Q921" s="1" t="s">
        <v>83</v>
      </c>
      <c r="R921" s="1" t="s">
        <v>22</v>
      </c>
    </row>
    <row r="922" spans="1:18" hidden="1" x14ac:dyDescent="0.3">
      <c r="A922" s="1" t="s">
        <v>16</v>
      </c>
      <c r="B922" s="1" t="s">
        <v>16</v>
      </c>
      <c r="C922" s="1" t="s">
        <v>81</v>
      </c>
      <c r="D922" s="1">
        <v>75.239999999999995</v>
      </c>
      <c r="E922" s="1" t="s">
        <v>141</v>
      </c>
      <c r="F922" s="1">
        <v>59</v>
      </c>
      <c r="G922" s="1" t="str">
        <f t="shared" si="33"/>
        <v>59/114</v>
      </c>
      <c r="H922" s="1">
        <v>660</v>
      </c>
      <c r="I922" s="1">
        <v>47</v>
      </c>
      <c r="J922" s="1">
        <v>50</v>
      </c>
      <c r="K922" s="1" t="s">
        <v>25</v>
      </c>
      <c r="L922" s="1" t="s">
        <v>34</v>
      </c>
      <c r="M922" s="1">
        <v>2003</v>
      </c>
      <c r="N922" s="1">
        <v>49.6025778703927</v>
      </c>
      <c r="O922" s="1">
        <v>-113.492831505637</v>
      </c>
      <c r="Q922" s="1" t="s">
        <v>83</v>
      </c>
      <c r="R922" s="1" t="s">
        <v>22</v>
      </c>
    </row>
    <row r="923" spans="1:18" hidden="1" x14ac:dyDescent="0.3">
      <c r="A923" s="1" t="s">
        <v>16</v>
      </c>
      <c r="B923" s="1" t="s">
        <v>16</v>
      </c>
      <c r="C923" s="1" t="s">
        <v>81</v>
      </c>
      <c r="D923" s="1">
        <v>75.239999999999995</v>
      </c>
      <c r="E923" s="1" t="s">
        <v>142</v>
      </c>
      <c r="F923" s="1">
        <v>60</v>
      </c>
      <c r="G923" s="1" t="str">
        <f t="shared" si="33"/>
        <v>60/114</v>
      </c>
      <c r="H923" s="1">
        <v>660</v>
      </c>
      <c r="I923" s="1">
        <v>47</v>
      </c>
      <c r="J923" s="1">
        <v>50</v>
      </c>
      <c r="K923" s="1" t="s">
        <v>25</v>
      </c>
      <c r="L923" s="1" t="s">
        <v>34</v>
      </c>
      <c r="M923" s="1">
        <v>2003</v>
      </c>
      <c r="N923" s="1">
        <v>49.601947252430698</v>
      </c>
      <c r="O923" s="1">
        <v>-113.490999628748</v>
      </c>
      <c r="Q923" s="1" t="s">
        <v>83</v>
      </c>
      <c r="R923" s="1" t="s">
        <v>22</v>
      </c>
    </row>
    <row r="924" spans="1:18" hidden="1" x14ac:dyDescent="0.3">
      <c r="A924" s="1" t="s">
        <v>16</v>
      </c>
      <c r="B924" s="1" t="s">
        <v>16</v>
      </c>
      <c r="C924" s="1" t="s">
        <v>81</v>
      </c>
      <c r="D924" s="1">
        <v>75.239999999999995</v>
      </c>
      <c r="E924" s="1" t="s">
        <v>143</v>
      </c>
      <c r="F924" s="1">
        <v>61</v>
      </c>
      <c r="G924" s="1" t="str">
        <f t="shared" si="33"/>
        <v>61/114</v>
      </c>
      <c r="H924" s="1">
        <v>660</v>
      </c>
      <c r="I924" s="1">
        <v>47</v>
      </c>
      <c r="J924" s="1">
        <v>50</v>
      </c>
      <c r="K924" s="1" t="s">
        <v>25</v>
      </c>
      <c r="L924" s="1" t="s">
        <v>34</v>
      </c>
      <c r="M924" s="1">
        <v>2003</v>
      </c>
      <c r="N924" s="1">
        <v>49.602796009748197</v>
      </c>
      <c r="O924" s="1">
        <v>-113.510846077444</v>
      </c>
      <c r="Q924" s="1" t="s">
        <v>83</v>
      </c>
      <c r="R924" s="1" t="s">
        <v>22</v>
      </c>
    </row>
    <row r="925" spans="1:18" hidden="1" x14ac:dyDescent="0.3">
      <c r="A925" s="1" t="s">
        <v>16</v>
      </c>
      <c r="B925" s="1" t="s">
        <v>16</v>
      </c>
      <c r="C925" s="1" t="s">
        <v>81</v>
      </c>
      <c r="D925" s="1">
        <v>75.239999999999995</v>
      </c>
      <c r="E925" s="1" t="s">
        <v>144</v>
      </c>
      <c r="F925" s="1">
        <v>62</v>
      </c>
      <c r="G925" s="1" t="str">
        <f t="shared" si="33"/>
        <v>62/114</v>
      </c>
      <c r="H925" s="1">
        <v>660</v>
      </c>
      <c r="I925" s="1">
        <v>47</v>
      </c>
      <c r="J925" s="1">
        <v>50</v>
      </c>
      <c r="K925" s="1" t="s">
        <v>25</v>
      </c>
      <c r="L925" s="1" t="s">
        <v>34</v>
      </c>
      <c r="M925" s="1">
        <v>2003</v>
      </c>
      <c r="N925" s="1">
        <v>49.602003129019401</v>
      </c>
      <c r="O925" s="1">
        <v>-113.508439984703</v>
      </c>
      <c r="Q925" s="1" t="s">
        <v>83</v>
      </c>
      <c r="R925" s="1" t="s">
        <v>22</v>
      </c>
    </row>
    <row r="926" spans="1:18" hidden="1" x14ac:dyDescent="0.3">
      <c r="A926" s="1" t="s">
        <v>16</v>
      </c>
      <c r="B926" s="1" t="s">
        <v>16</v>
      </c>
      <c r="C926" s="1" t="s">
        <v>81</v>
      </c>
      <c r="D926" s="1">
        <v>75.239999999999995</v>
      </c>
      <c r="E926" s="1" t="s">
        <v>145</v>
      </c>
      <c r="F926" s="1">
        <v>63</v>
      </c>
      <c r="G926" s="1" t="str">
        <f t="shared" si="33"/>
        <v>63/114</v>
      </c>
      <c r="H926" s="1">
        <v>660</v>
      </c>
      <c r="I926" s="1">
        <v>47</v>
      </c>
      <c r="J926" s="1">
        <v>50</v>
      </c>
      <c r="K926" s="1" t="s">
        <v>25</v>
      </c>
      <c r="L926" s="1" t="s">
        <v>34</v>
      </c>
      <c r="M926" s="1">
        <v>2003</v>
      </c>
      <c r="N926" s="1">
        <v>49.6012849029606</v>
      </c>
      <c r="O926" s="1">
        <v>-113.50618064875501</v>
      </c>
      <c r="Q926" s="1" t="s">
        <v>83</v>
      </c>
      <c r="R926" s="1" t="s">
        <v>22</v>
      </c>
    </row>
    <row r="927" spans="1:18" hidden="1" x14ac:dyDescent="0.3">
      <c r="A927" s="1" t="s">
        <v>16</v>
      </c>
      <c r="B927" s="1" t="s">
        <v>16</v>
      </c>
      <c r="C927" s="1" t="s">
        <v>81</v>
      </c>
      <c r="D927" s="1">
        <v>75.239999999999995</v>
      </c>
      <c r="E927" s="1" t="s">
        <v>146</v>
      </c>
      <c r="F927" s="1">
        <v>64</v>
      </c>
      <c r="G927" s="1" t="str">
        <f t="shared" si="33"/>
        <v>64/114</v>
      </c>
      <c r="H927" s="1">
        <v>660</v>
      </c>
      <c r="I927" s="1">
        <v>47</v>
      </c>
      <c r="J927" s="1">
        <v>50</v>
      </c>
      <c r="K927" s="1" t="s">
        <v>25</v>
      </c>
      <c r="L927" s="1" t="s">
        <v>34</v>
      </c>
      <c r="M927" s="1">
        <v>2003</v>
      </c>
      <c r="N927" s="1">
        <v>49.600528249982098</v>
      </c>
      <c r="O927" s="1">
        <v>-113.50381037401399</v>
      </c>
      <c r="Q927" s="1" t="s">
        <v>83</v>
      </c>
      <c r="R927" s="1" t="s">
        <v>22</v>
      </c>
    </row>
    <row r="928" spans="1:18" hidden="1" x14ac:dyDescent="0.3">
      <c r="A928" s="1" t="s">
        <v>16</v>
      </c>
      <c r="B928" s="1" t="s">
        <v>16</v>
      </c>
      <c r="C928" s="1" t="s">
        <v>81</v>
      </c>
      <c r="D928" s="1">
        <v>75.239999999999995</v>
      </c>
      <c r="E928" s="1" t="s">
        <v>147</v>
      </c>
      <c r="F928" s="1">
        <v>65</v>
      </c>
      <c r="G928" s="1" t="str">
        <f t="shared" ref="G928:G959" si="34">F928&amp;"/"&amp;114</f>
        <v>65/114</v>
      </c>
      <c r="H928" s="1">
        <v>660</v>
      </c>
      <c r="I928" s="1">
        <v>47</v>
      </c>
      <c r="J928" s="1">
        <v>50</v>
      </c>
      <c r="K928" s="1" t="s">
        <v>25</v>
      </c>
      <c r="L928" s="1" t="s">
        <v>34</v>
      </c>
      <c r="M928" s="1">
        <v>2003</v>
      </c>
      <c r="N928" s="1">
        <v>49.599707861788801</v>
      </c>
      <c r="O928" s="1">
        <v>-113.501520272844</v>
      </c>
      <c r="Q928" s="1" t="s">
        <v>83</v>
      </c>
      <c r="R928" s="1" t="s">
        <v>22</v>
      </c>
    </row>
    <row r="929" spans="1:18" hidden="1" x14ac:dyDescent="0.3">
      <c r="A929" s="1" t="s">
        <v>16</v>
      </c>
      <c r="B929" s="1" t="s">
        <v>16</v>
      </c>
      <c r="C929" s="1" t="s">
        <v>81</v>
      </c>
      <c r="D929" s="1">
        <v>75.239999999999995</v>
      </c>
      <c r="E929" s="1" t="s">
        <v>148</v>
      </c>
      <c r="F929" s="1">
        <v>66</v>
      </c>
      <c r="G929" s="1" t="str">
        <f t="shared" si="34"/>
        <v>66/114</v>
      </c>
      <c r="H929" s="1">
        <v>660</v>
      </c>
      <c r="I929" s="1">
        <v>47</v>
      </c>
      <c r="J929" s="1">
        <v>50</v>
      </c>
      <c r="K929" s="1" t="s">
        <v>25</v>
      </c>
      <c r="L929" s="1" t="s">
        <v>34</v>
      </c>
      <c r="M929" s="1">
        <v>2003</v>
      </c>
      <c r="N929" s="1">
        <v>49.599218466783697</v>
      </c>
      <c r="O929" s="1">
        <v>-113.499778261229</v>
      </c>
      <c r="Q929" s="1" t="s">
        <v>83</v>
      </c>
      <c r="R929" s="1" t="s">
        <v>22</v>
      </c>
    </row>
    <row r="930" spans="1:18" hidden="1" x14ac:dyDescent="0.3">
      <c r="A930" s="1" t="s">
        <v>16</v>
      </c>
      <c r="B930" s="1" t="s">
        <v>16</v>
      </c>
      <c r="C930" s="1" t="s">
        <v>81</v>
      </c>
      <c r="D930" s="1">
        <v>75.239999999999995</v>
      </c>
      <c r="E930" s="1" t="s">
        <v>149</v>
      </c>
      <c r="F930" s="1">
        <v>67</v>
      </c>
      <c r="G930" s="1" t="str">
        <f t="shared" si="34"/>
        <v>67/114</v>
      </c>
      <c r="H930" s="1">
        <v>660</v>
      </c>
      <c r="I930" s="1">
        <v>47</v>
      </c>
      <c r="J930" s="1">
        <v>50</v>
      </c>
      <c r="K930" s="1" t="s">
        <v>25</v>
      </c>
      <c r="L930" s="1" t="s">
        <v>34</v>
      </c>
      <c r="M930" s="1">
        <v>2003</v>
      </c>
      <c r="N930" s="1">
        <v>49.598548686055601</v>
      </c>
      <c r="O930" s="1">
        <v>-113.49808786840001</v>
      </c>
      <c r="Q930" s="1" t="s">
        <v>83</v>
      </c>
      <c r="R930" s="1" t="s">
        <v>22</v>
      </c>
    </row>
    <row r="931" spans="1:18" hidden="1" x14ac:dyDescent="0.3">
      <c r="A931" s="1" t="s">
        <v>16</v>
      </c>
      <c r="B931" s="1" t="s">
        <v>16</v>
      </c>
      <c r="C931" s="1" t="s">
        <v>81</v>
      </c>
      <c r="D931" s="1">
        <v>75.239999999999995</v>
      </c>
      <c r="E931" s="1" t="s">
        <v>150</v>
      </c>
      <c r="F931" s="1">
        <v>68</v>
      </c>
      <c r="G931" s="1" t="str">
        <f t="shared" si="34"/>
        <v>68/114</v>
      </c>
      <c r="H931" s="1">
        <v>660</v>
      </c>
      <c r="I931" s="1">
        <v>47</v>
      </c>
      <c r="J931" s="1">
        <v>50</v>
      </c>
      <c r="K931" s="1" t="s">
        <v>25</v>
      </c>
      <c r="L931" s="1" t="s">
        <v>34</v>
      </c>
      <c r="M931" s="1">
        <v>2003</v>
      </c>
      <c r="N931" s="1">
        <v>49.597979985126301</v>
      </c>
      <c r="O931" s="1">
        <v>-113.496300594942</v>
      </c>
      <c r="Q931" s="1" t="s">
        <v>83</v>
      </c>
      <c r="R931" s="1" t="s">
        <v>22</v>
      </c>
    </row>
    <row r="932" spans="1:18" hidden="1" x14ac:dyDescent="0.3">
      <c r="A932" s="1" t="s">
        <v>16</v>
      </c>
      <c r="B932" s="1" t="s">
        <v>16</v>
      </c>
      <c r="C932" s="1" t="s">
        <v>81</v>
      </c>
      <c r="D932" s="1">
        <v>75.239999999999995</v>
      </c>
      <c r="E932" s="1" t="s">
        <v>151</v>
      </c>
      <c r="F932" s="1">
        <v>69</v>
      </c>
      <c r="G932" s="1" t="str">
        <f t="shared" si="34"/>
        <v>69/114</v>
      </c>
      <c r="H932" s="1">
        <v>660</v>
      </c>
      <c r="I932" s="1">
        <v>47</v>
      </c>
      <c r="J932" s="1">
        <v>50</v>
      </c>
      <c r="K932" s="1" t="s">
        <v>25</v>
      </c>
      <c r="L932" s="1" t="s">
        <v>34</v>
      </c>
      <c r="M932" s="1">
        <v>2003</v>
      </c>
      <c r="N932" s="1">
        <v>49.597471801029698</v>
      </c>
      <c r="O932" s="1">
        <v>-113.49450815157201</v>
      </c>
      <c r="Q932" s="1" t="s">
        <v>83</v>
      </c>
      <c r="R932" s="1" t="s">
        <v>22</v>
      </c>
    </row>
    <row r="933" spans="1:18" hidden="1" x14ac:dyDescent="0.3">
      <c r="A933" s="1" t="s">
        <v>16</v>
      </c>
      <c r="B933" s="1" t="s">
        <v>16</v>
      </c>
      <c r="C933" s="1" t="s">
        <v>81</v>
      </c>
      <c r="D933" s="1">
        <v>75.239999999999995</v>
      </c>
      <c r="E933" s="1" t="s">
        <v>152</v>
      </c>
      <c r="F933" s="1">
        <v>70</v>
      </c>
      <c r="G933" s="1" t="str">
        <f t="shared" si="34"/>
        <v>70/114</v>
      </c>
      <c r="H933" s="1">
        <v>660</v>
      </c>
      <c r="I933" s="1">
        <v>47</v>
      </c>
      <c r="J933" s="1">
        <v>50</v>
      </c>
      <c r="K933" s="1" t="s">
        <v>25</v>
      </c>
      <c r="L933" s="1" t="s">
        <v>34</v>
      </c>
      <c r="M933" s="1">
        <v>2003</v>
      </c>
      <c r="N933" s="1">
        <v>49.596667103172102</v>
      </c>
      <c r="O933" s="1">
        <v>-113.492120925023</v>
      </c>
      <c r="Q933" s="1" t="s">
        <v>83</v>
      </c>
      <c r="R933" s="1" t="s">
        <v>22</v>
      </c>
    </row>
    <row r="934" spans="1:18" hidden="1" x14ac:dyDescent="0.3">
      <c r="A934" s="1" t="s">
        <v>16</v>
      </c>
      <c r="B934" s="1" t="s">
        <v>16</v>
      </c>
      <c r="C934" s="1" t="s">
        <v>81</v>
      </c>
      <c r="D934" s="1">
        <v>75.239999999999995</v>
      </c>
      <c r="E934" s="1" t="s">
        <v>153</v>
      </c>
      <c r="F934" s="1">
        <v>71</v>
      </c>
      <c r="G934" s="1" t="str">
        <f t="shared" si="34"/>
        <v>71/114</v>
      </c>
      <c r="H934" s="1">
        <v>660</v>
      </c>
      <c r="I934" s="1">
        <v>47</v>
      </c>
      <c r="J934" s="1">
        <v>50</v>
      </c>
      <c r="K934" s="1" t="s">
        <v>25</v>
      </c>
      <c r="L934" s="1" t="s">
        <v>34</v>
      </c>
      <c r="M934" s="1">
        <v>2003</v>
      </c>
      <c r="N934" s="1">
        <v>49.595816251392399</v>
      </c>
      <c r="O934" s="1">
        <v>-113.489892952091</v>
      </c>
      <c r="Q934" s="1" t="s">
        <v>83</v>
      </c>
      <c r="R934" s="1" t="s">
        <v>22</v>
      </c>
    </row>
    <row r="935" spans="1:18" hidden="1" x14ac:dyDescent="0.3">
      <c r="A935" s="1" t="s">
        <v>16</v>
      </c>
      <c r="B935" s="1" t="s">
        <v>16</v>
      </c>
      <c r="C935" s="1" t="s">
        <v>81</v>
      </c>
      <c r="D935" s="1">
        <v>75.239999999999995</v>
      </c>
      <c r="E935" s="1" t="s">
        <v>154</v>
      </c>
      <c r="F935" s="1">
        <v>72</v>
      </c>
      <c r="G935" s="1" t="str">
        <f t="shared" si="34"/>
        <v>72/114</v>
      </c>
      <c r="H935" s="1">
        <v>660</v>
      </c>
      <c r="I935" s="1">
        <v>47</v>
      </c>
      <c r="J935" s="1">
        <v>50</v>
      </c>
      <c r="K935" s="1" t="s">
        <v>25</v>
      </c>
      <c r="L935" s="1" t="s">
        <v>34</v>
      </c>
      <c r="M935" s="1">
        <v>2003</v>
      </c>
      <c r="N935" s="1">
        <v>49.595161691588601</v>
      </c>
      <c r="O935" s="1">
        <v>-113.487472847326</v>
      </c>
      <c r="Q935" s="1" t="s">
        <v>83</v>
      </c>
      <c r="R935" s="1" t="s">
        <v>22</v>
      </c>
    </row>
    <row r="936" spans="1:18" hidden="1" x14ac:dyDescent="0.3">
      <c r="A936" s="1" t="s">
        <v>16</v>
      </c>
      <c r="B936" s="1" t="s">
        <v>16</v>
      </c>
      <c r="C936" s="1" t="s">
        <v>81</v>
      </c>
      <c r="D936" s="1">
        <v>75.239999999999995</v>
      </c>
      <c r="E936" s="1" t="s">
        <v>155</v>
      </c>
      <c r="F936" s="1">
        <v>73</v>
      </c>
      <c r="G936" s="1" t="str">
        <f t="shared" si="34"/>
        <v>73/114</v>
      </c>
      <c r="H936" s="1">
        <v>660</v>
      </c>
      <c r="I936" s="1">
        <v>47</v>
      </c>
      <c r="J936" s="1">
        <v>50</v>
      </c>
      <c r="K936" s="1" t="s">
        <v>25</v>
      </c>
      <c r="L936" s="1" t="s">
        <v>34</v>
      </c>
      <c r="M936" s="1">
        <v>2003</v>
      </c>
      <c r="N936" s="1">
        <v>49.5941459403249</v>
      </c>
      <c r="O936" s="1">
        <v>-113.473689507187</v>
      </c>
      <c r="Q936" s="1" t="s">
        <v>83</v>
      </c>
      <c r="R936" s="1" t="s">
        <v>22</v>
      </c>
    </row>
    <row r="937" spans="1:18" hidden="1" x14ac:dyDescent="0.3">
      <c r="A937" s="1" t="s">
        <v>16</v>
      </c>
      <c r="B937" s="1" t="s">
        <v>16</v>
      </c>
      <c r="C937" s="1" t="s">
        <v>81</v>
      </c>
      <c r="D937" s="1">
        <v>75.239999999999995</v>
      </c>
      <c r="E937" s="1" t="s">
        <v>156</v>
      </c>
      <c r="F937" s="1">
        <v>74</v>
      </c>
      <c r="G937" s="1" t="str">
        <f t="shared" si="34"/>
        <v>74/114</v>
      </c>
      <c r="H937" s="1">
        <v>660</v>
      </c>
      <c r="I937" s="1">
        <v>47</v>
      </c>
      <c r="J937" s="1">
        <v>50</v>
      </c>
      <c r="K937" s="1" t="s">
        <v>25</v>
      </c>
      <c r="L937" s="1" t="s">
        <v>34</v>
      </c>
      <c r="M937" s="1">
        <v>2003</v>
      </c>
      <c r="N937" s="1">
        <v>49.593385920534999</v>
      </c>
      <c r="O937" s="1">
        <v>-113.472014388391</v>
      </c>
      <c r="Q937" s="1" t="s">
        <v>83</v>
      </c>
      <c r="R937" s="1" t="s">
        <v>22</v>
      </c>
    </row>
    <row r="938" spans="1:18" hidden="1" x14ac:dyDescent="0.3">
      <c r="A938" s="1" t="s">
        <v>16</v>
      </c>
      <c r="B938" s="1" t="s">
        <v>16</v>
      </c>
      <c r="C938" s="1" t="s">
        <v>81</v>
      </c>
      <c r="D938" s="1">
        <v>75.239999999999995</v>
      </c>
      <c r="E938" s="1" t="s">
        <v>157</v>
      </c>
      <c r="F938" s="1">
        <v>75</v>
      </c>
      <c r="G938" s="1" t="str">
        <f t="shared" si="34"/>
        <v>75/114</v>
      </c>
      <c r="H938" s="1">
        <v>660</v>
      </c>
      <c r="I938" s="1">
        <v>47</v>
      </c>
      <c r="J938" s="1">
        <v>50</v>
      </c>
      <c r="K938" s="1" t="s">
        <v>25</v>
      </c>
      <c r="L938" s="1" t="s">
        <v>34</v>
      </c>
      <c r="M938" s="1">
        <v>2003</v>
      </c>
      <c r="N938" s="1">
        <v>49.592673977937203</v>
      </c>
      <c r="O938" s="1">
        <v>-113.4706087541</v>
      </c>
      <c r="Q938" s="1" t="s">
        <v>83</v>
      </c>
      <c r="R938" s="1" t="s">
        <v>22</v>
      </c>
    </row>
    <row r="939" spans="1:18" hidden="1" x14ac:dyDescent="0.3">
      <c r="A939" s="1" t="s">
        <v>16</v>
      </c>
      <c r="B939" s="1" t="s">
        <v>16</v>
      </c>
      <c r="C939" s="1" t="s">
        <v>81</v>
      </c>
      <c r="D939" s="1">
        <v>75.239999999999995</v>
      </c>
      <c r="E939" s="1" t="s">
        <v>158</v>
      </c>
      <c r="F939" s="1">
        <v>76</v>
      </c>
      <c r="G939" s="1" t="str">
        <f t="shared" si="34"/>
        <v>76/114</v>
      </c>
      <c r="H939" s="1">
        <v>660</v>
      </c>
      <c r="I939" s="1">
        <v>47</v>
      </c>
      <c r="J939" s="1">
        <v>50</v>
      </c>
      <c r="K939" s="1" t="s">
        <v>25</v>
      </c>
      <c r="L939" s="1" t="s">
        <v>34</v>
      </c>
      <c r="M939" s="1">
        <v>2003</v>
      </c>
      <c r="N939" s="1">
        <v>49.591969959792202</v>
      </c>
      <c r="O939" s="1">
        <v>-113.468983494632</v>
      </c>
      <c r="Q939" s="1" t="s">
        <v>83</v>
      </c>
      <c r="R939" s="1" t="s">
        <v>22</v>
      </c>
    </row>
    <row r="940" spans="1:18" hidden="1" x14ac:dyDescent="0.3">
      <c r="A940" s="1" t="s">
        <v>16</v>
      </c>
      <c r="B940" s="1" t="s">
        <v>16</v>
      </c>
      <c r="C940" s="1" t="s">
        <v>81</v>
      </c>
      <c r="D940" s="1">
        <v>75.239999999999995</v>
      </c>
      <c r="E940" s="1" t="s">
        <v>159</v>
      </c>
      <c r="F940" s="1">
        <v>77</v>
      </c>
      <c r="G940" s="1" t="str">
        <f t="shared" si="34"/>
        <v>77/114</v>
      </c>
      <c r="H940" s="1">
        <v>660</v>
      </c>
      <c r="I940" s="1">
        <v>47</v>
      </c>
      <c r="J940" s="1">
        <v>50</v>
      </c>
      <c r="K940" s="1" t="s">
        <v>25</v>
      </c>
      <c r="L940" s="1" t="s">
        <v>34</v>
      </c>
      <c r="M940" s="1">
        <v>2003</v>
      </c>
      <c r="N940" s="1">
        <v>49.5910871061267</v>
      </c>
      <c r="O940" s="1">
        <v>-113.467367651606</v>
      </c>
      <c r="Q940" s="1" t="s">
        <v>83</v>
      </c>
      <c r="R940" s="1" t="s">
        <v>22</v>
      </c>
    </row>
    <row r="941" spans="1:18" hidden="1" x14ac:dyDescent="0.3">
      <c r="A941" s="1" t="s">
        <v>16</v>
      </c>
      <c r="B941" s="1" t="s">
        <v>16</v>
      </c>
      <c r="C941" s="1" t="s">
        <v>81</v>
      </c>
      <c r="D941" s="1">
        <v>75.239999999999995</v>
      </c>
      <c r="E941" s="1" t="s">
        <v>160</v>
      </c>
      <c r="F941" s="1">
        <v>78</v>
      </c>
      <c r="G941" s="1" t="str">
        <f t="shared" si="34"/>
        <v>78/114</v>
      </c>
      <c r="H941" s="1">
        <v>660</v>
      </c>
      <c r="I941" s="1">
        <v>47</v>
      </c>
      <c r="J941" s="1">
        <v>50</v>
      </c>
      <c r="K941" s="1" t="s">
        <v>25</v>
      </c>
      <c r="L941" s="1" t="s">
        <v>34</v>
      </c>
      <c r="M941" s="1">
        <v>2003</v>
      </c>
      <c r="N941" s="1">
        <v>49.590257789759598</v>
      </c>
      <c r="O941" s="1">
        <v>-113.465928781559</v>
      </c>
      <c r="Q941" s="1" t="s">
        <v>83</v>
      </c>
      <c r="R941" s="1" t="s">
        <v>22</v>
      </c>
    </row>
    <row r="942" spans="1:18" hidden="1" x14ac:dyDescent="0.3">
      <c r="A942" s="1" t="s">
        <v>16</v>
      </c>
      <c r="B942" s="1" t="s">
        <v>16</v>
      </c>
      <c r="C942" s="1" t="s">
        <v>81</v>
      </c>
      <c r="D942" s="1">
        <v>75.239999999999995</v>
      </c>
      <c r="E942" s="1" t="s">
        <v>161</v>
      </c>
      <c r="F942" s="1">
        <v>79</v>
      </c>
      <c r="G942" s="1" t="str">
        <f t="shared" si="34"/>
        <v>79/114</v>
      </c>
      <c r="H942" s="1">
        <v>660</v>
      </c>
      <c r="I942" s="1">
        <v>47</v>
      </c>
      <c r="J942" s="1">
        <v>50</v>
      </c>
      <c r="K942" s="1" t="s">
        <v>25</v>
      </c>
      <c r="L942" s="1" t="s">
        <v>34</v>
      </c>
      <c r="M942" s="1">
        <v>2003</v>
      </c>
      <c r="N942" s="1">
        <v>49.589573500615401</v>
      </c>
      <c r="O942" s="1">
        <v>-113.464142465452</v>
      </c>
      <c r="Q942" s="1" t="s">
        <v>83</v>
      </c>
      <c r="R942" s="1" t="s">
        <v>22</v>
      </c>
    </row>
    <row r="943" spans="1:18" hidden="1" x14ac:dyDescent="0.3">
      <c r="A943" s="1" t="s">
        <v>16</v>
      </c>
      <c r="B943" s="1" t="s">
        <v>16</v>
      </c>
      <c r="C943" s="1" t="s">
        <v>81</v>
      </c>
      <c r="D943" s="1">
        <v>75.239999999999995</v>
      </c>
      <c r="E943" s="1" t="s">
        <v>162</v>
      </c>
      <c r="F943" s="1">
        <v>80</v>
      </c>
      <c r="G943" s="1" t="str">
        <f t="shared" si="34"/>
        <v>80/114</v>
      </c>
      <c r="H943" s="1">
        <v>660</v>
      </c>
      <c r="I943" s="1">
        <v>47</v>
      </c>
      <c r="J943" s="1">
        <v>50</v>
      </c>
      <c r="K943" s="1" t="s">
        <v>25</v>
      </c>
      <c r="L943" s="1" t="s">
        <v>34</v>
      </c>
      <c r="M943" s="1">
        <v>2003</v>
      </c>
      <c r="N943" s="1">
        <v>49.588869817621898</v>
      </c>
      <c r="O943" s="1">
        <v>-113.46284891079399</v>
      </c>
      <c r="Q943" s="1" t="s">
        <v>83</v>
      </c>
      <c r="R943" s="1" t="s">
        <v>22</v>
      </c>
    </row>
    <row r="944" spans="1:18" hidden="1" x14ac:dyDescent="0.3">
      <c r="A944" s="1" t="s">
        <v>16</v>
      </c>
      <c r="B944" s="1" t="s">
        <v>16</v>
      </c>
      <c r="C944" s="1" t="s">
        <v>81</v>
      </c>
      <c r="D944" s="1">
        <v>75.239999999999995</v>
      </c>
      <c r="E944" s="1" t="s">
        <v>163</v>
      </c>
      <c r="F944" s="1">
        <v>81</v>
      </c>
      <c r="G944" s="1" t="str">
        <f t="shared" si="34"/>
        <v>81/114</v>
      </c>
      <c r="H944" s="1">
        <v>660</v>
      </c>
      <c r="I944" s="1">
        <v>47</v>
      </c>
      <c r="J944" s="1">
        <v>50</v>
      </c>
      <c r="K944" s="1" t="s">
        <v>25</v>
      </c>
      <c r="L944" s="1" t="s">
        <v>34</v>
      </c>
      <c r="M944" s="1">
        <v>2003</v>
      </c>
      <c r="N944" s="1">
        <v>49.588114209042502</v>
      </c>
      <c r="O944" s="1">
        <v>-113.46110126158101</v>
      </c>
      <c r="Q944" s="1" t="s">
        <v>83</v>
      </c>
      <c r="R944" s="1" t="s">
        <v>22</v>
      </c>
    </row>
    <row r="945" spans="1:18" hidden="1" x14ac:dyDescent="0.3">
      <c r="A945" s="1" t="s">
        <v>16</v>
      </c>
      <c r="B945" s="1" t="s">
        <v>16</v>
      </c>
      <c r="C945" s="1" t="s">
        <v>81</v>
      </c>
      <c r="D945" s="1">
        <v>75.239999999999995</v>
      </c>
      <c r="E945" s="1" t="s">
        <v>164</v>
      </c>
      <c r="F945" s="1">
        <v>82</v>
      </c>
      <c r="G945" s="1" t="str">
        <f t="shared" si="34"/>
        <v>82/114</v>
      </c>
      <c r="H945" s="1">
        <v>660</v>
      </c>
      <c r="I945" s="1">
        <v>47</v>
      </c>
      <c r="J945" s="1">
        <v>50</v>
      </c>
      <c r="K945" s="1" t="s">
        <v>25</v>
      </c>
      <c r="L945" s="1" t="s">
        <v>34</v>
      </c>
      <c r="M945" s="1">
        <v>2003</v>
      </c>
      <c r="N945" s="1">
        <v>49.5872399584268</v>
      </c>
      <c r="O945" s="1">
        <v>-113.459494209867</v>
      </c>
      <c r="Q945" s="1" t="s">
        <v>83</v>
      </c>
      <c r="R945" s="1" t="s">
        <v>22</v>
      </c>
    </row>
    <row r="946" spans="1:18" hidden="1" x14ac:dyDescent="0.3">
      <c r="A946" s="1" t="s">
        <v>16</v>
      </c>
      <c r="B946" s="1" t="s">
        <v>16</v>
      </c>
      <c r="C946" s="1" t="s">
        <v>81</v>
      </c>
      <c r="D946" s="1">
        <v>75.239999999999995</v>
      </c>
      <c r="E946" s="1" t="s">
        <v>165</v>
      </c>
      <c r="F946" s="1">
        <v>83</v>
      </c>
      <c r="G946" s="1" t="str">
        <f t="shared" si="34"/>
        <v>83/114</v>
      </c>
      <c r="H946" s="1">
        <v>660</v>
      </c>
      <c r="I946" s="1">
        <v>47</v>
      </c>
      <c r="J946" s="1">
        <v>50</v>
      </c>
      <c r="K946" s="1" t="s">
        <v>25</v>
      </c>
      <c r="L946" s="1" t="s">
        <v>34</v>
      </c>
      <c r="M946" s="1">
        <v>2003</v>
      </c>
      <c r="N946" s="1">
        <v>49.586511522547603</v>
      </c>
      <c r="O946" s="1">
        <v>-113.45800896896699</v>
      </c>
      <c r="Q946" s="1" t="s">
        <v>83</v>
      </c>
      <c r="R946" s="1" t="s">
        <v>22</v>
      </c>
    </row>
    <row r="947" spans="1:18" hidden="1" x14ac:dyDescent="0.3">
      <c r="A947" s="1" t="s">
        <v>16</v>
      </c>
      <c r="B947" s="1" t="s">
        <v>16</v>
      </c>
      <c r="C947" s="1" t="s">
        <v>81</v>
      </c>
      <c r="D947" s="1">
        <v>75.239999999999995</v>
      </c>
      <c r="E947" s="1" t="s">
        <v>166</v>
      </c>
      <c r="F947" s="1">
        <v>84</v>
      </c>
      <c r="G947" s="1" t="str">
        <f t="shared" si="34"/>
        <v>84/114</v>
      </c>
      <c r="H947" s="1">
        <v>660</v>
      </c>
      <c r="I947" s="1">
        <v>47</v>
      </c>
      <c r="J947" s="1">
        <v>50</v>
      </c>
      <c r="K947" s="1" t="s">
        <v>25</v>
      </c>
      <c r="L947" s="1" t="s">
        <v>34</v>
      </c>
      <c r="M947" s="1">
        <v>2003</v>
      </c>
      <c r="N947" s="1">
        <v>49.589454046402103</v>
      </c>
      <c r="O947" s="1">
        <v>-113.48526423864099</v>
      </c>
      <c r="Q947" s="1" t="s">
        <v>83</v>
      </c>
      <c r="R947" s="1" t="s">
        <v>22</v>
      </c>
    </row>
    <row r="948" spans="1:18" hidden="1" x14ac:dyDescent="0.3">
      <c r="A948" s="1" t="s">
        <v>16</v>
      </c>
      <c r="B948" s="1" t="s">
        <v>16</v>
      </c>
      <c r="C948" s="1" t="s">
        <v>81</v>
      </c>
      <c r="D948" s="1">
        <v>75.239999999999995</v>
      </c>
      <c r="E948" s="1" t="s">
        <v>167</v>
      </c>
      <c r="F948" s="1">
        <v>85</v>
      </c>
      <c r="G948" s="1" t="str">
        <f t="shared" si="34"/>
        <v>85/114</v>
      </c>
      <c r="H948" s="1">
        <v>660</v>
      </c>
      <c r="I948" s="1">
        <v>47</v>
      </c>
      <c r="J948" s="1">
        <v>50</v>
      </c>
      <c r="K948" s="1" t="s">
        <v>25</v>
      </c>
      <c r="L948" s="1" t="s">
        <v>34</v>
      </c>
      <c r="M948" s="1">
        <v>2003</v>
      </c>
      <c r="N948" s="1">
        <v>49.588763723208402</v>
      </c>
      <c r="O948" s="1">
        <v>-113.483457674817</v>
      </c>
      <c r="Q948" s="1" t="s">
        <v>83</v>
      </c>
      <c r="R948" s="1" t="s">
        <v>22</v>
      </c>
    </row>
    <row r="949" spans="1:18" hidden="1" x14ac:dyDescent="0.3">
      <c r="A949" s="1" t="s">
        <v>16</v>
      </c>
      <c r="B949" s="1" t="s">
        <v>16</v>
      </c>
      <c r="C949" s="1" t="s">
        <v>81</v>
      </c>
      <c r="D949" s="1">
        <v>75.239999999999995</v>
      </c>
      <c r="E949" s="1" t="s">
        <v>168</v>
      </c>
      <c r="F949" s="1">
        <v>86</v>
      </c>
      <c r="G949" s="1" t="str">
        <f t="shared" si="34"/>
        <v>86/114</v>
      </c>
      <c r="H949" s="1">
        <v>660</v>
      </c>
      <c r="I949" s="1">
        <v>47</v>
      </c>
      <c r="J949" s="1">
        <v>50</v>
      </c>
      <c r="K949" s="1" t="s">
        <v>25</v>
      </c>
      <c r="L949" s="1" t="s">
        <v>34</v>
      </c>
      <c r="M949" s="1">
        <v>2003</v>
      </c>
      <c r="N949" s="1">
        <v>49.5880562845323</v>
      </c>
      <c r="O949" s="1">
        <v>-113.481780837684</v>
      </c>
      <c r="Q949" s="1" t="s">
        <v>83</v>
      </c>
      <c r="R949" s="1" t="s">
        <v>22</v>
      </c>
    </row>
    <row r="950" spans="1:18" hidden="1" x14ac:dyDescent="0.3">
      <c r="A950" s="1" t="s">
        <v>16</v>
      </c>
      <c r="B950" s="1" t="s">
        <v>16</v>
      </c>
      <c r="C950" s="1" t="s">
        <v>81</v>
      </c>
      <c r="D950" s="1">
        <v>75.239999999999995</v>
      </c>
      <c r="E950" s="1" t="s">
        <v>169</v>
      </c>
      <c r="F950" s="1">
        <v>87</v>
      </c>
      <c r="G950" s="1" t="str">
        <f t="shared" si="34"/>
        <v>87/114</v>
      </c>
      <c r="H950" s="1">
        <v>660</v>
      </c>
      <c r="I950" s="1">
        <v>47</v>
      </c>
      <c r="J950" s="1">
        <v>50</v>
      </c>
      <c r="K950" s="1" t="s">
        <v>25</v>
      </c>
      <c r="L950" s="1" t="s">
        <v>34</v>
      </c>
      <c r="M950" s="1">
        <v>2003</v>
      </c>
      <c r="N950" s="1">
        <v>49.587456561706198</v>
      </c>
      <c r="O950" s="1">
        <v>-113.48019894314299</v>
      </c>
      <c r="Q950" s="1" t="s">
        <v>83</v>
      </c>
      <c r="R950" s="1" t="s">
        <v>22</v>
      </c>
    </row>
    <row r="951" spans="1:18" hidden="1" x14ac:dyDescent="0.3">
      <c r="A951" s="1" t="s">
        <v>16</v>
      </c>
      <c r="B951" s="1" t="s">
        <v>16</v>
      </c>
      <c r="C951" s="1" t="s">
        <v>81</v>
      </c>
      <c r="D951" s="1">
        <v>75.239999999999995</v>
      </c>
      <c r="E951" s="1" t="s">
        <v>170</v>
      </c>
      <c r="F951" s="1">
        <v>88</v>
      </c>
      <c r="G951" s="1" t="str">
        <f t="shared" si="34"/>
        <v>88/114</v>
      </c>
      <c r="H951" s="1">
        <v>660</v>
      </c>
      <c r="I951" s="1">
        <v>47</v>
      </c>
      <c r="J951" s="1">
        <v>50</v>
      </c>
      <c r="K951" s="1" t="s">
        <v>25</v>
      </c>
      <c r="L951" s="1" t="s">
        <v>34</v>
      </c>
      <c r="M951" s="1">
        <v>2003</v>
      </c>
      <c r="N951" s="1">
        <v>49.586736007772899</v>
      </c>
      <c r="O951" s="1">
        <v>-113.47857052562399</v>
      </c>
      <c r="Q951" s="1" t="s">
        <v>83</v>
      </c>
      <c r="R951" s="1" t="s">
        <v>22</v>
      </c>
    </row>
    <row r="952" spans="1:18" hidden="1" x14ac:dyDescent="0.3">
      <c r="A952" s="1" t="s">
        <v>16</v>
      </c>
      <c r="B952" s="1" t="s">
        <v>16</v>
      </c>
      <c r="C952" s="1" t="s">
        <v>81</v>
      </c>
      <c r="D952" s="1">
        <v>75.239999999999995</v>
      </c>
      <c r="E952" s="1" t="s">
        <v>171</v>
      </c>
      <c r="F952" s="1">
        <v>89</v>
      </c>
      <c r="G952" s="1" t="str">
        <f t="shared" si="34"/>
        <v>89/114</v>
      </c>
      <c r="H952" s="1">
        <v>660</v>
      </c>
      <c r="I952" s="1">
        <v>47</v>
      </c>
      <c r="J952" s="1">
        <v>50</v>
      </c>
      <c r="K952" s="1" t="s">
        <v>25</v>
      </c>
      <c r="L952" s="1" t="s">
        <v>34</v>
      </c>
      <c r="M952" s="1">
        <v>2003</v>
      </c>
      <c r="N952" s="1">
        <v>49.586066345608799</v>
      </c>
      <c r="O952" s="1">
        <v>-113.476950200715</v>
      </c>
      <c r="Q952" s="1" t="s">
        <v>83</v>
      </c>
      <c r="R952" s="1" t="s">
        <v>22</v>
      </c>
    </row>
    <row r="953" spans="1:18" hidden="1" x14ac:dyDescent="0.3">
      <c r="A953" s="1" t="s">
        <v>16</v>
      </c>
      <c r="B953" s="1" t="s">
        <v>16</v>
      </c>
      <c r="C953" s="1" t="s">
        <v>81</v>
      </c>
      <c r="D953" s="1">
        <v>75.239999999999995</v>
      </c>
      <c r="E953" s="1" t="s">
        <v>172</v>
      </c>
      <c r="F953" s="1">
        <v>90</v>
      </c>
      <c r="G953" s="1" t="str">
        <f t="shared" si="34"/>
        <v>90/114</v>
      </c>
      <c r="H953" s="1">
        <v>660</v>
      </c>
      <c r="I953" s="1">
        <v>47</v>
      </c>
      <c r="J953" s="1">
        <v>50</v>
      </c>
      <c r="K953" s="1" t="s">
        <v>25</v>
      </c>
      <c r="L953" s="1" t="s">
        <v>34</v>
      </c>
      <c r="M953" s="1">
        <v>2003</v>
      </c>
      <c r="N953" s="1">
        <v>49.585367037169704</v>
      </c>
      <c r="O953" s="1">
        <v>-113.475260738676</v>
      </c>
      <c r="Q953" s="1" t="s">
        <v>83</v>
      </c>
      <c r="R953" s="1" t="s">
        <v>22</v>
      </c>
    </row>
    <row r="954" spans="1:18" hidden="1" x14ac:dyDescent="0.3">
      <c r="A954" s="1" t="s">
        <v>16</v>
      </c>
      <c r="B954" s="1" t="s">
        <v>16</v>
      </c>
      <c r="C954" s="1" t="s">
        <v>81</v>
      </c>
      <c r="D954" s="1">
        <v>75.239999999999995</v>
      </c>
      <c r="E954" s="1" t="s">
        <v>173</v>
      </c>
      <c r="F954" s="1">
        <v>91</v>
      </c>
      <c r="G954" s="1" t="str">
        <f t="shared" si="34"/>
        <v>91/114</v>
      </c>
      <c r="H954" s="1">
        <v>660</v>
      </c>
      <c r="I954" s="1">
        <v>47</v>
      </c>
      <c r="J954" s="1">
        <v>50</v>
      </c>
      <c r="K954" s="1" t="s">
        <v>25</v>
      </c>
      <c r="L954" s="1" t="s">
        <v>34</v>
      </c>
      <c r="M954" s="1">
        <v>2003</v>
      </c>
      <c r="N954" s="1">
        <v>49.584634334556704</v>
      </c>
      <c r="O954" s="1">
        <v>-113.473641719022</v>
      </c>
      <c r="Q954" s="1" t="s">
        <v>83</v>
      </c>
      <c r="R954" s="1" t="s">
        <v>22</v>
      </c>
    </row>
    <row r="955" spans="1:18" hidden="1" x14ac:dyDescent="0.3">
      <c r="A955" s="1" t="s">
        <v>16</v>
      </c>
      <c r="B955" s="1" t="s">
        <v>16</v>
      </c>
      <c r="C955" s="1" t="s">
        <v>81</v>
      </c>
      <c r="D955" s="1">
        <v>75.239999999999995</v>
      </c>
      <c r="E955" s="1" t="s">
        <v>174</v>
      </c>
      <c r="F955" s="1">
        <v>92</v>
      </c>
      <c r="G955" s="1" t="str">
        <f t="shared" si="34"/>
        <v>92/114</v>
      </c>
      <c r="H955" s="1">
        <v>660</v>
      </c>
      <c r="I955" s="1">
        <v>47</v>
      </c>
      <c r="J955" s="1">
        <v>50</v>
      </c>
      <c r="K955" s="1" t="s">
        <v>25</v>
      </c>
      <c r="L955" s="1" t="s">
        <v>34</v>
      </c>
      <c r="M955" s="1">
        <v>2003</v>
      </c>
      <c r="N955" s="1">
        <v>49.584005010204798</v>
      </c>
      <c r="O955" s="1">
        <v>-113.471880533378</v>
      </c>
      <c r="Q955" s="1" t="s">
        <v>83</v>
      </c>
      <c r="R955" s="1" t="s">
        <v>22</v>
      </c>
    </row>
    <row r="956" spans="1:18" hidden="1" x14ac:dyDescent="0.3">
      <c r="A956" s="1" t="s">
        <v>16</v>
      </c>
      <c r="B956" s="1" t="s">
        <v>16</v>
      </c>
      <c r="C956" s="1" t="s">
        <v>81</v>
      </c>
      <c r="D956" s="1">
        <v>75.239999999999995</v>
      </c>
      <c r="E956" s="1" t="s">
        <v>175</v>
      </c>
      <c r="F956" s="1">
        <v>93</v>
      </c>
      <c r="G956" s="1" t="str">
        <f t="shared" si="34"/>
        <v>93/114</v>
      </c>
      <c r="H956" s="1">
        <v>660</v>
      </c>
      <c r="I956" s="1">
        <v>47</v>
      </c>
      <c r="J956" s="1">
        <v>50</v>
      </c>
      <c r="K956" s="1" t="s">
        <v>25</v>
      </c>
      <c r="L956" s="1" t="s">
        <v>34</v>
      </c>
      <c r="M956" s="1">
        <v>2003</v>
      </c>
      <c r="N956" s="1">
        <v>49.583334099969697</v>
      </c>
      <c r="O956" s="1">
        <v>-113.47035968096201</v>
      </c>
      <c r="Q956" s="1" t="s">
        <v>83</v>
      </c>
      <c r="R956" s="1" t="s">
        <v>22</v>
      </c>
    </row>
    <row r="957" spans="1:18" hidden="1" x14ac:dyDescent="0.3">
      <c r="A957" s="1" t="s">
        <v>16</v>
      </c>
      <c r="B957" s="1" t="s">
        <v>16</v>
      </c>
      <c r="C957" s="1" t="s">
        <v>81</v>
      </c>
      <c r="D957" s="1">
        <v>75.239999999999995</v>
      </c>
      <c r="E957" s="1" t="s">
        <v>176</v>
      </c>
      <c r="F957" s="1">
        <v>94</v>
      </c>
      <c r="G957" s="1" t="str">
        <f t="shared" si="34"/>
        <v>94/114</v>
      </c>
      <c r="H957" s="1">
        <v>660</v>
      </c>
      <c r="I957" s="1">
        <v>47</v>
      </c>
      <c r="J957" s="1">
        <v>50</v>
      </c>
      <c r="K957" s="1" t="s">
        <v>25</v>
      </c>
      <c r="L957" s="1" t="s">
        <v>34</v>
      </c>
      <c r="M957" s="1">
        <v>2003</v>
      </c>
      <c r="N957" s="1">
        <v>49.582639548634297</v>
      </c>
      <c r="O957" s="1">
        <v>-113.468676672439</v>
      </c>
      <c r="Q957" s="1" t="s">
        <v>83</v>
      </c>
      <c r="R957" s="1" t="s">
        <v>22</v>
      </c>
    </row>
    <row r="958" spans="1:18" hidden="1" x14ac:dyDescent="0.3">
      <c r="A958" s="1" t="s">
        <v>16</v>
      </c>
      <c r="B958" s="1" t="s">
        <v>16</v>
      </c>
      <c r="C958" s="1" t="s">
        <v>81</v>
      </c>
      <c r="D958" s="1">
        <v>75.239999999999995</v>
      </c>
      <c r="E958" s="1" t="s">
        <v>177</v>
      </c>
      <c r="F958" s="1">
        <v>95</v>
      </c>
      <c r="G958" s="1" t="str">
        <f t="shared" si="34"/>
        <v>95/114</v>
      </c>
      <c r="H958" s="1">
        <v>660</v>
      </c>
      <c r="I958" s="1">
        <v>47</v>
      </c>
      <c r="J958" s="1">
        <v>50</v>
      </c>
      <c r="K958" s="1" t="s">
        <v>25</v>
      </c>
      <c r="L958" s="1" t="s">
        <v>34</v>
      </c>
      <c r="M958" s="1">
        <v>2003</v>
      </c>
      <c r="N958" s="1">
        <v>49.581783597058703</v>
      </c>
      <c r="O958" s="1">
        <v>-113.46713910820201</v>
      </c>
      <c r="Q958" s="1" t="s">
        <v>83</v>
      </c>
      <c r="R958" s="1" t="s">
        <v>22</v>
      </c>
    </row>
    <row r="959" spans="1:18" hidden="1" x14ac:dyDescent="0.3">
      <c r="A959" s="1" t="s">
        <v>16</v>
      </c>
      <c r="B959" s="1" t="s">
        <v>16</v>
      </c>
      <c r="C959" s="1" t="s">
        <v>81</v>
      </c>
      <c r="D959" s="1">
        <v>75.239999999999995</v>
      </c>
      <c r="E959" s="1" t="s">
        <v>178</v>
      </c>
      <c r="F959" s="1">
        <v>96</v>
      </c>
      <c r="G959" s="1" t="str">
        <f t="shared" si="34"/>
        <v>96/114</v>
      </c>
      <c r="H959" s="1">
        <v>660</v>
      </c>
      <c r="I959" s="1">
        <v>47</v>
      </c>
      <c r="J959" s="1">
        <v>50</v>
      </c>
      <c r="K959" s="1" t="s">
        <v>25</v>
      </c>
      <c r="L959" s="1" t="s">
        <v>34</v>
      </c>
      <c r="M959" s="1">
        <v>2003</v>
      </c>
      <c r="N959" s="1">
        <v>49.580943388192999</v>
      </c>
      <c r="O959" s="1">
        <v>-113.465586614876</v>
      </c>
      <c r="Q959" s="1" t="s">
        <v>83</v>
      </c>
      <c r="R959" s="1" t="s">
        <v>22</v>
      </c>
    </row>
    <row r="960" spans="1:18" hidden="1" x14ac:dyDescent="0.3">
      <c r="A960" s="1" t="s">
        <v>16</v>
      </c>
      <c r="B960" s="1" t="s">
        <v>16</v>
      </c>
      <c r="C960" s="1" t="s">
        <v>81</v>
      </c>
      <c r="D960" s="1">
        <v>75.239999999999995</v>
      </c>
      <c r="E960" s="1" t="s">
        <v>179</v>
      </c>
      <c r="F960" s="1">
        <v>97</v>
      </c>
      <c r="G960" s="1" t="str">
        <f t="shared" ref="G960:G977" si="35">F960&amp;"/"&amp;114</f>
        <v>97/114</v>
      </c>
      <c r="H960" s="1">
        <v>660</v>
      </c>
      <c r="I960" s="1">
        <v>47</v>
      </c>
      <c r="J960" s="1">
        <v>50</v>
      </c>
      <c r="K960" s="1" t="s">
        <v>25</v>
      </c>
      <c r="L960" s="1" t="s">
        <v>34</v>
      </c>
      <c r="M960" s="1">
        <v>2003</v>
      </c>
      <c r="N960" s="1">
        <v>49.580118679197298</v>
      </c>
      <c r="O960" s="1">
        <v>-113.464029876547</v>
      </c>
      <c r="Q960" s="1" t="s">
        <v>83</v>
      </c>
      <c r="R960" s="1" t="s">
        <v>22</v>
      </c>
    </row>
    <row r="961" spans="1:18" hidden="1" x14ac:dyDescent="0.3">
      <c r="A961" s="1" t="s">
        <v>16</v>
      </c>
      <c r="B961" s="1" t="s">
        <v>16</v>
      </c>
      <c r="C961" s="1" t="s">
        <v>81</v>
      </c>
      <c r="D961" s="1">
        <v>75.239999999999995</v>
      </c>
      <c r="E961" s="1" t="s">
        <v>180</v>
      </c>
      <c r="F961" s="1">
        <v>98</v>
      </c>
      <c r="G961" s="1" t="str">
        <f t="shared" si="35"/>
        <v>98/114</v>
      </c>
      <c r="H961" s="1">
        <v>660</v>
      </c>
      <c r="I961" s="1">
        <v>47</v>
      </c>
      <c r="J961" s="1">
        <v>50</v>
      </c>
      <c r="K961" s="1" t="s">
        <v>25</v>
      </c>
      <c r="L961" s="1" t="s">
        <v>34</v>
      </c>
      <c r="M961" s="1">
        <v>2003</v>
      </c>
      <c r="N961" s="1">
        <v>49.5793638314329</v>
      </c>
      <c r="O961" s="1">
        <v>-113.462649946901</v>
      </c>
      <c r="Q961" s="1" t="s">
        <v>83</v>
      </c>
      <c r="R961" s="1" t="s">
        <v>22</v>
      </c>
    </row>
    <row r="962" spans="1:18" hidden="1" x14ac:dyDescent="0.3">
      <c r="A962" s="1" t="s">
        <v>16</v>
      </c>
      <c r="B962" s="1" t="s">
        <v>16</v>
      </c>
      <c r="C962" s="1" t="s">
        <v>81</v>
      </c>
      <c r="D962" s="1">
        <v>75.239999999999995</v>
      </c>
      <c r="E962" s="1" t="s">
        <v>181</v>
      </c>
      <c r="F962" s="1">
        <v>99</v>
      </c>
      <c r="G962" s="1" t="str">
        <f t="shared" si="35"/>
        <v>99/114</v>
      </c>
      <c r="H962" s="1">
        <v>660</v>
      </c>
      <c r="I962" s="1">
        <v>47</v>
      </c>
      <c r="J962" s="1">
        <v>50</v>
      </c>
      <c r="K962" s="1" t="s">
        <v>25</v>
      </c>
      <c r="L962" s="1" t="s">
        <v>34</v>
      </c>
      <c r="M962" s="1">
        <v>2003</v>
      </c>
      <c r="N962" s="1">
        <v>49.578577123767602</v>
      </c>
      <c r="O962" s="1">
        <v>-113.46103981277101</v>
      </c>
      <c r="Q962" s="1" t="s">
        <v>83</v>
      </c>
      <c r="R962" s="1" t="s">
        <v>22</v>
      </c>
    </row>
    <row r="963" spans="1:18" hidden="1" x14ac:dyDescent="0.3">
      <c r="A963" s="1" t="s">
        <v>16</v>
      </c>
      <c r="B963" s="1" t="s">
        <v>16</v>
      </c>
      <c r="C963" s="1" t="s">
        <v>81</v>
      </c>
      <c r="D963" s="1">
        <v>75.239999999999995</v>
      </c>
      <c r="E963" s="1" t="s">
        <v>182</v>
      </c>
      <c r="F963" s="1">
        <v>100</v>
      </c>
      <c r="G963" s="1" t="str">
        <f t="shared" si="35"/>
        <v>100/114</v>
      </c>
      <c r="H963" s="1">
        <v>660</v>
      </c>
      <c r="I963" s="1">
        <v>47</v>
      </c>
      <c r="J963" s="1">
        <v>50</v>
      </c>
      <c r="K963" s="1" t="s">
        <v>25</v>
      </c>
      <c r="L963" s="1" t="s">
        <v>34</v>
      </c>
      <c r="M963" s="1">
        <v>2003</v>
      </c>
      <c r="N963" s="1">
        <v>49.577804949968403</v>
      </c>
      <c r="O963" s="1">
        <v>-113.459381284291</v>
      </c>
      <c r="Q963" s="1" t="s">
        <v>83</v>
      </c>
      <c r="R963" s="1" t="s">
        <v>22</v>
      </c>
    </row>
    <row r="964" spans="1:18" hidden="1" x14ac:dyDescent="0.3">
      <c r="A964" s="1" t="s">
        <v>16</v>
      </c>
      <c r="B964" s="1" t="s">
        <v>16</v>
      </c>
      <c r="C964" s="1" t="s">
        <v>81</v>
      </c>
      <c r="D964" s="1">
        <v>75.239999999999995</v>
      </c>
      <c r="E964" s="1" t="s">
        <v>183</v>
      </c>
      <c r="F964" s="1">
        <v>101</v>
      </c>
      <c r="G964" s="1" t="str">
        <f t="shared" si="35"/>
        <v>101/114</v>
      </c>
      <c r="H964" s="1">
        <v>660</v>
      </c>
      <c r="I964" s="1">
        <v>47</v>
      </c>
      <c r="J964" s="1">
        <v>50</v>
      </c>
      <c r="K964" s="1" t="s">
        <v>25</v>
      </c>
      <c r="L964" s="1" t="s">
        <v>34</v>
      </c>
      <c r="M964" s="1">
        <v>2003</v>
      </c>
      <c r="N964" s="1">
        <v>49.5770361921399</v>
      </c>
      <c r="O964" s="1">
        <v>-113.45789044388199</v>
      </c>
      <c r="Q964" s="1" t="s">
        <v>83</v>
      </c>
      <c r="R964" s="1" t="s">
        <v>22</v>
      </c>
    </row>
    <row r="965" spans="1:18" hidden="1" x14ac:dyDescent="0.3">
      <c r="A965" s="1" t="s">
        <v>16</v>
      </c>
      <c r="B965" s="1" t="s">
        <v>16</v>
      </c>
      <c r="C965" s="1" t="s">
        <v>81</v>
      </c>
      <c r="D965" s="1">
        <v>75.239999999999995</v>
      </c>
      <c r="E965" s="1" t="s">
        <v>184</v>
      </c>
      <c r="F965" s="1">
        <v>102</v>
      </c>
      <c r="G965" s="1" t="str">
        <f t="shared" si="35"/>
        <v>102/114</v>
      </c>
      <c r="H965" s="1">
        <v>660</v>
      </c>
      <c r="I965" s="1">
        <v>47</v>
      </c>
      <c r="J965" s="1">
        <v>50</v>
      </c>
      <c r="K965" s="1" t="s">
        <v>25</v>
      </c>
      <c r="L965" s="1" t="s">
        <v>34</v>
      </c>
      <c r="M965" s="1">
        <v>2003</v>
      </c>
      <c r="N965" s="1">
        <v>49.5910690035332</v>
      </c>
      <c r="O965" s="1">
        <v>-113.517755430196</v>
      </c>
      <c r="Q965" s="1" t="s">
        <v>83</v>
      </c>
      <c r="R965" s="1" t="s">
        <v>22</v>
      </c>
    </row>
    <row r="966" spans="1:18" hidden="1" x14ac:dyDescent="0.3">
      <c r="A966" s="1" t="s">
        <v>16</v>
      </c>
      <c r="B966" s="1" t="s">
        <v>16</v>
      </c>
      <c r="C966" s="1" t="s">
        <v>81</v>
      </c>
      <c r="D966" s="1">
        <v>75.239999999999995</v>
      </c>
      <c r="E966" s="1" t="s">
        <v>185</v>
      </c>
      <c r="F966" s="1">
        <v>103</v>
      </c>
      <c r="G966" s="1" t="str">
        <f t="shared" si="35"/>
        <v>103/114</v>
      </c>
      <c r="H966" s="1">
        <v>660</v>
      </c>
      <c r="I966" s="1">
        <v>47</v>
      </c>
      <c r="J966" s="1">
        <v>50</v>
      </c>
      <c r="K966" s="1" t="s">
        <v>25</v>
      </c>
      <c r="L966" s="1" t="s">
        <v>34</v>
      </c>
      <c r="M966" s="1">
        <v>2003</v>
      </c>
      <c r="N966" s="1">
        <v>49.590331306684703</v>
      </c>
      <c r="O966" s="1">
        <v>-113.51605375584801</v>
      </c>
      <c r="Q966" s="1" t="s">
        <v>83</v>
      </c>
      <c r="R966" s="1" t="s">
        <v>22</v>
      </c>
    </row>
    <row r="967" spans="1:18" hidden="1" x14ac:dyDescent="0.3">
      <c r="A967" s="1" t="s">
        <v>16</v>
      </c>
      <c r="B967" s="1" t="s">
        <v>16</v>
      </c>
      <c r="C967" s="1" t="s">
        <v>81</v>
      </c>
      <c r="D967" s="1">
        <v>75.239999999999995</v>
      </c>
      <c r="E967" s="1" t="s">
        <v>186</v>
      </c>
      <c r="F967" s="1">
        <v>104</v>
      </c>
      <c r="G967" s="1" t="str">
        <f t="shared" si="35"/>
        <v>104/114</v>
      </c>
      <c r="H967" s="1">
        <v>660</v>
      </c>
      <c r="I967" s="1">
        <v>47</v>
      </c>
      <c r="J967" s="1">
        <v>50</v>
      </c>
      <c r="K967" s="1" t="s">
        <v>25</v>
      </c>
      <c r="L967" s="1" t="s">
        <v>34</v>
      </c>
      <c r="M967" s="1">
        <v>2003</v>
      </c>
      <c r="N967" s="1">
        <v>49.589787091545901</v>
      </c>
      <c r="O967" s="1">
        <v>-113.514603091864</v>
      </c>
      <c r="Q967" s="1" t="s">
        <v>83</v>
      </c>
      <c r="R967" s="1" t="s">
        <v>22</v>
      </c>
    </row>
    <row r="968" spans="1:18" hidden="1" x14ac:dyDescent="0.3">
      <c r="A968" s="1" t="s">
        <v>16</v>
      </c>
      <c r="B968" s="1" t="s">
        <v>16</v>
      </c>
      <c r="C968" s="1" t="s">
        <v>81</v>
      </c>
      <c r="D968" s="1">
        <v>75.239999999999995</v>
      </c>
      <c r="E968" s="1" t="s">
        <v>187</v>
      </c>
      <c r="F968" s="1">
        <v>105</v>
      </c>
      <c r="G968" s="1" t="str">
        <f t="shared" si="35"/>
        <v>105/114</v>
      </c>
      <c r="H968" s="1">
        <v>660</v>
      </c>
      <c r="I968" s="1">
        <v>47</v>
      </c>
      <c r="J968" s="1">
        <v>50</v>
      </c>
      <c r="K968" s="1" t="s">
        <v>25</v>
      </c>
      <c r="L968" s="1" t="s">
        <v>34</v>
      </c>
      <c r="M968" s="1">
        <v>2003</v>
      </c>
      <c r="N968" s="1">
        <v>49.588924255808102</v>
      </c>
      <c r="O968" s="1">
        <v>-113.512673829332</v>
      </c>
      <c r="Q968" s="1" t="s">
        <v>83</v>
      </c>
      <c r="R968" s="1" t="s">
        <v>22</v>
      </c>
    </row>
    <row r="969" spans="1:18" hidden="1" x14ac:dyDescent="0.3">
      <c r="A969" s="1" t="s">
        <v>16</v>
      </c>
      <c r="B969" s="1" t="s">
        <v>16</v>
      </c>
      <c r="C969" s="1" t="s">
        <v>81</v>
      </c>
      <c r="D969" s="1">
        <v>75.239999999999995</v>
      </c>
      <c r="E969" s="1" t="s">
        <v>188</v>
      </c>
      <c r="F969" s="1">
        <v>106</v>
      </c>
      <c r="G969" s="1" t="str">
        <f t="shared" si="35"/>
        <v>106/114</v>
      </c>
      <c r="H969" s="1">
        <v>660</v>
      </c>
      <c r="I969" s="1">
        <v>47</v>
      </c>
      <c r="J969" s="1">
        <v>50</v>
      </c>
      <c r="K969" s="1" t="s">
        <v>25</v>
      </c>
      <c r="L969" s="1" t="s">
        <v>34</v>
      </c>
      <c r="M969" s="1">
        <v>2003</v>
      </c>
      <c r="N969" s="1">
        <v>49.588279653271996</v>
      </c>
      <c r="O969" s="1">
        <v>-113.511136872508</v>
      </c>
      <c r="Q969" s="1" t="s">
        <v>83</v>
      </c>
      <c r="R969" s="1" t="s">
        <v>22</v>
      </c>
    </row>
    <row r="970" spans="1:18" hidden="1" x14ac:dyDescent="0.3">
      <c r="A970" s="1" t="s">
        <v>16</v>
      </c>
      <c r="B970" s="1" t="s">
        <v>16</v>
      </c>
      <c r="C970" s="1" t="s">
        <v>81</v>
      </c>
      <c r="D970" s="1">
        <v>75.239999999999995</v>
      </c>
      <c r="E970" s="1" t="s">
        <v>189</v>
      </c>
      <c r="F970" s="1">
        <v>107</v>
      </c>
      <c r="G970" s="1" t="str">
        <f t="shared" si="35"/>
        <v>107/114</v>
      </c>
      <c r="H970" s="1">
        <v>660</v>
      </c>
      <c r="I970" s="1">
        <v>47</v>
      </c>
      <c r="J970" s="1">
        <v>50</v>
      </c>
      <c r="K970" s="1" t="s">
        <v>25</v>
      </c>
      <c r="L970" s="1" t="s">
        <v>34</v>
      </c>
      <c r="M970" s="1">
        <v>2003</v>
      </c>
      <c r="N970" s="1">
        <v>49.587485825425802</v>
      </c>
      <c r="O970" s="1">
        <v>-113.50955063236199</v>
      </c>
      <c r="Q970" s="1" t="s">
        <v>83</v>
      </c>
      <c r="R970" s="1" t="s">
        <v>22</v>
      </c>
    </row>
    <row r="971" spans="1:18" hidden="1" x14ac:dyDescent="0.3">
      <c r="A971" s="1" t="s">
        <v>16</v>
      </c>
      <c r="B971" s="1" t="s">
        <v>16</v>
      </c>
      <c r="C971" s="1" t="s">
        <v>81</v>
      </c>
      <c r="D971" s="1">
        <v>75.239999999999995</v>
      </c>
      <c r="E971" s="1" t="s">
        <v>190</v>
      </c>
      <c r="F971" s="1">
        <v>108</v>
      </c>
      <c r="G971" s="1" t="str">
        <f t="shared" si="35"/>
        <v>108/114</v>
      </c>
      <c r="H971" s="1">
        <v>660</v>
      </c>
      <c r="I971" s="1">
        <v>47</v>
      </c>
      <c r="J971" s="1">
        <v>50</v>
      </c>
      <c r="K971" s="1" t="s">
        <v>25</v>
      </c>
      <c r="L971" s="1" t="s">
        <v>34</v>
      </c>
      <c r="M971" s="1">
        <v>2003</v>
      </c>
      <c r="N971" s="1">
        <v>49.5868694979984</v>
      </c>
      <c r="O971" s="1">
        <v>-113.507787500967</v>
      </c>
      <c r="Q971" s="1" t="s">
        <v>83</v>
      </c>
      <c r="R971" s="1" t="s">
        <v>22</v>
      </c>
    </row>
    <row r="972" spans="1:18" hidden="1" x14ac:dyDescent="0.3">
      <c r="A972" s="1" t="s">
        <v>16</v>
      </c>
      <c r="B972" s="1" t="s">
        <v>16</v>
      </c>
      <c r="C972" s="1" t="s">
        <v>81</v>
      </c>
      <c r="D972" s="1">
        <v>75.239999999999995</v>
      </c>
      <c r="E972" s="1" t="s">
        <v>191</v>
      </c>
      <c r="F972" s="1">
        <v>109</v>
      </c>
      <c r="G972" s="1" t="str">
        <f t="shared" si="35"/>
        <v>109/114</v>
      </c>
      <c r="H972" s="1">
        <v>660</v>
      </c>
      <c r="I972" s="1">
        <v>47</v>
      </c>
      <c r="J972" s="1">
        <v>50</v>
      </c>
      <c r="K972" s="1" t="s">
        <v>25</v>
      </c>
      <c r="L972" s="1" t="s">
        <v>34</v>
      </c>
      <c r="M972" s="1">
        <v>2003</v>
      </c>
      <c r="N972" s="1">
        <v>49.586164738794899</v>
      </c>
      <c r="O972" s="1">
        <v>-113.506283851893</v>
      </c>
      <c r="Q972" s="1" t="s">
        <v>83</v>
      </c>
      <c r="R972" s="1" t="s">
        <v>22</v>
      </c>
    </row>
    <row r="973" spans="1:18" hidden="1" x14ac:dyDescent="0.3">
      <c r="A973" s="1" t="s">
        <v>16</v>
      </c>
      <c r="B973" s="1" t="s">
        <v>16</v>
      </c>
      <c r="C973" s="1" t="s">
        <v>81</v>
      </c>
      <c r="D973" s="1">
        <v>75.239999999999995</v>
      </c>
      <c r="E973" s="1" t="s">
        <v>192</v>
      </c>
      <c r="F973" s="1">
        <v>110</v>
      </c>
      <c r="G973" s="1" t="str">
        <f t="shared" si="35"/>
        <v>110/114</v>
      </c>
      <c r="H973" s="1">
        <v>660</v>
      </c>
      <c r="I973" s="1">
        <v>47</v>
      </c>
      <c r="J973" s="1">
        <v>50</v>
      </c>
      <c r="K973" s="1" t="s">
        <v>25</v>
      </c>
      <c r="L973" s="1" t="s">
        <v>34</v>
      </c>
      <c r="M973" s="1">
        <v>2003</v>
      </c>
      <c r="N973" s="1">
        <v>49.585438565221899</v>
      </c>
      <c r="O973" s="1">
        <v>-113.504608509664</v>
      </c>
      <c r="Q973" s="1" t="s">
        <v>83</v>
      </c>
      <c r="R973" s="1" t="s">
        <v>22</v>
      </c>
    </row>
    <row r="974" spans="1:18" hidden="1" x14ac:dyDescent="0.3">
      <c r="A974" s="1" t="s">
        <v>16</v>
      </c>
      <c r="B974" s="1" t="s">
        <v>16</v>
      </c>
      <c r="C974" s="1" t="s">
        <v>81</v>
      </c>
      <c r="D974" s="1">
        <v>75.239999999999995</v>
      </c>
      <c r="E974" s="1" t="s">
        <v>193</v>
      </c>
      <c r="F974" s="1">
        <v>111</v>
      </c>
      <c r="G974" s="1" t="str">
        <f t="shared" si="35"/>
        <v>111/114</v>
      </c>
      <c r="H974" s="1">
        <v>660</v>
      </c>
      <c r="I974" s="1">
        <v>47</v>
      </c>
      <c r="J974" s="1">
        <v>50</v>
      </c>
      <c r="K974" s="1" t="s">
        <v>25</v>
      </c>
      <c r="L974" s="1" t="s">
        <v>34</v>
      </c>
      <c r="M974" s="1">
        <v>2003</v>
      </c>
      <c r="N974" s="1">
        <v>49.584683215140998</v>
      </c>
      <c r="O974" s="1">
        <v>-113.502853530065</v>
      </c>
      <c r="Q974" s="1" t="s">
        <v>83</v>
      </c>
      <c r="R974" s="1" t="s">
        <v>22</v>
      </c>
    </row>
    <row r="975" spans="1:18" hidden="1" x14ac:dyDescent="0.3">
      <c r="A975" s="1" t="s">
        <v>16</v>
      </c>
      <c r="B975" s="1" t="s">
        <v>16</v>
      </c>
      <c r="C975" s="1" t="s">
        <v>81</v>
      </c>
      <c r="D975" s="1">
        <v>75.239999999999995</v>
      </c>
      <c r="E975" s="1" t="s">
        <v>194</v>
      </c>
      <c r="F975" s="1">
        <v>112</v>
      </c>
      <c r="G975" s="1" t="str">
        <f t="shared" si="35"/>
        <v>112/114</v>
      </c>
      <c r="H975" s="1">
        <v>660</v>
      </c>
      <c r="I975" s="1">
        <v>47</v>
      </c>
      <c r="J975" s="1">
        <v>50</v>
      </c>
      <c r="K975" s="1" t="s">
        <v>25</v>
      </c>
      <c r="L975" s="1" t="s">
        <v>34</v>
      </c>
      <c r="M975" s="1">
        <v>2003</v>
      </c>
      <c r="N975" s="1">
        <v>49.584010213333102</v>
      </c>
      <c r="O975" s="1">
        <v>-113.501156670244</v>
      </c>
      <c r="Q975" s="1" t="s">
        <v>83</v>
      </c>
      <c r="R975" s="1" t="s">
        <v>22</v>
      </c>
    </row>
    <row r="976" spans="1:18" hidden="1" x14ac:dyDescent="0.3">
      <c r="A976" s="1" t="s">
        <v>16</v>
      </c>
      <c r="B976" s="1" t="s">
        <v>16</v>
      </c>
      <c r="C976" s="1" t="s">
        <v>81</v>
      </c>
      <c r="D976" s="1">
        <v>75.239999999999995</v>
      </c>
      <c r="E976" s="1" t="s">
        <v>195</v>
      </c>
      <c r="F976" s="1">
        <v>113</v>
      </c>
      <c r="G976" s="1" t="str">
        <f t="shared" si="35"/>
        <v>113/114</v>
      </c>
      <c r="H976" s="1">
        <v>660</v>
      </c>
      <c r="I976" s="1">
        <v>47</v>
      </c>
      <c r="J976" s="1">
        <v>50</v>
      </c>
      <c r="K976" s="1" t="s">
        <v>25</v>
      </c>
      <c r="L976" s="1" t="s">
        <v>34</v>
      </c>
      <c r="M976" s="1">
        <v>2003</v>
      </c>
      <c r="N976" s="1">
        <v>49.583361308737999</v>
      </c>
      <c r="O976" s="1">
        <v>-113.499677794916</v>
      </c>
      <c r="Q976" s="1" t="s">
        <v>83</v>
      </c>
      <c r="R976" s="1" t="s">
        <v>22</v>
      </c>
    </row>
    <row r="977" spans="1:18" hidden="1" x14ac:dyDescent="0.3">
      <c r="A977" s="1" t="s">
        <v>16</v>
      </c>
      <c r="B977" s="1" t="s">
        <v>16</v>
      </c>
      <c r="C977" s="1" t="s">
        <v>81</v>
      </c>
      <c r="D977" s="1">
        <v>75.239999999999995</v>
      </c>
      <c r="E977" s="1" t="s">
        <v>196</v>
      </c>
      <c r="F977" s="1">
        <v>114</v>
      </c>
      <c r="G977" s="1" t="str">
        <f t="shared" si="35"/>
        <v>114/114</v>
      </c>
      <c r="H977" s="1">
        <v>660</v>
      </c>
      <c r="I977" s="1">
        <v>47</v>
      </c>
      <c r="J977" s="1">
        <v>50</v>
      </c>
      <c r="K977" s="1" t="s">
        <v>25</v>
      </c>
      <c r="L977" s="1" t="s">
        <v>34</v>
      </c>
      <c r="M977" s="1">
        <v>2003</v>
      </c>
      <c r="N977" s="1">
        <v>49.582646226285398</v>
      </c>
      <c r="O977" s="1">
        <v>-113.497994456729</v>
      </c>
      <c r="Q977" s="1" t="s">
        <v>83</v>
      </c>
      <c r="R977" s="1" t="s">
        <v>22</v>
      </c>
    </row>
    <row r="978" spans="1:18" hidden="1" x14ac:dyDescent="0.3">
      <c r="A978" s="1" t="s">
        <v>16</v>
      </c>
      <c r="B978" s="1" t="s">
        <v>16</v>
      </c>
      <c r="C978" s="1" t="s">
        <v>59</v>
      </c>
      <c r="D978" s="1">
        <v>0.6</v>
      </c>
      <c r="E978" s="1" t="s">
        <v>60</v>
      </c>
      <c r="F978" s="1">
        <v>1</v>
      </c>
      <c r="G978" s="1" t="str">
        <f>F978&amp;"/"&amp;1</f>
        <v>1/1</v>
      </c>
      <c r="H978" s="1">
        <v>660</v>
      </c>
      <c r="I978" s="1">
        <v>47</v>
      </c>
      <c r="J978" s="1">
        <v>50</v>
      </c>
      <c r="K978" s="1" t="s">
        <v>25</v>
      </c>
      <c r="L978" s="1" t="s">
        <v>34</v>
      </c>
      <c r="M978" s="1">
        <v>2001</v>
      </c>
      <c r="N978" s="1">
        <v>49.582865803689103</v>
      </c>
      <c r="O978" s="1">
        <v>-113.45103812924</v>
      </c>
      <c r="Q978" s="1" t="s">
        <v>61</v>
      </c>
      <c r="R978" s="1" t="s">
        <v>22</v>
      </c>
    </row>
    <row r="979" spans="1:18" hidden="1" x14ac:dyDescent="0.3">
      <c r="A979" s="1" t="s">
        <v>16</v>
      </c>
      <c r="B979" s="1" t="s">
        <v>16</v>
      </c>
      <c r="C979" s="1" t="s">
        <v>337</v>
      </c>
      <c r="D979" s="1">
        <v>49.6</v>
      </c>
      <c r="E979" s="1" t="s">
        <v>338</v>
      </c>
      <c r="F979" s="1">
        <v>1</v>
      </c>
      <c r="G979" s="1" t="str">
        <f t="shared" ref="G979:G1000" si="36">F979&amp;"/"&amp;22</f>
        <v>1/22</v>
      </c>
      <c r="H979" s="1">
        <v>1800</v>
      </c>
      <c r="I979" s="1">
        <v>80</v>
      </c>
      <c r="J979" s="1">
        <v>60</v>
      </c>
      <c r="K979" s="1" t="s">
        <v>25</v>
      </c>
      <c r="L979" s="1" t="s">
        <v>78</v>
      </c>
      <c r="M979" s="1">
        <v>2007</v>
      </c>
      <c r="N979" s="1">
        <v>49.565770581615404</v>
      </c>
      <c r="O979" s="1">
        <v>-113.82755654474499</v>
      </c>
      <c r="Q979" s="1" t="s">
        <v>339</v>
      </c>
      <c r="R979" s="1" t="s">
        <v>22</v>
      </c>
    </row>
    <row r="980" spans="1:18" hidden="1" x14ac:dyDescent="0.3">
      <c r="A980" s="1" t="s">
        <v>16</v>
      </c>
      <c r="B980" s="1" t="s">
        <v>16</v>
      </c>
      <c r="C980" s="1" t="s">
        <v>337</v>
      </c>
      <c r="D980" s="1">
        <v>49.6</v>
      </c>
      <c r="E980" s="1" t="s">
        <v>340</v>
      </c>
      <c r="F980" s="1">
        <v>2</v>
      </c>
      <c r="G980" s="1" t="str">
        <f t="shared" si="36"/>
        <v>2/22</v>
      </c>
      <c r="H980" s="1">
        <v>1800</v>
      </c>
      <c r="I980" s="1">
        <v>80</v>
      </c>
      <c r="J980" s="1">
        <v>60</v>
      </c>
      <c r="K980" s="1" t="s">
        <v>25</v>
      </c>
      <c r="L980" s="1" t="s">
        <v>78</v>
      </c>
      <c r="M980" s="1">
        <v>2007</v>
      </c>
      <c r="N980" s="1">
        <v>49.5622807948955</v>
      </c>
      <c r="O980" s="1">
        <v>-113.827069514907</v>
      </c>
      <c r="Q980" s="1" t="s">
        <v>339</v>
      </c>
      <c r="R980" s="1" t="s">
        <v>22</v>
      </c>
    </row>
    <row r="981" spans="1:18" hidden="1" x14ac:dyDescent="0.3">
      <c r="A981" s="1" t="s">
        <v>16</v>
      </c>
      <c r="B981" s="1" t="s">
        <v>16</v>
      </c>
      <c r="C981" s="1" t="s">
        <v>337</v>
      </c>
      <c r="D981" s="1">
        <v>49.6</v>
      </c>
      <c r="E981" s="1" t="s">
        <v>865</v>
      </c>
      <c r="F981" s="1">
        <v>3</v>
      </c>
      <c r="G981" s="1" t="str">
        <f t="shared" si="36"/>
        <v>3/22</v>
      </c>
      <c r="H981" s="1">
        <v>2300</v>
      </c>
      <c r="I981" s="1">
        <v>101</v>
      </c>
      <c r="J981" s="1">
        <v>80</v>
      </c>
      <c r="K981" s="1" t="s">
        <v>866</v>
      </c>
      <c r="L981" s="1" t="s">
        <v>2044</v>
      </c>
      <c r="M981" s="1">
        <v>2014</v>
      </c>
      <c r="N981" s="1">
        <v>49.589110028591797</v>
      </c>
      <c r="O981" s="1">
        <v>-113.85688651724401</v>
      </c>
      <c r="Q981" s="1" t="s">
        <v>867</v>
      </c>
      <c r="R981" s="1" t="s">
        <v>22</v>
      </c>
    </row>
    <row r="982" spans="1:18" hidden="1" x14ac:dyDescent="0.3">
      <c r="A982" s="1" t="s">
        <v>16</v>
      </c>
      <c r="B982" s="1" t="s">
        <v>16</v>
      </c>
      <c r="C982" s="1" t="s">
        <v>337</v>
      </c>
      <c r="D982" s="1">
        <v>49.6</v>
      </c>
      <c r="E982" s="1" t="s">
        <v>868</v>
      </c>
      <c r="F982" s="1">
        <v>4</v>
      </c>
      <c r="G982" s="1" t="str">
        <f t="shared" si="36"/>
        <v>4/22</v>
      </c>
      <c r="H982" s="1">
        <v>2300</v>
      </c>
      <c r="I982" s="1">
        <v>101</v>
      </c>
      <c r="J982" s="1">
        <v>80</v>
      </c>
      <c r="K982" s="1" t="s">
        <v>866</v>
      </c>
      <c r="L982" s="1" t="s">
        <v>2044</v>
      </c>
      <c r="M982" s="1">
        <v>2014</v>
      </c>
      <c r="N982" s="1">
        <v>49.586603073576697</v>
      </c>
      <c r="O982" s="1">
        <v>-113.861129759427</v>
      </c>
      <c r="Q982" s="1" t="s">
        <v>867</v>
      </c>
      <c r="R982" s="1" t="s">
        <v>22</v>
      </c>
    </row>
    <row r="983" spans="1:18" hidden="1" x14ac:dyDescent="0.3">
      <c r="A983" s="1" t="s">
        <v>16</v>
      </c>
      <c r="B983" s="1" t="s">
        <v>16</v>
      </c>
      <c r="C983" s="1" t="s">
        <v>337</v>
      </c>
      <c r="D983" s="1">
        <v>49.6</v>
      </c>
      <c r="E983" s="1" t="s">
        <v>869</v>
      </c>
      <c r="F983" s="1">
        <v>5</v>
      </c>
      <c r="G983" s="1" t="str">
        <f t="shared" si="36"/>
        <v>5/22</v>
      </c>
      <c r="H983" s="1">
        <v>2300</v>
      </c>
      <c r="I983" s="1">
        <v>101</v>
      </c>
      <c r="J983" s="1">
        <v>80</v>
      </c>
      <c r="K983" s="1" t="s">
        <v>866</v>
      </c>
      <c r="L983" s="1" t="s">
        <v>2044</v>
      </c>
      <c r="M983" s="1">
        <v>2014</v>
      </c>
      <c r="N983" s="1">
        <v>49.583385096799397</v>
      </c>
      <c r="O983" s="1">
        <v>-113.86085660126599</v>
      </c>
      <c r="Q983" s="1" t="s">
        <v>867</v>
      </c>
      <c r="R983" s="1" t="s">
        <v>22</v>
      </c>
    </row>
    <row r="984" spans="1:18" hidden="1" x14ac:dyDescent="0.3">
      <c r="A984" s="1" t="s">
        <v>16</v>
      </c>
      <c r="B984" s="1" t="s">
        <v>16</v>
      </c>
      <c r="C984" s="1" t="s">
        <v>337</v>
      </c>
      <c r="D984" s="1">
        <v>49.6</v>
      </c>
      <c r="E984" s="1" t="s">
        <v>870</v>
      </c>
      <c r="F984" s="1">
        <v>6</v>
      </c>
      <c r="G984" s="1" t="str">
        <f t="shared" si="36"/>
        <v>6/22</v>
      </c>
      <c r="H984" s="1">
        <v>2300</v>
      </c>
      <c r="I984" s="1">
        <v>101</v>
      </c>
      <c r="J984" s="1">
        <v>80</v>
      </c>
      <c r="K984" s="1" t="s">
        <v>866</v>
      </c>
      <c r="L984" s="1" t="s">
        <v>2044</v>
      </c>
      <c r="M984" s="1">
        <v>2014</v>
      </c>
      <c r="N984" s="1">
        <v>49.585802694408599</v>
      </c>
      <c r="O984" s="1">
        <v>-113.85143855620299</v>
      </c>
      <c r="Q984" s="1" t="s">
        <v>867</v>
      </c>
      <c r="R984" s="1" t="s">
        <v>22</v>
      </c>
    </row>
    <row r="985" spans="1:18" hidden="1" x14ac:dyDescent="0.3">
      <c r="A985" s="1" t="s">
        <v>16</v>
      </c>
      <c r="B985" s="1" t="s">
        <v>16</v>
      </c>
      <c r="C985" s="1" t="s">
        <v>337</v>
      </c>
      <c r="D985" s="1">
        <v>49.6</v>
      </c>
      <c r="E985" s="1" t="s">
        <v>871</v>
      </c>
      <c r="F985" s="1">
        <v>7</v>
      </c>
      <c r="G985" s="1" t="str">
        <f t="shared" si="36"/>
        <v>7/22</v>
      </c>
      <c r="H985" s="1">
        <v>2300</v>
      </c>
      <c r="I985" s="1">
        <v>101</v>
      </c>
      <c r="J985" s="1">
        <v>80</v>
      </c>
      <c r="K985" s="1" t="s">
        <v>866</v>
      </c>
      <c r="L985" s="1" t="s">
        <v>2044</v>
      </c>
      <c r="M985" s="1">
        <v>2014</v>
      </c>
      <c r="N985" s="1">
        <v>49.584000629634097</v>
      </c>
      <c r="O985" s="1">
        <v>-113.850359139703</v>
      </c>
      <c r="Q985" s="1" t="s">
        <v>867</v>
      </c>
      <c r="R985" s="1" t="s">
        <v>22</v>
      </c>
    </row>
    <row r="986" spans="1:18" hidden="1" x14ac:dyDescent="0.3">
      <c r="A986" s="1" t="s">
        <v>16</v>
      </c>
      <c r="B986" s="1" t="s">
        <v>16</v>
      </c>
      <c r="C986" s="1" t="s">
        <v>337</v>
      </c>
      <c r="D986" s="1">
        <v>49.6</v>
      </c>
      <c r="E986" s="1" t="s">
        <v>872</v>
      </c>
      <c r="F986" s="1">
        <v>8</v>
      </c>
      <c r="G986" s="1" t="str">
        <f t="shared" si="36"/>
        <v>8/22</v>
      </c>
      <c r="H986" s="1">
        <v>2300</v>
      </c>
      <c r="I986" s="1">
        <v>101</v>
      </c>
      <c r="J986" s="1">
        <v>80</v>
      </c>
      <c r="K986" s="1" t="s">
        <v>866</v>
      </c>
      <c r="L986" s="1" t="s">
        <v>2044</v>
      </c>
      <c r="M986" s="1">
        <v>2014</v>
      </c>
      <c r="N986" s="1">
        <v>49.583946481723302</v>
      </c>
      <c r="O986" s="1">
        <v>-113.842567653915</v>
      </c>
      <c r="Q986" s="1" t="s">
        <v>867</v>
      </c>
      <c r="R986" s="1" t="s">
        <v>22</v>
      </c>
    </row>
    <row r="987" spans="1:18" hidden="1" x14ac:dyDescent="0.3">
      <c r="A987" s="1" t="s">
        <v>16</v>
      </c>
      <c r="B987" s="1" t="s">
        <v>16</v>
      </c>
      <c r="C987" s="1" t="s">
        <v>337</v>
      </c>
      <c r="D987" s="1">
        <v>49.6</v>
      </c>
      <c r="E987" s="1" t="s">
        <v>873</v>
      </c>
      <c r="F987" s="1">
        <v>9</v>
      </c>
      <c r="G987" s="1" t="str">
        <f t="shared" si="36"/>
        <v>9/22</v>
      </c>
      <c r="H987" s="1">
        <v>2300</v>
      </c>
      <c r="I987" s="1">
        <v>101</v>
      </c>
      <c r="J987" s="1">
        <v>80</v>
      </c>
      <c r="K987" s="1" t="s">
        <v>866</v>
      </c>
      <c r="L987" s="1" t="s">
        <v>2044</v>
      </c>
      <c r="M987" s="1">
        <v>2014</v>
      </c>
      <c r="N987" s="1">
        <v>49.586557821968697</v>
      </c>
      <c r="O987" s="1">
        <v>-113.83374973496799</v>
      </c>
      <c r="Q987" s="1" t="s">
        <v>867</v>
      </c>
      <c r="R987" s="1" t="s">
        <v>22</v>
      </c>
    </row>
    <row r="988" spans="1:18" hidden="1" x14ac:dyDescent="0.3">
      <c r="A988" s="1" t="s">
        <v>16</v>
      </c>
      <c r="B988" s="1" t="s">
        <v>16</v>
      </c>
      <c r="C988" s="1" t="s">
        <v>337</v>
      </c>
      <c r="D988" s="1">
        <v>49.6</v>
      </c>
      <c r="E988" s="1" t="s">
        <v>874</v>
      </c>
      <c r="F988" s="1">
        <v>10</v>
      </c>
      <c r="G988" s="1" t="str">
        <f t="shared" si="36"/>
        <v>10/22</v>
      </c>
      <c r="H988" s="1">
        <v>2300</v>
      </c>
      <c r="I988" s="1">
        <v>101</v>
      </c>
      <c r="J988" s="1">
        <v>80</v>
      </c>
      <c r="K988" s="1" t="s">
        <v>866</v>
      </c>
      <c r="L988" s="1" t="s">
        <v>2044</v>
      </c>
      <c r="M988" s="1">
        <v>2014</v>
      </c>
      <c r="N988" s="1">
        <v>49.583812399649197</v>
      </c>
      <c r="O988" s="1">
        <v>-113.835004155828</v>
      </c>
      <c r="Q988" s="1" t="s">
        <v>867</v>
      </c>
      <c r="R988" s="1" t="s">
        <v>22</v>
      </c>
    </row>
    <row r="989" spans="1:18" hidden="1" x14ac:dyDescent="0.3">
      <c r="A989" s="1" t="s">
        <v>16</v>
      </c>
      <c r="B989" s="1" t="s">
        <v>16</v>
      </c>
      <c r="C989" s="1" t="s">
        <v>337</v>
      </c>
      <c r="D989" s="1">
        <v>49.6</v>
      </c>
      <c r="E989" s="1" t="s">
        <v>875</v>
      </c>
      <c r="F989" s="1">
        <v>11</v>
      </c>
      <c r="G989" s="1" t="str">
        <f t="shared" si="36"/>
        <v>11/22</v>
      </c>
      <c r="H989" s="1">
        <v>2300</v>
      </c>
      <c r="I989" s="1">
        <v>101</v>
      </c>
      <c r="J989" s="1">
        <v>80</v>
      </c>
      <c r="K989" s="1" t="s">
        <v>866</v>
      </c>
      <c r="L989" s="1" t="s">
        <v>2044</v>
      </c>
      <c r="M989" s="1">
        <v>2014</v>
      </c>
      <c r="N989" s="1">
        <v>49.579448184210101</v>
      </c>
      <c r="O989" s="1">
        <v>-113.866776619219</v>
      </c>
      <c r="Q989" s="1" t="s">
        <v>867</v>
      </c>
      <c r="R989" s="1" t="s">
        <v>22</v>
      </c>
    </row>
    <row r="990" spans="1:18" hidden="1" x14ac:dyDescent="0.3">
      <c r="A990" s="1" t="s">
        <v>16</v>
      </c>
      <c r="B990" s="1" t="s">
        <v>16</v>
      </c>
      <c r="C990" s="1" t="s">
        <v>337</v>
      </c>
      <c r="D990" s="1">
        <v>49.6</v>
      </c>
      <c r="E990" s="1" t="s">
        <v>876</v>
      </c>
      <c r="F990" s="1">
        <v>12</v>
      </c>
      <c r="G990" s="1" t="str">
        <f t="shared" si="36"/>
        <v>12/22</v>
      </c>
      <c r="H990" s="1">
        <v>2300</v>
      </c>
      <c r="I990" s="1">
        <v>101</v>
      </c>
      <c r="J990" s="1">
        <v>80</v>
      </c>
      <c r="K990" s="1" t="s">
        <v>866</v>
      </c>
      <c r="L990" s="1" t="s">
        <v>2044</v>
      </c>
      <c r="M990" s="1">
        <v>2014</v>
      </c>
      <c r="N990" s="1">
        <v>49.577239607867</v>
      </c>
      <c r="O990" s="1">
        <v>-113.870075078604</v>
      </c>
      <c r="Q990" s="1" t="s">
        <v>867</v>
      </c>
      <c r="R990" s="1" t="s">
        <v>22</v>
      </c>
    </row>
    <row r="991" spans="1:18" hidden="1" x14ac:dyDescent="0.3">
      <c r="A991" s="1" t="s">
        <v>16</v>
      </c>
      <c r="B991" s="1" t="s">
        <v>16</v>
      </c>
      <c r="C991" s="1" t="s">
        <v>337</v>
      </c>
      <c r="D991" s="1">
        <v>49.6</v>
      </c>
      <c r="E991" s="1" t="s">
        <v>877</v>
      </c>
      <c r="F991" s="1">
        <v>13</v>
      </c>
      <c r="G991" s="1" t="str">
        <f t="shared" si="36"/>
        <v>13/22</v>
      </c>
      <c r="H991" s="1">
        <v>2300</v>
      </c>
      <c r="I991" s="1">
        <v>101</v>
      </c>
      <c r="J991" s="1">
        <v>80</v>
      </c>
      <c r="K991" s="1" t="s">
        <v>866</v>
      </c>
      <c r="L991" s="1" t="s">
        <v>2044</v>
      </c>
      <c r="M991" s="1">
        <v>2014</v>
      </c>
      <c r="N991" s="1">
        <v>49.574946153263397</v>
      </c>
      <c r="O991" s="1">
        <v>-113.872600277776</v>
      </c>
      <c r="Q991" s="1" t="s">
        <v>867</v>
      </c>
      <c r="R991" s="1" t="s">
        <v>22</v>
      </c>
    </row>
    <row r="992" spans="1:18" hidden="1" x14ac:dyDescent="0.3">
      <c r="A992" s="1" t="s">
        <v>16</v>
      </c>
      <c r="B992" s="1" t="s">
        <v>16</v>
      </c>
      <c r="C992" s="1" t="s">
        <v>337</v>
      </c>
      <c r="D992" s="1">
        <v>49.6</v>
      </c>
      <c r="E992" s="1" t="s">
        <v>878</v>
      </c>
      <c r="F992" s="1">
        <v>14</v>
      </c>
      <c r="G992" s="1" t="str">
        <f t="shared" si="36"/>
        <v>14/22</v>
      </c>
      <c r="H992" s="1">
        <v>2300</v>
      </c>
      <c r="I992" s="1">
        <v>101</v>
      </c>
      <c r="J992" s="1">
        <v>80</v>
      </c>
      <c r="K992" s="1" t="s">
        <v>866</v>
      </c>
      <c r="L992" s="1" t="s">
        <v>2044</v>
      </c>
      <c r="M992" s="1">
        <v>2014</v>
      </c>
      <c r="N992" s="1">
        <v>49.572611034349201</v>
      </c>
      <c r="O992" s="1">
        <v>-113.871628977002</v>
      </c>
      <c r="Q992" s="1" t="s">
        <v>867</v>
      </c>
      <c r="R992" s="1" t="s">
        <v>22</v>
      </c>
    </row>
    <row r="993" spans="1:18" hidden="1" x14ac:dyDescent="0.3">
      <c r="A993" s="1" t="s">
        <v>16</v>
      </c>
      <c r="B993" s="1" t="s">
        <v>16</v>
      </c>
      <c r="C993" s="1" t="s">
        <v>337</v>
      </c>
      <c r="D993" s="1">
        <v>49.6</v>
      </c>
      <c r="E993" s="1" t="s">
        <v>879</v>
      </c>
      <c r="F993" s="1">
        <v>15</v>
      </c>
      <c r="G993" s="1" t="str">
        <f t="shared" si="36"/>
        <v>15/22</v>
      </c>
      <c r="H993" s="1">
        <v>2300</v>
      </c>
      <c r="I993" s="1">
        <v>101</v>
      </c>
      <c r="J993" s="1">
        <v>80</v>
      </c>
      <c r="K993" s="1" t="s">
        <v>866</v>
      </c>
      <c r="L993" s="1" t="s">
        <v>2044</v>
      </c>
      <c r="M993" s="1">
        <v>2014</v>
      </c>
      <c r="N993" s="1">
        <v>49.568403191667002</v>
      </c>
      <c r="O993" s="1">
        <v>-113.860995972571</v>
      </c>
      <c r="Q993" s="1" t="s">
        <v>867</v>
      </c>
      <c r="R993" s="1" t="s">
        <v>22</v>
      </c>
    </row>
    <row r="994" spans="1:18" hidden="1" x14ac:dyDescent="0.3">
      <c r="A994" s="1" t="s">
        <v>16</v>
      </c>
      <c r="B994" s="1" t="s">
        <v>16</v>
      </c>
      <c r="C994" s="1" t="s">
        <v>337</v>
      </c>
      <c r="D994" s="1">
        <v>49.6</v>
      </c>
      <c r="E994" s="1" t="s">
        <v>880</v>
      </c>
      <c r="F994" s="1">
        <v>16</v>
      </c>
      <c r="G994" s="1" t="str">
        <f t="shared" si="36"/>
        <v>16/22</v>
      </c>
      <c r="H994" s="1">
        <v>2300</v>
      </c>
      <c r="I994" s="1">
        <v>101</v>
      </c>
      <c r="J994" s="1">
        <v>80</v>
      </c>
      <c r="K994" s="1" t="s">
        <v>866</v>
      </c>
      <c r="L994" s="1" t="s">
        <v>2044</v>
      </c>
      <c r="M994" s="1">
        <v>2014</v>
      </c>
      <c r="N994" s="1">
        <v>49.566197528103103</v>
      </c>
      <c r="O994" s="1">
        <v>-113.860533875958</v>
      </c>
      <c r="Q994" s="1" t="s">
        <v>867</v>
      </c>
      <c r="R994" s="1" t="s">
        <v>22</v>
      </c>
    </row>
    <row r="995" spans="1:18" hidden="1" x14ac:dyDescent="0.3">
      <c r="A995" s="1" t="s">
        <v>16</v>
      </c>
      <c r="B995" s="1" t="s">
        <v>16</v>
      </c>
      <c r="C995" s="1" t="s">
        <v>337</v>
      </c>
      <c r="D995" s="1">
        <v>49.6</v>
      </c>
      <c r="E995" s="1" t="s">
        <v>881</v>
      </c>
      <c r="F995" s="1">
        <v>17</v>
      </c>
      <c r="G995" s="1" t="str">
        <f t="shared" si="36"/>
        <v>17/22</v>
      </c>
      <c r="H995" s="1">
        <v>2300</v>
      </c>
      <c r="I995" s="1">
        <v>101</v>
      </c>
      <c r="J995" s="1">
        <v>80</v>
      </c>
      <c r="K995" s="1" t="s">
        <v>866</v>
      </c>
      <c r="L995" s="1" t="s">
        <v>2044</v>
      </c>
      <c r="M995" s="1">
        <v>2014</v>
      </c>
      <c r="N995" s="1">
        <v>49.564373719558397</v>
      </c>
      <c r="O995" s="1">
        <v>-113.858533289951</v>
      </c>
      <c r="Q995" s="1" t="s">
        <v>867</v>
      </c>
      <c r="R995" s="1" t="s">
        <v>22</v>
      </c>
    </row>
    <row r="996" spans="1:18" hidden="1" x14ac:dyDescent="0.3">
      <c r="A996" s="1" t="s">
        <v>16</v>
      </c>
      <c r="B996" s="1" t="s">
        <v>16</v>
      </c>
      <c r="C996" s="1" t="s">
        <v>337</v>
      </c>
      <c r="D996" s="1">
        <v>49.6</v>
      </c>
      <c r="E996" s="1" t="s">
        <v>882</v>
      </c>
      <c r="F996" s="1">
        <v>18</v>
      </c>
      <c r="G996" s="1" t="str">
        <f t="shared" si="36"/>
        <v>18/22</v>
      </c>
      <c r="H996" s="1">
        <v>2300</v>
      </c>
      <c r="I996" s="1">
        <v>101</v>
      </c>
      <c r="J996" s="1">
        <v>80</v>
      </c>
      <c r="K996" s="1" t="s">
        <v>866</v>
      </c>
      <c r="L996" s="1" t="s">
        <v>2044</v>
      </c>
      <c r="M996" s="1">
        <v>2014</v>
      </c>
      <c r="N996" s="1">
        <v>49.562917528631701</v>
      </c>
      <c r="O996" s="1">
        <v>-113.85263768922</v>
      </c>
      <c r="Q996" s="1" t="s">
        <v>867</v>
      </c>
      <c r="R996" s="1" t="s">
        <v>22</v>
      </c>
    </row>
    <row r="997" spans="1:18" hidden="1" x14ac:dyDescent="0.3">
      <c r="A997" s="1" t="s">
        <v>16</v>
      </c>
      <c r="B997" s="1" t="s">
        <v>16</v>
      </c>
      <c r="C997" s="1" t="s">
        <v>337</v>
      </c>
      <c r="D997" s="1">
        <v>49.6</v>
      </c>
      <c r="E997" s="1" t="s">
        <v>883</v>
      </c>
      <c r="F997" s="1">
        <v>19</v>
      </c>
      <c r="G997" s="1" t="str">
        <f t="shared" si="36"/>
        <v>19/22</v>
      </c>
      <c r="H997" s="1">
        <v>2300</v>
      </c>
      <c r="I997" s="1">
        <v>101</v>
      </c>
      <c r="J997" s="1">
        <v>80</v>
      </c>
      <c r="K997" s="1" t="s">
        <v>866</v>
      </c>
      <c r="L997" s="1" t="s">
        <v>2044</v>
      </c>
      <c r="M997" s="1">
        <v>2014</v>
      </c>
      <c r="N997" s="1">
        <v>49.566264013772702</v>
      </c>
      <c r="O997" s="1">
        <v>-113.851214899303</v>
      </c>
      <c r="Q997" s="1" t="s">
        <v>867</v>
      </c>
      <c r="R997" s="1" t="s">
        <v>22</v>
      </c>
    </row>
    <row r="998" spans="1:18" hidden="1" x14ac:dyDescent="0.3">
      <c r="A998" s="1" t="s">
        <v>16</v>
      </c>
      <c r="B998" s="1" t="s">
        <v>16</v>
      </c>
      <c r="C998" s="1" t="s">
        <v>337</v>
      </c>
      <c r="D998" s="1">
        <v>49.6</v>
      </c>
      <c r="E998" s="1" t="s">
        <v>884</v>
      </c>
      <c r="F998" s="1">
        <v>20</v>
      </c>
      <c r="G998" s="1" t="str">
        <f t="shared" si="36"/>
        <v>20/22</v>
      </c>
      <c r="H998" s="1">
        <v>2300</v>
      </c>
      <c r="I998" s="1">
        <v>101</v>
      </c>
      <c r="J998" s="1">
        <v>80</v>
      </c>
      <c r="K998" s="1" t="s">
        <v>866</v>
      </c>
      <c r="L998" s="1" t="s">
        <v>2044</v>
      </c>
      <c r="M998" s="1">
        <v>2014</v>
      </c>
      <c r="N998" s="1">
        <v>49.568491486572697</v>
      </c>
      <c r="O998" s="1">
        <v>-113.850708031699</v>
      </c>
      <c r="Q998" s="1" t="s">
        <v>867</v>
      </c>
      <c r="R998" s="1" t="s">
        <v>22</v>
      </c>
    </row>
    <row r="999" spans="1:18" hidden="1" x14ac:dyDescent="0.3">
      <c r="A999" s="1" t="s">
        <v>16</v>
      </c>
      <c r="B999" s="1" t="s">
        <v>16</v>
      </c>
      <c r="C999" s="1" t="s">
        <v>337</v>
      </c>
      <c r="D999" s="1">
        <v>49.6</v>
      </c>
      <c r="E999" s="1" t="s">
        <v>885</v>
      </c>
      <c r="F999" s="1">
        <v>21</v>
      </c>
      <c r="G999" s="1" t="str">
        <f t="shared" si="36"/>
        <v>21/22</v>
      </c>
      <c r="H999" s="1">
        <v>2300</v>
      </c>
      <c r="I999" s="1">
        <v>101</v>
      </c>
      <c r="J999" s="1">
        <v>80</v>
      </c>
      <c r="K999" s="1" t="s">
        <v>866</v>
      </c>
      <c r="L999" s="1" t="s">
        <v>2044</v>
      </c>
      <c r="M999" s="1">
        <v>2014</v>
      </c>
      <c r="N999" s="1">
        <v>49.570691483883301</v>
      </c>
      <c r="O999" s="1">
        <v>-113.85175628425201</v>
      </c>
      <c r="Q999" s="1" t="s">
        <v>867</v>
      </c>
      <c r="R999" s="1" t="s">
        <v>22</v>
      </c>
    </row>
    <row r="1000" spans="1:18" hidden="1" x14ac:dyDescent="0.3">
      <c r="A1000" s="1" t="s">
        <v>16</v>
      </c>
      <c r="B1000" s="1" t="s">
        <v>16</v>
      </c>
      <c r="C1000" s="1" t="s">
        <v>337</v>
      </c>
      <c r="D1000" s="1">
        <v>49.6</v>
      </c>
      <c r="E1000" s="1" t="s">
        <v>886</v>
      </c>
      <c r="F1000" s="1">
        <v>22</v>
      </c>
      <c r="G1000" s="1" t="str">
        <f t="shared" si="36"/>
        <v>22/22</v>
      </c>
      <c r="H1000" s="1">
        <v>2300</v>
      </c>
      <c r="I1000" s="1">
        <v>101</v>
      </c>
      <c r="J1000" s="1">
        <v>80</v>
      </c>
      <c r="K1000" s="1" t="s">
        <v>866</v>
      </c>
      <c r="L1000" s="1" t="s">
        <v>2044</v>
      </c>
      <c r="M1000" s="1">
        <v>2014</v>
      </c>
      <c r="N1000" s="1">
        <v>49.573424879271798</v>
      </c>
      <c r="O1000" s="1">
        <v>-113.85181063629101</v>
      </c>
      <c r="Q1000" s="1" t="s">
        <v>867</v>
      </c>
      <c r="R1000" s="1" t="s">
        <v>22</v>
      </c>
    </row>
    <row r="1001" spans="1:18" hidden="1" x14ac:dyDescent="0.3">
      <c r="A1001" s="1" t="s">
        <v>16</v>
      </c>
      <c r="B1001" s="1" t="s">
        <v>16</v>
      </c>
      <c r="C1001" s="1" t="s">
        <v>17</v>
      </c>
      <c r="D1001" s="1">
        <v>0.9</v>
      </c>
      <c r="E1001" s="1" t="s">
        <v>18</v>
      </c>
      <c r="F1001" s="1">
        <v>1</v>
      </c>
      <c r="G1001" s="1" t="str">
        <f>F1001&amp;"/"&amp;2</f>
        <v>1/2</v>
      </c>
      <c r="H1001" s="1">
        <v>150</v>
      </c>
      <c r="I1001" s="1">
        <v>23.8</v>
      </c>
      <c r="J1001" s="1">
        <v>30</v>
      </c>
      <c r="K1001" s="1" t="s">
        <v>19</v>
      </c>
      <c r="L1001" s="1" t="s">
        <v>20</v>
      </c>
      <c r="M1001" s="1">
        <v>1993</v>
      </c>
      <c r="N1001" s="1">
        <v>49.525354</v>
      </c>
      <c r="O1001" s="1">
        <v>-114.054796</v>
      </c>
      <c r="Q1001" s="1" t="s">
        <v>21</v>
      </c>
      <c r="R1001" s="1" t="s">
        <v>22</v>
      </c>
    </row>
    <row r="1002" spans="1:18" hidden="1" x14ac:dyDescent="0.3">
      <c r="A1002" s="1" t="s">
        <v>16</v>
      </c>
      <c r="B1002" s="1" t="s">
        <v>16</v>
      </c>
      <c r="C1002" s="1" t="s">
        <v>17</v>
      </c>
      <c r="D1002" s="1">
        <v>0.9</v>
      </c>
      <c r="E1002" s="1" t="s">
        <v>225</v>
      </c>
      <c r="F1002" s="1">
        <v>2</v>
      </c>
      <c r="G1002" s="1" t="str">
        <f>F1002&amp;"/"&amp;2</f>
        <v>2/2</v>
      </c>
      <c r="H1002" s="1">
        <v>750</v>
      </c>
      <c r="I1002" s="1">
        <v>51.5</v>
      </c>
      <c r="J1002" s="1">
        <v>75</v>
      </c>
      <c r="K1002" s="1" t="s">
        <v>226</v>
      </c>
      <c r="L1002" s="1" t="s">
        <v>227</v>
      </c>
      <c r="M1002" s="1">
        <v>2004</v>
      </c>
      <c r="N1002" s="1">
        <v>49.531345000000002</v>
      </c>
      <c r="O1002" s="1">
        <v>-113.910888</v>
      </c>
      <c r="Q1002" s="1" t="s">
        <v>21</v>
      </c>
      <c r="R1002" s="1" t="s">
        <v>22</v>
      </c>
    </row>
    <row r="1003" spans="1:18" hidden="1" x14ac:dyDescent="0.3">
      <c r="A1003" s="1" t="s">
        <v>16</v>
      </c>
      <c r="B1003" s="1" t="s">
        <v>16</v>
      </c>
      <c r="C1003" s="1" t="s">
        <v>1348</v>
      </c>
      <c r="D1003" s="1">
        <v>190</v>
      </c>
      <c r="E1003" s="1" t="s">
        <v>1349</v>
      </c>
      <c r="F1003" s="1">
        <v>1</v>
      </c>
      <c r="G1003" s="1" t="str">
        <f t="shared" ref="G1003:G1040" si="37">F1003&amp;"/"&amp;38</f>
        <v>1/38</v>
      </c>
      <c r="H1003" s="1">
        <v>5000</v>
      </c>
      <c r="I1003" s="1">
        <v>145</v>
      </c>
      <c r="J1003" s="1">
        <v>95.5</v>
      </c>
      <c r="K1003" s="1" t="s">
        <v>944</v>
      </c>
      <c r="L1003" s="1" t="s">
        <v>1039</v>
      </c>
      <c r="M1003" s="1">
        <v>2024</v>
      </c>
      <c r="N1003" s="1">
        <v>52.153375799999999</v>
      </c>
      <c r="O1003" s="1">
        <v>-112.21644449999999</v>
      </c>
      <c r="Q1003" s="1" t="s">
        <v>1350</v>
      </c>
      <c r="R1003" s="1" t="s">
        <v>1082</v>
      </c>
    </row>
    <row r="1004" spans="1:18" hidden="1" x14ac:dyDescent="0.3">
      <c r="A1004" s="1" t="s">
        <v>16</v>
      </c>
      <c r="B1004" s="1" t="s">
        <v>16</v>
      </c>
      <c r="C1004" s="1" t="s">
        <v>1348</v>
      </c>
      <c r="D1004" s="1">
        <v>190</v>
      </c>
      <c r="E1004" s="1" t="s">
        <v>1351</v>
      </c>
      <c r="F1004" s="1">
        <v>2</v>
      </c>
      <c r="G1004" s="1" t="str">
        <f t="shared" si="37"/>
        <v>2/38</v>
      </c>
      <c r="H1004" s="1">
        <v>5000</v>
      </c>
      <c r="I1004" s="1">
        <v>145</v>
      </c>
      <c r="J1004" s="1">
        <v>95.5</v>
      </c>
      <c r="K1004" s="1" t="s">
        <v>944</v>
      </c>
      <c r="L1004" s="1" t="s">
        <v>1039</v>
      </c>
      <c r="M1004" s="1">
        <v>2024</v>
      </c>
      <c r="N1004" s="1">
        <v>52.160735299999999</v>
      </c>
      <c r="O1004" s="1">
        <v>-112.2138916</v>
      </c>
      <c r="Q1004" s="1" t="s">
        <v>1350</v>
      </c>
      <c r="R1004" s="1" t="s">
        <v>1082</v>
      </c>
    </row>
    <row r="1005" spans="1:18" hidden="1" x14ac:dyDescent="0.3">
      <c r="A1005" s="1" t="s">
        <v>16</v>
      </c>
      <c r="B1005" s="1" t="s">
        <v>16</v>
      </c>
      <c r="C1005" s="1" t="s">
        <v>1348</v>
      </c>
      <c r="D1005" s="1">
        <v>190</v>
      </c>
      <c r="E1005" s="1" t="s">
        <v>1352</v>
      </c>
      <c r="F1005" s="1">
        <v>3</v>
      </c>
      <c r="G1005" s="1" t="str">
        <f t="shared" si="37"/>
        <v>3/38</v>
      </c>
      <c r="H1005" s="1">
        <v>5000</v>
      </c>
      <c r="I1005" s="1">
        <v>145</v>
      </c>
      <c r="J1005" s="1">
        <v>95.5</v>
      </c>
      <c r="K1005" s="1" t="s">
        <v>944</v>
      </c>
      <c r="L1005" s="1" t="s">
        <v>1039</v>
      </c>
      <c r="M1005" s="1">
        <v>2024</v>
      </c>
      <c r="N1005" s="1">
        <v>52.168786799999999</v>
      </c>
      <c r="O1005" s="1">
        <v>-112.20254250000001</v>
      </c>
      <c r="Q1005" s="1" t="s">
        <v>1350</v>
      </c>
      <c r="R1005" s="1" t="s">
        <v>1082</v>
      </c>
    </row>
    <row r="1006" spans="1:18" hidden="1" x14ac:dyDescent="0.3">
      <c r="A1006" s="1" t="s">
        <v>16</v>
      </c>
      <c r="B1006" s="1" t="s">
        <v>16</v>
      </c>
      <c r="C1006" s="1" t="s">
        <v>1348</v>
      </c>
      <c r="D1006" s="1">
        <v>190</v>
      </c>
      <c r="E1006" s="1" t="s">
        <v>1353</v>
      </c>
      <c r="F1006" s="1">
        <v>4</v>
      </c>
      <c r="G1006" s="1" t="str">
        <f t="shared" si="37"/>
        <v>4/38</v>
      </c>
      <c r="H1006" s="1">
        <v>5000</v>
      </c>
      <c r="I1006" s="1">
        <v>145</v>
      </c>
      <c r="J1006" s="1">
        <v>95.5</v>
      </c>
      <c r="K1006" s="1" t="s">
        <v>944</v>
      </c>
      <c r="L1006" s="1" t="s">
        <v>1039</v>
      </c>
      <c r="M1006" s="1">
        <v>2024</v>
      </c>
      <c r="N1006" s="1">
        <v>52.170617700000001</v>
      </c>
      <c r="O1006" s="1">
        <v>-112.1976469</v>
      </c>
      <c r="Q1006" s="1" t="s">
        <v>1350</v>
      </c>
      <c r="R1006" s="1" t="s">
        <v>1082</v>
      </c>
    </row>
    <row r="1007" spans="1:18" hidden="1" x14ac:dyDescent="0.3">
      <c r="A1007" s="1" t="s">
        <v>16</v>
      </c>
      <c r="B1007" s="1" t="s">
        <v>16</v>
      </c>
      <c r="C1007" s="1" t="s">
        <v>1348</v>
      </c>
      <c r="D1007" s="1">
        <v>190</v>
      </c>
      <c r="E1007" s="1" t="s">
        <v>1354</v>
      </c>
      <c r="F1007" s="1">
        <v>5</v>
      </c>
      <c r="G1007" s="1" t="str">
        <f t="shared" si="37"/>
        <v>5/38</v>
      </c>
      <c r="H1007" s="1">
        <v>5000</v>
      </c>
      <c r="I1007" s="1">
        <v>145</v>
      </c>
      <c r="J1007" s="1">
        <v>95.5</v>
      </c>
      <c r="K1007" s="1" t="s">
        <v>944</v>
      </c>
      <c r="L1007" s="1" t="s">
        <v>1039</v>
      </c>
      <c r="M1007" s="1">
        <v>2024</v>
      </c>
      <c r="N1007" s="1">
        <v>52.176613400000001</v>
      </c>
      <c r="O1007" s="1">
        <v>-112.1207866</v>
      </c>
      <c r="Q1007" s="1" t="s">
        <v>1350</v>
      </c>
      <c r="R1007" s="1" t="s">
        <v>1082</v>
      </c>
    </row>
    <row r="1008" spans="1:18" hidden="1" x14ac:dyDescent="0.3">
      <c r="A1008" s="1" t="s">
        <v>16</v>
      </c>
      <c r="B1008" s="1" t="s">
        <v>16</v>
      </c>
      <c r="C1008" s="1" t="s">
        <v>1348</v>
      </c>
      <c r="D1008" s="1">
        <v>190</v>
      </c>
      <c r="E1008" s="1" t="s">
        <v>1355</v>
      </c>
      <c r="F1008" s="1">
        <v>6</v>
      </c>
      <c r="G1008" s="1" t="str">
        <f t="shared" si="37"/>
        <v>6/38</v>
      </c>
      <c r="H1008" s="1">
        <v>5000</v>
      </c>
      <c r="I1008" s="1">
        <v>145</v>
      </c>
      <c r="J1008" s="1">
        <v>95.5</v>
      </c>
      <c r="K1008" s="1" t="s">
        <v>944</v>
      </c>
      <c r="L1008" s="1" t="s">
        <v>1039</v>
      </c>
      <c r="M1008" s="1">
        <v>2024</v>
      </c>
      <c r="N1008" s="1">
        <v>52.180103699999997</v>
      </c>
      <c r="O1008" s="1">
        <v>-112.1135568</v>
      </c>
      <c r="Q1008" s="1" t="s">
        <v>1350</v>
      </c>
      <c r="R1008" s="1" t="s">
        <v>1082</v>
      </c>
    </row>
    <row r="1009" spans="1:18" hidden="1" x14ac:dyDescent="0.3">
      <c r="A1009" s="1" t="s">
        <v>16</v>
      </c>
      <c r="B1009" s="1" t="s">
        <v>16</v>
      </c>
      <c r="C1009" s="1" t="s">
        <v>1348</v>
      </c>
      <c r="D1009" s="1">
        <v>190</v>
      </c>
      <c r="E1009" s="1" t="s">
        <v>1356</v>
      </c>
      <c r="F1009" s="1">
        <v>7</v>
      </c>
      <c r="G1009" s="1" t="str">
        <f t="shared" si="37"/>
        <v>7/38</v>
      </c>
      <c r="H1009" s="1">
        <v>5000</v>
      </c>
      <c r="I1009" s="1">
        <v>145</v>
      </c>
      <c r="J1009" s="1">
        <v>95.5</v>
      </c>
      <c r="K1009" s="1" t="s">
        <v>944</v>
      </c>
      <c r="L1009" s="1" t="s">
        <v>1039</v>
      </c>
      <c r="M1009" s="1">
        <v>2024</v>
      </c>
      <c r="N1009" s="1">
        <v>52.188626800000002</v>
      </c>
      <c r="O1009" s="1">
        <v>-112.1108144</v>
      </c>
      <c r="Q1009" s="1" t="s">
        <v>1350</v>
      </c>
      <c r="R1009" s="1" t="s">
        <v>1082</v>
      </c>
    </row>
    <row r="1010" spans="1:18" hidden="1" x14ac:dyDescent="0.3">
      <c r="A1010" s="1" t="s">
        <v>16</v>
      </c>
      <c r="B1010" s="1" t="s">
        <v>16</v>
      </c>
      <c r="C1010" s="1" t="s">
        <v>1348</v>
      </c>
      <c r="D1010" s="1">
        <v>190</v>
      </c>
      <c r="E1010" s="1" t="s">
        <v>1357</v>
      </c>
      <c r="F1010" s="1">
        <v>8</v>
      </c>
      <c r="G1010" s="1" t="str">
        <f t="shared" si="37"/>
        <v>8/38</v>
      </c>
      <c r="H1010" s="1">
        <v>5000</v>
      </c>
      <c r="I1010" s="1">
        <v>145</v>
      </c>
      <c r="J1010" s="1">
        <v>95.5</v>
      </c>
      <c r="K1010" s="1" t="s">
        <v>944</v>
      </c>
      <c r="L1010" s="1" t="s">
        <v>1039</v>
      </c>
      <c r="M1010" s="1">
        <v>2024</v>
      </c>
      <c r="N1010" s="1">
        <v>52.189826500000002</v>
      </c>
      <c r="O1010" s="1">
        <v>-112.1018083</v>
      </c>
      <c r="Q1010" s="1" t="s">
        <v>1350</v>
      </c>
      <c r="R1010" s="1" t="s">
        <v>1082</v>
      </c>
    </row>
    <row r="1011" spans="1:18" hidden="1" x14ac:dyDescent="0.3">
      <c r="A1011" s="1" t="s">
        <v>16</v>
      </c>
      <c r="B1011" s="1" t="s">
        <v>16</v>
      </c>
      <c r="C1011" s="1" t="s">
        <v>1348</v>
      </c>
      <c r="D1011" s="1">
        <v>190</v>
      </c>
      <c r="E1011" s="1" t="s">
        <v>1358</v>
      </c>
      <c r="F1011" s="1">
        <v>9</v>
      </c>
      <c r="G1011" s="1" t="str">
        <f t="shared" si="37"/>
        <v>9/38</v>
      </c>
      <c r="H1011" s="1">
        <v>5000</v>
      </c>
      <c r="I1011" s="1">
        <v>145</v>
      </c>
      <c r="J1011" s="1">
        <v>95.5</v>
      </c>
      <c r="K1011" s="1" t="s">
        <v>944</v>
      </c>
      <c r="L1011" s="1" t="s">
        <v>1039</v>
      </c>
      <c r="M1011" s="1">
        <v>2024</v>
      </c>
      <c r="N1011" s="1">
        <v>52.195233299999998</v>
      </c>
      <c r="O1011" s="1">
        <v>-112.0687756</v>
      </c>
      <c r="Q1011" s="1" t="s">
        <v>1350</v>
      </c>
      <c r="R1011" s="1" t="s">
        <v>1082</v>
      </c>
    </row>
    <row r="1012" spans="1:18" hidden="1" x14ac:dyDescent="0.3">
      <c r="A1012" s="1" t="s">
        <v>16</v>
      </c>
      <c r="B1012" s="1" t="s">
        <v>16</v>
      </c>
      <c r="C1012" s="1" t="s">
        <v>1348</v>
      </c>
      <c r="D1012" s="1">
        <v>190</v>
      </c>
      <c r="E1012" s="1" t="s">
        <v>1359</v>
      </c>
      <c r="F1012" s="1">
        <v>10</v>
      </c>
      <c r="G1012" s="1" t="str">
        <f t="shared" si="37"/>
        <v>10/38</v>
      </c>
      <c r="H1012" s="1">
        <v>5000</v>
      </c>
      <c r="I1012" s="1">
        <v>145</v>
      </c>
      <c r="J1012" s="1">
        <v>95.5</v>
      </c>
      <c r="K1012" s="1" t="s">
        <v>944</v>
      </c>
      <c r="L1012" s="1" t="s">
        <v>1039</v>
      </c>
      <c r="M1012" s="1">
        <v>2024</v>
      </c>
      <c r="N1012" s="1">
        <v>52.1915093</v>
      </c>
      <c r="O1012" s="1">
        <v>-112.0728891</v>
      </c>
      <c r="Q1012" s="1" t="s">
        <v>1350</v>
      </c>
      <c r="R1012" s="1" t="s">
        <v>1082</v>
      </c>
    </row>
    <row r="1013" spans="1:18" hidden="1" x14ac:dyDescent="0.3">
      <c r="A1013" s="1" t="s">
        <v>16</v>
      </c>
      <c r="B1013" s="1" t="s">
        <v>16</v>
      </c>
      <c r="C1013" s="1" t="s">
        <v>1348</v>
      </c>
      <c r="D1013" s="1">
        <v>190</v>
      </c>
      <c r="E1013" s="1" t="s">
        <v>1360</v>
      </c>
      <c r="F1013" s="1">
        <v>11</v>
      </c>
      <c r="G1013" s="1" t="str">
        <f t="shared" si="37"/>
        <v>11/38</v>
      </c>
      <c r="H1013" s="1">
        <v>5000</v>
      </c>
      <c r="I1013" s="1">
        <v>145</v>
      </c>
      <c r="J1013" s="1">
        <v>95.5</v>
      </c>
      <c r="K1013" s="1" t="s">
        <v>944</v>
      </c>
      <c r="L1013" s="1" t="s">
        <v>1039</v>
      </c>
      <c r="M1013" s="1">
        <v>2024</v>
      </c>
      <c r="N1013" s="1">
        <v>52.183173199999999</v>
      </c>
      <c r="O1013" s="1">
        <v>-112.07282669999999</v>
      </c>
      <c r="Q1013" s="1" t="s">
        <v>1350</v>
      </c>
      <c r="R1013" s="1" t="s">
        <v>1082</v>
      </c>
    </row>
    <row r="1014" spans="1:18" hidden="1" x14ac:dyDescent="0.3">
      <c r="A1014" s="1" t="s">
        <v>16</v>
      </c>
      <c r="B1014" s="1" t="s">
        <v>16</v>
      </c>
      <c r="C1014" s="1" t="s">
        <v>1348</v>
      </c>
      <c r="D1014" s="1">
        <v>190</v>
      </c>
      <c r="E1014" s="1" t="s">
        <v>1361</v>
      </c>
      <c r="F1014" s="1">
        <v>12</v>
      </c>
      <c r="G1014" s="1" t="str">
        <f t="shared" si="37"/>
        <v>12/38</v>
      </c>
      <c r="H1014" s="1">
        <v>5000</v>
      </c>
      <c r="I1014" s="1">
        <v>145</v>
      </c>
      <c r="J1014" s="1">
        <v>95.5</v>
      </c>
      <c r="K1014" s="1" t="s">
        <v>944</v>
      </c>
      <c r="L1014" s="1" t="s">
        <v>1039</v>
      </c>
      <c r="M1014" s="1">
        <v>2024</v>
      </c>
      <c r="N1014" s="1">
        <v>52.176301799999997</v>
      </c>
      <c r="O1014" s="1">
        <v>-112.0729826</v>
      </c>
      <c r="Q1014" s="1" t="s">
        <v>1350</v>
      </c>
      <c r="R1014" s="1" t="s">
        <v>1082</v>
      </c>
    </row>
    <row r="1015" spans="1:18" hidden="1" x14ac:dyDescent="0.3">
      <c r="A1015" s="1" t="s">
        <v>16</v>
      </c>
      <c r="B1015" s="1" t="s">
        <v>16</v>
      </c>
      <c r="C1015" s="1" t="s">
        <v>1348</v>
      </c>
      <c r="D1015" s="1">
        <v>190</v>
      </c>
      <c r="E1015" s="1" t="s">
        <v>1362</v>
      </c>
      <c r="F1015" s="1">
        <v>13</v>
      </c>
      <c r="G1015" s="1" t="str">
        <f t="shared" si="37"/>
        <v>13/38</v>
      </c>
      <c r="H1015" s="1">
        <v>5000</v>
      </c>
      <c r="I1015" s="1">
        <v>145</v>
      </c>
      <c r="J1015" s="1">
        <v>95.5</v>
      </c>
      <c r="K1015" s="1" t="s">
        <v>944</v>
      </c>
      <c r="L1015" s="1" t="s">
        <v>1039</v>
      </c>
      <c r="M1015" s="1">
        <v>2024</v>
      </c>
      <c r="N1015" s="1">
        <v>52.173609300000003</v>
      </c>
      <c r="O1015" s="1">
        <v>-112.0460602</v>
      </c>
      <c r="Q1015" s="1" t="s">
        <v>1350</v>
      </c>
      <c r="R1015" s="1" t="s">
        <v>1082</v>
      </c>
    </row>
    <row r="1016" spans="1:18" hidden="1" x14ac:dyDescent="0.3">
      <c r="A1016" s="1" t="s">
        <v>16</v>
      </c>
      <c r="B1016" s="1" t="s">
        <v>16</v>
      </c>
      <c r="C1016" s="1" t="s">
        <v>1348</v>
      </c>
      <c r="D1016" s="1">
        <v>190</v>
      </c>
      <c r="E1016" s="1" t="s">
        <v>1363</v>
      </c>
      <c r="F1016" s="1">
        <v>14</v>
      </c>
      <c r="G1016" s="1" t="str">
        <f t="shared" si="37"/>
        <v>14/38</v>
      </c>
      <c r="H1016" s="1">
        <v>5000</v>
      </c>
      <c r="I1016" s="1">
        <v>145</v>
      </c>
      <c r="J1016" s="1">
        <v>95.5</v>
      </c>
      <c r="K1016" s="1" t="s">
        <v>944</v>
      </c>
      <c r="L1016" s="1" t="s">
        <v>1039</v>
      </c>
      <c r="M1016" s="1">
        <v>2024</v>
      </c>
      <c r="N1016" s="1">
        <v>52.174576600000002</v>
      </c>
      <c r="O1016" s="1">
        <v>-112.03857120000001</v>
      </c>
      <c r="Q1016" s="1" t="s">
        <v>1350</v>
      </c>
      <c r="R1016" s="1" t="s">
        <v>1082</v>
      </c>
    </row>
    <row r="1017" spans="1:18" hidden="1" x14ac:dyDescent="0.3">
      <c r="A1017" s="1" t="s">
        <v>16</v>
      </c>
      <c r="B1017" s="1" t="s">
        <v>16</v>
      </c>
      <c r="C1017" s="1" t="s">
        <v>1348</v>
      </c>
      <c r="D1017" s="1">
        <v>190</v>
      </c>
      <c r="E1017" s="1" t="s">
        <v>1364</v>
      </c>
      <c r="F1017" s="1">
        <v>15</v>
      </c>
      <c r="G1017" s="1" t="str">
        <f t="shared" si="37"/>
        <v>15/38</v>
      </c>
      <c r="H1017" s="1">
        <v>5000</v>
      </c>
      <c r="I1017" s="1">
        <v>145</v>
      </c>
      <c r="J1017" s="1">
        <v>95.5</v>
      </c>
      <c r="K1017" s="1" t="s">
        <v>944</v>
      </c>
      <c r="L1017" s="1" t="s">
        <v>1039</v>
      </c>
      <c r="M1017" s="1">
        <v>2024</v>
      </c>
      <c r="N1017" s="1">
        <v>52.163711999999997</v>
      </c>
      <c r="O1017" s="1">
        <v>-112.1032934</v>
      </c>
      <c r="Q1017" s="1" t="s">
        <v>1350</v>
      </c>
      <c r="R1017" s="1" t="s">
        <v>1082</v>
      </c>
    </row>
    <row r="1018" spans="1:18" hidden="1" x14ac:dyDescent="0.3">
      <c r="A1018" s="1" t="s">
        <v>16</v>
      </c>
      <c r="B1018" s="1" t="s">
        <v>16</v>
      </c>
      <c r="C1018" s="1" t="s">
        <v>1348</v>
      </c>
      <c r="D1018" s="1">
        <v>190</v>
      </c>
      <c r="E1018" s="1" t="s">
        <v>1365</v>
      </c>
      <c r="F1018" s="1">
        <v>16</v>
      </c>
      <c r="G1018" s="1" t="str">
        <f t="shared" si="37"/>
        <v>16/38</v>
      </c>
      <c r="H1018" s="1">
        <v>5000</v>
      </c>
      <c r="I1018" s="1">
        <v>145</v>
      </c>
      <c r="J1018" s="1">
        <v>95.5</v>
      </c>
      <c r="K1018" s="1" t="s">
        <v>944</v>
      </c>
      <c r="L1018" s="1" t="s">
        <v>1039</v>
      </c>
      <c r="M1018" s="1">
        <v>2024</v>
      </c>
      <c r="N1018" s="1">
        <v>52.155215200000001</v>
      </c>
      <c r="O1018" s="1">
        <v>-112.09472359999999</v>
      </c>
      <c r="Q1018" s="1" t="s">
        <v>1350</v>
      </c>
      <c r="R1018" s="1" t="s">
        <v>1082</v>
      </c>
    </row>
    <row r="1019" spans="1:18" hidden="1" x14ac:dyDescent="0.3">
      <c r="A1019" s="1" t="s">
        <v>16</v>
      </c>
      <c r="B1019" s="1" t="s">
        <v>16</v>
      </c>
      <c r="C1019" s="1" t="s">
        <v>1348</v>
      </c>
      <c r="D1019" s="1">
        <v>190</v>
      </c>
      <c r="E1019" s="1" t="s">
        <v>1366</v>
      </c>
      <c r="F1019" s="1">
        <v>17</v>
      </c>
      <c r="G1019" s="1" t="str">
        <f t="shared" si="37"/>
        <v>17/38</v>
      </c>
      <c r="H1019" s="1">
        <v>5000</v>
      </c>
      <c r="I1019" s="1">
        <v>145</v>
      </c>
      <c r="J1019" s="1">
        <v>95.5</v>
      </c>
      <c r="K1019" s="1" t="s">
        <v>944</v>
      </c>
      <c r="L1019" s="1" t="s">
        <v>1039</v>
      </c>
      <c r="M1019" s="1">
        <v>2024</v>
      </c>
      <c r="N1019" s="1">
        <v>52.157041100000001</v>
      </c>
      <c r="O1019" s="1">
        <v>-112.086592</v>
      </c>
      <c r="Q1019" s="1" t="s">
        <v>1350</v>
      </c>
      <c r="R1019" s="1" t="s">
        <v>1082</v>
      </c>
    </row>
    <row r="1020" spans="1:18" hidden="1" x14ac:dyDescent="0.3">
      <c r="A1020" s="1" t="s">
        <v>16</v>
      </c>
      <c r="B1020" s="1" t="s">
        <v>16</v>
      </c>
      <c r="C1020" s="1" t="s">
        <v>1348</v>
      </c>
      <c r="D1020" s="1">
        <v>190</v>
      </c>
      <c r="E1020" s="1" t="s">
        <v>1367</v>
      </c>
      <c r="F1020" s="1">
        <v>18</v>
      </c>
      <c r="G1020" s="1" t="str">
        <f t="shared" si="37"/>
        <v>18/38</v>
      </c>
      <c r="H1020" s="1">
        <v>5000</v>
      </c>
      <c r="I1020" s="1">
        <v>145</v>
      </c>
      <c r="J1020" s="1">
        <v>95.5</v>
      </c>
      <c r="K1020" s="1" t="s">
        <v>944</v>
      </c>
      <c r="L1020" s="1" t="s">
        <v>1039</v>
      </c>
      <c r="M1020" s="1">
        <v>2024</v>
      </c>
      <c r="N1020" s="1">
        <v>52.168605499999998</v>
      </c>
      <c r="O1020" s="1">
        <v>-112.0783874</v>
      </c>
      <c r="Q1020" s="1" t="s">
        <v>1350</v>
      </c>
      <c r="R1020" s="1" t="s">
        <v>1082</v>
      </c>
    </row>
    <row r="1021" spans="1:18" hidden="1" x14ac:dyDescent="0.3">
      <c r="A1021" s="1" t="s">
        <v>16</v>
      </c>
      <c r="B1021" s="1" t="s">
        <v>16</v>
      </c>
      <c r="C1021" s="1" t="s">
        <v>1348</v>
      </c>
      <c r="D1021" s="1">
        <v>190</v>
      </c>
      <c r="E1021" s="1" t="s">
        <v>1368</v>
      </c>
      <c r="F1021" s="1">
        <v>19</v>
      </c>
      <c r="G1021" s="1" t="str">
        <f t="shared" si="37"/>
        <v>19/38</v>
      </c>
      <c r="H1021" s="1">
        <v>5000</v>
      </c>
      <c r="I1021" s="1">
        <v>145</v>
      </c>
      <c r="J1021" s="1">
        <v>95.5</v>
      </c>
      <c r="K1021" s="1" t="s">
        <v>944</v>
      </c>
      <c r="L1021" s="1" t="s">
        <v>1039</v>
      </c>
      <c r="M1021" s="1">
        <v>2024</v>
      </c>
      <c r="N1021" s="1">
        <v>52.146603499999998</v>
      </c>
      <c r="O1021" s="1">
        <v>-112.0818173</v>
      </c>
      <c r="Q1021" s="1" t="s">
        <v>1350</v>
      </c>
      <c r="R1021" s="1" t="s">
        <v>1082</v>
      </c>
    </row>
    <row r="1022" spans="1:18" hidden="1" x14ac:dyDescent="0.3">
      <c r="A1022" s="1" t="s">
        <v>16</v>
      </c>
      <c r="B1022" s="1" t="s">
        <v>16</v>
      </c>
      <c r="C1022" s="1" t="s">
        <v>1348</v>
      </c>
      <c r="D1022" s="1">
        <v>190</v>
      </c>
      <c r="E1022" s="1" t="s">
        <v>1369</v>
      </c>
      <c r="F1022" s="1">
        <v>20</v>
      </c>
      <c r="G1022" s="1" t="str">
        <f t="shared" si="37"/>
        <v>20/38</v>
      </c>
      <c r="H1022" s="1">
        <v>5000</v>
      </c>
      <c r="I1022" s="1">
        <v>145</v>
      </c>
      <c r="J1022" s="1">
        <v>95.5</v>
      </c>
      <c r="K1022" s="1" t="s">
        <v>944</v>
      </c>
      <c r="L1022" s="1" t="s">
        <v>1039</v>
      </c>
      <c r="M1022" s="1">
        <v>2024</v>
      </c>
      <c r="N1022" s="1">
        <v>52.170676899999997</v>
      </c>
      <c r="O1022" s="1">
        <v>-112.0545808</v>
      </c>
      <c r="Q1022" s="1" t="s">
        <v>1350</v>
      </c>
      <c r="R1022" s="1" t="s">
        <v>1082</v>
      </c>
    </row>
    <row r="1023" spans="1:18" hidden="1" x14ac:dyDescent="0.3">
      <c r="A1023" s="1" t="s">
        <v>16</v>
      </c>
      <c r="B1023" s="1" t="s">
        <v>16</v>
      </c>
      <c r="C1023" s="1" t="s">
        <v>1348</v>
      </c>
      <c r="D1023" s="1">
        <v>190</v>
      </c>
      <c r="E1023" s="1" t="s">
        <v>1370</v>
      </c>
      <c r="F1023" s="1">
        <v>21</v>
      </c>
      <c r="G1023" s="1" t="str">
        <f t="shared" si="37"/>
        <v>21/38</v>
      </c>
      <c r="H1023" s="1">
        <v>5000</v>
      </c>
      <c r="I1023" s="1">
        <v>145</v>
      </c>
      <c r="J1023" s="1">
        <v>95.5</v>
      </c>
      <c r="K1023" s="1" t="s">
        <v>944</v>
      </c>
      <c r="L1023" s="1" t="s">
        <v>1039</v>
      </c>
      <c r="M1023" s="1">
        <v>2024</v>
      </c>
      <c r="N1023" s="1">
        <v>52.167825499999999</v>
      </c>
      <c r="O1023" s="1">
        <v>-112.0592553</v>
      </c>
      <c r="Q1023" s="1" t="s">
        <v>1350</v>
      </c>
      <c r="R1023" s="1" t="s">
        <v>1082</v>
      </c>
    </row>
    <row r="1024" spans="1:18" hidden="1" x14ac:dyDescent="0.3">
      <c r="A1024" s="1" t="s">
        <v>16</v>
      </c>
      <c r="B1024" s="1" t="s">
        <v>16</v>
      </c>
      <c r="C1024" s="1" t="s">
        <v>1348</v>
      </c>
      <c r="D1024" s="1">
        <v>190</v>
      </c>
      <c r="E1024" s="1" t="s">
        <v>1371</v>
      </c>
      <c r="F1024" s="1">
        <v>22</v>
      </c>
      <c r="G1024" s="1" t="str">
        <f t="shared" si="37"/>
        <v>22/38</v>
      </c>
      <c r="H1024" s="1">
        <v>5000</v>
      </c>
      <c r="I1024" s="1">
        <v>145</v>
      </c>
      <c r="J1024" s="1">
        <v>95.5</v>
      </c>
      <c r="K1024" s="1" t="s">
        <v>944</v>
      </c>
      <c r="L1024" s="1" t="s">
        <v>1039</v>
      </c>
      <c r="M1024" s="1">
        <v>2024</v>
      </c>
      <c r="N1024" s="1">
        <v>52.162823799999998</v>
      </c>
      <c r="O1024" s="1">
        <v>-112.05677780000001</v>
      </c>
      <c r="Q1024" s="1" t="s">
        <v>1350</v>
      </c>
      <c r="R1024" s="1" t="s">
        <v>1082</v>
      </c>
    </row>
    <row r="1025" spans="1:18" hidden="1" x14ac:dyDescent="0.3">
      <c r="A1025" s="1" t="s">
        <v>16</v>
      </c>
      <c r="B1025" s="1" t="s">
        <v>16</v>
      </c>
      <c r="C1025" s="1" t="s">
        <v>1348</v>
      </c>
      <c r="D1025" s="1">
        <v>190</v>
      </c>
      <c r="E1025" s="1" t="s">
        <v>1372</v>
      </c>
      <c r="F1025" s="1">
        <v>23</v>
      </c>
      <c r="G1025" s="1" t="str">
        <f t="shared" si="37"/>
        <v>23/38</v>
      </c>
      <c r="H1025" s="1">
        <v>5000</v>
      </c>
      <c r="I1025" s="1">
        <v>145</v>
      </c>
      <c r="J1025" s="1">
        <v>95.5</v>
      </c>
      <c r="K1025" s="1" t="s">
        <v>944</v>
      </c>
      <c r="L1025" s="1" t="s">
        <v>1039</v>
      </c>
      <c r="M1025" s="1">
        <v>2024</v>
      </c>
      <c r="N1025" s="1">
        <v>52.158133800000002</v>
      </c>
      <c r="O1025" s="1">
        <v>-112.0621378</v>
      </c>
      <c r="Q1025" s="1" t="s">
        <v>1350</v>
      </c>
      <c r="R1025" s="1" t="s">
        <v>1082</v>
      </c>
    </row>
    <row r="1026" spans="1:18" hidden="1" x14ac:dyDescent="0.3">
      <c r="A1026" s="1" t="s">
        <v>16</v>
      </c>
      <c r="B1026" s="1" t="s">
        <v>16</v>
      </c>
      <c r="C1026" s="1" t="s">
        <v>1348</v>
      </c>
      <c r="D1026" s="1">
        <v>190</v>
      </c>
      <c r="E1026" s="1" t="s">
        <v>1373</v>
      </c>
      <c r="F1026" s="1">
        <v>24</v>
      </c>
      <c r="G1026" s="1" t="str">
        <f t="shared" si="37"/>
        <v>24/38</v>
      </c>
      <c r="H1026" s="1">
        <v>5000</v>
      </c>
      <c r="I1026" s="1">
        <v>145</v>
      </c>
      <c r="J1026" s="1">
        <v>95.5</v>
      </c>
      <c r="K1026" s="1" t="s">
        <v>944</v>
      </c>
      <c r="L1026" s="1" t="s">
        <v>1039</v>
      </c>
      <c r="M1026" s="1">
        <v>2024</v>
      </c>
      <c r="N1026" s="1">
        <v>52.136213699999999</v>
      </c>
      <c r="O1026" s="1">
        <v>-112.0665331</v>
      </c>
      <c r="Q1026" s="1" t="s">
        <v>1350</v>
      </c>
      <c r="R1026" s="1" t="s">
        <v>1082</v>
      </c>
    </row>
    <row r="1027" spans="1:18" hidden="1" x14ac:dyDescent="0.3">
      <c r="A1027" s="1" t="s">
        <v>16</v>
      </c>
      <c r="B1027" s="1" t="s">
        <v>16</v>
      </c>
      <c r="C1027" s="1" t="s">
        <v>1348</v>
      </c>
      <c r="D1027" s="1">
        <v>190</v>
      </c>
      <c r="E1027" s="1" t="s">
        <v>1374</v>
      </c>
      <c r="F1027" s="1">
        <v>25</v>
      </c>
      <c r="G1027" s="1" t="str">
        <f t="shared" si="37"/>
        <v>25/38</v>
      </c>
      <c r="H1027" s="1">
        <v>5000</v>
      </c>
      <c r="I1027" s="1">
        <v>145</v>
      </c>
      <c r="J1027" s="1">
        <v>95.5</v>
      </c>
      <c r="K1027" s="1" t="s">
        <v>944</v>
      </c>
      <c r="L1027" s="1" t="s">
        <v>1039</v>
      </c>
      <c r="M1027" s="1">
        <v>2024</v>
      </c>
      <c r="N1027" s="1">
        <v>52.136522900000003</v>
      </c>
      <c r="O1027" s="1">
        <v>-112.0581066</v>
      </c>
      <c r="Q1027" s="1" t="s">
        <v>1350</v>
      </c>
      <c r="R1027" s="1" t="s">
        <v>1082</v>
      </c>
    </row>
    <row r="1028" spans="1:18" hidden="1" x14ac:dyDescent="0.3">
      <c r="A1028" s="1" t="s">
        <v>16</v>
      </c>
      <c r="B1028" s="1" t="s">
        <v>16</v>
      </c>
      <c r="C1028" s="1" t="s">
        <v>1348</v>
      </c>
      <c r="D1028" s="1">
        <v>190</v>
      </c>
      <c r="E1028" s="1" t="s">
        <v>1375</v>
      </c>
      <c r="F1028" s="1">
        <v>26</v>
      </c>
      <c r="G1028" s="1" t="str">
        <f t="shared" si="37"/>
        <v>26/38</v>
      </c>
      <c r="H1028" s="1">
        <v>5000</v>
      </c>
      <c r="I1028" s="1">
        <v>145</v>
      </c>
      <c r="J1028" s="1">
        <v>95.5</v>
      </c>
      <c r="K1028" s="1" t="s">
        <v>944</v>
      </c>
      <c r="L1028" s="1" t="s">
        <v>1039</v>
      </c>
      <c r="M1028" s="1">
        <v>2024</v>
      </c>
      <c r="N1028" s="1">
        <v>52.1376597</v>
      </c>
      <c r="O1028" s="1">
        <v>-112.0496203</v>
      </c>
      <c r="Q1028" s="1" t="s">
        <v>1350</v>
      </c>
      <c r="R1028" s="1" t="s">
        <v>1082</v>
      </c>
    </row>
    <row r="1029" spans="1:18" hidden="1" x14ac:dyDescent="0.3">
      <c r="A1029" s="1" t="s">
        <v>16</v>
      </c>
      <c r="B1029" s="1" t="s">
        <v>16</v>
      </c>
      <c r="C1029" s="1" t="s">
        <v>1348</v>
      </c>
      <c r="D1029" s="1">
        <v>190</v>
      </c>
      <c r="E1029" s="1" t="s">
        <v>1376</v>
      </c>
      <c r="F1029" s="1">
        <v>27</v>
      </c>
      <c r="G1029" s="1" t="str">
        <f t="shared" si="37"/>
        <v>27/38</v>
      </c>
      <c r="H1029" s="1">
        <v>5000</v>
      </c>
      <c r="I1029" s="1">
        <v>145</v>
      </c>
      <c r="J1029" s="1">
        <v>95.5</v>
      </c>
      <c r="K1029" s="1" t="s">
        <v>944</v>
      </c>
      <c r="L1029" s="1" t="s">
        <v>1039</v>
      </c>
      <c r="M1029" s="1">
        <v>2024</v>
      </c>
      <c r="N1029" s="1">
        <v>52.168869399999998</v>
      </c>
      <c r="O1029" s="1">
        <v>-112.0152843</v>
      </c>
      <c r="Q1029" s="1" t="s">
        <v>1350</v>
      </c>
      <c r="R1029" s="1" t="s">
        <v>1082</v>
      </c>
    </row>
    <row r="1030" spans="1:18" hidden="1" x14ac:dyDescent="0.3">
      <c r="A1030" s="1" t="s">
        <v>16</v>
      </c>
      <c r="B1030" s="1" t="s">
        <v>16</v>
      </c>
      <c r="C1030" s="1" t="s">
        <v>1348</v>
      </c>
      <c r="D1030" s="1">
        <v>190</v>
      </c>
      <c r="E1030" s="1" t="s">
        <v>1377</v>
      </c>
      <c r="F1030" s="1">
        <v>28</v>
      </c>
      <c r="G1030" s="1" t="str">
        <f t="shared" si="37"/>
        <v>28/38</v>
      </c>
      <c r="H1030" s="1">
        <v>5000</v>
      </c>
      <c r="I1030" s="1">
        <v>145</v>
      </c>
      <c r="J1030" s="1">
        <v>95.5</v>
      </c>
      <c r="K1030" s="1" t="s">
        <v>944</v>
      </c>
      <c r="L1030" s="1" t="s">
        <v>1039</v>
      </c>
      <c r="M1030" s="1">
        <v>2024</v>
      </c>
      <c r="N1030" s="1">
        <v>52.163867799999998</v>
      </c>
      <c r="O1030" s="1">
        <v>-112.0183383</v>
      </c>
      <c r="Q1030" s="1" t="s">
        <v>1350</v>
      </c>
      <c r="R1030" s="1" t="s">
        <v>1082</v>
      </c>
    </row>
    <row r="1031" spans="1:18" hidden="1" x14ac:dyDescent="0.3">
      <c r="A1031" s="1" t="s">
        <v>16</v>
      </c>
      <c r="B1031" s="1" t="s">
        <v>16</v>
      </c>
      <c r="C1031" s="1" t="s">
        <v>1348</v>
      </c>
      <c r="D1031" s="1">
        <v>190</v>
      </c>
      <c r="E1031" s="1" t="s">
        <v>1378</v>
      </c>
      <c r="F1031" s="1">
        <v>29</v>
      </c>
      <c r="G1031" s="1" t="str">
        <f t="shared" si="37"/>
        <v>29/38</v>
      </c>
      <c r="H1031" s="1">
        <v>5000</v>
      </c>
      <c r="I1031" s="1">
        <v>145</v>
      </c>
      <c r="J1031" s="1">
        <v>95.5</v>
      </c>
      <c r="K1031" s="1" t="s">
        <v>944</v>
      </c>
      <c r="L1031" s="1" t="s">
        <v>1039</v>
      </c>
      <c r="M1031" s="1">
        <v>2024</v>
      </c>
      <c r="N1031" s="1">
        <v>52.160829399999997</v>
      </c>
      <c r="O1031" s="1">
        <v>-112.02069109999999</v>
      </c>
      <c r="Q1031" s="1" t="s">
        <v>1350</v>
      </c>
      <c r="R1031" s="1" t="s">
        <v>1082</v>
      </c>
    </row>
    <row r="1032" spans="1:18" hidden="1" x14ac:dyDescent="0.3">
      <c r="A1032" s="1" t="s">
        <v>16</v>
      </c>
      <c r="B1032" s="1" t="s">
        <v>16</v>
      </c>
      <c r="C1032" s="1" t="s">
        <v>1348</v>
      </c>
      <c r="D1032" s="1">
        <v>190</v>
      </c>
      <c r="E1032" s="1" t="s">
        <v>1379</v>
      </c>
      <c r="F1032" s="1">
        <v>30</v>
      </c>
      <c r="G1032" s="1" t="str">
        <f t="shared" si="37"/>
        <v>30/38</v>
      </c>
      <c r="H1032" s="1">
        <v>5000</v>
      </c>
      <c r="I1032" s="1">
        <v>145</v>
      </c>
      <c r="J1032" s="1">
        <v>95.5</v>
      </c>
      <c r="K1032" s="1" t="s">
        <v>944</v>
      </c>
      <c r="L1032" s="1" t="s">
        <v>1039</v>
      </c>
      <c r="M1032" s="1">
        <v>2024</v>
      </c>
      <c r="N1032" s="1">
        <v>52.156602900000003</v>
      </c>
      <c r="O1032" s="1">
        <v>-112.0330307</v>
      </c>
      <c r="Q1032" s="1" t="s">
        <v>1350</v>
      </c>
      <c r="R1032" s="1" t="s">
        <v>1082</v>
      </c>
    </row>
    <row r="1033" spans="1:18" hidden="1" x14ac:dyDescent="0.3">
      <c r="A1033" s="1" t="s">
        <v>16</v>
      </c>
      <c r="B1033" s="1" t="s">
        <v>16</v>
      </c>
      <c r="C1033" s="1" t="s">
        <v>1348</v>
      </c>
      <c r="D1033" s="1">
        <v>190</v>
      </c>
      <c r="E1033" s="1" t="s">
        <v>1380</v>
      </c>
      <c r="F1033" s="1">
        <v>31</v>
      </c>
      <c r="G1033" s="1" t="str">
        <f t="shared" si="37"/>
        <v>31/38</v>
      </c>
      <c r="H1033" s="1">
        <v>5000</v>
      </c>
      <c r="I1033" s="1">
        <v>145</v>
      </c>
      <c r="J1033" s="1">
        <v>95.5</v>
      </c>
      <c r="K1033" s="1" t="s">
        <v>944</v>
      </c>
      <c r="L1033" s="1" t="s">
        <v>1039</v>
      </c>
      <c r="M1033" s="1">
        <v>2024</v>
      </c>
      <c r="N1033" s="1">
        <v>52.152585799999997</v>
      </c>
      <c r="O1033" s="1">
        <v>-112.0350514</v>
      </c>
      <c r="Q1033" s="1" t="s">
        <v>1350</v>
      </c>
      <c r="R1033" s="1" t="s">
        <v>1082</v>
      </c>
    </row>
    <row r="1034" spans="1:18" hidden="1" x14ac:dyDescent="0.3">
      <c r="A1034" s="1" t="s">
        <v>16</v>
      </c>
      <c r="B1034" s="1" t="s">
        <v>16</v>
      </c>
      <c r="C1034" s="1" t="s">
        <v>1348</v>
      </c>
      <c r="D1034" s="1">
        <v>190</v>
      </c>
      <c r="E1034" s="1" t="s">
        <v>1381</v>
      </c>
      <c r="F1034" s="1">
        <v>32</v>
      </c>
      <c r="G1034" s="1" t="str">
        <f t="shared" si="37"/>
        <v>32/38</v>
      </c>
      <c r="H1034" s="1">
        <v>5000</v>
      </c>
      <c r="I1034" s="1">
        <v>145</v>
      </c>
      <c r="J1034" s="1">
        <v>95.5</v>
      </c>
      <c r="K1034" s="1" t="s">
        <v>944</v>
      </c>
      <c r="L1034" s="1" t="s">
        <v>1039</v>
      </c>
      <c r="M1034" s="1">
        <v>2024</v>
      </c>
      <c r="N1034" s="1">
        <v>52.151125</v>
      </c>
      <c r="O1034" s="1">
        <v>-112.0439133</v>
      </c>
      <c r="Q1034" s="1" t="s">
        <v>1350</v>
      </c>
      <c r="R1034" s="1" t="s">
        <v>1082</v>
      </c>
    </row>
    <row r="1035" spans="1:18" hidden="1" x14ac:dyDescent="0.3">
      <c r="A1035" s="1" t="s">
        <v>16</v>
      </c>
      <c r="B1035" s="1" t="s">
        <v>16</v>
      </c>
      <c r="C1035" s="1" t="s">
        <v>1348</v>
      </c>
      <c r="D1035" s="1">
        <v>190</v>
      </c>
      <c r="E1035" s="1" t="s">
        <v>1382</v>
      </c>
      <c r="F1035" s="1">
        <v>33</v>
      </c>
      <c r="G1035" s="1" t="str">
        <f t="shared" si="37"/>
        <v>33/38</v>
      </c>
      <c r="H1035" s="1">
        <v>5000</v>
      </c>
      <c r="I1035" s="1">
        <v>145</v>
      </c>
      <c r="J1035" s="1">
        <v>95.5</v>
      </c>
      <c r="K1035" s="1" t="s">
        <v>944</v>
      </c>
      <c r="L1035" s="1" t="s">
        <v>1039</v>
      </c>
      <c r="M1035" s="1">
        <v>2024</v>
      </c>
      <c r="N1035" s="1">
        <v>52.1529296</v>
      </c>
      <c r="O1035" s="1">
        <v>-112.00785190000001</v>
      </c>
      <c r="Q1035" s="1" t="s">
        <v>1350</v>
      </c>
      <c r="R1035" s="1" t="s">
        <v>1082</v>
      </c>
    </row>
    <row r="1036" spans="1:18" hidden="1" x14ac:dyDescent="0.3">
      <c r="A1036" s="1" t="s">
        <v>16</v>
      </c>
      <c r="B1036" s="1" t="s">
        <v>16</v>
      </c>
      <c r="C1036" s="1" t="s">
        <v>1348</v>
      </c>
      <c r="D1036" s="1">
        <v>190</v>
      </c>
      <c r="E1036" s="1" t="s">
        <v>1383</v>
      </c>
      <c r="F1036" s="1">
        <v>34</v>
      </c>
      <c r="G1036" s="1" t="str">
        <f t="shared" si="37"/>
        <v>34/38</v>
      </c>
      <c r="H1036" s="1">
        <v>5000</v>
      </c>
      <c r="I1036" s="1">
        <v>145</v>
      </c>
      <c r="J1036" s="1">
        <v>95.5</v>
      </c>
      <c r="K1036" s="1" t="s">
        <v>944</v>
      </c>
      <c r="L1036" s="1" t="s">
        <v>1039</v>
      </c>
      <c r="M1036" s="1">
        <v>2024</v>
      </c>
      <c r="N1036" s="1">
        <v>52.144847200000001</v>
      </c>
      <c r="O1036" s="1">
        <v>-112.0107708</v>
      </c>
      <c r="Q1036" s="1" t="s">
        <v>1350</v>
      </c>
      <c r="R1036" s="1" t="s">
        <v>1082</v>
      </c>
    </row>
    <row r="1037" spans="1:18" hidden="1" x14ac:dyDescent="0.3">
      <c r="A1037" s="1" t="s">
        <v>16</v>
      </c>
      <c r="B1037" s="1" t="s">
        <v>16</v>
      </c>
      <c r="C1037" s="1" t="s">
        <v>1348</v>
      </c>
      <c r="D1037" s="1">
        <v>190</v>
      </c>
      <c r="E1037" s="1" t="s">
        <v>1384</v>
      </c>
      <c r="F1037" s="1">
        <v>35</v>
      </c>
      <c r="G1037" s="1" t="str">
        <f t="shared" si="37"/>
        <v>35/38</v>
      </c>
      <c r="H1037" s="1">
        <v>5000</v>
      </c>
      <c r="I1037" s="1">
        <v>145</v>
      </c>
      <c r="J1037" s="1">
        <v>95.5</v>
      </c>
      <c r="K1037" s="1" t="s">
        <v>944</v>
      </c>
      <c r="L1037" s="1" t="s">
        <v>1039</v>
      </c>
      <c r="M1037" s="1">
        <v>2024</v>
      </c>
      <c r="N1037" s="1">
        <v>52.135027100000002</v>
      </c>
      <c r="O1037" s="1">
        <v>-112.030404</v>
      </c>
      <c r="Q1037" s="1" t="s">
        <v>1350</v>
      </c>
      <c r="R1037" s="1" t="s">
        <v>1082</v>
      </c>
    </row>
    <row r="1038" spans="1:18" hidden="1" x14ac:dyDescent="0.3">
      <c r="A1038" s="1" t="s">
        <v>16</v>
      </c>
      <c r="B1038" s="1" t="s">
        <v>16</v>
      </c>
      <c r="C1038" s="1" t="s">
        <v>1348</v>
      </c>
      <c r="D1038" s="1">
        <v>190</v>
      </c>
      <c r="E1038" s="1" t="s">
        <v>1385</v>
      </c>
      <c r="F1038" s="1">
        <v>36</v>
      </c>
      <c r="G1038" s="1" t="str">
        <f t="shared" si="37"/>
        <v>36/38</v>
      </c>
      <c r="H1038" s="1">
        <v>5000</v>
      </c>
      <c r="I1038" s="1">
        <v>145</v>
      </c>
      <c r="J1038" s="1">
        <v>95.5</v>
      </c>
      <c r="K1038" s="1" t="s">
        <v>944</v>
      </c>
      <c r="L1038" s="1" t="s">
        <v>1039</v>
      </c>
      <c r="M1038" s="1">
        <v>2024</v>
      </c>
      <c r="N1038" s="1">
        <v>52.129193399999998</v>
      </c>
      <c r="O1038" s="1">
        <v>-112.0323485</v>
      </c>
      <c r="Q1038" s="1" t="s">
        <v>1350</v>
      </c>
      <c r="R1038" s="1" t="s">
        <v>1082</v>
      </c>
    </row>
    <row r="1039" spans="1:18" hidden="1" x14ac:dyDescent="0.3">
      <c r="A1039" s="1" t="s">
        <v>16</v>
      </c>
      <c r="B1039" s="1" t="s">
        <v>16</v>
      </c>
      <c r="C1039" s="1" t="s">
        <v>1348</v>
      </c>
      <c r="D1039" s="1">
        <v>190</v>
      </c>
      <c r="E1039" s="1" t="s">
        <v>1386</v>
      </c>
      <c r="F1039" s="1">
        <v>37</v>
      </c>
      <c r="G1039" s="1" t="str">
        <f t="shared" si="37"/>
        <v>37/38</v>
      </c>
      <c r="H1039" s="1">
        <v>5000</v>
      </c>
      <c r="I1039" s="1">
        <v>145</v>
      </c>
      <c r="J1039" s="1">
        <v>95.5</v>
      </c>
      <c r="K1039" s="1" t="s">
        <v>944</v>
      </c>
      <c r="L1039" s="1" t="s">
        <v>1039</v>
      </c>
      <c r="M1039" s="1">
        <v>2024</v>
      </c>
      <c r="N1039" s="1">
        <v>52.123309800000001</v>
      </c>
      <c r="O1039" s="1">
        <v>-112.030733</v>
      </c>
      <c r="Q1039" s="1" t="s">
        <v>1350</v>
      </c>
      <c r="R1039" s="1" t="s">
        <v>1082</v>
      </c>
    </row>
    <row r="1040" spans="1:18" hidden="1" x14ac:dyDescent="0.3">
      <c r="A1040" s="1" t="s">
        <v>16</v>
      </c>
      <c r="B1040" s="1" t="s">
        <v>16</v>
      </c>
      <c r="C1040" s="1" t="s">
        <v>1348</v>
      </c>
      <c r="D1040" s="1">
        <v>190</v>
      </c>
      <c r="E1040" s="1" t="s">
        <v>1387</v>
      </c>
      <c r="F1040" s="1">
        <v>38</v>
      </c>
      <c r="G1040" s="1" t="str">
        <f t="shared" si="37"/>
        <v>38/38</v>
      </c>
      <c r="H1040" s="1">
        <v>5000</v>
      </c>
      <c r="I1040" s="1">
        <v>145</v>
      </c>
      <c r="J1040" s="1">
        <v>95.5</v>
      </c>
      <c r="K1040" s="1" t="s">
        <v>944</v>
      </c>
      <c r="L1040" s="1" t="s">
        <v>1039</v>
      </c>
      <c r="M1040" s="1">
        <v>2024</v>
      </c>
      <c r="N1040" s="1">
        <v>52.1216644</v>
      </c>
      <c r="O1040" s="1">
        <v>-112.0376737</v>
      </c>
      <c r="Q1040" s="1" t="s">
        <v>1350</v>
      </c>
      <c r="R1040" s="1" t="s">
        <v>1082</v>
      </c>
    </row>
    <row r="1041" spans="1:18" hidden="1" x14ac:dyDescent="0.3">
      <c r="A1041" s="1" t="s">
        <v>16</v>
      </c>
      <c r="B1041" s="1" t="s">
        <v>16</v>
      </c>
      <c r="C1041" s="1" t="s">
        <v>1037</v>
      </c>
      <c r="D1041" s="1">
        <v>130</v>
      </c>
      <c r="E1041" s="1" t="s">
        <v>1038</v>
      </c>
      <c r="F1041" s="1">
        <v>1</v>
      </c>
      <c r="G1041" s="1" t="str">
        <f t="shared" ref="G1041:G1066" si="38">F1041&amp;"/"&amp;26</f>
        <v>1/26</v>
      </c>
      <c r="H1041" s="1">
        <v>5000</v>
      </c>
      <c r="I1041" s="1">
        <v>145</v>
      </c>
      <c r="J1041" s="1">
        <v>102.5</v>
      </c>
      <c r="K1041" s="1" t="s">
        <v>944</v>
      </c>
      <c r="L1041" s="1" t="s">
        <v>1039</v>
      </c>
      <c r="M1041" s="1">
        <v>2022</v>
      </c>
      <c r="N1041" s="1">
        <v>49.848797882374299</v>
      </c>
      <c r="O1041" s="1">
        <v>-111.037132394617</v>
      </c>
      <c r="Q1041" s="1" t="s">
        <v>1040</v>
      </c>
      <c r="R1041" s="1" t="s">
        <v>1013</v>
      </c>
    </row>
    <row r="1042" spans="1:18" hidden="1" x14ac:dyDescent="0.3">
      <c r="A1042" s="1" t="s">
        <v>16</v>
      </c>
      <c r="B1042" s="1" t="s">
        <v>16</v>
      </c>
      <c r="C1042" s="1" t="s">
        <v>1037</v>
      </c>
      <c r="D1042" s="1">
        <v>130</v>
      </c>
      <c r="E1042" s="1" t="s">
        <v>1041</v>
      </c>
      <c r="F1042" s="1">
        <v>2</v>
      </c>
      <c r="G1042" s="1" t="str">
        <f t="shared" si="38"/>
        <v>2/26</v>
      </c>
      <c r="H1042" s="1">
        <v>5000</v>
      </c>
      <c r="I1042" s="1">
        <v>145</v>
      </c>
      <c r="J1042" s="1">
        <v>102.5</v>
      </c>
      <c r="K1042" s="1" t="s">
        <v>944</v>
      </c>
      <c r="L1042" s="1" t="s">
        <v>1039</v>
      </c>
      <c r="M1042" s="1">
        <v>2022</v>
      </c>
      <c r="N1042" s="1">
        <v>49.8530863565611</v>
      </c>
      <c r="O1042" s="1">
        <v>-111.03481781235701</v>
      </c>
      <c r="Q1042" s="1" t="s">
        <v>1040</v>
      </c>
      <c r="R1042" s="1" t="s">
        <v>1013</v>
      </c>
    </row>
    <row r="1043" spans="1:18" hidden="1" x14ac:dyDescent="0.3">
      <c r="A1043" s="1" t="s">
        <v>16</v>
      </c>
      <c r="B1043" s="1" t="s">
        <v>16</v>
      </c>
      <c r="C1043" s="1" t="s">
        <v>1037</v>
      </c>
      <c r="D1043" s="1">
        <v>130</v>
      </c>
      <c r="E1043" s="1" t="s">
        <v>1042</v>
      </c>
      <c r="F1043" s="1">
        <v>3</v>
      </c>
      <c r="G1043" s="1" t="str">
        <f t="shared" si="38"/>
        <v>3/26</v>
      </c>
      <c r="H1043" s="1">
        <v>5000</v>
      </c>
      <c r="I1043" s="1">
        <v>145</v>
      </c>
      <c r="J1043" s="1">
        <v>102.5</v>
      </c>
      <c r="K1043" s="1" t="s">
        <v>944</v>
      </c>
      <c r="L1043" s="1" t="s">
        <v>1039</v>
      </c>
      <c r="M1043" s="1">
        <v>2022</v>
      </c>
      <c r="N1043" s="1">
        <v>49.859590408491101</v>
      </c>
      <c r="O1043" s="1">
        <v>-111.040564912671</v>
      </c>
      <c r="Q1043" s="1" t="s">
        <v>1040</v>
      </c>
      <c r="R1043" s="1" t="s">
        <v>1013</v>
      </c>
    </row>
    <row r="1044" spans="1:18" hidden="1" x14ac:dyDescent="0.3">
      <c r="A1044" s="1" t="s">
        <v>16</v>
      </c>
      <c r="B1044" s="1" t="s">
        <v>16</v>
      </c>
      <c r="C1044" s="1" t="s">
        <v>1037</v>
      </c>
      <c r="D1044" s="1">
        <v>130</v>
      </c>
      <c r="E1044" s="1" t="s">
        <v>1043</v>
      </c>
      <c r="F1044" s="1">
        <v>4</v>
      </c>
      <c r="G1044" s="1" t="str">
        <f t="shared" si="38"/>
        <v>4/26</v>
      </c>
      <c r="H1044" s="1">
        <v>5000</v>
      </c>
      <c r="I1044" s="1">
        <v>145</v>
      </c>
      <c r="J1044" s="1">
        <v>102.5</v>
      </c>
      <c r="K1044" s="1" t="s">
        <v>944</v>
      </c>
      <c r="L1044" s="1" t="s">
        <v>1039</v>
      </c>
      <c r="M1044" s="1">
        <v>2022</v>
      </c>
      <c r="N1044" s="1">
        <v>49.862129208471998</v>
      </c>
      <c r="O1044" s="1">
        <v>-111.04961372482801</v>
      </c>
      <c r="Q1044" s="1" t="s">
        <v>1040</v>
      </c>
      <c r="R1044" s="1" t="s">
        <v>1013</v>
      </c>
    </row>
    <row r="1045" spans="1:18" hidden="1" x14ac:dyDescent="0.3">
      <c r="A1045" s="1" t="s">
        <v>16</v>
      </c>
      <c r="B1045" s="1" t="s">
        <v>16</v>
      </c>
      <c r="C1045" s="1" t="s">
        <v>1037</v>
      </c>
      <c r="D1045" s="1">
        <v>130</v>
      </c>
      <c r="E1045" s="1" t="s">
        <v>1044</v>
      </c>
      <c r="F1045" s="1">
        <v>5</v>
      </c>
      <c r="G1045" s="1" t="str">
        <f t="shared" si="38"/>
        <v>5/26</v>
      </c>
      <c r="H1045" s="1">
        <v>5000</v>
      </c>
      <c r="I1045" s="1">
        <v>145</v>
      </c>
      <c r="J1045" s="1">
        <v>102.5</v>
      </c>
      <c r="K1045" s="1" t="s">
        <v>944</v>
      </c>
      <c r="L1045" s="1" t="s">
        <v>1039</v>
      </c>
      <c r="M1045" s="1">
        <v>2022</v>
      </c>
      <c r="N1045" s="1">
        <v>49.8647191209879</v>
      </c>
      <c r="O1045" s="1">
        <v>-111.034901660483</v>
      </c>
      <c r="Q1045" s="1" t="s">
        <v>1040</v>
      </c>
      <c r="R1045" s="1" t="s">
        <v>1013</v>
      </c>
    </row>
    <row r="1046" spans="1:18" hidden="1" x14ac:dyDescent="0.3">
      <c r="A1046" s="1" t="s">
        <v>16</v>
      </c>
      <c r="B1046" s="1" t="s">
        <v>16</v>
      </c>
      <c r="C1046" s="1" t="s">
        <v>1037</v>
      </c>
      <c r="D1046" s="1">
        <v>130</v>
      </c>
      <c r="E1046" s="1" t="s">
        <v>1045</v>
      </c>
      <c r="F1046" s="1">
        <v>6</v>
      </c>
      <c r="G1046" s="1" t="str">
        <f t="shared" si="38"/>
        <v>6/26</v>
      </c>
      <c r="H1046" s="1">
        <v>5000</v>
      </c>
      <c r="I1046" s="1">
        <v>145</v>
      </c>
      <c r="J1046" s="1">
        <v>102.5</v>
      </c>
      <c r="K1046" s="1" t="s">
        <v>944</v>
      </c>
      <c r="L1046" s="1" t="s">
        <v>1039</v>
      </c>
      <c r="M1046" s="1">
        <v>2022</v>
      </c>
      <c r="N1046" s="1">
        <v>49.869193650817799</v>
      </c>
      <c r="O1046" s="1">
        <v>-111.035128279091</v>
      </c>
      <c r="Q1046" s="1" t="s">
        <v>1040</v>
      </c>
      <c r="R1046" s="1" t="s">
        <v>1013</v>
      </c>
    </row>
    <row r="1047" spans="1:18" hidden="1" x14ac:dyDescent="0.3">
      <c r="A1047" s="1" t="s">
        <v>16</v>
      </c>
      <c r="B1047" s="1" t="s">
        <v>16</v>
      </c>
      <c r="C1047" s="1" t="s">
        <v>1037</v>
      </c>
      <c r="D1047" s="1">
        <v>130</v>
      </c>
      <c r="E1047" s="1" t="s">
        <v>1046</v>
      </c>
      <c r="F1047" s="1">
        <v>7</v>
      </c>
      <c r="G1047" s="1" t="str">
        <f t="shared" si="38"/>
        <v>7/26</v>
      </c>
      <c r="H1047" s="1">
        <v>5000</v>
      </c>
      <c r="I1047" s="1">
        <v>145</v>
      </c>
      <c r="J1047" s="1">
        <v>102.5</v>
      </c>
      <c r="K1047" s="1" t="s">
        <v>944</v>
      </c>
      <c r="L1047" s="1" t="s">
        <v>1039</v>
      </c>
      <c r="M1047" s="1">
        <v>2022</v>
      </c>
      <c r="N1047" s="1">
        <v>49.896734403516497</v>
      </c>
      <c r="O1047" s="1">
        <v>-111.076380145231</v>
      </c>
      <c r="Q1047" s="1" t="s">
        <v>1040</v>
      </c>
      <c r="R1047" s="1" t="s">
        <v>1013</v>
      </c>
    </row>
    <row r="1048" spans="1:18" hidden="1" x14ac:dyDescent="0.3">
      <c r="A1048" s="1" t="s">
        <v>16</v>
      </c>
      <c r="B1048" s="1" t="s">
        <v>16</v>
      </c>
      <c r="C1048" s="1" t="s">
        <v>1037</v>
      </c>
      <c r="D1048" s="1">
        <v>130</v>
      </c>
      <c r="E1048" s="1" t="s">
        <v>1047</v>
      </c>
      <c r="F1048" s="1">
        <v>8</v>
      </c>
      <c r="G1048" s="1" t="str">
        <f t="shared" si="38"/>
        <v>8/26</v>
      </c>
      <c r="H1048" s="1">
        <v>5000</v>
      </c>
      <c r="I1048" s="1">
        <v>145</v>
      </c>
      <c r="J1048" s="1">
        <v>102.5</v>
      </c>
      <c r="K1048" s="1" t="s">
        <v>944</v>
      </c>
      <c r="L1048" s="1" t="s">
        <v>1039</v>
      </c>
      <c r="M1048" s="1">
        <v>2022</v>
      </c>
      <c r="N1048" s="1">
        <v>49.904175550527299</v>
      </c>
      <c r="O1048" s="1">
        <v>-111.041086609793</v>
      </c>
      <c r="Q1048" s="1" t="s">
        <v>1040</v>
      </c>
      <c r="R1048" s="1" t="s">
        <v>1013</v>
      </c>
    </row>
    <row r="1049" spans="1:18" hidden="1" x14ac:dyDescent="0.3">
      <c r="A1049" s="1" t="s">
        <v>16</v>
      </c>
      <c r="B1049" s="1" t="s">
        <v>16</v>
      </c>
      <c r="C1049" s="1" t="s">
        <v>1037</v>
      </c>
      <c r="D1049" s="1">
        <v>130</v>
      </c>
      <c r="E1049" s="1" t="s">
        <v>1048</v>
      </c>
      <c r="F1049" s="1">
        <v>9</v>
      </c>
      <c r="G1049" s="1" t="str">
        <f t="shared" si="38"/>
        <v>9/26</v>
      </c>
      <c r="H1049" s="1">
        <v>5000</v>
      </c>
      <c r="I1049" s="1">
        <v>145</v>
      </c>
      <c r="J1049" s="1">
        <v>102.5</v>
      </c>
      <c r="K1049" s="1" t="s">
        <v>944</v>
      </c>
      <c r="L1049" s="1" t="s">
        <v>1039</v>
      </c>
      <c r="M1049" s="1">
        <v>2022</v>
      </c>
      <c r="N1049" s="1">
        <v>49.908129033623503</v>
      </c>
      <c r="O1049" s="1">
        <v>-111.022236044023</v>
      </c>
      <c r="Q1049" s="1" t="s">
        <v>1040</v>
      </c>
      <c r="R1049" s="1" t="s">
        <v>1013</v>
      </c>
    </row>
    <row r="1050" spans="1:18" hidden="1" x14ac:dyDescent="0.3">
      <c r="A1050" s="1" t="s">
        <v>16</v>
      </c>
      <c r="B1050" s="1" t="s">
        <v>16</v>
      </c>
      <c r="C1050" s="1" t="s">
        <v>1037</v>
      </c>
      <c r="D1050" s="1">
        <v>130</v>
      </c>
      <c r="E1050" s="1" t="s">
        <v>1049</v>
      </c>
      <c r="F1050" s="1">
        <v>10</v>
      </c>
      <c r="G1050" s="1" t="str">
        <f t="shared" si="38"/>
        <v>10/26</v>
      </c>
      <c r="H1050" s="1">
        <v>5000</v>
      </c>
      <c r="I1050" s="1">
        <v>145</v>
      </c>
      <c r="J1050" s="1">
        <v>102.5</v>
      </c>
      <c r="K1050" s="1" t="s">
        <v>944</v>
      </c>
      <c r="L1050" s="1" t="s">
        <v>1039</v>
      </c>
      <c r="M1050" s="1">
        <v>2022</v>
      </c>
      <c r="N1050" s="1">
        <v>49.914901682758703</v>
      </c>
      <c r="O1050" s="1">
        <v>-111.02474220651899</v>
      </c>
      <c r="Q1050" s="1" t="s">
        <v>1040</v>
      </c>
      <c r="R1050" s="1" t="s">
        <v>1013</v>
      </c>
    </row>
    <row r="1051" spans="1:18" hidden="1" x14ac:dyDescent="0.3">
      <c r="A1051" s="1" t="s">
        <v>16</v>
      </c>
      <c r="B1051" s="1" t="s">
        <v>16</v>
      </c>
      <c r="C1051" s="1" t="s">
        <v>1037</v>
      </c>
      <c r="D1051" s="1">
        <v>130</v>
      </c>
      <c r="E1051" s="1" t="s">
        <v>1050</v>
      </c>
      <c r="F1051" s="1">
        <v>11</v>
      </c>
      <c r="G1051" s="1" t="str">
        <f t="shared" si="38"/>
        <v>11/26</v>
      </c>
      <c r="H1051" s="1">
        <v>5000</v>
      </c>
      <c r="I1051" s="1">
        <v>145</v>
      </c>
      <c r="J1051" s="1">
        <v>102.5</v>
      </c>
      <c r="K1051" s="1" t="s">
        <v>944</v>
      </c>
      <c r="L1051" s="1" t="s">
        <v>1039</v>
      </c>
      <c r="M1051" s="1">
        <v>2022</v>
      </c>
      <c r="N1051" s="1">
        <v>49.908065941885503</v>
      </c>
      <c r="O1051" s="1">
        <v>-111.053870738822</v>
      </c>
      <c r="Q1051" s="1" t="s">
        <v>1040</v>
      </c>
      <c r="R1051" s="1" t="s">
        <v>1013</v>
      </c>
    </row>
    <row r="1052" spans="1:18" hidden="1" x14ac:dyDescent="0.3">
      <c r="A1052" s="1" t="s">
        <v>16</v>
      </c>
      <c r="B1052" s="1" t="s">
        <v>16</v>
      </c>
      <c r="C1052" s="1" t="s">
        <v>1037</v>
      </c>
      <c r="D1052" s="1">
        <v>130</v>
      </c>
      <c r="E1052" s="1" t="s">
        <v>1051</v>
      </c>
      <c r="F1052" s="1">
        <v>12</v>
      </c>
      <c r="G1052" s="1" t="str">
        <f t="shared" si="38"/>
        <v>12/26</v>
      </c>
      <c r="H1052" s="1">
        <v>5000</v>
      </c>
      <c r="I1052" s="1">
        <v>145</v>
      </c>
      <c r="J1052" s="1">
        <v>102.5</v>
      </c>
      <c r="K1052" s="1" t="s">
        <v>944</v>
      </c>
      <c r="L1052" s="1" t="s">
        <v>1039</v>
      </c>
      <c r="M1052" s="1">
        <v>2022</v>
      </c>
      <c r="N1052" s="1">
        <v>49.907123385269998</v>
      </c>
      <c r="O1052" s="1">
        <v>-111.076675935083</v>
      </c>
      <c r="Q1052" s="1" t="s">
        <v>1040</v>
      </c>
      <c r="R1052" s="1" t="s">
        <v>1013</v>
      </c>
    </row>
    <row r="1053" spans="1:18" hidden="1" x14ac:dyDescent="0.3">
      <c r="A1053" s="1" t="s">
        <v>16</v>
      </c>
      <c r="B1053" s="1" t="s">
        <v>16</v>
      </c>
      <c r="C1053" s="1" t="s">
        <v>1037</v>
      </c>
      <c r="D1053" s="1">
        <v>130</v>
      </c>
      <c r="E1053" s="1" t="s">
        <v>1052</v>
      </c>
      <c r="F1053" s="1">
        <v>13</v>
      </c>
      <c r="G1053" s="1" t="str">
        <f t="shared" si="38"/>
        <v>13/26</v>
      </c>
      <c r="H1053" s="1">
        <v>5000</v>
      </c>
      <c r="I1053" s="1">
        <v>145</v>
      </c>
      <c r="J1053" s="1">
        <v>102.5</v>
      </c>
      <c r="K1053" s="1" t="s">
        <v>944</v>
      </c>
      <c r="L1053" s="1" t="s">
        <v>1039</v>
      </c>
      <c r="M1053" s="1">
        <v>2022</v>
      </c>
      <c r="N1053" s="1">
        <v>49.910203557833498</v>
      </c>
      <c r="O1053" s="1">
        <v>-111.064410309491</v>
      </c>
      <c r="Q1053" s="1" t="s">
        <v>1040</v>
      </c>
      <c r="R1053" s="1" t="s">
        <v>1013</v>
      </c>
    </row>
    <row r="1054" spans="1:18" hidden="1" x14ac:dyDescent="0.3">
      <c r="A1054" s="1" t="s">
        <v>16</v>
      </c>
      <c r="B1054" s="1" t="s">
        <v>16</v>
      </c>
      <c r="C1054" s="1" t="s">
        <v>1037</v>
      </c>
      <c r="D1054" s="1">
        <v>130</v>
      </c>
      <c r="E1054" s="1" t="s">
        <v>1053</v>
      </c>
      <c r="F1054" s="1">
        <v>14</v>
      </c>
      <c r="G1054" s="1" t="str">
        <f t="shared" si="38"/>
        <v>14/26</v>
      </c>
      <c r="H1054" s="1">
        <v>5000</v>
      </c>
      <c r="I1054" s="1">
        <v>145</v>
      </c>
      <c r="J1054" s="1">
        <v>102.5</v>
      </c>
      <c r="K1054" s="1" t="s">
        <v>944</v>
      </c>
      <c r="L1054" s="1" t="s">
        <v>1039</v>
      </c>
      <c r="M1054" s="1">
        <v>2022</v>
      </c>
      <c r="N1054" s="1">
        <v>49.913450925390698</v>
      </c>
      <c r="O1054" s="1">
        <v>-111.04772826199</v>
      </c>
      <c r="Q1054" s="1" t="s">
        <v>1040</v>
      </c>
      <c r="R1054" s="1" t="s">
        <v>1013</v>
      </c>
    </row>
    <row r="1055" spans="1:18" hidden="1" x14ac:dyDescent="0.3">
      <c r="A1055" s="1" t="s">
        <v>16</v>
      </c>
      <c r="B1055" s="1" t="s">
        <v>16</v>
      </c>
      <c r="C1055" s="1" t="s">
        <v>1037</v>
      </c>
      <c r="D1055" s="1">
        <v>130</v>
      </c>
      <c r="E1055" s="1" t="s">
        <v>1054</v>
      </c>
      <c r="F1055" s="1">
        <v>15</v>
      </c>
      <c r="G1055" s="1" t="str">
        <f t="shared" si="38"/>
        <v>15/26</v>
      </c>
      <c r="H1055" s="1">
        <v>5000</v>
      </c>
      <c r="I1055" s="1">
        <v>145</v>
      </c>
      <c r="J1055" s="1">
        <v>102.5</v>
      </c>
      <c r="K1055" s="1" t="s">
        <v>944</v>
      </c>
      <c r="L1055" s="1" t="s">
        <v>1039</v>
      </c>
      <c r="M1055" s="1">
        <v>2022</v>
      </c>
      <c r="N1055" s="1">
        <v>49.9143939204479</v>
      </c>
      <c r="O1055" s="1">
        <v>-111.076665632942</v>
      </c>
      <c r="Q1055" s="1" t="s">
        <v>1040</v>
      </c>
      <c r="R1055" s="1" t="s">
        <v>1013</v>
      </c>
    </row>
    <row r="1056" spans="1:18" hidden="1" x14ac:dyDescent="0.3">
      <c r="A1056" s="1" t="s">
        <v>16</v>
      </c>
      <c r="B1056" s="1" t="s">
        <v>16</v>
      </c>
      <c r="C1056" s="1" t="s">
        <v>1037</v>
      </c>
      <c r="D1056" s="1">
        <v>130</v>
      </c>
      <c r="E1056" s="1" t="s">
        <v>1055</v>
      </c>
      <c r="F1056" s="1">
        <v>16</v>
      </c>
      <c r="G1056" s="1" t="str">
        <f t="shared" si="38"/>
        <v>16/26</v>
      </c>
      <c r="H1056" s="1">
        <v>5000</v>
      </c>
      <c r="I1056" s="1">
        <v>145</v>
      </c>
      <c r="J1056" s="1">
        <v>102.5</v>
      </c>
      <c r="K1056" s="1" t="s">
        <v>944</v>
      </c>
      <c r="L1056" s="1" t="s">
        <v>1039</v>
      </c>
      <c r="M1056" s="1">
        <v>2022</v>
      </c>
      <c r="N1056" s="1">
        <v>49.9205228204682</v>
      </c>
      <c r="O1056" s="1">
        <v>-111.042583496359</v>
      </c>
      <c r="Q1056" s="1" t="s">
        <v>1040</v>
      </c>
      <c r="R1056" s="1" t="s">
        <v>1013</v>
      </c>
    </row>
    <row r="1057" spans="1:18" hidden="1" x14ac:dyDescent="0.3">
      <c r="A1057" s="1" t="s">
        <v>16</v>
      </c>
      <c r="B1057" s="1" t="s">
        <v>16</v>
      </c>
      <c r="C1057" s="1" t="s">
        <v>1037</v>
      </c>
      <c r="D1057" s="1">
        <v>130</v>
      </c>
      <c r="E1057" s="1" t="s">
        <v>1056</v>
      </c>
      <c r="F1057" s="1">
        <v>17</v>
      </c>
      <c r="G1057" s="1" t="str">
        <f t="shared" si="38"/>
        <v>17/26</v>
      </c>
      <c r="H1057" s="1">
        <v>5000</v>
      </c>
      <c r="I1057" s="1">
        <v>145</v>
      </c>
      <c r="J1057" s="1">
        <v>102.5</v>
      </c>
      <c r="K1057" s="1" t="s">
        <v>944</v>
      </c>
      <c r="L1057" s="1" t="s">
        <v>1039</v>
      </c>
      <c r="M1057" s="1">
        <v>2022</v>
      </c>
      <c r="N1057" s="1">
        <v>49.910997999999999</v>
      </c>
      <c r="O1057" s="1">
        <v>-111.090001</v>
      </c>
      <c r="Q1057" s="1" t="s">
        <v>1040</v>
      </c>
      <c r="R1057" s="1" t="s">
        <v>22</v>
      </c>
    </row>
    <row r="1058" spans="1:18" hidden="1" x14ac:dyDescent="0.3">
      <c r="A1058" s="1" t="s">
        <v>16</v>
      </c>
      <c r="B1058" s="1" t="s">
        <v>16</v>
      </c>
      <c r="C1058" s="1" t="s">
        <v>1037</v>
      </c>
      <c r="D1058" s="1">
        <v>130</v>
      </c>
      <c r="E1058" s="1" t="s">
        <v>1057</v>
      </c>
      <c r="F1058" s="1">
        <v>18</v>
      </c>
      <c r="G1058" s="1" t="str">
        <f t="shared" si="38"/>
        <v>18/26</v>
      </c>
      <c r="H1058" s="1">
        <v>5000</v>
      </c>
      <c r="I1058" s="1">
        <v>145</v>
      </c>
      <c r="J1058" s="1">
        <v>102.5</v>
      </c>
      <c r="K1058" s="1" t="s">
        <v>944</v>
      </c>
      <c r="L1058" s="1" t="s">
        <v>1039</v>
      </c>
      <c r="M1058" s="1">
        <v>2022</v>
      </c>
      <c r="N1058" s="1">
        <v>49.914786999999997</v>
      </c>
      <c r="O1058" s="1">
        <v>-111.098505</v>
      </c>
      <c r="Q1058" s="1" t="s">
        <v>1040</v>
      </c>
      <c r="R1058" s="1" t="s">
        <v>22</v>
      </c>
    </row>
    <row r="1059" spans="1:18" hidden="1" x14ac:dyDescent="0.3">
      <c r="A1059" s="1" t="s">
        <v>16</v>
      </c>
      <c r="B1059" s="1" t="s">
        <v>16</v>
      </c>
      <c r="C1059" s="1" t="s">
        <v>1037</v>
      </c>
      <c r="D1059" s="1">
        <v>130</v>
      </c>
      <c r="E1059" s="1" t="s">
        <v>1058</v>
      </c>
      <c r="F1059" s="1">
        <v>19</v>
      </c>
      <c r="G1059" s="1" t="str">
        <f t="shared" si="38"/>
        <v>19/26</v>
      </c>
      <c r="H1059" s="1">
        <v>5000</v>
      </c>
      <c r="I1059" s="1">
        <v>145</v>
      </c>
      <c r="J1059" s="1">
        <v>102.5</v>
      </c>
      <c r="K1059" s="1" t="s">
        <v>944</v>
      </c>
      <c r="L1059" s="1" t="s">
        <v>1039</v>
      </c>
      <c r="M1059" s="1">
        <v>2022</v>
      </c>
      <c r="N1059" s="1">
        <v>49.921014999999997</v>
      </c>
      <c r="O1059" s="1">
        <v>-111.081006</v>
      </c>
      <c r="Q1059" s="1" t="s">
        <v>1040</v>
      </c>
      <c r="R1059" s="1" t="s">
        <v>22</v>
      </c>
    </row>
    <row r="1060" spans="1:18" hidden="1" x14ac:dyDescent="0.3">
      <c r="A1060" s="1" t="s">
        <v>16</v>
      </c>
      <c r="B1060" s="1" t="s">
        <v>16</v>
      </c>
      <c r="C1060" s="1" t="s">
        <v>1037</v>
      </c>
      <c r="D1060" s="1">
        <v>130</v>
      </c>
      <c r="E1060" s="1" t="s">
        <v>1059</v>
      </c>
      <c r="F1060" s="1">
        <v>20</v>
      </c>
      <c r="G1060" s="1" t="str">
        <f t="shared" si="38"/>
        <v>20/26</v>
      </c>
      <c r="H1060" s="1">
        <v>5000</v>
      </c>
      <c r="I1060" s="1">
        <v>145</v>
      </c>
      <c r="J1060" s="1">
        <v>102.5</v>
      </c>
      <c r="K1060" s="1" t="s">
        <v>944</v>
      </c>
      <c r="L1060" s="1" t="s">
        <v>1039</v>
      </c>
      <c r="M1060" s="1">
        <v>2022</v>
      </c>
      <c r="N1060" s="1">
        <v>49.923147</v>
      </c>
      <c r="O1060" s="1">
        <v>-111.09197399999999</v>
      </c>
      <c r="Q1060" s="1" t="s">
        <v>1040</v>
      </c>
      <c r="R1060" s="1" t="s">
        <v>22</v>
      </c>
    </row>
    <row r="1061" spans="1:18" hidden="1" x14ac:dyDescent="0.3">
      <c r="A1061" s="1" t="s">
        <v>16</v>
      </c>
      <c r="B1061" s="1" t="s">
        <v>16</v>
      </c>
      <c r="C1061" s="1" t="s">
        <v>1037</v>
      </c>
      <c r="D1061" s="1">
        <v>130</v>
      </c>
      <c r="E1061" s="1" t="s">
        <v>1060</v>
      </c>
      <c r="F1061" s="1">
        <v>21</v>
      </c>
      <c r="G1061" s="1" t="str">
        <f t="shared" si="38"/>
        <v>21/26</v>
      </c>
      <c r="H1061" s="1">
        <v>5000</v>
      </c>
      <c r="I1061" s="1">
        <v>145</v>
      </c>
      <c r="J1061" s="1">
        <v>102.5</v>
      </c>
      <c r="K1061" s="1" t="s">
        <v>944</v>
      </c>
      <c r="L1061" s="1" t="s">
        <v>1039</v>
      </c>
      <c r="M1061" s="1">
        <v>2022</v>
      </c>
      <c r="N1061" s="1">
        <v>49.904124000000003</v>
      </c>
      <c r="O1061" s="1">
        <v>-111.122101</v>
      </c>
      <c r="Q1061" s="1" t="s">
        <v>1040</v>
      </c>
      <c r="R1061" s="1" t="s">
        <v>22</v>
      </c>
    </row>
    <row r="1062" spans="1:18" hidden="1" x14ac:dyDescent="0.3">
      <c r="A1062" s="1" t="s">
        <v>16</v>
      </c>
      <c r="B1062" s="1" t="s">
        <v>16</v>
      </c>
      <c r="C1062" s="1" t="s">
        <v>1037</v>
      </c>
      <c r="D1062" s="1">
        <v>130</v>
      </c>
      <c r="E1062" s="1" t="s">
        <v>1061</v>
      </c>
      <c r="F1062" s="1">
        <v>22</v>
      </c>
      <c r="G1062" s="1" t="str">
        <f t="shared" si="38"/>
        <v>22/26</v>
      </c>
      <c r="H1062" s="1">
        <v>5000</v>
      </c>
      <c r="I1062" s="1">
        <v>145</v>
      </c>
      <c r="J1062" s="1">
        <v>102.5</v>
      </c>
      <c r="K1062" s="1" t="s">
        <v>944</v>
      </c>
      <c r="L1062" s="1" t="s">
        <v>1039</v>
      </c>
      <c r="M1062" s="1">
        <v>2022</v>
      </c>
      <c r="N1062" s="1">
        <v>49.918343999999998</v>
      </c>
      <c r="O1062" s="1">
        <v>-111.138351</v>
      </c>
      <c r="Q1062" s="1" t="s">
        <v>1040</v>
      </c>
      <c r="R1062" s="1" t="s">
        <v>22</v>
      </c>
    </row>
    <row r="1063" spans="1:18" hidden="1" x14ac:dyDescent="0.3">
      <c r="A1063" s="1" t="s">
        <v>16</v>
      </c>
      <c r="B1063" s="1" t="s">
        <v>16</v>
      </c>
      <c r="C1063" s="1" t="s">
        <v>1037</v>
      </c>
      <c r="D1063" s="1">
        <v>130</v>
      </c>
      <c r="E1063" s="1" t="s">
        <v>1062</v>
      </c>
      <c r="F1063" s="1">
        <v>23</v>
      </c>
      <c r="G1063" s="1" t="str">
        <f t="shared" si="38"/>
        <v>23/26</v>
      </c>
      <c r="H1063" s="1">
        <v>5000</v>
      </c>
      <c r="I1063" s="1">
        <v>145</v>
      </c>
      <c r="J1063" s="1">
        <v>102.5</v>
      </c>
      <c r="K1063" s="1" t="s">
        <v>944</v>
      </c>
      <c r="L1063" s="1" t="s">
        <v>1039</v>
      </c>
      <c r="M1063" s="1">
        <v>2022</v>
      </c>
      <c r="N1063" s="1">
        <v>49.924771</v>
      </c>
      <c r="O1063" s="1">
        <v>-111.133257</v>
      </c>
      <c r="Q1063" s="1" t="s">
        <v>1040</v>
      </c>
      <c r="R1063" s="1" t="s">
        <v>22</v>
      </c>
    </row>
    <row r="1064" spans="1:18" hidden="1" x14ac:dyDescent="0.3">
      <c r="A1064" s="1" t="s">
        <v>16</v>
      </c>
      <c r="B1064" s="1" t="s">
        <v>16</v>
      </c>
      <c r="C1064" s="1" t="s">
        <v>1037</v>
      </c>
      <c r="D1064" s="1">
        <v>130</v>
      </c>
      <c r="E1064" s="1" t="s">
        <v>1063</v>
      </c>
      <c r="F1064" s="1">
        <v>24</v>
      </c>
      <c r="G1064" s="1" t="str">
        <f t="shared" si="38"/>
        <v>24/26</v>
      </c>
      <c r="H1064" s="1">
        <v>5000</v>
      </c>
      <c r="I1064" s="1">
        <v>145</v>
      </c>
      <c r="J1064" s="1">
        <v>102.5</v>
      </c>
      <c r="K1064" s="1" t="s">
        <v>944</v>
      </c>
      <c r="L1064" s="1" t="s">
        <v>1039</v>
      </c>
      <c r="M1064" s="1">
        <v>2022</v>
      </c>
      <c r="N1064" s="1">
        <v>49.920948000000003</v>
      </c>
      <c r="O1064" s="1">
        <v>-111.148416</v>
      </c>
      <c r="Q1064" s="1" t="s">
        <v>1040</v>
      </c>
      <c r="R1064" s="1" t="s">
        <v>22</v>
      </c>
    </row>
    <row r="1065" spans="1:18" hidden="1" x14ac:dyDescent="0.3">
      <c r="A1065" s="1" t="s">
        <v>16</v>
      </c>
      <c r="B1065" s="1" t="s">
        <v>16</v>
      </c>
      <c r="C1065" s="1" t="s">
        <v>1037</v>
      </c>
      <c r="D1065" s="1">
        <v>130</v>
      </c>
      <c r="E1065" s="1" t="s">
        <v>1064</v>
      </c>
      <c r="F1065" s="1">
        <v>25</v>
      </c>
      <c r="G1065" s="1" t="str">
        <f t="shared" si="38"/>
        <v>25/26</v>
      </c>
      <c r="H1065" s="1">
        <v>5000</v>
      </c>
      <c r="I1065" s="1">
        <v>145</v>
      </c>
      <c r="J1065" s="1">
        <v>102.5</v>
      </c>
      <c r="K1065" s="1" t="s">
        <v>944</v>
      </c>
      <c r="L1065" s="1" t="s">
        <v>1039</v>
      </c>
      <c r="M1065" s="1">
        <v>2022</v>
      </c>
      <c r="N1065" s="1">
        <v>49.925369000000003</v>
      </c>
      <c r="O1065" s="1">
        <v>-111.144822</v>
      </c>
      <c r="Q1065" s="1" t="s">
        <v>1040</v>
      </c>
      <c r="R1065" s="1" t="s">
        <v>22</v>
      </c>
    </row>
    <row r="1066" spans="1:18" hidden="1" x14ac:dyDescent="0.3">
      <c r="A1066" s="1" t="s">
        <v>16</v>
      </c>
      <c r="B1066" s="1" t="s">
        <v>16</v>
      </c>
      <c r="C1066" s="1" t="s">
        <v>1037</v>
      </c>
      <c r="D1066" s="1">
        <v>130</v>
      </c>
      <c r="E1066" s="1" t="s">
        <v>1065</v>
      </c>
      <c r="F1066" s="1">
        <v>26</v>
      </c>
      <c r="G1066" s="1" t="str">
        <f t="shared" si="38"/>
        <v>26/26</v>
      </c>
      <c r="H1066" s="1">
        <v>5000</v>
      </c>
      <c r="I1066" s="1">
        <v>145</v>
      </c>
      <c r="J1066" s="1">
        <v>102.5</v>
      </c>
      <c r="K1066" s="1" t="s">
        <v>944</v>
      </c>
      <c r="L1066" s="1" t="s">
        <v>1039</v>
      </c>
      <c r="M1066" s="1">
        <v>2022</v>
      </c>
      <c r="N1066" s="1">
        <v>49.929349000000002</v>
      </c>
      <c r="O1066" s="1">
        <v>-111.13325500000001</v>
      </c>
      <c r="Q1066" s="1" t="s">
        <v>1040</v>
      </c>
      <c r="R1066" s="1" t="s">
        <v>22</v>
      </c>
    </row>
    <row r="1067" spans="1:18" hidden="1" x14ac:dyDescent="0.3">
      <c r="A1067" s="1" t="s">
        <v>16</v>
      </c>
      <c r="B1067" s="1" t="s">
        <v>16</v>
      </c>
      <c r="C1067" s="1" t="s">
        <v>406</v>
      </c>
      <c r="D1067" s="1">
        <v>0.8</v>
      </c>
      <c r="E1067" s="1" t="s">
        <v>407</v>
      </c>
      <c r="F1067" s="1">
        <v>1</v>
      </c>
      <c r="G1067" s="1" t="str">
        <f>F1067&amp;"/"&amp;1</f>
        <v>1/1</v>
      </c>
      <c r="H1067" s="1">
        <v>800</v>
      </c>
      <c r="I1067" s="1">
        <v>48</v>
      </c>
      <c r="J1067" s="1">
        <v>50</v>
      </c>
      <c r="K1067" s="1" t="s">
        <v>56</v>
      </c>
      <c r="L1067" s="1" t="s">
        <v>408</v>
      </c>
      <c r="M1067" s="1">
        <v>2009</v>
      </c>
      <c r="N1067" s="1">
        <v>49.531173000000003</v>
      </c>
      <c r="O1067" s="1">
        <v>-114.053845</v>
      </c>
      <c r="Q1067" s="1" t="s">
        <v>409</v>
      </c>
      <c r="R1067" s="1" t="s">
        <v>22</v>
      </c>
    </row>
    <row r="1068" spans="1:18" hidden="1" x14ac:dyDescent="0.3">
      <c r="A1068" s="1" t="s">
        <v>16</v>
      </c>
      <c r="B1068" s="1" t="s">
        <v>16</v>
      </c>
      <c r="C1068" s="1" t="s">
        <v>915</v>
      </c>
      <c r="D1068" s="1">
        <v>105</v>
      </c>
      <c r="E1068" s="1" t="s">
        <v>916</v>
      </c>
      <c r="F1068" s="1">
        <v>1</v>
      </c>
      <c r="G1068" s="1" t="str">
        <f t="shared" ref="G1068:G1092" si="39">F1068&amp;"/"&amp;25</f>
        <v>1/25</v>
      </c>
      <c r="H1068" s="1">
        <v>4200</v>
      </c>
      <c r="I1068" s="1">
        <v>136</v>
      </c>
      <c r="J1068" s="1">
        <v>82</v>
      </c>
      <c r="K1068" s="1" t="s">
        <v>25</v>
      </c>
      <c r="L1068" s="1" t="s">
        <v>908</v>
      </c>
      <c r="M1068" s="1">
        <v>2020</v>
      </c>
      <c r="N1068" s="1">
        <v>49.526297</v>
      </c>
      <c r="O1068" s="1">
        <v>-113.9288536</v>
      </c>
      <c r="Q1068" s="1" t="s">
        <v>917</v>
      </c>
      <c r="R1068" s="1" t="s">
        <v>22</v>
      </c>
    </row>
    <row r="1069" spans="1:18" hidden="1" x14ac:dyDescent="0.3">
      <c r="A1069" s="1" t="s">
        <v>16</v>
      </c>
      <c r="B1069" s="1" t="s">
        <v>16</v>
      </c>
      <c r="C1069" s="1" t="s">
        <v>915</v>
      </c>
      <c r="D1069" s="1">
        <v>105</v>
      </c>
      <c r="E1069" s="1" t="s">
        <v>918</v>
      </c>
      <c r="F1069" s="1">
        <v>2</v>
      </c>
      <c r="G1069" s="1" t="str">
        <f t="shared" si="39"/>
        <v>2/25</v>
      </c>
      <c r="H1069" s="1">
        <v>4200</v>
      </c>
      <c r="I1069" s="1">
        <v>136</v>
      </c>
      <c r="J1069" s="1">
        <v>82</v>
      </c>
      <c r="K1069" s="1" t="s">
        <v>25</v>
      </c>
      <c r="L1069" s="1" t="s">
        <v>908</v>
      </c>
      <c r="M1069" s="1">
        <v>2020</v>
      </c>
      <c r="N1069" s="1">
        <v>49.5362042</v>
      </c>
      <c r="O1069" s="1">
        <v>-113.9269832</v>
      </c>
      <c r="Q1069" s="1" t="s">
        <v>917</v>
      </c>
      <c r="R1069" s="1" t="s">
        <v>22</v>
      </c>
    </row>
    <row r="1070" spans="1:18" hidden="1" x14ac:dyDescent="0.3">
      <c r="A1070" s="1" t="s">
        <v>16</v>
      </c>
      <c r="B1070" s="1" t="s">
        <v>16</v>
      </c>
      <c r="C1070" s="1" t="s">
        <v>915</v>
      </c>
      <c r="D1070" s="1">
        <v>105</v>
      </c>
      <c r="E1070" s="1" t="s">
        <v>919</v>
      </c>
      <c r="F1070" s="1">
        <v>3</v>
      </c>
      <c r="G1070" s="1" t="str">
        <f t="shared" si="39"/>
        <v>3/25</v>
      </c>
      <c r="H1070" s="1">
        <v>4200</v>
      </c>
      <c r="I1070" s="1">
        <v>136</v>
      </c>
      <c r="J1070" s="1">
        <v>82</v>
      </c>
      <c r="K1070" s="1" t="s">
        <v>25</v>
      </c>
      <c r="L1070" s="1" t="s">
        <v>908</v>
      </c>
      <c r="M1070" s="1">
        <v>2020</v>
      </c>
      <c r="N1070" s="1">
        <v>49.539852500000002</v>
      </c>
      <c r="O1070" s="1">
        <v>-113.9236787</v>
      </c>
      <c r="Q1070" s="1" t="s">
        <v>917</v>
      </c>
      <c r="R1070" s="1" t="s">
        <v>22</v>
      </c>
    </row>
    <row r="1071" spans="1:18" hidden="1" x14ac:dyDescent="0.3">
      <c r="A1071" s="1" t="s">
        <v>16</v>
      </c>
      <c r="B1071" s="1" t="s">
        <v>16</v>
      </c>
      <c r="C1071" s="1" t="s">
        <v>915</v>
      </c>
      <c r="D1071" s="1">
        <v>105</v>
      </c>
      <c r="E1071" s="1" t="s">
        <v>920</v>
      </c>
      <c r="F1071" s="1">
        <v>4</v>
      </c>
      <c r="G1071" s="1" t="str">
        <f t="shared" si="39"/>
        <v>4/25</v>
      </c>
      <c r="H1071" s="1">
        <v>4200</v>
      </c>
      <c r="I1071" s="1">
        <v>136</v>
      </c>
      <c r="J1071" s="1">
        <v>82</v>
      </c>
      <c r="K1071" s="1" t="s">
        <v>25</v>
      </c>
      <c r="L1071" s="1" t="s">
        <v>908</v>
      </c>
      <c r="M1071" s="1">
        <v>2020</v>
      </c>
      <c r="N1071" s="1">
        <v>49.542459299999997</v>
      </c>
      <c r="O1071" s="1">
        <v>-113.925168</v>
      </c>
      <c r="Q1071" s="1" t="s">
        <v>917</v>
      </c>
      <c r="R1071" s="1" t="s">
        <v>22</v>
      </c>
    </row>
    <row r="1072" spans="1:18" hidden="1" x14ac:dyDescent="0.3">
      <c r="A1072" s="1" t="s">
        <v>16</v>
      </c>
      <c r="B1072" s="1" t="s">
        <v>16</v>
      </c>
      <c r="C1072" s="1" t="s">
        <v>915</v>
      </c>
      <c r="D1072" s="1">
        <v>105</v>
      </c>
      <c r="E1072" s="1" t="s">
        <v>921</v>
      </c>
      <c r="F1072" s="1">
        <v>5</v>
      </c>
      <c r="G1072" s="1" t="str">
        <f t="shared" si="39"/>
        <v>5/25</v>
      </c>
      <c r="H1072" s="1">
        <v>4200</v>
      </c>
      <c r="I1072" s="1">
        <v>136</v>
      </c>
      <c r="J1072" s="1">
        <v>82</v>
      </c>
      <c r="K1072" s="1" t="s">
        <v>25</v>
      </c>
      <c r="L1072" s="1" t="s">
        <v>908</v>
      </c>
      <c r="M1072" s="1">
        <v>2020</v>
      </c>
      <c r="N1072" s="1">
        <v>49.544817700000003</v>
      </c>
      <c r="O1072" s="1">
        <v>-113.9275275</v>
      </c>
      <c r="Q1072" s="1" t="s">
        <v>917</v>
      </c>
      <c r="R1072" s="1" t="s">
        <v>22</v>
      </c>
    </row>
    <row r="1073" spans="1:18" hidden="1" x14ac:dyDescent="0.3">
      <c r="A1073" s="1" t="s">
        <v>16</v>
      </c>
      <c r="B1073" s="1" t="s">
        <v>16</v>
      </c>
      <c r="C1073" s="1" t="s">
        <v>915</v>
      </c>
      <c r="D1073" s="1">
        <v>105</v>
      </c>
      <c r="E1073" s="1" t="s">
        <v>922</v>
      </c>
      <c r="F1073" s="1">
        <v>6</v>
      </c>
      <c r="G1073" s="1" t="str">
        <f t="shared" si="39"/>
        <v>6/25</v>
      </c>
      <c r="H1073" s="1">
        <v>4200</v>
      </c>
      <c r="I1073" s="1">
        <v>136</v>
      </c>
      <c r="J1073" s="1">
        <v>82</v>
      </c>
      <c r="K1073" s="1" t="s">
        <v>25</v>
      </c>
      <c r="L1073" s="1" t="s">
        <v>908</v>
      </c>
      <c r="M1073" s="1">
        <v>2020</v>
      </c>
      <c r="N1073" s="1">
        <v>49.547777099999998</v>
      </c>
      <c r="O1073" s="1">
        <v>-113.9277635</v>
      </c>
      <c r="Q1073" s="1" t="s">
        <v>917</v>
      </c>
      <c r="R1073" s="1" t="s">
        <v>22</v>
      </c>
    </row>
    <row r="1074" spans="1:18" hidden="1" x14ac:dyDescent="0.3">
      <c r="A1074" s="1" t="s">
        <v>16</v>
      </c>
      <c r="B1074" s="1" t="s">
        <v>16</v>
      </c>
      <c r="C1074" s="1" t="s">
        <v>915</v>
      </c>
      <c r="D1074" s="1">
        <v>105</v>
      </c>
      <c r="E1074" s="1" t="s">
        <v>923</v>
      </c>
      <c r="F1074" s="1">
        <v>7</v>
      </c>
      <c r="G1074" s="1" t="str">
        <f t="shared" si="39"/>
        <v>7/25</v>
      </c>
      <c r="H1074" s="1">
        <v>4200</v>
      </c>
      <c r="I1074" s="1">
        <v>136</v>
      </c>
      <c r="J1074" s="1">
        <v>82</v>
      </c>
      <c r="K1074" s="1" t="s">
        <v>25</v>
      </c>
      <c r="L1074" s="1" t="s">
        <v>908</v>
      </c>
      <c r="M1074" s="1">
        <v>2020</v>
      </c>
      <c r="N1074" s="1">
        <v>49.550792600000001</v>
      </c>
      <c r="O1074" s="1">
        <v>-113.9279153</v>
      </c>
      <c r="Q1074" s="1" t="s">
        <v>917</v>
      </c>
      <c r="R1074" s="1" t="s">
        <v>22</v>
      </c>
    </row>
    <row r="1075" spans="1:18" hidden="1" x14ac:dyDescent="0.3">
      <c r="A1075" s="1" t="s">
        <v>16</v>
      </c>
      <c r="B1075" s="1" t="s">
        <v>16</v>
      </c>
      <c r="C1075" s="1" t="s">
        <v>915</v>
      </c>
      <c r="D1075" s="1">
        <v>105</v>
      </c>
      <c r="E1075" s="1" t="s">
        <v>924</v>
      </c>
      <c r="F1075" s="1">
        <v>8</v>
      </c>
      <c r="G1075" s="1" t="str">
        <f t="shared" si="39"/>
        <v>8/25</v>
      </c>
      <c r="H1075" s="1">
        <v>4200</v>
      </c>
      <c r="I1075" s="1">
        <v>136</v>
      </c>
      <c r="J1075" s="1">
        <v>82</v>
      </c>
      <c r="K1075" s="1" t="s">
        <v>25</v>
      </c>
      <c r="L1075" s="1" t="s">
        <v>908</v>
      </c>
      <c r="M1075" s="1">
        <v>2020</v>
      </c>
      <c r="N1075" s="1">
        <v>49.555124300000003</v>
      </c>
      <c r="O1075" s="1">
        <v>-113.9151469</v>
      </c>
      <c r="Q1075" s="1" t="s">
        <v>917</v>
      </c>
      <c r="R1075" s="1" t="s">
        <v>22</v>
      </c>
    </row>
    <row r="1076" spans="1:18" hidden="1" x14ac:dyDescent="0.3">
      <c r="A1076" s="1" t="s">
        <v>16</v>
      </c>
      <c r="B1076" s="1" t="s">
        <v>16</v>
      </c>
      <c r="C1076" s="1" t="s">
        <v>915</v>
      </c>
      <c r="D1076" s="1">
        <v>105</v>
      </c>
      <c r="E1076" s="1" t="s">
        <v>925</v>
      </c>
      <c r="F1076" s="1">
        <v>9</v>
      </c>
      <c r="G1076" s="1" t="str">
        <f t="shared" si="39"/>
        <v>9/25</v>
      </c>
      <c r="H1076" s="1">
        <v>4200</v>
      </c>
      <c r="I1076" s="1">
        <v>136</v>
      </c>
      <c r="J1076" s="1">
        <v>82</v>
      </c>
      <c r="K1076" s="1" t="s">
        <v>25</v>
      </c>
      <c r="L1076" s="1" t="s">
        <v>908</v>
      </c>
      <c r="M1076" s="1">
        <v>2020</v>
      </c>
      <c r="N1076" s="1">
        <v>49.548731099999998</v>
      </c>
      <c r="O1076" s="1">
        <v>-113.9165801</v>
      </c>
      <c r="Q1076" s="1" t="s">
        <v>917</v>
      </c>
      <c r="R1076" s="1" t="s">
        <v>22</v>
      </c>
    </row>
    <row r="1077" spans="1:18" hidden="1" x14ac:dyDescent="0.3">
      <c r="A1077" s="1" t="s">
        <v>16</v>
      </c>
      <c r="B1077" s="1" t="s">
        <v>16</v>
      </c>
      <c r="C1077" s="1" t="s">
        <v>915</v>
      </c>
      <c r="D1077" s="1">
        <v>105</v>
      </c>
      <c r="E1077" s="1" t="s">
        <v>926</v>
      </c>
      <c r="F1077" s="1">
        <v>10</v>
      </c>
      <c r="G1077" s="1" t="str">
        <f t="shared" si="39"/>
        <v>10/25</v>
      </c>
      <c r="H1077" s="1">
        <v>4200</v>
      </c>
      <c r="I1077" s="1">
        <v>136</v>
      </c>
      <c r="J1077" s="1">
        <v>82</v>
      </c>
      <c r="K1077" s="1" t="s">
        <v>25</v>
      </c>
      <c r="L1077" s="1" t="s">
        <v>908</v>
      </c>
      <c r="M1077" s="1">
        <v>2020</v>
      </c>
      <c r="N1077" s="1">
        <v>49.546138399999997</v>
      </c>
      <c r="O1077" s="1">
        <v>-113.91512659999999</v>
      </c>
      <c r="Q1077" s="1" t="s">
        <v>917</v>
      </c>
      <c r="R1077" s="1" t="s">
        <v>22</v>
      </c>
    </row>
    <row r="1078" spans="1:18" hidden="1" x14ac:dyDescent="0.3">
      <c r="A1078" s="1" t="s">
        <v>16</v>
      </c>
      <c r="B1078" s="1" t="s">
        <v>16</v>
      </c>
      <c r="C1078" s="1" t="s">
        <v>915</v>
      </c>
      <c r="D1078" s="1">
        <v>105</v>
      </c>
      <c r="E1078" s="1" t="s">
        <v>927</v>
      </c>
      <c r="F1078" s="1">
        <v>11</v>
      </c>
      <c r="G1078" s="1" t="str">
        <f t="shared" si="39"/>
        <v>11/25</v>
      </c>
      <c r="H1078" s="1">
        <v>4200</v>
      </c>
      <c r="I1078" s="1">
        <v>136</v>
      </c>
      <c r="J1078" s="1">
        <v>82</v>
      </c>
      <c r="K1078" s="1" t="s">
        <v>25</v>
      </c>
      <c r="L1078" s="1" t="s">
        <v>908</v>
      </c>
      <c r="M1078" s="1">
        <v>2020</v>
      </c>
      <c r="N1078" s="1">
        <v>49.543482500000003</v>
      </c>
      <c r="O1078" s="1">
        <v>-113.91384909999999</v>
      </c>
      <c r="Q1078" s="1" t="s">
        <v>917</v>
      </c>
      <c r="R1078" s="1" t="s">
        <v>22</v>
      </c>
    </row>
    <row r="1079" spans="1:18" hidden="1" x14ac:dyDescent="0.3">
      <c r="A1079" s="1" t="s">
        <v>16</v>
      </c>
      <c r="B1079" s="1" t="s">
        <v>16</v>
      </c>
      <c r="C1079" s="1" t="s">
        <v>915</v>
      </c>
      <c r="D1079" s="1">
        <v>105</v>
      </c>
      <c r="E1079" s="1" t="s">
        <v>928</v>
      </c>
      <c r="F1079" s="1">
        <v>12</v>
      </c>
      <c r="G1079" s="1" t="str">
        <f t="shared" si="39"/>
        <v>12/25</v>
      </c>
      <c r="H1079" s="1">
        <v>4200</v>
      </c>
      <c r="I1079" s="1">
        <v>136</v>
      </c>
      <c r="J1079" s="1">
        <v>82</v>
      </c>
      <c r="K1079" s="1" t="s">
        <v>25</v>
      </c>
      <c r="L1079" s="1" t="s">
        <v>908</v>
      </c>
      <c r="M1079" s="1">
        <v>2020</v>
      </c>
      <c r="N1079" s="1">
        <v>49.5408179</v>
      </c>
      <c r="O1079" s="1">
        <v>-113.9125033</v>
      </c>
      <c r="Q1079" s="1" t="s">
        <v>917</v>
      </c>
      <c r="R1079" s="1" t="s">
        <v>22</v>
      </c>
    </row>
    <row r="1080" spans="1:18" hidden="1" x14ac:dyDescent="0.3">
      <c r="A1080" s="1" t="s">
        <v>16</v>
      </c>
      <c r="B1080" s="1" t="s">
        <v>16</v>
      </c>
      <c r="C1080" s="1" t="s">
        <v>915</v>
      </c>
      <c r="D1080" s="1">
        <v>105</v>
      </c>
      <c r="E1080" s="1" t="s">
        <v>929</v>
      </c>
      <c r="F1080" s="1">
        <v>13</v>
      </c>
      <c r="G1080" s="1" t="str">
        <f t="shared" si="39"/>
        <v>13/25</v>
      </c>
      <c r="H1080" s="1">
        <v>4200</v>
      </c>
      <c r="I1080" s="1">
        <v>136</v>
      </c>
      <c r="J1080" s="1">
        <v>82</v>
      </c>
      <c r="K1080" s="1" t="s">
        <v>25</v>
      </c>
      <c r="L1080" s="1" t="s">
        <v>908</v>
      </c>
      <c r="M1080" s="1">
        <v>2020</v>
      </c>
      <c r="N1080" s="1">
        <v>49.536603900000003</v>
      </c>
      <c r="O1080" s="1">
        <v>-113.90562869999999</v>
      </c>
      <c r="Q1080" s="1" t="s">
        <v>917</v>
      </c>
      <c r="R1080" s="1" t="s">
        <v>22</v>
      </c>
    </row>
    <row r="1081" spans="1:18" hidden="1" x14ac:dyDescent="0.3">
      <c r="A1081" s="1" t="s">
        <v>16</v>
      </c>
      <c r="B1081" s="1" t="s">
        <v>16</v>
      </c>
      <c r="C1081" s="1" t="s">
        <v>915</v>
      </c>
      <c r="D1081" s="1">
        <v>105</v>
      </c>
      <c r="E1081" s="1" t="s">
        <v>930</v>
      </c>
      <c r="F1081" s="1">
        <v>14</v>
      </c>
      <c r="G1081" s="1" t="str">
        <f t="shared" si="39"/>
        <v>14/25</v>
      </c>
      <c r="H1081" s="1">
        <v>4200</v>
      </c>
      <c r="I1081" s="1">
        <v>136</v>
      </c>
      <c r="J1081" s="1">
        <v>82</v>
      </c>
      <c r="K1081" s="1" t="s">
        <v>25</v>
      </c>
      <c r="L1081" s="1" t="s">
        <v>908</v>
      </c>
      <c r="M1081" s="1">
        <v>2020</v>
      </c>
      <c r="N1081" s="1">
        <v>49.530292699999997</v>
      </c>
      <c r="O1081" s="1">
        <v>-113.90596530000001</v>
      </c>
      <c r="Q1081" s="1" t="s">
        <v>917</v>
      </c>
      <c r="R1081" s="1" t="s">
        <v>22</v>
      </c>
    </row>
    <row r="1082" spans="1:18" hidden="1" x14ac:dyDescent="0.3">
      <c r="A1082" s="1" t="s">
        <v>16</v>
      </c>
      <c r="B1082" s="1" t="s">
        <v>16</v>
      </c>
      <c r="C1082" s="1" t="s">
        <v>915</v>
      </c>
      <c r="D1082" s="1">
        <v>105</v>
      </c>
      <c r="E1082" s="1" t="s">
        <v>931</v>
      </c>
      <c r="F1082" s="1">
        <v>15</v>
      </c>
      <c r="G1082" s="1" t="str">
        <f t="shared" si="39"/>
        <v>15/25</v>
      </c>
      <c r="H1082" s="1">
        <v>4200</v>
      </c>
      <c r="I1082" s="1">
        <v>136</v>
      </c>
      <c r="J1082" s="1">
        <v>82</v>
      </c>
      <c r="K1082" s="1" t="s">
        <v>25</v>
      </c>
      <c r="L1082" s="1" t="s">
        <v>908</v>
      </c>
      <c r="M1082" s="1">
        <v>2020</v>
      </c>
      <c r="N1082" s="1">
        <v>49.534365800000003</v>
      </c>
      <c r="O1082" s="1">
        <v>-113.89709689999999</v>
      </c>
      <c r="Q1082" s="1" t="s">
        <v>917</v>
      </c>
      <c r="R1082" s="1" t="s">
        <v>22</v>
      </c>
    </row>
    <row r="1083" spans="1:18" hidden="1" x14ac:dyDescent="0.3">
      <c r="A1083" s="1" t="s">
        <v>16</v>
      </c>
      <c r="B1083" s="1" t="s">
        <v>16</v>
      </c>
      <c r="C1083" s="1" t="s">
        <v>915</v>
      </c>
      <c r="D1083" s="1">
        <v>105</v>
      </c>
      <c r="E1083" s="1" t="s">
        <v>932</v>
      </c>
      <c r="F1083" s="1">
        <v>16</v>
      </c>
      <c r="G1083" s="1" t="str">
        <f t="shared" si="39"/>
        <v>16/25</v>
      </c>
      <c r="H1083" s="1">
        <v>4200</v>
      </c>
      <c r="I1083" s="1">
        <v>136</v>
      </c>
      <c r="J1083" s="1">
        <v>82</v>
      </c>
      <c r="K1083" s="1" t="s">
        <v>25</v>
      </c>
      <c r="L1083" s="1" t="s">
        <v>908</v>
      </c>
      <c r="M1083" s="1">
        <v>2020</v>
      </c>
      <c r="N1083" s="1">
        <v>49.537258999999999</v>
      </c>
      <c r="O1083" s="1">
        <v>-113.8973438</v>
      </c>
      <c r="Q1083" s="1" t="s">
        <v>917</v>
      </c>
      <c r="R1083" s="1" t="s">
        <v>22</v>
      </c>
    </row>
    <row r="1084" spans="1:18" hidden="1" x14ac:dyDescent="0.3">
      <c r="A1084" s="1" t="s">
        <v>16</v>
      </c>
      <c r="B1084" s="1" t="s">
        <v>16</v>
      </c>
      <c r="C1084" s="1" t="s">
        <v>915</v>
      </c>
      <c r="D1084" s="1">
        <v>105</v>
      </c>
      <c r="E1084" s="1" t="s">
        <v>933</v>
      </c>
      <c r="F1084" s="1">
        <v>17</v>
      </c>
      <c r="G1084" s="1" t="str">
        <f t="shared" si="39"/>
        <v>17/25</v>
      </c>
      <c r="H1084" s="1">
        <v>4200</v>
      </c>
      <c r="I1084" s="1">
        <v>136</v>
      </c>
      <c r="J1084" s="1">
        <v>82</v>
      </c>
      <c r="K1084" s="1" t="s">
        <v>25</v>
      </c>
      <c r="L1084" s="1" t="s">
        <v>908</v>
      </c>
      <c r="M1084" s="1">
        <v>2020</v>
      </c>
      <c r="N1084" s="1">
        <v>49.541079600000003</v>
      </c>
      <c r="O1084" s="1">
        <v>-113.90010409999999</v>
      </c>
      <c r="Q1084" s="1" t="s">
        <v>917</v>
      </c>
      <c r="R1084" s="1" t="s">
        <v>22</v>
      </c>
    </row>
    <row r="1085" spans="1:18" hidden="1" x14ac:dyDescent="0.3">
      <c r="A1085" s="1" t="s">
        <v>16</v>
      </c>
      <c r="B1085" s="1" t="s">
        <v>16</v>
      </c>
      <c r="C1085" s="1" t="s">
        <v>915</v>
      </c>
      <c r="D1085" s="1">
        <v>105</v>
      </c>
      <c r="E1085" s="1" t="s">
        <v>934</v>
      </c>
      <c r="F1085" s="1">
        <v>18</v>
      </c>
      <c r="G1085" s="1" t="str">
        <f t="shared" si="39"/>
        <v>18/25</v>
      </c>
      <c r="H1085" s="1">
        <v>4200</v>
      </c>
      <c r="I1085" s="1">
        <v>136</v>
      </c>
      <c r="J1085" s="1">
        <v>82</v>
      </c>
      <c r="K1085" s="1" t="s">
        <v>25</v>
      </c>
      <c r="L1085" s="1" t="s">
        <v>908</v>
      </c>
      <c r="M1085" s="1">
        <v>2020</v>
      </c>
      <c r="N1085" s="1">
        <v>49.543741500000003</v>
      </c>
      <c r="O1085" s="1">
        <v>-113.9012058</v>
      </c>
      <c r="Q1085" s="1" t="s">
        <v>917</v>
      </c>
      <c r="R1085" s="1" t="s">
        <v>22</v>
      </c>
    </row>
    <row r="1086" spans="1:18" hidden="1" x14ac:dyDescent="0.3">
      <c r="A1086" s="1" t="s">
        <v>16</v>
      </c>
      <c r="B1086" s="1" t="s">
        <v>16</v>
      </c>
      <c r="C1086" s="1" t="s">
        <v>915</v>
      </c>
      <c r="D1086" s="1">
        <v>105</v>
      </c>
      <c r="E1086" s="1" t="s">
        <v>935</v>
      </c>
      <c r="F1086" s="1">
        <v>19</v>
      </c>
      <c r="G1086" s="1" t="str">
        <f t="shared" si="39"/>
        <v>19/25</v>
      </c>
      <c r="H1086" s="1">
        <v>4200</v>
      </c>
      <c r="I1086" s="1">
        <v>136</v>
      </c>
      <c r="J1086" s="1">
        <v>82</v>
      </c>
      <c r="K1086" s="1" t="s">
        <v>25</v>
      </c>
      <c r="L1086" s="1" t="s">
        <v>908</v>
      </c>
      <c r="M1086" s="1">
        <v>2020</v>
      </c>
      <c r="N1086" s="1">
        <v>49.5461715</v>
      </c>
      <c r="O1086" s="1">
        <v>-113.902794</v>
      </c>
      <c r="Q1086" s="1" t="s">
        <v>917</v>
      </c>
      <c r="R1086" s="1" t="s">
        <v>22</v>
      </c>
    </row>
    <row r="1087" spans="1:18" hidden="1" x14ac:dyDescent="0.3">
      <c r="A1087" s="1" t="s">
        <v>16</v>
      </c>
      <c r="B1087" s="1" t="s">
        <v>16</v>
      </c>
      <c r="C1087" s="1" t="s">
        <v>915</v>
      </c>
      <c r="D1087" s="1">
        <v>105</v>
      </c>
      <c r="E1087" s="1" t="s">
        <v>936</v>
      </c>
      <c r="F1087" s="1">
        <v>20</v>
      </c>
      <c r="G1087" s="1" t="str">
        <f t="shared" si="39"/>
        <v>20/25</v>
      </c>
      <c r="H1087" s="1">
        <v>4200</v>
      </c>
      <c r="I1087" s="1">
        <v>136</v>
      </c>
      <c r="J1087" s="1">
        <v>82</v>
      </c>
      <c r="K1087" s="1" t="s">
        <v>25</v>
      </c>
      <c r="L1087" s="1" t="s">
        <v>908</v>
      </c>
      <c r="M1087" s="1">
        <v>2020</v>
      </c>
      <c r="N1087" s="1">
        <v>49.548812599999998</v>
      </c>
      <c r="O1087" s="1">
        <v>-113.9040732</v>
      </c>
      <c r="Q1087" s="1" t="s">
        <v>917</v>
      </c>
      <c r="R1087" s="1" t="s">
        <v>22</v>
      </c>
    </row>
    <row r="1088" spans="1:18" hidden="1" x14ac:dyDescent="0.3">
      <c r="A1088" s="1" t="s">
        <v>16</v>
      </c>
      <c r="B1088" s="1" t="s">
        <v>16</v>
      </c>
      <c r="C1088" s="1" t="s">
        <v>915</v>
      </c>
      <c r="D1088" s="1">
        <v>105</v>
      </c>
      <c r="E1088" s="1" t="s">
        <v>937</v>
      </c>
      <c r="F1088" s="1">
        <v>21</v>
      </c>
      <c r="G1088" s="1" t="str">
        <f t="shared" si="39"/>
        <v>21/25</v>
      </c>
      <c r="H1088" s="1">
        <v>4200</v>
      </c>
      <c r="I1088" s="1">
        <v>136</v>
      </c>
      <c r="J1088" s="1">
        <v>82</v>
      </c>
      <c r="K1088" s="1" t="s">
        <v>25</v>
      </c>
      <c r="L1088" s="1" t="s">
        <v>908</v>
      </c>
      <c r="M1088" s="1">
        <v>2020</v>
      </c>
      <c r="N1088" s="1">
        <v>49.545225799999997</v>
      </c>
      <c r="O1088" s="1">
        <v>-113.8894956</v>
      </c>
      <c r="Q1088" s="1" t="s">
        <v>917</v>
      </c>
      <c r="R1088" s="1" t="s">
        <v>22</v>
      </c>
    </row>
    <row r="1089" spans="1:18" hidden="1" x14ac:dyDescent="0.3">
      <c r="A1089" s="1" t="s">
        <v>16</v>
      </c>
      <c r="B1089" s="1" t="s">
        <v>16</v>
      </c>
      <c r="C1089" s="1" t="s">
        <v>915</v>
      </c>
      <c r="D1089" s="1">
        <v>105</v>
      </c>
      <c r="E1089" s="1" t="s">
        <v>938</v>
      </c>
      <c r="F1089" s="1">
        <v>22</v>
      </c>
      <c r="G1089" s="1" t="str">
        <f t="shared" si="39"/>
        <v>22/25</v>
      </c>
      <c r="H1089" s="1">
        <v>4200</v>
      </c>
      <c r="I1089" s="1">
        <v>136</v>
      </c>
      <c r="J1089" s="1">
        <v>82</v>
      </c>
      <c r="K1089" s="1" t="s">
        <v>25</v>
      </c>
      <c r="L1089" s="1" t="s">
        <v>908</v>
      </c>
      <c r="M1089" s="1">
        <v>2020</v>
      </c>
      <c r="N1089" s="1">
        <v>49.5406695</v>
      </c>
      <c r="O1089" s="1">
        <v>-113.8875453</v>
      </c>
      <c r="Q1089" s="1" t="s">
        <v>917</v>
      </c>
      <c r="R1089" s="1" t="s">
        <v>22</v>
      </c>
    </row>
    <row r="1090" spans="1:18" hidden="1" x14ac:dyDescent="0.3">
      <c r="A1090" s="1" t="s">
        <v>16</v>
      </c>
      <c r="B1090" s="1" t="s">
        <v>16</v>
      </c>
      <c r="C1090" s="1" t="s">
        <v>915</v>
      </c>
      <c r="D1090" s="1">
        <v>105</v>
      </c>
      <c r="E1090" s="1" t="s">
        <v>939</v>
      </c>
      <c r="F1090" s="1">
        <v>23</v>
      </c>
      <c r="G1090" s="1" t="str">
        <f t="shared" si="39"/>
        <v>23/25</v>
      </c>
      <c r="H1090" s="1">
        <v>4200</v>
      </c>
      <c r="I1090" s="1">
        <v>136</v>
      </c>
      <c r="J1090" s="1">
        <v>82</v>
      </c>
      <c r="K1090" s="1" t="s">
        <v>25</v>
      </c>
      <c r="L1090" s="1" t="s">
        <v>908</v>
      </c>
      <c r="M1090" s="1">
        <v>2020</v>
      </c>
      <c r="N1090" s="1">
        <v>49.537270700000001</v>
      </c>
      <c r="O1090" s="1">
        <v>-113.88638829999999</v>
      </c>
      <c r="Q1090" s="1" t="s">
        <v>917</v>
      </c>
      <c r="R1090" s="1" t="s">
        <v>22</v>
      </c>
    </row>
    <row r="1091" spans="1:18" hidden="1" x14ac:dyDescent="0.3">
      <c r="A1091" s="1" t="s">
        <v>16</v>
      </c>
      <c r="B1091" s="1" t="s">
        <v>16</v>
      </c>
      <c r="C1091" s="1" t="s">
        <v>915</v>
      </c>
      <c r="D1091" s="1">
        <v>105</v>
      </c>
      <c r="E1091" s="1" t="s">
        <v>940</v>
      </c>
      <c r="F1091" s="1">
        <v>24</v>
      </c>
      <c r="G1091" s="1" t="str">
        <f t="shared" si="39"/>
        <v>24/25</v>
      </c>
      <c r="H1091" s="1">
        <v>4200</v>
      </c>
      <c r="I1091" s="1">
        <v>136</v>
      </c>
      <c r="J1091" s="1">
        <v>82</v>
      </c>
      <c r="K1091" s="1" t="s">
        <v>25</v>
      </c>
      <c r="L1091" s="1" t="s">
        <v>908</v>
      </c>
      <c r="M1091" s="1">
        <v>2020</v>
      </c>
      <c r="N1091" s="1">
        <v>49.534563499999997</v>
      </c>
      <c r="O1091" s="1">
        <v>-113.8849711</v>
      </c>
      <c r="Q1091" s="1" t="s">
        <v>917</v>
      </c>
      <c r="R1091" s="1" t="s">
        <v>22</v>
      </c>
    </row>
    <row r="1092" spans="1:18" hidden="1" x14ac:dyDescent="0.3">
      <c r="A1092" s="1" t="s">
        <v>16</v>
      </c>
      <c r="B1092" s="1" t="s">
        <v>16</v>
      </c>
      <c r="C1092" s="1" t="s">
        <v>915</v>
      </c>
      <c r="D1092" s="1">
        <v>105</v>
      </c>
      <c r="E1092" s="1" t="s">
        <v>941</v>
      </c>
      <c r="F1092" s="1">
        <v>25</v>
      </c>
      <c r="G1092" s="1" t="str">
        <f t="shared" si="39"/>
        <v>25/25</v>
      </c>
      <c r="H1092" s="1">
        <v>4200</v>
      </c>
      <c r="I1092" s="1">
        <v>136</v>
      </c>
      <c r="J1092" s="1">
        <v>82</v>
      </c>
      <c r="K1092" s="1" t="s">
        <v>25</v>
      </c>
      <c r="L1092" s="1" t="s">
        <v>908</v>
      </c>
      <c r="M1092" s="1">
        <v>2020</v>
      </c>
      <c r="N1092" s="1">
        <v>49.558111400000001</v>
      </c>
      <c r="O1092" s="1">
        <v>-113.914399</v>
      </c>
      <c r="Q1092" s="1" t="s">
        <v>917</v>
      </c>
      <c r="R1092" s="1" t="s">
        <v>22</v>
      </c>
    </row>
    <row r="1093" spans="1:18" hidden="1" x14ac:dyDescent="0.3">
      <c r="A1093" s="1" t="s">
        <v>16</v>
      </c>
      <c r="B1093" s="1" t="s">
        <v>16</v>
      </c>
      <c r="C1093" s="1" t="s">
        <v>1388</v>
      </c>
      <c r="D1093" s="1">
        <v>297.10000000000002</v>
      </c>
      <c r="E1093" s="1" t="s">
        <v>1389</v>
      </c>
      <c r="F1093" s="1">
        <v>1</v>
      </c>
      <c r="G1093" s="1" t="str">
        <f t="shared" ref="G1093:G1124" si="40">F1093&amp;"/"&amp;67</f>
        <v>1/67</v>
      </c>
      <c r="H1093" s="1">
        <v>4500</v>
      </c>
      <c r="I1093" s="1">
        <v>150</v>
      </c>
      <c r="J1093" s="1">
        <v>105</v>
      </c>
      <c r="K1093" s="1" t="s">
        <v>25</v>
      </c>
      <c r="L1093" s="1" t="s">
        <v>1142</v>
      </c>
      <c r="M1093" s="1">
        <v>2024</v>
      </c>
      <c r="N1093" s="1">
        <v>51.860799999999998</v>
      </c>
      <c r="O1093" s="1">
        <v>-110.66459999999999</v>
      </c>
      <c r="P1093" s="1" t="s">
        <v>1390</v>
      </c>
      <c r="Q1093" s="1" t="s">
        <v>1391</v>
      </c>
      <c r="R1093" s="1" t="s">
        <v>1013</v>
      </c>
    </row>
    <row r="1094" spans="1:18" hidden="1" x14ac:dyDescent="0.3">
      <c r="A1094" s="1" t="s">
        <v>16</v>
      </c>
      <c r="B1094" s="1" t="s">
        <v>16</v>
      </c>
      <c r="C1094" s="1" t="s">
        <v>1388</v>
      </c>
      <c r="D1094" s="1">
        <v>297.10000000000002</v>
      </c>
      <c r="E1094" s="1" t="s">
        <v>1392</v>
      </c>
      <c r="F1094" s="1">
        <v>2</v>
      </c>
      <c r="G1094" s="1" t="str">
        <f t="shared" si="40"/>
        <v>2/67</v>
      </c>
      <c r="H1094" s="1">
        <v>4500</v>
      </c>
      <c r="I1094" s="1">
        <v>150</v>
      </c>
      <c r="J1094" s="1">
        <v>105</v>
      </c>
      <c r="K1094" s="1" t="s">
        <v>25</v>
      </c>
      <c r="L1094" s="1" t="s">
        <v>1142</v>
      </c>
      <c r="M1094" s="1">
        <v>2024</v>
      </c>
      <c r="N1094" s="1">
        <v>51.8611</v>
      </c>
      <c r="O1094" s="1">
        <v>-110.6567</v>
      </c>
      <c r="P1094" s="1" t="s">
        <v>1390</v>
      </c>
      <c r="Q1094" s="1" t="s">
        <v>1391</v>
      </c>
      <c r="R1094" s="1" t="s">
        <v>22</v>
      </c>
    </row>
    <row r="1095" spans="1:18" hidden="1" x14ac:dyDescent="0.3">
      <c r="A1095" s="1" t="s">
        <v>16</v>
      </c>
      <c r="B1095" s="1" t="s">
        <v>16</v>
      </c>
      <c r="C1095" s="1" t="s">
        <v>1388</v>
      </c>
      <c r="D1095" s="1">
        <v>297.10000000000002</v>
      </c>
      <c r="E1095" s="1" t="s">
        <v>1393</v>
      </c>
      <c r="F1095" s="1">
        <v>3</v>
      </c>
      <c r="G1095" s="1" t="str">
        <f t="shared" si="40"/>
        <v>3/67</v>
      </c>
      <c r="H1095" s="1">
        <v>4500</v>
      </c>
      <c r="I1095" s="1">
        <v>150</v>
      </c>
      <c r="J1095" s="1">
        <v>105</v>
      </c>
      <c r="K1095" s="1" t="s">
        <v>25</v>
      </c>
      <c r="L1095" s="1" t="s">
        <v>1142</v>
      </c>
      <c r="M1095" s="1">
        <v>2024</v>
      </c>
      <c r="N1095" s="1">
        <v>51.862400000000001</v>
      </c>
      <c r="O1095" s="1">
        <v>-110.64919999999999</v>
      </c>
      <c r="P1095" s="1" t="s">
        <v>1390</v>
      </c>
      <c r="Q1095" s="1" t="s">
        <v>1391</v>
      </c>
      <c r="R1095" s="1" t="s">
        <v>22</v>
      </c>
    </row>
    <row r="1096" spans="1:18" hidden="1" x14ac:dyDescent="0.3">
      <c r="A1096" s="1" t="s">
        <v>16</v>
      </c>
      <c r="B1096" s="1" t="s">
        <v>16</v>
      </c>
      <c r="C1096" s="1" t="s">
        <v>1388</v>
      </c>
      <c r="D1096" s="1">
        <v>297.10000000000002</v>
      </c>
      <c r="E1096" s="1" t="s">
        <v>1394</v>
      </c>
      <c r="F1096" s="1">
        <v>4</v>
      </c>
      <c r="G1096" s="1" t="str">
        <f t="shared" si="40"/>
        <v>4/67</v>
      </c>
      <c r="H1096" s="1">
        <v>4500</v>
      </c>
      <c r="I1096" s="1">
        <v>150</v>
      </c>
      <c r="J1096" s="1">
        <v>105</v>
      </c>
      <c r="K1096" s="1" t="s">
        <v>25</v>
      </c>
      <c r="L1096" s="1" t="s">
        <v>1142</v>
      </c>
      <c r="M1096" s="1">
        <v>2024</v>
      </c>
      <c r="N1096" s="1">
        <v>51.866199999999999</v>
      </c>
      <c r="O1096" s="1">
        <v>-110.63290000000001</v>
      </c>
      <c r="P1096" s="1" t="s">
        <v>1390</v>
      </c>
      <c r="Q1096" s="1" t="s">
        <v>1391</v>
      </c>
      <c r="R1096" s="1" t="s">
        <v>22</v>
      </c>
    </row>
    <row r="1097" spans="1:18" hidden="1" x14ac:dyDescent="0.3">
      <c r="A1097" s="1" t="s">
        <v>16</v>
      </c>
      <c r="B1097" s="1" t="s">
        <v>16</v>
      </c>
      <c r="C1097" s="1" t="s">
        <v>1388</v>
      </c>
      <c r="D1097" s="1">
        <v>297.10000000000002</v>
      </c>
      <c r="E1097" s="1" t="s">
        <v>1395</v>
      </c>
      <c r="F1097" s="1">
        <v>5</v>
      </c>
      <c r="G1097" s="1" t="str">
        <f t="shared" si="40"/>
        <v>5/67</v>
      </c>
      <c r="H1097" s="1">
        <v>4500</v>
      </c>
      <c r="I1097" s="1">
        <v>150</v>
      </c>
      <c r="J1097" s="1">
        <v>105</v>
      </c>
      <c r="K1097" s="1" t="s">
        <v>25</v>
      </c>
      <c r="L1097" s="1" t="s">
        <v>1142</v>
      </c>
      <c r="M1097" s="1">
        <v>2024</v>
      </c>
      <c r="N1097" s="1">
        <v>51.868499999999997</v>
      </c>
      <c r="O1097" s="1">
        <v>-110.6225</v>
      </c>
      <c r="P1097" s="1" t="s">
        <v>1390</v>
      </c>
      <c r="Q1097" s="1" t="s">
        <v>1391</v>
      </c>
      <c r="R1097" s="1" t="s">
        <v>22</v>
      </c>
    </row>
    <row r="1098" spans="1:18" hidden="1" x14ac:dyDescent="0.3">
      <c r="A1098" s="1" t="s">
        <v>16</v>
      </c>
      <c r="B1098" s="1" t="s">
        <v>16</v>
      </c>
      <c r="C1098" s="1" t="s">
        <v>1388</v>
      </c>
      <c r="D1098" s="1">
        <v>297.10000000000002</v>
      </c>
      <c r="E1098" s="1" t="s">
        <v>1396</v>
      </c>
      <c r="F1098" s="1">
        <v>6</v>
      </c>
      <c r="G1098" s="1" t="str">
        <f t="shared" si="40"/>
        <v>6/67</v>
      </c>
      <c r="H1098" s="1">
        <v>4500</v>
      </c>
      <c r="I1098" s="1">
        <v>150</v>
      </c>
      <c r="J1098" s="1">
        <v>105</v>
      </c>
      <c r="K1098" s="1" t="s">
        <v>25</v>
      </c>
      <c r="L1098" s="1" t="s">
        <v>1142</v>
      </c>
      <c r="M1098" s="1">
        <v>2024</v>
      </c>
      <c r="N1098" s="1">
        <v>51.869900000000001</v>
      </c>
      <c r="O1098" s="1">
        <v>-110.61199999999999</v>
      </c>
      <c r="P1098" s="1" t="s">
        <v>1390</v>
      </c>
      <c r="Q1098" s="1" t="s">
        <v>1391</v>
      </c>
      <c r="R1098" s="1" t="s">
        <v>22</v>
      </c>
    </row>
    <row r="1099" spans="1:18" hidden="1" x14ac:dyDescent="0.3">
      <c r="A1099" s="1" t="s">
        <v>16</v>
      </c>
      <c r="B1099" s="1" t="s">
        <v>16</v>
      </c>
      <c r="C1099" s="1" t="s">
        <v>1388</v>
      </c>
      <c r="D1099" s="1">
        <v>297.10000000000002</v>
      </c>
      <c r="E1099" s="1" t="s">
        <v>1397</v>
      </c>
      <c r="F1099" s="1">
        <v>7</v>
      </c>
      <c r="G1099" s="1" t="str">
        <f t="shared" si="40"/>
        <v>7/67</v>
      </c>
      <c r="H1099" s="1">
        <v>4500</v>
      </c>
      <c r="I1099" s="1">
        <v>150</v>
      </c>
      <c r="J1099" s="1">
        <v>105</v>
      </c>
      <c r="K1099" s="1" t="s">
        <v>25</v>
      </c>
      <c r="L1099" s="1" t="s">
        <v>1142</v>
      </c>
      <c r="M1099" s="1">
        <v>2024</v>
      </c>
      <c r="N1099" s="1">
        <v>51.838999999999999</v>
      </c>
      <c r="O1099" s="1">
        <v>-110.67659999999999</v>
      </c>
      <c r="P1099" s="1" t="s">
        <v>1390</v>
      </c>
      <c r="Q1099" s="1" t="s">
        <v>1391</v>
      </c>
      <c r="R1099" s="1" t="s">
        <v>1013</v>
      </c>
    </row>
    <row r="1100" spans="1:18" hidden="1" x14ac:dyDescent="0.3">
      <c r="A1100" s="1" t="s">
        <v>16</v>
      </c>
      <c r="B1100" s="1" t="s">
        <v>16</v>
      </c>
      <c r="C1100" s="1" t="s">
        <v>1388</v>
      </c>
      <c r="D1100" s="1">
        <v>297.10000000000002</v>
      </c>
      <c r="E1100" s="1" t="s">
        <v>1398</v>
      </c>
      <c r="F1100" s="1">
        <v>8</v>
      </c>
      <c r="G1100" s="1" t="str">
        <f t="shared" si="40"/>
        <v>8/67</v>
      </c>
      <c r="H1100" s="1">
        <v>4500</v>
      </c>
      <c r="I1100" s="1">
        <v>150</v>
      </c>
      <c r="J1100" s="1">
        <v>105</v>
      </c>
      <c r="K1100" s="1" t="s">
        <v>25</v>
      </c>
      <c r="L1100" s="1" t="s">
        <v>1142</v>
      </c>
      <c r="M1100" s="1">
        <v>2024</v>
      </c>
      <c r="N1100" s="1">
        <v>51.827300000000001</v>
      </c>
      <c r="O1100" s="1">
        <v>-110.688</v>
      </c>
      <c r="P1100" s="1" t="s">
        <v>1390</v>
      </c>
      <c r="Q1100" s="1" t="s">
        <v>1391</v>
      </c>
      <c r="R1100" s="1" t="s">
        <v>1013</v>
      </c>
    </row>
    <row r="1101" spans="1:18" hidden="1" x14ac:dyDescent="0.3">
      <c r="A1101" s="1" t="s">
        <v>16</v>
      </c>
      <c r="B1101" s="1" t="s">
        <v>16</v>
      </c>
      <c r="C1101" s="1" t="s">
        <v>1388</v>
      </c>
      <c r="D1101" s="1">
        <v>297.10000000000002</v>
      </c>
      <c r="E1101" s="1" t="s">
        <v>1399</v>
      </c>
      <c r="F1101" s="1">
        <v>9</v>
      </c>
      <c r="G1101" s="1" t="str">
        <f t="shared" si="40"/>
        <v>9/67</v>
      </c>
      <c r="H1101" s="1">
        <v>4500</v>
      </c>
      <c r="I1101" s="1">
        <v>150</v>
      </c>
      <c r="J1101" s="1">
        <v>105</v>
      </c>
      <c r="K1101" s="1" t="s">
        <v>25</v>
      </c>
      <c r="L1101" s="1" t="s">
        <v>1142</v>
      </c>
      <c r="M1101" s="1">
        <v>2024</v>
      </c>
      <c r="N1101" s="1">
        <v>51.828699999999998</v>
      </c>
      <c r="O1101" s="1">
        <v>-110.6794</v>
      </c>
      <c r="P1101" s="1" t="s">
        <v>1390</v>
      </c>
      <c r="Q1101" s="1" t="s">
        <v>1391</v>
      </c>
      <c r="R1101" s="1" t="s">
        <v>1013</v>
      </c>
    </row>
    <row r="1102" spans="1:18" hidden="1" x14ac:dyDescent="0.3">
      <c r="A1102" s="1" t="s">
        <v>16</v>
      </c>
      <c r="B1102" s="1" t="s">
        <v>16</v>
      </c>
      <c r="C1102" s="1" t="s">
        <v>1388</v>
      </c>
      <c r="D1102" s="1">
        <v>297.10000000000002</v>
      </c>
      <c r="E1102" s="1" t="s">
        <v>1400</v>
      </c>
      <c r="F1102" s="1">
        <v>10</v>
      </c>
      <c r="G1102" s="1" t="str">
        <f t="shared" si="40"/>
        <v>10/67</v>
      </c>
      <c r="H1102" s="1">
        <v>4500</v>
      </c>
      <c r="I1102" s="1">
        <v>150</v>
      </c>
      <c r="J1102" s="1">
        <v>105</v>
      </c>
      <c r="K1102" s="1" t="s">
        <v>25</v>
      </c>
      <c r="L1102" s="1" t="s">
        <v>1142</v>
      </c>
      <c r="M1102" s="1">
        <v>2024</v>
      </c>
      <c r="N1102" s="1">
        <v>51.83</v>
      </c>
      <c r="O1102" s="1">
        <v>-110.67019999999999</v>
      </c>
      <c r="P1102" s="1" t="s">
        <v>1390</v>
      </c>
      <c r="Q1102" s="1" t="s">
        <v>1391</v>
      </c>
      <c r="R1102" s="1" t="s">
        <v>1013</v>
      </c>
    </row>
    <row r="1103" spans="1:18" hidden="1" x14ac:dyDescent="0.3">
      <c r="A1103" s="1" t="s">
        <v>16</v>
      </c>
      <c r="B1103" s="1" t="s">
        <v>16</v>
      </c>
      <c r="C1103" s="1" t="s">
        <v>1388</v>
      </c>
      <c r="D1103" s="1">
        <v>297.10000000000002</v>
      </c>
      <c r="E1103" s="1" t="s">
        <v>1401</v>
      </c>
      <c r="F1103" s="1">
        <v>11</v>
      </c>
      <c r="G1103" s="1" t="str">
        <f t="shared" si="40"/>
        <v>11/67</v>
      </c>
      <c r="H1103" s="1">
        <v>4500</v>
      </c>
      <c r="I1103" s="1">
        <v>150</v>
      </c>
      <c r="J1103" s="1">
        <v>105</v>
      </c>
      <c r="K1103" s="1" t="s">
        <v>25</v>
      </c>
      <c r="L1103" s="1" t="s">
        <v>1142</v>
      </c>
      <c r="M1103" s="1">
        <v>2024</v>
      </c>
      <c r="N1103" s="1">
        <v>51.831600000000002</v>
      </c>
      <c r="O1103" s="1">
        <v>-110.66030000000001</v>
      </c>
      <c r="P1103" s="1" t="s">
        <v>1390</v>
      </c>
      <c r="Q1103" s="1" t="s">
        <v>1391</v>
      </c>
      <c r="R1103" s="1" t="s">
        <v>1013</v>
      </c>
    </row>
    <row r="1104" spans="1:18" hidden="1" x14ac:dyDescent="0.3">
      <c r="A1104" s="1" t="s">
        <v>16</v>
      </c>
      <c r="B1104" s="1" t="s">
        <v>16</v>
      </c>
      <c r="C1104" s="1" t="s">
        <v>1388</v>
      </c>
      <c r="D1104" s="1">
        <v>297.10000000000002</v>
      </c>
      <c r="E1104" s="1" t="s">
        <v>1402</v>
      </c>
      <c r="F1104" s="1">
        <v>12</v>
      </c>
      <c r="G1104" s="1" t="str">
        <f t="shared" si="40"/>
        <v>12/67</v>
      </c>
      <c r="H1104" s="1">
        <v>4500</v>
      </c>
      <c r="I1104" s="1">
        <v>150</v>
      </c>
      <c r="J1104" s="1">
        <v>105</v>
      </c>
      <c r="K1104" s="1" t="s">
        <v>25</v>
      </c>
      <c r="L1104" s="1" t="s">
        <v>1142</v>
      </c>
      <c r="M1104" s="1">
        <v>2024</v>
      </c>
      <c r="N1104" s="1">
        <v>51.833599999999997</v>
      </c>
      <c r="O1104" s="1">
        <v>-110.6489</v>
      </c>
      <c r="P1104" s="1" t="s">
        <v>1390</v>
      </c>
      <c r="Q1104" s="1" t="s">
        <v>1391</v>
      </c>
      <c r="R1104" s="1" t="s">
        <v>22</v>
      </c>
    </row>
    <row r="1105" spans="1:18" hidden="1" x14ac:dyDescent="0.3">
      <c r="A1105" s="1" t="s">
        <v>16</v>
      </c>
      <c r="B1105" s="1" t="s">
        <v>16</v>
      </c>
      <c r="C1105" s="1" t="s">
        <v>1388</v>
      </c>
      <c r="D1105" s="1">
        <v>297.10000000000002</v>
      </c>
      <c r="E1105" s="1" t="s">
        <v>1403</v>
      </c>
      <c r="F1105" s="1">
        <v>13</v>
      </c>
      <c r="G1105" s="1" t="str">
        <f t="shared" si="40"/>
        <v>13/67</v>
      </c>
      <c r="H1105" s="1">
        <v>4500</v>
      </c>
      <c r="I1105" s="1">
        <v>150</v>
      </c>
      <c r="J1105" s="1">
        <v>105</v>
      </c>
      <c r="K1105" s="1" t="s">
        <v>25</v>
      </c>
      <c r="L1105" s="1" t="s">
        <v>1142</v>
      </c>
      <c r="M1105" s="1">
        <v>2024</v>
      </c>
      <c r="N1105" s="1">
        <v>51.834200000000003</v>
      </c>
      <c r="O1105" s="1">
        <v>-110.64019999999999</v>
      </c>
      <c r="P1105" s="1" t="s">
        <v>1390</v>
      </c>
      <c r="Q1105" s="1" t="s">
        <v>1391</v>
      </c>
      <c r="R1105" s="1" t="s">
        <v>22</v>
      </c>
    </row>
    <row r="1106" spans="1:18" hidden="1" x14ac:dyDescent="0.3">
      <c r="A1106" s="1" t="s">
        <v>16</v>
      </c>
      <c r="B1106" s="1" t="s">
        <v>16</v>
      </c>
      <c r="C1106" s="1" t="s">
        <v>1388</v>
      </c>
      <c r="D1106" s="1">
        <v>297.10000000000002</v>
      </c>
      <c r="E1106" s="1" t="s">
        <v>1404</v>
      </c>
      <c r="F1106" s="1">
        <v>14</v>
      </c>
      <c r="G1106" s="1" t="str">
        <f t="shared" si="40"/>
        <v>14/67</v>
      </c>
      <c r="H1106" s="1">
        <v>4500</v>
      </c>
      <c r="I1106" s="1">
        <v>150</v>
      </c>
      <c r="J1106" s="1">
        <v>105</v>
      </c>
      <c r="K1106" s="1" t="s">
        <v>25</v>
      </c>
      <c r="L1106" s="1" t="s">
        <v>1142</v>
      </c>
      <c r="M1106" s="1">
        <v>2024</v>
      </c>
      <c r="N1106" s="1">
        <v>51.835700000000003</v>
      </c>
      <c r="O1106" s="1">
        <v>-110.6297</v>
      </c>
      <c r="P1106" s="1" t="s">
        <v>1390</v>
      </c>
      <c r="Q1106" s="1" t="s">
        <v>1391</v>
      </c>
      <c r="R1106" s="1" t="s">
        <v>22</v>
      </c>
    </row>
    <row r="1107" spans="1:18" hidden="1" x14ac:dyDescent="0.3">
      <c r="A1107" s="1" t="s">
        <v>16</v>
      </c>
      <c r="B1107" s="1" t="s">
        <v>16</v>
      </c>
      <c r="C1107" s="1" t="s">
        <v>1388</v>
      </c>
      <c r="D1107" s="1">
        <v>297.10000000000002</v>
      </c>
      <c r="E1107" s="1" t="s">
        <v>1405</v>
      </c>
      <c r="F1107" s="1">
        <v>15</v>
      </c>
      <c r="G1107" s="1" t="str">
        <f t="shared" si="40"/>
        <v>15/67</v>
      </c>
      <c r="H1107" s="1">
        <v>4500</v>
      </c>
      <c r="I1107" s="1">
        <v>150</v>
      </c>
      <c r="J1107" s="1">
        <v>105</v>
      </c>
      <c r="K1107" s="1" t="s">
        <v>25</v>
      </c>
      <c r="L1107" s="1" t="s">
        <v>1142</v>
      </c>
      <c r="M1107" s="1">
        <v>2024</v>
      </c>
      <c r="N1107" s="1">
        <v>51.8371</v>
      </c>
      <c r="O1107" s="1">
        <v>-110.62260000000001</v>
      </c>
      <c r="P1107" s="1" t="s">
        <v>1390</v>
      </c>
      <c r="Q1107" s="1" t="s">
        <v>1391</v>
      </c>
      <c r="R1107" s="1" t="s">
        <v>22</v>
      </c>
    </row>
    <row r="1108" spans="1:18" hidden="1" x14ac:dyDescent="0.3">
      <c r="A1108" s="1" t="s">
        <v>16</v>
      </c>
      <c r="B1108" s="1" t="s">
        <v>16</v>
      </c>
      <c r="C1108" s="1" t="s">
        <v>1388</v>
      </c>
      <c r="D1108" s="1">
        <v>297.10000000000002</v>
      </c>
      <c r="E1108" s="1" t="s">
        <v>1406</v>
      </c>
      <c r="F1108" s="1">
        <v>16</v>
      </c>
      <c r="G1108" s="1" t="str">
        <f t="shared" si="40"/>
        <v>16/67</v>
      </c>
      <c r="H1108" s="1">
        <v>4500</v>
      </c>
      <c r="I1108" s="1">
        <v>150</v>
      </c>
      <c r="J1108" s="1">
        <v>105</v>
      </c>
      <c r="K1108" s="1" t="s">
        <v>25</v>
      </c>
      <c r="L1108" s="1" t="s">
        <v>1142</v>
      </c>
      <c r="M1108" s="1">
        <v>2024</v>
      </c>
      <c r="N1108" s="1">
        <v>51.839599999999997</v>
      </c>
      <c r="O1108" s="1">
        <v>-110.61320000000001</v>
      </c>
      <c r="P1108" s="1" t="s">
        <v>1390</v>
      </c>
      <c r="Q1108" s="1" t="s">
        <v>1391</v>
      </c>
      <c r="R1108" s="1" t="s">
        <v>22</v>
      </c>
    </row>
    <row r="1109" spans="1:18" hidden="1" x14ac:dyDescent="0.3">
      <c r="A1109" s="1" t="s">
        <v>16</v>
      </c>
      <c r="B1109" s="1" t="s">
        <v>16</v>
      </c>
      <c r="C1109" s="1" t="s">
        <v>1388</v>
      </c>
      <c r="D1109" s="1">
        <v>297.10000000000002</v>
      </c>
      <c r="E1109" s="1" t="s">
        <v>1407</v>
      </c>
      <c r="F1109" s="1">
        <v>17</v>
      </c>
      <c r="G1109" s="1" t="str">
        <f t="shared" si="40"/>
        <v>17/67</v>
      </c>
      <c r="H1109" s="1">
        <v>4500</v>
      </c>
      <c r="I1109" s="1">
        <v>150</v>
      </c>
      <c r="J1109" s="1">
        <v>105</v>
      </c>
      <c r="K1109" s="1" t="s">
        <v>25</v>
      </c>
      <c r="L1109" s="1" t="s">
        <v>1142</v>
      </c>
      <c r="M1109" s="1">
        <v>2024</v>
      </c>
      <c r="N1109" s="1">
        <v>51.817999999999998</v>
      </c>
      <c r="O1109" s="1">
        <v>-110.673</v>
      </c>
      <c r="P1109" s="1" t="s">
        <v>1390</v>
      </c>
      <c r="Q1109" s="1" t="s">
        <v>1391</v>
      </c>
      <c r="R1109" s="1" t="s">
        <v>1013</v>
      </c>
    </row>
    <row r="1110" spans="1:18" hidden="1" x14ac:dyDescent="0.3">
      <c r="A1110" s="1" t="s">
        <v>16</v>
      </c>
      <c r="B1110" s="1" t="s">
        <v>16</v>
      </c>
      <c r="C1110" s="1" t="s">
        <v>1388</v>
      </c>
      <c r="D1110" s="1">
        <v>297.10000000000002</v>
      </c>
      <c r="E1110" s="1" t="s">
        <v>1408</v>
      </c>
      <c r="F1110" s="1">
        <v>18</v>
      </c>
      <c r="G1110" s="1" t="str">
        <f t="shared" si="40"/>
        <v>18/67</v>
      </c>
      <c r="H1110" s="1">
        <v>4500</v>
      </c>
      <c r="I1110" s="1">
        <v>150</v>
      </c>
      <c r="J1110" s="1">
        <v>105</v>
      </c>
      <c r="K1110" s="1" t="s">
        <v>25</v>
      </c>
      <c r="L1110" s="1" t="s">
        <v>1142</v>
      </c>
      <c r="M1110" s="1">
        <v>2024</v>
      </c>
      <c r="N1110" s="1">
        <v>51.820599999999999</v>
      </c>
      <c r="O1110" s="1">
        <v>-110.6602</v>
      </c>
      <c r="P1110" s="1" t="s">
        <v>1390</v>
      </c>
      <c r="Q1110" s="1" t="s">
        <v>1391</v>
      </c>
      <c r="R1110" s="1" t="s">
        <v>1013</v>
      </c>
    </row>
    <row r="1111" spans="1:18" hidden="1" x14ac:dyDescent="0.3">
      <c r="A1111" s="1" t="s">
        <v>16</v>
      </c>
      <c r="B1111" s="1" t="s">
        <v>16</v>
      </c>
      <c r="C1111" s="1" t="s">
        <v>1388</v>
      </c>
      <c r="D1111" s="1">
        <v>297.10000000000002</v>
      </c>
      <c r="E1111" s="1" t="s">
        <v>1409</v>
      </c>
      <c r="F1111" s="1">
        <v>19</v>
      </c>
      <c r="G1111" s="1" t="str">
        <f t="shared" si="40"/>
        <v>19/67</v>
      </c>
      <c r="H1111" s="1">
        <v>4500</v>
      </c>
      <c r="I1111" s="1">
        <v>150</v>
      </c>
      <c r="J1111" s="1">
        <v>105</v>
      </c>
      <c r="K1111" s="1" t="s">
        <v>25</v>
      </c>
      <c r="L1111" s="1" t="s">
        <v>1142</v>
      </c>
      <c r="M1111" s="1">
        <v>2024</v>
      </c>
      <c r="N1111" s="1">
        <v>51.803199999999997</v>
      </c>
      <c r="O1111" s="1">
        <v>-110.68819999999999</v>
      </c>
      <c r="P1111" s="1" t="s">
        <v>1390</v>
      </c>
      <c r="Q1111" s="1" t="s">
        <v>1391</v>
      </c>
      <c r="R1111" s="1" t="s">
        <v>1013</v>
      </c>
    </row>
    <row r="1112" spans="1:18" hidden="1" x14ac:dyDescent="0.3">
      <c r="A1112" s="1" t="s">
        <v>16</v>
      </c>
      <c r="B1112" s="1" t="s">
        <v>16</v>
      </c>
      <c r="C1112" s="1" t="s">
        <v>1388</v>
      </c>
      <c r="D1112" s="1">
        <v>297.10000000000002</v>
      </c>
      <c r="E1112" s="1" t="s">
        <v>1410</v>
      </c>
      <c r="F1112" s="1">
        <v>20</v>
      </c>
      <c r="G1112" s="1" t="str">
        <f t="shared" si="40"/>
        <v>20/67</v>
      </c>
      <c r="H1112" s="1">
        <v>4500</v>
      </c>
      <c r="I1112" s="1">
        <v>150</v>
      </c>
      <c r="J1112" s="1">
        <v>105</v>
      </c>
      <c r="K1112" s="1" t="s">
        <v>25</v>
      </c>
      <c r="L1112" s="1" t="s">
        <v>1142</v>
      </c>
      <c r="M1112" s="1">
        <v>2024</v>
      </c>
      <c r="N1112" s="1">
        <v>51.8048</v>
      </c>
      <c r="O1112" s="1">
        <v>-110.681</v>
      </c>
      <c r="P1112" s="1" t="s">
        <v>1390</v>
      </c>
      <c r="Q1112" s="1" t="s">
        <v>1391</v>
      </c>
      <c r="R1112" s="1" t="s">
        <v>1013</v>
      </c>
    </row>
    <row r="1113" spans="1:18" hidden="1" x14ac:dyDescent="0.3">
      <c r="A1113" s="1" t="s">
        <v>16</v>
      </c>
      <c r="B1113" s="1" t="s">
        <v>16</v>
      </c>
      <c r="C1113" s="1" t="s">
        <v>1388</v>
      </c>
      <c r="D1113" s="1">
        <v>297.10000000000002</v>
      </c>
      <c r="E1113" s="1" t="s">
        <v>1411</v>
      </c>
      <c r="F1113" s="1">
        <v>21</v>
      </c>
      <c r="G1113" s="1" t="str">
        <f t="shared" si="40"/>
        <v>21/67</v>
      </c>
      <c r="H1113" s="1">
        <v>4500</v>
      </c>
      <c r="I1113" s="1">
        <v>150</v>
      </c>
      <c r="J1113" s="1">
        <v>105</v>
      </c>
      <c r="K1113" s="1" t="s">
        <v>25</v>
      </c>
      <c r="L1113" s="1" t="s">
        <v>1142</v>
      </c>
      <c r="M1113" s="1">
        <v>2024</v>
      </c>
      <c r="N1113" s="1">
        <v>51.806399999999996</v>
      </c>
      <c r="O1113" s="1">
        <v>-110.6737</v>
      </c>
      <c r="P1113" s="1" t="s">
        <v>1390</v>
      </c>
      <c r="Q1113" s="1" t="s">
        <v>1391</v>
      </c>
      <c r="R1113" s="1" t="s">
        <v>1013</v>
      </c>
    </row>
    <row r="1114" spans="1:18" hidden="1" x14ac:dyDescent="0.3">
      <c r="A1114" s="1" t="s">
        <v>16</v>
      </c>
      <c r="B1114" s="1" t="s">
        <v>16</v>
      </c>
      <c r="C1114" s="1" t="s">
        <v>1388</v>
      </c>
      <c r="D1114" s="1">
        <v>297.10000000000002</v>
      </c>
      <c r="E1114" s="1" t="s">
        <v>1412</v>
      </c>
      <c r="F1114" s="1">
        <v>22</v>
      </c>
      <c r="G1114" s="1" t="str">
        <f t="shared" si="40"/>
        <v>22/67</v>
      </c>
      <c r="H1114" s="1">
        <v>4500</v>
      </c>
      <c r="I1114" s="1">
        <v>150</v>
      </c>
      <c r="J1114" s="1">
        <v>105</v>
      </c>
      <c r="K1114" s="1" t="s">
        <v>25</v>
      </c>
      <c r="L1114" s="1" t="s">
        <v>1142</v>
      </c>
      <c r="M1114" s="1">
        <v>2024</v>
      </c>
      <c r="N1114" s="1">
        <v>51.819499999999998</v>
      </c>
      <c r="O1114" s="1">
        <v>-110.6409</v>
      </c>
      <c r="P1114" s="1" t="s">
        <v>1390</v>
      </c>
      <c r="Q1114" s="1" t="s">
        <v>1391</v>
      </c>
      <c r="R1114" s="1" t="s">
        <v>22</v>
      </c>
    </row>
    <row r="1115" spans="1:18" hidden="1" x14ac:dyDescent="0.3">
      <c r="A1115" s="1" t="s">
        <v>16</v>
      </c>
      <c r="B1115" s="1" t="s">
        <v>16</v>
      </c>
      <c r="C1115" s="1" t="s">
        <v>1388</v>
      </c>
      <c r="D1115" s="1">
        <v>297.10000000000002</v>
      </c>
      <c r="E1115" s="1" t="s">
        <v>1413</v>
      </c>
      <c r="F1115" s="1">
        <v>23</v>
      </c>
      <c r="G1115" s="1" t="str">
        <f t="shared" si="40"/>
        <v>23/67</v>
      </c>
      <c r="H1115" s="1">
        <v>4500</v>
      </c>
      <c r="I1115" s="1">
        <v>150</v>
      </c>
      <c r="J1115" s="1">
        <v>105</v>
      </c>
      <c r="K1115" s="1" t="s">
        <v>25</v>
      </c>
      <c r="L1115" s="1" t="s">
        <v>1142</v>
      </c>
      <c r="M1115" s="1">
        <v>2024</v>
      </c>
      <c r="N1115" s="1">
        <v>51.825000000000003</v>
      </c>
      <c r="O1115" s="1">
        <v>-110.6057</v>
      </c>
      <c r="P1115" s="1" t="s">
        <v>1390</v>
      </c>
      <c r="Q1115" s="1" t="s">
        <v>1391</v>
      </c>
      <c r="R1115" s="1" t="s">
        <v>22</v>
      </c>
    </row>
    <row r="1116" spans="1:18" hidden="1" x14ac:dyDescent="0.3">
      <c r="A1116" s="1" t="s">
        <v>16</v>
      </c>
      <c r="B1116" s="1" t="s">
        <v>16</v>
      </c>
      <c r="C1116" s="1" t="s">
        <v>1388</v>
      </c>
      <c r="D1116" s="1">
        <v>297.10000000000002</v>
      </c>
      <c r="E1116" s="1" t="s">
        <v>1414</v>
      </c>
      <c r="F1116" s="1">
        <v>24</v>
      </c>
      <c r="G1116" s="1" t="str">
        <f t="shared" si="40"/>
        <v>24/67</v>
      </c>
      <c r="H1116" s="1">
        <v>4500</v>
      </c>
      <c r="I1116" s="1">
        <v>150</v>
      </c>
      <c r="J1116" s="1">
        <v>105</v>
      </c>
      <c r="K1116" s="1" t="s">
        <v>25</v>
      </c>
      <c r="L1116" s="1" t="s">
        <v>1142</v>
      </c>
      <c r="M1116" s="1">
        <v>2024</v>
      </c>
      <c r="N1116" s="1">
        <v>51.826300000000003</v>
      </c>
      <c r="O1116" s="1">
        <v>-110.59829999999999</v>
      </c>
      <c r="P1116" s="1" t="s">
        <v>1390</v>
      </c>
      <c r="Q1116" s="1" t="s">
        <v>1391</v>
      </c>
      <c r="R1116" s="1" t="s">
        <v>1013</v>
      </c>
    </row>
    <row r="1117" spans="1:18" hidden="1" x14ac:dyDescent="0.3">
      <c r="A1117" s="1" t="s">
        <v>16</v>
      </c>
      <c r="B1117" s="1" t="s">
        <v>16</v>
      </c>
      <c r="C1117" s="1" t="s">
        <v>1388</v>
      </c>
      <c r="D1117" s="1">
        <v>297.10000000000002</v>
      </c>
      <c r="E1117" s="1" t="s">
        <v>1415</v>
      </c>
      <c r="F1117" s="1">
        <v>25</v>
      </c>
      <c r="G1117" s="1" t="str">
        <f t="shared" si="40"/>
        <v>25/67</v>
      </c>
      <c r="H1117" s="1">
        <v>4500</v>
      </c>
      <c r="I1117" s="1">
        <v>150</v>
      </c>
      <c r="J1117" s="1">
        <v>105</v>
      </c>
      <c r="K1117" s="1" t="s">
        <v>25</v>
      </c>
      <c r="L1117" s="1" t="s">
        <v>1142</v>
      </c>
      <c r="M1117" s="1">
        <v>2024</v>
      </c>
      <c r="N1117" s="1">
        <v>51.789000000000001</v>
      </c>
      <c r="O1117" s="1">
        <v>-110.646</v>
      </c>
      <c r="P1117" s="1" t="s">
        <v>1390</v>
      </c>
      <c r="Q1117" s="1" t="s">
        <v>1391</v>
      </c>
      <c r="R1117" s="1" t="s">
        <v>1013</v>
      </c>
    </row>
    <row r="1118" spans="1:18" hidden="1" x14ac:dyDescent="0.3">
      <c r="A1118" s="1" t="s">
        <v>16</v>
      </c>
      <c r="B1118" s="1" t="s">
        <v>16</v>
      </c>
      <c r="C1118" s="1" t="s">
        <v>1388</v>
      </c>
      <c r="D1118" s="1">
        <v>297.10000000000002</v>
      </c>
      <c r="E1118" s="1" t="s">
        <v>1416</v>
      </c>
      <c r="F1118" s="1">
        <v>26</v>
      </c>
      <c r="G1118" s="1" t="str">
        <f t="shared" si="40"/>
        <v>26/67</v>
      </c>
      <c r="H1118" s="1">
        <v>4500</v>
      </c>
      <c r="I1118" s="1">
        <v>150</v>
      </c>
      <c r="J1118" s="1">
        <v>105</v>
      </c>
      <c r="K1118" s="1" t="s">
        <v>25</v>
      </c>
      <c r="L1118" s="1" t="s">
        <v>1142</v>
      </c>
      <c r="M1118" s="1">
        <v>2024</v>
      </c>
      <c r="N1118" s="1">
        <v>51.7958</v>
      </c>
      <c r="O1118" s="1">
        <v>-110.6354</v>
      </c>
      <c r="P1118" s="1" t="s">
        <v>1390</v>
      </c>
      <c r="Q1118" s="1" t="s">
        <v>1391</v>
      </c>
      <c r="R1118" s="1" t="s">
        <v>22</v>
      </c>
    </row>
    <row r="1119" spans="1:18" hidden="1" x14ac:dyDescent="0.3">
      <c r="A1119" s="1" t="s">
        <v>16</v>
      </c>
      <c r="B1119" s="1" t="s">
        <v>16</v>
      </c>
      <c r="C1119" s="1" t="s">
        <v>1388</v>
      </c>
      <c r="D1119" s="1">
        <v>297.10000000000002</v>
      </c>
      <c r="E1119" s="1" t="s">
        <v>1417</v>
      </c>
      <c r="F1119" s="1">
        <v>27</v>
      </c>
      <c r="G1119" s="1" t="str">
        <f t="shared" si="40"/>
        <v>27/67</v>
      </c>
      <c r="H1119" s="1">
        <v>4500</v>
      </c>
      <c r="I1119" s="1">
        <v>150</v>
      </c>
      <c r="J1119" s="1">
        <v>105</v>
      </c>
      <c r="K1119" s="1" t="s">
        <v>25</v>
      </c>
      <c r="L1119" s="1" t="s">
        <v>1142</v>
      </c>
      <c r="M1119" s="1">
        <v>2024</v>
      </c>
      <c r="N1119" s="1">
        <v>51.798000000000002</v>
      </c>
      <c r="O1119" s="1">
        <v>-110.629</v>
      </c>
      <c r="P1119" s="1" t="s">
        <v>1390</v>
      </c>
      <c r="Q1119" s="1" t="s">
        <v>1391</v>
      </c>
      <c r="R1119" s="1" t="s">
        <v>22</v>
      </c>
    </row>
    <row r="1120" spans="1:18" hidden="1" x14ac:dyDescent="0.3">
      <c r="A1120" s="1" t="s">
        <v>16</v>
      </c>
      <c r="B1120" s="1" t="s">
        <v>16</v>
      </c>
      <c r="C1120" s="1" t="s">
        <v>1388</v>
      </c>
      <c r="D1120" s="1">
        <v>297.10000000000002</v>
      </c>
      <c r="E1120" s="1" t="s">
        <v>1418</v>
      </c>
      <c r="F1120" s="1">
        <v>28</v>
      </c>
      <c r="G1120" s="1" t="str">
        <f t="shared" si="40"/>
        <v>28/67</v>
      </c>
      <c r="H1120" s="1">
        <v>4500</v>
      </c>
      <c r="I1120" s="1">
        <v>150</v>
      </c>
      <c r="J1120" s="1">
        <v>105</v>
      </c>
      <c r="K1120" s="1" t="s">
        <v>25</v>
      </c>
      <c r="L1120" s="1" t="s">
        <v>1142</v>
      </c>
      <c r="M1120" s="1">
        <v>2024</v>
      </c>
      <c r="N1120" s="1">
        <v>51.8001</v>
      </c>
      <c r="O1120" s="1">
        <v>-110.6221</v>
      </c>
      <c r="P1120" s="1" t="s">
        <v>1390</v>
      </c>
      <c r="Q1120" s="1" t="s">
        <v>1391</v>
      </c>
      <c r="R1120" s="1" t="s">
        <v>22</v>
      </c>
    </row>
    <row r="1121" spans="1:18" hidden="1" x14ac:dyDescent="0.3">
      <c r="A1121" s="1" t="s">
        <v>16</v>
      </c>
      <c r="B1121" s="1" t="s">
        <v>16</v>
      </c>
      <c r="C1121" s="1" t="s">
        <v>1388</v>
      </c>
      <c r="D1121" s="1">
        <v>297.10000000000002</v>
      </c>
      <c r="E1121" s="1" t="s">
        <v>1419</v>
      </c>
      <c r="F1121" s="1">
        <v>29</v>
      </c>
      <c r="G1121" s="1" t="str">
        <f t="shared" si="40"/>
        <v>29/67</v>
      </c>
      <c r="H1121" s="1">
        <v>4500</v>
      </c>
      <c r="I1121" s="1">
        <v>150</v>
      </c>
      <c r="J1121" s="1">
        <v>105</v>
      </c>
      <c r="K1121" s="1" t="s">
        <v>25</v>
      </c>
      <c r="L1121" s="1" t="s">
        <v>1142</v>
      </c>
      <c r="M1121" s="1">
        <v>2024</v>
      </c>
      <c r="N1121" s="1">
        <v>51.807899999999997</v>
      </c>
      <c r="O1121" s="1">
        <v>-110.624</v>
      </c>
      <c r="P1121" s="1" t="s">
        <v>1390</v>
      </c>
      <c r="Q1121" s="1" t="s">
        <v>1391</v>
      </c>
      <c r="R1121" s="1" t="s">
        <v>1013</v>
      </c>
    </row>
    <row r="1122" spans="1:18" hidden="1" x14ac:dyDescent="0.3">
      <c r="A1122" s="1" t="s">
        <v>16</v>
      </c>
      <c r="B1122" s="1" t="s">
        <v>16</v>
      </c>
      <c r="C1122" s="1" t="s">
        <v>1388</v>
      </c>
      <c r="D1122" s="1">
        <v>297.10000000000002</v>
      </c>
      <c r="E1122" s="1" t="s">
        <v>1420</v>
      </c>
      <c r="F1122" s="1">
        <v>30</v>
      </c>
      <c r="G1122" s="1" t="str">
        <f t="shared" si="40"/>
        <v>30/67</v>
      </c>
      <c r="H1122" s="1">
        <v>4500</v>
      </c>
      <c r="I1122" s="1">
        <v>150</v>
      </c>
      <c r="J1122" s="1">
        <v>105</v>
      </c>
      <c r="K1122" s="1" t="s">
        <v>25</v>
      </c>
      <c r="L1122" s="1" t="s">
        <v>1142</v>
      </c>
      <c r="M1122" s="1">
        <v>2024</v>
      </c>
      <c r="N1122" s="1">
        <v>51.774500000000003</v>
      </c>
      <c r="O1122" s="1">
        <v>-110.7105</v>
      </c>
      <c r="P1122" s="1" t="s">
        <v>1390</v>
      </c>
      <c r="Q1122" s="1" t="s">
        <v>1391</v>
      </c>
      <c r="R1122" s="1" t="s">
        <v>1013</v>
      </c>
    </row>
    <row r="1123" spans="1:18" hidden="1" x14ac:dyDescent="0.3">
      <c r="A1123" s="1" t="s">
        <v>16</v>
      </c>
      <c r="B1123" s="1" t="s">
        <v>16</v>
      </c>
      <c r="C1123" s="1" t="s">
        <v>1388</v>
      </c>
      <c r="D1123" s="1">
        <v>297.10000000000002</v>
      </c>
      <c r="E1123" s="1" t="s">
        <v>1421</v>
      </c>
      <c r="F1123" s="1">
        <v>31</v>
      </c>
      <c r="G1123" s="1" t="str">
        <f t="shared" si="40"/>
        <v>31/67</v>
      </c>
      <c r="H1123" s="1">
        <v>4500</v>
      </c>
      <c r="I1123" s="1">
        <v>150</v>
      </c>
      <c r="J1123" s="1">
        <v>105</v>
      </c>
      <c r="K1123" s="1" t="s">
        <v>25</v>
      </c>
      <c r="L1123" s="1" t="s">
        <v>1142</v>
      </c>
      <c r="M1123" s="1">
        <v>2024</v>
      </c>
      <c r="N1123" s="1">
        <v>51.776200000000003</v>
      </c>
      <c r="O1123" s="1">
        <v>-110.70059999999999</v>
      </c>
      <c r="P1123" s="1" t="s">
        <v>1390</v>
      </c>
      <c r="Q1123" s="1" t="s">
        <v>1391</v>
      </c>
      <c r="R1123" s="1" t="s">
        <v>1013</v>
      </c>
    </row>
    <row r="1124" spans="1:18" hidden="1" x14ac:dyDescent="0.3">
      <c r="A1124" s="1" t="s">
        <v>16</v>
      </c>
      <c r="B1124" s="1" t="s">
        <v>16</v>
      </c>
      <c r="C1124" s="1" t="s">
        <v>1388</v>
      </c>
      <c r="D1124" s="1">
        <v>297.10000000000002</v>
      </c>
      <c r="E1124" s="1" t="s">
        <v>1422</v>
      </c>
      <c r="F1124" s="1">
        <v>32</v>
      </c>
      <c r="G1124" s="1" t="str">
        <f t="shared" si="40"/>
        <v>32/67</v>
      </c>
      <c r="H1124" s="1">
        <v>4500</v>
      </c>
      <c r="I1124" s="1">
        <v>150</v>
      </c>
      <c r="J1124" s="1">
        <v>105</v>
      </c>
      <c r="K1124" s="1" t="s">
        <v>25</v>
      </c>
      <c r="L1124" s="1" t="s">
        <v>1142</v>
      </c>
      <c r="M1124" s="1">
        <v>2024</v>
      </c>
      <c r="N1124" s="1">
        <v>51.778199999999998</v>
      </c>
      <c r="O1124" s="1">
        <v>-110.6917</v>
      </c>
      <c r="P1124" s="1" t="s">
        <v>1390</v>
      </c>
      <c r="Q1124" s="1" t="s">
        <v>1391</v>
      </c>
      <c r="R1124" s="1" t="s">
        <v>1013</v>
      </c>
    </row>
    <row r="1125" spans="1:18" hidden="1" x14ac:dyDescent="0.3">
      <c r="A1125" s="1" t="s">
        <v>16</v>
      </c>
      <c r="B1125" s="1" t="s">
        <v>16</v>
      </c>
      <c r="C1125" s="1" t="s">
        <v>1388</v>
      </c>
      <c r="D1125" s="1">
        <v>297.10000000000002</v>
      </c>
      <c r="E1125" s="1" t="s">
        <v>1423</v>
      </c>
      <c r="F1125" s="1">
        <v>33</v>
      </c>
      <c r="G1125" s="1" t="str">
        <f t="shared" ref="G1125:G1156" si="41">F1125&amp;"/"&amp;67</f>
        <v>33/67</v>
      </c>
      <c r="H1125" s="1">
        <v>4500</v>
      </c>
      <c r="I1125" s="1">
        <v>150</v>
      </c>
      <c r="J1125" s="1">
        <v>105</v>
      </c>
      <c r="K1125" s="1" t="s">
        <v>25</v>
      </c>
      <c r="L1125" s="1" t="s">
        <v>1142</v>
      </c>
      <c r="M1125" s="1">
        <v>2024</v>
      </c>
      <c r="N1125" s="1">
        <v>51.730400000000003</v>
      </c>
      <c r="O1125" s="1">
        <v>-110.7341</v>
      </c>
      <c r="P1125" s="1" t="s">
        <v>1390</v>
      </c>
      <c r="Q1125" s="1" t="s">
        <v>1391</v>
      </c>
      <c r="R1125" s="1" t="s">
        <v>1013</v>
      </c>
    </row>
    <row r="1126" spans="1:18" hidden="1" x14ac:dyDescent="0.3">
      <c r="A1126" s="1" t="s">
        <v>16</v>
      </c>
      <c r="B1126" s="1" t="s">
        <v>16</v>
      </c>
      <c r="C1126" s="1" t="s">
        <v>1388</v>
      </c>
      <c r="D1126" s="1">
        <v>297.10000000000002</v>
      </c>
      <c r="E1126" s="1" t="s">
        <v>1424</v>
      </c>
      <c r="F1126" s="1">
        <v>34</v>
      </c>
      <c r="G1126" s="1" t="str">
        <f t="shared" si="41"/>
        <v>34/67</v>
      </c>
      <c r="H1126" s="1">
        <v>4500</v>
      </c>
      <c r="I1126" s="1">
        <v>150</v>
      </c>
      <c r="J1126" s="1">
        <v>105</v>
      </c>
      <c r="K1126" s="1" t="s">
        <v>25</v>
      </c>
      <c r="L1126" s="1" t="s">
        <v>1142</v>
      </c>
      <c r="M1126" s="1">
        <v>2024</v>
      </c>
      <c r="N1126" s="1">
        <v>51.748800000000003</v>
      </c>
      <c r="O1126" s="1">
        <v>-110.68810000000001</v>
      </c>
      <c r="P1126" s="1" t="s">
        <v>1390</v>
      </c>
      <c r="Q1126" s="1" t="s">
        <v>1391</v>
      </c>
      <c r="R1126" s="1" t="s">
        <v>1013</v>
      </c>
    </row>
    <row r="1127" spans="1:18" hidden="1" x14ac:dyDescent="0.3">
      <c r="A1127" s="1" t="s">
        <v>16</v>
      </c>
      <c r="B1127" s="1" t="s">
        <v>16</v>
      </c>
      <c r="C1127" s="1" t="s">
        <v>1388</v>
      </c>
      <c r="D1127" s="1">
        <v>297.10000000000002</v>
      </c>
      <c r="E1127" s="1" t="s">
        <v>1425</v>
      </c>
      <c r="F1127" s="1">
        <v>35</v>
      </c>
      <c r="G1127" s="1" t="str">
        <f t="shared" si="41"/>
        <v>35/67</v>
      </c>
      <c r="H1127" s="1">
        <v>4500</v>
      </c>
      <c r="I1127" s="1">
        <v>150</v>
      </c>
      <c r="J1127" s="1">
        <v>105</v>
      </c>
      <c r="K1127" s="1" t="s">
        <v>25</v>
      </c>
      <c r="L1127" s="1" t="s">
        <v>1142</v>
      </c>
      <c r="M1127" s="1">
        <v>2024</v>
      </c>
      <c r="N1127" s="1">
        <v>51.753300000000003</v>
      </c>
      <c r="O1127" s="1">
        <v>-110.6755</v>
      </c>
      <c r="P1127" s="1" t="s">
        <v>1390</v>
      </c>
      <c r="Q1127" s="1" t="s">
        <v>1391</v>
      </c>
      <c r="R1127" s="1" t="s">
        <v>1013</v>
      </c>
    </row>
    <row r="1128" spans="1:18" hidden="1" x14ac:dyDescent="0.3">
      <c r="A1128" s="1" t="s">
        <v>16</v>
      </c>
      <c r="B1128" s="1" t="s">
        <v>16</v>
      </c>
      <c r="C1128" s="1" t="s">
        <v>1388</v>
      </c>
      <c r="D1128" s="1">
        <v>297.10000000000002</v>
      </c>
      <c r="E1128" s="1" t="s">
        <v>1426</v>
      </c>
      <c r="F1128" s="1">
        <v>36</v>
      </c>
      <c r="G1128" s="1" t="str">
        <f t="shared" si="41"/>
        <v>36/67</v>
      </c>
      <c r="H1128" s="1">
        <v>4500</v>
      </c>
      <c r="I1128" s="1">
        <v>150</v>
      </c>
      <c r="J1128" s="1">
        <v>105</v>
      </c>
      <c r="K1128" s="1" t="s">
        <v>25</v>
      </c>
      <c r="L1128" s="1" t="s">
        <v>1142</v>
      </c>
      <c r="M1128" s="1">
        <v>2024</v>
      </c>
      <c r="N1128" s="1">
        <v>51.756100000000004</v>
      </c>
      <c r="O1128" s="1">
        <v>-110.6626</v>
      </c>
      <c r="P1128" s="1" t="s">
        <v>1390</v>
      </c>
      <c r="Q1128" s="1" t="s">
        <v>1391</v>
      </c>
      <c r="R1128" s="1" t="s">
        <v>1013</v>
      </c>
    </row>
    <row r="1129" spans="1:18" hidden="1" x14ac:dyDescent="0.3">
      <c r="A1129" s="1" t="s">
        <v>16</v>
      </c>
      <c r="B1129" s="1" t="s">
        <v>16</v>
      </c>
      <c r="C1129" s="1" t="s">
        <v>1388</v>
      </c>
      <c r="D1129" s="1">
        <v>297.10000000000002</v>
      </c>
      <c r="E1129" s="1" t="s">
        <v>1427</v>
      </c>
      <c r="F1129" s="1">
        <v>37</v>
      </c>
      <c r="G1129" s="1" t="str">
        <f t="shared" si="41"/>
        <v>37/67</v>
      </c>
      <c r="H1129" s="1">
        <v>4500</v>
      </c>
      <c r="I1129" s="1">
        <v>150</v>
      </c>
      <c r="J1129" s="1">
        <v>105</v>
      </c>
      <c r="K1129" s="1" t="s">
        <v>25</v>
      </c>
      <c r="L1129" s="1" t="s">
        <v>1142</v>
      </c>
      <c r="M1129" s="1">
        <v>2024</v>
      </c>
      <c r="N1129" s="1">
        <v>51.722499999999997</v>
      </c>
      <c r="O1129" s="1">
        <v>-110.7033</v>
      </c>
      <c r="P1129" s="1" t="s">
        <v>1390</v>
      </c>
      <c r="Q1129" s="1" t="s">
        <v>1391</v>
      </c>
      <c r="R1129" s="1" t="s">
        <v>1013</v>
      </c>
    </row>
    <row r="1130" spans="1:18" hidden="1" x14ac:dyDescent="0.3">
      <c r="A1130" s="1" t="s">
        <v>16</v>
      </c>
      <c r="B1130" s="1" t="s">
        <v>16</v>
      </c>
      <c r="C1130" s="1" t="s">
        <v>1388</v>
      </c>
      <c r="D1130" s="1">
        <v>297.10000000000002</v>
      </c>
      <c r="E1130" s="1" t="s">
        <v>1428</v>
      </c>
      <c r="F1130" s="1">
        <v>38</v>
      </c>
      <c r="G1130" s="1" t="str">
        <f t="shared" si="41"/>
        <v>38/67</v>
      </c>
      <c r="H1130" s="1">
        <v>4500</v>
      </c>
      <c r="I1130" s="1">
        <v>150</v>
      </c>
      <c r="J1130" s="1">
        <v>105</v>
      </c>
      <c r="K1130" s="1" t="s">
        <v>25</v>
      </c>
      <c r="L1130" s="1" t="s">
        <v>1142</v>
      </c>
      <c r="M1130" s="1">
        <v>2024</v>
      </c>
      <c r="N1130" s="1">
        <v>51.7273</v>
      </c>
      <c r="O1130" s="1">
        <v>-110.6829</v>
      </c>
      <c r="P1130" s="1" t="s">
        <v>1390</v>
      </c>
      <c r="Q1130" s="1" t="s">
        <v>1391</v>
      </c>
      <c r="R1130" s="1" t="s">
        <v>1013</v>
      </c>
    </row>
    <row r="1131" spans="1:18" hidden="1" x14ac:dyDescent="0.3">
      <c r="A1131" s="1" t="s">
        <v>16</v>
      </c>
      <c r="B1131" s="1" t="s">
        <v>16</v>
      </c>
      <c r="C1131" s="1" t="s">
        <v>1388</v>
      </c>
      <c r="D1131" s="1">
        <v>297.10000000000002</v>
      </c>
      <c r="E1131" s="1" t="s">
        <v>1429</v>
      </c>
      <c r="F1131" s="1">
        <v>39</v>
      </c>
      <c r="G1131" s="1" t="str">
        <f t="shared" si="41"/>
        <v>39/67</v>
      </c>
      <c r="H1131" s="1">
        <v>4500</v>
      </c>
      <c r="I1131" s="1">
        <v>150</v>
      </c>
      <c r="J1131" s="1">
        <v>105</v>
      </c>
      <c r="K1131" s="1" t="s">
        <v>25</v>
      </c>
      <c r="L1131" s="1" t="s">
        <v>1142</v>
      </c>
      <c r="M1131" s="1">
        <v>2024</v>
      </c>
      <c r="N1131" s="1">
        <v>51.729900000000001</v>
      </c>
      <c r="O1131" s="1">
        <v>-110.6725</v>
      </c>
      <c r="P1131" s="1" t="s">
        <v>1390</v>
      </c>
      <c r="Q1131" s="1" t="s">
        <v>1391</v>
      </c>
      <c r="R1131" s="1" t="s">
        <v>1013</v>
      </c>
    </row>
    <row r="1132" spans="1:18" hidden="1" x14ac:dyDescent="0.3">
      <c r="A1132" s="1" t="s">
        <v>16</v>
      </c>
      <c r="B1132" s="1" t="s">
        <v>16</v>
      </c>
      <c r="C1132" s="1" t="s">
        <v>1388</v>
      </c>
      <c r="D1132" s="1">
        <v>297.10000000000002</v>
      </c>
      <c r="E1132" s="1" t="s">
        <v>1430</v>
      </c>
      <c r="F1132" s="1">
        <v>40</v>
      </c>
      <c r="G1132" s="1" t="str">
        <f t="shared" si="41"/>
        <v>40/67</v>
      </c>
      <c r="H1132" s="1">
        <v>4500</v>
      </c>
      <c r="I1132" s="1">
        <v>150</v>
      </c>
      <c r="J1132" s="1">
        <v>105</v>
      </c>
      <c r="K1132" s="1" t="s">
        <v>25</v>
      </c>
      <c r="L1132" s="1" t="s">
        <v>1142</v>
      </c>
      <c r="M1132" s="1">
        <v>2024</v>
      </c>
      <c r="N1132" s="1">
        <v>51.6952</v>
      </c>
      <c r="O1132" s="1">
        <v>-110.72669999999999</v>
      </c>
      <c r="P1132" s="1" t="s">
        <v>1390</v>
      </c>
      <c r="Q1132" s="1" t="s">
        <v>1391</v>
      </c>
      <c r="R1132" s="1" t="s">
        <v>1013</v>
      </c>
    </row>
    <row r="1133" spans="1:18" hidden="1" x14ac:dyDescent="0.3">
      <c r="A1133" s="1" t="s">
        <v>16</v>
      </c>
      <c r="B1133" s="1" t="s">
        <v>16</v>
      </c>
      <c r="C1133" s="1" t="s">
        <v>1388</v>
      </c>
      <c r="D1133" s="1">
        <v>297.10000000000002</v>
      </c>
      <c r="E1133" s="1" t="s">
        <v>1431</v>
      </c>
      <c r="F1133" s="1">
        <v>41</v>
      </c>
      <c r="G1133" s="1" t="str">
        <f t="shared" si="41"/>
        <v>41/67</v>
      </c>
      <c r="H1133" s="1">
        <v>4500</v>
      </c>
      <c r="I1133" s="1">
        <v>150</v>
      </c>
      <c r="J1133" s="1">
        <v>105</v>
      </c>
      <c r="K1133" s="1" t="s">
        <v>25</v>
      </c>
      <c r="L1133" s="1" t="s">
        <v>1142</v>
      </c>
      <c r="M1133" s="1">
        <v>2024</v>
      </c>
      <c r="N1133" s="1">
        <v>51.698700000000002</v>
      </c>
      <c r="O1133" s="1">
        <v>-110.71550000000001</v>
      </c>
      <c r="P1133" s="1" t="s">
        <v>1390</v>
      </c>
      <c r="Q1133" s="1" t="s">
        <v>1391</v>
      </c>
      <c r="R1133" s="1" t="s">
        <v>1013</v>
      </c>
    </row>
    <row r="1134" spans="1:18" hidden="1" x14ac:dyDescent="0.3">
      <c r="A1134" s="1" t="s">
        <v>16</v>
      </c>
      <c r="B1134" s="1" t="s">
        <v>16</v>
      </c>
      <c r="C1134" s="1" t="s">
        <v>1388</v>
      </c>
      <c r="D1134" s="1">
        <v>297.10000000000002</v>
      </c>
      <c r="E1134" s="1" t="s">
        <v>1432</v>
      </c>
      <c r="F1134" s="1">
        <v>42</v>
      </c>
      <c r="G1134" s="1" t="str">
        <f t="shared" si="41"/>
        <v>42/67</v>
      </c>
      <c r="H1134" s="1">
        <v>4500</v>
      </c>
      <c r="I1134" s="1">
        <v>150</v>
      </c>
      <c r="J1134" s="1">
        <v>105</v>
      </c>
      <c r="K1134" s="1" t="s">
        <v>25</v>
      </c>
      <c r="L1134" s="1" t="s">
        <v>1142</v>
      </c>
      <c r="M1134" s="1">
        <v>2024</v>
      </c>
      <c r="N1134" s="1">
        <v>51.703699999999998</v>
      </c>
      <c r="O1134" s="1">
        <v>-110.688</v>
      </c>
      <c r="P1134" s="1" t="s">
        <v>1390</v>
      </c>
      <c r="Q1134" s="1" t="s">
        <v>1391</v>
      </c>
      <c r="R1134" s="1" t="s">
        <v>1013</v>
      </c>
    </row>
    <row r="1135" spans="1:18" hidden="1" x14ac:dyDescent="0.3">
      <c r="A1135" s="1" t="s">
        <v>16</v>
      </c>
      <c r="B1135" s="1" t="s">
        <v>16</v>
      </c>
      <c r="C1135" s="1" t="s">
        <v>1388</v>
      </c>
      <c r="D1135" s="1">
        <v>297.10000000000002</v>
      </c>
      <c r="E1135" s="1" t="s">
        <v>1433</v>
      </c>
      <c r="F1135" s="1">
        <v>43</v>
      </c>
      <c r="G1135" s="1" t="str">
        <f t="shared" si="41"/>
        <v>43/67</v>
      </c>
      <c r="H1135" s="1">
        <v>4500</v>
      </c>
      <c r="I1135" s="1">
        <v>150</v>
      </c>
      <c r="J1135" s="1">
        <v>105</v>
      </c>
      <c r="K1135" s="1" t="s">
        <v>25</v>
      </c>
      <c r="L1135" s="1" t="s">
        <v>1142</v>
      </c>
      <c r="M1135" s="1">
        <v>2024</v>
      </c>
      <c r="N1135" s="1">
        <v>51.7057</v>
      </c>
      <c r="O1135" s="1">
        <v>-110.6807</v>
      </c>
      <c r="P1135" s="1" t="s">
        <v>1390</v>
      </c>
      <c r="Q1135" s="1" t="s">
        <v>1391</v>
      </c>
      <c r="R1135" s="1" t="s">
        <v>1013</v>
      </c>
    </row>
    <row r="1136" spans="1:18" hidden="1" x14ac:dyDescent="0.3">
      <c r="A1136" s="1" t="s">
        <v>16</v>
      </c>
      <c r="B1136" s="1" t="s">
        <v>16</v>
      </c>
      <c r="C1136" s="1" t="s">
        <v>1388</v>
      </c>
      <c r="D1136" s="1">
        <v>297.10000000000002</v>
      </c>
      <c r="E1136" s="1" t="s">
        <v>1434</v>
      </c>
      <c r="F1136" s="1">
        <v>44</v>
      </c>
      <c r="G1136" s="1" t="str">
        <f t="shared" si="41"/>
        <v>44/67</v>
      </c>
      <c r="H1136" s="1">
        <v>4500</v>
      </c>
      <c r="I1136" s="1">
        <v>150</v>
      </c>
      <c r="J1136" s="1">
        <v>105</v>
      </c>
      <c r="K1136" s="1" t="s">
        <v>25</v>
      </c>
      <c r="L1136" s="1" t="s">
        <v>1142</v>
      </c>
      <c r="M1136" s="1">
        <v>2024</v>
      </c>
      <c r="N1136" s="1">
        <v>51.708399999999997</v>
      </c>
      <c r="O1136" s="1">
        <v>-110.6728</v>
      </c>
      <c r="P1136" s="1" t="s">
        <v>1390</v>
      </c>
      <c r="Q1136" s="1" t="s">
        <v>1391</v>
      </c>
      <c r="R1136" s="1" t="s">
        <v>1013</v>
      </c>
    </row>
    <row r="1137" spans="1:18" hidden="1" x14ac:dyDescent="0.3">
      <c r="A1137" s="1" t="s">
        <v>16</v>
      </c>
      <c r="B1137" s="1" t="s">
        <v>16</v>
      </c>
      <c r="C1137" s="1" t="s">
        <v>1388</v>
      </c>
      <c r="D1137" s="1">
        <v>297.10000000000002</v>
      </c>
      <c r="E1137" s="1" t="s">
        <v>1435</v>
      </c>
      <c r="F1137" s="1">
        <v>45</v>
      </c>
      <c r="G1137" s="1" t="str">
        <f t="shared" si="41"/>
        <v>45/67</v>
      </c>
      <c r="H1137" s="1">
        <v>4500</v>
      </c>
      <c r="I1137" s="1">
        <v>150</v>
      </c>
      <c r="J1137" s="1">
        <v>105</v>
      </c>
      <c r="K1137" s="1" t="s">
        <v>25</v>
      </c>
      <c r="L1137" s="1" t="s">
        <v>1142</v>
      </c>
      <c r="M1137" s="1">
        <v>2024</v>
      </c>
      <c r="N1137" s="1">
        <v>51.712800000000001</v>
      </c>
      <c r="O1137" s="1">
        <v>-110.65130000000001</v>
      </c>
      <c r="P1137" s="1" t="s">
        <v>1390</v>
      </c>
      <c r="Q1137" s="1" t="s">
        <v>1391</v>
      </c>
      <c r="R1137" s="1" t="s">
        <v>22</v>
      </c>
    </row>
    <row r="1138" spans="1:18" hidden="1" x14ac:dyDescent="0.3">
      <c r="A1138" s="1" t="s">
        <v>16</v>
      </c>
      <c r="B1138" s="1" t="s">
        <v>16</v>
      </c>
      <c r="C1138" s="1" t="s">
        <v>1388</v>
      </c>
      <c r="D1138" s="1">
        <v>297.10000000000002</v>
      </c>
      <c r="E1138" s="1" t="s">
        <v>1436</v>
      </c>
      <c r="F1138" s="1">
        <v>46</v>
      </c>
      <c r="G1138" s="1" t="str">
        <f t="shared" si="41"/>
        <v>46/67</v>
      </c>
      <c r="H1138" s="1">
        <v>4300</v>
      </c>
      <c r="I1138" s="1">
        <v>150</v>
      </c>
      <c r="J1138" s="1">
        <v>105</v>
      </c>
      <c r="K1138" s="1" t="s">
        <v>25</v>
      </c>
      <c r="L1138" s="1" t="s">
        <v>1287</v>
      </c>
      <c r="M1138" s="1">
        <v>2024</v>
      </c>
      <c r="N1138" s="1">
        <v>51.715400000000002</v>
      </c>
      <c r="O1138" s="1">
        <v>-110.63679999999999</v>
      </c>
      <c r="P1138" s="1" t="s">
        <v>1390</v>
      </c>
      <c r="Q1138" s="1" t="s">
        <v>1391</v>
      </c>
      <c r="R1138" s="1" t="s">
        <v>22</v>
      </c>
    </row>
    <row r="1139" spans="1:18" hidden="1" x14ac:dyDescent="0.3">
      <c r="A1139" s="1" t="s">
        <v>16</v>
      </c>
      <c r="B1139" s="1" t="s">
        <v>16</v>
      </c>
      <c r="C1139" s="1" t="s">
        <v>1388</v>
      </c>
      <c r="D1139" s="1">
        <v>297.10000000000002</v>
      </c>
      <c r="E1139" s="1" t="s">
        <v>1437</v>
      </c>
      <c r="F1139" s="1">
        <v>47</v>
      </c>
      <c r="G1139" s="1" t="str">
        <f t="shared" si="41"/>
        <v>47/67</v>
      </c>
      <c r="H1139" s="1">
        <v>4300</v>
      </c>
      <c r="I1139" s="1">
        <v>150</v>
      </c>
      <c r="J1139" s="1">
        <v>105</v>
      </c>
      <c r="K1139" s="1" t="s">
        <v>25</v>
      </c>
      <c r="L1139" s="1" t="s">
        <v>1287</v>
      </c>
      <c r="M1139" s="1">
        <v>2024</v>
      </c>
      <c r="N1139" s="1">
        <v>51.717399999999998</v>
      </c>
      <c r="O1139" s="1">
        <v>-110.629</v>
      </c>
      <c r="P1139" s="1" t="s">
        <v>1390</v>
      </c>
      <c r="Q1139" s="1" t="s">
        <v>1391</v>
      </c>
      <c r="R1139" s="1" t="s">
        <v>22</v>
      </c>
    </row>
    <row r="1140" spans="1:18" hidden="1" x14ac:dyDescent="0.3">
      <c r="A1140" s="1" t="s">
        <v>16</v>
      </c>
      <c r="B1140" s="1" t="s">
        <v>16</v>
      </c>
      <c r="C1140" s="1" t="s">
        <v>1388</v>
      </c>
      <c r="D1140" s="1">
        <v>297.10000000000002</v>
      </c>
      <c r="E1140" s="1" t="s">
        <v>1438</v>
      </c>
      <c r="F1140" s="1">
        <v>48</v>
      </c>
      <c r="G1140" s="1" t="str">
        <f t="shared" si="41"/>
        <v>48/67</v>
      </c>
      <c r="H1140" s="1">
        <v>4300</v>
      </c>
      <c r="I1140" s="1">
        <v>150</v>
      </c>
      <c r="J1140" s="1">
        <v>105</v>
      </c>
      <c r="K1140" s="1" t="s">
        <v>25</v>
      </c>
      <c r="L1140" s="1" t="s">
        <v>1287</v>
      </c>
      <c r="M1140" s="1">
        <v>2024</v>
      </c>
      <c r="N1140" s="1">
        <v>51.676900000000003</v>
      </c>
      <c r="O1140" s="1">
        <v>-110.54349999999999</v>
      </c>
      <c r="P1140" s="1" t="s">
        <v>1390</v>
      </c>
      <c r="Q1140" s="1" t="s">
        <v>1391</v>
      </c>
      <c r="R1140" s="1" t="s">
        <v>22</v>
      </c>
    </row>
    <row r="1141" spans="1:18" hidden="1" x14ac:dyDescent="0.3">
      <c r="A1141" s="1" t="s">
        <v>16</v>
      </c>
      <c r="B1141" s="1" t="s">
        <v>16</v>
      </c>
      <c r="C1141" s="1" t="s">
        <v>1388</v>
      </c>
      <c r="D1141" s="1">
        <v>297.10000000000002</v>
      </c>
      <c r="E1141" s="1" t="s">
        <v>1439</v>
      </c>
      <c r="F1141" s="1">
        <v>49</v>
      </c>
      <c r="G1141" s="1" t="str">
        <f t="shared" si="41"/>
        <v>49/67</v>
      </c>
      <c r="H1141" s="1">
        <v>4300</v>
      </c>
      <c r="I1141" s="1">
        <v>150</v>
      </c>
      <c r="J1141" s="1">
        <v>105</v>
      </c>
      <c r="K1141" s="1" t="s">
        <v>25</v>
      </c>
      <c r="L1141" s="1" t="s">
        <v>1287</v>
      </c>
      <c r="M1141" s="1">
        <v>2024</v>
      </c>
      <c r="N1141" s="1">
        <v>51.679200000000002</v>
      </c>
      <c r="O1141" s="1">
        <v>-110.53530000000001</v>
      </c>
      <c r="P1141" s="1" t="s">
        <v>1390</v>
      </c>
      <c r="Q1141" s="1" t="s">
        <v>1391</v>
      </c>
      <c r="R1141" s="1" t="s">
        <v>22</v>
      </c>
    </row>
    <row r="1142" spans="1:18" hidden="1" x14ac:dyDescent="0.3">
      <c r="A1142" s="1" t="s">
        <v>16</v>
      </c>
      <c r="B1142" s="1" t="s">
        <v>16</v>
      </c>
      <c r="C1142" s="1" t="s">
        <v>1388</v>
      </c>
      <c r="D1142" s="1">
        <v>297.10000000000002</v>
      </c>
      <c r="E1142" s="1" t="s">
        <v>1440</v>
      </c>
      <c r="F1142" s="1">
        <v>50</v>
      </c>
      <c r="G1142" s="1" t="str">
        <f t="shared" si="41"/>
        <v>50/67</v>
      </c>
      <c r="H1142" s="1">
        <v>4300</v>
      </c>
      <c r="I1142" s="1">
        <v>150</v>
      </c>
      <c r="J1142" s="1">
        <v>105</v>
      </c>
      <c r="K1142" s="1" t="s">
        <v>25</v>
      </c>
      <c r="L1142" s="1" t="s">
        <v>1287</v>
      </c>
      <c r="M1142" s="1">
        <v>2024</v>
      </c>
      <c r="N1142" s="1">
        <v>51.680300000000003</v>
      </c>
      <c r="O1142" s="1">
        <v>-110.5279</v>
      </c>
      <c r="P1142" s="1" t="s">
        <v>1390</v>
      </c>
      <c r="Q1142" s="1" t="s">
        <v>1391</v>
      </c>
      <c r="R1142" s="1" t="s">
        <v>22</v>
      </c>
    </row>
    <row r="1143" spans="1:18" hidden="1" x14ac:dyDescent="0.3">
      <c r="A1143" s="1" t="s">
        <v>16</v>
      </c>
      <c r="B1143" s="1" t="s">
        <v>16</v>
      </c>
      <c r="C1143" s="1" t="s">
        <v>1388</v>
      </c>
      <c r="D1143" s="1">
        <v>297.10000000000002</v>
      </c>
      <c r="E1143" s="1" t="s">
        <v>1441</v>
      </c>
      <c r="F1143" s="1">
        <v>51</v>
      </c>
      <c r="G1143" s="1" t="str">
        <f t="shared" si="41"/>
        <v>51/67</v>
      </c>
      <c r="H1143" s="1">
        <v>4300</v>
      </c>
      <c r="I1143" s="1">
        <v>150</v>
      </c>
      <c r="J1143" s="1">
        <v>105</v>
      </c>
      <c r="K1143" s="1" t="s">
        <v>25</v>
      </c>
      <c r="L1143" s="1" t="s">
        <v>1287</v>
      </c>
      <c r="M1143" s="1">
        <v>2024</v>
      </c>
      <c r="N1143" s="1">
        <v>51.679900000000004</v>
      </c>
      <c r="O1143" s="1">
        <v>-110.4924</v>
      </c>
      <c r="P1143" s="1" t="s">
        <v>1390</v>
      </c>
      <c r="Q1143" s="1" t="s">
        <v>1391</v>
      </c>
      <c r="R1143" s="1" t="s">
        <v>22</v>
      </c>
    </row>
    <row r="1144" spans="1:18" hidden="1" x14ac:dyDescent="0.3">
      <c r="A1144" s="1" t="s">
        <v>16</v>
      </c>
      <c r="B1144" s="1" t="s">
        <v>16</v>
      </c>
      <c r="C1144" s="1" t="s">
        <v>1388</v>
      </c>
      <c r="D1144" s="1">
        <v>297.10000000000002</v>
      </c>
      <c r="E1144" s="1" t="s">
        <v>1442</v>
      </c>
      <c r="F1144" s="1">
        <v>52</v>
      </c>
      <c r="G1144" s="1" t="str">
        <f t="shared" si="41"/>
        <v>52/67</v>
      </c>
      <c r="H1144" s="1">
        <v>4300</v>
      </c>
      <c r="I1144" s="1">
        <v>150</v>
      </c>
      <c r="J1144" s="1">
        <v>105</v>
      </c>
      <c r="K1144" s="1" t="s">
        <v>25</v>
      </c>
      <c r="L1144" s="1" t="s">
        <v>1287</v>
      </c>
      <c r="M1144" s="1">
        <v>2024</v>
      </c>
      <c r="N1144" s="1">
        <v>51.657499999999999</v>
      </c>
      <c r="O1144" s="1">
        <v>-110.5313</v>
      </c>
      <c r="P1144" s="1" t="s">
        <v>1390</v>
      </c>
      <c r="Q1144" s="1" t="s">
        <v>1391</v>
      </c>
      <c r="R1144" s="1" t="s">
        <v>22</v>
      </c>
    </row>
    <row r="1145" spans="1:18" hidden="1" x14ac:dyDescent="0.3">
      <c r="A1145" s="1" t="s">
        <v>16</v>
      </c>
      <c r="B1145" s="1" t="s">
        <v>16</v>
      </c>
      <c r="C1145" s="1" t="s">
        <v>1388</v>
      </c>
      <c r="D1145" s="1">
        <v>297.10000000000002</v>
      </c>
      <c r="E1145" s="1" t="s">
        <v>1443</v>
      </c>
      <c r="F1145" s="1">
        <v>53</v>
      </c>
      <c r="G1145" s="1" t="str">
        <f t="shared" si="41"/>
        <v>53/67</v>
      </c>
      <c r="H1145" s="1">
        <v>4300</v>
      </c>
      <c r="I1145" s="1">
        <v>150</v>
      </c>
      <c r="J1145" s="1">
        <v>105</v>
      </c>
      <c r="K1145" s="1" t="s">
        <v>25</v>
      </c>
      <c r="L1145" s="1" t="s">
        <v>1287</v>
      </c>
      <c r="M1145" s="1">
        <v>2024</v>
      </c>
      <c r="N1145" s="1">
        <v>51.659500000000001</v>
      </c>
      <c r="O1145" s="1">
        <v>-110.51730000000001</v>
      </c>
      <c r="P1145" s="1" t="s">
        <v>1390</v>
      </c>
      <c r="Q1145" s="1" t="s">
        <v>1391</v>
      </c>
      <c r="R1145" s="1" t="s">
        <v>22</v>
      </c>
    </row>
    <row r="1146" spans="1:18" hidden="1" x14ac:dyDescent="0.3">
      <c r="A1146" s="1" t="s">
        <v>16</v>
      </c>
      <c r="B1146" s="1" t="s">
        <v>16</v>
      </c>
      <c r="C1146" s="1" t="s">
        <v>1388</v>
      </c>
      <c r="D1146" s="1">
        <v>297.10000000000002</v>
      </c>
      <c r="E1146" s="1" t="s">
        <v>1444</v>
      </c>
      <c r="F1146" s="1">
        <v>54</v>
      </c>
      <c r="G1146" s="1" t="str">
        <f t="shared" si="41"/>
        <v>54/67</v>
      </c>
      <c r="H1146" s="1">
        <v>4300</v>
      </c>
      <c r="I1146" s="1">
        <v>150</v>
      </c>
      <c r="J1146" s="1">
        <v>105</v>
      </c>
      <c r="K1146" s="1" t="s">
        <v>25</v>
      </c>
      <c r="L1146" s="1" t="s">
        <v>1287</v>
      </c>
      <c r="M1146" s="1">
        <v>2024</v>
      </c>
      <c r="N1146" s="1">
        <v>51.660899999999998</v>
      </c>
      <c r="O1146" s="1">
        <v>-110.5082</v>
      </c>
      <c r="P1146" s="1" t="s">
        <v>1390</v>
      </c>
      <c r="Q1146" s="1" t="s">
        <v>1391</v>
      </c>
      <c r="R1146" s="1" t="s">
        <v>22</v>
      </c>
    </row>
    <row r="1147" spans="1:18" hidden="1" x14ac:dyDescent="0.3">
      <c r="A1147" s="1" t="s">
        <v>16</v>
      </c>
      <c r="B1147" s="1" t="s">
        <v>16</v>
      </c>
      <c r="C1147" s="1" t="s">
        <v>1388</v>
      </c>
      <c r="D1147" s="1">
        <v>297.10000000000002</v>
      </c>
      <c r="E1147" s="1" t="s">
        <v>1445</v>
      </c>
      <c r="F1147" s="1">
        <v>55</v>
      </c>
      <c r="G1147" s="1" t="str">
        <f t="shared" si="41"/>
        <v>55/67</v>
      </c>
      <c r="H1147" s="1">
        <v>4300</v>
      </c>
      <c r="I1147" s="1">
        <v>150</v>
      </c>
      <c r="J1147" s="1">
        <v>105</v>
      </c>
      <c r="K1147" s="1" t="s">
        <v>25</v>
      </c>
      <c r="L1147" s="1" t="s">
        <v>1287</v>
      </c>
      <c r="M1147" s="1">
        <v>2024</v>
      </c>
      <c r="N1147" s="1">
        <v>51.664299999999997</v>
      </c>
      <c r="O1147" s="1">
        <v>-110.4975</v>
      </c>
      <c r="P1147" s="1" t="s">
        <v>1390</v>
      </c>
      <c r="Q1147" s="1" t="s">
        <v>1391</v>
      </c>
      <c r="R1147" s="1" t="s">
        <v>22</v>
      </c>
    </row>
    <row r="1148" spans="1:18" hidden="1" x14ac:dyDescent="0.3">
      <c r="A1148" s="1" t="s">
        <v>16</v>
      </c>
      <c r="B1148" s="1" t="s">
        <v>16</v>
      </c>
      <c r="C1148" s="1" t="s">
        <v>1388</v>
      </c>
      <c r="D1148" s="1">
        <v>297.10000000000002</v>
      </c>
      <c r="E1148" s="1" t="s">
        <v>1446</v>
      </c>
      <c r="F1148" s="1">
        <v>56</v>
      </c>
      <c r="G1148" s="1" t="str">
        <f t="shared" si="41"/>
        <v>56/67</v>
      </c>
      <c r="H1148" s="1">
        <v>4300</v>
      </c>
      <c r="I1148" s="1">
        <v>150</v>
      </c>
      <c r="J1148" s="1">
        <v>105</v>
      </c>
      <c r="K1148" s="1" t="s">
        <v>25</v>
      </c>
      <c r="L1148" s="1" t="s">
        <v>1287</v>
      </c>
      <c r="M1148" s="1">
        <v>2024</v>
      </c>
      <c r="N1148" s="1">
        <v>51.668199999999999</v>
      </c>
      <c r="O1148" s="1">
        <v>-110.488</v>
      </c>
      <c r="P1148" s="1" t="s">
        <v>1390</v>
      </c>
      <c r="Q1148" s="1" t="s">
        <v>1391</v>
      </c>
      <c r="R1148" s="1" t="s">
        <v>22</v>
      </c>
    </row>
    <row r="1149" spans="1:18" hidden="1" x14ac:dyDescent="0.3">
      <c r="A1149" s="1" t="s">
        <v>16</v>
      </c>
      <c r="B1149" s="1" t="s">
        <v>16</v>
      </c>
      <c r="C1149" s="1" t="s">
        <v>1388</v>
      </c>
      <c r="D1149" s="1">
        <v>297.10000000000002</v>
      </c>
      <c r="E1149" s="1" t="s">
        <v>1447</v>
      </c>
      <c r="F1149" s="1">
        <v>57</v>
      </c>
      <c r="G1149" s="1" t="str">
        <f t="shared" si="41"/>
        <v>57/67</v>
      </c>
      <c r="H1149" s="1">
        <v>4300</v>
      </c>
      <c r="I1149" s="1">
        <v>150</v>
      </c>
      <c r="J1149" s="1">
        <v>105</v>
      </c>
      <c r="K1149" s="1" t="s">
        <v>25</v>
      </c>
      <c r="L1149" s="1" t="s">
        <v>1287</v>
      </c>
      <c r="M1149" s="1">
        <v>2024</v>
      </c>
      <c r="N1149" s="1">
        <v>51.644100000000002</v>
      </c>
      <c r="O1149" s="1">
        <v>-110.5151</v>
      </c>
      <c r="P1149" s="1" t="s">
        <v>1390</v>
      </c>
      <c r="Q1149" s="1" t="s">
        <v>1391</v>
      </c>
      <c r="R1149" s="1" t="s">
        <v>22</v>
      </c>
    </row>
    <row r="1150" spans="1:18" hidden="1" x14ac:dyDescent="0.3">
      <c r="A1150" s="1" t="s">
        <v>16</v>
      </c>
      <c r="B1150" s="1" t="s">
        <v>16</v>
      </c>
      <c r="C1150" s="1" t="s">
        <v>1388</v>
      </c>
      <c r="D1150" s="1">
        <v>297.10000000000002</v>
      </c>
      <c r="E1150" s="1" t="s">
        <v>1448</v>
      </c>
      <c r="F1150" s="1">
        <v>58</v>
      </c>
      <c r="G1150" s="1" t="str">
        <f t="shared" si="41"/>
        <v>58/67</v>
      </c>
      <c r="H1150" s="1">
        <v>4300</v>
      </c>
      <c r="I1150" s="1">
        <v>150</v>
      </c>
      <c r="J1150" s="1">
        <v>105</v>
      </c>
      <c r="K1150" s="1" t="s">
        <v>25</v>
      </c>
      <c r="L1150" s="1" t="s">
        <v>1287</v>
      </c>
      <c r="M1150" s="1">
        <v>2024</v>
      </c>
      <c r="N1150" s="1">
        <v>51.646099999999997</v>
      </c>
      <c r="O1150" s="1">
        <v>-110.5067</v>
      </c>
      <c r="P1150" s="1" t="s">
        <v>1390</v>
      </c>
      <c r="Q1150" s="1" t="s">
        <v>1391</v>
      </c>
      <c r="R1150" s="1" t="s">
        <v>22</v>
      </c>
    </row>
    <row r="1151" spans="1:18" hidden="1" x14ac:dyDescent="0.3">
      <c r="A1151" s="1" t="s">
        <v>16</v>
      </c>
      <c r="B1151" s="1" t="s">
        <v>16</v>
      </c>
      <c r="C1151" s="1" t="s">
        <v>1388</v>
      </c>
      <c r="D1151" s="1">
        <v>297.10000000000002</v>
      </c>
      <c r="E1151" s="1" t="s">
        <v>1449</v>
      </c>
      <c r="F1151" s="1">
        <v>59</v>
      </c>
      <c r="G1151" s="1" t="str">
        <f t="shared" si="41"/>
        <v>59/67</v>
      </c>
      <c r="H1151" s="1">
        <v>4300</v>
      </c>
      <c r="I1151" s="1">
        <v>150</v>
      </c>
      <c r="J1151" s="1">
        <v>105</v>
      </c>
      <c r="K1151" s="1" t="s">
        <v>25</v>
      </c>
      <c r="L1151" s="1" t="s">
        <v>1287</v>
      </c>
      <c r="M1151" s="1">
        <v>2024</v>
      </c>
      <c r="N1151" s="1">
        <v>51.648000000000003</v>
      </c>
      <c r="O1151" s="1">
        <v>-110.4978</v>
      </c>
      <c r="P1151" s="1" t="s">
        <v>1390</v>
      </c>
      <c r="Q1151" s="1" t="s">
        <v>1391</v>
      </c>
      <c r="R1151" s="1" t="s">
        <v>22</v>
      </c>
    </row>
    <row r="1152" spans="1:18" hidden="1" x14ac:dyDescent="0.3">
      <c r="A1152" s="1" t="s">
        <v>16</v>
      </c>
      <c r="B1152" s="1" t="s">
        <v>16</v>
      </c>
      <c r="C1152" s="1" t="s">
        <v>1388</v>
      </c>
      <c r="D1152" s="1">
        <v>297.10000000000002</v>
      </c>
      <c r="E1152" s="1" t="s">
        <v>1450</v>
      </c>
      <c r="F1152" s="1">
        <v>60</v>
      </c>
      <c r="G1152" s="1" t="str">
        <f t="shared" si="41"/>
        <v>60/67</v>
      </c>
      <c r="H1152" s="1">
        <v>4300</v>
      </c>
      <c r="I1152" s="1">
        <v>150</v>
      </c>
      <c r="J1152" s="1">
        <v>105</v>
      </c>
      <c r="K1152" s="1" t="s">
        <v>25</v>
      </c>
      <c r="L1152" s="1" t="s">
        <v>1287</v>
      </c>
      <c r="M1152" s="1">
        <v>2024</v>
      </c>
      <c r="N1152" s="1">
        <v>51.729799999999997</v>
      </c>
      <c r="O1152" s="1">
        <v>-110.5294</v>
      </c>
      <c r="P1152" s="1" t="s">
        <v>1390</v>
      </c>
      <c r="Q1152" s="1" t="s">
        <v>1391</v>
      </c>
      <c r="R1152" s="1" t="s">
        <v>22</v>
      </c>
    </row>
    <row r="1153" spans="1:18" hidden="1" x14ac:dyDescent="0.3">
      <c r="A1153" s="1" t="s">
        <v>16</v>
      </c>
      <c r="B1153" s="1" t="s">
        <v>16</v>
      </c>
      <c r="C1153" s="1" t="s">
        <v>1388</v>
      </c>
      <c r="D1153" s="1">
        <v>297.10000000000002</v>
      </c>
      <c r="E1153" s="1" t="s">
        <v>1451</v>
      </c>
      <c r="F1153" s="1">
        <v>61</v>
      </c>
      <c r="G1153" s="1" t="str">
        <f t="shared" si="41"/>
        <v>61/67</v>
      </c>
      <c r="H1153" s="1">
        <v>4300</v>
      </c>
      <c r="I1153" s="1">
        <v>150</v>
      </c>
      <c r="J1153" s="1">
        <v>105</v>
      </c>
      <c r="K1153" s="1" t="s">
        <v>25</v>
      </c>
      <c r="L1153" s="1" t="s">
        <v>1287</v>
      </c>
      <c r="M1153" s="1">
        <v>2024</v>
      </c>
      <c r="N1153" s="1">
        <v>51.7346</v>
      </c>
      <c r="O1153" s="1">
        <v>-110.51430000000001</v>
      </c>
      <c r="P1153" s="1" t="s">
        <v>1390</v>
      </c>
      <c r="Q1153" s="1" t="s">
        <v>1391</v>
      </c>
      <c r="R1153" s="1" t="s">
        <v>22</v>
      </c>
    </row>
    <row r="1154" spans="1:18" hidden="1" x14ac:dyDescent="0.3">
      <c r="A1154" s="1" t="s">
        <v>16</v>
      </c>
      <c r="B1154" s="1" t="s">
        <v>16</v>
      </c>
      <c r="C1154" s="1" t="s">
        <v>1388</v>
      </c>
      <c r="D1154" s="1">
        <v>297.10000000000002</v>
      </c>
      <c r="E1154" s="1" t="s">
        <v>1452</v>
      </c>
      <c r="F1154" s="1">
        <v>62</v>
      </c>
      <c r="G1154" s="1" t="str">
        <f t="shared" si="41"/>
        <v>62/67</v>
      </c>
      <c r="H1154" s="1">
        <v>4300</v>
      </c>
      <c r="I1154" s="1">
        <v>150</v>
      </c>
      <c r="J1154" s="1">
        <v>105</v>
      </c>
      <c r="K1154" s="1" t="s">
        <v>25</v>
      </c>
      <c r="L1154" s="1" t="s">
        <v>1287</v>
      </c>
      <c r="M1154" s="1">
        <v>2024</v>
      </c>
      <c r="N1154" s="1">
        <v>51.737900000000003</v>
      </c>
      <c r="O1154" s="1">
        <v>-110.5046</v>
      </c>
      <c r="P1154" s="1" t="s">
        <v>1390</v>
      </c>
      <c r="Q1154" s="1" t="s">
        <v>1391</v>
      </c>
      <c r="R1154" s="1" t="s">
        <v>22</v>
      </c>
    </row>
    <row r="1155" spans="1:18" hidden="1" x14ac:dyDescent="0.3">
      <c r="A1155" s="1" t="s">
        <v>16</v>
      </c>
      <c r="B1155" s="1" t="s">
        <v>16</v>
      </c>
      <c r="C1155" s="1" t="s">
        <v>1388</v>
      </c>
      <c r="D1155" s="1">
        <v>297.10000000000002</v>
      </c>
      <c r="E1155" s="1" t="s">
        <v>1453</v>
      </c>
      <c r="F1155" s="1">
        <v>63</v>
      </c>
      <c r="G1155" s="1" t="str">
        <f t="shared" si="41"/>
        <v>63/67</v>
      </c>
      <c r="H1155" s="1">
        <v>4300</v>
      </c>
      <c r="I1155" s="1">
        <v>150</v>
      </c>
      <c r="J1155" s="1">
        <v>105</v>
      </c>
      <c r="K1155" s="1" t="s">
        <v>25</v>
      </c>
      <c r="L1155" s="1" t="s">
        <v>1287</v>
      </c>
      <c r="M1155" s="1">
        <v>2024</v>
      </c>
      <c r="N1155" s="1">
        <v>51.756900000000002</v>
      </c>
      <c r="O1155" s="1">
        <v>-110.49469999999999</v>
      </c>
      <c r="P1155" s="1" t="s">
        <v>1390</v>
      </c>
      <c r="Q1155" s="1" t="s">
        <v>1391</v>
      </c>
      <c r="R1155" s="1" t="s">
        <v>22</v>
      </c>
    </row>
    <row r="1156" spans="1:18" hidden="1" x14ac:dyDescent="0.3">
      <c r="A1156" s="1" t="s">
        <v>16</v>
      </c>
      <c r="B1156" s="1" t="s">
        <v>16</v>
      </c>
      <c r="C1156" s="1" t="s">
        <v>1388</v>
      </c>
      <c r="D1156" s="1">
        <v>297.10000000000002</v>
      </c>
      <c r="E1156" s="1" t="s">
        <v>1454</v>
      </c>
      <c r="F1156" s="1">
        <v>64</v>
      </c>
      <c r="G1156" s="1" t="str">
        <f t="shared" si="41"/>
        <v>64/67</v>
      </c>
      <c r="H1156" s="1">
        <v>4300</v>
      </c>
      <c r="I1156" s="1">
        <v>150</v>
      </c>
      <c r="J1156" s="1">
        <v>105</v>
      </c>
      <c r="K1156" s="1" t="s">
        <v>25</v>
      </c>
      <c r="L1156" s="1" t="s">
        <v>1287</v>
      </c>
      <c r="M1156" s="1">
        <v>2024</v>
      </c>
      <c r="N1156" s="1">
        <v>51.737699999999997</v>
      </c>
      <c r="O1156" s="1">
        <v>-110.6297</v>
      </c>
      <c r="P1156" s="1" t="s">
        <v>1390</v>
      </c>
      <c r="Q1156" s="1" t="s">
        <v>1391</v>
      </c>
      <c r="R1156" s="1" t="s">
        <v>22</v>
      </c>
    </row>
    <row r="1157" spans="1:18" hidden="1" x14ac:dyDescent="0.3">
      <c r="A1157" s="1" t="s">
        <v>16</v>
      </c>
      <c r="B1157" s="1" t="s">
        <v>16</v>
      </c>
      <c r="C1157" s="1" t="s">
        <v>1388</v>
      </c>
      <c r="D1157" s="1">
        <v>297.10000000000002</v>
      </c>
      <c r="E1157" s="1" t="s">
        <v>1455</v>
      </c>
      <c r="F1157" s="1">
        <v>65</v>
      </c>
      <c r="G1157" s="1" t="str">
        <f t="shared" ref="G1157:G1159" si="42">F1157&amp;"/"&amp;67</f>
        <v>65/67</v>
      </c>
      <c r="H1157" s="1">
        <v>4300</v>
      </c>
      <c r="I1157" s="1">
        <v>150</v>
      </c>
      <c r="J1157" s="1">
        <v>105</v>
      </c>
      <c r="K1157" s="1" t="s">
        <v>25</v>
      </c>
      <c r="L1157" s="1" t="s">
        <v>1287</v>
      </c>
      <c r="M1157" s="1">
        <v>2024</v>
      </c>
      <c r="N1157" s="1">
        <v>51.738500000000002</v>
      </c>
      <c r="O1157" s="1">
        <v>-110.6225</v>
      </c>
      <c r="P1157" s="1" t="s">
        <v>1390</v>
      </c>
      <c r="Q1157" s="1" t="s">
        <v>1391</v>
      </c>
      <c r="R1157" s="1" t="s">
        <v>22</v>
      </c>
    </row>
    <row r="1158" spans="1:18" hidden="1" x14ac:dyDescent="0.3">
      <c r="A1158" s="1" t="s">
        <v>16</v>
      </c>
      <c r="B1158" s="1" t="s">
        <v>16</v>
      </c>
      <c r="C1158" s="1" t="s">
        <v>1388</v>
      </c>
      <c r="D1158" s="1">
        <v>297.10000000000002</v>
      </c>
      <c r="E1158" s="1" t="s">
        <v>1456</v>
      </c>
      <c r="F1158" s="1">
        <v>66</v>
      </c>
      <c r="G1158" s="1" t="str">
        <f t="shared" si="42"/>
        <v>66/67</v>
      </c>
      <c r="H1158" s="1">
        <v>4300</v>
      </c>
      <c r="I1158" s="1">
        <v>150</v>
      </c>
      <c r="J1158" s="1">
        <v>105</v>
      </c>
      <c r="K1158" s="1" t="s">
        <v>25</v>
      </c>
      <c r="L1158" s="1" t="s">
        <v>1287</v>
      </c>
      <c r="M1158" s="1">
        <v>2024</v>
      </c>
      <c r="N1158" s="1">
        <v>51.744999999999997</v>
      </c>
      <c r="O1158" s="1">
        <v>-110.5043</v>
      </c>
      <c r="P1158" s="1" t="s">
        <v>1390</v>
      </c>
      <c r="Q1158" s="1" t="s">
        <v>1391</v>
      </c>
      <c r="R1158" s="1" t="s">
        <v>22</v>
      </c>
    </row>
    <row r="1159" spans="1:18" hidden="1" x14ac:dyDescent="0.3">
      <c r="A1159" s="1" t="s">
        <v>16</v>
      </c>
      <c r="B1159" s="1" t="s">
        <v>16</v>
      </c>
      <c r="C1159" s="1" t="s">
        <v>1388</v>
      </c>
      <c r="D1159" s="1">
        <v>297.10000000000002</v>
      </c>
      <c r="E1159" s="1" t="s">
        <v>1457</v>
      </c>
      <c r="F1159" s="1">
        <v>67</v>
      </c>
      <c r="G1159" s="1" t="str">
        <f t="shared" si="42"/>
        <v>67/67</v>
      </c>
      <c r="H1159" s="1">
        <v>4300</v>
      </c>
      <c r="I1159" s="1">
        <v>150</v>
      </c>
      <c r="J1159" s="1">
        <v>105</v>
      </c>
      <c r="K1159" s="1" t="s">
        <v>25</v>
      </c>
      <c r="L1159" s="1" t="s">
        <v>1287</v>
      </c>
      <c r="M1159" s="1">
        <v>2024</v>
      </c>
      <c r="N1159" s="1">
        <v>51.821199999999997</v>
      </c>
      <c r="O1159" s="1">
        <v>-110.6326</v>
      </c>
      <c r="P1159" s="1" t="s">
        <v>1390</v>
      </c>
      <c r="Q1159" s="1" t="s">
        <v>1391</v>
      </c>
      <c r="R1159" s="1" t="s">
        <v>22</v>
      </c>
    </row>
    <row r="1160" spans="1:18" hidden="1" x14ac:dyDescent="0.3">
      <c r="A1160" s="1" t="s">
        <v>16</v>
      </c>
      <c r="B1160" s="1" t="s">
        <v>16</v>
      </c>
      <c r="C1160" s="1" t="s">
        <v>62</v>
      </c>
      <c r="D1160" s="1">
        <v>6.5</v>
      </c>
      <c r="E1160" s="1" t="s">
        <v>63</v>
      </c>
      <c r="F1160" s="1">
        <v>1</v>
      </c>
      <c r="G1160" s="1" t="str">
        <f>F1160&amp;"/"&amp;5</f>
        <v>1/5</v>
      </c>
      <c r="H1160" s="1">
        <v>1300</v>
      </c>
      <c r="I1160" s="1">
        <v>60</v>
      </c>
      <c r="J1160" s="1">
        <v>46</v>
      </c>
      <c r="K1160" s="1" t="s">
        <v>37</v>
      </c>
      <c r="L1160" s="1" t="s">
        <v>38</v>
      </c>
      <c r="M1160" s="1">
        <v>2001</v>
      </c>
      <c r="N1160" s="1">
        <v>49.545394526751402</v>
      </c>
      <c r="O1160" s="1">
        <v>-113.970445050417</v>
      </c>
      <c r="Q1160" s="1" t="s">
        <v>64</v>
      </c>
      <c r="R1160" s="1" t="s">
        <v>22</v>
      </c>
    </row>
    <row r="1161" spans="1:18" hidden="1" x14ac:dyDescent="0.3">
      <c r="A1161" s="1" t="s">
        <v>16</v>
      </c>
      <c r="B1161" s="1" t="s">
        <v>16</v>
      </c>
      <c r="C1161" s="1" t="s">
        <v>62</v>
      </c>
      <c r="D1161" s="1">
        <v>6.5</v>
      </c>
      <c r="E1161" s="1" t="s">
        <v>65</v>
      </c>
      <c r="F1161" s="1">
        <v>2</v>
      </c>
      <c r="G1161" s="1" t="str">
        <f>F1161&amp;"/"&amp;5</f>
        <v>2/5</v>
      </c>
      <c r="H1161" s="1">
        <v>1300</v>
      </c>
      <c r="I1161" s="1">
        <v>60</v>
      </c>
      <c r="J1161" s="1">
        <v>46</v>
      </c>
      <c r="K1161" s="1" t="s">
        <v>37</v>
      </c>
      <c r="L1161" s="1" t="s">
        <v>38</v>
      </c>
      <c r="M1161" s="1">
        <v>2001</v>
      </c>
      <c r="N1161" s="1">
        <v>49.535022910449896</v>
      </c>
      <c r="O1161" s="1">
        <v>-113.954955462634</v>
      </c>
      <c r="Q1161" s="1" t="s">
        <v>64</v>
      </c>
      <c r="R1161" s="1" t="s">
        <v>22</v>
      </c>
    </row>
    <row r="1162" spans="1:18" hidden="1" x14ac:dyDescent="0.3">
      <c r="A1162" s="1" t="s">
        <v>16</v>
      </c>
      <c r="B1162" s="1" t="s">
        <v>16</v>
      </c>
      <c r="C1162" s="1" t="s">
        <v>62</v>
      </c>
      <c r="D1162" s="1">
        <v>6.5</v>
      </c>
      <c r="E1162" s="1" t="s">
        <v>66</v>
      </c>
      <c r="F1162" s="1">
        <v>3</v>
      </c>
      <c r="G1162" s="1" t="str">
        <f>F1162&amp;"/"&amp;5</f>
        <v>3/5</v>
      </c>
      <c r="H1162" s="1">
        <v>1300</v>
      </c>
      <c r="I1162" s="1">
        <v>60</v>
      </c>
      <c r="J1162" s="1">
        <v>46</v>
      </c>
      <c r="K1162" s="1" t="s">
        <v>37</v>
      </c>
      <c r="L1162" s="1" t="s">
        <v>38</v>
      </c>
      <c r="M1162" s="1">
        <v>2001</v>
      </c>
      <c r="N1162" s="1">
        <v>49.532190761912197</v>
      </c>
      <c r="O1162" s="1">
        <v>-113.977525966275</v>
      </c>
      <c r="Q1162" s="1" t="s">
        <v>64</v>
      </c>
      <c r="R1162" s="1" t="s">
        <v>22</v>
      </c>
    </row>
    <row r="1163" spans="1:18" hidden="1" x14ac:dyDescent="0.3">
      <c r="A1163" s="1" t="s">
        <v>16</v>
      </c>
      <c r="B1163" s="1" t="s">
        <v>16</v>
      </c>
      <c r="C1163" s="1" t="s">
        <v>62</v>
      </c>
      <c r="D1163" s="1">
        <v>6.5</v>
      </c>
      <c r="E1163" s="1" t="s">
        <v>67</v>
      </c>
      <c r="F1163" s="1">
        <v>4</v>
      </c>
      <c r="G1163" s="1" t="str">
        <f>F1163&amp;"/"&amp;5</f>
        <v>4/5</v>
      </c>
      <c r="H1163" s="1">
        <v>1300</v>
      </c>
      <c r="I1163" s="1">
        <v>60</v>
      </c>
      <c r="J1163" s="1">
        <v>46</v>
      </c>
      <c r="K1163" s="1" t="s">
        <v>37</v>
      </c>
      <c r="L1163" s="1" t="s">
        <v>38</v>
      </c>
      <c r="M1163" s="1">
        <v>2001</v>
      </c>
      <c r="N1163" s="1">
        <v>49.531952111310503</v>
      </c>
      <c r="O1163" s="1">
        <v>-114.002295551149</v>
      </c>
      <c r="Q1163" s="1" t="s">
        <v>64</v>
      </c>
      <c r="R1163" s="1" t="s">
        <v>22</v>
      </c>
    </row>
    <row r="1164" spans="1:18" hidden="1" x14ac:dyDescent="0.3">
      <c r="A1164" s="1" t="s">
        <v>16</v>
      </c>
      <c r="B1164" s="1" t="s">
        <v>16</v>
      </c>
      <c r="C1164" s="1" t="s">
        <v>62</v>
      </c>
      <c r="D1164" s="1">
        <v>6.5</v>
      </c>
      <c r="E1164" s="1" t="s">
        <v>68</v>
      </c>
      <c r="F1164" s="1">
        <v>5</v>
      </c>
      <c r="G1164" s="1" t="str">
        <f>F1164&amp;"/"&amp;5</f>
        <v>5/5</v>
      </c>
      <c r="H1164" s="1">
        <v>1300</v>
      </c>
      <c r="I1164" s="1">
        <v>60</v>
      </c>
      <c r="J1164" s="1">
        <v>46</v>
      </c>
      <c r="K1164" s="1" t="s">
        <v>37</v>
      </c>
      <c r="L1164" s="1" t="s">
        <v>38</v>
      </c>
      <c r="M1164" s="1">
        <v>2001</v>
      </c>
      <c r="N1164" s="1">
        <v>49.545189747907799</v>
      </c>
      <c r="O1164" s="1">
        <v>-113.997795213736</v>
      </c>
      <c r="Q1164" s="1" t="s">
        <v>64</v>
      </c>
      <c r="R1164" s="1" t="s">
        <v>22</v>
      </c>
    </row>
    <row r="1165" spans="1:18" hidden="1" x14ac:dyDescent="0.3">
      <c r="A1165" s="1" t="s">
        <v>16</v>
      </c>
      <c r="B1165" s="1" t="s">
        <v>16</v>
      </c>
      <c r="C1165" s="1" t="s">
        <v>288</v>
      </c>
      <c r="D1165" s="1">
        <v>70.5</v>
      </c>
      <c r="E1165" s="1" t="s">
        <v>289</v>
      </c>
      <c r="F1165" s="1">
        <v>1</v>
      </c>
      <c r="G1165" s="1" t="str">
        <f t="shared" ref="G1165:G1211" si="43">F1165&amp;"/"&amp;47</f>
        <v>1/47</v>
      </c>
      <c r="H1165" s="1">
        <v>1500</v>
      </c>
      <c r="I1165" s="1">
        <v>77</v>
      </c>
      <c r="J1165" s="1">
        <v>65</v>
      </c>
      <c r="K1165" s="1" t="s">
        <v>203</v>
      </c>
      <c r="L1165" s="1" t="s">
        <v>204</v>
      </c>
      <c r="M1165" s="1">
        <v>2006</v>
      </c>
      <c r="N1165" s="1">
        <v>49.538320409906397</v>
      </c>
      <c r="O1165" s="1">
        <v>-113.517080321463</v>
      </c>
      <c r="Q1165" s="1" t="s">
        <v>290</v>
      </c>
      <c r="R1165" s="1" t="s">
        <v>22</v>
      </c>
    </row>
    <row r="1166" spans="1:18" hidden="1" x14ac:dyDescent="0.3">
      <c r="A1166" s="1" t="s">
        <v>16</v>
      </c>
      <c r="B1166" s="1" t="s">
        <v>16</v>
      </c>
      <c r="C1166" s="1" t="s">
        <v>288</v>
      </c>
      <c r="D1166" s="1">
        <v>70.5</v>
      </c>
      <c r="E1166" s="1" t="s">
        <v>291</v>
      </c>
      <c r="F1166" s="1">
        <v>2</v>
      </c>
      <c r="G1166" s="1" t="str">
        <f t="shared" si="43"/>
        <v>2/47</v>
      </c>
      <c r="H1166" s="1">
        <v>1500</v>
      </c>
      <c r="I1166" s="1">
        <v>77</v>
      </c>
      <c r="J1166" s="1">
        <v>65</v>
      </c>
      <c r="K1166" s="1" t="s">
        <v>203</v>
      </c>
      <c r="L1166" s="1" t="s">
        <v>204</v>
      </c>
      <c r="M1166" s="1">
        <v>2006</v>
      </c>
      <c r="N1166" s="1">
        <v>49.536384386077998</v>
      </c>
      <c r="O1166" s="1">
        <v>-113.518862102147</v>
      </c>
      <c r="Q1166" s="1" t="s">
        <v>290</v>
      </c>
      <c r="R1166" s="1" t="s">
        <v>22</v>
      </c>
    </row>
    <row r="1167" spans="1:18" hidden="1" x14ac:dyDescent="0.3">
      <c r="A1167" s="1" t="s">
        <v>16</v>
      </c>
      <c r="B1167" s="1" t="s">
        <v>16</v>
      </c>
      <c r="C1167" s="1" t="s">
        <v>288</v>
      </c>
      <c r="D1167" s="1">
        <v>70.5</v>
      </c>
      <c r="E1167" s="1" t="s">
        <v>292</v>
      </c>
      <c r="F1167" s="1">
        <v>3</v>
      </c>
      <c r="G1167" s="1" t="str">
        <f t="shared" si="43"/>
        <v>3/47</v>
      </c>
      <c r="H1167" s="1">
        <v>1500</v>
      </c>
      <c r="I1167" s="1">
        <v>77</v>
      </c>
      <c r="J1167" s="1">
        <v>65</v>
      </c>
      <c r="K1167" s="1" t="s">
        <v>203</v>
      </c>
      <c r="L1167" s="1" t="s">
        <v>204</v>
      </c>
      <c r="M1167" s="1">
        <v>2006</v>
      </c>
      <c r="N1167" s="1">
        <v>49.5350139516609</v>
      </c>
      <c r="O1167" s="1">
        <v>-113.52001678460501</v>
      </c>
      <c r="Q1167" s="1" t="s">
        <v>290</v>
      </c>
      <c r="R1167" s="1" t="s">
        <v>22</v>
      </c>
    </row>
    <row r="1168" spans="1:18" hidden="1" x14ac:dyDescent="0.3">
      <c r="A1168" s="1" t="s">
        <v>16</v>
      </c>
      <c r="B1168" s="1" t="s">
        <v>16</v>
      </c>
      <c r="C1168" s="1" t="s">
        <v>288</v>
      </c>
      <c r="D1168" s="1">
        <v>70.5</v>
      </c>
      <c r="E1168" s="1" t="s">
        <v>293</v>
      </c>
      <c r="F1168" s="1">
        <v>4</v>
      </c>
      <c r="G1168" s="1" t="str">
        <f t="shared" si="43"/>
        <v>4/47</v>
      </c>
      <c r="H1168" s="1">
        <v>1500</v>
      </c>
      <c r="I1168" s="1">
        <v>77</v>
      </c>
      <c r="J1168" s="1">
        <v>65</v>
      </c>
      <c r="K1168" s="1" t="s">
        <v>203</v>
      </c>
      <c r="L1168" s="1" t="s">
        <v>204</v>
      </c>
      <c r="M1168" s="1">
        <v>2006</v>
      </c>
      <c r="N1168" s="1">
        <v>49.533419437105501</v>
      </c>
      <c r="O1168" s="1">
        <v>-113.52137142828001</v>
      </c>
      <c r="Q1168" s="1" t="s">
        <v>290</v>
      </c>
      <c r="R1168" s="1" t="s">
        <v>22</v>
      </c>
    </row>
    <row r="1169" spans="1:18" hidden="1" x14ac:dyDescent="0.3">
      <c r="A1169" s="1" t="s">
        <v>16</v>
      </c>
      <c r="B1169" s="1" t="s">
        <v>16</v>
      </c>
      <c r="C1169" s="1" t="s">
        <v>288</v>
      </c>
      <c r="D1169" s="1">
        <v>70.5</v>
      </c>
      <c r="E1169" s="1" t="s">
        <v>294</v>
      </c>
      <c r="F1169" s="1">
        <v>5</v>
      </c>
      <c r="G1169" s="1" t="str">
        <f t="shared" si="43"/>
        <v>5/47</v>
      </c>
      <c r="H1169" s="1">
        <v>1500</v>
      </c>
      <c r="I1169" s="1">
        <v>77</v>
      </c>
      <c r="J1169" s="1">
        <v>65</v>
      </c>
      <c r="K1169" s="1" t="s">
        <v>203</v>
      </c>
      <c r="L1169" s="1" t="s">
        <v>204</v>
      </c>
      <c r="M1169" s="1">
        <v>2006</v>
      </c>
      <c r="N1169" s="1">
        <v>49.531881551939698</v>
      </c>
      <c r="O1169" s="1">
        <v>-113.522912102219</v>
      </c>
      <c r="Q1169" s="1" t="s">
        <v>290</v>
      </c>
      <c r="R1169" s="1" t="s">
        <v>22</v>
      </c>
    </row>
    <row r="1170" spans="1:18" hidden="1" x14ac:dyDescent="0.3">
      <c r="A1170" s="1" t="s">
        <v>16</v>
      </c>
      <c r="B1170" s="1" t="s">
        <v>16</v>
      </c>
      <c r="C1170" s="1" t="s">
        <v>288</v>
      </c>
      <c r="D1170" s="1">
        <v>70.5</v>
      </c>
      <c r="E1170" s="1" t="s">
        <v>295</v>
      </c>
      <c r="F1170" s="1">
        <v>6</v>
      </c>
      <c r="G1170" s="1" t="str">
        <f t="shared" si="43"/>
        <v>6/47</v>
      </c>
      <c r="H1170" s="1">
        <v>1500</v>
      </c>
      <c r="I1170" s="1">
        <v>77</v>
      </c>
      <c r="J1170" s="1">
        <v>65</v>
      </c>
      <c r="K1170" s="1" t="s">
        <v>203</v>
      </c>
      <c r="L1170" s="1" t="s">
        <v>204</v>
      </c>
      <c r="M1170" s="1">
        <v>2006</v>
      </c>
      <c r="N1170" s="1">
        <v>49.531337509909697</v>
      </c>
      <c r="O1170" s="1">
        <v>-113.506855153491</v>
      </c>
      <c r="Q1170" s="1" t="s">
        <v>290</v>
      </c>
      <c r="R1170" s="1" t="s">
        <v>22</v>
      </c>
    </row>
    <row r="1171" spans="1:18" hidden="1" x14ac:dyDescent="0.3">
      <c r="A1171" s="1" t="s">
        <v>16</v>
      </c>
      <c r="B1171" s="1" t="s">
        <v>16</v>
      </c>
      <c r="C1171" s="1" t="s">
        <v>288</v>
      </c>
      <c r="D1171" s="1">
        <v>70.5</v>
      </c>
      <c r="E1171" s="1" t="s">
        <v>296</v>
      </c>
      <c r="F1171" s="1">
        <v>7</v>
      </c>
      <c r="G1171" s="1" t="str">
        <f t="shared" si="43"/>
        <v>7/47</v>
      </c>
      <c r="H1171" s="1">
        <v>1500</v>
      </c>
      <c r="I1171" s="1">
        <v>77</v>
      </c>
      <c r="J1171" s="1">
        <v>65</v>
      </c>
      <c r="K1171" s="1" t="s">
        <v>203</v>
      </c>
      <c r="L1171" s="1" t="s">
        <v>204</v>
      </c>
      <c r="M1171" s="1">
        <v>2006</v>
      </c>
      <c r="N1171" s="1">
        <v>49.529974948384897</v>
      </c>
      <c r="O1171" s="1">
        <v>-113.50892491262501</v>
      </c>
      <c r="Q1171" s="1" t="s">
        <v>290</v>
      </c>
      <c r="R1171" s="1" t="s">
        <v>22</v>
      </c>
    </row>
    <row r="1172" spans="1:18" hidden="1" x14ac:dyDescent="0.3">
      <c r="A1172" s="1" t="s">
        <v>16</v>
      </c>
      <c r="B1172" s="1" t="s">
        <v>16</v>
      </c>
      <c r="C1172" s="1" t="s">
        <v>288</v>
      </c>
      <c r="D1172" s="1">
        <v>70.5</v>
      </c>
      <c r="E1172" s="1" t="s">
        <v>297</v>
      </c>
      <c r="F1172" s="1">
        <v>8</v>
      </c>
      <c r="G1172" s="1" t="str">
        <f t="shared" si="43"/>
        <v>8/47</v>
      </c>
      <c r="H1172" s="1">
        <v>1500</v>
      </c>
      <c r="I1172" s="1">
        <v>77</v>
      </c>
      <c r="J1172" s="1">
        <v>65</v>
      </c>
      <c r="K1172" s="1" t="s">
        <v>203</v>
      </c>
      <c r="L1172" s="1" t="s">
        <v>204</v>
      </c>
      <c r="M1172" s="1">
        <v>2006</v>
      </c>
      <c r="N1172" s="1">
        <v>49.528210073720899</v>
      </c>
      <c r="O1172" s="1">
        <v>-113.51069209560001</v>
      </c>
      <c r="Q1172" s="1" t="s">
        <v>290</v>
      </c>
      <c r="R1172" s="1" t="s">
        <v>22</v>
      </c>
    </row>
    <row r="1173" spans="1:18" hidden="1" x14ac:dyDescent="0.3">
      <c r="A1173" s="1" t="s">
        <v>16</v>
      </c>
      <c r="B1173" s="1" t="s">
        <v>16</v>
      </c>
      <c r="C1173" s="1" t="s">
        <v>288</v>
      </c>
      <c r="D1173" s="1">
        <v>70.5</v>
      </c>
      <c r="E1173" s="1" t="s">
        <v>298</v>
      </c>
      <c r="F1173" s="1">
        <v>9</v>
      </c>
      <c r="G1173" s="1" t="str">
        <f t="shared" si="43"/>
        <v>9/47</v>
      </c>
      <c r="H1173" s="1">
        <v>1500</v>
      </c>
      <c r="I1173" s="1">
        <v>77</v>
      </c>
      <c r="J1173" s="1">
        <v>65</v>
      </c>
      <c r="K1173" s="1" t="s">
        <v>203</v>
      </c>
      <c r="L1173" s="1" t="s">
        <v>204</v>
      </c>
      <c r="M1173" s="1">
        <v>2006</v>
      </c>
      <c r="N1173" s="1">
        <v>49.526805518757598</v>
      </c>
      <c r="O1173" s="1">
        <v>-113.512238832753</v>
      </c>
      <c r="Q1173" s="1" t="s">
        <v>290</v>
      </c>
      <c r="R1173" s="1" t="s">
        <v>22</v>
      </c>
    </row>
    <row r="1174" spans="1:18" hidden="1" x14ac:dyDescent="0.3">
      <c r="A1174" s="1" t="s">
        <v>16</v>
      </c>
      <c r="B1174" s="1" t="s">
        <v>16</v>
      </c>
      <c r="C1174" s="1" t="s">
        <v>288</v>
      </c>
      <c r="D1174" s="1">
        <v>70.5</v>
      </c>
      <c r="E1174" s="1" t="s">
        <v>299</v>
      </c>
      <c r="F1174" s="1">
        <v>10</v>
      </c>
      <c r="G1174" s="1" t="str">
        <f t="shared" si="43"/>
        <v>10/47</v>
      </c>
      <c r="H1174" s="1">
        <v>1500</v>
      </c>
      <c r="I1174" s="1">
        <v>77</v>
      </c>
      <c r="J1174" s="1">
        <v>65</v>
      </c>
      <c r="K1174" s="1" t="s">
        <v>203</v>
      </c>
      <c r="L1174" s="1" t="s">
        <v>204</v>
      </c>
      <c r="M1174" s="1">
        <v>2006</v>
      </c>
      <c r="N1174" s="1">
        <v>49.53298707543</v>
      </c>
      <c r="O1174" s="1">
        <v>-113.487172408964</v>
      </c>
      <c r="Q1174" s="1" t="s">
        <v>290</v>
      </c>
      <c r="R1174" s="1" t="s">
        <v>22</v>
      </c>
    </row>
    <row r="1175" spans="1:18" hidden="1" x14ac:dyDescent="0.3">
      <c r="A1175" s="1" t="s">
        <v>16</v>
      </c>
      <c r="B1175" s="1" t="s">
        <v>16</v>
      </c>
      <c r="C1175" s="1" t="s">
        <v>288</v>
      </c>
      <c r="D1175" s="1">
        <v>70.5</v>
      </c>
      <c r="E1175" s="1" t="s">
        <v>300</v>
      </c>
      <c r="F1175" s="1">
        <v>11</v>
      </c>
      <c r="G1175" s="1" t="str">
        <f t="shared" si="43"/>
        <v>11/47</v>
      </c>
      <c r="H1175" s="1">
        <v>1500</v>
      </c>
      <c r="I1175" s="1">
        <v>77</v>
      </c>
      <c r="J1175" s="1">
        <v>65</v>
      </c>
      <c r="K1175" s="1" t="s">
        <v>203</v>
      </c>
      <c r="L1175" s="1" t="s">
        <v>204</v>
      </c>
      <c r="M1175" s="1">
        <v>2006</v>
      </c>
      <c r="N1175" s="1">
        <v>49.5322836</v>
      </c>
      <c r="O1175" s="1">
        <v>-113.4849494</v>
      </c>
      <c r="Q1175" s="1" t="s">
        <v>290</v>
      </c>
      <c r="R1175" s="1" t="s">
        <v>22</v>
      </c>
    </row>
    <row r="1176" spans="1:18" hidden="1" x14ac:dyDescent="0.3">
      <c r="A1176" s="1" t="s">
        <v>16</v>
      </c>
      <c r="B1176" s="1" t="s">
        <v>16</v>
      </c>
      <c r="C1176" s="1" t="s">
        <v>288</v>
      </c>
      <c r="D1176" s="1">
        <v>70.5</v>
      </c>
      <c r="E1176" s="1" t="s">
        <v>301</v>
      </c>
      <c r="F1176" s="1">
        <v>12</v>
      </c>
      <c r="G1176" s="1" t="str">
        <f t="shared" si="43"/>
        <v>12/47</v>
      </c>
      <c r="H1176" s="1">
        <v>1500</v>
      </c>
      <c r="I1176" s="1">
        <v>77</v>
      </c>
      <c r="J1176" s="1">
        <v>65</v>
      </c>
      <c r="K1176" s="1" t="s">
        <v>203</v>
      </c>
      <c r="L1176" s="1" t="s">
        <v>204</v>
      </c>
      <c r="M1176" s="1">
        <v>2006</v>
      </c>
      <c r="N1176" s="1">
        <v>49.530516622857398</v>
      </c>
      <c r="O1176" s="1">
        <v>-113.485919931815</v>
      </c>
      <c r="Q1176" s="1" t="s">
        <v>290</v>
      </c>
      <c r="R1176" s="1" t="s">
        <v>22</v>
      </c>
    </row>
    <row r="1177" spans="1:18" hidden="1" x14ac:dyDescent="0.3">
      <c r="A1177" s="1" t="s">
        <v>16</v>
      </c>
      <c r="B1177" s="1" t="s">
        <v>16</v>
      </c>
      <c r="C1177" s="1" t="s">
        <v>288</v>
      </c>
      <c r="D1177" s="1">
        <v>70.5</v>
      </c>
      <c r="E1177" s="1" t="s">
        <v>302</v>
      </c>
      <c r="F1177" s="1">
        <v>13</v>
      </c>
      <c r="G1177" s="1" t="str">
        <f t="shared" si="43"/>
        <v>13/47</v>
      </c>
      <c r="H1177" s="1">
        <v>1500</v>
      </c>
      <c r="I1177" s="1">
        <v>77</v>
      </c>
      <c r="J1177" s="1">
        <v>65</v>
      </c>
      <c r="K1177" s="1" t="s">
        <v>203</v>
      </c>
      <c r="L1177" s="1" t="s">
        <v>204</v>
      </c>
      <c r="M1177" s="1">
        <v>2006</v>
      </c>
      <c r="N1177" s="1">
        <v>49.529665600000001</v>
      </c>
      <c r="O1177" s="1">
        <v>-113.4868972</v>
      </c>
      <c r="Q1177" s="1" t="s">
        <v>290</v>
      </c>
      <c r="R1177" s="1" t="s">
        <v>22</v>
      </c>
    </row>
    <row r="1178" spans="1:18" hidden="1" x14ac:dyDescent="0.3">
      <c r="A1178" s="1" t="s">
        <v>16</v>
      </c>
      <c r="B1178" s="1" t="s">
        <v>16</v>
      </c>
      <c r="C1178" s="1" t="s">
        <v>288</v>
      </c>
      <c r="D1178" s="1">
        <v>70.5</v>
      </c>
      <c r="E1178" s="1" t="s">
        <v>303</v>
      </c>
      <c r="F1178" s="1">
        <v>14</v>
      </c>
      <c r="G1178" s="1" t="str">
        <f t="shared" si="43"/>
        <v>14/47</v>
      </c>
      <c r="H1178" s="1">
        <v>1500</v>
      </c>
      <c r="I1178" s="1">
        <v>77</v>
      </c>
      <c r="J1178" s="1">
        <v>65</v>
      </c>
      <c r="K1178" s="1" t="s">
        <v>203</v>
      </c>
      <c r="L1178" s="1" t="s">
        <v>204</v>
      </c>
      <c r="M1178" s="1">
        <v>2006</v>
      </c>
      <c r="N1178" s="1">
        <v>49.528553199999998</v>
      </c>
      <c r="O1178" s="1">
        <v>-113.487607</v>
      </c>
      <c r="Q1178" s="1" t="s">
        <v>290</v>
      </c>
      <c r="R1178" s="1" t="s">
        <v>22</v>
      </c>
    </row>
    <row r="1179" spans="1:18" hidden="1" x14ac:dyDescent="0.3">
      <c r="A1179" s="1" t="s">
        <v>16</v>
      </c>
      <c r="B1179" s="1" t="s">
        <v>16</v>
      </c>
      <c r="C1179" s="1" t="s">
        <v>288</v>
      </c>
      <c r="D1179" s="1">
        <v>70.5</v>
      </c>
      <c r="E1179" s="1" t="s">
        <v>304</v>
      </c>
      <c r="F1179" s="1">
        <v>15</v>
      </c>
      <c r="G1179" s="1" t="str">
        <f t="shared" si="43"/>
        <v>15/47</v>
      </c>
      <c r="H1179" s="1">
        <v>1500</v>
      </c>
      <c r="I1179" s="1">
        <v>77</v>
      </c>
      <c r="J1179" s="1">
        <v>65</v>
      </c>
      <c r="K1179" s="1" t="s">
        <v>203</v>
      </c>
      <c r="L1179" s="1" t="s">
        <v>204</v>
      </c>
      <c r="M1179" s="1">
        <v>2006</v>
      </c>
      <c r="N1179" s="1">
        <v>49.526372700000003</v>
      </c>
      <c r="O1179" s="1">
        <v>-113.4880096</v>
      </c>
      <c r="Q1179" s="1" t="s">
        <v>290</v>
      </c>
      <c r="R1179" s="1" t="s">
        <v>22</v>
      </c>
    </row>
    <row r="1180" spans="1:18" hidden="1" x14ac:dyDescent="0.3">
      <c r="A1180" s="1" t="s">
        <v>16</v>
      </c>
      <c r="B1180" s="1" t="s">
        <v>16</v>
      </c>
      <c r="C1180" s="1" t="s">
        <v>288</v>
      </c>
      <c r="D1180" s="1">
        <v>70.5</v>
      </c>
      <c r="E1180" s="1" t="s">
        <v>305</v>
      </c>
      <c r="F1180" s="1">
        <v>16</v>
      </c>
      <c r="G1180" s="1" t="str">
        <f t="shared" si="43"/>
        <v>16/47</v>
      </c>
      <c r="H1180" s="1">
        <v>1500</v>
      </c>
      <c r="I1180" s="1">
        <v>77</v>
      </c>
      <c r="J1180" s="1">
        <v>65</v>
      </c>
      <c r="K1180" s="1" t="s">
        <v>203</v>
      </c>
      <c r="L1180" s="1" t="s">
        <v>204</v>
      </c>
      <c r="M1180" s="1">
        <v>2006</v>
      </c>
      <c r="N1180" s="1">
        <v>49.524538800000002</v>
      </c>
      <c r="O1180" s="1">
        <v>-113.4897922</v>
      </c>
      <c r="Q1180" s="1" t="s">
        <v>290</v>
      </c>
      <c r="R1180" s="1" t="s">
        <v>22</v>
      </c>
    </row>
    <row r="1181" spans="1:18" hidden="1" x14ac:dyDescent="0.3">
      <c r="A1181" s="1" t="s">
        <v>16</v>
      </c>
      <c r="B1181" s="1" t="s">
        <v>16</v>
      </c>
      <c r="C1181" s="1" t="s">
        <v>288</v>
      </c>
      <c r="D1181" s="1">
        <v>70.5</v>
      </c>
      <c r="E1181" s="1" t="s">
        <v>306</v>
      </c>
      <c r="F1181" s="1">
        <v>17</v>
      </c>
      <c r="G1181" s="1" t="str">
        <f t="shared" si="43"/>
        <v>17/47</v>
      </c>
      <c r="H1181" s="1">
        <v>1500</v>
      </c>
      <c r="I1181" s="1">
        <v>77</v>
      </c>
      <c r="J1181" s="1">
        <v>65</v>
      </c>
      <c r="K1181" s="1" t="s">
        <v>203</v>
      </c>
      <c r="L1181" s="1" t="s">
        <v>204</v>
      </c>
      <c r="M1181" s="1">
        <v>2006</v>
      </c>
      <c r="N1181" s="1">
        <v>49.521293816192603</v>
      </c>
      <c r="O1181" s="1">
        <v>-113.48553937399799</v>
      </c>
      <c r="Q1181" s="1" t="s">
        <v>290</v>
      </c>
      <c r="R1181" s="1" t="s">
        <v>22</v>
      </c>
    </row>
    <row r="1182" spans="1:18" hidden="1" x14ac:dyDescent="0.3">
      <c r="A1182" s="1" t="s">
        <v>16</v>
      </c>
      <c r="B1182" s="1" t="s">
        <v>16</v>
      </c>
      <c r="C1182" s="1" t="s">
        <v>288</v>
      </c>
      <c r="D1182" s="1">
        <v>70.5</v>
      </c>
      <c r="E1182" s="1" t="s">
        <v>307</v>
      </c>
      <c r="F1182" s="1">
        <v>18</v>
      </c>
      <c r="G1182" s="1" t="str">
        <f t="shared" si="43"/>
        <v>18/47</v>
      </c>
      <c r="H1182" s="1">
        <v>1500</v>
      </c>
      <c r="I1182" s="1">
        <v>77</v>
      </c>
      <c r="J1182" s="1">
        <v>65</v>
      </c>
      <c r="K1182" s="1" t="s">
        <v>203</v>
      </c>
      <c r="L1182" s="1" t="s">
        <v>204</v>
      </c>
      <c r="M1182" s="1">
        <v>2006</v>
      </c>
      <c r="N1182" s="1">
        <v>49.520246126827601</v>
      </c>
      <c r="O1182" s="1">
        <v>-113.486306483438</v>
      </c>
      <c r="Q1182" s="1" t="s">
        <v>290</v>
      </c>
      <c r="R1182" s="1" t="s">
        <v>22</v>
      </c>
    </row>
    <row r="1183" spans="1:18" hidden="1" x14ac:dyDescent="0.3">
      <c r="A1183" s="1" t="s">
        <v>16</v>
      </c>
      <c r="B1183" s="1" t="s">
        <v>16</v>
      </c>
      <c r="C1183" s="1" t="s">
        <v>288</v>
      </c>
      <c r="D1183" s="1">
        <v>70.5</v>
      </c>
      <c r="E1183" s="1" t="s">
        <v>308</v>
      </c>
      <c r="F1183" s="1">
        <v>19</v>
      </c>
      <c r="G1183" s="1" t="str">
        <f t="shared" si="43"/>
        <v>19/47</v>
      </c>
      <c r="H1183" s="1">
        <v>1500</v>
      </c>
      <c r="I1183" s="1">
        <v>77</v>
      </c>
      <c r="J1183" s="1">
        <v>65</v>
      </c>
      <c r="K1183" s="1" t="s">
        <v>203</v>
      </c>
      <c r="L1183" s="1" t="s">
        <v>204</v>
      </c>
      <c r="M1183" s="1">
        <v>2006</v>
      </c>
      <c r="N1183" s="1">
        <v>49.518467432548199</v>
      </c>
      <c r="O1183" s="1">
        <v>-113.48745619859</v>
      </c>
      <c r="Q1183" s="1" t="s">
        <v>290</v>
      </c>
      <c r="R1183" s="1" t="s">
        <v>22</v>
      </c>
    </row>
    <row r="1184" spans="1:18" hidden="1" x14ac:dyDescent="0.3">
      <c r="A1184" s="1" t="s">
        <v>16</v>
      </c>
      <c r="B1184" s="1" t="s">
        <v>16</v>
      </c>
      <c r="C1184" s="1" t="s">
        <v>288</v>
      </c>
      <c r="D1184" s="1">
        <v>70.5</v>
      </c>
      <c r="E1184" s="1" t="s">
        <v>309</v>
      </c>
      <c r="F1184" s="1">
        <v>20</v>
      </c>
      <c r="G1184" s="1" t="str">
        <f t="shared" si="43"/>
        <v>20/47</v>
      </c>
      <c r="H1184" s="1">
        <v>1500</v>
      </c>
      <c r="I1184" s="1">
        <v>77</v>
      </c>
      <c r="J1184" s="1">
        <v>65</v>
      </c>
      <c r="K1184" s="1" t="s">
        <v>203</v>
      </c>
      <c r="L1184" s="1" t="s">
        <v>204</v>
      </c>
      <c r="M1184" s="1">
        <v>2006</v>
      </c>
      <c r="N1184" s="1">
        <v>49.516459061626101</v>
      </c>
      <c r="O1184" s="1">
        <v>-113.488606172627</v>
      </c>
      <c r="Q1184" s="1" t="s">
        <v>290</v>
      </c>
      <c r="R1184" s="1" t="s">
        <v>22</v>
      </c>
    </row>
    <row r="1185" spans="1:18" hidden="1" x14ac:dyDescent="0.3">
      <c r="A1185" s="1" t="s">
        <v>16</v>
      </c>
      <c r="B1185" s="1" t="s">
        <v>16</v>
      </c>
      <c r="C1185" s="1" t="s">
        <v>288</v>
      </c>
      <c r="D1185" s="1">
        <v>70.5</v>
      </c>
      <c r="E1185" s="1" t="s">
        <v>310</v>
      </c>
      <c r="F1185" s="1">
        <v>21</v>
      </c>
      <c r="G1185" s="1" t="str">
        <f t="shared" si="43"/>
        <v>21/47</v>
      </c>
      <c r="H1185" s="1">
        <v>1500</v>
      </c>
      <c r="I1185" s="1">
        <v>77</v>
      </c>
      <c r="J1185" s="1">
        <v>65</v>
      </c>
      <c r="K1185" s="1" t="s">
        <v>203</v>
      </c>
      <c r="L1185" s="1" t="s">
        <v>204</v>
      </c>
      <c r="M1185" s="1">
        <v>2006</v>
      </c>
      <c r="N1185" s="1">
        <v>49.514669902885601</v>
      </c>
      <c r="O1185" s="1">
        <v>-113.48965257687</v>
      </c>
      <c r="Q1185" s="1" t="s">
        <v>290</v>
      </c>
      <c r="R1185" s="1" t="s">
        <v>22</v>
      </c>
    </row>
    <row r="1186" spans="1:18" hidden="1" x14ac:dyDescent="0.3">
      <c r="A1186" s="1" t="s">
        <v>16</v>
      </c>
      <c r="B1186" s="1" t="s">
        <v>16</v>
      </c>
      <c r="C1186" s="1" t="s">
        <v>288</v>
      </c>
      <c r="D1186" s="1">
        <v>70.5</v>
      </c>
      <c r="E1186" s="1" t="s">
        <v>311</v>
      </c>
      <c r="F1186" s="1">
        <v>22</v>
      </c>
      <c r="G1186" s="1" t="str">
        <f t="shared" si="43"/>
        <v>22/47</v>
      </c>
      <c r="H1186" s="1">
        <v>1500</v>
      </c>
      <c r="I1186" s="1">
        <v>77</v>
      </c>
      <c r="J1186" s="1">
        <v>65</v>
      </c>
      <c r="K1186" s="1" t="s">
        <v>203</v>
      </c>
      <c r="L1186" s="1" t="s">
        <v>204</v>
      </c>
      <c r="M1186" s="1">
        <v>2006</v>
      </c>
      <c r="N1186" s="1">
        <v>49.513240977278301</v>
      </c>
      <c r="O1186" s="1">
        <v>-113.492231634779</v>
      </c>
      <c r="Q1186" s="1" t="s">
        <v>290</v>
      </c>
      <c r="R1186" s="1" t="s">
        <v>22</v>
      </c>
    </row>
    <row r="1187" spans="1:18" hidden="1" x14ac:dyDescent="0.3">
      <c r="A1187" s="1" t="s">
        <v>16</v>
      </c>
      <c r="B1187" s="1" t="s">
        <v>16</v>
      </c>
      <c r="C1187" s="1" t="s">
        <v>288</v>
      </c>
      <c r="D1187" s="1">
        <v>70.5</v>
      </c>
      <c r="E1187" s="1" t="s">
        <v>312</v>
      </c>
      <c r="F1187" s="1">
        <v>23</v>
      </c>
      <c r="G1187" s="1" t="str">
        <f t="shared" si="43"/>
        <v>23/47</v>
      </c>
      <c r="H1187" s="1">
        <v>1500</v>
      </c>
      <c r="I1187" s="1">
        <v>77</v>
      </c>
      <c r="J1187" s="1">
        <v>65</v>
      </c>
      <c r="K1187" s="1" t="s">
        <v>203</v>
      </c>
      <c r="L1187" s="1" t="s">
        <v>204</v>
      </c>
      <c r="M1187" s="1">
        <v>2006</v>
      </c>
      <c r="N1187" s="1">
        <v>49.511636591934803</v>
      </c>
      <c r="O1187" s="1">
        <v>-113.49441617074</v>
      </c>
      <c r="Q1187" s="1" t="s">
        <v>290</v>
      </c>
      <c r="R1187" s="1" t="s">
        <v>22</v>
      </c>
    </row>
    <row r="1188" spans="1:18" hidden="1" x14ac:dyDescent="0.3">
      <c r="A1188" s="1" t="s">
        <v>16</v>
      </c>
      <c r="B1188" s="1" t="s">
        <v>16</v>
      </c>
      <c r="C1188" s="1" t="s">
        <v>288</v>
      </c>
      <c r="D1188" s="1">
        <v>70.5</v>
      </c>
      <c r="E1188" s="1" t="s">
        <v>313</v>
      </c>
      <c r="F1188" s="1">
        <v>24</v>
      </c>
      <c r="G1188" s="1" t="str">
        <f t="shared" si="43"/>
        <v>24/47</v>
      </c>
      <c r="H1188" s="1">
        <v>1500</v>
      </c>
      <c r="I1188" s="1">
        <v>77</v>
      </c>
      <c r="J1188" s="1">
        <v>65</v>
      </c>
      <c r="K1188" s="1" t="s">
        <v>203</v>
      </c>
      <c r="L1188" s="1" t="s">
        <v>204</v>
      </c>
      <c r="M1188" s="1">
        <v>2006</v>
      </c>
      <c r="N1188" s="1">
        <v>49.510246789454698</v>
      </c>
      <c r="O1188" s="1">
        <v>-113.49347428790701</v>
      </c>
      <c r="Q1188" s="1" t="s">
        <v>290</v>
      </c>
      <c r="R1188" s="1" t="s">
        <v>22</v>
      </c>
    </row>
    <row r="1189" spans="1:18" hidden="1" x14ac:dyDescent="0.3">
      <c r="A1189" s="1" t="s">
        <v>16</v>
      </c>
      <c r="B1189" s="1" t="s">
        <v>16</v>
      </c>
      <c r="C1189" s="1" t="s">
        <v>288</v>
      </c>
      <c r="D1189" s="1">
        <v>70.5</v>
      </c>
      <c r="E1189" s="1" t="s">
        <v>314</v>
      </c>
      <c r="F1189" s="1">
        <v>25</v>
      </c>
      <c r="G1189" s="1" t="str">
        <f t="shared" si="43"/>
        <v>25/47</v>
      </c>
      <c r="H1189" s="1">
        <v>1500</v>
      </c>
      <c r="I1189" s="1">
        <v>77</v>
      </c>
      <c r="J1189" s="1">
        <v>65</v>
      </c>
      <c r="K1189" s="1" t="s">
        <v>203</v>
      </c>
      <c r="L1189" s="1" t="s">
        <v>204</v>
      </c>
      <c r="M1189" s="1">
        <v>2006</v>
      </c>
      <c r="N1189" s="1">
        <v>49.501301050694003</v>
      </c>
      <c r="O1189" s="1">
        <v>-113.500872461231</v>
      </c>
      <c r="Q1189" s="1" t="s">
        <v>290</v>
      </c>
      <c r="R1189" s="1" t="s">
        <v>22</v>
      </c>
    </row>
    <row r="1190" spans="1:18" hidden="1" x14ac:dyDescent="0.3">
      <c r="A1190" s="1" t="s">
        <v>16</v>
      </c>
      <c r="B1190" s="1" t="s">
        <v>16</v>
      </c>
      <c r="C1190" s="1" t="s">
        <v>288</v>
      </c>
      <c r="D1190" s="1">
        <v>70.5</v>
      </c>
      <c r="E1190" s="1" t="s">
        <v>315</v>
      </c>
      <c r="F1190" s="1">
        <v>26</v>
      </c>
      <c r="G1190" s="1" t="str">
        <f t="shared" si="43"/>
        <v>26/47</v>
      </c>
      <c r="H1190" s="1">
        <v>1500</v>
      </c>
      <c r="I1190" s="1">
        <v>77</v>
      </c>
      <c r="J1190" s="1">
        <v>65</v>
      </c>
      <c r="K1190" s="1" t="s">
        <v>203</v>
      </c>
      <c r="L1190" s="1" t="s">
        <v>204</v>
      </c>
      <c r="M1190" s="1">
        <v>2006</v>
      </c>
      <c r="N1190" s="1">
        <v>49.499617700839003</v>
      </c>
      <c r="O1190" s="1">
        <v>-113.501435305147</v>
      </c>
      <c r="Q1190" s="1" t="s">
        <v>290</v>
      </c>
      <c r="R1190" s="1" t="s">
        <v>22</v>
      </c>
    </row>
    <row r="1191" spans="1:18" hidden="1" x14ac:dyDescent="0.3">
      <c r="A1191" s="1" t="s">
        <v>16</v>
      </c>
      <c r="B1191" s="1" t="s">
        <v>16</v>
      </c>
      <c r="C1191" s="1" t="s">
        <v>288</v>
      </c>
      <c r="D1191" s="1">
        <v>70.5</v>
      </c>
      <c r="E1191" s="1" t="s">
        <v>316</v>
      </c>
      <c r="F1191" s="1">
        <v>27</v>
      </c>
      <c r="G1191" s="1" t="str">
        <f t="shared" si="43"/>
        <v>27/47</v>
      </c>
      <c r="H1191" s="1">
        <v>1500</v>
      </c>
      <c r="I1191" s="1">
        <v>77</v>
      </c>
      <c r="J1191" s="1">
        <v>65</v>
      </c>
      <c r="K1191" s="1" t="s">
        <v>203</v>
      </c>
      <c r="L1191" s="1" t="s">
        <v>204</v>
      </c>
      <c r="M1191" s="1">
        <v>2006</v>
      </c>
      <c r="N1191" s="1">
        <v>49.498086932515101</v>
      </c>
      <c r="O1191" s="1">
        <v>-113.50221015518299</v>
      </c>
      <c r="Q1191" s="1" t="s">
        <v>290</v>
      </c>
      <c r="R1191" s="1" t="s">
        <v>22</v>
      </c>
    </row>
    <row r="1192" spans="1:18" hidden="1" x14ac:dyDescent="0.3">
      <c r="A1192" s="1" t="s">
        <v>16</v>
      </c>
      <c r="B1192" s="1" t="s">
        <v>16</v>
      </c>
      <c r="C1192" s="1" t="s">
        <v>288</v>
      </c>
      <c r="D1192" s="1">
        <v>70.5</v>
      </c>
      <c r="E1192" s="1" t="s">
        <v>317</v>
      </c>
      <c r="F1192" s="1">
        <v>28</v>
      </c>
      <c r="G1192" s="1" t="str">
        <f t="shared" si="43"/>
        <v>28/47</v>
      </c>
      <c r="H1192" s="1">
        <v>1500</v>
      </c>
      <c r="I1192" s="1">
        <v>77</v>
      </c>
      <c r="J1192" s="1">
        <v>65</v>
      </c>
      <c r="K1192" s="1" t="s">
        <v>203</v>
      </c>
      <c r="L1192" s="1" t="s">
        <v>204</v>
      </c>
      <c r="M1192" s="1">
        <v>2006</v>
      </c>
      <c r="N1192" s="1">
        <v>49.496459017149903</v>
      </c>
      <c r="O1192" s="1">
        <v>-113.502747328529</v>
      </c>
      <c r="Q1192" s="1" t="s">
        <v>290</v>
      </c>
      <c r="R1192" s="1" t="s">
        <v>22</v>
      </c>
    </row>
    <row r="1193" spans="1:18" hidden="1" x14ac:dyDescent="0.3">
      <c r="A1193" s="1" t="s">
        <v>16</v>
      </c>
      <c r="B1193" s="1" t="s">
        <v>16</v>
      </c>
      <c r="C1193" s="1" t="s">
        <v>288</v>
      </c>
      <c r="D1193" s="1">
        <v>70.5</v>
      </c>
      <c r="E1193" s="1" t="s">
        <v>318</v>
      </c>
      <c r="F1193" s="1">
        <v>29</v>
      </c>
      <c r="G1193" s="1" t="str">
        <f t="shared" si="43"/>
        <v>29/47</v>
      </c>
      <c r="H1193" s="1">
        <v>1500</v>
      </c>
      <c r="I1193" s="1">
        <v>77</v>
      </c>
      <c r="J1193" s="1">
        <v>65</v>
      </c>
      <c r="K1193" s="1" t="s">
        <v>203</v>
      </c>
      <c r="L1193" s="1" t="s">
        <v>204</v>
      </c>
      <c r="M1193" s="1">
        <v>2006</v>
      </c>
      <c r="N1193" s="1">
        <v>49.504692178176398</v>
      </c>
      <c r="O1193" s="1">
        <v>-113.523482031374</v>
      </c>
      <c r="Q1193" s="1" t="s">
        <v>290</v>
      </c>
      <c r="R1193" s="1" t="s">
        <v>22</v>
      </c>
    </row>
    <row r="1194" spans="1:18" hidden="1" x14ac:dyDescent="0.3">
      <c r="A1194" s="1" t="s">
        <v>16</v>
      </c>
      <c r="B1194" s="1" t="s">
        <v>16</v>
      </c>
      <c r="C1194" s="1" t="s">
        <v>288</v>
      </c>
      <c r="D1194" s="1">
        <v>70.5</v>
      </c>
      <c r="E1194" s="1" t="s">
        <v>319</v>
      </c>
      <c r="F1194" s="1">
        <v>30</v>
      </c>
      <c r="G1194" s="1" t="str">
        <f t="shared" si="43"/>
        <v>30/47</v>
      </c>
      <c r="H1194" s="1">
        <v>1500</v>
      </c>
      <c r="I1194" s="1">
        <v>77</v>
      </c>
      <c r="J1194" s="1">
        <v>65</v>
      </c>
      <c r="K1194" s="1" t="s">
        <v>203</v>
      </c>
      <c r="L1194" s="1" t="s">
        <v>204</v>
      </c>
      <c r="M1194" s="1">
        <v>2006</v>
      </c>
      <c r="N1194" s="1">
        <v>49.502514419426298</v>
      </c>
      <c r="O1194" s="1">
        <v>-113.523114472747</v>
      </c>
      <c r="Q1194" s="1" t="s">
        <v>290</v>
      </c>
      <c r="R1194" s="1" t="s">
        <v>22</v>
      </c>
    </row>
    <row r="1195" spans="1:18" hidden="1" x14ac:dyDescent="0.3">
      <c r="A1195" s="1" t="s">
        <v>16</v>
      </c>
      <c r="B1195" s="1" t="s">
        <v>16</v>
      </c>
      <c r="C1195" s="1" t="s">
        <v>288</v>
      </c>
      <c r="D1195" s="1">
        <v>70.5</v>
      </c>
      <c r="E1195" s="1" t="s">
        <v>320</v>
      </c>
      <c r="F1195" s="1">
        <v>31</v>
      </c>
      <c r="G1195" s="1" t="str">
        <f t="shared" si="43"/>
        <v>31/47</v>
      </c>
      <c r="H1195" s="1">
        <v>1500</v>
      </c>
      <c r="I1195" s="1">
        <v>77</v>
      </c>
      <c r="J1195" s="1">
        <v>65</v>
      </c>
      <c r="K1195" s="1" t="s">
        <v>203</v>
      </c>
      <c r="L1195" s="1" t="s">
        <v>204</v>
      </c>
      <c r="M1195" s="1">
        <v>2006</v>
      </c>
      <c r="N1195" s="1">
        <v>49.502409299999997</v>
      </c>
      <c r="O1195" s="1">
        <v>-113.5211144</v>
      </c>
      <c r="Q1195" s="1" t="s">
        <v>290</v>
      </c>
      <c r="R1195" s="1" t="s">
        <v>22</v>
      </c>
    </row>
    <row r="1196" spans="1:18" hidden="1" x14ac:dyDescent="0.3">
      <c r="A1196" s="1" t="s">
        <v>16</v>
      </c>
      <c r="B1196" s="1" t="s">
        <v>16</v>
      </c>
      <c r="C1196" s="1" t="s">
        <v>288</v>
      </c>
      <c r="D1196" s="1">
        <v>70.5</v>
      </c>
      <c r="E1196" s="1" t="s">
        <v>321</v>
      </c>
      <c r="F1196" s="1">
        <v>32</v>
      </c>
      <c r="G1196" s="1" t="str">
        <f t="shared" si="43"/>
        <v>32/47</v>
      </c>
      <c r="H1196" s="1">
        <v>1500</v>
      </c>
      <c r="I1196" s="1">
        <v>77</v>
      </c>
      <c r="J1196" s="1">
        <v>65</v>
      </c>
      <c r="K1196" s="1" t="s">
        <v>203</v>
      </c>
      <c r="L1196" s="1" t="s">
        <v>204</v>
      </c>
      <c r="M1196" s="1">
        <v>2006</v>
      </c>
      <c r="N1196" s="1">
        <v>49.500750567900603</v>
      </c>
      <c r="O1196" s="1">
        <v>-113.518093716371</v>
      </c>
      <c r="Q1196" s="1" t="s">
        <v>290</v>
      </c>
      <c r="R1196" s="1" t="s">
        <v>22</v>
      </c>
    </row>
    <row r="1197" spans="1:18" hidden="1" x14ac:dyDescent="0.3">
      <c r="A1197" s="1" t="s">
        <v>16</v>
      </c>
      <c r="B1197" s="1" t="s">
        <v>16</v>
      </c>
      <c r="C1197" s="1" t="s">
        <v>288</v>
      </c>
      <c r="D1197" s="1">
        <v>70.5</v>
      </c>
      <c r="E1197" s="1" t="s">
        <v>322</v>
      </c>
      <c r="F1197" s="1">
        <v>33</v>
      </c>
      <c r="G1197" s="1" t="str">
        <f t="shared" si="43"/>
        <v>33/47</v>
      </c>
      <c r="H1197" s="1">
        <v>1500</v>
      </c>
      <c r="I1197" s="1">
        <v>77</v>
      </c>
      <c r="J1197" s="1">
        <v>65</v>
      </c>
      <c r="K1197" s="1" t="s">
        <v>203</v>
      </c>
      <c r="L1197" s="1" t="s">
        <v>204</v>
      </c>
      <c r="M1197" s="1">
        <v>2006</v>
      </c>
      <c r="N1197" s="1">
        <v>49.4999053293893</v>
      </c>
      <c r="O1197" s="1">
        <v>-113.516481723467</v>
      </c>
      <c r="Q1197" s="1" t="s">
        <v>290</v>
      </c>
      <c r="R1197" s="1" t="s">
        <v>22</v>
      </c>
    </row>
    <row r="1198" spans="1:18" hidden="1" x14ac:dyDescent="0.3">
      <c r="A1198" s="1" t="s">
        <v>16</v>
      </c>
      <c r="B1198" s="1" t="s">
        <v>16</v>
      </c>
      <c r="C1198" s="1" t="s">
        <v>288</v>
      </c>
      <c r="D1198" s="1">
        <v>70.5</v>
      </c>
      <c r="E1198" s="1" t="s">
        <v>323</v>
      </c>
      <c r="F1198" s="1">
        <v>34</v>
      </c>
      <c r="G1198" s="1" t="str">
        <f t="shared" si="43"/>
        <v>34/47</v>
      </c>
      <c r="H1198" s="1">
        <v>1500</v>
      </c>
      <c r="I1198" s="1">
        <v>77</v>
      </c>
      <c r="J1198" s="1">
        <v>65</v>
      </c>
      <c r="K1198" s="1" t="s">
        <v>203</v>
      </c>
      <c r="L1198" s="1" t="s">
        <v>204</v>
      </c>
      <c r="M1198" s="1">
        <v>2006</v>
      </c>
      <c r="N1198" s="1">
        <v>49.499023033504102</v>
      </c>
      <c r="O1198" s="1">
        <v>-113.514558331966</v>
      </c>
      <c r="Q1198" s="1" t="s">
        <v>290</v>
      </c>
      <c r="R1198" s="1" t="s">
        <v>22</v>
      </c>
    </row>
    <row r="1199" spans="1:18" hidden="1" x14ac:dyDescent="0.3">
      <c r="A1199" s="1" t="s">
        <v>16</v>
      </c>
      <c r="B1199" s="1" t="s">
        <v>16</v>
      </c>
      <c r="C1199" s="1" t="s">
        <v>288</v>
      </c>
      <c r="D1199" s="1">
        <v>70.5</v>
      </c>
      <c r="E1199" s="1" t="s">
        <v>324</v>
      </c>
      <c r="F1199" s="1">
        <v>35</v>
      </c>
      <c r="G1199" s="1" t="str">
        <f t="shared" si="43"/>
        <v>35/47</v>
      </c>
      <c r="H1199" s="1">
        <v>1500</v>
      </c>
      <c r="I1199" s="1">
        <v>77</v>
      </c>
      <c r="J1199" s="1">
        <v>65</v>
      </c>
      <c r="K1199" s="1" t="s">
        <v>203</v>
      </c>
      <c r="L1199" s="1" t="s">
        <v>204</v>
      </c>
      <c r="M1199" s="1">
        <v>2006</v>
      </c>
      <c r="N1199" s="1">
        <v>49.497716607418802</v>
      </c>
      <c r="O1199" s="1">
        <v>-113.513528433375</v>
      </c>
      <c r="Q1199" s="1" t="s">
        <v>290</v>
      </c>
      <c r="R1199" s="1" t="s">
        <v>22</v>
      </c>
    </row>
    <row r="1200" spans="1:18" hidden="1" x14ac:dyDescent="0.3">
      <c r="A1200" s="1" t="s">
        <v>16</v>
      </c>
      <c r="B1200" s="1" t="s">
        <v>16</v>
      </c>
      <c r="C1200" s="1" t="s">
        <v>288</v>
      </c>
      <c r="D1200" s="1">
        <v>70.5</v>
      </c>
      <c r="E1200" s="1" t="s">
        <v>325</v>
      </c>
      <c r="F1200" s="1">
        <v>36</v>
      </c>
      <c r="G1200" s="1" t="str">
        <f t="shared" si="43"/>
        <v>36/47</v>
      </c>
      <c r="H1200" s="1">
        <v>1500</v>
      </c>
      <c r="I1200" s="1">
        <v>77</v>
      </c>
      <c r="J1200" s="1">
        <v>65</v>
      </c>
      <c r="K1200" s="1" t="s">
        <v>203</v>
      </c>
      <c r="L1200" s="1" t="s">
        <v>204</v>
      </c>
      <c r="M1200" s="1">
        <v>2006</v>
      </c>
      <c r="N1200" s="1">
        <v>49.496720500000002</v>
      </c>
      <c r="O1200" s="1">
        <v>-113.5129774</v>
      </c>
      <c r="Q1200" s="1" t="s">
        <v>290</v>
      </c>
      <c r="R1200" s="1" t="s">
        <v>22</v>
      </c>
    </row>
    <row r="1201" spans="1:18" hidden="1" x14ac:dyDescent="0.3">
      <c r="A1201" s="1" t="s">
        <v>16</v>
      </c>
      <c r="B1201" s="1" t="s">
        <v>16</v>
      </c>
      <c r="C1201" s="1" t="s">
        <v>288</v>
      </c>
      <c r="D1201" s="1">
        <v>70.5</v>
      </c>
      <c r="E1201" s="1" t="s">
        <v>326</v>
      </c>
      <c r="F1201" s="1">
        <v>37</v>
      </c>
      <c r="G1201" s="1" t="str">
        <f t="shared" si="43"/>
        <v>37/47</v>
      </c>
      <c r="H1201" s="1">
        <v>1500</v>
      </c>
      <c r="I1201" s="1">
        <v>77</v>
      </c>
      <c r="J1201" s="1">
        <v>65</v>
      </c>
      <c r="K1201" s="1" t="s">
        <v>203</v>
      </c>
      <c r="L1201" s="1" t="s">
        <v>204</v>
      </c>
      <c r="M1201" s="1">
        <v>2006</v>
      </c>
      <c r="N1201" s="1">
        <v>49.495388599999998</v>
      </c>
      <c r="O1201" s="1">
        <v>-113.51257440000001</v>
      </c>
      <c r="Q1201" s="1" t="s">
        <v>290</v>
      </c>
      <c r="R1201" s="1" t="s">
        <v>22</v>
      </c>
    </row>
    <row r="1202" spans="1:18" hidden="1" x14ac:dyDescent="0.3">
      <c r="A1202" s="1" t="s">
        <v>16</v>
      </c>
      <c r="B1202" s="1" t="s">
        <v>16</v>
      </c>
      <c r="C1202" s="1" t="s">
        <v>288</v>
      </c>
      <c r="D1202" s="1">
        <v>70.5</v>
      </c>
      <c r="E1202" s="1" t="s">
        <v>327</v>
      </c>
      <c r="F1202" s="1">
        <v>38</v>
      </c>
      <c r="G1202" s="1" t="str">
        <f t="shared" si="43"/>
        <v>38/47</v>
      </c>
      <c r="H1202" s="1">
        <v>1500</v>
      </c>
      <c r="I1202" s="1">
        <v>77</v>
      </c>
      <c r="J1202" s="1">
        <v>65</v>
      </c>
      <c r="K1202" s="1" t="s">
        <v>203</v>
      </c>
      <c r="L1202" s="1" t="s">
        <v>204</v>
      </c>
      <c r="M1202" s="1">
        <v>2006</v>
      </c>
      <c r="N1202" s="1">
        <v>49.494093200000002</v>
      </c>
      <c r="O1202" s="1">
        <v>-113.5119304</v>
      </c>
      <c r="Q1202" s="1" t="s">
        <v>290</v>
      </c>
      <c r="R1202" s="1" t="s">
        <v>22</v>
      </c>
    </row>
    <row r="1203" spans="1:18" hidden="1" x14ac:dyDescent="0.3">
      <c r="A1203" s="1" t="s">
        <v>16</v>
      </c>
      <c r="B1203" s="1" t="s">
        <v>16</v>
      </c>
      <c r="C1203" s="1" t="s">
        <v>288</v>
      </c>
      <c r="D1203" s="1">
        <v>70.5</v>
      </c>
      <c r="E1203" s="1" t="s">
        <v>328</v>
      </c>
      <c r="F1203" s="1">
        <v>39</v>
      </c>
      <c r="G1203" s="1" t="str">
        <f t="shared" si="43"/>
        <v>39/47</v>
      </c>
      <c r="H1203" s="1">
        <v>1500</v>
      </c>
      <c r="I1203" s="1">
        <v>77</v>
      </c>
      <c r="J1203" s="1">
        <v>65</v>
      </c>
      <c r="K1203" s="1" t="s">
        <v>203</v>
      </c>
      <c r="L1203" s="1" t="s">
        <v>204</v>
      </c>
      <c r="M1203" s="1">
        <v>2006</v>
      </c>
      <c r="N1203" s="1">
        <v>49.492576999999997</v>
      </c>
      <c r="O1203" s="1">
        <v>-113.5115931</v>
      </c>
      <c r="Q1203" s="1" t="s">
        <v>290</v>
      </c>
      <c r="R1203" s="1" t="s">
        <v>22</v>
      </c>
    </row>
    <row r="1204" spans="1:18" hidden="1" x14ac:dyDescent="0.3">
      <c r="A1204" s="1" t="s">
        <v>16</v>
      </c>
      <c r="B1204" s="1" t="s">
        <v>16</v>
      </c>
      <c r="C1204" s="1" t="s">
        <v>288</v>
      </c>
      <c r="D1204" s="1">
        <v>70.5</v>
      </c>
      <c r="E1204" s="1" t="s">
        <v>329</v>
      </c>
      <c r="F1204" s="1">
        <v>40</v>
      </c>
      <c r="G1204" s="1" t="str">
        <f t="shared" si="43"/>
        <v>40/47</v>
      </c>
      <c r="H1204" s="1">
        <v>1500</v>
      </c>
      <c r="I1204" s="1">
        <v>77</v>
      </c>
      <c r="J1204" s="1">
        <v>65</v>
      </c>
      <c r="K1204" s="1" t="s">
        <v>203</v>
      </c>
      <c r="L1204" s="1" t="s">
        <v>204</v>
      </c>
      <c r="M1204" s="1">
        <v>2006</v>
      </c>
      <c r="N1204" s="1">
        <v>49.491350199999999</v>
      </c>
      <c r="O1204" s="1">
        <v>-113.51050789999999</v>
      </c>
      <c r="Q1204" s="1" t="s">
        <v>290</v>
      </c>
      <c r="R1204" s="1" t="s">
        <v>22</v>
      </c>
    </row>
    <row r="1205" spans="1:18" hidden="1" x14ac:dyDescent="0.3">
      <c r="A1205" s="1" t="s">
        <v>16</v>
      </c>
      <c r="B1205" s="1" t="s">
        <v>16</v>
      </c>
      <c r="C1205" s="1" t="s">
        <v>288</v>
      </c>
      <c r="D1205" s="1">
        <v>70.5</v>
      </c>
      <c r="E1205" s="1" t="s">
        <v>330</v>
      </c>
      <c r="F1205" s="1">
        <v>41</v>
      </c>
      <c r="G1205" s="1" t="str">
        <f t="shared" si="43"/>
        <v>41/47</v>
      </c>
      <c r="H1205" s="1">
        <v>1500</v>
      </c>
      <c r="I1205" s="1">
        <v>77</v>
      </c>
      <c r="J1205" s="1">
        <v>65</v>
      </c>
      <c r="K1205" s="1" t="s">
        <v>203</v>
      </c>
      <c r="L1205" s="1" t="s">
        <v>204</v>
      </c>
      <c r="M1205" s="1">
        <v>2006</v>
      </c>
      <c r="N1205" s="1">
        <v>49.490179300000001</v>
      </c>
      <c r="O1205" s="1">
        <v>-113.5090829</v>
      </c>
      <c r="Q1205" s="1" t="s">
        <v>290</v>
      </c>
      <c r="R1205" s="1" t="s">
        <v>22</v>
      </c>
    </row>
    <row r="1206" spans="1:18" hidden="1" x14ac:dyDescent="0.3">
      <c r="A1206" s="1" t="s">
        <v>16</v>
      </c>
      <c r="B1206" s="1" t="s">
        <v>16</v>
      </c>
      <c r="C1206" s="1" t="s">
        <v>288</v>
      </c>
      <c r="D1206" s="1">
        <v>70.5</v>
      </c>
      <c r="E1206" s="1" t="s">
        <v>331</v>
      </c>
      <c r="F1206" s="1">
        <v>42</v>
      </c>
      <c r="G1206" s="1" t="str">
        <f t="shared" si="43"/>
        <v>42/47</v>
      </c>
      <c r="H1206" s="1">
        <v>1500</v>
      </c>
      <c r="I1206" s="1">
        <v>77</v>
      </c>
      <c r="J1206" s="1">
        <v>65</v>
      </c>
      <c r="K1206" s="1" t="s">
        <v>203</v>
      </c>
      <c r="L1206" s="1" t="s">
        <v>204</v>
      </c>
      <c r="M1206" s="1">
        <v>2006</v>
      </c>
      <c r="N1206" s="1">
        <v>49.488955099999998</v>
      </c>
      <c r="O1206" s="1">
        <v>-113.5082891</v>
      </c>
      <c r="Q1206" s="1" t="s">
        <v>290</v>
      </c>
      <c r="R1206" s="1" t="s">
        <v>22</v>
      </c>
    </row>
    <row r="1207" spans="1:18" hidden="1" x14ac:dyDescent="0.3">
      <c r="A1207" s="1" t="s">
        <v>16</v>
      </c>
      <c r="B1207" s="1" t="s">
        <v>16</v>
      </c>
      <c r="C1207" s="1" t="s">
        <v>288</v>
      </c>
      <c r="D1207" s="1">
        <v>70.5</v>
      </c>
      <c r="E1207" s="1" t="s">
        <v>332</v>
      </c>
      <c r="F1207" s="1">
        <v>43</v>
      </c>
      <c r="G1207" s="1" t="str">
        <f t="shared" si="43"/>
        <v>43/47</v>
      </c>
      <c r="H1207" s="1">
        <v>1500</v>
      </c>
      <c r="I1207" s="1">
        <v>77</v>
      </c>
      <c r="J1207" s="1">
        <v>65</v>
      </c>
      <c r="K1207" s="1" t="s">
        <v>203</v>
      </c>
      <c r="L1207" s="1" t="s">
        <v>204</v>
      </c>
      <c r="M1207" s="1">
        <v>2006</v>
      </c>
      <c r="N1207" s="1">
        <v>49.487759699999998</v>
      </c>
      <c r="O1207" s="1">
        <v>-113.50770730000001</v>
      </c>
      <c r="Q1207" s="1" t="s">
        <v>290</v>
      </c>
      <c r="R1207" s="1" t="s">
        <v>22</v>
      </c>
    </row>
    <row r="1208" spans="1:18" hidden="1" x14ac:dyDescent="0.3">
      <c r="A1208" s="1" t="s">
        <v>16</v>
      </c>
      <c r="B1208" s="1" t="s">
        <v>16</v>
      </c>
      <c r="C1208" s="1" t="s">
        <v>288</v>
      </c>
      <c r="D1208" s="1">
        <v>70.5</v>
      </c>
      <c r="E1208" s="1" t="s">
        <v>333</v>
      </c>
      <c r="F1208" s="1">
        <v>44</v>
      </c>
      <c r="G1208" s="1" t="str">
        <f t="shared" si="43"/>
        <v>44/47</v>
      </c>
      <c r="H1208" s="1">
        <v>1500</v>
      </c>
      <c r="I1208" s="1">
        <v>77</v>
      </c>
      <c r="J1208" s="1">
        <v>65</v>
      </c>
      <c r="K1208" s="1" t="s">
        <v>203</v>
      </c>
      <c r="L1208" s="1" t="s">
        <v>204</v>
      </c>
      <c r="M1208" s="1">
        <v>2006</v>
      </c>
      <c r="N1208" s="1">
        <v>49.491791200000002</v>
      </c>
      <c r="O1208" s="1">
        <v>-113.5233084</v>
      </c>
      <c r="Q1208" s="1" t="s">
        <v>290</v>
      </c>
      <c r="R1208" s="1" t="s">
        <v>22</v>
      </c>
    </row>
    <row r="1209" spans="1:18" hidden="1" x14ac:dyDescent="0.3">
      <c r="A1209" s="1" t="s">
        <v>16</v>
      </c>
      <c r="B1209" s="1" t="s">
        <v>16</v>
      </c>
      <c r="C1209" s="1" t="s">
        <v>288</v>
      </c>
      <c r="D1209" s="1">
        <v>70.5</v>
      </c>
      <c r="E1209" s="1" t="s">
        <v>334</v>
      </c>
      <c r="F1209" s="1">
        <v>45</v>
      </c>
      <c r="G1209" s="1" t="str">
        <f t="shared" si="43"/>
        <v>45/47</v>
      </c>
      <c r="H1209" s="1">
        <v>1500</v>
      </c>
      <c r="I1209" s="1">
        <v>77</v>
      </c>
      <c r="J1209" s="1">
        <v>65</v>
      </c>
      <c r="K1209" s="1" t="s">
        <v>203</v>
      </c>
      <c r="L1209" s="1" t="s">
        <v>204</v>
      </c>
      <c r="M1209" s="1">
        <v>2006</v>
      </c>
      <c r="N1209" s="1">
        <v>49.490667999999999</v>
      </c>
      <c r="O1209" s="1">
        <v>-113.52208640000001</v>
      </c>
      <c r="Q1209" s="1" t="s">
        <v>290</v>
      </c>
      <c r="R1209" s="1" t="s">
        <v>22</v>
      </c>
    </row>
    <row r="1210" spans="1:18" hidden="1" x14ac:dyDescent="0.3">
      <c r="A1210" s="1" t="s">
        <v>16</v>
      </c>
      <c r="B1210" s="1" t="s">
        <v>16</v>
      </c>
      <c r="C1210" s="1" t="s">
        <v>288</v>
      </c>
      <c r="D1210" s="1">
        <v>70.5</v>
      </c>
      <c r="E1210" s="1" t="s">
        <v>335</v>
      </c>
      <c r="F1210" s="1">
        <v>46</v>
      </c>
      <c r="G1210" s="1" t="str">
        <f t="shared" si="43"/>
        <v>46/47</v>
      </c>
      <c r="H1210" s="1">
        <v>1500</v>
      </c>
      <c r="I1210" s="1">
        <v>77</v>
      </c>
      <c r="J1210" s="1">
        <v>65</v>
      </c>
      <c r="K1210" s="1" t="s">
        <v>203</v>
      </c>
      <c r="L1210" s="1" t="s">
        <v>204</v>
      </c>
      <c r="M1210" s="1">
        <v>2006</v>
      </c>
      <c r="N1210" s="1">
        <v>49.488464200000003</v>
      </c>
      <c r="O1210" s="1">
        <v>-113.5219455</v>
      </c>
      <c r="Q1210" s="1" t="s">
        <v>290</v>
      </c>
      <c r="R1210" s="1" t="s">
        <v>22</v>
      </c>
    </row>
    <row r="1211" spans="1:18" hidden="1" x14ac:dyDescent="0.3">
      <c r="A1211" s="1" t="s">
        <v>16</v>
      </c>
      <c r="B1211" s="1" t="s">
        <v>16</v>
      </c>
      <c r="C1211" s="1" t="s">
        <v>288</v>
      </c>
      <c r="D1211" s="1">
        <v>70.5</v>
      </c>
      <c r="E1211" s="1" t="s">
        <v>336</v>
      </c>
      <c r="F1211" s="1">
        <v>47</v>
      </c>
      <c r="G1211" s="1" t="str">
        <f t="shared" si="43"/>
        <v>47/47</v>
      </c>
      <c r="H1211" s="1">
        <v>1500</v>
      </c>
      <c r="I1211" s="1">
        <v>77</v>
      </c>
      <c r="J1211" s="1">
        <v>65</v>
      </c>
      <c r="K1211" s="1" t="s">
        <v>203</v>
      </c>
      <c r="L1211" s="1" t="s">
        <v>204</v>
      </c>
      <c r="M1211" s="1">
        <v>2006</v>
      </c>
      <c r="N1211" s="1">
        <v>49.488087</v>
      </c>
      <c r="O1211" s="1">
        <v>-113.5198999</v>
      </c>
      <c r="Q1211" s="1" t="s">
        <v>290</v>
      </c>
      <c r="R1211" s="1" t="s">
        <v>22</v>
      </c>
    </row>
    <row r="1212" spans="1:18" hidden="1" x14ac:dyDescent="0.3">
      <c r="A1212" s="1" t="s">
        <v>16</v>
      </c>
      <c r="B1212" s="1" t="s">
        <v>16</v>
      </c>
      <c r="C1212" s="1" t="s">
        <v>1323</v>
      </c>
      <c r="D1212" s="1">
        <v>113</v>
      </c>
      <c r="E1212" s="1" t="s">
        <v>1324</v>
      </c>
      <c r="F1212" s="1">
        <v>1</v>
      </c>
      <c r="G1212" s="1" t="str">
        <f t="shared" ref="G1212:G1234" si="44">F1212&amp;"/"&amp;23</f>
        <v>1/23</v>
      </c>
      <c r="H1212" s="1">
        <v>5000</v>
      </c>
      <c r="I1212" s="1">
        <v>145</v>
      </c>
      <c r="J1212" s="1">
        <v>95.5</v>
      </c>
      <c r="K1212" s="1" t="s">
        <v>944</v>
      </c>
      <c r="L1212" s="1" t="s">
        <v>1039</v>
      </c>
      <c r="M1212" s="1">
        <v>2023</v>
      </c>
      <c r="N1212" s="1">
        <v>49.587155000000003</v>
      </c>
      <c r="O1212" s="1">
        <v>-112.41724600000001</v>
      </c>
      <c r="Q1212" s="1" t="s">
        <v>1325</v>
      </c>
      <c r="R1212" s="1" t="s">
        <v>1082</v>
      </c>
    </row>
    <row r="1213" spans="1:18" hidden="1" x14ac:dyDescent="0.3">
      <c r="A1213" s="1" t="s">
        <v>16</v>
      </c>
      <c r="B1213" s="1" t="s">
        <v>16</v>
      </c>
      <c r="C1213" s="1" t="s">
        <v>1323</v>
      </c>
      <c r="D1213" s="1">
        <v>113</v>
      </c>
      <c r="E1213" s="1" t="s">
        <v>1326</v>
      </c>
      <c r="F1213" s="1">
        <v>2</v>
      </c>
      <c r="G1213" s="1" t="str">
        <f t="shared" si="44"/>
        <v>2/23</v>
      </c>
      <c r="H1213" s="1">
        <v>5000</v>
      </c>
      <c r="I1213" s="1">
        <v>145</v>
      </c>
      <c r="J1213" s="1">
        <v>95.5</v>
      </c>
      <c r="K1213" s="1" t="s">
        <v>944</v>
      </c>
      <c r="L1213" s="1" t="s">
        <v>1039</v>
      </c>
      <c r="M1213" s="1">
        <v>2023</v>
      </c>
      <c r="N1213" s="1">
        <v>49.583934999999997</v>
      </c>
      <c r="O1213" s="1">
        <v>-112.416729</v>
      </c>
      <c r="Q1213" s="1" t="s">
        <v>1325</v>
      </c>
      <c r="R1213" s="1" t="s">
        <v>1082</v>
      </c>
    </row>
    <row r="1214" spans="1:18" hidden="1" x14ac:dyDescent="0.3">
      <c r="A1214" s="1" t="s">
        <v>16</v>
      </c>
      <c r="B1214" s="1" t="s">
        <v>16</v>
      </c>
      <c r="C1214" s="1" t="s">
        <v>1323</v>
      </c>
      <c r="D1214" s="1">
        <v>113</v>
      </c>
      <c r="E1214" s="1" t="s">
        <v>1327</v>
      </c>
      <c r="F1214" s="1">
        <v>3</v>
      </c>
      <c r="G1214" s="1" t="str">
        <f t="shared" si="44"/>
        <v>3/23</v>
      </c>
      <c r="H1214" s="1">
        <v>5000</v>
      </c>
      <c r="I1214" s="1">
        <v>145</v>
      </c>
      <c r="J1214" s="1">
        <v>95.5</v>
      </c>
      <c r="K1214" s="1" t="s">
        <v>944</v>
      </c>
      <c r="L1214" s="1" t="s">
        <v>1039</v>
      </c>
      <c r="M1214" s="1">
        <v>2023</v>
      </c>
      <c r="N1214" s="1">
        <v>49.579172999999997</v>
      </c>
      <c r="O1214" s="1">
        <v>-112.416813</v>
      </c>
      <c r="Q1214" s="1" t="s">
        <v>1325</v>
      </c>
      <c r="R1214" s="1" t="s">
        <v>1082</v>
      </c>
    </row>
    <row r="1215" spans="1:18" hidden="1" x14ac:dyDescent="0.3">
      <c r="A1215" s="1" t="s">
        <v>16</v>
      </c>
      <c r="B1215" s="1" t="s">
        <v>16</v>
      </c>
      <c r="C1215" s="1" t="s">
        <v>1323</v>
      </c>
      <c r="D1215" s="1">
        <v>113</v>
      </c>
      <c r="E1215" s="1" t="s">
        <v>1328</v>
      </c>
      <c r="F1215" s="1">
        <v>4</v>
      </c>
      <c r="G1215" s="1" t="str">
        <f t="shared" si="44"/>
        <v>4/23</v>
      </c>
      <c r="H1215" s="1">
        <v>5000</v>
      </c>
      <c r="I1215" s="1">
        <v>145</v>
      </c>
      <c r="J1215" s="1">
        <v>95.5</v>
      </c>
      <c r="K1215" s="1" t="s">
        <v>944</v>
      </c>
      <c r="L1215" s="1" t="s">
        <v>1039</v>
      </c>
      <c r="M1215" s="1">
        <v>2023</v>
      </c>
      <c r="N1215" s="1">
        <v>49.571271000000003</v>
      </c>
      <c r="O1215" s="1">
        <v>-112.41531000000001</v>
      </c>
      <c r="Q1215" s="1" t="s">
        <v>1325</v>
      </c>
      <c r="R1215" s="1" t="s">
        <v>1082</v>
      </c>
    </row>
    <row r="1216" spans="1:18" hidden="1" x14ac:dyDescent="0.3">
      <c r="A1216" s="1" t="s">
        <v>16</v>
      </c>
      <c r="B1216" s="1" t="s">
        <v>16</v>
      </c>
      <c r="C1216" s="1" t="s">
        <v>1323</v>
      </c>
      <c r="D1216" s="1">
        <v>113</v>
      </c>
      <c r="E1216" s="1" t="s">
        <v>1329</v>
      </c>
      <c r="F1216" s="1">
        <v>5</v>
      </c>
      <c r="G1216" s="1" t="str">
        <f t="shared" si="44"/>
        <v>5/23</v>
      </c>
      <c r="H1216" s="1">
        <v>5000</v>
      </c>
      <c r="I1216" s="1">
        <v>145</v>
      </c>
      <c r="J1216" s="1">
        <v>95.5</v>
      </c>
      <c r="K1216" s="1" t="s">
        <v>944</v>
      </c>
      <c r="L1216" s="1" t="s">
        <v>1039</v>
      </c>
      <c r="M1216" s="1">
        <v>2023</v>
      </c>
      <c r="N1216" s="1">
        <v>49.564624000000002</v>
      </c>
      <c r="O1216" s="1">
        <v>-112.41543299999999</v>
      </c>
      <c r="Q1216" s="1" t="s">
        <v>1325</v>
      </c>
      <c r="R1216" s="1" t="s">
        <v>1082</v>
      </c>
    </row>
    <row r="1217" spans="1:18" hidden="1" x14ac:dyDescent="0.3">
      <c r="A1217" s="1" t="s">
        <v>16</v>
      </c>
      <c r="B1217" s="1" t="s">
        <v>16</v>
      </c>
      <c r="C1217" s="1" t="s">
        <v>1323</v>
      </c>
      <c r="D1217" s="1">
        <v>113</v>
      </c>
      <c r="E1217" s="1" t="s">
        <v>1330</v>
      </c>
      <c r="F1217" s="1">
        <v>6</v>
      </c>
      <c r="G1217" s="1" t="str">
        <f t="shared" si="44"/>
        <v>6/23</v>
      </c>
      <c r="H1217" s="1">
        <v>5000</v>
      </c>
      <c r="I1217" s="1">
        <v>145</v>
      </c>
      <c r="J1217" s="1">
        <v>95.5</v>
      </c>
      <c r="K1217" s="1" t="s">
        <v>944</v>
      </c>
      <c r="L1217" s="1" t="s">
        <v>1039</v>
      </c>
      <c r="M1217" s="1">
        <v>2023</v>
      </c>
      <c r="N1217" s="1">
        <v>49.561014999999998</v>
      </c>
      <c r="O1217" s="1">
        <v>-112.417601</v>
      </c>
      <c r="Q1217" s="1" t="s">
        <v>1325</v>
      </c>
      <c r="R1217" s="1" t="s">
        <v>1082</v>
      </c>
    </row>
    <row r="1218" spans="1:18" hidden="1" x14ac:dyDescent="0.3">
      <c r="A1218" s="1" t="s">
        <v>16</v>
      </c>
      <c r="B1218" s="1" t="s">
        <v>16</v>
      </c>
      <c r="C1218" s="1" t="s">
        <v>1323</v>
      </c>
      <c r="D1218" s="1">
        <v>113</v>
      </c>
      <c r="E1218" s="1" t="s">
        <v>1331</v>
      </c>
      <c r="F1218" s="1">
        <v>7</v>
      </c>
      <c r="G1218" s="1" t="str">
        <f t="shared" si="44"/>
        <v>7/23</v>
      </c>
      <c r="H1218" s="1">
        <v>5000</v>
      </c>
      <c r="I1218" s="1">
        <v>145</v>
      </c>
      <c r="J1218" s="1">
        <v>95.5</v>
      </c>
      <c r="K1218" s="1" t="s">
        <v>944</v>
      </c>
      <c r="L1218" s="1" t="s">
        <v>1039</v>
      </c>
      <c r="M1218" s="1">
        <v>2023</v>
      </c>
      <c r="N1218" s="1">
        <v>49.616370000000003</v>
      </c>
      <c r="O1218" s="1">
        <v>-112.361287</v>
      </c>
      <c r="Q1218" s="1" t="s">
        <v>1325</v>
      </c>
      <c r="R1218" s="1" t="s">
        <v>1082</v>
      </c>
    </row>
    <row r="1219" spans="1:18" hidden="1" x14ac:dyDescent="0.3">
      <c r="A1219" s="1" t="s">
        <v>16</v>
      </c>
      <c r="B1219" s="1" t="s">
        <v>16</v>
      </c>
      <c r="C1219" s="1" t="s">
        <v>1323</v>
      </c>
      <c r="D1219" s="1">
        <v>113</v>
      </c>
      <c r="E1219" s="1" t="s">
        <v>1332</v>
      </c>
      <c r="F1219" s="1">
        <v>8</v>
      </c>
      <c r="G1219" s="1" t="str">
        <f t="shared" si="44"/>
        <v>8/23</v>
      </c>
      <c r="H1219" s="1">
        <v>5000</v>
      </c>
      <c r="I1219" s="1">
        <v>145</v>
      </c>
      <c r="J1219" s="1">
        <v>95.5</v>
      </c>
      <c r="K1219" s="1" t="s">
        <v>944</v>
      </c>
      <c r="L1219" s="1" t="s">
        <v>1039</v>
      </c>
      <c r="M1219" s="1">
        <v>2023</v>
      </c>
      <c r="N1219" s="1">
        <v>49.612380000000002</v>
      </c>
      <c r="O1219" s="1">
        <v>-112.361405</v>
      </c>
      <c r="Q1219" s="1" t="s">
        <v>1325</v>
      </c>
      <c r="R1219" s="1" t="s">
        <v>1082</v>
      </c>
    </row>
    <row r="1220" spans="1:18" hidden="1" x14ac:dyDescent="0.3">
      <c r="A1220" s="1" t="s">
        <v>16</v>
      </c>
      <c r="B1220" s="1" t="s">
        <v>16</v>
      </c>
      <c r="C1220" s="1" t="s">
        <v>1323</v>
      </c>
      <c r="D1220" s="1">
        <v>113</v>
      </c>
      <c r="E1220" s="1" t="s">
        <v>1333</v>
      </c>
      <c r="F1220" s="1">
        <v>9</v>
      </c>
      <c r="G1220" s="1" t="str">
        <f t="shared" si="44"/>
        <v>9/23</v>
      </c>
      <c r="H1220" s="1">
        <v>5000</v>
      </c>
      <c r="I1220" s="1">
        <v>145</v>
      </c>
      <c r="J1220" s="1">
        <v>95.5</v>
      </c>
      <c r="K1220" s="1" t="s">
        <v>944</v>
      </c>
      <c r="L1220" s="1" t="s">
        <v>1039</v>
      </c>
      <c r="M1220" s="1">
        <v>2023</v>
      </c>
      <c r="N1220" s="1">
        <v>49.608693000000002</v>
      </c>
      <c r="O1220" s="1">
        <v>-112.360929</v>
      </c>
      <c r="Q1220" s="1" t="s">
        <v>1325</v>
      </c>
      <c r="R1220" s="1" t="s">
        <v>1082</v>
      </c>
    </row>
    <row r="1221" spans="1:18" hidden="1" x14ac:dyDescent="0.3">
      <c r="A1221" s="1" t="s">
        <v>16</v>
      </c>
      <c r="B1221" s="1" t="s">
        <v>16</v>
      </c>
      <c r="C1221" s="1" t="s">
        <v>1323</v>
      </c>
      <c r="D1221" s="1">
        <v>113</v>
      </c>
      <c r="E1221" s="1" t="s">
        <v>1334</v>
      </c>
      <c r="F1221" s="1">
        <v>10</v>
      </c>
      <c r="G1221" s="1" t="str">
        <f t="shared" si="44"/>
        <v>10/23</v>
      </c>
      <c r="H1221" s="1">
        <v>5000</v>
      </c>
      <c r="I1221" s="1">
        <v>145</v>
      </c>
      <c r="J1221" s="1">
        <v>95.5</v>
      </c>
      <c r="K1221" s="1" t="s">
        <v>944</v>
      </c>
      <c r="L1221" s="1" t="s">
        <v>1039</v>
      </c>
      <c r="M1221" s="1">
        <v>2023</v>
      </c>
      <c r="N1221" s="1">
        <v>49.602043000000002</v>
      </c>
      <c r="O1221" s="1">
        <v>-112.357411</v>
      </c>
      <c r="Q1221" s="1" t="s">
        <v>1325</v>
      </c>
      <c r="R1221" s="1" t="s">
        <v>1082</v>
      </c>
    </row>
    <row r="1222" spans="1:18" hidden="1" x14ac:dyDescent="0.3">
      <c r="A1222" s="1" t="s">
        <v>16</v>
      </c>
      <c r="B1222" s="1" t="s">
        <v>16</v>
      </c>
      <c r="C1222" s="1" t="s">
        <v>1323</v>
      </c>
      <c r="D1222" s="1">
        <v>113</v>
      </c>
      <c r="E1222" s="1" t="s">
        <v>1335</v>
      </c>
      <c r="F1222" s="1">
        <v>11</v>
      </c>
      <c r="G1222" s="1" t="str">
        <f t="shared" si="44"/>
        <v>11/23</v>
      </c>
      <c r="H1222" s="1">
        <v>5000</v>
      </c>
      <c r="I1222" s="1">
        <v>145</v>
      </c>
      <c r="J1222" s="1">
        <v>95.5</v>
      </c>
      <c r="K1222" s="1" t="s">
        <v>944</v>
      </c>
      <c r="L1222" s="1" t="s">
        <v>1039</v>
      </c>
      <c r="M1222" s="1">
        <v>2023</v>
      </c>
      <c r="N1222" s="1">
        <v>49.597799999999999</v>
      </c>
      <c r="O1222" s="1">
        <v>-112.36261500000001</v>
      </c>
      <c r="Q1222" s="1" t="s">
        <v>1325</v>
      </c>
      <c r="R1222" s="1" t="s">
        <v>1082</v>
      </c>
    </row>
    <row r="1223" spans="1:18" hidden="1" x14ac:dyDescent="0.3">
      <c r="A1223" s="1" t="s">
        <v>16</v>
      </c>
      <c r="B1223" s="1" t="s">
        <v>16</v>
      </c>
      <c r="C1223" s="1" t="s">
        <v>1323</v>
      </c>
      <c r="D1223" s="1">
        <v>113</v>
      </c>
      <c r="E1223" s="1" t="s">
        <v>1336</v>
      </c>
      <c r="F1223" s="1">
        <v>12</v>
      </c>
      <c r="G1223" s="1" t="str">
        <f t="shared" si="44"/>
        <v>12/23</v>
      </c>
      <c r="H1223" s="1">
        <v>5000</v>
      </c>
      <c r="I1223" s="1">
        <v>145</v>
      </c>
      <c r="J1223" s="1">
        <v>95.5</v>
      </c>
      <c r="K1223" s="1" t="s">
        <v>944</v>
      </c>
      <c r="L1223" s="1" t="s">
        <v>1039</v>
      </c>
      <c r="M1223" s="1">
        <v>2023</v>
      </c>
      <c r="N1223" s="1">
        <v>49.594904</v>
      </c>
      <c r="O1223" s="1">
        <v>-112.357029</v>
      </c>
      <c r="Q1223" s="1" t="s">
        <v>1325</v>
      </c>
      <c r="R1223" s="1" t="s">
        <v>1082</v>
      </c>
    </row>
    <row r="1224" spans="1:18" hidden="1" x14ac:dyDescent="0.3">
      <c r="A1224" s="1" t="s">
        <v>16</v>
      </c>
      <c r="B1224" s="1" t="s">
        <v>16</v>
      </c>
      <c r="C1224" s="1" t="s">
        <v>1323</v>
      </c>
      <c r="D1224" s="1">
        <v>113</v>
      </c>
      <c r="E1224" s="1" t="s">
        <v>1337</v>
      </c>
      <c r="F1224" s="1">
        <v>13</v>
      </c>
      <c r="G1224" s="1" t="str">
        <f t="shared" si="44"/>
        <v>13/23</v>
      </c>
      <c r="H1224" s="1">
        <v>5000</v>
      </c>
      <c r="I1224" s="1">
        <v>145</v>
      </c>
      <c r="J1224" s="1">
        <v>95.5</v>
      </c>
      <c r="K1224" s="1" t="s">
        <v>944</v>
      </c>
      <c r="L1224" s="1" t="s">
        <v>1039</v>
      </c>
      <c r="M1224" s="1">
        <v>2023</v>
      </c>
      <c r="N1224" s="1">
        <v>49.588568000000002</v>
      </c>
      <c r="O1224" s="1">
        <v>-112.36152199999999</v>
      </c>
      <c r="Q1224" s="1" t="s">
        <v>1325</v>
      </c>
      <c r="R1224" s="1" t="s">
        <v>1082</v>
      </c>
    </row>
    <row r="1225" spans="1:18" hidden="1" x14ac:dyDescent="0.3">
      <c r="A1225" s="1" t="s">
        <v>16</v>
      </c>
      <c r="B1225" s="1" t="s">
        <v>16</v>
      </c>
      <c r="C1225" s="1" t="s">
        <v>1323</v>
      </c>
      <c r="D1225" s="1">
        <v>113</v>
      </c>
      <c r="E1225" s="1" t="s">
        <v>1338</v>
      </c>
      <c r="F1225" s="1">
        <v>14</v>
      </c>
      <c r="G1225" s="1" t="str">
        <f t="shared" si="44"/>
        <v>14/23</v>
      </c>
      <c r="H1225" s="1">
        <v>5000</v>
      </c>
      <c r="I1225" s="1">
        <v>145</v>
      </c>
      <c r="J1225" s="1">
        <v>95.5</v>
      </c>
      <c r="K1225" s="1" t="s">
        <v>944</v>
      </c>
      <c r="L1225" s="1" t="s">
        <v>1039</v>
      </c>
      <c r="M1225" s="1">
        <v>2023</v>
      </c>
      <c r="N1225" s="1">
        <v>49.583638000000001</v>
      </c>
      <c r="O1225" s="1">
        <v>-112.36259099999999</v>
      </c>
      <c r="Q1225" s="1" t="s">
        <v>1325</v>
      </c>
      <c r="R1225" s="1" t="s">
        <v>1082</v>
      </c>
    </row>
    <row r="1226" spans="1:18" hidden="1" x14ac:dyDescent="0.3">
      <c r="A1226" s="1" t="s">
        <v>16</v>
      </c>
      <c r="B1226" s="1" t="s">
        <v>16</v>
      </c>
      <c r="C1226" s="1" t="s">
        <v>1323</v>
      </c>
      <c r="D1226" s="1">
        <v>113</v>
      </c>
      <c r="E1226" s="1" t="s">
        <v>1339</v>
      </c>
      <c r="F1226" s="1">
        <v>15</v>
      </c>
      <c r="G1226" s="1" t="str">
        <f t="shared" si="44"/>
        <v>15/23</v>
      </c>
      <c r="H1226" s="1">
        <v>5000</v>
      </c>
      <c r="I1226" s="1">
        <v>145</v>
      </c>
      <c r="J1226" s="1">
        <v>95.5</v>
      </c>
      <c r="K1226" s="1" t="s">
        <v>944</v>
      </c>
      <c r="L1226" s="1" t="s">
        <v>1039</v>
      </c>
      <c r="M1226" s="1">
        <v>2023</v>
      </c>
      <c r="N1226" s="1">
        <v>49.579028999999998</v>
      </c>
      <c r="O1226" s="1">
        <v>-112.360534</v>
      </c>
      <c r="Q1226" s="1" t="s">
        <v>1325</v>
      </c>
      <c r="R1226" s="1" t="s">
        <v>1082</v>
      </c>
    </row>
    <row r="1227" spans="1:18" hidden="1" x14ac:dyDescent="0.3">
      <c r="A1227" s="1" t="s">
        <v>16</v>
      </c>
      <c r="B1227" s="1" t="s">
        <v>16</v>
      </c>
      <c r="C1227" s="1" t="s">
        <v>1323</v>
      </c>
      <c r="D1227" s="1">
        <v>113</v>
      </c>
      <c r="E1227" s="1" t="s">
        <v>1340</v>
      </c>
      <c r="F1227" s="1">
        <v>16</v>
      </c>
      <c r="G1227" s="1" t="str">
        <f t="shared" si="44"/>
        <v>16/23</v>
      </c>
      <c r="H1227" s="1">
        <v>5000</v>
      </c>
      <c r="I1227" s="1">
        <v>145</v>
      </c>
      <c r="J1227" s="1">
        <v>95.5</v>
      </c>
      <c r="K1227" s="1" t="s">
        <v>944</v>
      </c>
      <c r="L1227" s="1" t="s">
        <v>1039</v>
      </c>
      <c r="M1227" s="1">
        <v>2023</v>
      </c>
      <c r="N1227" s="1">
        <v>49.573548000000002</v>
      </c>
      <c r="O1227" s="1">
        <v>-112.357405</v>
      </c>
      <c r="Q1227" s="1" t="s">
        <v>1325</v>
      </c>
      <c r="R1227" s="1" t="s">
        <v>1082</v>
      </c>
    </row>
    <row r="1228" spans="1:18" hidden="1" x14ac:dyDescent="0.3">
      <c r="A1228" s="1" t="s">
        <v>16</v>
      </c>
      <c r="B1228" s="1" t="s">
        <v>16</v>
      </c>
      <c r="C1228" s="1" t="s">
        <v>1323</v>
      </c>
      <c r="D1228" s="1">
        <v>113</v>
      </c>
      <c r="E1228" s="1" t="s">
        <v>1341</v>
      </c>
      <c r="F1228" s="1">
        <v>17</v>
      </c>
      <c r="G1228" s="1" t="str">
        <f t="shared" si="44"/>
        <v>17/23</v>
      </c>
      <c r="H1228" s="1">
        <v>5000</v>
      </c>
      <c r="I1228" s="1">
        <v>145</v>
      </c>
      <c r="J1228" s="1">
        <v>95.5</v>
      </c>
      <c r="K1228" s="1" t="s">
        <v>944</v>
      </c>
      <c r="L1228" s="1" t="s">
        <v>1039</v>
      </c>
      <c r="M1228" s="1">
        <v>2023</v>
      </c>
      <c r="N1228" s="1">
        <v>49.561647999999998</v>
      </c>
      <c r="O1228" s="1">
        <v>-112.345664</v>
      </c>
      <c r="Q1228" s="1" t="s">
        <v>1325</v>
      </c>
      <c r="R1228" s="1" t="s">
        <v>1082</v>
      </c>
    </row>
    <row r="1229" spans="1:18" hidden="1" x14ac:dyDescent="0.3">
      <c r="A1229" s="1" t="s">
        <v>16</v>
      </c>
      <c r="B1229" s="1" t="s">
        <v>16</v>
      </c>
      <c r="C1229" s="1" t="s">
        <v>1323</v>
      </c>
      <c r="D1229" s="1">
        <v>113</v>
      </c>
      <c r="E1229" s="1" t="s">
        <v>1342</v>
      </c>
      <c r="F1229" s="1">
        <v>18</v>
      </c>
      <c r="G1229" s="1" t="str">
        <f t="shared" si="44"/>
        <v>18/23</v>
      </c>
      <c r="H1229" s="1">
        <v>5000</v>
      </c>
      <c r="I1229" s="1">
        <v>145</v>
      </c>
      <c r="J1229" s="1">
        <v>95.5</v>
      </c>
      <c r="K1229" s="1" t="s">
        <v>944</v>
      </c>
      <c r="L1229" s="1" t="s">
        <v>1039</v>
      </c>
      <c r="M1229" s="1">
        <v>2023</v>
      </c>
      <c r="N1229" s="1">
        <v>49.558517000000002</v>
      </c>
      <c r="O1229" s="1">
        <v>-112.34021199999999</v>
      </c>
      <c r="Q1229" s="1" t="s">
        <v>1325</v>
      </c>
      <c r="R1229" s="1" t="s">
        <v>1082</v>
      </c>
    </row>
    <row r="1230" spans="1:18" hidden="1" x14ac:dyDescent="0.3">
      <c r="A1230" s="1" t="s">
        <v>16</v>
      </c>
      <c r="B1230" s="1" t="s">
        <v>16</v>
      </c>
      <c r="C1230" s="1" t="s">
        <v>1323</v>
      </c>
      <c r="D1230" s="1">
        <v>113</v>
      </c>
      <c r="E1230" s="1" t="s">
        <v>1343</v>
      </c>
      <c r="F1230" s="1">
        <v>19</v>
      </c>
      <c r="G1230" s="1" t="str">
        <f t="shared" si="44"/>
        <v>19/23</v>
      </c>
      <c r="H1230" s="1">
        <v>5000</v>
      </c>
      <c r="I1230" s="1">
        <v>145</v>
      </c>
      <c r="J1230" s="1">
        <v>95.5</v>
      </c>
      <c r="K1230" s="1" t="s">
        <v>944</v>
      </c>
      <c r="L1230" s="1" t="s">
        <v>1039</v>
      </c>
      <c r="M1230" s="1">
        <v>2023</v>
      </c>
      <c r="N1230" s="1">
        <v>49.554391000000003</v>
      </c>
      <c r="O1230" s="1">
        <v>-112.33511799999999</v>
      </c>
      <c r="Q1230" s="1" t="s">
        <v>1325</v>
      </c>
      <c r="R1230" s="1" t="s">
        <v>1082</v>
      </c>
    </row>
    <row r="1231" spans="1:18" hidden="1" x14ac:dyDescent="0.3">
      <c r="A1231" s="1" t="s">
        <v>16</v>
      </c>
      <c r="B1231" s="1" t="s">
        <v>16</v>
      </c>
      <c r="C1231" s="1" t="s">
        <v>1323</v>
      </c>
      <c r="D1231" s="1">
        <v>113</v>
      </c>
      <c r="E1231" s="1" t="s">
        <v>1344</v>
      </c>
      <c r="F1231" s="1">
        <v>20</v>
      </c>
      <c r="G1231" s="1" t="str">
        <f t="shared" si="44"/>
        <v>20/23</v>
      </c>
      <c r="H1231" s="1">
        <v>5000</v>
      </c>
      <c r="I1231" s="1">
        <v>145</v>
      </c>
      <c r="J1231" s="1">
        <v>95.5</v>
      </c>
      <c r="K1231" s="1" t="s">
        <v>944</v>
      </c>
      <c r="L1231" s="1" t="s">
        <v>1039</v>
      </c>
      <c r="M1231" s="1">
        <v>2023</v>
      </c>
      <c r="N1231" s="1">
        <v>49.551814</v>
      </c>
      <c r="O1231" s="1">
        <v>-112.327566</v>
      </c>
      <c r="Q1231" s="1" t="s">
        <v>1325</v>
      </c>
      <c r="R1231" s="1" t="s">
        <v>1082</v>
      </c>
    </row>
    <row r="1232" spans="1:18" hidden="1" x14ac:dyDescent="0.3">
      <c r="A1232" s="1" t="s">
        <v>16</v>
      </c>
      <c r="B1232" s="1" t="s">
        <v>16</v>
      </c>
      <c r="C1232" s="1" t="s">
        <v>1323</v>
      </c>
      <c r="D1232" s="1">
        <v>113</v>
      </c>
      <c r="E1232" s="1" t="s">
        <v>1345</v>
      </c>
      <c r="F1232" s="1">
        <v>21</v>
      </c>
      <c r="G1232" s="1" t="str">
        <f t="shared" si="44"/>
        <v>21/23</v>
      </c>
      <c r="H1232" s="1">
        <v>5000</v>
      </c>
      <c r="I1232" s="1">
        <v>145</v>
      </c>
      <c r="J1232" s="1">
        <v>95.5</v>
      </c>
      <c r="K1232" s="1" t="s">
        <v>944</v>
      </c>
      <c r="L1232" s="1" t="s">
        <v>1039</v>
      </c>
      <c r="M1232" s="1">
        <v>2023</v>
      </c>
      <c r="N1232" s="1">
        <v>49.549115999999998</v>
      </c>
      <c r="O1232" s="1">
        <v>-112.314758</v>
      </c>
      <c r="Q1232" s="1" t="s">
        <v>1325</v>
      </c>
      <c r="R1232" s="1" t="s">
        <v>1082</v>
      </c>
    </row>
    <row r="1233" spans="1:18" hidden="1" x14ac:dyDescent="0.3">
      <c r="A1233" s="1" t="s">
        <v>16</v>
      </c>
      <c r="B1233" s="1" t="s">
        <v>16</v>
      </c>
      <c r="C1233" s="1" t="s">
        <v>1323</v>
      </c>
      <c r="D1233" s="1">
        <v>113</v>
      </c>
      <c r="E1233" s="1" t="s">
        <v>1346</v>
      </c>
      <c r="F1233" s="1">
        <v>22</v>
      </c>
      <c r="G1233" s="1" t="str">
        <f t="shared" si="44"/>
        <v>22/23</v>
      </c>
      <c r="H1233" s="1">
        <v>5000</v>
      </c>
      <c r="I1233" s="1">
        <v>145</v>
      </c>
      <c r="J1233" s="1">
        <v>95.5</v>
      </c>
      <c r="K1233" s="1" t="s">
        <v>944</v>
      </c>
      <c r="L1233" s="1" t="s">
        <v>1039</v>
      </c>
      <c r="M1233" s="1">
        <v>2023</v>
      </c>
      <c r="N1233" s="1">
        <v>49.546602999999998</v>
      </c>
      <c r="O1233" s="1">
        <v>-112.310683</v>
      </c>
      <c r="Q1233" s="1" t="s">
        <v>1325</v>
      </c>
      <c r="R1233" s="1" t="s">
        <v>1082</v>
      </c>
    </row>
    <row r="1234" spans="1:18" hidden="1" x14ac:dyDescent="0.3">
      <c r="A1234" s="1" t="s">
        <v>16</v>
      </c>
      <c r="B1234" s="1" t="s">
        <v>16</v>
      </c>
      <c r="C1234" s="1" t="s">
        <v>1323</v>
      </c>
      <c r="D1234" s="1">
        <v>113</v>
      </c>
      <c r="E1234" s="1" t="s">
        <v>1347</v>
      </c>
      <c r="F1234" s="1">
        <v>23</v>
      </c>
      <c r="G1234" s="1" t="str">
        <f t="shared" si="44"/>
        <v>23/23</v>
      </c>
      <c r="H1234" s="1">
        <v>5000</v>
      </c>
      <c r="I1234" s="1">
        <v>145</v>
      </c>
      <c r="J1234" s="1">
        <v>95.5</v>
      </c>
      <c r="K1234" s="1" t="s">
        <v>944</v>
      </c>
      <c r="L1234" s="1" t="s">
        <v>1039</v>
      </c>
      <c r="M1234" s="1">
        <v>2023</v>
      </c>
      <c r="N1234" s="1">
        <v>49.541868000000001</v>
      </c>
      <c r="O1234" s="1">
        <v>-112.311138</v>
      </c>
      <c r="Q1234" s="1" t="s">
        <v>1325</v>
      </c>
      <c r="R1234" s="1" t="s">
        <v>1082</v>
      </c>
    </row>
    <row r="1235" spans="1:18" hidden="1" x14ac:dyDescent="0.3">
      <c r="A1235" s="1" t="s">
        <v>16</v>
      </c>
      <c r="B1235" s="1" t="s">
        <v>16</v>
      </c>
      <c r="C1235" s="1" t="s">
        <v>76</v>
      </c>
      <c r="D1235" s="1">
        <v>136.19999999999999</v>
      </c>
      <c r="E1235" s="1" t="s">
        <v>77</v>
      </c>
      <c r="F1235" s="1">
        <v>1</v>
      </c>
      <c r="G1235" s="1" t="str">
        <f t="shared" ref="G1235:G1266" si="45">F1235&amp;"/"&amp;61</f>
        <v>1/61</v>
      </c>
      <c r="H1235" s="1">
        <v>1800</v>
      </c>
      <c r="I1235" s="1">
        <v>80</v>
      </c>
      <c r="J1235" s="1">
        <v>65</v>
      </c>
      <c r="K1235" s="1" t="s">
        <v>25</v>
      </c>
      <c r="L1235" s="1" t="s">
        <v>78</v>
      </c>
      <c r="M1235" s="1">
        <v>2002</v>
      </c>
      <c r="N1235" s="1">
        <v>49.582845774961598</v>
      </c>
      <c r="O1235" s="1">
        <v>-113.79132358495001</v>
      </c>
      <c r="Q1235" s="1" t="s">
        <v>79</v>
      </c>
      <c r="R1235" s="1" t="s">
        <v>22</v>
      </c>
    </row>
    <row r="1236" spans="1:18" hidden="1" x14ac:dyDescent="0.3">
      <c r="A1236" s="1" t="s">
        <v>16</v>
      </c>
      <c r="B1236" s="1" t="s">
        <v>16</v>
      </c>
      <c r="C1236" s="1" t="s">
        <v>76</v>
      </c>
      <c r="D1236" s="1">
        <v>136.19999999999999</v>
      </c>
      <c r="E1236" s="1" t="s">
        <v>228</v>
      </c>
      <c r="F1236" s="1">
        <v>2</v>
      </c>
      <c r="G1236" s="1" t="str">
        <f t="shared" si="45"/>
        <v>2/61</v>
      </c>
      <c r="H1236" s="1">
        <v>1800</v>
      </c>
      <c r="I1236" s="1">
        <v>80</v>
      </c>
      <c r="J1236" s="1">
        <v>65</v>
      </c>
      <c r="K1236" s="1" t="s">
        <v>25</v>
      </c>
      <c r="L1236" s="1" t="s">
        <v>78</v>
      </c>
      <c r="M1236" s="1">
        <v>2004</v>
      </c>
      <c r="N1236" s="1">
        <v>49.597541849972302</v>
      </c>
      <c r="O1236" s="1">
        <v>-113.80613086209</v>
      </c>
      <c r="Q1236" s="1" t="s">
        <v>79</v>
      </c>
      <c r="R1236" s="1" t="s">
        <v>22</v>
      </c>
    </row>
    <row r="1237" spans="1:18" hidden="1" x14ac:dyDescent="0.3">
      <c r="A1237" s="1" t="s">
        <v>16</v>
      </c>
      <c r="B1237" s="1" t="s">
        <v>16</v>
      </c>
      <c r="C1237" s="1" t="s">
        <v>76</v>
      </c>
      <c r="D1237" s="1">
        <v>136.19999999999999</v>
      </c>
      <c r="E1237" s="1" t="s">
        <v>229</v>
      </c>
      <c r="F1237" s="1">
        <v>3</v>
      </c>
      <c r="G1237" s="1" t="str">
        <f t="shared" si="45"/>
        <v>3/61</v>
      </c>
      <c r="H1237" s="1">
        <v>1800</v>
      </c>
      <c r="I1237" s="1">
        <v>80</v>
      </c>
      <c r="J1237" s="1">
        <v>65</v>
      </c>
      <c r="K1237" s="1" t="s">
        <v>25</v>
      </c>
      <c r="L1237" s="1" t="s">
        <v>78</v>
      </c>
      <c r="M1237" s="1">
        <v>2004</v>
      </c>
      <c r="N1237" s="1">
        <v>49.5952696585844</v>
      </c>
      <c r="O1237" s="1">
        <v>-113.804889746702</v>
      </c>
      <c r="Q1237" s="1" t="s">
        <v>79</v>
      </c>
      <c r="R1237" s="1" t="s">
        <v>22</v>
      </c>
    </row>
    <row r="1238" spans="1:18" hidden="1" x14ac:dyDescent="0.3">
      <c r="A1238" s="1" t="s">
        <v>16</v>
      </c>
      <c r="B1238" s="1" t="s">
        <v>16</v>
      </c>
      <c r="C1238" s="1" t="s">
        <v>76</v>
      </c>
      <c r="D1238" s="1">
        <v>136.19999999999999</v>
      </c>
      <c r="E1238" s="1" t="s">
        <v>230</v>
      </c>
      <c r="F1238" s="1">
        <v>4</v>
      </c>
      <c r="G1238" s="1" t="str">
        <f t="shared" si="45"/>
        <v>4/61</v>
      </c>
      <c r="H1238" s="1">
        <v>1800</v>
      </c>
      <c r="I1238" s="1">
        <v>80</v>
      </c>
      <c r="J1238" s="1">
        <v>65</v>
      </c>
      <c r="K1238" s="1" t="s">
        <v>25</v>
      </c>
      <c r="L1238" s="1" t="s">
        <v>78</v>
      </c>
      <c r="M1238" s="1">
        <v>2004</v>
      </c>
      <c r="N1238" s="1">
        <v>49.593032756462101</v>
      </c>
      <c r="O1238" s="1">
        <v>-113.803148754171</v>
      </c>
      <c r="Q1238" s="1" t="s">
        <v>79</v>
      </c>
      <c r="R1238" s="1" t="s">
        <v>22</v>
      </c>
    </row>
    <row r="1239" spans="1:18" hidden="1" x14ac:dyDescent="0.3">
      <c r="A1239" s="1" t="s">
        <v>16</v>
      </c>
      <c r="B1239" s="1" t="s">
        <v>16</v>
      </c>
      <c r="C1239" s="1" t="s">
        <v>76</v>
      </c>
      <c r="D1239" s="1">
        <v>136.19999999999999</v>
      </c>
      <c r="E1239" s="1" t="s">
        <v>231</v>
      </c>
      <c r="F1239" s="1">
        <v>5</v>
      </c>
      <c r="G1239" s="1" t="str">
        <f t="shared" si="45"/>
        <v>5/61</v>
      </c>
      <c r="H1239" s="1">
        <v>1800</v>
      </c>
      <c r="I1239" s="1">
        <v>80</v>
      </c>
      <c r="J1239" s="1">
        <v>65</v>
      </c>
      <c r="K1239" s="1" t="s">
        <v>25</v>
      </c>
      <c r="L1239" s="1" t="s">
        <v>78</v>
      </c>
      <c r="M1239" s="1">
        <v>2004</v>
      </c>
      <c r="N1239" s="1">
        <v>49.590574815792301</v>
      </c>
      <c r="O1239" s="1">
        <v>-113.80103266295301</v>
      </c>
      <c r="Q1239" s="1" t="s">
        <v>79</v>
      </c>
      <c r="R1239" s="1" t="s">
        <v>22</v>
      </c>
    </row>
    <row r="1240" spans="1:18" hidden="1" x14ac:dyDescent="0.3">
      <c r="A1240" s="1" t="s">
        <v>16</v>
      </c>
      <c r="B1240" s="1" t="s">
        <v>16</v>
      </c>
      <c r="C1240" s="1" t="s">
        <v>76</v>
      </c>
      <c r="D1240" s="1">
        <v>136.19999999999999</v>
      </c>
      <c r="E1240" s="1" t="s">
        <v>232</v>
      </c>
      <c r="F1240" s="1">
        <v>6</v>
      </c>
      <c r="G1240" s="1" t="str">
        <f t="shared" si="45"/>
        <v>6/61</v>
      </c>
      <c r="H1240" s="1">
        <v>1800</v>
      </c>
      <c r="I1240" s="1">
        <v>80</v>
      </c>
      <c r="J1240" s="1">
        <v>65</v>
      </c>
      <c r="K1240" s="1" t="s">
        <v>25</v>
      </c>
      <c r="L1240" s="1" t="s">
        <v>78</v>
      </c>
      <c r="M1240" s="1">
        <v>2004</v>
      </c>
      <c r="N1240" s="1">
        <v>49.588222012545899</v>
      </c>
      <c r="O1240" s="1">
        <v>-113.79945570490599</v>
      </c>
      <c r="Q1240" s="1" t="s">
        <v>79</v>
      </c>
      <c r="R1240" s="1" t="s">
        <v>22</v>
      </c>
    </row>
    <row r="1241" spans="1:18" hidden="1" x14ac:dyDescent="0.3">
      <c r="A1241" s="1" t="s">
        <v>16</v>
      </c>
      <c r="B1241" s="1" t="s">
        <v>16</v>
      </c>
      <c r="C1241" s="1" t="s">
        <v>76</v>
      </c>
      <c r="D1241" s="1">
        <v>136.19999999999999</v>
      </c>
      <c r="E1241" s="1" t="s">
        <v>233</v>
      </c>
      <c r="F1241" s="1">
        <v>7</v>
      </c>
      <c r="G1241" s="1" t="str">
        <f t="shared" si="45"/>
        <v>7/61</v>
      </c>
      <c r="H1241" s="1">
        <v>1800</v>
      </c>
      <c r="I1241" s="1">
        <v>80</v>
      </c>
      <c r="J1241" s="1">
        <v>65</v>
      </c>
      <c r="K1241" s="1" t="s">
        <v>25</v>
      </c>
      <c r="L1241" s="1" t="s">
        <v>78</v>
      </c>
      <c r="M1241" s="1">
        <v>2004</v>
      </c>
      <c r="N1241" s="1">
        <v>49.586067844918098</v>
      </c>
      <c r="O1241" s="1">
        <v>-113.797671865238</v>
      </c>
      <c r="Q1241" s="1" t="s">
        <v>79</v>
      </c>
      <c r="R1241" s="1" t="s">
        <v>22</v>
      </c>
    </row>
    <row r="1242" spans="1:18" hidden="1" x14ac:dyDescent="0.3">
      <c r="A1242" s="1" t="s">
        <v>16</v>
      </c>
      <c r="B1242" s="1" t="s">
        <v>16</v>
      </c>
      <c r="C1242" s="1" t="s">
        <v>76</v>
      </c>
      <c r="D1242" s="1">
        <v>136.19999999999999</v>
      </c>
      <c r="E1242" s="1" t="s">
        <v>234</v>
      </c>
      <c r="F1242" s="1">
        <v>8</v>
      </c>
      <c r="G1242" s="1" t="str">
        <f t="shared" si="45"/>
        <v>8/61</v>
      </c>
      <c r="H1242" s="1">
        <v>1800</v>
      </c>
      <c r="I1242" s="1">
        <v>80</v>
      </c>
      <c r="J1242" s="1">
        <v>65</v>
      </c>
      <c r="K1242" s="1" t="s">
        <v>25</v>
      </c>
      <c r="L1242" s="1" t="s">
        <v>78</v>
      </c>
      <c r="M1242" s="1">
        <v>2004</v>
      </c>
      <c r="N1242" s="1">
        <v>49.624856489517697</v>
      </c>
      <c r="O1242" s="1">
        <v>-113.80611914273</v>
      </c>
      <c r="Q1242" s="1" t="s">
        <v>79</v>
      </c>
      <c r="R1242" s="1" t="s">
        <v>22</v>
      </c>
    </row>
    <row r="1243" spans="1:18" hidden="1" x14ac:dyDescent="0.3">
      <c r="A1243" s="1" t="s">
        <v>16</v>
      </c>
      <c r="B1243" s="1" t="s">
        <v>16</v>
      </c>
      <c r="C1243" s="1" t="s">
        <v>76</v>
      </c>
      <c r="D1243" s="1">
        <v>136.19999999999999</v>
      </c>
      <c r="E1243" s="1" t="s">
        <v>235</v>
      </c>
      <c r="F1243" s="1">
        <v>9</v>
      </c>
      <c r="G1243" s="1" t="str">
        <f t="shared" si="45"/>
        <v>9/61</v>
      </c>
      <c r="H1243" s="1">
        <v>1800</v>
      </c>
      <c r="I1243" s="1">
        <v>80</v>
      </c>
      <c r="J1243" s="1">
        <v>65</v>
      </c>
      <c r="K1243" s="1" t="s">
        <v>25</v>
      </c>
      <c r="L1243" s="1" t="s">
        <v>78</v>
      </c>
      <c r="M1243" s="1">
        <v>2004</v>
      </c>
      <c r="N1243" s="1">
        <v>49.622806100689402</v>
      </c>
      <c r="O1243" s="1">
        <v>-113.80414047307301</v>
      </c>
      <c r="Q1243" s="1" t="s">
        <v>79</v>
      </c>
      <c r="R1243" s="1" t="s">
        <v>22</v>
      </c>
    </row>
    <row r="1244" spans="1:18" hidden="1" x14ac:dyDescent="0.3">
      <c r="A1244" s="1" t="s">
        <v>16</v>
      </c>
      <c r="B1244" s="1" t="s">
        <v>16</v>
      </c>
      <c r="C1244" s="1" t="s">
        <v>76</v>
      </c>
      <c r="D1244" s="1">
        <v>136.19999999999999</v>
      </c>
      <c r="E1244" s="1" t="s">
        <v>236</v>
      </c>
      <c r="F1244" s="1">
        <v>10</v>
      </c>
      <c r="G1244" s="1" t="str">
        <f t="shared" si="45"/>
        <v>10/61</v>
      </c>
      <c r="H1244" s="1">
        <v>1800</v>
      </c>
      <c r="I1244" s="1">
        <v>80</v>
      </c>
      <c r="J1244" s="1">
        <v>65</v>
      </c>
      <c r="K1244" s="1" t="s">
        <v>25</v>
      </c>
      <c r="L1244" s="1" t="s">
        <v>78</v>
      </c>
      <c r="M1244" s="1">
        <v>2004</v>
      </c>
      <c r="N1244" s="1">
        <v>49.620708241137798</v>
      </c>
      <c r="O1244" s="1">
        <v>-113.802398030106</v>
      </c>
      <c r="Q1244" s="1" t="s">
        <v>79</v>
      </c>
      <c r="R1244" s="1" t="s">
        <v>22</v>
      </c>
    </row>
    <row r="1245" spans="1:18" hidden="1" x14ac:dyDescent="0.3">
      <c r="A1245" s="1" t="s">
        <v>16</v>
      </c>
      <c r="B1245" s="1" t="s">
        <v>16</v>
      </c>
      <c r="C1245" s="1" t="s">
        <v>76</v>
      </c>
      <c r="D1245" s="1">
        <v>136.19999999999999</v>
      </c>
      <c r="E1245" s="1" t="s">
        <v>237</v>
      </c>
      <c r="F1245" s="1">
        <v>11</v>
      </c>
      <c r="G1245" s="1" t="str">
        <f t="shared" si="45"/>
        <v>11/61</v>
      </c>
      <c r="H1245" s="1">
        <v>1800</v>
      </c>
      <c r="I1245" s="1">
        <v>80</v>
      </c>
      <c r="J1245" s="1">
        <v>65</v>
      </c>
      <c r="K1245" s="1" t="s">
        <v>25</v>
      </c>
      <c r="L1245" s="1" t="s">
        <v>78</v>
      </c>
      <c r="M1245" s="1">
        <v>2004</v>
      </c>
      <c r="N1245" s="1">
        <v>49.618797726078903</v>
      </c>
      <c r="O1245" s="1">
        <v>-113.80078911023099</v>
      </c>
      <c r="Q1245" s="1" t="s">
        <v>79</v>
      </c>
      <c r="R1245" s="1" t="s">
        <v>22</v>
      </c>
    </row>
    <row r="1246" spans="1:18" hidden="1" x14ac:dyDescent="0.3">
      <c r="A1246" s="1" t="s">
        <v>16</v>
      </c>
      <c r="B1246" s="1" t="s">
        <v>16</v>
      </c>
      <c r="C1246" s="1" t="s">
        <v>76</v>
      </c>
      <c r="D1246" s="1">
        <v>136.19999999999999</v>
      </c>
      <c r="E1246" s="1" t="s">
        <v>238</v>
      </c>
      <c r="F1246" s="1">
        <v>12</v>
      </c>
      <c r="G1246" s="1" t="str">
        <f t="shared" si="45"/>
        <v>12/61</v>
      </c>
      <c r="H1246" s="1">
        <v>1800</v>
      </c>
      <c r="I1246" s="1">
        <v>80</v>
      </c>
      <c r="J1246" s="1">
        <v>65</v>
      </c>
      <c r="K1246" s="1" t="s">
        <v>25</v>
      </c>
      <c r="L1246" s="1" t="s">
        <v>78</v>
      </c>
      <c r="M1246" s="1">
        <v>2004</v>
      </c>
      <c r="N1246" s="1">
        <v>49.616817909693999</v>
      </c>
      <c r="O1246" s="1">
        <v>-113.799531337537</v>
      </c>
      <c r="Q1246" s="1" t="s">
        <v>79</v>
      </c>
      <c r="R1246" s="1" t="s">
        <v>22</v>
      </c>
    </row>
    <row r="1247" spans="1:18" hidden="1" x14ac:dyDescent="0.3">
      <c r="A1247" s="1" t="s">
        <v>16</v>
      </c>
      <c r="B1247" s="1" t="s">
        <v>16</v>
      </c>
      <c r="C1247" s="1" t="s">
        <v>76</v>
      </c>
      <c r="D1247" s="1">
        <v>136.19999999999999</v>
      </c>
      <c r="E1247" s="1" t="s">
        <v>239</v>
      </c>
      <c r="F1247" s="1">
        <v>13</v>
      </c>
      <c r="G1247" s="1" t="str">
        <f t="shared" si="45"/>
        <v>13/61</v>
      </c>
      <c r="H1247" s="1">
        <v>1800</v>
      </c>
      <c r="I1247" s="1">
        <v>80</v>
      </c>
      <c r="J1247" s="1">
        <v>65</v>
      </c>
      <c r="K1247" s="1" t="s">
        <v>25</v>
      </c>
      <c r="L1247" s="1" t="s">
        <v>78</v>
      </c>
      <c r="M1247" s="1">
        <v>2004</v>
      </c>
      <c r="N1247" s="1">
        <v>49.614859047372903</v>
      </c>
      <c r="O1247" s="1">
        <v>-113.79783151057801</v>
      </c>
      <c r="Q1247" s="1" t="s">
        <v>79</v>
      </c>
      <c r="R1247" s="1" t="s">
        <v>22</v>
      </c>
    </row>
    <row r="1248" spans="1:18" hidden="1" x14ac:dyDescent="0.3">
      <c r="A1248" s="1" t="s">
        <v>16</v>
      </c>
      <c r="B1248" s="1" t="s">
        <v>16</v>
      </c>
      <c r="C1248" s="1" t="s">
        <v>76</v>
      </c>
      <c r="D1248" s="1">
        <v>136.19999999999999</v>
      </c>
      <c r="E1248" s="1" t="s">
        <v>240</v>
      </c>
      <c r="F1248" s="1">
        <v>14</v>
      </c>
      <c r="G1248" s="1" t="str">
        <f t="shared" si="45"/>
        <v>14/61</v>
      </c>
      <c r="H1248" s="1">
        <v>1800</v>
      </c>
      <c r="I1248" s="1">
        <v>80</v>
      </c>
      <c r="J1248" s="1">
        <v>65</v>
      </c>
      <c r="K1248" s="1" t="s">
        <v>25</v>
      </c>
      <c r="L1248" s="1" t="s">
        <v>78</v>
      </c>
      <c r="M1248" s="1">
        <v>2004</v>
      </c>
      <c r="N1248" s="1">
        <v>49.603505604645697</v>
      </c>
      <c r="O1248" s="1">
        <v>-113.78952238849401</v>
      </c>
      <c r="Q1248" s="1" t="s">
        <v>79</v>
      </c>
      <c r="R1248" s="1" t="s">
        <v>22</v>
      </c>
    </row>
    <row r="1249" spans="1:18" hidden="1" x14ac:dyDescent="0.3">
      <c r="A1249" s="1" t="s">
        <v>16</v>
      </c>
      <c r="B1249" s="1" t="s">
        <v>16</v>
      </c>
      <c r="C1249" s="1" t="s">
        <v>76</v>
      </c>
      <c r="D1249" s="1">
        <v>136.19999999999999</v>
      </c>
      <c r="E1249" s="1" t="s">
        <v>241</v>
      </c>
      <c r="F1249" s="1">
        <v>15</v>
      </c>
      <c r="G1249" s="1" t="str">
        <f t="shared" si="45"/>
        <v>15/61</v>
      </c>
      <c r="H1249" s="1">
        <v>1800</v>
      </c>
      <c r="I1249" s="1">
        <v>80</v>
      </c>
      <c r="J1249" s="1">
        <v>65</v>
      </c>
      <c r="K1249" s="1" t="s">
        <v>25</v>
      </c>
      <c r="L1249" s="1" t="s">
        <v>78</v>
      </c>
      <c r="M1249" s="1">
        <v>2004</v>
      </c>
      <c r="N1249" s="1">
        <v>49.601441818330898</v>
      </c>
      <c r="O1249" s="1">
        <v>-113.78776014709899</v>
      </c>
      <c r="Q1249" s="1" t="s">
        <v>79</v>
      </c>
      <c r="R1249" s="1" t="s">
        <v>22</v>
      </c>
    </row>
    <row r="1250" spans="1:18" hidden="1" x14ac:dyDescent="0.3">
      <c r="A1250" s="1" t="s">
        <v>16</v>
      </c>
      <c r="B1250" s="1" t="s">
        <v>16</v>
      </c>
      <c r="C1250" s="1" t="s">
        <v>76</v>
      </c>
      <c r="D1250" s="1">
        <v>136.19999999999999</v>
      </c>
      <c r="E1250" s="1" t="s">
        <v>242</v>
      </c>
      <c r="F1250" s="1">
        <v>16</v>
      </c>
      <c r="G1250" s="1" t="str">
        <f t="shared" si="45"/>
        <v>16/61</v>
      </c>
      <c r="H1250" s="1">
        <v>1800</v>
      </c>
      <c r="I1250" s="1">
        <v>80</v>
      </c>
      <c r="J1250" s="1">
        <v>65</v>
      </c>
      <c r="K1250" s="1" t="s">
        <v>25</v>
      </c>
      <c r="L1250" s="1" t="s">
        <v>78</v>
      </c>
      <c r="M1250" s="1">
        <v>2004</v>
      </c>
      <c r="N1250" s="1">
        <v>49.5991825646352</v>
      </c>
      <c r="O1250" s="1">
        <v>-113.78508558218</v>
      </c>
      <c r="Q1250" s="1" t="s">
        <v>79</v>
      </c>
      <c r="R1250" s="1" t="s">
        <v>22</v>
      </c>
    </row>
    <row r="1251" spans="1:18" hidden="1" x14ac:dyDescent="0.3">
      <c r="A1251" s="1" t="s">
        <v>16</v>
      </c>
      <c r="B1251" s="1" t="s">
        <v>16</v>
      </c>
      <c r="C1251" s="1" t="s">
        <v>76</v>
      </c>
      <c r="D1251" s="1">
        <v>136.19999999999999</v>
      </c>
      <c r="E1251" s="1" t="s">
        <v>243</v>
      </c>
      <c r="F1251" s="1">
        <v>17</v>
      </c>
      <c r="G1251" s="1" t="str">
        <f t="shared" si="45"/>
        <v>17/61</v>
      </c>
      <c r="H1251" s="1">
        <v>1800</v>
      </c>
      <c r="I1251" s="1">
        <v>80</v>
      </c>
      <c r="J1251" s="1">
        <v>65</v>
      </c>
      <c r="K1251" s="1" t="s">
        <v>25</v>
      </c>
      <c r="L1251" s="1" t="s">
        <v>78</v>
      </c>
      <c r="M1251" s="1">
        <v>2004</v>
      </c>
      <c r="N1251" s="1">
        <v>49.597153705382503</v>
      </c>
      <c r="O1251" s="1">
        <v>-113.78303563730201</v>
      </c>
      <c r="Q1251" s="1" t="s">
        <v>79</v>
      </c>
      <c r="R1251" s="1" t="s">
        <v>22</v>
      </c>
    </row>
    <row r="1252" spans="1:18" hidden="1" x14ac:dyDescent="0.3">
      <c r="A1252" s="1" t="s">
        <v>16</v>
      </c>
      <c r="B1252" s="1" t="s">
        <v>16</v>
      </c>
      <c r="C1252" s="1" t="s">
        <v>76</v>
      </c>
      <c r="D1252" s="1">
        <v>136.19999999999999</v>
      </c>
      <c r="E1252" s="1" t="s">
        <v>244</v>
      </c>
      <c r="F1252" s="1">
        <v>18</v>
      </c>
      <c r="G1252" s="1" t="str">
        <f t="shared" si="45"/>
        <v>18/61</v>
      </c>
      <c r="H1252" s="1">
        <v>1800</v>
      </c>
      <c r="I1252" s="1">
        <v>80</v>
      </c>
      <c r="J1252" s="1">
        <v>65</v>
      </c>
      <c r="K1252" s="1" t="s">
        <v>25</v>
      </c>
      <c r="L1252" s="1" t="s">
        <v>78</v>
      </c>
      <c r="M1252" s="1">
        <v>2004</v>
      </c>
      <c r="N1252" s="1">
        <v>49.595244687104703</v>
      </c>
      <c r="O1252" s="1">
        <v>-113.78057235687299</v>
      </c>
      <c r="Q1252" s="1" t="s">
        <v>79</v>
      </c>
      <c r="R1252" s="1" t="s">
        <v>22</v>
      </c>
    </row>
    <row r="1253" spans="1:18" hidden="1" x14ac:dyDescent="0.3">
      <c r="A1253" s="1" t="s">
        <v>16</v>
      </c>
      <c r="B1253" s="1" t="s">
        <v>16</v>
      </c>
      <c r="C1253" s="1" t="s">
        <v>76</v>
      </c>
      <c r="D1253" s="1">
        <v>136.19999999999999</v>
      </c>
      <c r="E1253" s="1" t="s">
        <v>245</v>
      </c>
      <c r="F1253" s="1">
        <v>19</v>
      </c>
      <c r="G1253" s="1" t="str">
        <f t="shared" si="45"/>
        <v>19/61</v>
      </c>
      <c r="H1253" s="1">
        <v>1800</v>
      </c>
      <c r="I1253" s="1">
        <v>80</v>
      </c>
      <c r="J1253" s="1">
        <v>65</v>
      </c>
      <c r="K1253" s="1" t="s">
        <v>25</v>
      </c>
      <c r="L1253" s="1" t="s">
        <v>78</v>
      </c>
      <c r="M1253" s="1">
        <v>2004</v>
      </c>
      <c r="N1253" s="1">
        <v>49.593082826167603</v>
      </c>
      <c r="O1253" s="1">
        <v>-113.778414940207</v>
      </c>
      <c r="Q1253" s="1" t="s">
        <v>79</v>
      </c>
      <c r="R1253" s="1" t="s">
        <v>22</v>
      </c>
    </row>
    <row r="1254" spans="1:18" hidden="1" x14ac:dyDescent="0.3">
      <c r="A1254" s="1" t="s">
        <v>16</v>
      </c>
      <c r="B1254" s="1" t="s">
        <v>16</v>
      </c>
      <c r="C1254" s="1" t="s">
        <v>76</v>
      </c>
      <c r="D1254" s="1">
        <v>136.19999999999999</v>
      </c>
      <c r="E1254" s="1" t="s">
        <v>246</v>
      </c>
      <c r="F1254" s="1">
        <v>20</v>
      </c>
      <c r="G1254" s="1" t="str">
        <f t="shared" si="45"/>
        <v>20/61</v>
      </c>
      <c r="H1254" s="1">
        <v>1800</v>
      </c>
      <c r="I1254" s="1">
        <v>80</v>
      </c>
      <c r="J1254" s="1">
        <v>65</v>
      </c>
      <c r="K1254" s="1" t="s">
        <v>25</v>
      </c>
      <c r="L1254" s="1" t="s">
        <v>78</v>
      </c>
      <c r="M1254" s="1">
        <v>2004</v>
      </c>
      <c r="N1254" s="1">
        <v>49.590958279726102</v>
      </c>
      <c r="O1254" s="1">
        <v>-113.77617691424</v>
      </c>
      <c r="Q1254" s="1" t="s">
        <v>79</v>
      </c>
      <c r="R1254" s="1" t="s">
        <v>22</v>
      </c>
    </row>
    <row r="1255" spans="1:18" hidden="1" x14ac:dyDescent="0.3">
      <c r="A1255" s="1" t="s">
        <v>16</v>
      </c>
      <c r="B1255" s="1" t="s">
        <v>16</v>
      </c>
      <c r="C1255" s="1" t="s">
        <v>76</v>
      </c>
      <c r="D1255" s="1">
        <v>136.19999999999999</v>
      </c>
      <c r="E1255" s="1" t="s">
        <v>247</v>
      </c>
      <c r="F1255" s="1">
        <v>21</v>
      </c>
      <c r="G1255" s="1" t="str">
        <f t="shared" si="45"/>
        <v>21/61</v>
      </c>
      <c r="H1255" s="1">
        <v>1800</v>
      </c>
      <c r="I1255" s="1">
        <v>80</v>
      </c>
      <c r="J1255" s="1">
        <v>65</v>
      </c>
      <c r="K1255" s="1" t="s">
        <v>25</v>
      </c>
      <c r="L1255" s="1" t="s">
        <v>78</v>
      </c>
      <c r="M1255" s="1">
        <v>2004</v>
      </c>
      <c r="N1255" s="1">
        <v>49.6383175635223</v>
      </c>
      <c r="O1255" s="1">
        <v>-113.80573037110101</v>
      </c>
      <c r="Q1255" s="1" t="s">
        <v>79</v>
      </c>
      <c r="R1255" s="1" t="s">
        <v>22</v>
      </c>
    </row>
    <row r="1256" spans="1:18" hidden="1" x14ac:dyDescent="0.3">
      <c r="A1256" s="1" t="s">
        <v>16</v>
      </c>
      <c r="B1256" s="1" t="s">
        <v>16</v>
      </c>
      <c r="C1256" s="1" t="s">
        <v>76</v>
      </c>
      <c r="D1256" s="1">
        <v>136.19999999999999</v>
      </c>
      <c r="E1256" s="1" t="s">
        <v>248</v>
      </c>
      <c r="F1256" s="1">
        <v>22</v>
      </c>
      <c r="G1256" s="1" t="str">
        <f t="shared" si="45"/>
        <v>22/61</v>
      </c>
      <c r="H1256" s="1">
        <v>1800</v>
      </c>
      <c r="I1256" s="1">
        <v>80</v>
      </c>
      <c r="J1256" s="1">
        <v>65</v>
      </c>
      <c r="K1256" s="1" t="s">
        <v>25</v>
      </c>
      <c r="L1256" s="1" t="s">
        <v>78</v>
      </c>
      <c r="M1256" s="1">
        <v>2004</v>
      </c>
      <c r="N1256" s="1">
        <v>49.6359930923524</v>
      </c>
      <c r="O1256" s="1">
        <v>-113.804061211145</v>
      </c>
      <c r="Q1256" s="1" t="s">
        <v>79</v>
      </c>
      <c r="R1256" s="1" t="s">
        <v>22</v>
      </c>
    </row>
    <row r="1257" spans="1:18" hidden="1" x14ac:dyDescent="0.3">
      <c r="A1257" s="1" t="s">
        <v>16</v>
      </c>
      <c r="B1257" s="1" t="s">
        <v>16</v>
      </c>
      <c r="C1257" s="1" t="s">
        <v>76</v>
      </c>
      <c r="D1257" s="1">
        <v>136.19999999999999</v>
      </c>
      <c r="E1257" s="1" t="s">
        <v>249</v>
      </c>
      <c r="F1257" s="1">
        <v>23</v>
      </c>
      <c r="G1257" s="1" t="str">
        <f t="shared" si="45"/>
        <v>23/61</v>
      </c>
      <c r="H1257" s="1">
        <v>1800</v>
      </c>
      <c r="I1257" s="1">
        <v>80</v>
      </c>
      <c r="J1257" s="1">
        <v>65</v>
      </c>
      <c r="K1257" s="1" t="s">
        <v>25</v>
      </c>
      <c r="L1257" s="1" t="s">
        <v>78</v>
      </c>
      <c r="M1257" s="1">
        <v>2004</v>
      </c>
      <c r="N1257" s="1">
        <v>49.633502116365399</v>
      </c>
      <c r="O1257" s="1">
        <v>-113.802378429751</v>
      </c>
      <c r="Q1257" s="1" t="s">
        <v>79</v>
      </c>
      <c r="R1257" s="1" t="s">
        <v>22</v>
      </c>
    </row>
    <row r="1258" spans="1:18" hidden="1" x14ac:dyDescent="0.3">
      <c r="A1258" s="1" t="s">
        <v>16</v>
      </c>
      <c r="B1258" s="1" t="s">
        <v>16</v>
      </c>
      <c r="C1258" s="1" t="s">
        <v>76</v>
      </c>
      <c r="D1258" s="1">
        <v>136.19999999999999</v>
      </c>
      <c r="E1258" s="1" t="s">
        <v>250</v>
      </c>
      <c r="F1258" s="1">
        <v>24</v>
      </c>
      <c r="G1258" s="1" t="str">
        <f t="shared" si="45"/>
        <v>24/61</v>
      </c>
      <c r="H1258" s="1">
        <v>1800</v>
      </c>
      <c r="I1258" s="1">
        <v>80</v>
      </c>
      <c r="J1258" s="1">
        <v>65</v>
      </c>
      <c r="K1258" s="1" t="s">
        <v>25</v>
      </c>
      <c r="L1258" s="1" t="s">
        <v>78</v>
      </c>
      <c r="M1258" s="1">
        <v>2004</v>
      </c>
      <c r="N1258" s="1">
        <v>49.6311651322426</v>
      </c>
      <c r="O1258" s="1">
        <v>-113.80072672844101</v>
      </c>
      <c r="Q1258" s="1" t="s">
        <v>79</v>
      </c>
      <c r="R1258" s="1" t="s">
        <v>22</v>
      </c>
    </row>
    <row r="1259" spans="1:18" hidden="1" x14ac:dyDescent="0.3">
      <c r="A1259" s="1" t="s">
        <v>16</v>
      </c>
      <c r="B1259" s="1" t="s">
        <v>16</v>
      </c>
      <c r="C1259" s="1" t="s">
        <v>76</v>
      </c>
      <c r="D1259" s="1">
        <v>136.19999999999999</v>
      </c>
      <c r="E1259" s="1" t="s">
        <v>251</v>
      </c>
      <c r="F1259" s="1">
        <v>25</v>
      </c>
      <c r="G1259" s="1" t="str">
        <f t="shared" si="45"/>
        <v>25/61</v>
      </c>
      <c r="H1259" s="1">
        <v>1800</v>
      </c>
      <c r="I1259" s="1">
        <v>80</v>
      </c>
      <c r="J1259" s="1">
        <v>65</v>
      </c>
      <c r="K1259" s="1" t="s">
        <v>25</v>
      </c>
      <c r="L1259" s="1" t="s">
        <v>78</v>
      </c>
      <c r="M1259" s="1">
        <v>2004</v>
      </c>
      <c r="N1259" s="1">
        <v>49.628733413834603</v>
      </c>
      <c r="O1259" s="1">
        <v>-113.79911759584201</v>
      </c>
      <c r="Q1259" s="1" t="s">
        <v>79</v>
      </c>
      <c r="R1259" s="1" t="s">
        <v>22</v>
      </c>
    </row>
    <row r="1260" spans="1:18" hidden="1" x14ac:dyDescent="0.3">
      <c r="A1260" s="1" t="s">
        <v>16</v>
      </c>
      <c r="B1260" s="1" t="s">
        <v>16</v>
      </c>
      <c r="C1260" s="1" t="s">
        <v>76</v>
      </c>
      <c r="D1260" s="1">
        <v>136.19999999999999</v>
      </c>
      <c r="E1260" s="1" t="s">
        <v>252</v>
      </c>
      <c r="F1260" s="1">
        <v>26</v>
      </c>
      <c r="G1260" s="1" t="str">
        <f t="shared" si="45"/>
        <v>26/61</v>
      </c>
      <c r="H1260" s="1">
        <v>1800</v>
      </c>
      <c r="I1260" s="1">
        <v>80</v>
      </c>
      <c r="J1260" s="1">
        <v>65</v>
      </c>
      <c r="K1260" s="1" t="s">
        <v>25</v>
      </c>
      <c r="L1260" s="1" t="s">
        <v>78</v>
      </c>
      <c r="M1260" s="1">
        <v>2004</v>
      </c>
      <c r="N1260" s="1">
        <v>49.626309583885401</v>
      </c>
      <c r="O1260" s="1">
        <v>-113.79732666147299</v>
      </c>
      <c r="Q1260" s="1" t="s">
        <v>79</v>
      </c>
      <c r="R1260" s="1" t="s">
        <v>22</v>
      </c>
    </row>
    <row r="1261" spans="1:18" hidden="1" x14ac:dyDescent="0.3">
      <c r="A1261" s="1" t="s">
        <v>16</v>
      </c>
      <c r="B1261" s="1" t="s">
        <v>16</v>
      </c>
      <c r="C1261" s="1" t="s">
        <v>76</v>
      </c>
      <c r="D1261" s="1">
        <v>136.19999999999999</v>
      </c>
      <c r="E1261" s="1" t="s">
        <v>253</v>
      </c>
      <c r="F1261" s="1">
        <v>27</v>
      </c>
      <c r="G1261" s="1" t="str">
        <f t="shared" si="45"/>
        <v>27/61</v>
      </c>
      <c r="H1261" s="1">
        <v>1800</v>
      </c>
      <c r="I1261" s="1">
        <v>80</v>
      </c>
      <c r="J1261" s="1">
        <v>65</v>
      </c>
      <c r="K1261" s="1" t="s">
        <v>25</v>
      </c>
      <c r="L1261" s="1" t="s">
        <v>78</v>
      </c>
      <c r="M1261" s="1">
        <v>2004</v>
      </c>
      <c r="N1261" s="1">
        <v>49.625086500107102</v>
      </c>
      <c r="O1261" s="1">
        <v>-113.79243994104</v>
      </c>
      <c r="Q1261" s="1" t="s">
        <v>79</v>
      </c>
      <c r="R1261" s="1" t="s">
        <v>22</v>
      </c>
    </row>
    <row r="1262" spans="1:18" hidden="1" x14ac:dyDescent="0.3">
      <c r="A1262" s="1" t="s">
        <v>16</v>
      </c>
      <c r="B1262" s="1" t="s">
        <v>16</v>
      </c>
      <c r="C1262" s="1" t="s">
        <v>76</v>
      </c>
      <c r="D1262" s="1">
        <v>136.19999999999999</v>
      </c>
      <c r="E1262" s="1" t="s">
        <v>254</v>
      </c>
      <c r="F1262" s="1">
        <v>28</v>
      </c>
      <c r="G1262" s="1" t="str">
        <f t="shared" si="45"/>
        <v>28/61</v>
      </c>
      <c r="H1262" s="1">
        <v>1800</v>
      </c>
      <c r="I1262" s="1">
        <v>80</v>
      </c>
      <c r="J1262" s="1">
        <v>65</v>
      </c>
      <c r="K1262" s="1" t="s">
        <v>25</v>
      </c>
      <c r="L1262" s="1" t="s">
        <v>78</v>
      </c>
      <c r="M1262" s="1">
        <v>2004</v>
      </c>
      <c r="N1262" s="1">
        <v>49.622937662627002</v>
      </c>
      <c r="O1262" s="1">
        <v>-113.790334645934</v>
      </c>
      <c r="Q1262" s="1" t="s">
        <v>79</v>
      </c>
      <c r="R1262" s="1" t="s">
        <v>22</v>
      </c>
    </row>
    <row r="1263" spans="1:18" hidden="1" x14ac:dyDescent="0.3">
      <c r="A1263" s="1" t="s">
        <v>16</v>
      </c>
      <c r="B1263" s="1" t="s">
        <v>16</v>
      </c>
      <c r="C1263" s="1" t="s">
        <v>76</v>
      </c>
      <c r="D1263" s="1">
        <v>136.19999999999999</v>
      </c>
      <c r="E1263" s="1" t="s">
        <v>255</v>
      </c>
      <c r="F1263" s="1">
        <v>29</v>
      </c>
      <c r="G1263" s="1" t="str">
        <f t="shared" si="45"/>
        <v>29/61</v>
      </c>
      <c r="H1263" s="1">
        <v>1800</v>
      </c>
      <c r="I1263" s="1">
        <v>80</v>
      </c>
      <c r="J1263" s="1">
        <v>65</v>
      </c>
      <c r="K1263" s="1" t="s">
        <v>25</v>
      </c>
      <c r="L1263" s="1" t="s">
        <v>78</v>
      </c>
      <c r="M1263" s="1">
        <v>2004</v>
      </c>
      <c r="N1263" s="1">
        <v>49.620861887564303</v>
      </c>
      <c r="O1263" s="1">
        <v>-113.78818375690599</v>
      </c>
      <c r="Q1263" s="1" t="s">
        <v>79</v>
      </c>
      <c r="R1263" s="1" t="s">
        <v>22</v>
      </c>
    </row>
    <row r="1264" spans="1:18" hidden="1" x14ac:dyDescent="0.3">
      <c r="A1264" s="1" t="s">
        <v>16</v>
      </c>
      <c r="B1264" s="1" t="s">
        <v>16</v>
      </c>
      <c r="C1264" s="1" t="s">
        <v>76</v>
      </c>
      <c r="D1264" s="1">
        <v>136.19999999999999</v>
      </c>
      <c r="E1264" s="1" t="s">
        <v>256</v>
      </c>
      <c r="F1264" s="1">
        <v>30</v>
      </c>
      <c r="G1264" s="1" t="str">
        <f t="shared" si="45"/>
        <v>30/61</v>
      </c>
      <c r="H1264" s="1">
        <v>1800</v>
      </c>
      <c r="I1264" s="1">
        <v>80</v>
      </c>
      <c r="J1264" s="1">
        <v>65</v>
      </c>
      <c r="K1264" s="1" t="s">
        <v>25</v>
      </c>
      <c r="L1264" s="1" t="s">
        <v>78</v>
      </c>
      <c r="M1264" s="1">
        <v>2004</v>
      </c>
      <c r="N1264" s="1">
        <v>49.618663571363697</v>
      </c>
      <c r="O1264" s="1">
        <v>-113.785869725973</v>
      </c>
      <c r="Q1264" s="1" t="s">
        <v>79</v>
      </c>
      <c r="R1264" s="1" t="s">
        <v>22</v>
      </c>
    </row>
    <row r="1265" spans="1:18" hidden="1" x14ac:dyDescent="0.3">
      <c r="A1265" s="1" t="s">
        <v>16</v>
      </c>
      <c r="B1265" s="1" t="s">
        <v>16</v>
      </c>
      <c r="C1265" s="1" t="s">
        <v>76</v>
      </c>
      <c r="D1265" s="1">
        <v>136.19999999999999</v>
      </c>
      <c r="E1265" s="1" t="s">
        <v>257</v>
      </c>
      <c r="F1265" s="1">
        <v>31</v>
      </c>
      <c r="G1265" s="1" t="str">
        <f t="shared" si="45"/>
        <v>31/61</v>
      </c>
      <c r="H1265" s="1">
        <v>1800</v>
      </c>
      <c r="I1265" s="1">
        <v>80</v>
      </c>
      <c r="J1265" s="1">
        <v>65</v>
      </c>
      <c r="K1265" s="1" t="s">
        <v>25</v>
      </c>
      <c r="L1265" s="1" t="s">
        <v>78</v>
      </c>
      <c r="M1265" s="1">
        <v>2004</v>
      </c>
      <c r="N1265" s="1">
        <v>49.616583971591901</v>
      </c>
      <c r="O1265" s="1">
        <v>-113.783789103261</v>
      </c>
      <c r="Q1265" s="1" t="s">
        <v>79</v>
      </c>
      <c r="R1265" s="1" t="s">
        <v>22</v>
      </c>
    </row>
    <row r="1266" spans="1:18" hidden="1" x14ac:dyDescent="0.3">
      <c r="A1266" s="1" t="s">
        <v>16</v>
      </c>
      <c r="B1266" s="1" t="s">
        <v>16</v>
      </c>
      <c r="C1266" s="1" t="s">
        <v>76</v>
      </c>
      <c r="D1266" s="1">
        <v>136.19999999999999</v>
      </c>
      <c r="E1266" s="1" t="s">
        <v>258</v>
      </c>
      <c r="F1266" s="1">
        <v>32</v>
      </c>
      <c r="G1266" s="1" t="str">
        <f t="shared" si="45"/>
        <v>32/61</v>
      </c>
      <c r="H1266" s="1">
        <v>1800</v>
      </c>
      <c r="I1266" s="1">
        <v>80</v>
      </c>
      <c r="J1266" s="1">
        <v>65</v>
      </c>
      <c r="K1266" s="1" t="s">
        <v>25</v>
      </c>
      <c r="L1266" s="1" t="s">
        <v>78</v>
      </c>
      <c r="M1266" s="1">
        <v>2004</v>
      </c>
      <c r="N1266" s="1">
        <v>49.614517109578102</v>
      </c>
      <c r="O1266" s="1">
        <v>-113.78162944461199</v>
      </c>
      <c r="Q1266" s="1" t="s">
        <v>79</v>
      </c>
      <c r="R1266" s="1" t="s">
        <v>22</v>
      </c>
    </row>
    <row r="1267" spans="1:18" hidden="1" x14ac:dyDescent="0.3">
      <c r="A1267" s="1" t="s">
        <v>16</v>
      </c>
      <c r="B1267" s="1" t="s">
        <v>16</v>
      </c>
      <c r="C1267" s="1" t="s">
        <v>76</v>
      </c>
      <c r="D1267" s="1">
        <v>136.19999999999999</v>
      </c>
      <c r="E1267" s="1" t="s">
        <v>259</v>
      </c>
      <c r="F1267" s="1">
        <v>33</v>
      </c>
      <c r="G1267" s="1" t="str">
        <f t="shared" ref="G1267:G1295" si="46">F1267&amp;"/"&amp;61</f>
        <v>33/61</v>
      </c>
      <c r="H1267" s="1">
        <v>1800</v>
      </c>
      <c r="I1267" s="1">
        <v>80</v>
      </c>
      <c r="J1267" s="1">
        <v>65</v>
      </c>
      <c r="K1267" s="1" t="s">
        <v>25</v>
      </c>
      <c r="L1267" s="1" t="s">
        <v>78</v>
      </c>
      <c r="M1267" s="1">
        <v>2004</v>
      </c>
      <c r="N1267" s="1">
        <v>49.612342499564399</v>
      </c>
      <c r="O1267" s="1">
        <v>-113.779320031948</v>
      </c>
      <c r="Q1267" s="1" t="s">
        <v>79</v>
      </c>
      <c r="R1267" s="1" t="s">
        <v>22</v>
      </c>
    </row>
    <row r="1268" spans="1:18" hidden="1" x14ac:dyDescent="0.3">
      <c r="A1268" s="1" t="s">
        <v>16</v>
      </c>
      <c r="B1268" s="1" t="s">
        <v>16</v>
      </c>
      <c r="C1268" s="1" t="s">
        <v>76</v>
      </c>
      <c r="D1268" s="1">
        <v>136.19999999999999</v>
      </c>
      <c r="E1268" s="1" t="s">
        <v>260</v>
      </c>
      <c r="F1268" s="1">
        <v>34</v>
      </c>
      <c r="G1268" s="1" t="str">
        <f t="shared" si="46"/>
        <v>34/61</v>
      </c>
      <c r="H1268" s="1">
        <v>1800</v>
      </c>
      <c r="I1268" s="1">
        <v>80</v>
      </c>
      <c r="J1268" s="1">
        <v>65</v>
      </c>
      <c r="K1268" s="1" t="s">
        <v>25</v>
      </c>
      <c r="L1268" s="1" t="s">
        <v>78</v>
      </c>
      <c r="M1268" s="1">
        <v>2004</v>
      </c>
      <c r="N1268" s="1">
        <v>49.607991895740298</v>
      </c>
      <c r="O1268" s="1">
        <v>-113.778419567455</v>
      </c>
      <c r="Q1268" s="1" t="s">
        <v>79</v>
      </c>
      <c r="R1268" s="1" t="s">
        <v>22</v>
      </c>
    </row>
    <row r="1269" spans="1:18" hidden="1" x14ac:dyDescent="0.3">
      <c r="A1269" s="1" t="s">
        <v>16</v>
      </c>
      <c r="B1269" s="1" t="s">
        <v>16</v>
      </c>
      <c r="C1269" s="1" t="s">
        <v>76</v>
      </c>
      <c r="D1269" s="1">
        <v>136.19999999999999</v>
      </c>
      <c r="E1269" s="1" t="s">
        <v>261</v>
      </c>
      <c r="F1269" s="1">
        <v>35</v>
      </c>
      <c r="G1269" s="1" t="str">
        <f t="shared" si="46"/>
        <v>35/61</v>
      </c>
      <c r="H1269" s="1">
        <v>1800</v>
      </c>
      <c r="I1269" s="1">
        <v>80</v>
      </c>
      <c r="J1269" s="1">
        <v>65</v>
      </c>
      <c r="K1269" s="1" t="s">
        <v>25</v>
      </c>
      <c r="L1269" s="1" t="s">
        <v>78</v>
      </c>
      <c r="M1269" s="1">
        <v>2004</v>
      </c>
      <c r="N1269" s="1">
        <v>49.605817767436598</v>
      </c>
      <c r="O1269" s="1">
        <v>-113.776161642864</v>
      </c>
      <c r="Q1269" s="1" t="s">
        <v>79</v>
      </c>
      <c r="R1269" s="1" t="s">
        <v>22</v>
      </c>
    </row>
    <row r="1270" spans="1:18" hidden="1" x14ac:dyDescent="0.3">
      <c r="A1270" s="1" t="s">
        <v>16</v>
      </c>
      <c r="B1270" s="1" t="s">
        <v>16</v>
      </c>
      <c r="C1270" s="1" t="s">
        <v>76</v>
      </c>
      <c r="D1270" s="1">
        <v>136.19999999999999</v>
      </c>
      <c r="E1270" s="1" t="s">
        <v>262</v>
      </c>
      <c r="F1270" s="1">
        <v>36</v>
      </c>
      <c r="G1270" s="1" t="str">
        <f t="shared" si="46"/>
        <v>36/61</v>
      </c>
      <c r="H1270" s="1">
        <v>1800</v>
      </c>
      <c r="I1270" s="1">
        <v>80</v>
      </c>
      <c r="J1270" s="1">
        <v>65</v>
      </c>
      <c r="K1270" s="1" t="s">
        <v>25</v>
      </c>
      <c r="L1270" s="1" t="s">
        <v>78</v>
      </c>
      <c r="M1270" s="1">
        <v>2004</v>
      </c>
      <c r="N1270" s="1">
        <v>49.603584866856799</v>
      </c>
      <c r="O1270" s="1">
        <v>-113.774008991567</v>
      </c>
      <c r="Q1270" s="1" t="s">
        <v>79</v>
      </c>
      <c r="R1270" s="1" t="s">
        <v>22</v>
      </c>
    </row>
    <row r="1271" spans="1:18" hidden="1" x14ac:dyDescent="0.3">
      <c r="A1271" s="1" t="s">
        <v>16</v>
      </c>
      <c r="B1271" s="1" t="s">
        <v>16</v>
      </c>
      <c r="C1271" s="1" t="s">
        <v>76</v>
      </c>
      <c r="D1271" s="1">
        <v>136.19999999999999</v>
      </c>
      <c r="E1271" s="1" t="s">
        <v>263</v>
      </c>
      <c r="F1271" s="1">
        <v>37</v>
      </c>
      <c r="G1271" s="1" t="str">
        <f t="shared" si="46"/>
        <v>37/61</v>
      </c>
      <c r="H1271" s="1">
        <v>1800</v>
      </c>
      <c r="I1271" s="1">
        <v>80</v>
      </c>
      <c r="J1271" s="1">
        <v>65</v>
      </c>
      <c r="K1271" s="1" t="s">
        <v>25</v>
      </c>
      <c r="L1271" s="1" t="s">
        <v>78</v>
      </c>
      <c r="M1271" s="1">
        <v>2004</v>
      </c>
      <c r="N1271" s="1">
        <v>49.601511631359898</v>
      </c>
      <c r="O1271" s="1">
        <v>-113.77057275697599</v>
      </c>
      <c r="Q1271" s="1" t="s">
        <v>79</v>
      </c>
      <c r="R1271" s="1" t="s">
        <v>22</v>
      </c>
    </row>
    <row r="1272" spans="1:18" hidden="1" x14ac:dyDescent="0.3">
      <c r="A1272" s="1" t="s">
        <v>16</v>
      </c>
      <c r="B1272" s="1" t="s">
        <v>16</v>
      </c>
      <c r="C1272" s="1" t="s">
        <v>76</v>
      </c>
      <c r="D1272" s="1">
        <v>136.19999999999999</v>
      </c>
      <c r="E1272" s="1" t="s">
        <v>264</v>
      </c>
      <c r="F1272" s="1">
        <v>38</v>
      </c>
      <c r="G1272" s="1" t="str">
        <f t="shared" si="46"/>
        <v>38/61</v>
      </c>
      <c r="H1272" s="1">
        <v>1800</v>
      </c>
      <c r="I1272" s="1">
        <v>80</v>
      </c>
      <c r="J1272" s="1">
        <v>65</v>
      </c>
      <c r="K1272" s="1" t="s">
        <v>25</v>
      </c>
      <c r="L1272" s="1" t="s">
        <v>78</v>
      </c>
      <c r="M1272" s="1">
        <v>2004</v>
      </c>
      <c r="N1272" s="1">
        <v>49.599457548300698</v>
      </c>
      <c r="O1272" s="1">
        <v>-113.768284637723</v>
      </c>
      <c r="Q1272" s="1" t="s">
        <v>79</v>
      </c>
      <c r="R1272" s="1" t="s">
        <v>22</v>
      </c>
    </row>
    <row r="1273" spans="1:18" hidden="1" x14ac:dyDescent="0.3">
      <c r="A1273" s="1" t="s">
        <v>16</v>
      </c>
      <c r="B1273" s="1" t="s">
        <v>16</v>
      </c>
      <c r="C1273" s="1" t="s">
        <v>76</v>
      </c>
      <c r="D1273" s="1">
        <v>136.19999999999999</v>
      </c>
      <c r="E1273" s="1" t="s">
        <v>265</v>
      </c>
      <c r="F1273" s="1">
        <v>39</v>
      </c>
      <c r="G1273" s="1" t="str">
        <f t="shared" si="46"/>
        <v>39/61</v>
      </c>
      <c r="H1273" s="1">
        <v>1800</v>
      </c>
      <c r="I1273" s="1">
        <v>80</v>
      </c>
      <c r="J1273" s="1">
        <v>65</v>
      </c>
      <c r="K1273" s="1" t="s">
        <v>25</v>
      </c>
      <c r="L1273" s="1" t="s">
        <v>78</v>
      </c>
      <c r="M1273" s="1">
        <v>2004</v>
      </c>
      <c r="N1273" s="1">
        <v>49.597356055633803</v>
      </c>
      <c r="O1273" s="1">
        <v>-113.76602559001201</v>
      </c>
      <c r="Q1273" s="1" t="s">
        <v>79</v>
      </c>
      <c r="R1273" s="1" t="s">
        <v>22</v>
      </c>
    </row>
    <row r="1274" spans="1:18" hidden="1" x14ac:dyDescent="0.3">
      <c r="A1274" s="1" t="s">
        <v>16</v>
      </c>
      <c r="B1274" s="1" t="s">
        <v>16</v>
      </c>
      <c r="C1274" s="1" t="s">
        <v>76</v>
      </c>
      <c r="D1274" s="1">
        <v>136.19999999999999</v>
      </c>
      <c r="E1274" s="1" t="s">
        <v>489</v>
      </c>
      <c r="F1274" s="1">
        <v>40</v>
      </c>
      <c r="G1274" s="1" t="str">
        <f t="shared" si="46"/>
        <v>40/61</v>
      </c>
      <c r="H1274" s="1">
        <v>3000</v>
      </c>
      <c r="I1274" s="1">
        <v>90</v>
      </c>
      <c r="J1274" s="1">
        <v>80</v>
      </c>
      <c r="K1274" s="1" t="s">
        <v>25</v>
      </c>
      <c r="L1274" s="1" t="s">
        <v>199</v>
      </c>
      <c r="M1274" s="1">
        <v>2010</v>
      </c>
      <c r="N1274" s="1">
        <v>49.639261385415097</v>
      </c>
      <c r="O1274" s="1">
        <v>-113.788210427229</v>
      </c>
      <c r="P1274" s="1" t="s">
        <v>8383</v>
      </c>
      <c r="Q1274" s="1" t="s">
        <v>8384</v>
      </c>
      <c r="R1274" s="1" t="s">
        <v>22</v>
      </c>
    </row>
    <row r="1275" spans="1:18" hidden="1" x14ac:dyDescent="0.3">
      <c r="A1275" s="1" t="s">
        <v>16</v>
      </c>
      <c r="B1275" s="1" t="s">
        <v>16</v>
      </c>
      <c r="C1275" s="1" t="s">
        <v>76</v>
      </c>
      <c r="D1275" s="1">
        <v>136.19999999999999</v>
      </c>
      <c r="E1275" s="1" t="s">
        <v>490</v>
      </c>
      <c r="F1275" s="1">
        <v>41</v>
      </c>
      <c r="G1275" s="1" t="str">
        <f t="shared" si="46"/>
        <v>41/61</v>
      </c>
      <c r="H1275" s="1">
        <v>3000</v>
      </c>
      <c r="I1275" s="1">
        <v>90</v>
      </c>
      <c r="J1275" s="1">
        <v>80</v>
      </c>
      <c r="K1275" s="1" t="s">
        <v>25</v>
      </c>
      <c r="L1275" s="1" t="s">
        <v>199</v>
      </c>
      <c r="M1275" s="1">
        <v>2010</v>
      </c>
      <c r="N1275" s="1">
        <v>49.637095232792603</v>
      </c>
      <c r="O1275" s="1">
        <v>-113.78596035941101</v>
      </c>
      <c r="P1275" s="1" t="s">
        <v>8383</v>
      </c>
      <c r="Q1275" s="1" t="s">
        <v>8384</v>
      </c>
      <c r="R1275" s="1" t="s">
        <v>22</v>
      </c>
    </row>
    <row r="1276" spans="1:18" hidden="1" x14ac:dyDescent="0.3">
      <c r="A1276" s="1" t="s">
        <v>16</v>
      </c>
      <c r="B1276" s="1" t="s">
        <v>16</v>
      </c>
      <c r="C1276" s="1" t="s">
        <v>76</v>
      </c>
      <c r="D1276" s="1">
        <v>136.19999999999999</v>
      </c>
      <c r="E1276" s="1" t="s">
        <v>491</v>
      </c>
      <c r="F1276" s="1">
        <v>42</v>
      </c>
      <c r="G1276" s="1" t="str">
        <f t="shared" si="46"/>
        <v>42/61</v>
      </c>
      <c r="H1276" s="1">
        <v>3000</v>
      </c>
      <c r="I1276" s="1">
        <v>90</v>
      </c>
      <c r="J1276" s="1">
        <v>80</v>
      </c>
      <c r="K1276" s="1" t="s">
        <v>25</v>
      </c>
      <c r="L1276" s="1" t="s">
        <v>199</v>
      </c>
      <c r="M1276" s="1">
        <v>2010</v>
      </c>
      <c r="N1276" s="1">
        <v>49.635200532613098</v>
      </c>
      <c r="O1276" s="1">
        <v>-113.783903076919</v>
      </c>
      <c r="P1276" s="1" t="s">
        <v>8383</v>
      </c>
      <c r="Q1276" s="1" t="s">
        <v>8384</v>
      </c>
      <c r="R1276" s="1" t="s">
        <v>22</v>
      </c>
    </row>
    <row r="1277" spans="1:18" hidden="1" x14ac:dyDescent="0.3">
      <c r="A1277" s="1" t="s">
        <v>16</v>
      </c>
      <c r="B1277" s="1" t="s">
        <v>16</v>
      </c>
      <c r="C1277" s="1" t="s">
        <v>76</v>
      </c>
      <c r="D1277" s="1">
        <v>136.19999999999999</v>
      </c>
      <c r="E1277" s="1" t="s">
        <v>492</v>
      </c>
      <c r="F1277" s="1">
        <v>43</v>
      </c>
      <c r="G1277" s="1" t="str">
        <f t="shared" si="46"/>
        <v>43/61</v>
      </c>
      <c r="H1277" s="1">
        <v>3000</v>
      </c>
      <c r="I1277" s="1">
        <v>90</v>
      </c>
      <c r="J1277" s="1">
        <v>80</v>
      </c>
      <c r="K1277" s="1" t="s">
        <v>25</v>
      </c>
      <c r="L1277" s="1" t="s">
        <v>199</v>
      </c>
      <c r="M1277" s="1">
        <v>2010</v>
      </c>
      <c r="N1277" s="1">
        <v>49.632887886392602</v>
      </c>
      <c r="O1277" s="1">
        <v>-113.78147857804299</v>
      </c>
      <c r="P1277" s="1" t="s">
        <v>8383</v>
      </c>
      <c r="Q1277" s="1" t="s">
        <v>8384</v>
      </c>
      <c r="R1277" s="1" t="s">
        <v>22</v>
      </c>
    </row>
    <row r="1278" spans="1:18" hidden="1" x14ac:dyDescent="0.3">
      <c r="A1278" s="1" t="s">
        <v>16</v>
      </c>
      <c r="B1278" s="1" t="s">
        <v>16</v>
      </c>
      <c r="C1278" s="1" t="s">
        <v>76</v>
      </c>
      <c r="D1278" s="1">
        <v>136.19999999999999</v>
      </c>
      <c r="E1278" s="1" t="s">
        <v>493</v>
      </c>
      <c r="F1278" s="1">
        <v>44</v>
      </c>
      <c r="G1278" s="1" t="str">
        <f t="shared" si="46"/>
        <v>44/61</v>
      </c>
      <c r="H1278" s="1">
        <v>3000</v>
      </c>
      <c r="I1278" s="1">
        <v>90</v>
      </c>
      <c r="J1278" s="1">
        <v>80</v>
      </c>
      <c r="K1278" s="1" t="s">
        <v>25</v>
      </c>
      <c r="L1278" s="1" t="s">
        <v>199</v>
      </c>
      <c r="M1278" s="1">
        <v>2010</v>
      </c>
      <c r="N1278" s="1">
        <v>49.6027169051032</v>
      </c>
      <c r="O1278" s="1">
        <v>-113.75668101305401</v>
      </c>
      <c r="P1278" s="1" t="s">
        <v>8383</v>
      </c>
      <c r="Q1278" s="1" t="s">
        <v>8384</v>
      </c>
      <c r="R1278" s="1" t="s">
        <v>22</v>
      </c>
    </row>
    <row r="1279" spans="1:18" hidden="1" x14ac:dyDescent="0.3">
      <c r="A1279" s="1" t="s">
        <v>16</v>
      </c>
      <c r="B1279" s="1" t="s">
        <v>16</v>
      </c>
      <c r="C1279" s="1" t="s">
        <v>76</v>
      </c>
      <c r="D1279" s="1">
        <v>136.19999999999999</v>
      </c>
      <c r="E1279" s="1" t="s">
        <v>494</v>
      </c>
      <c r="F1279" s="1">
        <v>45</v>
      </c>
      <c r="G1279" s="1" t="str">
        <f t="shared" si="46"/>
        <v>45/61</v>
      </c>
      <c r="H1279" s="1">
        <v>3000</v>
      </c>
      <c r="I1279" s="1">
        <v>90</v>
      </c>
      <c r="J1279" s="1">
        <v>80</v>
      </c>
      <c r="K1279" s="1" t="s">
        <v>25</v>
      </c>
      <c r="L1279" s="1" t="s">
        <v>199</v>
      </c>
      <c r="M1279" s="1">
        <v>2010</v>
      </c>
      <c r="N1279" s="1">
        <v>49.600566202879001</v>
      </c>
      <c r="O1279" s="1">
        <v>-113.754097946288</v>
      </c>
      <c r="P1279" s="1" t="s">
        <v>8383</v>
      </c>
      <c r="Q1279" s="1" t="s">
        <v>8384</v>
      </c>
      <c r="R1279" s="1" t="s">
        <v>22</v>
      </c>
    </row>
    <row r="1280" spans="1:18" hidden="1" x14ac:dyDescent="0.3">
      <c r="A1280" s="1" t="s">
        <v>16</v>
      </c>
      <c r="B1280" s="1" t="s">
        <v>16</v>
      </c>
      <c r="C1280" s="1" t="s">
        <v>76</v>
      </c>
      <c r="D1280" s="1">
        <v>136.19999999999999</v>
      </c>
      <c r="E1280" s="1" t="s">
        <v>495</v>
      </c>
      <c r="F1280" s="1">
        <v>46</v>
      </c>
      <c r="G1280" s="1" t="str">
        <f t="shared" si="46"/>
        <v>46/61</v>
      </c>
      <c r="H1280" s="1">
        <v>3000</v>
      </c>
      <c r="I1280" s="1">
        <v>90</v>
      </c>
      <c r="J1280" s="1">
        <v>80</v>
      </c>
      <c r="K1280" s="1" t="s">
        <v>25</v>
      </c>
      <c r="L1280" s="1" t="s">
        <v>199</v>
      </c>
      <c r="M1280" s="1">
        <v>2010</v>
      </c>
      <c r="N1280" s="1">
        <v>49.5987418744118</v>
      </c>
      <c r="O1280" s="1">
        <v>-113.752516139218</v>
      </c>
      <c r="P1280" s="1" t="s">
        <v>8383</v>
      </c>
      <c r="Q1280" s="1" t="s">
        <v>8384</v>
      </c>
      <c r="R1280" s="1" t="s">
        <v>22</v>
      </c>
    </row>
    <row r="1281" spans="1:18" hidden="1" x14ac:dyDescent="0.3">
      <c r="A1281" s="1" t="s">
        <v>16</v>
      </c>
      <c r="B1281" s="1" t="s">
        <v>16</v>
      </c>
      <c r="C1281" s="1" t="s">
        <v>76</v>
      </c>
      <c r="D1281" s="1">
        <v>136.19999999999999</v>
      </c>
      <c r="E1281" s="1" t="s">
        <v>496</v>
      </c>
      <c r="F1281" s="1">
        <v>47</v>
      </c>
      <c r="G1281" s="1" t="str">
        <f t="shared" si="46"/>
        <v>47/61</v>
      </c>
      <c r="H1281" s="1">
        <v>3000</v>
      </c>
      <c r="I1281" s="1">
        <v>90</v>
      </c>
      <c r="J1281" s="1">
        <v>80</v>
      </c>
      <c r="K1281" s="1" t="s">
        <v>25</v>
      </c>
      <c r="L1281" s="1" t="s">
        <v>199</v>
      </c>
      <c r="M1281" s="1">
        <v>2010</v>
      </c>
      <c r="N1281" s="1">
        <v>49.591942304869399</v>
      </c>
      <c r="O1281" s="1">
        <v>-113.759196014632</v>
      </c>
      <c r="P1281" s="1" t="s">
        <v>8383</v>
      </c>
      <c r="Q1281" s="1" t="s">
        <v>8384</v>
      </c>
      <c r="R1281" s="1" t="s">
        <v>22</v>
      </c>
    </row>
    <row r="1282" spans="1:18" hidden="1" x14ac:dyDescent="0.3">
      <c r="A1282" s="1" t="s">
        <v>16</v>
      </c>
      <c r="B1282" s="1" t="s">
        <v>16</v>
      </c>
      <c r="C1282" s="1" t="s">
        <v>76</v>
      </c>
      <c r="D1282" s="1">
        <v>136.19999999999999</v>
      </c>
      <c r="E1282" s="1" t="s">
        <v>497</v>
      </c>
      <c r="F1282" s="1">
        <v>48</v>
      </c>
      <c r="G1282" s="1" t="str">
        <f t="shared" si="46"/>
        <v>48/61</v>
      </c>
      <c r="H1282" s="1">
        <v>3000</v>
      </c>
      <c r="I1282" s="1">
        <v>90</v>
      </c>
      <c r="J1282" s="1">
        <v>80</v>
      </c>
      <c r="K1282" s="1" t="s">
        <v>25</v>
      </c>
      <c r="L1282" s="1" t="s">
        <v>199</v>
      </c>
      <c r="M1282" s="1">
        <v>2010</v>
      </c>
      <c r="N1282" s="1">
        <v>49.590146151656398</v>
      </c>
      <c r="O1282" s="1">
        <v>-113.756901080723</v>
      </c>
      <c r="P1282" s="1" t="s">
        <v>8383</v>
      </c>
      <c r="Q1282" s="1" t="s">
        <v>8384</v>
      </c>
      <c r="R1282" s="1" t="s">
        <v>22</v>
      </c>
    </row>
    <row r="1283" spans="1:18" hidden="1" x14ac:dyDescent="0.3">
      <c r="A1283" s="1" t="s">
        <v>16</v>
      </c>
      <c r="B1283" s="1" t="s">
        <v>16</v>
      </c>
      <c r="C1283" s="1" t="s">
        <v>76</v>
      </c>
      <c r="D1283" s="1">
        <v>136.19999999999999</v>
      </c>
      <c r="E1283" s="1" t="s">
        <v>498</v>
      </c>
      <c r="F1283" s="1">
        <v>49</v>
      </c>
      <c r="G1283" s="1" t="str">
        <f t="shared" si="46"/>
        <v>49/61</v>
      </c>
      <c r="H1283" s="1">
        <v>3000</v>
      </c>
      <c r="I1283" s="1">
        <v>90</v>
      </c>
      <c r="J1283" s="1">
        <v>80</v>
      </c>
      <c r="K1283" s="1" t="s">
        <v>25</v>
      </c>
      <c r="L1283" s="1" t="s">
        <v>199</v>
      </c>
      <c r="M1283" s="1">
        <v>2010</v>
      </c>
      <c r="N1283" s="1">
        <v>49.588305622591797</v>
      </c>
      <c r="O1283" s="1">
        <v>-113.75410659839299</v>
      </c>
      <c r="P1283" s="1" t="s">
        <v>8383</v>
      </c>
      <c r="Q1283" s="1" t="s">
        <v>8384</v>
      </c>
      <c r="R1283" s="1" t="s">
        <v>22</v>
      </c>
    </row>
    <row r="1284" spans="1:18" hidden="1" x14ac:dyDescent="0.3">
      <c r="A1284" s="1" t="s">
        <v>16</v>
      </c>
      <c r="B1284" s="1" t="s">
        <v>16</v>
      </c>
      <c r="C1284" s="1" t="s">
        <v>76</v>
      </c>
      <c r="D1284" s="1">
        <v>136.19999999999999</v>
      </c>
      <c r="E1284" s="1" t="s">
        <v>499</v>
      </c>
      <c r="F1284" s="1">
        <v>50</v>
      </c>
      <c r="G1284" s="1" t="str">
        <f t="shared" si="46"/>
        <v>50/61</v>
      </c>
      <c r="H1284" s="1">
        <v>3000</v>
      </c>
      <c r="I1284" s="1">
        <v>90</v>
      </c>
      <c r="J1284" s="1">
        <v>80</v>
      </c>
      <c r="K1284" s="1" t="s">
        <v>25</v>
      </c>
      <c r="L1284" s="1" t="s">
        <v>199</v>
      </c>
      <c r="M1284" s="1">
        <v>2010</v>
      </c>
      <c r="N1284" s="1">
        <v>49.586184856375503</v>
      </c>
      <c r="O1284" s="1">
        <v>-113.751495052718</v>
      </c>
      <c r="P1284" s="1" t="s">
        <v>8383</v>
      </c>
      <c r="Q1284" s="1" t="s">
        <v>8384</v>
      </c>
      <c r="R1284" s="1" t="s">
        <v>22</v>
      </c>
    </row>
    <row r="1285" spans="1:18" hidden="1" x14ac:dyDescent="0.3">
      <c r="A1285" s="1" t="s">
        <v>16</v>
      </c>
      <c r="B1285" s="1" t="s">
        <v>16</v>
      </c>
      <c r="C1285" s="1" t="s">
        <v>76</v>
      </c>
      <c r="D1285" s="1">
        <v>136.19999999999999</v>
      </c>
      <c r="E1285" s="1" t="s">
        <v>500</v>
      </c>
      <c r="F1285" s="1">
        <v>51</v>
      </c>
      <c r="G1285" s="1" t="str">
        <f t="shared" si="46"/>
        <v>51/61</v>
      </c>
      <c r="H1285" s="1">
        <v>3000</v>
      </c>
      <c r="I1285" s="1">
        <v>90</v>
      </c>
      <c r="J1285" s="1">
        <v>80</v>
      </c>
      <c r="K1285" s="1" t="s">
        <v>25</v>
      </c>
      <c r="L1285" s="1" t="s">
        <v>199</v>
      </c>
      <c r="M1285" s="1">
        <v>2010</v>
      </c>
      <c r="N1285" s="1">
        <v>49.595753132565598</v>
      </c>
      <c r="O1285" s="1">
        <v>-113.74772544446</v>
      </c>
      <c r="P1285" s="1" t="s">
        <v>8383</v>
      </c>
      <c r="Q1285" s="1" t="s">
        <v>8384</v>
      </c>
      <c r="R1285" s="1" t="s">
        <v>22</v>
      </c>
    </row>
    <row r="1286" spans="1:18" hidden="1" x14ac:dyDescent="0.3">
      <c r="A1286" s="1" t="s">
        <v>16</v>
      </c>
      <c r="B1286" s="1" t="s">
        <v>16</v>
      </c>
      <c r="C1286" s="1" t="s">
        <v>76</v>
      </c>
      <c r="D1286" s="1">
        <v>136.19999999999999</v>
      </c>
      <c r="E1286" s="1" t="s">
        <v>501</v>
      </c>
      <c r="F1286" s="1">
        <v>52</v>
      </c>
      <c r="G1286" s="1" t="str">
        <f t="shared" si="46"/>
        <v>52/61</v>
      </c>
      <c r="H1286" s="1">
        <v>3000</v>
      </c>
      <c r="I1286" s="1">
        <v>90</v>
      </c>
      <c r="J1286" s="1">
        <v>80</v>
      </c>
      <c r="K1286" s="1" t="s">
        <v>25</v>
      </c>
      <c r="L1286" s="1" t="s">
        <v>199</v>
      </c>
      <c r="M1286" s="1">
        <v>2010</v>
      </c>
      <c r="N1286" s="1">
        <v>49.593845733233003</v>
      </c>
      <c r="O1286" s="1">
        <v>-113.745540370109</v>
      </c>
      <c r="P1286" s="1" t="s">
        <v>8383</v>
      </c>
      <c r="Q1286" s="1" t="s">
        <v>8384</v>
      </c>
      <c r="R1286" s="1" t="s">
        <v>22</v>
      </c>
    </row>
    <row r="1287" spans="1:18" hidden="1" x14ac:dyDescent="0.3">
      <c r="A1287" s="1" t="s">
        <v>16</v>
      </c>
      <c r="B1287" s="1" t="s">
        <v>16</v>
      </c>
      <c r="C1287" s="1" t="s">
        <v>76</v>
      </c>
      <c r="D1287" s="1">
        <v>136.19999999999999</v>
      </c>
      <c r="E1287" s="1" t="s">
        <v>502</v>
      </c>
      <c r="F1287" s="1">
        <v>53</v>
      </c>
      <c r="G1287" s="1" t="str">
        <f t="shared" si="46"/>
        <v>53/61</v>
      </c>
      <c r="H1287" s="1">
        <v>3000</v>
      </c>
      <c r="I1287" s="1">
        <v>90</v>
      </c>
      <c r="J1287" s="1">
        <v>80</v>
      </c>
      <c r="K1287" s="1" t="s">
        <v>25</v>
      </c>
      <c r="L1287" s="1" t="s">
        <v>199</v>
      </c>
      <c r="M1287" s="1">
        <v>2010</v>
      </c>
      <c r="N1287" s="1">
        <v>49.591657652321601</v>
      </c>
      <c r="O1287" s="1">
        <v>-113.74307486545401</v>
      </c>
      <c r="P1287" s="1" t="s">
        <v>8383</v>
      </c>
      <c r="Q1287" s="1" t="s">
        <v>8384</v>
      </c>
      <c r="R1287" s="1" t="s">
        <v>22</v>
      </c>
    </row>
    <row r="1288" spans="1:18" hidden="1" x14ac:dyDescent="0.3">
      <c r="A1288" s="1" t="s">
        <v>16</v>
      </c>
      <c r="B1288" s="1" t="s">
        <v>16</v>
      </c>
      <c r="C1288" s="1" t="s">
        <v>76</v>
      </c>
      <c r="D1288" s="1">
        <v>136.19999999999999</v>
      </c>
      <c r="E1288" s="1" t="s">
        <v>503</v>
      </c>
      <c r="F1288" s="1">
        <v>54</v>
      </c>
      <c r="G1288" s="1" t="str">
        <f t="shared" si="46"/>
        <v>54/61</v>
      </c>
      <c r="H1288" s="1">
        <v>3000</v>
      </c>
      <c r="I1288" s="1">
        <v>90</v>
      </c>
      <c r="J1288" s="1">
        <v>80</v>
      </c>
      <c r="K1288" s="1" t="s">
        <v>25</v>
      </c>
      <c r="L1288" s="1" t="s">
        <v>199</v>
      </c>
      <c r="M1288" s="1">
        <v>2010</v>
      </c>
      <c r="N1288" s="1">
        <v>49.589611722368701</v>
      </c>
      <c r="O1288" s="1">
        <v>-113.740840160933</v>
      </c>
      <c r="P1288" s="1" t="s">
        <v>8383</v>
      </c>
      <c r="Q1288" s="1" t="s">
        <v>8384</v>
      </c>
      <c r="R1288" s="1" t="s">
        <v>22</v>
      </c>
    </row>
    <row r="1289" spans="1:18" hidden="1" x14ac:dyDescent="0.3">
      <c r="A1289" s="1" t="s">
        <v>16</v>
      </c>
      <c r="B1289" s="1" t="s">
        <v>16</v>
      </c>
      <c r="C1289" s="1" t="s">
        <v>76</v>
      </c>
      <c r="D1289" s="1">
        <v>136.19999999999999</v>
      </c>
      <c r="E1289" s="1" t="s">
        <v>504</v>
      </c>
      <c r="F1289" s="1">
        <v>55</v>
      </c>
      <c r="G1289" s="1" t="str">
        <f t="shared" si="46"/>
        <v>55/61</v>
      </c>
      <c r="H1289" s="1">
        <v>3000</v>
      </c>
      <c r="I1289" s="1">
        <v>90</v>
      </c>
      <c r="J1289" s="1">
        <v>80</v>
      </c>
      <c r="K1289" s="1" t="s">
        <v>25</v>
      </c>
      <c r="L1289" s="1" t="s">
        <v>199</v>
      </c>
      <c r="M1289" s="1">
        <v>2010</v>
      </c>
      <c r="N1289" s="1">
        <v>49.587753142486697</v>
      </c>
      <c r="O1289" s="1">
        <v>-113.73869078061701</v>
      </c>
      <c r="P1289" s="1" t="s">
        <v>8383</v>
      </c>
      <c r="Q1289" s="1" t="s">
        <v>8384</v>
      </c>
      <c r="R1289" s="1" t="s">
        <v>22</v>
      </c>
    </row>
    <row r="1290" spans="1:18" hidden="1" x14ac:dyDescent="0.3">
      <c r="A1290" s="1" t="s">
        <v>16</v>
      </c>
      <c r="B1290" s="1" t="s">
        <v>16</v>
      </c>
      <c r="C1290" s="1" t="s">
        <v>76</v>
      </c>
      <c r="D1290" s="1">
        <v>136.19999999999999</v>
      </c>
      <c r="E1290" s="1" t="s">
        <v>505</v>
      </c>
      <c r="F1290" s="1">
        <v>56</v>
      </c>
      <c r="G1290" s="1" t="str">
        <f t="shared" si="46"/>
        <v>56/61</v>
      </c>
      <c r="H1290" s="1">
        <v>3000</v>
      </c>
      <c r="I1290" s="1">
        <v>90</v>
      </c>
      <c r="J1290" s="1">
        <v>80</v>
      </c>
      <c r="K1290" s="1" t="s">
        <v>25</v>
      </c>
      <c r="L1290" s="1" t="s">
        <v>199</v>
      </c>
      <c r="M1290" s="1">
        <v>2010</v>
      </c>
      <c r="N1290" s="1">
        <v>49.585471733299897</v>
      </c>
      <c r="O1290" s="1">
        <v>-113.73625570423</v>
      </c>
      <c r="P1290" s="1" t="s">
        <v>8383</v>
      </c>
      <c r="Q1290" s="1" t="s">
        <v>8384</v>
      </c>
      <c r="R1290" s="1" t="s">
        <v>22</v>
      </c>
    </row>
    <row r="1291" spans="1:18" hidden="1" x14ac:dyDescent="0.3">
      <c r="A1291" s="1" t="s">
        <v>16</v>
      </c>
      <c r="B1291" s="1" t="s">
        <v>16</v>
      </c>
      <c r="C1291" s="1" t="s">
        <v>76</v>
      </c>
      <c r="D1291" s="1">
        <v>136.19999999999999</v>
      </c>
      <c r="E1291" s="1" t="s">
        <v>506</v>
      </c>
      <c r="F1291" s="1">
        <v>57</v>
      </c>
      <c r="G1291" s="1" t="str">
        <f t="shared" si="46"/>
        <v>57/61</v>
      </c>
      <c r="H1291" s="1">
        <v>3000</v>
      </c>
      <c r="I1291" s="1">
        <v>90</v>
      </c>
      <c r="J1291" s="1">
        <v>80</v>
      </c>
      <c r="K1291" s="1" t="s">
        <v>25</v>
      </c>
      <c r="L1291" s="1" t="s">
        <v>199</v>
      </c>
      <c r="M1291" s="1">
        <v>2010</v>
      </c>
      <c r="N1291" s="1">
        <v>49.5832414761907</v>
      </c>
      <c r="O1291" s="1">
        <v>-113.73374612847699</v>
      </c>
      <c r="P1291" s="1" t="s">
        <v>8383</v>
      </c>
      <c r="Q1291" s="1" t="s">
        <v>8384</v>
      </c>
      <c r="R1291" s="1" t="s">
        <v>22</v>
      </c>
    </row>
    <row r="1292" spans="1:18" hidden="1" x14ac:dyDescent="0.3">
      <c r="A1292" s="1" t="s">
        <v>16</v>
      </c>
      <c r="B1292" s="1" t="s">
        <v>16</v>
      </c>
      <c r="C1292" s="1" t="s">
        <v>76</v>
      </c>
      <c r="D1292" s="1">
        <v>136.19999999999999</v>
      </c>
      <c r="E1292" s="1" t="s">
        <v>507</v>
      </c>
      <c r="F1292" s="1">
        <v>58</v>
      </c>
      <c r="G1292" s="1" t="str">
        <f t="shared" si="46"/>
        <v>58/61</v>
      </c>
      <c r="H1292" s="1">
        <v>3000</v>
      </c>
      <c r="I1292" s="1">
        <v>90</v>
      </c>
      <c r="J1292" s="1">
        <v>80</v>
      </c>
      <c r="K1292" s="1" t="s">
        <v>25</v>
      </c>
      <c r="L1292" s="1" t="s">
        <v>199</v>
      </c>
      <c r="M1292" s="1">
        <v>2010</v>
      </c>
      <c r="N1292" s="1">
        <v>49.609589241614898</v>
      </c>
      <c r="O1292" s="1">
        <v>-113.73730871590701</v>
      </c>
      <c r="P1292" s="1" t="s">
        <v>8383</v>
      </c>
      <c r="Q1292" s="1" t="s">
        <v>8384</v>
      </c>
      <c r="R1292" s="1" t="s">
        <v>22</v>
      </c>
    </row>
    <row r="1293" spans="1:18" hidden="1" x14ac:dyDescent="0.3">
      <c r="A1293" s="1" t="s">
        <v>16</v>
      </c>
      <c r="B1293" s="1" t="s">
        <v>16</v>
      </c>
      <c r="C1293" s="1" t="s">
        <v>76</v>
      </c>
      <c r="D1293" s="1">
        <v>136.19999999999999</v>
      </c>
      <c r="E1293" s="1" t="s">
        <v>508</v>
      </c>
      <c r="F1293" s="1">
        <v>59</v>
      </c>
      <c r="G1293" s="1" t="str">
        <f t="shared" si="46"/>
        <v>59/61</v>
      </c>
      <c r="H1293" s="1">
        <v>3000</v>
      </c>
      <c r="I1293" s="1">
        <v>90</v>
      </c>
      <c r="J1293" s="1">
        <v>80</v>
      </c>
      <c r="K1293" s="1" t="s">
        <v>25</v>
      </c>
      <c r="L1293" s="1" t="s">
        <v>199</v>
      </c>
      <c r="M1293" s="1">
        <v>2010</v>
      </c>
      <c r="N1293" s="1">
        <v>49.6071381283937</v>
      </c>
      <c r="O1293" s="1">
        <v>-113.73635380429501</v>
      </c>
      <c r="P1293" s="1" t="s">
        <v>8383</v>
      </c>
      <c r="Q1293" s="1" t="s">
        <v>8384</v>
      </c>
      <c r="R1293" s="1" t="s">
        <v>22</v>
      </c>
    </row>
    <row r="1294" spans="1:18" hidden="1" x14ac:dyDescent="0.3">
      <c r="A1294" s="1" t="s">
        <v>16</v>
      </c>
      <c r="B1294" s="1" t="s">
        <v>16</v>
      </c>
      <c r="C1294" s="1" t="s">
        <v>76</v>
      </c>
      <c r="D1294" s="1">
        <v>136.19999999999999</v>
      </c>
      <c r="E1294" s="1" t="s">
        <v>509</v>
      </c>
      <c r="F1294" s="1">
        <v>60</v>
      </c>
      <c r="G1294" s="1" t="str">
        <f t="shared" si="46"/>
        <v>60/61</v>
      </c>
      <c r="H1294" s="1">
        <v>3000</v>
      </c>
      <c r="I1294" s="1">
        <v>90</v>
      </c>
      <c r="J1294" s="1">
        <v>80</v>
      </c>
      <c r="K1294" s="1" t="s">
        <v>25</v>
      </c>
      <c r="L1294" s="1" t="s">
        <v>199</v>
      </c>
      <c r="M1294" s="1">
        <v>2010</v>
      </c>
      <c r="N1294" s="1">
        <v>49.6047119121638</v>
      </c>
      <c r="O1294" s="1">
        <v>-113.73524273705701</v>
      </c>
      <c r="P1294" s="1" t="s">
        <v>8383</v>
      </c>
      <c r="Q1294" s="1" t="s">
        <v>8384</v>
      </c>
      <c r="R1294" s="1" t="s">
        <v>22</v>
      </c>
    </row>
    <row r="1295" spans="1:18" hidden="1" x14ac:dyDescent="0.3">
      <c r="A1295" s="1" t="s">
        <v>16</v>
      </c>
      <c r="B1295" s="1" t="s">
        <v>16</v>
      </c>
      <c r="C1295" s="1" t="s">
        <v>76</v>
      </c>
      <c r="D1295" s="1">
        <v>136.19999999999999</v>
      </c>
      <c r="E1295" s="1" t="s">
        <v>510</v>
      </c>
      <c r="F1295" s="1">
        <v>61</v>
      </c>
      <c r="G1295" s="1" t="str">
        <f t="shared" si="46"/>
        <v>61/61</v>
      </c>
      <c r="H1295" s="1">
        <v>3000</v>
      </c>
      <c r="I1295" s="1">
        <v>90</v>
      </c>
      <c r="J1295" s="1">
        <v>80</v>
      </c>
      <c r="K1295" s="1" t="s">
        <v>25</v>
      </c>
      <c r="L1295" s="1" t="s">
        <v>199</v>
      </c>
      <c r="M1295" s="1">
        <v>2010</v>
      </c>
      <c r="N1295" s="1">
        <v>49.602205519175598</v>
      </c>
      <c r="O1295" s="1">
        <v>-113.73431687922501</v>
      </c>
      <c r="P1295" s="1" t="s">
        <v>8383</v>
      </c>
      <c r="Q1295" s="1" t="s">
        <v>8384</v>
      </c>
      <c r="R1295" s="1" t="s">
        <v>22</v>
      </c>
    </row>
    <row r="1296" spans="1:18" hidden="1" x14ac:dyDescent="0.3">
      <c r="A1296" s="1" t="s">
        <v>16</v>
      </c>
      <c r="B1296" s="1" t="s">
        <v>16</v>
      </c>
      <c r="C1296" s="1" t="s">
        <v>341</v>
      </c>
      <c r="D1296" s="1">
        <v>81.400000000000006</v>
      </c>
      <c r="E1296" s="1" t="s">
        <v>342</v>
      </c>
      <c r="F1296" s="1">
        <v>1</v>
      </c>
      <c r="G1296" s="1" t="str">
        <f t="shared" ref="G1296:G1332" si="47">F1296&amp;"/"&amp;37</f>
        <v>1/37</v>
      </c>
      <c r="H1296" s="1">
        <v>2200</v>
      </c>
      <c r="I1296" s="1">
        <v>71</v>
      </c>
      <c r="J1296" s="1">
        <v>85</v>
      </c>
      <c r="K1296" s="1" t="s">
        <v>56</v>
      </c>
      <c r="L1296" s="1" t="s">
        <v>343</v>
      </c>
      <c r="M1296" s="1">
        <v>2007</v>
      </c>
      <c r="N1296" s="1">
        <v>49.740974877120102</v>
      </c>
      <c r="O1296" s="1">
        <v>-111.967603202654</v>
      </c>
      <c r="P1296" s="1" t="s">
        <v>344</v>
      </c>
      <c r="Q1296" s="1" t="s">
        <v>345</v>
      </c>
      <c r="R1296" s="1" t="s">
        <v>22</v>
      </c>
    </row>
    <row r="1297" spans="1:18" hidden="1" x14ac:dyDescent="0.3">
      <c r="A1297" s="1" t="s">
        <v>16</v>
      </c>
      <c r="B1297" s="1" t="s">
        <v>16</v>
      </c>
      <c r="C1297" s="1" t="s">
        <v>341</v>
      </c>
      <c r="D1297" s="1">
        <v>81.400000000000006</v>
      </c>
      <c r="E1297" s="1" t="s">
        <v>346</v>
      </c>
      <c r="F1297" s="1">
        <v>2</v>
      </c>
      <c r="G1297" s="1" t="str">
        <f t="shared" si="47"/>
        <v>2/37</v>
      </c>
      <c r="H1297" s="1">
        <v>2200</v>
      </c>
      <c r="I1297" s="1">
        <v>71</v>
      </c>
      <c r="J1297" s="1">
        <v>85</v>
      </c>
      <c r="K1297" s="1" t="s">
        <v>56</v>
      </c>
      <c r="L1297" s="1" t="s">
        <v>343</v>
      </c>
      <c r="M1297" s="1">
        <v>2007</v>
      </c>
      <c r="N1297" s="1">
        <v>49.739779245158701</v>
      </c>
      <c r="O1297" s="1">
        <v>-111.962253465044</v>
      </c>
      <c r="P1297" s="1" t="s">
        <v>344</v>
      </c>
      <c r="Q1297" s="1" t="s">
        <v>345</v>
      </c>
      <c r="R1297" s="1" t="s">
        <v>22</v>
      </c>
    </row>
    <row r="1298" spans="1:18" hidden="1" x14ac:dyDescent="0.3">
      <c r="A1298" s="1" t="s">
        <v>16</v>
      </c>
      <c r="B1298" s="1" t="s">
        <v>16</v>
      </c>
      <c r="C1298" s="1" t="s">
        <v>341</v>
      </c>
      <c r="D1298" s="1">
        <v>81.400000000000006</v>
      </c>
      <c r="E1298" s="1" t="s">
        <v>347</v>
      </c>
      <c r="F1298" s="1">
        <v>3</v>
      </c>
      <c r="G1298" s="1" t="str">
        <f t="shared" si="47"/>
        <v>3/37</v>
      </c>
      <c r="H1298" s="1">
        <v>2200</v>
      </c>
      <c r="I1298" s="1">
        <v>71</v>
      </c>
      <c r="J1298" s="1">
        <v>85</v>
      </c>
      <c r="K1298" s="1" t="s">
        <v>56</v>
      </c>
      <c r="L1298" s="1" t="s">
        <v>343</v>
      </c>
      <c r="M1298" s="1">
        <v>2007</v>
      </c>
      <c r="N1298" s="1">
        <v>49.738701892997</v>
      </c>
      <c r="O1298" s="1">
        <v>-111.95707996233899</v>
      </c>
      <c r="P1298" s="1" t="s">
        <v>344</v>
      </c>
      <c r="Q1298" s="1" t="s">
        <v>345</v>
      </c>
      <c r="R1298" s="1" t="s">
        <v>22</v>
      </c>
    </row>
    <row r="1299" spans="1:18" hidden="1" x14ac:dyDescent="0.3">
      <c r="A1299" s="1" t="s">
        <v>16</v>
      </c>
      <c r="B1299" s="1" t="s">
        <v>16</v>
      </c>
      <c r="C1299" s="1" t="s">
        <v>341</v>
      </c>
      <c r="D1299" s="1">
        <v>81.400000000000006</v>
      </c>
      <c r="E1299" s="1" t="s">
        <v>348</v>
      </c>
      <c r="F1299" s="1">
        <v>4</v>
      </c>
      <c r="G1299" s="1" t="str">
        <f t="shared" si="47"/>
        <v>4/37</v>
      </c>
      <c r="H1299" s="1">
        <v>2200</v>
      </c>
      <c r="I1299" s="1">
        <v>71</v>
      </c>
      <c r="J1299" s="1">
        <v>85</v>
      </c>
      <c r="K1299" s="1" t="s">
        <v>56</v>
      </c>
      <c r="L1299" s="1" t="s">
        <v>343</v>
      </c>
      <c r="M1299" s="1">
        <v>2007</v>
      </c>
      <c r="N1299" s="1">
        <v>49.741148834816002</v>
      </c>
      <c r="O1299" s="1">
        <v>-111.948136505574</v>
      </c>
      <c r="P1299" s="1" t="s">
        <v>344</v>
      </c>
      <c r="Q1299" s="1" t="s">
        <v>345</v>
      </c>
      <c r="R1299" s="1" t="s">
        <v>22</v>
      </c>
    </row>
    <row r="1300" spans="1:18" hidden="1" x14ac:dyDescent="0.3">
      <c r="A1300" s="1" t="s">
        <v>16</v>
      </c>
      <c r="B1300" s="1" t="s">
        <v>16</v>
      </c>
      <c r="C1300" s="1" t="s">
        <v>341</v>
      </c>
      <c r="D1300" s="1">
        <v>81.400000000000006</v>
      </c>
      <c r="E1300" s="1" t="s">
        <v>349</v>
      </c>
      <c r="F1300" s="1">
        <v>5</v>
      </c>
      <c r="G1300" s="1" t="str">
        <f t="shared" si="47"/>
        <v>5/37</v>
      </c>
      <c r="H1300" s="1">
        <v>2200</v>
      </c>
      <c r="I1300" s="1">
        <v>71</v>
      </c>
      <c r="J1300" s="1">
        <v>85</v>
      </c>
      <c r="K1300" s="1" t="s">
        <v>56</v>
      </c>
      <c r="L1300" s="1" t="s">
        <v>343</v>
      </c>
      <c r="M1300" s="1">
        <v>2007</v>
      </c>
      <c r="N1300" s="1">
        <v>49.739341737783597</v>
      </c>
      <c r="O1300" s="1">
        <v>-111.94394431610699</v>
      </c>
      <c r="P1300" s="1" t="s">
        <v>344</v>
      </c>
      <c r="Q1300" s="1" t="s">
        <v>345</v>
      </c>
      <c r="R1300" s="1" t="s">
        <v>22</v>
      </c>
    </row>
    <row r="1301" spans="1:18" hidden="1" x14ac:dyDescent="0.3">
      <c r="A1301" s="1" t="s">
        <v>16</v>
      </c>
      <c r="B1301" s="1" t="s">
        <v>16</v>
      </c>
      <c r="C1301" s="1" t="s">
        <v>341</v>
      </c>
      <c r="D1301" s="1">
        <v>81.400000000000006</v>
      </c>
      <c r="E1301" s="1" t="s">
        <v>350</v>
      </c>
      <c r="F1301" s="1">
        <v>6</v>
      </c>
      <c r="G1301" s="1" t="str">
        <f t="shared" si="47"/>
        <v>6/37</v>
      </c>
      <c r="H1301" s="1">
        <v>2200</v>
      </c>
      <c r="I1301" s="1">
        <v>71</v>
      </c>
      <c r="J1301" s="1">
        <v>85</v>
      </c>
      <c r="K1301" s="1" t="s">
        <v>56</v>
      </c>
      <c r="L1301" s="1" t="s">
        <v>343</v>
      </c>
      <c r="M1301" s="1">
        <v>2007</v>
      </c>
      <c r="N1301" s="1">
        <v>49.738215936096601</v>
      </c>
      <c r="O1301" s="1">
        <v>-111.93992884177101</v>
      </c>
      <c r="P1301" s="1" t="s">
        <v>344</v>
      </c>
      <c r="Q1301" s="1" t="s">
        <v>345</v>
      </c>
      <c r="R1301" s="1" t="s">
        <v>22</v>
      </c>
    </row>
    <row r="1302" spans="1:18" hidden="1" x14ac:dyDescent="0.3">
      <c r="A1302" s="1" t="s">
        <v>16</v>
      </c>
      <c r="B1302" s="1" t="s">
        <v>16</v>
      </c>
      <c r="C1302" s="1" t="s">
        <v>341</v>
      </c>
      <c r="D1302" s="1">
        <v>81.400000000000006</v>
      </c>
      <c r="E1302" s="1" t="s">
        <v>351</v>
      </c>
      <c r="F1302" s="1">
        <v>7</v>
      </c>
      <c r="G1302" s="1" t="str">
        <f t="shared" si="47"/>
        <v>7/37</v>
      </c>
      <c r="H1302" s="1">
        <v>2200</v>
      </c>
      <c r="I1302" s="1">
        <v>71</v>
      </c>
      <c r="J1302" s="1">
        <v>85</v>
      </c>
      <c r="K1302" s="1" t="s">
        <v>56</v>
      </c>
      <c r="L1302" s="1" t="s">
        <v>343</v>
      </c>
      <c r="M1302" s="1">
        <v>2007</v>
      </c>
      <c r="N1302" s="1">
        <v>49.736789556177001</v>
      </c>
      <c r="O1302" s="1">
        <v>-111.935798046781</v>
      </c>
      <c r="P1302" s="1" t="s">
        <v>344</v>
      </c>
      <c r="Q1302" s="1" t="s">
        <v>345</v>
      </c>
      <c r="R1302" s="1" t="s">
        <v>22</v>
      </c>
    </row>
    <row r="1303" spans="1:18" hidden="1" x14ac:dyDescent="0.3">
      <c r="A1303" s="1" t="s">
        <v>16</v>
      </c>
      <c r="B1303" s="1" t="s">
        <v>16</v>
      </c>
      <c r="C1303" s="1" t="s">
        <v>341</v>
      </c>
      <c r="D1303" s="1">
        <v>81.400000000000006</v>
      </c>
      <c r="E1303" s="1" t="s">
        <v>352</v>
      </c>
      <c r="F1303" s="1">
        <v>8</v>
      </c>
      <c r="G1303" s="1" t="str">
        <f t="shared" si="47"/>
        <v>8/37</v>
      </c>
      <c r="H1303" s="1">
        <v>2200</v>
      </c>
      <c r="I1303" s="1">
        <v>71</v>
      </c>
      <c r="J1303" s="1">
        <v>85</v>
      </c>
      <c r="K1303" s="1" t="s">
        <v>56</v>
      </c>
      <c r="L1303" s="1" t="s">
        <v>343</v>
      </c>
      <c r="M1303" s="1">
        <v>2007</v>
      </c>
      <c r="N1303" s="1">
        <v>49.734447051351097</v>
      </c>
      <c r="O1303" s="1">
        <v>-111.93247975891801</v>
      </c>
      <c r="P1303" s="1" t="s">
        <v>344</v>
      </c>
      <c r="Q1303" s="1" t="s">
        <v>345</v>
      </c>
      <c r="R1303" s="1" t="s">
        <v>22</v>
      </c>
    </row>
    <row r="1304" spans="1:18" hidden="1" x14ac:dyDescent="0.3">
      <c r="A1304" s="1" t="s">
        <v>16</v>
      </c>
      <c r="B1304" s="1" t="s">
        <v>16</v>
      </c>
      <c r="C1304" s="1" t="s">
        <v>341</v>
      </c>
      <c r="D1304" s="1">
        <v>81.400000000000006</v>
      </c>
      <c r="E1304" s="1" t="s">
        <v>353</v>
      </c>
      <c r="F1304" s="1">
        <v>9</v>
      </c>
      <c r="G1304" s="1" t="str">
        <f t="shared" si="47"/>
        <v>9/37</v>
      </c>
      <c r="H1304" s="1">
        <v>2200</v>
      </c>
      <c r="I1304" s="1">
        <v>71</v>
      </c>
      <c r="J1304" s="1">
        <v>85</v>
      </c>
      <c r="K1304" s="1" t="s">
        <v>56</v>
      </c>
      <c r="L1304" s="1" t="s">
        <v>343</v>
      </c>
      <c r="M1304" s="1">
        <v>2007</v>
      </c>
      <c r="N1304" s="1">
        <v>49.716811369707798</v>
      </c>
      <c r="O1304" s="1">
        <v>-111.967497234343</v>
      </c>
      <c r="P1304" s="1" t="s">
        <v>344</v>
      </c>
      <c r="Q1304" s="1" t="s">
        <v>345</v>
      </c>
      <c r="R1304" s="1" t="s">
        <v>22</v>
      </c>
    </row>
    <row r="1305" spans="1:18" hidden="1" x14ac:dyDescent="0.3">
      <c r="A1305" s="1" t="s">
        <v>16</v>
      </c>
      <c r="B1305" s="1" t="s">
        <v>16</v>
      </c>
      <c r="C1305" s="1" t="s">
        <v>341</v>
      </c>
      <c r="D1305" s="1">
        <v>81.400000000000006</v>
      </c>
      <c r="E1305" s="1" t="s">
        <v>354</v>
      </c>
      <c r="F1305" s="1">
        <v>10</v>
      </c>
      <c r="G1305" s="1" t="str">
        <f t="shared" si="47"/>
        <v>10/37</v>
      </c>
      <c r="H1305" s="1">
        <v>2200</v>
      </c>
      <c r="I1305" s="1">
        <v>71</v>
      </c>
      <c r="J1305" s="1">
        <v>85</v>
      </c>
      <c r="K1305" s="1" t="s">
        <v>56</v>
      </c>
      <c r="L1305" s="1" t="s">
        <v>343</v>
      </c>
      <c r="M1305" s="1">
        <v>2007</v>
      </c>
      <c r="N1305" s="1">
        <v>49.714232801344501</v>
      </c>
      <c r="O1305" s="1">
        <v>-111.960456366039</v>
      </c>
      <c r="P1305" s="1" t="s">
        <v>344</v>
      </c>
      <c r="Q1305" s="1" t="s">
        <v>345</v>
      </c>
      <c r="R1305" s="1" t="s">
        <v>22</v>
      </c>
    </row>
    <row r="1306" spans="1:18" hidden="1" x14ac:dyDescent="0.3">
      <c r="A1306" s="1" t="s">
        <v>16</v>
      </c>
      <c r="B1306" s="1" t="s">
        <v>16</v>
      </c>
      <c r="C1306" s="1" t="s">
        <v>341</v>
      </c>
      <c r="D1306" s="1">
        <v>81.400000000000006</v>
      </c>
      <c r="E1306" s="1" t="s">
        <v>355</v>
      </c>
      <c r="F1306" s="1">
        <v>11</v>
      </c>
      <c r="G1306" s="1" t="str">
        <f t="shared" si="47"/>
        <v>11/37</v>
      </c>
      <c r="H1306" s="1">
        <v>2200</v>
      </c>
      <c r="I1306" s="1">
        <v>71</v>
      </c>
      <c r="J1306" s="1">
        <v>85</v>
      </c>
      <c r="K1306" s="1" t="s">
        <v>56</v>
      </c>
      <c r="L1306" s="1" t="s">
        <v>343</v>
      </c>
      <c r="M1306" s="1">
        <v>2007</v>
      </c>
      <c r="N1306" s="1">
        <v>49.726423070246</v>
      </c>
      <c r="O1306" s="1">
        <v>-111.951712402867</v>
      </c>
      <c r="P1306" s="1" t="s">
        <v>344</v>
      </c>
      <c r="Q1306" s="1" t="s">
        <v>345</v>
      </c>
      <c r="R1306" s="1" t="s">
        <v>22</v>
      </c>
    </row>
    <row r="1307" spans="1:18" hidden="1" x14ac:dyDescent="0.3">
      <c r="A1307" s="1" t="s">
        <v>16</v>
      </c>
      <c r="B1307" s="1" t="s">
        <v>16</v>
      </c>
      <c r="C1307" s="1" t="s">
        <v>341</v>
      </c>
      <c r="D1307" s="1">
        <v>81.400000000000006</v>
      </c>
      <c r="E1307" s="1" t="s">
        <v>356</v>
      </c>
      <c r="F1307" s="1">
        <v>12</v>
      </c>
      <c r="G1307" s="1" t="str">
        <f t="shared" si="47"/>
        <v>12/37</v>
      </c>
      <c r="H1307" s="1">
        <v>2200</v>
      </c>
      <c r="I1307" s="1">
        <v>71</v>
      </c>
      <c r="J1307" s="1">
        <v>85</v>
      </c>
      <c r="K1307" s="1" t="s">
        <v>56</v>
      </c>
      <c r="L1307" s="1" t="s">
        <v>343</v>
      </c>
      <c r="M1307" s="1">
        <v>2007</v>
      </c>
      <c r="N1307" s="1">
        <v>49.725636210513002</v>
      </c>
      <c r="O1307" s="1">
        <v>-111.948139727856</v>
      </c>
      <c r="P1307" s="1" t="s">
        <v>344</v>
      </c>
      <c r="Q1307" s="1" t="s">
        <v>345</v>
      </c>
      <c r="R1307" s="1" t="s">
        <v>22</v>
      </c>
    </row>
    <row r="1308" spans="1:18" hidden="1" x14ac:dyDescent="0.3">
      <c r="A1308" s="1" t="s">
        <v>16</v>
      </c>
      <c r="B1308" s="1" t="s">
        <v>16</v>
      </c>
      <c r="C1308" s="1" t="s">
        <v>341</v>
      </c>
      <c r="D1308" s="1">
        <v>81.400000000000006</v>
      </c>
      <c r="E1308" s="1" t="s">
        <v>357</v>
      </c>
      <c r="F1308" s="1">
        <v>13</v>
      </c>
      <c r="G1308" s="1" t="str">
        <f t="shared" si="47"/>
        <v>13/37</v>
      </c>
      <c r="H1308" s="1">
        <v>2200</v>
      </c>
      <c r="I1308" s="1">
        <v>71</v>
      </c>
      <c r="J1308" s="1">
        <v>85</v>
      </c>
      <c r="K1308" s="1" t="s">
        <v>56</v>
      </c>
      <c r="L1308" s="1" t="s">
        <v>343</v>
      </c>
      <c r="M1308" s="1">
        <v>2007</v>
      </c>
      <c r="N1308" s="1">
        <v>49.723700521764997</v>
      </c>
      <c r="O1308" s="1">
        <v>-111.945091876136</v>
      </c>
      <c r="P1308" s="1" t="s">
        <v>344</v>
      </c>
      <c r="Q1308" s="1" t="s">
        <v>345</v>
      </c>
      <c r="R1308" s="1" t="s">
        <v>22</v>
      </c>
    </row>
    <row r="1309" spans="1:18" hidden="1" x14ac:dyDescent="0.3">
      <c r="A1309" s="1" t="s">
        <v>16</v>
      </c>
      <c r="B1309" s="1" t="s">
        <v>16</v>
      </c>
      <c r="C1309" s="1" t="s">
        <v>341</v>
      </c>
      <c r="D1309" s="1">
        <v>81.400000000000006</v>
      </c>
      <c r="E1309" s="1" t="s">
        <v>358</v>
      </c>
      <c r="F1309" s="1">
        <v>14</v>
      </c>
      <c r="G1309" s="1" t="str">
        <f t="shared" si="47"/>
        <v>14/37</v>
      </c>
      <c r="H1309" s="1">
        <v>2200</v>
      </c>
      <c r="I1309" s="1">
        <v>71</v>
      </c>
      <c r="J1309" s="1">
        <v>85</v>
      </c>
      <c r="K1309" s="1" t="s">
        <v>56</v>
      </c>
      <c r="L1309" s="1" t="s">
        <v>343</v>
      </c>
      <c r="M1309" s="1">
        <v>2007</v>
      </c>
      <c r="N1309" s="1">
        <v>49.722187658537003</v>
      </c>
      <c r="O1309" s="1">
        <v>-111.94143353764601</v>
      </c>
      <c r="P1309" s="1" t="s">
        <v>344</v>
      </c>
      <c r="Q1309" s="1" t="s">
        <v>345</v>
      </c>
      <c r="R1309" s="1" t="s">
        <v>22</v>
      </c>
    </row>
    <row r="1310" spans="1:18" hidden="1" x14ac:dyDescent="0.3">
      <c r="A1310" s="1" t="s">
        <v>16</v>
      </c>
      <c r="B1310" s="1" t="s">
        <v>16</v>
      </c>
      <c r="C1310" s="1" t="s">
        <v>341</v>
      </c>
      <c r="D1310" s="1">
        <v>81.400000000000006</v>
      </c>
      <c r="E1310" s="1" t="s">
        <v>359</v>
      </c>
      <c r="F1310" s="1">
        <v>15</v>
      </c>
      <c r="G1310" s="1" t="str">
        <f t="shared" si="47"/>
        <v>15/37</v>
      </c>
      <c r="H1310" s="1">
        <v>2200</v>
      </c>
      <c r="I1310" s="1">
        <v>71</v>
      </c>
      <c r="J1310" s="1">
        <v>85</v>
      </c>
      <c r="K1310" s="1" t="s">
        <v>56</v>
      </c>
      <c r="L1310" s="1" t="s">
        <v>343</v>
      </c>
      <c r="M1310" s="1">
        <v>2007</v>
      </c>
      <c r="N1310" s="1">
        <v>49.720860887342603</v>
      </c>
      <c r="O1310" s="1">
        <v>-111.93815455186601</v>
      </c>
      <c r="P1310" s="1" t="s">
        <v>344</v>
      </c>
      <c r="Q1310" s="1" t="s">
        <v>345</v>
      </c>
      <c r="R1310" s="1" t="s">
        <v>22</v>
      </c>
    </row>
    <row r="1311" spans="1:18" hidden="1" x14ac:dyDescent="0.3">
      <c r="A1311" s="1" t="s">
        <v>16</v>
      </c>
      <c r="B1311" s="1" t="s">
        <v>16</v>
      </c>
      <c r="C1311" s="1" t="s">
        <v>341</v>
      </c>
      <c r="D1311" s="1">
        <v>81.400000000000006</v>
      </c>
      <c r="E1311" s="1" t="s">
        <v>360</v>
      </c>
      <c r="F1311" s="1">
        <v>16</v>
      </c>
      <c r="G1311" s="1" t="str">
        <f t="shared" si="47"/>
        <v>16/37</v>
      </c>
      <c r="H1311" s="1">
        <v>2200</v>
      </c>
      <c r="I1311" s="1">
        <v>71</v>
      </c>
      <c r="J1311" s="1">
        <v>85</v>
      </c>
      <c r="K1311" s="1" t="s">
        <v>56</v>
      </c>
      <c r="L1311" s="1" t="s">
        <v>343</v>
      </c>
      <c r="M1311" s="1">
        <v>2007</v>
      </c>
      <c r="N1311" s="1">
        <v>49.720032716838297</v>
      </c>
      <c r="O1311" s="1">
        <v>-111.93404847419001</v>
      </c>
      <c r="P1311" s="1" t="s">
        <v>344</v>
      </c>
      <c r="Q1311" s="1" t="s">
        <v>345</v>
      </c>
      <c r="R1311" s="1" t="s">
        <v>22</v>
      </c>
    </row>
    <row r="1312" spans="1:18" hidden="1" x14ac:dyDescent="0.3">
      <c r="A1312" s="1" t="s">
        <v>16</v>
      </c>
      <c r="B1312" s="1" t="s">
        <v>16</v>
      </c>
      <c r="C1312" s="1" t="s">
        <v>341</v>
      </c>
      <c r="D1312" s="1">
        <v>81.400000000000006</v>
      </c>
      <c r="E1312" s="1" t="s">
        <v>361</v>
      </c>
      <c r="F1312" s="1">
        <v>17</v>
      </c>
      <c r="G1312" s="1" t="str">
        <f t="shared" si="47"/>
        <v>17/37</v>
      </c>
      <c r="H1312" s="1">
        <v>2200</v>
      </c>
      <c r="I1312" s="1">
        <v>71</v>
      </c>
      <c r="J1312" s="1">
        <v>85</v>
      </c>
      <c r="K1312" s="1" t="s">
        <v>56</v>
      </c>
      <c r="L1312" s="1" t="s">
        <v>343</v>
      </c>
      <c r="M1312" s="1">
        <v>2007</v>
      </c>
      <c r="N1312" s="1">
        <v>49.719140063453899</v>
      </c>
      <c r="O1312" s="1">
        <v>-111.930047703309</v>
      </c>
      <c r="P1312" s="1" t="s">
        <v>344</v>
      </c>
      <c r="Q1312" s="1" t="s">
        <v>345</v>
      </c>
      <c r="R1312" s="1" t="s">
        <v>22</v>
      </c>
    </row>
    <row r="1313" spans="1:18" hidden="1" x14ac:dyDescent="0.3">
      <c r="A1313" s="1" t="s">
        <v>16</v>
      </c>
      <c r="B1313" s="1" t="s">
        <v>16</v>
      </c>
      <c r="C1313" s="1" t="s">
        <v>341</v>
      </c>
      <c r="D1313" s="1">
        <v>81.400000000000006</v>
      </c>
      <c r="E1313" s="1" t="s">
        <v>362</v>
      </c>
      <c r="F1313" s="1">
        <v>18</v>
      </c>
      <c r="G1313" s="1" t="str">
        <f t="shared" si="47"/>
        <v>18/37</v>
      </c>
      <c r="H1313" s="1">
        <v>2200</v>
      </c>
      <c r="I1313" s="1">
        <v>71</v>
      </c>
      <c r="J1313" s="1">
        <v>85</v>
      </c>
      <c r="K1313" s="1" t="s">
        <v>56</v>
      </c>
      <c r="L1313" s="1" t="s">
        <v>343</v>
      </c>
      <c r="M1313" s="1">
        <v>2007</v>
      </c>
      <c r="N1313" s="1">
        <v>49.717901920079299</v>
      </c>
      <c r="O1313" s="1">
        <v>-111.926362511706</v>
      </c>
      <c r="P1313" s="1" t="s">
        <v>344</v>
      </c>
      <c r="Q1313" s="1" t="s">
        <v>345</v>
      </c>
      <c r="R1313" s="1" t="s">
        <v>22</v>
      </c>
    </row>
    <row r="1314" spans="1:18" hidden="1" x14ac:dyDescent="0.3">
      <c r="A1314" s="1" t="s">
        <v>16</v>
      </c>
      <c r="B1314" s="1" t="s">
        <v>16</v>
      </c>
      <c r="C1314" s="1" t="s">
        <v>341</v>
      </c>
      <c r="D1314" s="1">
        <v>81.400000000000006</v>
      </c>
      <c r="E1314" s="1" t="s">
        <v>363</v>
      </c>
      <c r="F1314" s="1">
        <v>19</v>
      </c>
      <c r="G1314" s="1" t="str">
        <f t="shared" si="47"/>
        <v>19/37</v>
      </c>
      <c r="H1314" s="1">
        <v>2200</v>
      </c>
      <c r="I1314" s="1">
        <v>71</v>
      </c>
      <c r="J1314" s="1">
        <v>85</v>
      </c>
      <c r="K1314" s="1" t="s">
        <v>56</v>
      </c>
      <c r="L1314" s="1" t="s">
        <v>343</v>
      </c>
      <c r="M1314" s="1">
        <v>2007</v>
      </c>
      <c r="N1314" s="1">
        <v>49.7176018548017</v>
      </c>
      <c r="O1314" s="1">
        <v>-111.920869802879</v>
      </c>
      <c r="P1314" s="1" t="s">
        <v>344</v>
      </c>
      <c r="Q1314" s="1" t="s">
        <v>345</v>
      </c>
      <c r="R1314" s="1" t="s">
        <v>22</v>
      </c>
    </row>
    <row r="1315" spans="1:18" hidden="1" x14ac:dyDescent="0.3">
      <c r="A1315" s="1" t="s">
        <v>16</v>
      </c>
      <c r="B1315" s="1" t="s">
        <v>16</v>
      </c>
      <c r="C1315" s="1" t="s">
        <v>341</v>
      </c>
      <c r="D1315" s="1">
        <v>81.400000000000006</v>
      </c>
      <c r="E1315" s="1" t="s">
        <v>364</v>
      </c>
      <c r="F1315" s="1">
        <v>20</v>
      </c>
      <c r="G1315" s="1" t="str">
        <f t="shared" si="47"/>
        <v>20/37</v>
      </c>
      <c r="H1315" s="1">
        <v>2200</v>
      </c>
      <c r="I1315" s="1">
        <v>71</v>
      </c>
      <c r="J1315" s="1">
        <v>85</v>
      </c>
      <c r="K1315" s="1" t="s">
        <v>56</v>
      </c>
      <c r="L1315" s="1" t="s">
        <v>343</v>
      </c>
      <c r="M1315" s="1">
        <v>2007</v>
      </c>
      <c r="N1315" s="1">
        <v>49.716671817980597</v>
      </c>
      <c r="O1315" s="1">
        <v>-111.91585868415299</v>
      </c>
      <c r="P1315" s="1" t="s">
        <v>344</v>
      </c>
      <c r="Q1315" s="1" t="s">
        <v>345</v>
      </c>
      <c r="R1315" s="1" t="s">
        <v>22</v>
      </c>
    </row>
    <row r="1316" spans="1:18" hidden="1" x14ac:dyDescent="0.3">
      <c r="A1316" s="1" t="s">
        <v>16</v>
      </c>
      <c r="B1316" s="1" t="s">
        <v>16</v>
      </c>
      <c r="C1316" s="1" t="s">
        <v>341</v>
      </c>
      <c r="D1316" s="1">
        <v>81.400000000000006</v>
      </c>
      <c r="E1316" s="1" t="s">
        <v>365</v>
      </c>
      <c r="F1316" s="1">
        <v>21</v>
      </c>
      <c r="G1316" s="1" t="str">
        <f t="shared" si="47"/>
        <v>21/37</v>
      </c>
      <c r="H1316" s="1">
        <v>2200</v>
      </c>
      <c r="I1316" s="1">
        <v>71</v>
      </c>
      <c r="J1316" s="1">
        <v>85</v>
      </c>
      <c r="K1316" s="1" t="s">
        <v>56</v>
      </c>
      <c r="L1316" s="1" t="s">
        <v>343</v>
      </c>
      <c r="M1316" s="1">
        <v>2007</v>
      </c>
      <c r="N1316" s="1">
        <v>49.7156035251584</v>
      </c>
      <c r="O1316" s="1">
        <v>-111.91179187214701</v>
      </c>
      <c r="P1316" s="1" t="s">
        <v>344</v>
      </c>
      <c r="Q1316" s="1" t="s">
        <v>345</v>
      </c>
      <c r="R1316" s="1" t="s">
        <v>22</v>
      </c>
    </row>
    <row r="1317" spans="1:18" hidden="1" x14ac:dyDescent="0.3">
      <c r="A1317" s="1" t="s">
        <v>16</v>
      </c>
      <c r="B1317" s="1" t="s">
        <v>16</v>
      </c>
      <c r="C1317" s="1" t="s">
        <v>341</v>
      </c>
      <c r="D1317" s="1">
        <v>81.400000000000006</v>
      </c>
      <c r="E1317" s="1" t="s">
        <v>366</v>
      </c>
      <c r="F1317" s="1">
        <v>22</v>
      </c>
      <c r="G1317" s="1" t="str">
        <f t="shared" si="47"/>
        <v>22/37</v>
      </c>
      <c r="H1317" s="1">
        <v>2200</v>
      </c>
      <c r="I1317" s="1">
        <v>71</v>
      </c>
      <c r="J1317" s="1">
        <v>85</v>
      </c>
      <c r="K1317" s="1" t="s">
        <v>56</v>
      </c>
      <c r="L1317" s="1" t="s">
        <v>343</v>
      </c>
      <c r="M1317" s="1">
        <v>2007</v>
      </c>
      <c r="N1317" s="1">
        <v>49.715050355419301</v>
      </c>
      <c r="O1317" s="1">
        <v>-111.907990967217</v>
      </c>
      <c r="P1317" s="1" t="s">
        <v>344</v>
      </c>
      <c r="Q1317" s="1" t="s">
        <v>345</v>
      </c>
      <c r="R1317" s="1" t="s">
        <v>22</v>
      </c>
    </row>
    <row r="1318" spans="1:18" hidden="1" x14ac:dyDescent="0.3">
      <c r="A1318" s="1" t="s">
        <v>16</v>
      </c>
      <c r="B1318" s="1" t="s">
        <v>16</v>
      </c>
      <c r="C1318" s="1" t="s">
        <v>341</v>
      </c>
      <c r="D1318" s="1">
        <v>81.400000000000006</v>
      </c>
      <c r="E1318" s="1" t="s">
        <v>367</v>
      </c>
      <c r="F1318" s="1">
        <v>23</v>
      </c>
      <c r="G1318" s="1" t="str">
        <f t="shared" si="47"/>
        <v>23/37</v>
      </c>
      <c r="H1318" s="1">
        <v>2200</v>
      </c>
      <c r="I1318" s="1">
        <v>71</v>
      </c>
      <c r="J1318" s="1">
        <v>85</v>
      </c>
      <c r="K1318" s="1" t="s">
        <v>56</v>
      </c>
      <c r="L1318" s="1" t="s">
        <v>343</v>
      </c>
      <c r="M1318" s="1">
        <v>2007</v>
      </c>
      <c r="N1318" s="1">
        <v>49.714136108922901</v>
      </c>
      <c r="O1318" s="1">
        <v>-111.90406099517</v>
      </c>
      <c r="P1318" s="1" t="s">
        <v>344</v>
      </c>
      <c r="Q1318" s="1" t="s">
        <v>345</v>
      </c>
      <c r="R1318" s="1" t="s">
        <v>22</v>
      </c>
    </row>
    <row r="1319" spans="1:18" hidden="1" x14ac:dyDescent="0.3">
      <c r="A1319" s="1" t="s">
        <v>16</v>
      </c>
      <c r="B1319" s="1" t="s">
        <v>16</v>
      </c>
      <c r="C1319" s="1" t="s">
        <v>341</v>
      </c>
      <c r="D1319" s="1">
        <v>81.400000000000006</v>
      </c>
      <c r="E1319" s="1" t="s">
        <v>368</v>
      </c>
      <c r="F1319" s="1">
        <v>24</v>
      </c>
      <c r="G1319" s="1" t="str">
        <f t="shared" si="47"/>
        <v>24/37</v>
      </c>
      <c r="H1319" s="1">
        <v>2200</v>
      </c>
      <c r="I1319" s="1">
        <v>71</v>
      </c>
      <c r="J1319" s="1">
        <v>85</v>
      </c>
      <c r="K1319" s="1" t="s">
        <v>56</v>
      </c>
      <c r="L1319" s="1" t="s">
        <v>343</v>
      </c>
      <c r="M1319" s="1">
        <v>2007</v>
      </c>
      <c r="N1319" s="1">
        <v>49.70887624817</v>
      </c>
      <c r="O1319" s="1">
        <v>-111.914360329536</v>
      </c>
      <c r="P1319" s="1" t="s">
        <v>344</v>
      </c>
      <c r="Q1319" s="1" t="s">
        <v>345</v>
      </c>
      <c r="R1319" s="1" t="s">
        <v>22</v>
      </c>
    </row>
    <row r="1320" spans="1:18" hidden="1" x14ac:dyDescent="0.3">
      <c r="A1320" s="1" t="s">
        <v>16</v>
      </c>
      <c r="B1320" s="1" t="s">
        <v>16</v>
      </c>
      <c r="C1320" s="1" t="s">
        <v>341</v>
      </c>
      <c r="D1320" s="1">
        <v>81.400000000000006</v>
      </c>
      <c r="E1320" s="1" t="s">
        <v>369</v>
      </c>
      <c r="F1320" s="1">
        <v>25</v>
      </c>
      <c r="G1320" s="1" t="str">
        <f t="shared" si="47"/>
        <v>25/37</v>
      </c>
      <c r="H1320" s="1">
        <v>2200</v>
      </c>
      <c r="I1320" s="1">
        <v>71</v>
      </c>
      <c r="J1320" s="1">
        <v>85</v>
      </c>
      <c r="K1320" s="1" t="s">
        <v>56</v>
      </c>
      <c r="L1320" s="1" t="s">
        <v>343</v>
      </c>
      <c r="M1320" s="1">
        <v>2007</v>
      </c>
      <c r="N1320" s="1">
        <v>49.707401715514699</v>
      </c>
      <c r="O1320" s="1">
        <v>-111.910430184614</v>
      </c>
      <c r="P1320" s="1" t="s">
        <v>344</v>
      </c>
      <c r="Q1320" s="1" t="s">
        <v>345</v>
      </c>
      <c r="R1320" s="1" t="s">
        <v>22</v>
      </c>
    </row>
    <row r="1321" spans="1:18" hidden="1" x14ac:dyDescent="0.3">
      <c r="A1321" s="1" t="s">
        <v>16</v>
      </c>
      <c r="B1321" s="1" t="s">
        <v>16</v>
      </c>
      <c r="C1321" s="1" t="s">
        <v>341</v>
      </c>
      <c r="D1321" s="1">
        <v>81.400000000000006</v>
      </c>
      <c r="E1321" s="1" t="s">
        <v>370</v>
      </c>
      <c r="F1321" s="1">
        <v>26</v>
      </c>
      <c r="G1321" s="1" t="str">
        <f t="shared" si="47"/>
        <v>26/37</v>
      </c>
      <c r="H1321" s="1">
        <v>2200</v>
      </c>
      <c r="I1321" s="1">
        <v>71</v>
      </c>
      <c r="J1321" s="1">
        <v>85</v>
      </c>
      <c r="K1321" s="1" t="s">
        <v>56</v>
      </c>
      <c r="L1321" s="1" t="s">
        <v>343</v>
      </c>
      <c r="M1321" s="1">
        <v>2007</v>
      </c>
      <c r="N1321" s="1">
        <v>49.706264402036098</v>
      </c>
      <c r="O1321" s="1">
        <v>-111.907180130776</v>
      </c>
      <c r="P1321" s="1" t="s">
        <v>344</v>
      </c>
      <c r="Q1321" s="1" t="s">
        <v>345</v>
      </c>
      <c r="R1321" s="1" t="s">
        <v>22</v>
      </c>
    </row>
    <row r="1322" spans="1:18" hidden="1" x14ac:dyDescent="0.3">
      <c r="A1322" s="1" t="s">
        <v>16</v>
      </c>
      <c r="B1322" s="1" t="s">
        <v>16</v>
      </c>
      <c r="C1322" s="1" t="s">
        <v>341</v>
      </c>
      <c r="D1322" s="1">
        <v>81.400000000000006</v>
      </c>
      <c r="E1322" s="1" t="s">
        <v>371</v>
      </c>
      <c r="F1322" s="1">
        <v>27</v>
      </c>
      <c r="G1322" s="1" t="str">
        <f t="shared" si="47"/>
        <v>27/37</v>
      </c>
      <c r="H1322" s="1">
        <v>2200</v>
      </c>
      <c r="I1322" s="1">
        <v>71</v>
      </c>
      <c r="J1322" s="1">
        <v>85</v>
      </c>
      <c r="K1322" s="1" t="s">
        <v>56</v>
      </c>
      <c r="L1322" s="1" t="s">
        <v>343</v>
      </c>
      <c r="M1322" s="1">
        <v>2007</v>
      </c>
      <c r="N1322" s="1">
        <v>49.697363323161198</v>
      </c>
      <c r="O1322" s="1">
        <v>-111.952617988122</v>
      </c>
      <c r="P1322" s="1" t="s">
        <v>344</v>
      </c>
      <c r="Q1322" s="1" t="s">
        <v>345</v>
      </c>
      <c r="R1322" s="1" t="s">
        <v>22</v>
      </c>
    </row>
    <row r="1323" spans="1:18" hidden="1" x14ac:dyDescent="0.3">
      <c r="A1323" s="1" t="s">
        <v>16</v>
      </c>
      <c r="B1323" s="1" t="s">
        <v>16</v>
      </c>
      <c r="C1323" s="1" t="s">
        <v>341</v>
      </c>
      <c r="D1323" s="1">
        <v>81.400000000000006</v>
      </c>
      <c r="E1323" s="1" t="s">
        <v>372</v>
      </c>
      <c r="F1323" s="1">
        <v>28</v>
      </c>
      <c r="G1323" s="1" t="str">
        <f t="shared" si="47"/>
        <v>28/37</v>
      </c>
      <c r="H1323" s="1">
        <v>2200</v>
      </c>
      <c r="I1323" s="1">
        <v>71</v>
      </c>
      <c r="J1323" s="1">
        <v>85</v>
      </c>
      <c r="K1323" s="1" t="s">
        <v>56</v>
      </c>
      <c r="L1323" s="1" t="s">
        <v>343</v>
      </c>
      <c r="M1323" s="1">
        <v>2007</v>
      </c>
      <c r="N1323" s="1">
        <v>49.695503380122602</v>
      </c>
      <c r="O1323" s="1">
        <v>-111.948465243889</v>
      </c>
      <c r="P1323" s="1" t="s">
        <v>344</v>
      </c>
      <c r="Q1323" s="1" t="s">
        <v>345</v>
      </c>
      <c r="R1323" s="1" t="s">
        <v>22</v>
      </c>
    </row>
    <row r="1324" spans="1:18" hidden="1" x14ac:dyDescent="0.3">
      <c r="A1324" s="1" t="s">
        <v>16</v>
      </c>
      <c r="B1324" s="1" t="s">
        <v>16</v>
      </c>
      <c r="C1324" s="1" t="s">
        <v>341</v>
      </c>
      <c r="D1324" s="1">
        <v>81.400000000000006</v>
      </c>
      <c r="E1324" s="1" t="s">
        <v>373</v>
      </c>
      <c r="F1324" s="1">
        <v>29</v>
      </c>
      <c r="G1324" s="1" t="str">
        <f t="shared" si="47"/>
        <v>29/37</v>
      </c>
      <c r="H1324" s="1">
        <v>2200</v>
      </c>
      <c r="I1324" s="1">
        <v>71</v>
      </c>
      <c r="J1324" s="1">
        <v>85</v>
      </c>
      <c r="K1324" s="1" t="s">
        <v>56</v>
      </c>
      <c r="L1324" s="1" t="s">
        <v>343</v>
      </c>
      <c r="M1324" s="1">
        <v>2007</v>
      </c>
      <c r="N1324" s="1">
        <v>49.693631434342798</v>
      </c>
      <c r="O1324" s="1">
        <v>-111.943134583483</v>
      </c>
      <c r="P1324" s="1" t="s">
        <v>344</v>
      </c>
      <c r="Q1324" s="1" t="s">
        <v>345</v>
      </c>
      <c r="R1324" s="1" t="s">
        <v>22</v>
      </c>
    </row>
    <row r="1325" spans="1:18" hidden="1" x14ac:dyDescent="0.3">
      <c r="A1325" s="1" t="s">
        <v>16</v>
      </c>
      <c r="B1325" s="1" t="s">
        <v>16</v>
      </c>
      <c r="C1325" s="1" t="s">
        <v>341</v>
      </c>
      <c r="D1325" s="1">
        <v>81.400000000000006</v>
      </c>
      <c r="E1325" s="1" t="s">
        <v>374</v>
      </c>
      <c r="F1325" s="1">
        <v>30</v>
      </c>
      <c r="G1325" s="1" t="str">
        <f t="shared" si="47"/>
        <v>30/37</v>
      </c>
      <c r="H1325" s="1">
        <v>2200</v>
      </c>
      <c r="I1325" s="1">
        <v>71</v>
      </c>
      <c r="J1325" s="1">
        <v>85</v>
      </c>
      <c r="K1325" s="1" t="s">
        <v>56</v>
      </c>
      <c r="L1325" s="1" t="s">
        <v>343</v>
      </c>
      <c r="M1325" s="1">
        <v>2007</v>
      </c>
      <c r="N1325" s="1">
        <v>49.691648077139398</v>
      </c>
      <c r="O1325" s="1">
        <v>-111.93756919067501</v>
      </c>
      <c r="P1325" s="1" t="s">
        <v>344</v>
      </c>
      <c r="Q1325" s="1" t="s">
        <v>345</v>
      </c>
      <c r="R1325" s="1" t="s">
        <v>22</v>
      </c>
    </row>
    <row r="1326" spans="1:18" hidden="1" x14ac:dyDescent="0.3">
      <c r="A1326" s="1" t="s">
        <v>16</v>
      </c>
      <c r="B1326" s="1" t="s">
        <v>16</v>
      </c>
      <c r="C1326" s="1" t="s">
        <v>341</v>
      </c>
      <c r="D1326" s="1">
        <v>81.400000000000006</v>
      </c>
      <c r="E1326" s="1" t="s">
        <v>375</v>
      </c>
      <c r="F1326" s="1">
        <v>31</v>
      </c>
      <c r="G1326" s="1" t="str">
        <f t="shared" si="47"/>
        <v>31/37</v>
      </c>
      <c r="H1326" s="1">
        <v>2200</v>
      </c>
      <c r="I1326" s="1">
        <v>71</v>
      </c>
      <c r="J1326" s="1">
        <v>85</v>
      </c>
      <c r="K1326" s="1" t="s">
        <v>56</v>
      </c>
      <c r="L1326" s="1" t="s">
        <v>343</v>
      </c>
      <c r="M1326" s="1">
        <v>2007</v>
      </c>
      <c r="N1326" s="1">
        <v>49.690201048202702</v>
      </c>
      <c r="O1326" s="1">
        <v>-111.932502260886</v>
      </c>
      <c r="P1326" s="1" t="s">
        <v>344</v>
      </c>
      <c r="Q1326" s="1" t="s">
        <v>345</v>
      </c>
      <c r="R1326" s="1" t="s">
        <v>22</v>
      </c>
    </row>
    <row r="1327" spans="1:18" hidden="1" x14ac:dyDescent="0.3">
      <c r="A1327" s="1" t="s">
        <v>16</v>
      </c>
      <c r="B1327" s="1" t="s">
        <v>16</v>
      </c>
      <c r="C1327" s="1" t="s">
        <v>341</v>
      </c>
      <c r="D1327" s="1">
        <v>81.400000000000006</v>
      </c>
      <c r="E1327" s="1" t="s">
        <v>376</v>
      </c>
      <c r="F1327" s="1">
        <v>32</v>
      </c>
      <c r="G1327" s="1" t="str">
        <f t="shared" si="47"/>
        <v>32/37</v>
      </c>
      <c r="H1327" s="1">
        <v>2200</v>
      </c>
      <c r="I1327" s="1">
        <v>71</v>
      </c>
      <c r="J1327" s="1">
        <v>85</v>
      </c>
      <c r="K1327" s="1" t="s">
        <v>56</v>
      </c>
      <c r="L1327" s="1" t="s">
        <v>343</v>
      </c>
      <c r="M1327" s="1">
        <v>2007</v>
      </c>
      <c r="N1327" s="1">
        <v>49.688223247827203</v>
      </c>
      <c r="O1327" s="1">
        <v>-111.92716673821</v>
      </c>
      <c r="P1327" s="1" t="s">
        <v>344</v>
      </c>
      <c r="Q1327" s="1" t="s">
        <v>345</v>
      </c>
      <c r="R1327" s="1" t="s">
        <v>22</v>
      </c>
    </row>
    <row r="1328" spans="1:18" hidden="1" x14ac:dyDescent="0.3">
      <c r="A1328" s="1" t="s">
        <v>16</v>
      </c>
      <c r="B1328" s="1" t="s">
        <v>16</v>
      </c>
      <c r="C1328" s="1" t="s">
        <v>341</v>
      </c>
      <c r="D1328" s="1">
        <v>81.400000000000006</v>
      </c>
      <c r="E1328" s="1" t="s">
        <v>377</v>
      </c>
      <c r="F1328" s="1">
        <v>33</v>
      </c>
      <c r="G1328" s="1" t="str">
        <f t="shared" si="47"/>
        <v>33/37</v>
      </c>
      <c r="H1328" s="1">
        <v>2200</v>
      </c>
      <c r="I1328" s="1">
        <v>71</v>
      </c>
      <c r="J1328" s="1">
        <v>85</v>
      </c>
      <c r="K1328" s="1" t="s">
        <v>56</v>
      </c>
      <c r="L1328" s="1" t="s">
        <v>343</v>
      </c>
      <c r="M1328" s="1">
        <v>2007</v>
      </c>
      <c r="N1328" s="1">
        <v>49.686437012647303</v>
      </c>
      <c r="O1328" s="1">
        <v>-111.921956484997</v>
      </c>
      <c r="P1328" s="1" t="s">
        <v>344</v>
      </c>
      <c r="Q1328" s="1" t="s">
        <v>345</v>
      </c>
      <c r="R1328" s="1" t="s">
        <v>22</v>
      </c>
    </row>
    <row r="1329" spans="1:18" hidden="1" x14ac:dyDescent="0.3">
      <c r="A1329" s="1" t="s">
        <v>16</v>
      </c>
      <c r="B1329" s="1" t="s">
        <v>16</v>
      </c>
      <c r="C1329" s="1" t="s">
        <v>341</v>
      </c>
      <c r="D1329" s="1">
        <v>81.400000000000006</v>
      </c>
      <c r="E1329" s="1" t="s">
        <v>378</v>
      </c>
      <c r="F1329" s="1">
        <v>34</v>
      </c>
      <c r="G1329" s="1" t="str">
        <f t="shared" si="47"/>
        <v>34/37</v>
      </c>
      <c r="H1329" s="1">
        <v>2200</v>
      </c>
      <c r="I1329" s="1">
        <v>71</v>
      </c>
      <c r="J1329" s="1">
        <v>85</v>
      </c>
      <c r="K1329" s="1" t="s">
        <v>56</v>
      </c>
      <c r="L1329" s="1" t="s">
        <v>343</v>
      </c>
      <c r="M1329" s="1">
        <v>2007</v>
      </c>
      <c r="N1329" s="1">
        <v>49.684512292862202</v>
      </c>
      <c r="O1329" s="1">
        <v>-111.916568657553</v>
      </c>
      <c r="P1329" s="1" t="s">
        <v>344</v>
      </c>
      <c r="Q1329" s="1" t="s">
        <v>345</v>
      </c>
      <c r="R1329" s="1" t="s">
        <v>22</v>
      </c>
    </row>
    <row r="1330" spans="1:18" hidden="1" x14ac:dyDescent="0.3">
      <c r="A1330" s="1" t="s">
        <v>16</v>
      </c>
      <c r="B1330" s="1" t="s">
        <v>16</v>
      </c>
      <c r="C1330" s="1" t="s">
        <v>341</v>
      </c>
      <c r="D1330" s="1">
        <v>81.400000000000006</v>
      </c>
      <c r="E1330" s="1" t="s">
        <v>379</v>
      </c>
      <c r="F1330" s="1">
        <v>35</v>
      </c>
      <c r="G1330" s="1" t="str">
        <f t="shared" si="47"/>
        <v>35/37</v>
      </c>
      <c r="H1330" s="1">
        <v>2200</v>
      </c>
      <c r="I1330" s="1">
        <v>71</v>
      </c>
      <c r="J1330" s="1">
        <v>85</v>
      </c>
      <c r="K1330" s="1" t="s">
        <v>56</v>
      </c>
      <c r="L1330" s="1" t="s">
        <v>343</v>
      </c>
      <c r="M1330" s="1">
        <v>2007</v>
      </c>
      <c r="N1330" s="1">
        <v>49.6828455004568</v>
      </c>
      <c r="O1330" s="1">
        <v>-111.912078029097</v>
      </c>
      <c r="P1330" s="1" t="s">
        <v>344</v>
      </c>
      <c r="Q1330" s="1" t="s">
        <v>345</v>
      </c>
      <c r="R1330" s="1" t="s">
        <v>22</v>
      </c>
    </row>
    <row r="1331" spans="1:18" hidden="1" x14ac:dyDescent="0.3">
      <c r="A1331" s="1" t="s">
        <v>16</v>
      </c>
      <c r="B1331" s="1" t="s">
        <v>16</v>
      </c>
      <c r="C1331" s="1" t="s">
        <v>341</v>
      </c>
      <c r="D1331" s="1">
        <v>81.400000000000006</v>
      </c>
      <c r="E1331" s="1" t="s">
        <v>380</v>
      </c>
      <c r="F1331" s="1">
        <v>36</v>
      </c>
      <c r="G1331" s="1" t="str">
        <f t="shared" si="47"/>
        <v>36/37</v>
      </c>
      <c r="H1331" s="1">
        <v>2200</v>
      </c>
      <c r="I1331" s="1">
        <v>71</v>
      </c>
      <c r="J1331" s="1">
        <v>85</v>
      </c>
      <c r="K1331" s="1" t="s">
        <v>56</v>
      </c>
      <c r="L1331" s="1" t="s">
        <v>343</v>
      </c>
      <c r="M1331" s="1">
        <v>2007</v>
      </c>
      <c r="N1331" s="1">
        <v>49.681329952092199</v>
      </c>
      <c r="O1331" s="1">
        <v>-111.90785091308101</v>
      </c>
      <c r="P1331" s="1" t="s">
        <v>344</v>
      </c>
      <c r="Q1331" s="1" t="s">
        <v>345</v>
      </c>
      <c r="R1331" s="1" t="s">
        <v>22</v>
      </c>
    </row>
    <row r="1332" spans="1:18" hidden="1" x14ac:dyDescent="0.3">
      <c r="A1332" s="1" t="s">
        <v>16</v>
      </c>
      <c r="B1332" s="1" t="s">
        <v>16</v>
      </c>
      <c r="C1332" s="1" t="s">
        <v>341</v>
      </c>
      <c r="D1332" s="1">
        <v>81.400000000000006</v>
      </c>
      <c r="E1332" s="1" t="s">
        <v>381</v>
      </c>
      <c r="F1332" s="1">
        <v>37</v>
      </c>
      <c r="G1332" s="1" t="str">
        <f t="shared" si="47"/>
        <v>37/37</v>
      </c>
      <c r="H1332" s="1">
        <v>2200</v>
      </c>
      <c r="I1332" s="1">
        <v>71</v>
      </c>
      <c r="J1332" s="1">
        <v>85</v>
      </c>
      <c r="K1332" s="1" t="s">
        <v>56</v>
      </c>
      <c r="L1332" s="1" t="s">
        <v>343</v>
      </c>
      <c r="M1332" s="1">
        <v>2007</v>
      </c>
      <c r="N1332" s="1">
        <v>49.677786344302397</v>
      </c>
      <c r="O1332" s="1">
        <v>-111.903035076507</v>
      </c>
      <c r="P1332" s="1" t="s">
        <v>344</v>
      </c>
      <c r="Q1332" s="1" t="s">
        <v>345</v>
      </c>
      <c r="R1332" s="1" t="s">
        <v>22</v>
      </c>
    </row>
    <row r="1333" spans="1:18" hidden="1" x14ac:dyDescent="0.3">
      <c r="A1333" s="1" t="s">
        <v>16</v>
      </c>
      <c r="B1333" s="1" t="s">
        <v>16</v>
      </c>
      <c r="C1333" s="1" t="s">
        <v>28</v>
      </c>
      <c r="D1333" s="1">
        <v>3.78</v>
      </c>
      <c r="E1333" s="1" t="s">
        <v>29</v>
      </c>
      <c r="F1333" s="1">
        <v>1</v>
      </c>
      <c r="G1333" s="1" t="str">
        <f t="shared" ref="G1333:G1338" si="48">F1333&amp;"/"&amp;6</f>
        <v>1/6</v>
      </c>
      <c r="H1333" s="1">
        <v>600</v>
      </c>
      <c r="I1333" s="1">
        <v>44</v>
      </c>
      <c r="J1333" s="1">
        <v>50</v>
      </c>
      <c r="K1333" s="1" t="s">
        <v>25</v>
      </c>
      <c r="L1333" s="1" t="s">
        <v>26</v>
      </c>
      <c r="M1333" s="1">
        <v>1997</v>
      </c>
      <c r="N1333" s="1">
        <v>49.233068737141402</v>
      </c>
      <c r="O1333" s="1">
        <v>-113.654899041571</v>
      </c>
      <c r="Q1333" s="1" t="s">
        <v>30</v>
      </c>
      <c r="R1333" s="1" t="s">
        <v>22</v>
      </c>
    </row>
    <row r="1334" spans="1:18" hidden="1" x14ac:dyDescent="0.3">
      <c r="A1334" s="1" t="s">
        <v>16</v>
      </c>
      <c r="B1334" s="1" t="s">
        <v>16</v>
      </c>
      <c r="C1334" s="1" t="s">
        <v>28</v>
      </c>
      <c r="D1334" s="1">
        <v>3.78</v>
      </c>
      <c r="E1334" s="1" t="s">
        <v>31</v>
      </c>
      <c r="F1334" s="1">
        <v>2</v>
      </c>
      <c r="G1334" s="1" t="str">
        <f t="shared" si="48"/>
        <v>2/6</v>
      </c>
      <c r="H1334" s="1">
        <v>600</v>
      </c>
      <c r="I1334" s="1">
        <v>44</v>
      </c>
      <c r="J1334" s="1">
        <v>50</v>
      </c>
      <c r="K1334" s="1" t="s">
        <v>25</v>
      </c>
      <c r="L1334" s="1" t="s">
        <v>26</v>
      </c>
      <c r="M1334" s="1">
        <v>1998</v>
      </c>
      <c r="N1334" s="1">
        <v>49.233034384208402</v>
      </c>
      <c r="O1334" s="1">
        <v>-113.63021339216399</v>
      </c>
      <c r="Q1334" s="1" t="s">
        <v>30</v>
      </c>
      <c r="R1334" s="1" t="s">
        <v>22</v>
      </c>
    </row>
    <row r="1335" spans="1:18" hidden="1" x14ac:dyDescent="0.3">
      <c r="A1335" s="1" t="s">
        <v>16</v>
      </c>
      <c r="B1335" s="1" t="s">
        <v>16</v>
      </c>
      <c r="C1335" s="1" t="s">
        <v>28</v>
      </c>
      <c r="D1335" s="1">
        <v>3.78</v>
      </c>
      <c r="E1335" s="1" t="s">
        <v>32</v>
      </c>
      <c r="F1335" s="1">
        <v>3</v>
      </c>
      <c r="G1335" s="1" t="str">
        <f t="shared" si="48"/>
        <v>3/6</v>
      </c>
      <c r="H1335" s="1">
        <v>600</v>
      </c>
      <c r="I1335" s="1">
        <v>44</v>
      </c>
      <c r="J1335" s="1">
        <v>50</v>
      </c>
      <c r="K1335" s="1" t="s">
        <v>25</v>
      </c>
      <c r="L1335" s="1" t="s">
        <v>26</v>
      </c>
      <c r="M1335" s="1">
        <v>1998</v>
      </c>
      <c r="N1335" s="1">
        <v>49.217547192232402</v>
      </c>
      <c r="O1335" s="1">
        <v>-113.68016062228099</v>
      </c>
      <c r="Q1335" s="1" t="s">
        <v>30</v>
      </c>
      <c r="R1335" s="1" t="s">
        <v>22</v>
      </c>
    </row>
    <row r="1336" spans="1:18" hidden="1" x14ac:dyDescent="0.3">
      <c r="A1336" s="1" t="s">
        <v>16</v>
      </c>
      <c r="B1336" s="1" t="s">
        <v>16</v>
      </c>
      <c r="C1336" s="1" t="s">
        <v>28</v>
      </c>
      <c r="D1336" s="1">
        <v>3.78</v>
      </c>
      <c r="E1336" s="1" t="s">
        <v>33</v>
      </c>
      <c r="F1336" s="1">
        <v>4</v>
      </c>
      <c r="G1336" s="1" t="str">
        <f t="shared" si="48"/>
        <v>4/6</v>
      </c>
      <c r="H1336" s="1">
        <v>660</v>
      </c>
      <c r="I1336" s="1">
        <v>47</v>
      </c>
      <c r="J1336" s="1">
        <v>50</v>
      </c>
      <c r="K1336" s="1" t="s">
        <v>25</v>
      </c>
      <c r="L1336" s="1" t="s">
        <v>34</v>
      </c>
      <c r="M1336" s="1">
        <v>2000</v>
      </c>
      <c r="N1336" s="1">
        <v>49.217725422223502</v>
      </c>
      <c r="O1336" s="1">
        <v>-113.657905842274</v>
      </c>
      <c r="Q1336" s="1" t="s">
        <v>30</v>
      </c>
      <c r="R1336" s="1" t="s">
        <v>22</v>
      </c>
    </row>
    <row r="1337" spans="1:18" hidden="1" x14ac:dyDescent="0.3">
      <c r="A1337" s="1" t="s">
        <v>16</v>
      </c>
      <c r="B1337" s="1" t="s">
        <v>16</v>
      </c>
      <c r="C1337" s="1" t="s">
        <v>28</v>
      </c>
      <c r="D1337" s="1">
        <v>3.78</v>
      </c>
      <c r="E1337" s="1" t="s">
        <v>69</v>
      </c>
      <c r="F1337" s="1">
        <v>5</v>
      </c>
      <c r="G1337" s="1" t="str">
        <f t="shared" si="48"/>
        <v>5/6</v>
      </c>
      <c r="H1337" s="1">
        <v>660</v>
      </c>
      <c r="I1337" s="1">
        <v>47</v>
      </c>
      <c r="J1337" s="1">
        <v>50</v>
      </c>
      <c r="K1337" s="1" t="s">
        <v>25</v>
      </c>
      <c r="L1337" s="1" t="s">
        <v>34</v>
      </c>
      <c r="M1337" s="1">
        <v>2001</v>
      </c>
      <c r="N1337" s="1">
        <v>49.189747106398499</v>
      </c>
      <c r="O1337" s="1">
        <v>-113.680681968619</v>
      </c>
      <c r="Q1337" s="1" t="s">
        <v>30</v>
      </c>
      <c r="R1337" s="1" t="s">
        <v>22</v>
      </c>
    </row>
    <row r="1338" spans="1:18" hidden="1" x14ac:dyDescent="0.3">
      <c r="A1338" s="1" t="s">
        <v>16</v>
      </c>
      <c r="B1338" s="1" t="s">
        <v>16</v>
      </c>
      <c r="C1338" s="1" t="s">
        <v>28</v>
      </c>
      <c r="D1338" s="1">
        <v>3.78</v>
      </c>
      <c r="E1338" s="1" t="s">
        <v>80</v>
      </c>
      <c r="F1338" s="1">
        <v>6</v>
      </c>
      <c r="G1338" s="1" t="str">
        <f t="shared" si="48"/>
        <v>6/6</v>
      </c>
      <c r="H1338" s="1">
        <v>660</v>
      </c>
      <c r="I1338" s="1">
        <v>47</v>
      </c>
      <c r="J1338" s="1">
        <v>50</v>
      </c>
      <c r="K1338" s="1" t="s">
        <v>25</v>
      </c>
      <c r="L1338" s="1" t="s">
        <v>34</v>
      </c>
      <c r="M1338" s="1">
        <v>2002</v>
      </c>
      <c r="N1338" s="1">
        <v>49.190459705226402</v>
      </c>
      <c r="O1338" s="1">
        <v>-113.640544532818</v>
      </c>
      <c r="Q1338" s="1" t="s">
        <v>30</v>
      </c>
      <c r="R1338" s="1" t="s">
        <v>22</v>
      </c>
    </row>
    <row r="1339" spans="1:18" hidden="1" x14ac:dyDescent="0.3">
      <c r="A1339" s="1" t="s">
        <v>16</v>
      </c>
      <c r="B1339" s="1" t="s">
        <v>16</v>
      </c>
      <c r="C1339" s="1" t="s">
        <v>70</v>
      </c>
      <c r="D1339" s="1">
        <v>0</v>
      </c>
      <c r="E1339" s="1" t="s">
        <v>71</v>
      </c>
      <c r="F1339" s="1">
        <v>1</v>
      </c>
      <c r="G1339" s="1" t="str">
        <f>F1339&amp;"/"&amp;1</f>
        <v>1/1</v>
      </c>
      <c r="H1339" s="1">
        <v>0</v>
      </c>
      <c r="I1339" s="1">
        <v>52.2</v>
      </c>
      <c r="J1339" s="1">
        <v>80</v>
      </c>
      <c r="K1339" s="1" t="s">
        <v>72</v>
      </c>
      <c r="L1339" s="1" t="s">
        <v>73</v>
      </c>
      <c r="M1339" s="1">
        <v>2001</v>
      </c>
      <c r="N1339" s="1">
        <v>49.605248000000003</v>
      </c>
      <c r="O1339" s="1">
        <v>-113.544293</v>
      </c>
      <c r="P1339" s="1" t="s">
        <v>74</v>
      </c>
      <c r="Q1339" s="1" t="s">
        <v>75</v>
      </c>
      <c r="R1339" s="1" t="s">
        <v>22</v>
      </c>
    </row>
    <row r="1340" spans="1:18" hidden="1" x14ac:dyDescent="0.3">
      <c r="A1340" s="1" t="s">
        <v>16</v>
      </c>
      <c r="B1340" s="1" t="s">
        <v>16</v>
      </c>
      <c r="C1340" s="1" t="s">
        <v>1066</v>
      </c>
      <c r="D1340" s="1">
        <v>122.4</v>
      </c>
      <c r="E1340" s="1" t="s">
        <v>1067</v>
      </c>
      <c r="F1340" s="1">
        <v>1</v>
      </c>
      <c r="G1340" s="1" t="str">
        <f t="shared" ref="G1340:G1363" si="49">F1340&amp;"/"&amp;24</f>
        <v>1/24</v>
      </c>
      <c r="H1340" s="1">
        <v>5000</v>
      </c>
      <c r="I1340" s="1">
        <v>145</v>
      </c>
      <c r="J1340" s="1">
        <v>95.5</v>
      </c>
      <c r="K1340" s="1" t="s">
        <v>944</v>
      </c>
      <c r="L1340" s="1" t="s">
        <v>8365</v>
      </c>
      <c r="M1340" s="1">
        <v>2022</v>
      </c>
      <c r="N1340" s="1">
        <v>51.225099999999998</v>
      </c>
      <c r="O1340" s="1">
        <v>-112.50239999999999</v>
      </c>
      <c r="P1340" s="1" t="s">
        <v>8380</v>
      </c>
      <c r="Q1340" s="1" t="s">
        <v>1068</v>
      </c>
      <c r="R1340" s="1" t="s">
        <v>22</v>
      </c>
    </row>
    <row r="1341" spans="1:18" hidden="1" x14ac:dyDescent="0.3">
      <c r="A1341" s="1" t="s">
        <v>16</v>
      </c>
      <c r="B1341" s="1" t="s">
        <v>16</v>
      </c>
      <c r="C1341" s="1" t="s">
        <v>1066</v>
      </c>
      <c r="D1341" s="1">
        <v>122.4</v>
      </c>
      <c r="E1341" s="1" t="s">
        <v>1069</v>
      </c>
      <c r="F1341" s="1">
        <v>2</v>
      </c>
      <c r="G1341" s="1" t="str">
        <f t="shared" si="49"/>
        <v>2/24</v>
      </c>
      <c r="H1341" s="1">
        <v>5000</v>
      </c>
      <c r="I1341" s="1">
        <v>145</v>
      </c>
      <c r="J1341" s="1">
        <v>95.5</v>
      </c>
      <c r="K1341" s="1" t="s">
        <v>944</v>
      </c>
      <c r="L1341" s="1" t="s">
        <v>8365</v>
      </c>
      <c r="M1341" s="1">
        <v>2022</v>
      </c>
      <c r="N1341" s="1">
        <v>51.230400000000003</v>
      </c>
      <c r="O1341" s="1">
        <v>-112.49930000000001</v>
      </c>
      <c r="P1341" s="1" t="s">
        <v>8380</v>
      </c>
      <c r="Q1341" s="1" t="s">
        <v>1068</v>
      </c>
      <c r="R1341" s="1" t="s">
        <v>22</v>
      </c>
    </row>
    <row r="1342" spans="1:18" hidden="1" x14ac:dyDescent="0.3">
      <c r="A1342" s="1" t="s">
        <v>16</v>
      </c>
      <c r="B1342" s="1" t="s">
        <v>16</v>
      </c>
      <c r="C1342" s="1" t="s">
        <v>1066</v>
      </c>
      <c r="D1342" s="1">
        <v>122.4</v>
      </c>
      <c r="E1342" s="1" t="s">
        <v>1070</v>
      </c>
      <c r="F1342" s="1">
        <v>3</v>
      </c>
      <c r="G1342" s="1" t="str">
        <f t="shared" si="49"/>
        <v>3/24</v>
      </c>
      <c r="H1342" s="1">
        <v>5000</v>
      </c>
      <c r="I1342" s="1">
        <v>145</v>
      </c>
      <c r="J1342" s="1">
        <v>95.5</v>
      </c>
      <c r="K1342" s="1" t="s">
        <v>944</v>
      </c>
      <c r="L1342" s="1" t="s">
        <v>8365</v>
      </c>
      <c r="M1342" s="1">
        <v>2022</v>
      </c>
      <c r="N1342" s="1">
        <v>51.23</v>
      </c>
      <c r="O1342" s="1">
        <v>-112.4888</v>
      </c>
      <c r="P1342" s="1" t="s">
        <v>8380</v>
      </c>
      <c r="Q1342" s="1" t="s">
        <v>1068</v>
      </c>
      <c r="R1342" s="1" t="s">
        <v>22</v>
      </c>
    </row>
    <row r="1343" spans="1:18" hidden="1" x14ac:dyDescent="0.3">
      <c r="A1343" s="1" t="s">
        <v>16</v>
      </c>
      <c r="B1343" s="1" t="s">
        <v>16</v>
      </c>
      <c r="C1343" s="1" t="s">
        <v>1066</v>
      </c>
      <c r="D1343" s="1">
        <v>122.4</v>
      </c>
      <c r="E1343" s="1" t="s">
        <v>1071</v>
      </c>
      <c r="F1343" s="1">
        <v>4</v>
      </c>
      <c r="G1343" s="1" t="str">
        <f t="shared" si="49"/>
        <v>4/24</v>
      </c>
      <c r="H1343" s="1">
        <v>5000</v>
      </c>
      <c r="I1343" s="1">
        <v>145</v>
      </c>
      <c r="J1343" s="1">
        <v>95.5</v>
      </c>
      <c r="K1343" s="1" t="s">
        <v>944</v>
      </c>
      <c r="L1343" s="1" t="s">
        <v>8365</v>
      </c>
      <c r="M1343" s="1">
        <v>2022</v>
      </c>
      <c r="N1343" s="1">
        <v>51.231000000000002</v>
      </c>
      <c r="O1343" s="1">
        <v>-112.4836</v>
      </c>
      <c r="P1343" s="1" t="s">
        <v>8380</v>
      </c>
      <c r="Q1343" s="1" t="s">
        <v>1068</v>
      </c>
      <c r="R1343" s="1" t="s">
        <v>22</v>
      </c>
    </row>
    <row r="1344" spans="1:18" hidden="1" x14ac:dyDescent="0.3">
      <c r="A1344" s="1" t="s">
        <v>16</v>
      </c>
      <c r="B1344" s="1" t="s">
        <v>16</v>
      </c>
      <c r="C1344" s="1" t="s">
        <v>1066</v>
      </c>
      <c r="D1344" s="1">
        <v>122.4</v>
      </c>
      <c r="E1344" s="1" t="s">
        <v>1072</v>
      </c>
      <c r="F1344" s="1">
        <v>5</v>
      </c>
      <c r="G1344" s="1" t="str">
        <f t="shared" si="49"/>
        <v>5/24</v>
      </c>
      <c r="H1344" s="1">
        <v>5000</v>
      </c>
      <c r="I1344" s="1">
        <v>145</v>
      </c>
      <c r="J1344" s="1">
        <v>95.5</v>
      </c>
      <c r="K1344" s="1" t="s">
        <v>944</v>
      </c>
      <c r="L1344" s="1" t="s">
        <v>8365</v>
      </c>
      <c r="M1344" s="1">
        <v>2022</v>
      </c>
      <c r="N1344" s="1">
        <v>51.232700000000001</v>
      </c>
      <c r="O1344" s="1">
        <v>-112.4791</v>
      </c>
      <c r="P1344" s="1" t="s">
        <v>8380</v>
      </c>
      <c r="Q1344" s="1" t="s">
        <v>1068</v>
      </c>
      <c r="R1344" s="1" t="s">
        <v>22</v>
      </c>
    </row>
    <row r="1345" spans="1:18" hidden="1" x14ac:dyDescent="0.3">
      <c r="A1345" s="1" t="s">
        <v>16</v>
      </c>
      <c r="B1345" s="1" t="s">
        <v>16</v>
      </c>
      <c r="C1345" s="1" t="s">
        <v>1066</v>
      </c>
      <c r="D1345" s="1">
        <v>122.4</v>
      </c>
      <c r="E1345" s="1" t="s">
        <v>1073</v>
      </c>
      <c r="F1345" s="1">
        <v>6</v>
      </c>
      <c r="G1345" s="1" t="str">
        <f t="shared" si="49"/>
        <v>6/24</v>
      </c>
      <c r="H1345" s="1">
        <v>5000</v>
      </c>
      <c r="I1345" s="1">
        <v>145</v>
      </c>
      <c r="J1345" s="1">
        <v>95.5</v>
      </c>
      <c r="K1345" s="1" t="s">
        <v>944</v>
      </c>
      <c r="L1345" s="1" t="s">
        <v>8365</v>
      </c>
      <c r="M1345" s="1">
        <v>2022</v>
      </c>
      <c r="N1345" s="1">
        <v>51.2333</v>
      </c>
      <c r="O1345" s="1">
        <v>-112.4734</v>
      </c>
      <c r="P1345" s="1" t="s">
        <v>8380</v>
      </c>
      <c r="Q1345" s="1" t="s">
        <v>1068</v>
      </c>
      <c r="R1345" s="1" t="s">
        <v>22</v>
      </c>
    </row>
    <row r="1346" spans="1:18" hidden="1" x14ac:dyDescent="0.3">
      <c r="A1346" s="1" t="s">
        <v>16</v>
      </c>
      <c r="B1346" s="1" t="s">
        <v>16</v>
      </c>
      <c r="C1346" s="1" t="s">
        <v>1066</v>
      </c>
      <c r="D1346" s="1">
        <v>122.4</v>
      </c>
      <c r="E1346" s="1" t="s">
        <v>1074</v>
      </c>
      <c r="F1346" s="1">
        <v>7</v>
      </c>
      <c r="G1346" s="1" t="str">
        <f t="shared" si="49"/>
        <v>7/24</v>
      </c>
      <c r="H1346" s="1">
        <v>5000</v>
      </c>
      <c r="I1346" s="1">
        <v>145</v>
      </c>
      <c r="J1346" s="1">
        <v>95.5</v>
      </c>
      <c r="K1346" s="1" t="s">
        <v>944</v>
      </c>
      <c r="L1346" s="1" t="s">
        <v>8365</v>
      </c>
      <c r="M1346" s="1">
        <v>2022</v>
      </c>
      <c r="N1346" s="1">
        <v>51.233400000000003</v>
      </c>
      <c r="O1346" s="1">
        <v>-112.4669</v>
      </c>
      <c r="P1346" s="1" t="s">
        <v>8380</v>
      </c>
      <c r="Q1346" s="1" t="s">
        <v>1068</v>
      </c>
      <c r="R1346" s="1" t="s">
        <v>22</v>
      </c>
    </row>
    <row r="1347" spans="1:18" hidden="1" x14ac:dyDescent="0.3">
      <c r="A1347" s="1" t="s">
        <v>16</v>
      </c>
      <c r="B1347" s="1" t="s">
        <v>16</v>
      </c>
      <c r="C1347" s="1" t="s">
        <v>1066</v>
      </c>
      <c r="D1347" s="1">
        <v>122.4</v>
      </c>
      <c r="E1347" s="1" t="s">
        <v>1075</v>
      </c>
      <c r="F1347" s="1">
        <v>8</v>
      </c>
      <c r="G1347" s="1" t="str">
        <f t="shared" si="49"/>
        <v>8/24</v>
      </c>
      <c r="H1347" s="1">
        <v>5000</v>
      </c>
      <c r="I1347" s="1">
        <v>145</v>
      </c>
      <c r="J1347" s="1">
        <v>95.5</v>
      </c>
      <c r="K1347" s="1" t="s">
        <v>944</v>
      </c>
      <c r="L1347" s="1" t="s">
        <v>8365</v>
      </c>
      <c r="M1347" s="1">
        <v>2022</v>
      </c>
      <c r="N1347" s="1">
        <v>51.237699999999997</v>
      </c>
      <c r="O1347" s="1">
        <v>-112.4648</v>
      </c>
      <c r="P1347" s="1" t="s">
        <v>8380</v>
      </c>
      <c r="Q1347" s="1" t="s">
        <v>1068</v>
      </c>
      <c r="R1347" s="1" t="s">
        <v>22</v>
      </c>
    </row>
    <row r="1348" spans="1:18" hidden="1" x14ac:dyDescent="0.3">
      <c r="A1348" s="1" t="s">
        <v>16</v>
      </c>
      <c r="B1348" s="1" t="s">
        <v>16</v>
      </c>
      <c r="C1348" s="1" t="s">
        <v>1066</v>
      </c>
      <c r="D1348" s="1">
        <v>122.4</v>
      </c>
      <c r="E1348" s="1" t="s">
        <v>1076</v>
      </c>
      <c r="F1348" s="1">
        <v>9</v>
      </c>
      <c r="G1348" s="1" t="str">
        <f t="shared" si="49"/>
        <v>9/24</v>
      </c>
      <c r="H1348" s="1">
        <v>5000</v>
      </c>
      <c r="I1348" s="1">
        <v>145</v>
      </c>
      <c r="J1348" s="1">
        <v>95.5</v>
      </c>
      <c r="K1348" s="1" t="s">
        <v>944</v>
      </c>
      <c r="L1348" s="1" t="s">
        <v>8365</v>
      </c>
      <c r="M1348" s="1">
        <v>2022</v>
      </c>
      <c r="N1348" s="1">
        <v>51.238599999999998</v>
      </c>
      <c r="O1348" s="1">
        <v>-112.4599</v>
      </c>
      <c r="P1348" s="1" t="s">
        <v>8380</v>
      </c>
      <c r="Q1348" s="1" t="s">
        <v>1068</v>
      </c>
      <c r="R1348" s="1" t="s">
        <v>22</v>
      </c>
    </row>
    <row r="1349" spans="1:18" hidden="1" x14ac:dyDescent="0.3">
      <c r="A1349" s="1" t="s">
        <v>16</v>
      </c>
      <c r="B1349" s="1" t="s">
        <v>16</v>
      </c>
      <c r="C1349" s="1" t="s">
        <v>1066</v>
      </c>
      <c r="D1349" s="1">
        <v>122.4</v>
      </c>
      <c r="E1349" s="1" t="s">
        <v>1077</v>
      </c>
      <c r="F1349" s="1">
        <v>10</v>
      </c>
      <c r="G1349" s="1" t="str">
        <f t="shared" si="49"/>
        <v>10/24</v>
      </c>
      <c r="H1349" s="1">
        <v>5000</v>
      </c>
      <c r="I1349" s="1">
        <v>145</v>
      </c>
      <c r="J1349" s="1">
        <v>95.5</v>
      </c>
      <c r="K1349" s="1" t="s">
        <v>944</v>
      </c>
      <c r="L1349" s="1" t="s">
        <v>8365</v>
      </c>
      <c r="M1349" s="1">
        <v>2022</v>
      </c>
      <c r="N1349" s="1">
        <v>51.2376</v>
      </c>
      <c r="O1349" s="1">
        <v>-112.4533</v>
      </c>
      <c r="P1349" s="1" t="s">
        <v>8380</v>
      </c>
      <c r="Q1349" s="1" t="s">
        <v>1068</v>
      </c>
      <c r="R1349" s="1" t="s">
        <v>22</v>
      </c>
    </row>
    <row r="1350" spans="1:18" hidden="1" x14ac:dyDescent="0.3">
      <c r="A1350" s="1" t="s">
        <v>16</v>
      </c>
      <c r="B1350" s="1" t="s">
        <v>16</v>
      </c>
      <c r="C1350" s="1" t="s">
        <v>1066</v>
      </c>
      <c r="D1350" s="1">
        <v>122.4</v>
      </c>
      <c r="E1350" s="1" t="s">
        <v>1078</v>
      </c>
      <c r="F1350" s="1">
        <v>11</v>
      </c>
      <c r="G1350" s="1" t="str">
        <f t="shared" si="49"/>
        <v>11/24</v>
      </c>
      <c r="H1350" s="1">
        <v>5000</v>
      </c>
      <c r="I1350" s="1">
        <v>145</v>
      </c>
      <c r="J1350" s="1">
        <v>95.5</v>
      </c>
      <c r="K1350" s="1" t="s">
        <v>944</v>
      </c>
      <c r="L1350" s="1" t="s">
        <v>8365</v>
      </c>
      <c r="M1350" s="1">
        <v>2022</v>
      </c>
      <c r="N1350" s="1">
        <v>51.239699999999999</v>
      </c>
      <c r="O1350" s="1">
        <v>-112.4329</v>
      </c>
      <c r="P1350" s="1" t="s">
        <v>8380</v>
      </c>
      <c r="Q1350" s="1" t="s">
        <v>1068</v>
      </c>
      <c r="R1350" s="1" t="s">
        <v>22</v>
      </c>
    </row>
    <row r="1351" spans="1:18" hidden="1" x14ac:dyDescent="0.3">
      <c r="A1351" s="1" t="s">
        <v>16</v>
      </c>
      <c r="B1351" s="1" t="s">
        <v>16</v>
      </c>
      <c r="C1351" s="1" t="s">
        <v>1066</v>
      </c>
      <c r="D1351" s="1">
        <v>122.4</v>
      </c>
      <c r="E1351" s="1" t="s">
        <v>1079</v>
      </c>
      <c r="F1351" s="1">
        <v>12</v>
      </c>
      <c r="G1351" s="1" t="str">
        <f t="shared" si="49"/>
        <v>12/24</v>
      </c>
      <c r="H1351" s="1">
        <v>5000</v>
      </c>
      <c r="I1351" s="1">
        <v>145</v>
      </c>
      <c r="J1351" s="1">
        <v>95.5</v>
      </c>
      <c r="K1351" s="1" t="s">
        <v>944</v>
      </c>
      <c r="L1351" s="1" t="s">
        <v>8365</v>
      </c>
      <c r="M1351" s="1">
        <v>2022</v>
      </c>
      <c r="N1351" s="1">
        <v>51.236699999999999</v>
      </c>
      <c r="O1351" s="1">
        <v>-112.4179</v>
      </c>
      <c r="P1351" s="1" t="s">
        <v>8380</v>
      </c>
      <c r="Q1351" s="1" t="s">
        <v>1068</v>
      </c>
      <c r="R1351" s="1" t="s">
        <v>22</v>
      </c>
    </row>
    <row r="1352" spans="1:18" hidden="1" x14ac:dyDescent="0.3">
      <c r="A1352" s="1" t="s">
        <v>16</v>
      </c>
      <c r="B1352" s="1" t="s">
        <v>16</v>
      </c>
      <c r="C1352" s="1" t="s">
        <v>1066</v>
      </c>
      <c r="D1352" s="1">
        <v>122.4</v>
      </c>
      <c r="E1352" s="1" t="s">
        <v>1080</v>
      </c>
      <c r="F1352" s="1">
        <v>13</v>
      </c>
      <c r="G1352" s="1" t="str">
        <f t="shared" si="49"/>
        <v>13/24</v>
      </c>
      <c r="H1352" s="1">
        <v>5000</v>
      </c>
      <c r="I1352" s="1">
        <v>145</v>
      </c>
      <c r="J1352" s="1">
        <v>95.5</v>
      </c>
      <c r="K1352" s="1" t="s">
        <v>944</v>
      </c>
      <c r="L1352" s="1" t="s">
        <v>8365</v>
      </c>
      <c r="M1352" s="1">
        <v>2022</v>
      </c>
      <c r="N1352" s="1">
        <v>51.218899999999998</v>
      </c>
      <c r="O1352" s="1">
        <v>-112.40479999999999</v>
      </c>
      <c r="P1352" s="1" t="s">
        <v>8380</v>
      </c>
      <c r="Q1352" s="1" t="s">
        <v>1068</v>
      </c>
      <c r="R1352" s="1" t="s">
        <v>1013</v>
      </c>
    </row>
    <row r="1353" spans="1:18" hidden="1" x14ac:dyDescent="0.3">
      <c r="A1353" s="1" t="s">
        <v>16</v>
      </c>
      <c r="B1353" s="1" t="s">
        <v>16</v>
      </c>
      <c r="C1353" s="1" t="s">
        <v>1066</v>
      </c>
      <c r="D1353" s="1">
        <v>122.4</v>
      </c>
      <c r="E1353" s="1" t="s">
        <v>1081</v>
      </c>
      <c r="F1353" s="1">
        <v>14</v>
      </c>
      <c r="G1353" s="1" t="str">
        <f t="shared" si="49"/>
        <v>14/24</v>
      </c>
      <c r="H1353" s="1">
        <v>5000</v>
      </c>
      <c r="I1353" s="1">
        <v>145</v>
      </c>
      <c r="J1353" s="1">
        <v>95.5</v>
      </c>
      <c r="K1353" s="1" t="s">
        <v>944</v>
      </c>
      <c r="L1353" s="1" t="s">
        <v>8365</v>
      </c>
      <c r="M1353" s="1">
        <v>2022</v>
      </c>
      <c r="N1353" s="1">
        <v>51.228583899999997</v>
      </c>
      <c r="O1353" s="1">
        <v>-112.39717090000001</v>
      </c>
      <c r="P1353" s="1" t="s">
        <v>8380</v>
      </c>
      <c r="Q1353" s="1" t="s">
        <v>1068</v>
      </c>
      <c r="R1353" s="1" t="s">
        <v>1082</v>
      </c>
    </row>
    <row r="1354" spans="1:18" hidden="1" x14ac:dyDescent="0.3">
      <c r="A1354" s="1" t="s">
        <v>16</v>
      </c>
      <c r="B1354" s="1" t="s">
        <v>16</v>
      </c>
      <c r="C1354" s="1" t="s">
        <v>1066</v>
      </c>
      <c r="D1354" s="1">
        <v>122.4</v>
      </c>
      <c r="E1354" s="1" t="s">
        <v>1083</v>
      </c>
      <c r="F1354" s="1">
        <v>15</v>
      </c>
      <c r="G1354" s="1" t="str">
        <f t="shared" si="49"/>
        <v>15/24</v>
      </c>
      <c r="H1354" s="1">
        <v>5000</v>
      </c>
      <c r="I1354" s="1">
        <v>145</v>
      </c>
      <c r="J1354" s="1">
        <v>95.5</v>
      </c>
      <c r="K1354" s="1" t="s">
        <v>944</v>
      </c>
      <c r="L1354" s="1" t="s">
        <v>8365</v>
      </c>
      <c r="M1354" s="1">
        <v>2022</v>
      </c>
      <c r="N1354" s="1">
        <v>51.232819800000001</v>
      </c>
      <c r="O1354" s="1">
        <v>-112.39673809999999</v>
      </c>
      <c r="P1354" s="1" t="s">
        <v>8380</v>
      </c>
      <c r="Q1354" s="1" t="s">
        <v>1068</v>
      </c>
      <c r="R1354" s="1" t="s">
        <v>1082</v>
      </c>
    </row>
    <row r="1355" spans="1:18" hidden="1" x14ac:dyDescent="0.3">
      <c r="A1355" s="1" t="s">
        <v>16</v>
      </c>
      <c r="B1355" s="1" t="s">
        <v>16</v>
      </c>
      <c r="C1355" s="1" t="s">
        <v>1066</v>
      </c>
      <c r="D1355" s="1">
        <v>122.4</v>
      </c>
      <c r="E1355" s="1" t="s">
        <v>1084</v>
      </c>
      <c r="F1355" s="1">
        <v>16</v>
      </c>
      <c r="G1355" s="1" t="str">
        <f t="shared" si="49"/>
        <v>16/24</v>
      </c>
      <c r="H1355" s="1">
        <v>5000</v>
      </c>
      <c r="I1355" s="1">
        <v>145</v>
      </c>
      <c r="J1355" s="1">
        <v>95.5</v>
      </c>
      <c r="K1355" s="1" t="s">
        <v>944</v>
      </c>
      <c r="L1355" s="1" t="s">
        <v>8365</v>
      </c>
      <c r="M1355" s="1">
        <v>2022</v>
      </c>
      <c r="N1355" s="1">
        <v>51.2372297</v>
      </c>
      <c r="O1355" s="1">
        <v>-112.39762949999999</v>
      </c>
      <c r="P1355" s="1" t="s">
        <v>8380</v>
      </c>
      <c r="Q1355" s="1" t="s">
        <v>1068</v>
      </c>
      <c r="R1355" s="1" t="s">
        <v>1082</v>
      </c>
    </row>
    <row r="1356" spans="1:18" hidden="1" x14ac:dyDescent="0.3">
      <c r="A1356" s="1" t="s">
        <v>16</v>
      </c>
      <c r="B1356" s="1" t="s">
        <v>16</v>
      </c>
      <c r="C1356" s="1" t="s">
        <v>1066</v>
      </c>
      <c r="D1356" s="1">
        <v>122.4</v>
      </c>
      <c r="E1356" s="1" t="s">
        <v>1085</v>
      </c>
      <c r="F1356" s="1">
        <v>17</v>
      </c>
      <c r="G1356" s="1" t="str">
        <f t="shared" si="49"/>
        <v>17/24</v>
      </c>
      <c r="H1356" s="1">
        <v>5000</v>
      </c>
      <c r="I1356" s="1">
        <v>145</v>
      </c>
      <c r="J1356" s="1">
        <v>95.5</v>
      </c>
      <c r="K1356" s="1" t="s">
        <v>944</v>
      </c>
      <c r="L1356" s="1" t="s">
        <v>8365</v>
      </c>
      <c r="M1356" s="1">
        <v>2022</v>
      </c>
      <c r="N1356" s="1">
        <v>51.177</v>
      </c>
      <c r="O1356" s="1">
        <v>-112.4376</v>
      </c>
      <c r="P1356" s="1" t="s">
        <v>8380</v>
      </c>
      <c r="Q1356" s="1" t="s">
        <v>1068</v>
      </c>
      <c r="R1356" s="1" t="s">
        <v>22</v>
      </c>
    </row>
    <row r="1357" spans="1:18" hidden="1" x14ac:dyDescent="0.3">
      <c r="A1357" s="1" t="s">
        <v>16</v>
      </c>
      <c r="B1357" s="1" t="s">
        <v>16</v>
      </c>
      <c r="C1357" s="1" t="s">
        <v>1066</v>
      </c>
      <c r="D1357" s="1">
        <v>122.4</v>
      </c>
      <c r="E1357" s="1" t="s">
        <v>1086</v>
      </c>
      <c r="F1357" s="1">
        <v>18</v>
      </c>
      <c r="G1357" s="1" t="str">
        <f t="shared" si="49"/>
        <v>18/24</v>
      </c>
      <c r="H1357" s="1">
        <v>5000</v>
      </c>
      <c r="I1357" s="1">
        <v>145</v>
      </c>
      <c r="J1357" s="1">
        <v>95.5</v>
      </c>
      <c r="K1357" s="1" t="s">
        <v>944</v>
      </c>
      <c r="L1357" s="1" t="s">
        <v>8365</v>
      </c>
      <c r="M1357" s="1">
        <v>2022</v>
      </c>
      <c r="N1357" s="1">
        <v>51.1721</v>
      </c>
      <c r="O1357" s="1">
        <v>-112.4515</v>
      </c>
      <c r="P1357" s="1" t="s">
        <v>8380</v>
      </c>
      <c r="Q1357" s="1" t="s">
        <v>1068</v>
      </c>
      <c r="R1357" s="1" t="s">
        <v>22</v>
      </c>
    </row>
    <row r="1358" spans="1:18" hidden="1" x14ac:dyDescent="0.3">
      <c r="A1358" s="1" t="s">
        <v>16</v>
      </c>
      <c r="B1358" s="1" t="s">
        <v>16</v>
      </c>
      <c r="C1358" s="1" t="s">
        <v>1066</v>
      </c>
      <c r="D1358" s="1">
        <v>122.4</v>
      </c>
      <c r="E1358" s="1" t="s">
        <v>1087</v>
      </c>
      <c r="F1358" s="1">
        <v>19</v>
      </c>
      <c r="G1358" s="1" t="str">
        <f t="shared" si="49"/>
        <v>19/24</v>
      </c>
      <c r="H1358" s="1">
        <v>5000</v>
      </c>
      <c r="I1358" s="1">
        <v>145</v>
      </c>
      <c r="J1358" s="1">
        <v>95.5</v>
      </c>
      <c r="K1358" s="1" t="s">
        <v>944</v>
      </c>
      <c r="L1358" s="1" t="s">
        <v>8365</v>
      </c>
      <c r="M1358" s="1">
        <v>2022</v>
      </c>
      <c r="N1358" s="1">
        <v>51.171599999999998</v>
      </c>
      <c r="O1358" s="1">
        <v>-112.45659999999999</v>
      </c>
      <c r="P1358" s="1" t="s">
        <v>8380</v>
      </c>
      <c r="Q1358" s="1" t="s">
        <v>1068</v>
      </c>
      <c r="R1358" s="1" t="s">
        <v>22</v>
      </c>
    </row>
    <row r="1359" spans="1:18" hidden="1" x14ac:dyDescent="0.3">
      <c r="A1359" s="1" t="s">
        <v>16</v>
      </c>
      <c r="B1359" s="1" t="s">
        <v>16</v>
      </c>
      <c r="C1359" s="1" t="s">
        <v>1066</v>
      </c>
      <c r="D1359" s="1">
        <v>122.4</v>
      </c>
      <c r="E1359" s="1" t="s">
        <v>1088</v>
      </c>
      <c r="F1359" s="1">
        <v>20</v>
      </c>
      <c r="G1359" s="1" t="str">
        <f t="shared" si="49"/>
        <v>20/24</v>
      </c>
      <c r="H1359" s="1">
        <v>5000</v>
      </c>
      <c r="I1359" s="1">
        <v>145</v>
      </c>
      <c r="J1359" s="1">
        <v>95.5</v>
      </c>
      <c r="K1359" s="1" t="s">
        <v>944</v>
      </c>
      <c r="L1359" s="1" t="s">
        <v>8365</v>
      </c>
      <c r="M1359" s="1">
        <v>2022</v>
      </c>
      <c r="N1359" s="1">
        <v>51.194099999999999</v>
      </c>
      <c r="O1359" s="1">
        <v>-112.47490000000001</v>
      </c>
      <c r="P1359" s="1" t="s">
        <v>8380</v>
      </c>
      <c r="Q1359" s="1" t="s">
        <v>1068</v>
      </c>
      <c r="R1359" s="1" t="s">
        <v>22</v>
      </c>
    </row>
    <row r="1360" spans="1:18" hidden="1" x14ac:dyDescent="0.3">
      <c r="A1360" s="1" t="s">
        <v>16</v>
      </c>
      <c r="B1360" s="1" t="s">
        <v>16</v>
      </c>
      <c r="C1360" s="1" t="s">
        <v>1066</v>
      </c>
      <c r="D1360" s="1">
        <v>122.4</v>
      </c>
      <c r="E1360" s="1" t="s">
        <v>1089</v>
      </c>
      <c r="F1360" s="1">
        <v>21</v>
      </c>
      <c r="G1360" s="1" t="str">
        <f t="shared" si="49"/>
        <v>21/24</v>
      </c>
      <c r="H1360" s="1">
        <v>5000</v>
      </c>
      <c r="I1360" s="1">
        <v>145</v>
      </c>
      <c r="J1360" s="1">
        <v>95.5</v>
      </c>
      <c r="K1360" s="1" t="s">
        <v>944</v>
      </c>
      <c r="L1360" s="1" t="s">
        <v>8365</v>
      </c>
      <c r="M1360" s="1">
        <v>2022</v>
      </c>
      <c r="N1360" s="1">
        <v>51.193199999999997</v>
      </c>
      <c r="O1360" s="1">
        <v>-112.4803</v>
      </c>
      <c r="P1360" s="1" t="s">
        <v>8380</v>
      </c>
      <c r="Q1360" s="1" t="s">
        <v>1068</v>
      </c>
      <c r="R1360" s="1" t="s">
        <v>22</v>
      </c>
    </row>
    <row r="1361" spans="1:18" hidden="1" x14ac:dyDescent="0.3">
      <c r="A1361" s="1" t="s">
        <v>16</v>
      </c>
      <c r="B1361" s="1" t="s">
        <v>16</v>
      </c>
      <c r="C1361" s="1" t="s">
        <v>1066</v>
      </c>
      <c r="D1361" s="1">
        <v>122.4</v>
      </c>
      <c r="E1361" s="1" t="s">
        <v>1090</v>
      </c>
      <c r="F1361" s="1">
        <v>22</v>
      </c>
      <c r="G1361" s="1" t="str">
        <f t="shared" si="49"/>
        <v>22/24</v>
      </c>
      <c r="H1361" s="1">
        <v>5000</v>
      </c>
      <c r="I1361" s="1">
        <v>145</v>
      </c>
      <c r="J1361" s="1">
        <v>95.5</v>
      </c>
      <c r="K1361" s="1" t="s">
        <v>944</v>
      </c>
      <c r="L1361" s="1" t="s">
        <v>8365</v>
      </c>
      <c r="M1361" s="1">
        <v>2022</v>
      </c>
      <c r="N1361" s="1">
        <v>51.189799999999998</v>
      </c>
      <c r="O1361" s="1">
        <v>-112.4599</v>
      </c>
      <c r="P1361" s="1" t="s">
        <v>8380</v>
      </c>
      <c r="Q1361" s="1" t="s">
        <v>1068</v>
      </c>
      <c r="R1361" s="1" t="s">
        <v>22</v>
      </c>
    </row>
    <row r="1362" spans="1:18" hidden="1" x14ac:dyDescent="0.3">
      <c r="A1362" s="1" t="s">
        <v>16</v>
      </c>
      <c r="B1362" s="1" t="s">
        <v>16</v>
      </c>
      <c r="C1362" s="1" t="s">
        <v>1066</v>
      </c>
      <c r="D1362" s="1">
        <v>122.4</v>
      </c>
      <c r="E1362" s="1" t="s">
        <v>1091</v>
      </c>
      <c r="F1362" s="1">
        <v>23</v>
      </c>
      <c r="G1362" s="1" t="str">
        <f t="shared" si="49"/>
        <v>23/24</v>
      </c>
      <c r="H1362" s="1">
        <v>5000</v>
      </c>
      <c r="I1362" s="1">
        <v>145</v>
      </c>
      <c r="J1362" s="1">
        <v>95.5</v>
      </c>
      <c r="K1362" s="1" t="s">
        <v>944</v>
      </c>
      <c r="L1362" s="1" t="s">
        <v>8365</v>
      </c>
      <c r="M1362" s="1">
        <v>2022</v>
      </c>
      <c r="N1362" s="1">
        <v>51.1815</v>
      </c>
      <c r="O1362" s="1">
        <v>-112.4734</v>
      </c>
      <c r="P1362" s="1" t="s">
        <v>8380</v>
      </c>
      <c r="Q1362" s="1" t="s">
        <v>1068</v>
      </c>
      <c r="R1362" s="1" t="s">
        <v>22</v>
      </c>
    </row>
    <row r="1363" spans="1:18" hidden="1" x14ac:dyDescent="0.3">
      <c r="A1363" s="1" t="s">
        <v>16</v>
      </c>
      <c r="B1363" s="1" t="s">
        <v>16</v>
      </c>
      <c r="C1363" s="1" t="s">
        <v>1066</v>
      </c>
      <c r="D1363" s="1">
        <v>122.4</v>
      </c>
      <c r="E1363" s="1" t="s">
        <v>1092</v>
      </c>
      <c r="F1363" s="1">
        <v>24</v>
      </c>
      <c r="G1363" s="1" t="str">
        <f t="shared" si="49"/>
        <v>24/24</v>
      </c>
      <c r="H1363" s="1">
        <v>5000</v>
      </c>
      <c r="I1363" s="1">
        <v>145</v>
      </c>
      <c r="J1363" s="1">
        <v>95.5</v>
      </c>
      <c r="K1363" s="1" t="s">
        <v>944</v>
      </c>
      <c r="L1363" s="1" t="s">
        <v>8365</v>
      </c>
      <c r="M1363" s="1">
        <v>2022</v>
      </c>
      <c r="N1363" s="1">
        <v>51.173999999999999</v>
      </c>
      <c r="O1363" s="1">
        <v>-112.48009999999999</v>
      </c>
      <c r="P1363" s="1" t="s">
        <v>8380</v>
      </c>
      <c r="Q1363" s="1" t="s">
        <v>1068</v>
      </c>
      <c r="R1363" s="1" t="s">
        <v>22</v>
      </c>
    </row>
    <row r="1364" spans="1:18" hidden="1" x14ac:dyDescent="0.3">
      <c r="A1364" s="1" t="s">
        <v>16</v>
      </c>
      <c r="B1364" s="1" t="s">
        <v>16</v>
      </c>
      <c r="C1364" s="1" t="s">
        <v>1557</v>
      </c>
      <c r="D1364" s="1">
        <v>352.8</v>
      </c>
      <c r="E1364" s="1" t="s">
        <v>1558</v>
      </c>
      <c r="F1364" s="1">
        <v>1</v>
      </c>
      <c r="G1364" s="1" t="str">
        <f t="shared" ref="G1364:G1395" si="50">F1364&amp;"/"&amp;98</f>
        <v>1/98</v>
      </c>
      <c r="H1364" s="1">
        <v>3600</v>
      </c>
      <c r="I1364" s="1">
        <v>136</v>
      </c>
      <c r="J1364" s="1">
        <v>105</v>
      </c>
      <c r="K1364" s="1" t="s">
        <v>25</v>
      </c>
      <c r="L1364" s="1" t="s">
        <v>1559</v>
      </c>
      <c r="M1364" s="1" t="s">
        <v>1560</v>
      </c>
      <c r="N1364" s="1">
        <v>49.725766999999998</v>
      </c>
      <c r="O1364" s="1">
        <v>-111.367636</v>
      </c>
      <c r="Q1364" s="1" t="s">
        <v>1561</v>
      </c>
      <c r="R1364" s="1" t="s">
        <v>22</v>
      </c>
    </row>
    <row r="1365" spans="1:18" hidden="1" x14ac:dyDescent="0.3">
      <c r="A1365" s="1" t="s">
        <v>16</v>
      </c>
      <c r="B1365" s="1" t="s">
        <v>16</v>
      </c>
      <c r="C1365" s="1" t="s">
        <v>1557</v>
      </c>
      <c r="D1365" s="1">
        <v>352.8</v>
      </c>
      <c r="E1365" s="1" t="s">
        <v>1562</v>
      </c>
      <c r="F1365" s="1">
        <v>2</v>
      </c>
      <c r="G1365" s="1" t="str">
        <f t="shared" si="50"/>
        <v>2/98</v>
      </c>
      <c r="H1365" s="1">
        <v>3600</v>
      </c>
      <c r="I1365" s="1">
        <v>136</v>
      </c>
      <c r="J1365" s="1">
        <v>105</v>
      </c>
      <c r="K1365" s="1" t="s">
        <v>25</v>
      </c>
      <c r="L1365" s="1" t="s">
        <v>1559</v>
      </c>
      <c r="M1365" s="1" t="s">
        <v>1560</v>
      </c>
      <c r="N1365" s="1">
        <v>49.72119</v>
      </c>
      <c r="O1365" s="1">
        <v>-111.367075</v>
      </c>
      <c r="Q1365" s="1" t="s">
        <v>1561</v>
      </c>
      <c r="R1365" s="1" t="s">
        <v>22</v>
      </c>
    </row>
    <row r="1366" spans="1:18" hidden="1" x14ac:dyDescent="0.3">
      <c r="A1366" s="1" t="s">
        <v>16</v>
      </c>
      <c r="B1366" s="1" t="s">
        <v>16</v>
      </c>
      <c r="C1366" s="1" t="s">
        <v>1557</v>
      </c>
      <c r="D1366" s="1">
        <v>352.8</v>
      </c>
      <c r="E1366" s="1" t="s">
        <v>1563</v>
      </c>
      <c r="F1366" s="1">
        <v>3</v>
      </c>
      <c r="G1366" s="1" t="str">
        <f t="shared" si="50"/>
        <v>3/98</v>
      </c>
      <c r="H1366" s="1">
        <v>3600</v>
      </c>
      <c r="I1366" s="1">
        <v>136</v>
      </c>
      <c r="J1366" s="1">
        <v>105</v>
      </c>
      <c r="K1366" s="1" t="s">
        <v>25</v>
      </c>
      <c r="L1366" s="1" t="s">
        <v>1559</v>
      </c>
      <c r="M1366" s="1" t="s">
        <v>1560</v>
      </c>
      <c r="N1366" s="1">
        <v>49.715004999999998</v>
      </c>
      <c r="O1366" s="1">
        <v>-111.366043</v>
      </c>
      <c r="Q1366" s="1" t="s">
        <v>1561</v>
      </c>
      <c r="R1366" s="1" t="s">
        <v>22</v>
      </c>
    </row>
    <row r="1367" spans="1:18" hidden="1" x14ac:dyDescent="0.3">
      <c r="A1367" s="1" t="s">
        <v>16</v>
      </c>
      <c r="B1367" s="1" t="s">
        <v>16</v>
      </c>
      <c r="C1367" s="1" t="s">
        <v>1557</v>
      </c>
      <c r="D1367" s="1">
        <v>352.8</v>
      </c>
      <c r="E1367" s="1" t="s">
        <v>1564</v>
      </c>
      <c r="F1367" s="1">
        <v>4</v>
      </c>
      <c r="G1367" s="1" t="str">
        <f t="shared" si="50"/>
        <v>4/98</v>
      </c>
      <c r="H1367" s="1">
        <v>3600</v>
      </c>
      <c r="I1367" s="1">
        <v>136</v>
      </c>
      <c r="J1367" s="1">
        <v>105</v>
      </c>
      <c r="K1367" s="1" t="s">
        <v>25</v>
      </c>
      <c r="L1367" s="1" t="s">
        <v>1559</v>
      </c>
      <c r="M1367" s="1" t="s">
        <v>1560</v>
      </c>
      <c r="N1367" s="1">
        <v>49.725746999999998</v>
      </c>
      <c r="O1367" s="1">
        <v>-111.350931</v>
      </c>
      <c r="Q1367" s="1" t="s">
        <v>1561</v>
      </c>
      <c r="R1367" s="1" t="s">
        <v>22</v>
      </c>
    </row>
    <row r="1368" spans="1:18" hidden="1" x14ac:dyDescent="0.3">
      <c r="A1368" s="1" t="s">
        <v>16</v>
      </c>
      <c r="B1368" s="1" t="s">
        <v>16</v>
      </c>
      <c r="C1368" s="1" t="s">
        <v>1557</v>
      </c>
      <c r="D1368" s="1">
        <v>352.8</v>
      </c>
      <c r="E1368" s="1" t="s">
        <v>1565</v>
      </c>
      <c r="F1368" s="1">
        <v>5</v>
      </c>
      <c r="G1368" s="1" t="str">
        <f t="shared" si="50"/>
        <v>5/98</v>
      </c>
      <c r="H1368" s="1">
        <v>3600</v>
      </c>
      <c r="I1368" s="1">
        <v>136</v>
      </c>
      <c r="J1368" s="1">
        <v>105</v>
      </c>
      <c r="K1368" s="1" t="s">
        <v>25</v>
      </c>
      <c r="L1368" s="1" t="s">
        <v>1559</v>
      </c>
      <c r="M1368" s="1" t="s">
        <v>1560</v>
      </c>
      <c r="N1368" s="1">
        <v>49.718789000000001</v>
      </c>
      <c r="O1368" s="1">
        <v>-111.349591</v>
      </c>
      <c r="Q1368" s="1" t="s">
        <v>1561</v>
      </c>
      <c r="R1368" s="1" t="s">
        <v>22</v>
      </c>
    </row>
    <row r="1369" spans="1:18" hidden="1" x14ac:dyDescent="0.3">
      <c r="A1369" s="1" t="s">
        <v>16</v>
      </c>
      <c r="B1369" s="1" t="s">
        <v>16</v>
      </c>
      <c r="C1369" s="1" t="s">
        <v>1557</v>
      </c>
      <c r="D1369" s="1">
        <v>352.8</v>
      </c>
      <c r="E1369" s="1" t="s">
        <v>1566</v>
      </c>
      <c r="F1369" s="1">
        <v>6</v>
      </c>
      <c r="G1369" s="1" t="str">
        <f t="shared" si="50"/>
        <v>6/98</v>
      </c>
      <c r="H1369" s="1">
        <v>3600</v>
      </c>
      <c r="I1369" s="1">
        <v>136</v>
      </c>
      <c r="J1369" s="1">
        <v>105</v>
      </c>
      <c r="K1369" s="1" t="s">
        <v>25</v>
      </c>
      <c r="L1369" s="1" t="s">
        <v>1559</v>
      </c>
      <c r="M1369" s="1" t="s">
        <v>1560</v>
      </c>
      <c r="N1369" s="1">
        <v>49.718387</v>
      </c>
      <c r="O1369" s="1">
        <v>-111.339641</v>
      </c>
      <c r="Q1369" s="1" t="s">
        <v>1561</v>
      </c>
      <c r="R1369" s="1" t="s">
        <v>22</v>
      </c>
    </row>
    <row r="1370" spans="1:18" hidden="1" x14ac:dyDescent="0.3">
      <c r="A1370" s="1" t="s">
        <v>16</v>
      </c>
      <c r="B1370" s="1" t="s">
        <v>16</v>
      </c>
      <c r="C1370" s="1" t="s">
        <v>1557</v>
      </c>
      <c r="D1370" s="1">
        <v>352.8</v>
      </c>
      <c r="E1370" s="1" t="s">
        <v>1567</v>
      </c>
      <c r="F1370" s="1">
        <v>7</v>
      </c>
      <c r="G1370" s="1" t="str">
        <f t="shared" si="50"/>
        <v>7/98</v>
      </c>
      <c r="H1370" s="1">
        <v>3600</v>
      </c>
      <c r="I1370" s="1">
        <v>136</v>
      </c>
      <c r="J1370" s="1">
        <v>105</v>
      </c>
      <c r="K1370" s="1" t="s">
        <v>25</v>
      </c>
      <c r="L1370" s="1" t="s">
        <v>1559</v>
      </c>
      <c r="M1370" s="1" t="s">
        <v>1560</v>
      </c>
      <c r="N1370" s="1">
        <v>49.704099999999997</v>
      </c>
      <c r="O1370" s="1">
        <v>-111.346739</v>
      </c>
      <c r="Q1370" s="1" t="s">
        <v>1561</v>
      </c>
      <c r="R1370" s="1" t="s">
        <v>22</v>
      </c>
    </row>
    <row r="1371" spans="1:18" hidden="1" x14ac:dyDescent="0.3">
      <c r="A1371" s="1" t="s">
        <v>16</v>
      </c>
      <c r="B1371" s="1" t="s">
        <v>16</v>
      </c>
      <c r="C1371" s="1" t="s">
        <v>1557</v>
      </c>
      <c r="D1371" s="1">
        <v>352.8</v>
      </c>
      <c r="E1371" s="1" t="s">
        <v>1568</v>
      </c>
      <c r="F1371" s="1">
        <v>8</v>
      </c>
      <c r="G1371" s="1" t="str">
        <f t="shared" si="50"/>
        <v>8/98</v>
      </c>
      <c r="H1371" s="1">
        <v>3600</v>
      </c>
      <c r="I1371" s="1">
        <v>136</v>
      </c>
      <c r="J1371" s="1">
        <v>105</v>
      </c>
      <c r="K1371" s="1" t="s">
        <v>25</v>
      </c>
      <c r="L1371" s="1" t="s">
        <v>1559</v>
      </c>
      <c r="M1371" s="1" t="s">
        <v>1560</v>
      </c>
      <c r="N1371" s="1">
        <v>49.689484999999998</v>
      </c>
      <c r="O1371" s="1">
        <v>-111.375418</v>
      </c>
      <c r="Q1371" s="1" t="s">
        <v>1561</v>
      </c>
      <c r="R1371" s="1" t="s">
        <v>22</v>
      </c>
    </row>
    <row r="1372" spans="1:18" hidden="1" x14ac:dyDescent="0.3">
      <c r="A1372" s="1" t="s">
        <v>16</v>
      </c>
      <c r="B1372" s="1" t="s">
        <v>16</v>
      </c>
      <c r="C1372" s="1" t="s">
        <v>1557</v>
      </c>
      <c r="D1372" s="1">
        <v>352.8</v>
      </c>
      <c r="E1372" s="1" t="s">
        <v>1569</v>
      </c>
      <c r="F1372" s="1">
        <v>9</v>
      </c>
      <c r="G1372" s="1" t="str">
        <f t="shared" si="50"/>
        <v>9/98</v>
      </c>
      <c r="H1372" s="1">
        <v>3600</v>
      </c>
      <c r="I1372" s="1">
        <v>136</v>
      </c>
      <c r="J1372" s="1">
        <v>105</v>
      </c>
      <c r="K1372" s="1" t="s">
        <v>25</v>
      </c>
      <c r="L1372" s="1" t="s">
        <v>1559</v>
      </c>
      <c r="M1372" s="1" t="s">
        <v>1560</v>
      </c>
      <c r="N1372" s="1">
        <v>49.681997000000003</v>
      </c>
      <c r="O1372" s="1">
        <v>-111.374071</v>
      </c>
      <c r="Q1372" s="1" t="s">
        <v>1561</v>
      </c>
      <c r="R1372" s="1" t="s">
        <v>22</v>
      </c>
    </row>
    <row r="1373" spans="1:18" hidden="1" x14ac:dyDescent="0.3">
      <c r="A1373" s="1" t="s">
        <v>16</v>
      </c>
      <c r="B1373" s="1" t="s">
        <v>16</v>
      </c>
      <c r="C1373" s="1" t="s">
        <v>1557</v>
      </c>
      <c r="D1373" s="1">
        <v>352.8</v>
      </c>
      <c r="E1373" s="1" t="s">
        <v>1570</v>
      </c>
      <c r="F1373" s="1">
        <v>10</v>
      </c>
      <c r="G1373" s="1" t="str">
        <f t="shared" si="50"/>
        <v>10/98</v>
      </c>
      <c r="H1373" s="1">
        <v>3600</v>
      </c>
      <c r="I1373" s="1">
        <v>136</v>
      </c>
      <c r="J1373" s="1">
        <v>105</v>
      </c>
      <c r="K1373" s="1" t="s">
        <v>25</v>
      </c>
      <c r="L1373" s="1" t="s">
        <v>1559</v>
      </c>
      <c r="M1373" s="1" t="s">
        <v>1560</v>
      </c>
      <c r="N1373" s="1">
        <v>49.679071999999998</v>
      </c>
      <c r="O1373" s="1">
        <v>-111.363167</v>
      </c>
      <c r="Q1373" s="1" t="s">
        <v>1561</v>
      </c>
      <c r="R1373" s="1" t="s">
        <v>22</v>
      </c>
    </row>
    <row r="1374" spans="1:18" hidden="1" x14ac:dyDescent="0.3">
      <c r="A1374" s="1" t="s">
        <v>16</v>
      </c>
      <c r="B1374" s="1" t="s">
        <v>16</v>
      </c>
      <c r="C1374" s="1" t="s">
        <v>1557</v>
      </c>
      <c r="D1374" s="1">
        <v>352.8</v>
      </c>
      <c r="E1374" s="1" t="s">
        <v>1571</v>
      </c>
      <c r="F1374" s="1">
        <v>11</v>
      </c>
      <c r="G1374" s="1" t="str">
        <f t="shared" si="50"/>
        <v>11/98</v>
      </c>
      <c r="H1374" s="1">
        <v>3600</v>
      </c>
      <c r="I1374" s="1">
        <v>136</v>
      </c>
      <c r="J1374" s="1">
        <v>105</v>
      </c>
      <c r="K1374" s="1" t="s">
        <v>25</v>
      </c>
      <c r="L1374" s="1" t="s">
        <v>1559</v>
      </c>
      <c r="M1374" s="1" t="s">
        <v>1560</v>
      </c>
      <c r="N1374" s="1">
        <v>49.675440999999999</v>
      </c>
      <c r="O1374" s="1">
        <v>-111.353549</v>
      </c>
      <c r="Q1374" s="1" t="s">
        <v>1561</v>
      </c>
      <c r="R1374" s="1" t="s">
        <v>22</v>
      </c>
    </row>
    <row r="1375" spans="1:18" hidden="1" x14ac:dyDescent="0.3">
      <c r="A1375" s="1" t="s">
        <v>16</v>
      </c>
      <c r="B1375" s="1" t="s">
        <v>16</v>
      </c>
      <c r="C1375" s="1" t="s">
        <v>1557</v>
      </c>
      <c r="D1375" s="1">
        <v>352.8</v>
      </c>
      <c r="E1375" s="1" t="s">
        <v>1572</v>
      </c>
      <c r="F1375" s="1">
        <v>12</v>
      </c>
      <c r="G1375" s="1" t="str">
        <f t="shared" si="50"/>
        <v>12/98</v>
      </c>
      <c r="H1375" s="1">
        <v>3600</v>
      </c>
      <c r="I1375" s="1">
        <v>136</v>
      </c>
      <c r="J1375" s="1">
        <v>105</v>
      </c>
      <c r="K1375" s="1" t="s">
        <v>25</v>
      </c>
      <c r="L1375" s="1" t="s">
        <v>1559</v>
      </c>
      <c r="M1375" s="1" t="s">
        <v>1560</v>
      </c>
      <c r="N1375" s="1">
        <v>49.666870000000003</v>
      </c>
      <c r="O1375" s="1">
        <v>-111.378916</v>
      </c>
      <c r="Q1375" s="1" t="s">
        <v>1561</v>
      </c>
      <c r="R1375" s="1" t="s">
        <v>22</v>
      </c>
    </row>
    <row r="1376" spans="1:18" hidden="1" x14ac:dyDescent="0.3">
      <c r="A1376" s="1" t="s">
        <v>16</v>
      </c>
      <c r="B1376" s="1" t="s">
        <v>16</v>
      </c>
      <c r="C1376" s="1" t="s">
        <v>1557</v>
      </c>
      <c r="D1376" s="1">
        <v>352.8</v>
      </c>
      <c r="E1376" s="1" t="s">
        <v>1573</v>
      </c>
      <c r="F1376" s="1">
        <v>13</v>
      </c>
      <c r="G1376" s="1" t="str">
        <f t="shared" si="50"/>
        <v>13/98</v>
      </c>
      <c r="H1376" s="1">
        <v>3600</v>
      </c>
      <c r="I1376" s="1">
        <v>136</v>
      </c>
      <c r="J1376" s="1">
        <v>105</v>
      </c>
      <c r="K1376" s="1" t="s">
        <v>25</v>
      </c>
      <c r="L1376" s="1" t="s">
        <v>1559</v>
      </c>
      <c r="M1376" s="1" t="s">
        <v>1560</v>
      </c>
      <c r="N1376" s="1">
        <v>49.659708999999999</v>
      </c>
      <c r="O1376" s="1">
        <v>-111.376588</v>
      </c>
      <c r="Q1376" s="1" t="s">
        <v>1561</v>
      </c>
      <c r="R1376" s="1" t="s">
        <v>22</v>
      </c>
    </row>
    <row r="1377" spans="1:18" hidden="1" x14ac:dyDescent="0.3">
      <c r="A1377" s="1" t="s">
        <v>16</v>
      </c>
      <c r="B1377" s="1" t="s">
        <v>16</v>
      </c>
      <c r="C1377" s="1" t="s">
        <v>1557</v>
      </c>
      <c r="D1377" s="1">
        <v>352.8</v>
      </c>
      <c r="E1377" s="1" t="s">
        <v>1574</v>
      </c>
      <c r="F1377" s="1">
        <v>14</v>
      </c>
      <c r="G1377" s="1" t="str">
        <f t="shared" si="50"/>
        <v>14/98</v>
      </c>
      <c r="H1377" s="1">
        <v>3600</v>
      </c>
      <c r="I1377" s="1">
        <v>136</v>
      </c>
      <c r="J1377" s="1">
        <v>105</v>
      </c>
      <c r="K1377" s="1" t="s">
        <v>25</v>
      </c>
      <c r="L1377" s="1" t="s">
        <v>1559</v>
      </c>
      <c r="M1377" s="1" t="s">
        <v>1560</v>
      </c>
      <c r="N1377" s="1">
        <v>49.665959000000001</v>
      </c>
      <c r="O1377" s="1">
        <v>-111.368419</v>
      </c>
      <c r="Q1377" s="1" t="s">
        <v>1561</v>
      </c>
      <c r="R1377" s="1" t="s">
        <v>22</v>
      </c>
    </row>
    <row r="1378" spans="1:18" hidden="1" x14ac:dyDescent="0.3">
      <c r="A1378" s="1" t="s">
        <v>16</v>
      </c>
      <c r="B1378" s="1" t="s">
        <v>16</v>
      </c>
      <c r="C1378" s="1" t="s">
        <v>1557</v>
      </c>
      <c r="D1378" s="1">
        <v>352.8</v>
      </c>
      <c r="E1378" s="1" t="s">
        <v>1575</v>
      </c>
      <c r="F1378" s="1">
        <v>15</v>
      </c>
      <c r="G1378" s="1" t="str">
        <f t="shared" si="50"/>
        <v>15/98</v>
      </c>
      <c r="H1378" s="1">
        <v>3600</v>
      </c>
      <c r="I1378" s="1">
        <v>136</v>
      </c>
      <c r="J1378" s="1">
        <v>105</v>
      </c>
      <c r="K1378" s="1" t="s">
        <v>25</v>
      </c>
      <c r="L1378" s="1" t="s">
        <v>1559</v>
      </c>
      <c r="M1378" s="1" t="s">
        <v>1560</v>
      </c>
      <c r="N1378" s="1">
        <v>49.664361</v>
      </c>
      <c r="O1378" s="1">
        <v>-111.356171</v>
      </c>
      <c r="Q1378" s="1" t="s">
        <v>1561</v>
      </c>
      <c r="R1378" s="1" t="s">
        <v>22</v>
      </c>
    </row>
    <row r="1379" spans="1:18" hidden="1" x14ac:dyDescent="0.3">
      <c r="A1379" s="1" t="s">
        <v>16</v>
      </c>
      <c r="B1379" s="1" t="s">
        <v>16</v>
      </c>
      <c r="C1379" s="1" t="s">
        <v>1557</v>
      </c>
      <c r="D1379" s="1">
        <v>352.8</v>
      </c>
      <c r="E1379" s="1" t="s">
        <v>1576</v>
      </c>
      <c r="F1379" s="1">
        <v>16</v>
      </c>
      <c r="G1379" s="1" t="str">
        <f t="shared" si="50"/>
        <v>16/98</v>
      </c>
      <c r="H1379" s="1">
        <v>3600</v>
      </c>
      <c r="I1379" s="1">
        <v>136</v>
      </c>
      <c r="J1379" s="1">
        <v>105</v>
      </c>
      <c r="K1379" s="1" t="s">
        <v>25</v>
      </c>
      <c r="L1379" s="1" t="s">
        <v>1559</v>
      </c>
      <c r="M1379" s="1" t="s">
        <v>1560</v>
      </c>
      <c r="N1379" s="1">
        <v>49.661071999999997</v>
      </c>
      <c r="O1379" s="1">
        <v>-111.34330199999999</v>
      </c>
      <c r="Q1379" s="1" t="s">
        <v>1561</v>
      </c>
      <c r="R1379" s="1" t="s">
        <v>22</v>
      </c>
    </row>
    <row r="1380" spans="1:18" hidden="1" x14ac:dyDescent="0.3">
      <c r="A1380" s="1" t="s">
        <v>16</v>
      </c>
      <c r="B1380" s="1" t="s">
        <v>16</v>
      </c>
      <c r="C1380" s="1" t="s">
        <v>1557</v>
      </c>
      <c r="D1380" s="1">
        <v>352.8</v>
      </c>
      <c r="E1380" s="1" t="s">
        <v>1577</v>
      </c>
      <c r="F1380" s="1">
        <v>17</v>
      </c>
      <c r="G1380" s="1" t="str">
        <f t="shared" si="50"/>
        <v>17/98</v>
      </c>
      <c r="H1380" s="1">
        <v>3600</v>
      </c>
      <c r="I1380" s="1">
        <v>136</v>
      </c>
      <c r="J1380" s="1">
        <v>105</v>
      </c>
      <c r="K1380" s="1" t="s">
        <v>25</v>
      </c>
      <c r="L1380" s="1" t="s">
        <v>1559</v>
      </c>
      <c r="M1380" s="1" t="s">
        <v>1560</v>
      </c>
      <c r="N1380" s="1">
        <v>49.646183999999998</v>
      </c>
      <c r="O1380" s="1">
        <v>-111.36445999999999</v>
      </c>
      <c r="Q1380" s="1" t="s">
        <v>1561</v>
      </c>
      <c r="R1380" s="1" t="s">
        <v>22</v>
      </c>
    </row>
    <row r="1381" spans="1:18" hidden="1" x14ac:dyDescent="0.3">
      <c r="A1381" s="1" t="s">
        <v>16</v>
      </c>
      <c r="B1381" s="1" t="s">
        <v>16</v>
      </c>
      <c r="C1381" s="1" t="s">
        <v>1557</v>
      </c>
      <c r="D1381" s="1">
        <v>352.8</v>
      </c>
      <c r="E1381" s="1" t="s">
        <v>1578</v>
      </c>
      <c r="F1381" s="1">
        <v>18</v>
      </c>
      <c r="G1381" s="1" t="str">
        <f t="shared" si="50"/>
        <v>18/98</v>
      </c>
      <c r="H1381" s="1">
        <v>3600</v>
      </c>
      <c r="I1381" s="1">
        <v>136</v>
      </c>
      <c r="J1381" s="1">
        <v>105</v>
      </c>
      <c r="K1381" s="1" t="s">
        <v>25</v>
      </c>
      <c r="L1381" s="1" t="s">
        <v>1559</v>
      </c>
      <c r="M1381" s="1" t="s">
        <v>1560</v>
      </c>
      <c r="N1381" s="1">
        <v>49.644243000000003</v>
      </c>
      <c r="O1381" s="1">
        <v>-111.28701599999999</v>
      </c>
      <c r="Q1381" s="1" t="s">
        <v>1561</v>
      </c>
      <c r="R1381" s="1" t="s">
        <v>22</v>
      </c>
    </row>
    <row r="1382" spans="1:18" hidden="1" x14ac:dyDescent="0.3">
      <c r="A1382" s="1" t="s">
        <v>16</v>
      </c>
      <c r="B1382" s="1" t="s">
        <v>16</v>
      </c>
      <c r="C1382" s="1" t="s">
        <v>1557</v>
      </c>
      <c r="D1382" s="1">
        <v>352.8</v>
      </c>
      <c r="E1382" s="1" t="s">
        <v>1579</v>
      </c>
      <c r="F1382" s="1">
        <v>19</v>
      </c>
      <c r="G1382" s="1" t="str">
        <f t="shared" si="50"/>
        <v>19/98</v>
      </c>
      <c r="H1382" s="1">
        <v>3600</v>
      </c>
      <c r="I1382" s="1">
        <v>136</v>
      </c>
      <c r="J1382" s="1">
        <v>105</v>
      </c>
      <c r="K1382" s="1" t="s">
        <v>25</v>
      </c>
      <c r="L1382" s="1" t="s">
        <v>1559</v>
      </c>
      <c r="M1382" s="1" t="s">
        <v>1560</v>
      </c>
      <c r="N1382" s="1">
        <v>49.636417999999999</v>
      </c>
      <c r="O1382" s="1">
        <v>-111.311109</v>
      </c>
      <c r="Q1382" s="1" t="s">
        <v>1561</v>
      </c>
      <c r="R1382" s="1" t="s">
        <v>22</v>
      </c>
    </row>
    <row r="1383" spans="1:18" hidden="1" x14ac:dyDescent="0.3">
      <c r="A1383" s="1" t="s">
        <v>16</v>
      </c>
      <c r="B1383" s="1" t="s">
        <v>16</v>
      </c>
      <c r="C1383" s="1" t="s">
        <v>1557</v>
      </c>
      <c r="D1383" s="1">
        <v>352.8</v>
      </c>
      <c r="E1383" s="1" t="s">
        <v>1580</v>
      </c>
      <c r="F1383" s="1">
        <v>20</v>
      </c>
      <c r="G1383" s="1" t="str">
        <f t="shared" si="50"/>
        <v>20/98</v>
      </c>
      <c r="H1383" s="1">
        <v>3600</v>
      </c>
      <c r="I1383" s="1">
        <v>136</v>
      </c>
      <c r="J1383" s="1">
        <v>105</v>
      </c>
      <c r="K1383" s="1" t="s">
        <v>25</v>
      </c>
      <c r="L1383" s="1" t="s">
        <v>1559</v>
      </c>
      <c r="M1383" s="1" t="s">
        <v>1560</v>
      </c>
      <c r="N1383" s="1">
        <v>49.631867999999997</v>
      </c>
      <c r="O1383" s="1">
        <v>-111.320594</v>
      </c>
      <c r="Q1383" s="1" t="s">
        <v>1561</v>
      </c>
      <c r="R1383" s="1" t="s">
        <v>22</v>
      </c>
    </row>
    <row r="1384" spans="1:18" hidden="1" x14ac:dyDescent="0.3">
      <c r="A1384" s="1" t="s">
        <v>16</v>
      </c>
      <c r="B1384" s="1" t="s">
        <v>16</v>
      </c>
      <c r="C1384" s="1" t="s">
        <v>1557</v>
      </c>
      <c r="D1384" s="1">
        <v>352.8</v>
      </c>
      <c r="E1384" s="1" t="s">
        <v>1581</v>
      </c>
      <c r="F1384" s="1">
        <v>21</v>
      </c>
      <c r="G1384" s="1" t="str">
        <f t="shared" si="50"/>
        <v>21/98</v>
      </c>
      <c r="H1384" s="1">
        <v>3600</v>
      </c>
      <c r="I1384" s="1">
        <v>136</v>
      </c>
      <c r="J1384" s="1">
        <v>105</v>
      </c>
      <c r="K1384" s="1" t="s">
        <v>25</v>
      </c>
      <c r="L1384" s="1" t="s">
        <v>1559</v>
      </c>
      <c r="M1384" s="1" t="s">
        <v>1560</v>
      </c>
      <c r="N1384" s="1">
        <v>49.636409</v>
      </c>
      <c r="O1384" s="1">
        <v>-111.346037</v>
      </c>
      <c r="Q1384" s="1" t="s">
        <v>1561</v>
      </c>
      <c r="R1384" s="1" t="s">
        <v>22</v>
      </c>
    </row>
    <row r="1385" spans="1:18" hidden="1" x14ac:dyDescent="0.3">
      <c r="A1385" s="1" t="s">
        <v>16</v>
      </c>
      <c r="B1385" s="1" t="s">
        <v>16</v>
      </c>
      <c r="C1385" s="1" t="s">
        <v>1557</v>
      </c>
      <c r="D1385" s="1">
        <v>352.8</v>
      </c>
      <c r="E1385" s="1" t="s">
        <v>1582</v>
      </c>
      <c r="F1385" s="1">
        <v>22</v>
      </c>
      <c r="G1385" s="1" t="str">
        <f t="shared" si="50"/>
        <v>22/98</v>
      </c>
      <c r="H1385" s="1">
        <v>3600</v>
      </c>
      <c r="I1385" s="1">
        <v>136</v>
      </c>
      <c r="J1385" s="1">
        <v>105</v>
      </c>
      <c r="K1385" s="1" t="s">
        <v>25</v>
      </c>
      <c r="L1385" s="1" t="s">
        <v>1559</v>
      </c>
      <c r="M1385" s="1" t="s">
        <v>1560</v>
      </c>
      <c r="N1385" s="1">
        <v>49.63223</v>
      </c>
      <c r="O1385" s="1">
        <v>-111.35089600000001</v>
      </c>
      <c r="Q1385" s="1" t="s">
        <v>1561</v>
      </c>
      <c r="R1385" s="1" t="s">
        <v>22</v>
      </c>
    </row>
    <row r="1386" spans="1:18" hidden="1" x14ac:dyDescent="0.3">
      <c r="A1386" s="1" t="s">
        <v>16</v>
      </c>
      <c r="B1386" s="1" t="s">
        <v>16</v>
      </c>
      <c r="C1386" s="1" t="s">
        <v>1557</v>
      </c>
      <c r="D1386" s="1">
        <v>352.8</v>
      </c>
      <c r="E1386" s="1" t="s">
        <v>1583</v>
      </c>
      <c r="F1386" s="1">
        <v>23</v>
      </c>
      <c r="G1386" s="1" t="str">
        <f t="shared" si="50"/>
        <v>23/98</v>
      </c>
      <c r="H1386" s="1">
        <v>3600</v>
      </c>
      <c r="I1386" s="1">
        <v>136</v>
      </c>
      <c r="J1386" s="1">
        <v>105</v>
      </c>
      <c r="K1386" s="1" t="s">
        <v>25</v>
      </c>
      <c r="L1386" s="1" t="s">
        <v>1559</v>
      </c>
      <c r="M1386" s="1" t="s">
        <v>1560</v>
      </c>
      <c r="N1386" s="1">
        <v>49.625022000000001</v>
      </c>
      <c r="O1386" s="1">
        <v>-111.339781</v>
      </c>
      <c r="Q1386" s="1" t="s">
        <v>1561</v>
      </c>
      <c r="R1386" s="1" t="s">
        <v>22</v>
      </c>
    </row>
    <row r="1387" spans="1:18" hidden="1" x14ac:dyDescent="0.3">
      <c r="A1387" s="1" t="s">
        <v>16</v>
      </c>
      <c r="B1387" s="1" t="s">
        <v>16</v>
      </c>
      <c r="C1387" s="1" t="s">
        <v>1557</v>
      </c>
      <c r="D1387" s="1">
        <v>352.8</v>
      </c>
      <c r="E1387" s="1" t="s">
        <v>1584</v>
      </c>
      <c r="F1387" s="1">
        <v>24</v>
      </c>
      <c r="G1387" s="1" t="str">
        <f t="shared" si="50"/>
        <v>24/98</v>
      </c>
      <c r="H1387" s="1">
        <v>3600</v>
      </c>
      <c r="I1387" s="1">
        <v>136</v>
      </c>
      <c r="J1387" s="1">
        <v>105</v>
      </c>
      <c r="K1387" s="1" t="s">
        <v>25</v>
      </c>
      <c r="L1387" s="1" t="s">
        <v>1559</v>
      </c>
      <c r="M1387" s="1" t="s">
        <v>1560</v>
      </c>
      <c r="N1387" s="1">
        <v>49.622791999999997</v>
      </c>
      <c r="O1387" s="1">
        <v>-111.333681</v>
      </c>
      <c r="Q1387" s="1" t="s">
        <v>1561</v>
      </c>
      <c r="R1387" s="1" t="s">
        <v>22</v>
      </c>
    </row>
    <row r="1388" spans="1:18" hidden="1" x14ac:dyDescent="0.3">
      <c r="A1388" s="1" t="s">
        <v>16</v>
      </c>
      <c r="B1388" s="1" t="s">
        <v>16</v>
      </c>
      <c r="C1388" s="1" t="s">
        <v>1557</v>
      </c>
      <c r="D1388" s="1">
        <v>352.8</v>
      </c>
      <c r="E1388" s="1" t="s">
        <v>1585</v>
      </c>
      <c r="F1388" s="1">
        <v>25</v>
      </c>
      <c r="G1388" s="1" t="str">
        <f t="shared" si="50"/>
        <v>25/98</v>
      </c>
      <c r="H1388" s="1">
        <v>3600</v>
      </c>
      <c r="I1388" s="1">
        <v>136</v>
      </c>
      <c r="J1388" s="1">
        <v>105</v>
      </c>
      <c r="K1388" s="1" t="s">
        <v>25</v>
      </c>
      <c r="L1388" s="1" t="s">
        <v>1559</v>
      </c>
      <c r="M1388" s="1" t="s">
        <v>1560</v>
      </c>
      <c r="N1388" s="1">
        <v>49.622709999999998</v>
      </c>
      <c r="O1388" s="1">
        <v>-111.324313</v>
      </c>
      <c r="Q1388" s="1" t="s">
        <v>1561</v>
      </c>
      <c r="R1388" s="1" t="s">
        <v>22</v>
      </c>
    </row>
    <row r="1389" spans="1:18" hidden="1" x14ac:dyDescent="0.3">
      <c r="A1389" s="1" t="s">
        <v>16</v>
      </c>
      <c r="B1389" s="1" t="s">
        <v>16</v>
      </c>
      <c r="C1389" s="1" t="s">
        <v>1557</v>
      </c>
      <c r="D1389" s="1">
        <v>352.8</v>
      </c>
      <c r="E1389" s="1" t="s">
        <v>1586</v>
      </c>
      <c r="F1389" s="1">
        <v>26</v>
      </c>
      <c r="G1389" s="1" t="str">
        <f t="shared" si="50"/>
        <v>26/98</v>
      </c>
      <c r="H1389" s="1">
        <v>3600</v>
      </c>
      <c r="I1389" s="1">
        <v>136</v>
      </c>
      <c r="J1389" s="1">
        <v>105</v>
      </c>
      <c r="K1389" s="1" t="s">
        <v>25</v>
      </c>
      <c r="L1389" s="1" t="s">
        <v>1559</v>
      </c>
      <c r="M1389" s="1" t="s">
        <v>1560</v>
      </c>
      <c r="N1389" s="1">
        <v>49.623441</v>
      </c>
      <c r="O1389" s="1">
        <v>-111.317063</v>
      </c>
      <c r="Q1389" s="1" t="s">
        <v>1561</v>
      </c>
      <c r="R1389" s="1" t="s">
        <v>22</v>
      </c>
    </row>
    <row r="1390" spans="1:18" hidden="1" x14ac:dyDescent="0.3">
      <c r="A1390" s="1" t="s">
        <v>16</v>
      </c>
      <c r="B1390" s="1" t="s">
        <v>16</v>
      </c>
      <c r="C1390" s="1" t="s">
        <v>1557</v>
      </c>
      <c r="D1390" s="1">
        <v>352.8</v>
      </c>
      <c r="E1390" s="1" t="s">
        <v>1587</v>
      </c>
      <c r="F1390" s="1">
        <v>27</v>
      </c>
      <c r="G1390" s="1" t="str">
        <f t="shared" si="50"/>
        <v>27/98</v>
      </c>
      <c r="H1390" s="1">
        <v>3600</v>
      </c>
      <c r="I1390" s="1">
        <v>136</v>
      </c>
      <c r="J1390" s="1">
        <v>105</v>
      </c>
      <c r="K1390" s="1" t="s">
        <v>25</v>
      </c>
      <c r="L1390" s="1" t="s">
        <v>1559</v>
      </c>
      <c r="M1390" s="1" t="s">
        <v>1560</v>
      </c>
      <c r="N1390" s="1">
        <v>49.613318999999997</v>
      </c>
      <c r="O1390" s="1">
        <v>-111.330799</v>
      </c>
      <c r="Q1390" s="1" t="s">
        <v>1561</v>
      </c>
      <c r="R1390" s="1" t="s">
        <v>22</v>
      </c>
    </row>
    <row r="1391" spans="1:18" hidden="1" x14ac:dyDescent="0.3">
      <c r="A1391" s="1" t="s">
        <v>16</v>
      </c>
      <c r="B1391" s="1" t="s">
        <v>16</v>
      </c>
      <c r="C1391" s="1" t="s">
        <v>1557</v>
      </c>
      <c r="D1391" s="1">
        <v>352.8</v>
      </c>
      <c r="E1391" s="1" t="s">
        <v>1588</v>
      </c>
      <c r="F1391" s="1">
        <v>28</v>
      </c>
      <c r="G1391" s="1" t="str">
        <f t="shared" si="50"/>
        <v>28/98</v>
      </c>
      <c r="H1391" s="1">
        <v>3600</v>
      </c>
      <c r="I1391" s="1">
        <v>136</v>
      </c>
      <c r="J1391" s="1">
        <v>105</v>
      </c>
      <c r="K1391" s="1" t="s">
        <v>25</v>
      </c>
      <c r="L1391" s="1" t="s">
        <v>1559</v>
      </c>
      <c r="M1391" s="1" t="s">
        <v>1560</v>
      </c>
      <c r="N1391" s="1">
        <v>49.607391</v>
      </c>
      <c r="O1391" s="1">
        <v>-111.32172</v>
      </c>
      <c r="Q1391" s="1" t="s">
        <v>1561</v>
      </c>
      <c r="R1391" s="1" t="s">
        <v>22</v>
      </c>
    </row>
    <row r="1392" spans="1:18" hidden="1" x14ac:dyDescent="0.3">
      <c r="A1392" s="1" t="s">
        <v>16</v>
      </c>
      <c r="B1392" s="1" t="s">
        <v>16</v>
      </c>
      <c r="C1392" s="1" t="s">
        <v>1557</v>
      </c>
      <c r="D1392" s="1">
        <v>352.8</v>
      </c>
      <c r="E1392" s="1" t="s">
        <v>1589</v>
      </c>
      <c r="F1392" s="1">
        <v>29</v>
      </c>
      <c r="G1392" s="1" t="str">
        <f t="shared" si="50"/>
        <v>29/98</v>
      </c>
      <c r="H1392" s="1">
        <v>3600</v>
      </c>
      <c r="I1392" s="1">
        <v>136</v>
      </c>
      <c r="J1392" s="1">
        <v>105</v>
      </c>
      <c r="K1392" s="1" t="s">
        <v>25</v>
      </c>
      <c r="L1392" s="1" t="s">
        <v>1559</v>
      </c>
      <c r="M1392" s="1" t="s">
        <v>1560</v>
      </c>
      <c r="N1392" s="1">
        <v>49.601844999999997</v>
      </c>
      <c r="O1392" s="1">
        <v>-111.31698900000001</v>
      </c>
      <c r="Q1392" s="1" t="s">
        <v>1561</v>
      </c>
      <c r="R1392" s="1" t="s">
        <v>22</v>
      </c>
    </row>
    <row r="1393" spans="1:18" hidden="1" x14ac:dyDescent="0.3">
      <c r="A1393" s="1" t="s">
        <v>16</v>
      </c>
      <c r="B1393" s="1" t="s">
        <v>16</v>
      </c>
      <c r="C1393" s="1" t="s">
        <v>1557</v>
      </c>
      <c r="D1393" s="1">
        <v>352.8</v>
      </c>
      <c r="E1393" s="1" t="s">
        <v>1590</v>
      </c>
      <c r="F1393" s="1">
        <v>30</v>
      </c>
      <c r="G1393" s="1" t="str">
        <f t="shared" si="50"/>
        <v>30/98</v>
      </c>
      <c r="H1393" s="1">
        <v>3600</v>
      </c>
      <c r="I1393" s="1">
        <v>136</v>
      </c>
      <c r="J1393" s="1">
        <v>105</v>
      </c>
      <c r="K1393" s="1" t="s">
        <v>25</v>
      </c>
      <c r="L1393" s="1" t="s">
        <v>1559</v>
      </c>
      <c r="M1393" s="1" t="s">
        <v>1560</v>
      </c>
      <c r="N1393" s="1">
        <v>49.593995</v>
      </c>
      <c r="O1393" s="1">
        <v>-111.309442</v>
      </c>
      <c r="Q1393" s="1" t="s">
        <v>1561</v>
      </c>
      <c r="R1393" s="1" t="s">
        <v>22</v>
      </c>
    </row>
    <row r="1394" spans="1:18" hidden="1" x14ac:dyDescent="0.3">
      <c r="A1394" s="1" t="s">
        <v>16</v>
      </c>
      <c r="B1394" s="1" t="s">
        <v>16</v>
      </c>
      <c r="C1394" s="1" t="s">
        <v>1557</v>
      </c>
      <c r="D1394" s="1">
        <v>352.8</v>
      </c>
      <c r="E1394" s="1" t="s">
        <v>1591</v>
      </c>
      <c r="F1394" s="1">
        <v>31</v>
      </c>
      <c r="G1394" s="1" t="str">
        <f t="shared" si="50"/>
        <v>31/98</v>
      </c>
      <c r="H1394" s="1">
        <v>3600</v>
      </c>
      <c r="I1394" s="1">
        <v>136</v>
      </c>
      <c r="J1394" s="1">
        <v>105</v>
      </c>
      <c r="K1394" s="1" t="s">
        <v>25</v>
      </c>
      <c r="L1394" s="1" t="s">
        <v>1559</v>
      </c>
      <c r="M1394" s="1" t="s">
        <v>1560</v>
      </c>
      <c r="N1394" s="1">
        <v>49.674187000000003</v>
      </c>
      <c r="O1394" s="1">
        <v>-111.33373400000001</v>
      </c>
      <c r="Q1394" s="1" t="s">
        <v>1561</v>
      </c>
      <c r="R1394" s="1" t="s">
        <v>22</v>
      </c>
    </row>
    <row r="1395" spans="1:18" hidden="1" x14ac:dyDescent="0.3">
      <c r="A1395" s="1" t="s">
        <v>16</v>
      </c>
      <c r="B1395" s="1" t="s">
        <v>16</v>
      </c>
      <c r="C1395" s="1" t="s">
        <v>1557</v>
      </c>
      <c r="D1395" s="1">
        <v>352.8</v>
      </c>
      <c r="E1395" s="1" t="s">
        <v>1592</v>
      </c>
      <c r="F1395" s="1">
        <v>32</v>
      </c>
      <c r="G1395" s="1" t="str">
        <f t="shared" si="50"/>
        <v>32/98</v>
      </c>
      <c r="H1395" s="1">
        <v>3600</v>
      </c>
      <c r="I1395" s="1">
        <v>136</v>
      </c>
      <c r="J1395" s="1">
        <v>105</v>
      </c>
      <c r="K1395" s="1" t="s">
        <v>25</v>
      </c>
      <c r="L1395" s="1" t="s">
        <v>1559</v>
      </c>
      <c r="M1395" s="1" t="s">
        <v>1560</v>
      </c>
      <c r="N1395" s="1">
        <v>49.696579999999997</v>
      </c>
      <c r="O1395" s="1">
        <v>-111.305572</v>
      </c>
      <c r="Q1395" s="1" t="s">
        <v>1561</v>
      </c>
      <c r="R1395" s="1" t="s">
        <v>22</v>
      </c>
    </row>
    <row r="1396" spans="1:18" hidden="1" x14ac:dyDescent="0.3">
      <c r="A1396" s="1" t="s">
        <v>16</v>
      </c>
      <c r="B1396" s="1" t="s">
        <v>16</v>
      </c>
      <c r="C1396" s="1" t="s">
        <v>1557</v>
      </c>
      <c r="D1396" s="1">
        <v>352.8</v>
      </c>
      <c r="E1396" s="1" t="s">
        <v>1593</v>
      </c>
      <c r="F1396" s="1">
        <v>33</v>
      </c>
      <c r="G1396" s="1" t="str">
        <f t="shared" ref="G1396:G1427" si="51">F1396&amp;"/"&amp;98</f>
        <v>33/98</v>
      </c>
      <c r="H1396" s="1">
        <v>3600</v>
      </c>
      <c r="I1396" s="1">
        <v>136</v>
      </c>
      <c r="J1396" s="1">
        <v>105</v>
      </c>
      <c r="K1396" s="1" t="s">
        <v>25</v>
      </c>
      <c r="L1396" s="1" t="s">
        <v>1559</v>
      </c>
      <c r="M1396" s="1" t="s">
        <v>1560</v>
      </c>
      <c r="N1396" s="1">
        <v>49.696713000000003</v>
      </c>
      <c r="O1396" s="1">
        <v>-111.295755</v>
      </c>
      <c r="Q1396" s="1" t="s">
        <v>1561</v>
      </c>
      <c r="R1396" s="1" t="s">
        <v>22</v>
      </c>
    </row>
    <row r="1397" spans="1:18" hidden="1" x14ac:dyDescent="0.3">
      <c r="A1397" s="1" t="s">
        <v>16</v>
      </c>
      <c r="B1397" s="1" t="s">
        <v>16</v>
      </c>
      <c r="C1397" s="1" t="s">
        <v>1557</v>
      </c>
      <c r="D1397" s="1">
        <v>352.8</v>
      </c>
      <c r="E1397" s="1" t="s">
        <v>1594</v>
      </c>
      <c r="F1397" s="1">
        <v>34</v>
      </c>
      <c r="G1397" s="1" t="str">
        <f t="shared" si="51"/>
        <v>34/98</v>
      </c>
      <c r="H1397" s="1">
        <v>3600</v>
      </c>
      <c r="I1397" s="1">
        <v>136</v>
      </c>
      <c r="J1397" s="1">
        <v>105</v>
      </c>
      <c r="K1397" s="1" t="s">
        <v>25</v>
      </c>
      <c r="L1397" s="1" t="s">
        <v>1559</v>
      </c>
      <c r="M1397" s="1" t="s">
        <v>1560</v>
      </c>
      <c r="N1397" s="1">
        <v>49.696421000000001</v>
      </c>
      <c r="O1397" s="1">
        <v>-111.287018</v>
      </c>
      <c r="Q1397" s="1" t="s">
        <v>1561</v>
      </c>
      <c r="R1397" s="1" t="s">
        <v>22</v>
      </c>
    </row>
    <row r="1398" spans="1:18" hidden="1" x14ac:dyDescent="0.3">
      <c r="A1398" s="1" t="s">
        <v>16</v>
      </c>
      <c r="B1398" s="1" t="s">
        <v>16</v>
      </c>
      <c r="C1398" s="1" t="s">
        <v>1557</v>
      </c>
      <c r="D1398" s="1">
        <v>352.8</v>
      </c>
      <c r="E1398" s="1" t="s">
        <v>1595</v>
      </c>
      <c r="F1398" s="1">
        <v>35</v>
      </c>
      <c r="G1398" s="1" t="str">
        <f t="shared" si="51"/>
        <v>35/98</v>
      </c>
      <c r="H1398" s="1">
        <v>3600</v>
      </c>
      <c r="I1398" s="1">
        <v>136</v>
      </c>
      <c r="J1398" s="1">
        <v>105</v>
      </c>
      <c r="K1398" s="1" t="s">
        <v>25</v>
      </c>
      <c r="L1398" s="1" t="s">
        <v>1559</v>
      </c>
      <c r="M1398" s="1" t="s">
        <v>1560</v>
      </c>
      <c r="N1398" s="1">
        <v>49.688882999999997</v>
      </c>
      <c r="O1398" s="1">
        <v>-111.307908</v>
      </c>
      <c r="Q1398" s="1" t="s">
        <v>1561</v>
      </c>
      <c r="R1398" s="1" t="s">
        <v>22</v>
      </c>
    </row>
    <row r="1399" spans="1:18" hidden="1" x14ac:dyDescent="0.3">
      <c r="A1399" s="1" t="s">
        <v>16</v>
      </c>
      <c r="B1399" s="1" t="s">
        <v>16</v>
      </c>
      <c r="C1399" s="1" t="s">
        <v>1557</v>
      </c>
      <c r="D1399" s="1">
        <v>352.8</v>
      </c>
      <c r="E1399" s="1" t="s">
        <v>1596</v>
      </c>
      <c r="F1399" s="1">
        <v>36</v>
      </c>
      <c r="G1399" s="1" t="str">
        <f t="shared" si="51"/>
        <v>36/98</v>
      </c>
      <c r="H1399" s="1">
        <v>3600</v>
      </c>
      <c r="I1399" s="1">
        <v>136</v>
      </c>
      <c r="J1399" s="1">
        <v>105</v>
      </c>
      <c r="K1399" s="1" t="s">
        <v>25</v>
      </c>
      <c r="L1399" s="1" t="s">
        <v>1559</v>
      </c>
      <c r="M1399" s="1" t="s">
        <v>1560</v>
      </c>
      <c r="N1399" s="1">
        <v>49.685498000000003</v>
      </c>
      <c r="O1399" s="1">
        <v>-111.28839499999999</v>
      </c>
      <c r="Q1399" s="1" t="s">
        <v>1561</v>
      </c>
      <c r="R1399" s="1" t="s">
        <v>22</v>
      </c>
    </row>
    <row r="1400" spans="1:18" hidden="1" x14ac:dyDescent="0.3">
      <c r="A1400" s="1" t="s">
        <v>16</v>
      </c>
      <c r="B1400" s="1" t="s">
        <v>16</v>
      </c>
      <c r="C1400" s="1" t="s">
        <v>1557</v>
      </c>
      <c r="D1400" s="1">
        <v>352.8</v>
      </c>
      <c r="E1400" s="1" t="s">
        <v>1597</v>
      </c>
      <c r="F1400" s="1">
        <v>37</v>
      </c>
      <c r="G1400" s="1" t="str">
        <f t="shared" si="51"/>
        <v>37/98</v>
      </c>
      <c r="H1400" s="1">
        <v>3600</v>
      </c>
      <c r="I1400" s="1">
        <v>136</v>
      </c>
      <c r="J1400" s="1">
        <v>105</v>
      </c>
      <c r="K1400" s="1" t="s">
        <v>25</v>
      </c>
      <c r="L1400" s="1" t="s">
        <v>1559</v>
      </c>
      <c r="M1400" s="1" t="s">
        <v>1560</v>
      </c>
      <c r="N1400" s="1">
        <v>49.685308999999997</v>
      </c>
      <c r="O1400" s="1">
        <v>-111.273588</v>
      </c>
      <c r="Q1400" s="1" t="s">
        <v>1561</v>
      </c>
      <c r="R1400" s="1" t="s">
        <v>22</v>
      </c>
    </row>
    <row r="1401" spans="1:18" hidden="1" x14ac:dyDescent="0.3">
      <c r="A1401" s="1" t="s">
        <v>16</v>
      </c>
      <c r="B1401" s="1" t="s">
        <v>16</v>
      </c>
      <c r="C1401" s="1" t="s">
        <v>1557</v>
      </c>
      <c r="D1401" s="1">
        <v>352.8</v>
      </c>
      <c r="E1401" s="1" t="s">
        <v>1598</v>
      </c>
      <c r="F1401" s="1">
        <v>38</v>
      </c>
      <c r="G1401" s="1" t="str">
        <f t="shared" si="51"/>
        <v>38/98</v>
      </c>
      <c r="H1401" s="1">
        <v>3600</v>
      </c>
      <c r="I1401" s="1">
        <v>136</v>
      </c>
      <c r="J1401" s="1">
        <v>105</v>
      </c>
      <c r="K1401" s="1" t="s">
        <v>25</v>
      </c>
      <c r="L1401" s="1" t="s">
        <v>1559</v>
      </c>
      <c r="M1401" s="1" t="s">
        <v>1560</v>
      </c>
      <c r="N1401" s="1">
        <v>49.686987100000003</v>
      </c>
      <c r="O1401" s="1">
        <v>-111.2618331</v>
      </c>
      <c r="Q1401" s="1" t="s">
        <v>1561</v>
      </c>
      <c r="R1401" s="1" t="s">
        <v>22</v>
      </c>
    </row>
    <row r="1402" spans="1:18" hidden="1" x14ac:dyDescent="0.3">
      <c r="A1402" s="1" t="s">
        <v>16</v>
      </c>
      <c r="B1402" s="1" t="s">
        <v>16</v>
      </c>
      <c r="C1402" s="1" t="s">
        <v>1557</v>
      </c>
      <c r="D1402" s="1">
        <v>352.8</v>
      </c>
      <c r="E1402" s="1" t="s">
        <v>1599</v>
      </c>
      <c r="F1402" s="1">
        <v>39</v>
      </c>
      <c r="G1402" s="1" t="str">
        <f t="shared" si="51"/>
        <v>39/98</v>
      </c>
      <c r="H1402" s="1">
        <v>3600</v>
      </c>
      <c r="I1402" s="1">
        <v>136</v>
      </c>
      <c r="J1402" s="1">
        <v>105</v>
      </c>
      <c r="K1402" s="1" t="s">
        <v>25</v>
      </c>
      <c r="L1402" s="1" t="s">
        <v>1559</v>
      </c>
      <c r="M1402" s="1" t="s">
        <v>1560</v>
      </c>
      <c r="N1402" s="1">
        <v>49.675722999999998</v>
      </c>
      <c r="O1402" s="1">
        <v>-111.287437</v>
      </c>
      <c r="Q1402" s="1" t="s">
        <v>1561</v>
      </c>
      <c r="R1402" s="1" t="s">
        <v>22</v>
      </c>
    </row>
    <row r="1403" spans="1:18" hidden="1" x14ac:dyDescent="0.3">
      <c r="A1403" s="1" t="s">
        <v>16</v>
      </c>
      <c r="B1403" s="1" t="s">
        <v>16</v>
      </c>
      <c r="C1403" s="1" t="s">
        <v>1557</v>
      </c>
      <c r="D1403" s="1">
        <v>352.8</v>
      </c>
      <c r="E1403" s="1" t="s">
        <v>1600</v>
      </c>
      <c r="F1403" s="1">
        <v>40</v>
      </c>
      <c r="G1403" s="1" t="str">
        <f t="shared" si="51"/>
        <v>40/98</v>
      </c>
      <c r="H1403" s="1">
        <v>3600</v>
      </c>
      <c r="I1403" s="1">
        <v>136</v>
      </c>
      <c r="J1403" s="1">
        <v>105</v>
      </c>
      <c r="K1403" s="1" t="s">
        <v>25</v>
      </c>
      <c r="L1403" s="1" t="s">
        <v>1559</v>
      </c>
      <c r="M1403" s="1" t="s">
        <v>1560</v>
      </c>
      <c r="N1403" s="1">
        <v>49.675536000000001</v>
      </c>
      <c r="O1403" s="1">
        <v>-111.271884</v>
      </c>
      <c r="Q1403" s="1" t="s">
        <v>1561</v>
      </c>
      <c r="R1403" s="1" t="s">
        <v>22</v>
      </c>
    </row>
    <row r="1404" spans="1:18" hidden="1" x14ac:dyDescent="0.3">
      <c r="A1404" s="1" t="s">
        <v>16</v>
      </c>
      <c r="B1404" s="1" t="s">
        <v>16</v>
      </c>
      <c r="C1404" s="1" t="s">
        <v>1557</v>
      </c>
      <c r="D1404" s="1">
        <v>352.8</v>
      </c>
      <c r="E1404" s="1" t="s">
        <v>1601</v>
      </c>
      <c r="F1404" s="1">
        <v>41</v>
      </c>
      <c r="G1404" s="1" t="str">
        <f t="shared" si="51"/>
        <v>41/98</v>
      </c>
      <c r="H1404" s="1">
        <v>3600</v>
      </c>
      <c r="I1404" s="1">
        <v>136</v>
      </c>
      <c r="J1404" s="1">
        <v>105</v>
      </c>
      <c r="K1404" s="1" t="s">
        <v>25</v>
      </c>
      <c r="L1404" s="1" t="s">
        <v>1559</v>
      </c>
      <c r="M1404" s="1" t="s">
        <v>1560</v>
      </c>
      <c r="N1404" s="1">
        <v>49.642395</v>
      </c>
      <c r="O1404" s="1">
        <v>-111.277711</v>
      </c>
      <c r="Q1404" s="1" t="s">
        <v>1561</v>
      </c>
      <c r="R1404" s="1" t="s">
        <v>22</v>
      </c>
    </row>
    <row r="1405" spans="1:18" hidden="1" x14ac:dyDescent="0.3">
      <c r="A1405" s="1" t="s">
        <v>16</v>
      </c>
      <c r="B1405" s="1" t="s">
        <v>16</v>
      </c>
      <c r="C1405" s="1" t="s">
        <v>1557</v>
      </c>
      <c r="D1405" s="1">
        <v>352.8</v>
      </c>
      <c r="E1405" s="1" t="s">
        <v>1602</v>
      </c>
      <c r="F1405" s="1">
        <v>42</v>
      </c>
      <c r="G1405" s="1" t="str">
        <f t="shared" si="51"/>
        <v>42/98</v>
      </c>
      <c r="H1405" s="1">
        <v>3600</v>
      </c>
      <c r="I1405" s="1">
        <v>136</v>
      </c>
      <c r="J1405" s="1">
        <v>105</v>
      </c>
      <c r="K1405" s="1" t="s">
        <v>25</v>
      </c>
      <c r="L1405" s="1" t="s">
        <v>1559</v>
      </c>
      <c r="M1405" s="1" t="s">
        <v>1560</v>
      </c>
      <c r="N1405" s="1">
        <v>49.658968000000002</v>
      </c>
      <c r="O1405" s="1">
        <v>-111.286604</v>
      </c>
      <c r="Q1405" s="1" t="s">
        <v>1561</v>
      </c>
      <c r="R1405" s="1" t="s">
        <v>22</v>
      </c>
    </row>
    <row r="1406" spans="1:18" hidden="1" x14ac:dyDescent="0.3">
      <c r="A1406" s="1" t="s">
        <v>16</v>
      </c>
      <c r="B1406" s="1" t="s">
        <v>16</v>
      </c>
      <c r="C1406" s="1" t="s">
        <v>1557</v>
      </c>
      <c r="D1406" s="1">
        <v>352.8</v>
      </c>
      <c r="E1406" s="1" t="s">
        <v>1603</v>
      </c>
      <c r="F1406" s="1">
        <v>43</v>
      </c>
      <c r="G1406" s="1" t="str">
        <f t="shared" si="51"/>
        <v>43/98</v>
      </c>
      <c r="H1406" s="1">
        <v>3600</v>
      </c>
      <c r="I1406" s="1">
        <v>136</v>
      </c>
      <c r="J1406" s="1">
        <v>105</v>
      </c>
      <c r="K1406" s="1" t="s">
        <v>25</v>
      </c>
      <c r="L1406" s="1" t="s">
        <v>1559</v>
      </c>
      <c r="M1406" s="1" t="s">
        <v>1560</v>
      </c>
      <c r="N1406" s="1">
        <v>49.636029000000001</v>
      </c>
      <c r="O1406" s="1">
        <v>-111.29480599999999</v>
      </c>
      <c r="Q1406" s="1" t="s">
        <v>1561</v>
      </c>
      <c r="R1406" s="1" t="s">
        <v>22</v>
      </c>
    </row>
    <row r="1407" spans="1:18" hidden="1" x14ac:dyDescent="0.3">
      <c r="A1407" s="1" t="s">
        <v>16</v>
      </c>
      <c r="B1407" s="1" t="s">
        <v>16</v>
      </c>
      <c r="C1407" s="1" t="s">
        <v>1557</v>
      </c>
      <c r="D1407" s="1">
        <v>352.8</v>
      </c>
      <c r="E1407" s="1" t="s">
        <v>1604</v>
      </c>
      <c r="F1407" s="1">
        <v>44</v>
      </c>
      <c r="G1407" s="1" t="str">
        <f t="shared" si="51"/>
        <v>44/98</v>
      </c>
      <c r="H1407" s="1">
        <v>3600</v>
      </c>
      <c r="I1407" s="1">
        <v>136</v>
      </c>
      <c r="J1407" s="1">
        <v>105</v>
      </c>
      <c r="K1407" s="1" t="s">
        <v>25</v>
      </c>
      <c r="L1407" s="1" t="s">
        <v>1559</v>
      </c>
      <c r="M1407" s="1" t="s">
        <v>1560</v>
      </c>
      <c r="N1407" s="1">
        <v>49.627854999999997</v>
      </c>
      <c r="O1407" s="1">
        <v>-111.286726</v>
      </c>
      <c r="Q1407" s="1" t="s">
        <v>1561</v>
      </c>
      <c r="R1407" s="1" t="s">
        <v>22</v>
      </c>
    </row>
    <row r="1408" spans="1:18" hidden="1" x14ac:dyDescent="0.3">
      <c r="A1408" s="1" t="s">
        <v>16</v>
      </c>
      <c r="B1408" s="1" t="s">
        <v>16</v>
      </c>
      <c r="C1408" s="1" t="s">
        <v>1557</v>
      </c>
      <c r="D1408" s="1">
        <v>352.8</v>
      </c>
      <c r="E1408" s="1" t="s">
        <v>1605</v>
      </c>
      <c r="F1408" s="1">
        <v>45</v>
      </c>
      <c r="G1408" s="1" t="str">
        <f t="shared" si="51"/>
        <v>45/98</v>
      </c>
      <c r="H1408" s="1">
        <v>3600</v>
      </c>
      <c r="I1408" s="1">
        <v>136</v>
      </c>
      <c r="J1408" s="1">
        <v>105</v>
      </c>
      <c r="K1408" s="1" t="s">
        <v>25</v>
      </c>
      <c r="L1408" s="1" t="s">
        <v>1559</v>
      </c>
      <c r="M1408" s="1" t="s">
        <v>1560</v>
      </c>
      <c r="N1408" s="1">
        <v>49.631236999999999</v>
      </c>
      <c r="O1408" s="1">
        <v>-111.272053</v>
      </c>
      <c r="Q1408" s="1" t="s">
        <v>1561</v>
      </c>
      <c r="R1408" s="1" t="s">
        <v>22</v>
      </c>
    </row>
    <row r="1409" spans="1:18" hidden="1" x14ac:dyDescent="0.3">
      <c r="A1409" s="1" t="s">
        <v>16</v>
      </c>
      <c r="B1409" s="1" t="s">
        <v>16</v>
      </c>
      <c r="C1409" s="1" t="s">
        <v>1557</v>
      </c>
      <c r="D1409" s="1">
        <v>352.8</v>
      </c>
      <c r="E1409" s="1" t="s">
        <v>1606</v>
      </c>
      <c r="F1409" s="1">
        <v>46</v>
      </c>
      <c r="G1409" s="1" t="str">
        <f t="shared" si="51"/>
        <v>46/98</v>
      </c>
      <c r="H1409" s="1">
        <v>3600</v>
      </c>
      <c r="I1409" s="1">
        <v>136</v>
      </c>
      <c r="J1409" s="1">
        <v>105</v>
      </c>
      <c r="K1409" s="1" t="s">
        <v>25</v>
      </c>
      <c r="L1409" s="1" t="s">
        <v>1559</v>
      </c>
      <c r="M1409" s="1" t="s">
        <v>1560</v>
      </c>
      <c r="N1409" s="1">
        <v>49.616394</v>
      </c>
      <c r="O1409" s="1">
        <v>-111.298467</v>
      </c>
      <c r="Q1409" s="1" t="s">
        <v>1561</v>
      </c>
      <c r="R1409" s="1" t="s">
        <v>22</v>
      </c>
    </row>
    <row r="1410" spans="1:18" hidden="1" x14ac:dyDescent="0.3">
      <c r="A1410" s="1" t="s">
        <v>16</v>
      </c>
      <c r="B1410" s="1" t="s">
        <v>16</v>
      </c>
      <c r="C1410" s="1" t="s">
        <v>1557</v>
      </c>
      <c r="D1410" s="1">
        <v>352.8</v>
      </c>
      <c r="E1410" s="1" t="s">
        <v>1607</v>
      </c>
      <c r="F1410" s="1">
        <v>47</v>
      </c>
      <c r="G1410" s="1" t="str">
        <f t="shared" si="51"/>
        <v>47/98</v>
      </c>
      <c r="H1410" s="1">
        <v>3600</v>
      </c>
      <c r="I1410" s="1">
        <v>136</v>
      </c>
      <c r="J1410" s="1">
        <v>105</v>
      </c>
      <c r="K1410" s="1" t="s">
        <v>25</v>
      </c>
      <c r="L1410" s="1" t="s">
        <v>1559</v>
      </c>
      <c r="M1410" s="1" t="s">
        <v>1560</v>
      </c>
      <c r="N1410" s="1">
        <v>49.613335999999997</v>
      </c>
      <c r="O1410" s="1">
        <v>-111.276286</v>
      </c>
      <c r="Q1410" s="1" t="s">
        <v>1561</v>
      </c>
      <c r="R1410" s="1" t="s">
        <v>22</v>
      </c>
    </row>
    <row r="1411" spans="1:18" hidden="1" x14ac:dyDescent="0.3">
      <c r="A1411" s="1" t="s">
        <v>16</v>
      </c>
      <c r="B1411" s="1" t="s">
        <v>16</v>
      </c>
      <c r="C1411" s="1" t="s">
        <v>1557</v>
      </c>
      <c r="D1411" s="1">
        <v>352.8</v>
      </c>
      <c r="E1411" s="1" t="s">
        <v>1608</v>
      </c>
      <c r="F1411" s="1">
        <v>48</v>
      </c>
      <c r="G1411" s="1" t="str">
        <f t="shared" si="51"/>
        <v>48/98</v>
      </c>
      <c r="H1411" s="1">
        <v>3600</v>
      </c>
      <c r="I1411" s="1">
        <v>136</v>
      </c>
      <c r="J1411" s="1">
        <v>105</v>
      </c>
      <c r="K1411" s="1" t="s">
        <v>25</v>
      </c>
      <c r="L1411" s="1" t="s">
        <v>1559</v>
      </c>
      <c r="M1411" s="1" t="s">
        <v>1560</v>
      </c>
      <c r="N1411" s="1">
        <v>49.685962000000004</v>
      </c>
      <c r="O1411" s="1">
        <v>-111.215352</v>
      </c>
      <c r="Q1411" s="1" t="s">
        <v>1561</v>
      </c>
      <c r="R1411" s="1" t="s">
        <v>22</v>
      </c>
    </row>
    <row r="1412" spans="1:18" hidden="1" x14ac:dyDescent="0.3">
      <c r="A1412" s="1" t="s">
        <v>16</v>
      </c>
      <c r="B1412" s="1" t="s">
        <v>16</v>
      </c>
      <c r="C1412" s="1" t="s">
        <v>1557</v>
      </c>
      <c r="D1412" s="1">
        <v>352.8</v>
      </c>
      <c r="E1412" s="1" t="s">
        <v>1609</v>
      </c>
      <c r="F1412" s="1">
        <v>49</v>
      </c>
      <c r="G1412" s="1" t="str">
        <f t="shared" si="51"/>
        <v>49/98</v>
      </c>
      <c r="H1412" s="1">
        <v>3600</v>
      </c>
      <c r="I1412" s="1">
        <v>136</v>
      </c>
      <c r="J1412" s="1">
        <v>105</v>
      </c>
      <c r="K1412" s="1" t="s">
        <v>25</v>
      </c>
      <c r="L1412" s="1" t="s">
        <v>1559</v>
      </c>
      <c r="M1412" s="1" t="s">
        <v>1560</v>
      </c>
      <c r="N1412" s="1">
        <v>49.686138</v>
      </c>
      <c r="O1412" s="1">
        <v>-111.226832</v>
      </c>
      <c r="Q1412" s="1" t="s">
        <v>1561</v>
      </c>
      <c r="R1412" s="1" t="s">
        <v>22</v>
      </c>
    </row>
    <row r="1413" spans="1:18" hidden="1" x14ac:dyDescent="0.3">
      <c r="A1413" s="1" t="s">
        <v>16</v>
      </c>
      <c r="B1413" s="1" t="s">
        <v>16</v>
      </c>
      <c r="C1413" s="1" t="s">
        <v>1557</v>
      </c>
      <c r="D1413" s="1">
        <v>352.8</v>
      </c>
      <c r="E1413" s="1" t="s">
        <v>1610</v>
      </c>
      <c r="F1413" s="1">
        <v>50</v>
      </c>
      <c r="G1413" s="1" t="str">
        <f t="shared" si="51"/>
        <v>50/98</v>
      </c>
      <c r="H1413" s="1">
        <v>3600</v>
      </c>
      <c r="I1413" s="1">
        <v>136</v>
      </c>
      <c r="J1413" s="1">
        <v>105</v>
      </c>
      <c r="K1413" s="1" t="s">
        <v>25</v>
      </c>
      <c r="L1413" s="1" t="s">
        <v>1559</v>
      </c>
      <c r="M1413" s="1" t="s">
        <v>1560</v>
      </c>
      <c r="N1413" s="1">
        <v>49.673819000000002</v>
      </c>
      <c r="O1413" s="1">
        <v>-111.243088</v>
      </c>
      <c r="Q1413" s="1" t="s">
        <v>1561</v>
      </c>
      <c r="R1413" s="1" t="s">
        <v>22</v>
      </c>
    </row>
    <row r="1414" spans="1:18" hidden="1" x14ac:dyDescent="0.3">
      <c r="A1414" s="1" t="s">
        <v>16</v>
      </c>
      <c r="B1414" s="1" t="s">
        <v>16</v>
      </c>
      <c r="C1414" s="1" t="s">
        <v>1557</v>
      </c>
      <c r="D1414" s="1">
        <v>352.8</v>
      </c>
      <c r="E1414" s="1" t="s">
        <v>1611</v>
      </c>
      <c r="F1414" s="1">
        <v>51</v>
      </c>
      <c r="G1414" s="1" t="str">
        <f t="shared" si="51"/>
        <v>51/98</v>
      </c>
      <c r="H1414" s="1">
        <v>3600</v>
      </c>
      <c r="I1414" s="1">
        <v>136</v>
      </c>
      <c r="J1414" s="1">
        <v>105</v>
      </c>
      <c r="K1414" s="1" t="s">
        <v>25</v>
      </c>
      <c r="L1414" s="1" t="s">
        <v>1559</v>
      </c>
      <c r="M1414" s="1" t="s">
        <v>1560</v>
      </c>
      <c r="N1414" s="1">
        <v>49.658248999999998</v>
      </c>
      <c r="O1414" s="1">
        <v>-111.243301</v>
      </c>
      <c r="Q1414" s="1" t="s">
        <v>1561</v>
      </c>
      <c r="R1414" s="1" t="s">
        <v>22</v>
      </c>
    </row>
    <row r="1415" spans="1:18" hidden="1" x14ac:dyDescent="0.3">
      <c r="A1415" s="1" t="s">
        <v>16</v>
      </c>
      <c r="B1415" s="1" t="s">
        <v>16</v>
      </c>
      <c r="C1415" s="1" t="s">
        <v>1557</v>
      </c>
      <c r="D1415" s="1">
        <v>352.8</v>
      </c>
      <c r="E1415" s="1" t="s">
        <v>1612</v>
      </c>
      <c r="F1415" s="1">
        <v>52</v>
      </c>
      <c r="G1415" s="1" t="str">
        <f t="shared" si="51"/>
        <v>52/98</v>
      </c>
      <c r="H1415" s="1">
        <v>3600</v>
      </c>
      <c r="I1415" s="1">
        <v>136</v>
      </c>
      <c r="J1415" s="1">
        <v>105</v>
      </c>
      <c r="K1415" s="1" t="s">
        <v>25</v>
      </c>
      <c r="L1415" s="1" t="s">
        <v>1559</v>
      </c>
      <c r="M1415" s="1" t="s">
        <v>1560</v>
      </c>
      <c r="N1415" s="1">
        <v>49.649934000000002</v>
      </c>
      <c r="O1415" s="1">
        <v>-111.249438</v>
      </c>
      <c r="Q1415" s="1" t="s">
        <v>1561</v>
      </c>
      <c r="R1415" s="1" t="s">
        <v>22</v>
      </c>
    </row>
    <row r="1416" spans="1:18" hidden="1" x14ac:dyDescent="0.3">
      <c r="A1416" s="1" t="s">
        <v>16</v>
      </c>
      <c r="B1416" s="1" t="s">
        <v>16</v>
      </c>
      <c r="C1416" s="1" t="s">
        <v>1557</v>
      </c>
      <c r="D1416" s="1">
        <v>352.8</v>
      </c>
      <c r="E1416" s="1" t="s">
        <v>1613</v>
      </c>
      <c r="F1416" s="1">
        <v>53</v>
      </c>
      <c r="G1416" s="1" t="str">
        <f t="shared" si="51"/>
        <v>53/98</v>
      </c>
      <c r="H1416" s="1">
        <v>3600</v>
      </c>
      <c r="I1416" s="1">
        <v>136</v>
      </c>
      <c r="J1416" s="1">
        <v>105</v>
      </c>
      <c r="K1416" s="1" t="s">
        <v>25</v>
      </c>
      <c r="L1416" s="1" t="s">
        <v>1559</v>
      </c>
      <c r="M1416" s="1" t="s">
        <v>1560</v>
      </c>
      <c r="N1416" s="1">
        <v>49.68206</v>
      </c>
      <c r="O1416" s="1">
        <v>-111.17184899999999</v>
      </c>
      <c r="Q1416" s="1" t="s">
        <v>1561</v>
      </c>
      <c r="R1416" s="1" t="s">
        <v>22</v>
      </c>
    </row>
    <row r="1417" spans="1:18" hidden="1" x14ac:dyDescent="0.3">
      <c r="A1417" s="1" t="s">
        <v>16</v>
      </c>
      <c r="B1417" s="1" t="s">
        <v>16</v>
      </c>
      <c r="C1417" s="1" t="s">
        <v>1557</v>
      </c>
      <c r="D1417" s="1">
        <v>352.8</v>
      </c>
      <c r="E1417" s="1" t="s">
        <v>1614</v>
      </c>
      <c r="F1417" s="1">
        <v>54</v>
      </c>
      <c r="G1417" s="1" t="str">
        <f t="shared" si="51"/>
        <v>54/98</v>
      </c>
      <c r="H1417" s="1">
        <v>3600</v>
      </c>
      <c r="I1417" s="1">
        <v>136</v>
      </c>
      <c r="J1417" s="1">
        <v>105</v>
      </c>
      <c r="K1417" s="1" t="s">
        <v>25</v>
      </c>
      <c r="L1417" s="1" t="s">
        <v>1559</v>
      </c>
      <c r="M1417" s="1" t="s">
        <v>1560</v>
      </c>
      <c r="N1417" s="1">
        <v>49.673828999999998</v>
      </c>
      <c r="O1417" s="1">
        <v>-111.205361</v>
      </c>
      <c r="Q1417" s="1" t="s">
        <v>1561</v>
      </c>
      <c r="R1417" s="1" t="s">
        <v>22</v>
      </c>
    </row>
    <row r="1418" spans="1:18" hidden="1" x14ac:dyDescent="0.3">
      <c r="A1418" s="1" t="s">
        <v>16</v>
      </c>
      <c r="B1418" s="1" t="s">
        <v>16</v>
      </c>
      <c r="C1418" s="1" t="s">
        <v>1557</v>
      </c>
      <c r="D1418" s="1">
        <v>352.8</v>
      </c>
      <c r="E1418" s="1" t="s">
        <v>1615</v>
      </c>
      <c r="F1418" s="1">
        <v>55</v>
      </c>
      <c r="G1418" s="1" t="str">
        <f t="shared" si="51"/>
        <v>55/98</v>
      </c>
      <c r="H1418" s="1">
        <v>3600</v>
      </c>
      <c r="I1418" s="1">
        <v>136</v>
      </c>
      <c r="J1418" s="1">
        <v>105</v>
      </c>
      <c r="K1418" s="1" t="s">
        <v>25</v>
      </c>
      <c r="L1418" s="1" t="s">
        <v>1559</v>
      </c>
      <c r="M1418" s="1" t="s">
        <v>1560</v>
      </c>
      <c r="N1418" s="1">
        <v>49.674599000000001</v>
      </c>
      <c r="O1418" s="1">
        <v>-111.185863</v>
      </c>
      <c r="Q1418" s="1" t="s">
        <v>1561</v>
      </c>
      <c r="R1418" s="1" t="s">
        <v>22</v>
      </c>
    </row>
    <row r="1419" spans="1:18" hidden="1" x14ac:dyDescent="0.3">
      <c r="A1419" s="1" t="s">
        <v>16</v>
      </c>
      <c r="B1419" s="1" t="s">
        <v>16</v>
      </c>
      <c r="C1419" s="1" t="s">
        <v>1557</v>
      </c>
      <c r="D1419" s="1">
        <v>352.8</v>
      </c>
      <c r="E1419" s="1" t="s">
        <v>1616</v>
      </c>
      <c r="F1419" s="1">
        <v>56</v>
      </c>
      <c r="G1419" s="1" t="str">
        <f t="shared" si="51"/>
        <v>56/98</v>
      </c>
      <c r="H1419" s="1">
        <v>3600</v>
      </c>
      <c r="I1419" s="1">
        <v>136</v>
      </c>
      <c r="J1419" s="1">
        <v>105</v>
      </c>
      <c r="K1419" s="1" t="s">
        <v>25</v>
      </c>
      <c r="L1419" s="1" t="s">
        <v>1559</v>
      </c>
      <c r="M1419" s="1" t="s">
        <v>1560</v>
      </c>
      <c r="N1419" s="1">
        <v>49.675072</v>
      </c>
      <c r="O1419" s="1">
        <v>-111.17109000000001</v>
      </c>
      <c r="Q1419" s="1" t="s">
        <v>1561</v>
      </c>
      <c r="R1419" s="1" t="s">
        <v>22</v>
      </c>
    </row>
    <row r="1420" spans="1:18" hidden="1" x14ac:dyDescent="0.3">
      <c r="A1420" s="1" t="s">
        <v>16</v>
      </c>
      <c r="B1420" s="1" t="s">
        <v>16</v>
      </c>
      <c r="C1420" s="1" t="s">
        <v>1557</v>
      </c>
      <c r="D1420" s="1">
        <v>352.8</v>
      </c>
      <c r="E1420" s="1" t="s">
        <v>1617</v>
      </c>
      <c r="F1420" s="1">
        <v>57</v>
      </c>
      <c r="G1420" s="1" t="str">
        <f t="shared" si="51"/>
        <v>57/98</v>
      </c>
      <c r="H1420" s="1">
        <v>3600</v>
      </c>
      <c r="I1420" s="1">
        <v>136</v>
      </c>
      <c r="J1420" s="1">
        <v>105</v>
      </c>
      <c r="K1420" s="1" t="s">
        <v>25</v>
      </c>
      <c r="L1420" s="1" t="s">
        <v>1559</v>
      </c>
      <c r="M1420" s="1" t="s">
        <v>1560</v>
      </c>
      <c r="N1420" s="1">
        <v>49.696714</v>
      </c>
      <c r="O1420" s="1">
        <v>-111.35337</v>
      </c>
      <c r="Q1420" s="1" t="s">
        <v>1561</v>
      </c>
      <c r="R1420" s="1" t="s">
        <v>22</v>
      </c>
    </row>
    <row r="1421" spans="1:18" hidden="1" x14ac:dyDescent="0.3">
      <c r="A1421" s="1" t="s">
        <v>16</v>
      </c>
      <c r="B1421" s="1" t="s">
        <v>16</v>
      </c>
      <c r="C1421" s="1" t="s">
        <v>1557</v>
      </c>
      <c r="D1421" s="1">
        <v>352.8</v>
      </c>
      <c r="E1421" s="1" t="s">
        <v>1618</v>
      </c>
      <c r="F1421" s="1">
        <v>58</v>
      </c>
      <c r="G1421" s="1" t="str">
        <f t="shared" si="51"/>
        <v>58/98</v>
      </c>
      <c r="H1421" s="1">
        <v>3600</v>
      </c>
      <c r="I1421" s="1">
        <v>136</v>
      </c>
      <c r="J1421" s="1">
        <v>105</v>
      </c>
      <c r="K1421" s="1" t="s">
        <v>25</v>
      </c>
      <c r="L1421" s="1" t="s">
        <v>1559</v>
      </c>
      <c r="M1421" s="1" t="s">
        <v>1560</v>
      </c>
      <c r="N1421" s="1">
        <v>49.692036000000002</v>
      </c>
      <c r="O1421" s="1">
        <v>-111.353461</v>
      </c>
      <c r="Q1421" s="1" t="s">
        <v>1561</v>
      </c>
      <c r="R1421" s="1" t="s">
        <v>22</v>
      </c>
    </row>
    <row r="1422" spans="1:18" hidden="1" x14ac:dyDescent="0.3">
      <c r="A1422" s="1" t="s">
        <v>16</v>
      </c>
      <c r="B1422" s="1" t="s">
        <v>16</v>
      </c>
      <c r="C1422" s="1" t="s">
        <v>1557</v>
      </c>
      <c r="D1422" s="1">
        <v>352.8</v>
      </c>
      <c r="E1422" s="1" t="s">
        <v>1619</v>
      </c>
      <c r="F1422" s="1">
        <v>59</v>
      </c>
      <c r="G1422" s="1" t="str">
        <f t="shared" si="51"/>
        <v>59/98</v>
      </c>
      <c r="H1422" s="1">
        <v>3600</v>
      </c>
      <c r="I1422" s="1">
        <v>136</v>
      </c>
      <c r="J1422" s="1">
        <v>105</v>
      </c>
      <c r="K1422" s="1" t="s">
        <v>25</v>
      </c>
      <c r="L1422" s="1" t="s">
        <v>1559</v>
      </c>
      <c r="M1422" s="1" t="s">
        <v>1560</v>
      </c>
      <c r="N1422" s="1">
        <v>49.693426000000002</v>
      </c>
      <c r="O1422" s="1">
        <v>-111.333658</v>
      </c>
      <c r="Q1422" s="1" t="s">
        <v>1561</v>
      </c>
      <c r="R1422" s="1" t="s">
        <v>22</v>
      </c>
    </row>
    <row r="1423" spans="1:18" hidden="1" x14ac:dyDescent="0.3">
      <c r="A1423" s="1" t="s">
        <v>16</v>
      </c>
      <c r="B1423" s="1" t="s">
        <v>16</v>
      </c>
      <c r="C1423" s="1" t="s">
        <v>1557</v>
      </c>
      <c r="D1423" s="1">
        <v>352.8</v>
      </c>
      <c r="E1423" s="1" t="s">
        <v>1620</v>
      </c>
      <c r="F1423" s="1">
        <v>60</v>
      </c>
      <c r="G1423" s="1" t="str">
        <f t="shared" si="51"/>
        <v>60/98</v>
      </c>
      <c r="H1423" s="1">
        <v>3600</v>
      </c>
      <c r="I1423" s="1">
        <v>136</v>
      </c>
      <c r="J1423" s="1">
        <v>105</v>
      </c>
      <c r="K1423" s="1" t="s">
        <v>25</v>
      </c>
      <c r="L1423" s="1" t="s">
        <v>1559</v>
      </c>
      <c r="M1423" s="1" t="s">
        <v>1560</v>
      </c>
      <c r="N1423" s="1">
        <v>49.687589000000003</v>
      </c>
      <c r="O1423" s="1">
        <v>-111.33375599999999</v>
      </c>
      <c r="Q1423" s="1" t="s">
        <v>1561</v>
      </c>
      <c r="R1423" s="1" t="s">
        <v>22</v>
      </c>
    </row>
    <row r="1424" spans="1:18" hidden="1" x14ac:dyDescent="0.3">
      <c r="A1424" s="1" t="s">
        <v>16</v>
      </c>
      <c r="B1424" s="1" t="s">
        <v>16</v>
      </c>
      <c r="C1424" s="1" t="s">
        <v>1557</v>
      </c>
      <c r="D1424" s="1">
        <v>352.8</v>
      </c>
      <c r="E1424" s="1" t="s">
        <v>1621</v>
      </c>
      <c r="F1424" s="1">
        <v>61</v>
      </c>
      <c r="G1424" s="1" t="str">
        <f t="shared" si="51"/>
        <v>61/98</v>
      </c>
      <c r="H1424" s="1">
        <v>3600</v>
      </c>
      <c r="I1424" s="1">
        <v>136</v>
      </c>
      <c r="J1424" s="1">
        <v>105</v>
      </c>
      <c r="K1424" s="1" t="s">
        <v>25</v>
      </c>
      <c r="L1424" s="1" t="s">
        <v>1559</v>
      </c>
      <c r="M1424" s="1" t="s">
        <v>1560</v>
      </c>
      <c r="N1424" s="1">
        <v>49.683140000000002</v>
      </c>
      <c r="O1424" s="1">
        <v>-111.332589</v>
      </c>
      <c r="Q1424" s="1" t="s">
        <v>1561</v>
      </c>
      <c r="R1424" s="1" t="s">
        <v>22</v>
      </c>
    </row>
    <row r="1425" spans="1:18" hidden="1" x14ac:dyDescent="0.3">
      <c r="A1425" s="1" t="s">
        <v>16</v>
      </c>
      <c r="B1425" s="1" t="s">
        <v>16</v>
      </c>
      <c r="C1425" s="1" t="s">
        <v>1557</v>
      </c>
      <c r="D1425" s="1">
        <v>352.8</v>
      </c>
      <c r="E1425" s="1" t="s">
        <v>1622</v>
      </c>
      <c r="F1425" s="1">
        <v>62</v>
      </c>
      <c r="G1425" s="1" t="str">
        <f t="shared" si="51"/>
        <v>62/98</v>
      </c>
      <c r="H1425" s="1">
        <v>3600</v>
      </c>
      <c r="I1425" s="1">
        <v>136</v>
      </c>
      <c r="J1425" s="1">
        <v>105</v>
      </c>
      <c r="K1425" s="1" t="s">
        <v>25</v>
      </c>
      <c r="L1425" s="1" t="s">
        <v>1559</v>
      </c>
      <c r="M1425" s="1" t="s">
        <v>1560</v>
      </c>
      <c r="N1425" s="1">
        <v>49.678373000000001</v>
      </c>
      <c r="O1425" s="1">
        <v>-111.309505</v>
      </c>
      <c r="Q1425" s="1" t="s">
        <v>1561</v>
      </c>
      <c r="R1425" s="1" t="s">
        <v>22</v>
      </c>
    </row>
    <row r="1426" spans="1:18" hidden="1" x14ac:dyDescent="0.3">
      <c r="A1426" s="1" t="s">
        <v>16</v>
      </c>
      <c r="B1426" s="1" t="s">
        <v>16</v>
      </c>
      <c r="C1426" s="1" t="s">
        <v>1557</v>
      </c>
      <c r="D1426" s="1">
        <v>352.8</v>
      </c>
      <c r="E1426" s="1" t="s">
        <v>1623</v>
      </c>
      <c r="F1426" s="1">
        <v>63</v>
      </c>
      <c r="G1426" s="1" t="str">
        <f t="shared" si="51"/>
        <v>63/98</v>
      </c>
      <c r="H1426" s="1">
        <v>3600</v>
      </c>
      <c r="I1426" s="1">
        <v>136</v>
      </c>
      <c r="J1426" s="1">
        <v>105</v>
      </c>
      <c r="K1426" s="1" t="s">
        <v>25</v>
      </c>
      <c r="L1426" s="1" t="s">
        <v>1559</v>
      </c>
      <c r="M1426" s="1" t="s">
        <v>1560</v>
      </c>
      <c r="N1426" s="1">
        <v>49.606822999999999</v>
      </c>
      <c r="O1426" s="1">
        <v>-111.265287</v>
      </c>
      <c r="Q1426" s="1" t="s">
        <v>1561</v>
      </c>
      <c r="R1426" s="1" t="s">
        <v>22</v>
      </c>
    </row>
    <row r="1427" spans="1:18" hidden="1" x14ac:dyDescent="0.3">
      <c r="A1427" s="1" t="s">
        <v>16</v>
      </c>
      <c r="B1427" s="1" t="s">
        <v>16</v>
      </c>
      <c r="C1427" s="1" t="s">
        <v>1557</v>
      </c>
      <c r="D1427" s="1">
        <v>352.8</v>
      </c>
      <c r="E1427" s="1" t="s">
        <v>1624</v>
      </c>
      <c r="F1427" s="1">
        <v>64</v>
      </c>
      <c r="G1427" s="1" t="str">
        <f t="shared" si="51"/>
        <v>64/98</v>
      </c>
      <c r="H1427" s="1">
        <v>3600</v>
      </c>
      <c r="I1427" s="1">
        <v>136</v>
      </c>
      <c r="J1427" s="1">
        <v>105</v>
      </c>
      <c r="K1427" s="1" t="s">
        <v>25</v>
      </c>
      <c r="L1427" s="1" t="s">
        <v>1559</v>
      </c>
      <c r="M1427" s="1" t="s">
        <v>1560</v>
      </c>
      <c r="N1427" s="1">
        <v>49.608863999999997</v>
      </c>
      <c r="O1427" s="1">
        <v>-111.249464</v>
      </c>
      <c r="Q1427" s="1" t="s">
        <v>1561</v>
      </c>
      <c r="R1427" s="1" t="s">
        <v>22</v>
      </c>
    </row>
    <row r="1428" spans="1:18" hidden="1" x14ac:dyDescent="0.3">
      <c r="A1428" s="1" t="s">
        <v>16</v>
      </c>
      <c r="B1428" s="1" t="s">
        <v>16</v>
      </c>
      <c r="C1428" s="1" t="s">
        <v>1557</v>
      </c>
      <c r="D1428" s="1">
        <v>352.8</v>
      </c>
      <c r="E1428" s="1" t="s">
        <v>1625</v>
      </c>
      <c r="F1428" s="1">
        <v>65</v>
      </c>
      <c r="G1428" s="1" t="str">
        <f t="shared" ref="G1428:G1459" si="52">F1428&amp;"/"&amp;98</f>
        <v>65/98</v>
      </c>
      <c r="H1428" s="1">
        <v>3600</v>
      </c>
      <c r="I1428" s="1">
        <v>136</v>
      </c>
      <c r="J1428" s="1">
        <v>105</v>
      </c>
      <c r="K1428" s="1" t="s">
        <v>25</v>
      </c>
      <c r="L1428" s="1" t="s">
        <v>1559</v>
      </c>
      <c r="M1428" s="1" t="s">
        <v>1560</v>
      </c>
      <c r="N1428" s="1">
        <v>49.594997999999997</v>
      </c>
      <c r="O1428" s="1">
        <v>-111.24330500000001</v>
      </c>
      <c r="Q1428" s="1" t="s">
        <v>1561</v>
      </c>
      <c r="R1428" s="1" t="s">
        <v>22</v>
      </c>
    </row>
    <row r="1429" spans="1:18" hidden="1" x14ac:dyDescent="0.3">
      <c r="A1429" s="1" t="s">
        <v>16</v>
      </c>
      <c r="B1429" s="1" t="s">
        <v>16</v>
      </c>
      <c r="C1429" s="1" t="s">
        <v>1557</v>
      </c>
      <c r="D1429" s="1">
        <v>352.8</v>
      </c>
      <c r="E1429" s="1" t="s">
        <v>1626</v>
      </c>
      <c r="F1429" s="1">
        <v>66</v>
      </c>
      <c r="G1429" s="1" t="str">
        <f t="shared" si="52"/>
        <v>66/98</v>
      </c>
      <c r="H1429" s="1">
        <v>3600</v>
      </c>
      <c r="I1429" s="1">
        <v>136</v>
      </c>
      <c r="J1429" s="1">
        <v>105</v>
      </c>
      <c r="K1429" s="1" t="s">
        <v>25</v>
      </c>
      <c r="L1429" s="1" t="s">
        <v>1559</v>
      </c>
      <c r="M1429" s="1" t="s">
        <v>1560</v>
      </c>
      <c r="N1429" s="1">
        <v>49.600704</v>
      </c>
      <c r="O1429" s="1">
        <v>-111.22855300000001</v>
      </c>
      <c r="Q1429" s="1" t="s">
        <v>1561</v>
      </c>
      <c r="R1429" s="1" t="s">
        <v>22</v>
      </c>
    </row>
    <row r="1430" spans="1:18" hidden="1" x14ac:dyDescent="0.3">
      <c r="A1430" s="1" t="s">
        <v>16</v>
      </c>
      <c r="B1430" s="1" t="s">
        <v>16</v>
      </c>
      <c r="C1430" s="1" t="s">
        <v>1557</v>
      </c>
      <c r="D1430" s="1">
        <v>352.8</v>
      </c>
      <c r="E1430" s="1" t="s">
        <v>1627</v>
      </c>
      <c r="F1430" s="1">
        <v>67</v>
      </c>
      <c r="G1430" s="1" t="str">
        <f t="shared" si="52"/>
        <v>67/98</v>
      </c>
      <c r="H1430" s="1">
        <v>3600</v>
      </c>
      <c r="I1430" s="1">
        <v>136</v>
      </c>
      <c r="J1430" s="1">
        <v>105</v>
      </c>
      <c r="K1430" s="1" t="s">
        <v>25</v>
      </c>
      <c r="L1430" s="1" t="s">
        <v>1559</v>
      </c>
      <c r="M1430" s="1" t="s">
        <v>1560</v>
      </c>
      <c r="N1430" s="1">
        <v>49.594147</v>
      </c>
      <c r="O1430" s="1">
        <v>-111.22861899999999</v>
      </c>
      <c r="Q1430" s="1" t="s">
        <v>1561</v>
      </c>
      <c r="R1430" s="1" t="s">
        <v>22</v>
      </c>
    </row>
    <row r="1431" spans="1:18" hidden="1" x14ac:dyDescent="0.3">
      <c r="A1431" s="1" t="s">
        <v>16</v>
      </c>
      <c r="B1431" s="1" t="s">
        <v>16</v>
      </c>
      <c r="C1431" s="1" t="s">
        <v>1557</v>
      </c>
      <c r="D1431" s="1">
        <v>352.8</v>
      </c>
      <c r="E1431" s="1" t="s">
        <v>1628</v>
      </c>
      <c r="F1431" s="1">
        <v>68</v>
      </c>
      <c r="G1431" s="1" t="str">
        <f t="shared" si="52"/>
        <v>68/98</v>
      </c>
      <c r="H1431" s="1">
        <v>3600</v>
      </c>
      <c r="I1431" s="1">
        <v>136</v>
      </c>
      <c r="J1431" s="1">
        <v>105</v>
      </c>
      <c r="K1431" s="1" t="s">
        <v>25</v>
      </c>
      <c r="L1431" s="1" t="s">
        <v>1559</v>
      </c>
      <c r="M1431" s="1" t="s">
        <v>1560</v>
      </c>
      <c r="N1431" s="1">
        <v>49.650421000000001</v>
      </c>
      <c r="O1431" s="1">
        <v>-111.23144499999999</v>
      </c>
      <c r="Q1431" s="1" t="s">
        <v>1561</v>
      </c>
      <c r="R1431" s="1" t="s">
        <v>22</v>
      </c>
    </row>
    <row r="1432" spans="1:18" hidden="1" x14ac:dyDescent="0.3">
      <c r="A1432" s="1" t="s">
        <v>16</v>
      </c>
      <c r="B1432" s="1" t="s">
        <v>16</v>
      </c>
      <c r="C1432" s="1" t="s">
        <v>1557</v>
      </c>
      <c r="D1432" s="1">
        <v>352.8</v>
      </c>
      <c r="E1432" s="1" t="s">
        <v>1629</v>
      </c>
      <c r="F1432" s="1">
        <v>69</v>
      </c>
      <c r="G1432" s="1" t="str">
        <f t="shared" si="52"/>
        <v>69/98</v>
      </c>
      <c r="H1432" s="1">
        <v>3600</v>
      </c>
      <c r="I1432" s="1">
        <v>136</v>
      </c>
      <c r="J1432" s="1">
        <v>105</v>
      </c>
      <c r="K1432" s="1" t="s">
        <v>25</v>
      </c>
      <c r="L1432" s="1" t="s">
        <v>1559</v>
      </c>
      <c r="M1432" s="1" t="s">
        <v>1560</v>
      </c>
      <c r="N1432" s="1">
        <v>49.636012000000001</v>
      </c>
      <c r="O1432" s="1">
        <v>-111.239853</v>
      </c>
      <c r="Q1432" s="1" t="s">
        <v>1561</v>
      </c>
      <c r="R1432" s="1" t="s">
        <v>22</v>
      </c>
    </row>
    <row r="1433" spans="1:18" hidden="1" x14ac:dyDescent="0.3">
      <c r="A1433" s="1" t="s">
        <v>16</v>
      </c>
      <c r="B1433" s="1" t="s">
        <v>16</v>
      </c>
      <c r="C1433" s="1" t="s">
        <v>1557</v>
      </c>
      <c r="D1433" s="1">
        <v>352.8</v>
      </c>
      <c r="E1433" s="1" t="s">
        <v>1630</v>
      </c>
      <c r="F1433" s="1">
        <v>70</v>
      </c>
      <c r="G1433" s="1" t="str">
        <f t="shared" si="52"/>
        <v>70/98</v>
      </c>
      <c r="H1433" s="1">
        <v>3600</v>
      </c>
      <c r="I1433" s="1">
        <v>136</v>
      </c>
      <c r="J1433" s="1">
        <v>105</v>
      </c>
      <c r="K1433" s="1" t="s">
        <v>25</v>
      </c>
      <c r="L1433" s="1" t="s">
        <v>1559</v>
      </c>
      <c r="M1433" s="1" t="s">
        <v>1560</v>
      </c>
      <c r="N1433" s="1">
        <v>49.628461000000001</v>
      </c>
      <c r="O1433" s="1">
        <v>-111.241962</v>
      </c>
      <c r="Q1433" s="1" t="s">
        <v>1561</v>
      </c>
      <c r="R1433" s="1" t="s">
        <v>22</v>
      </c>
    </row>
    <row r="1434" spans="1:18" hidden="1" x14ac:dyDescent="0.3">
      <c r="A1434" s="1" t="s">
        <v>16</v>
      </c>
      <c r="B1434" s="1" t="s">
        <v>16</v>
      </c>
      <c r="C1434" s="1" t="s">
        <v>1557</v>
      </c>
      <c r="D1434" s="1">
        <v>352.8</v>
      </c>
      <c r="E1434" s="1" t="s">
        <v>1631</v>
      </c>
      <c r="F1434" s="1">
        <v>71</v>
      </c>
      <c r="G1434" s="1" t="str">
        <f t="shared" si="52"/>
        <v>71/98</v>
      </c>
      <c r="H1434" s="1">
        <v>3600</v>
      </c>
      <c r="I1434" s="1">
        <v>136</v>
      </c>
      <c r="J1434" s="1">
        <v>105</v>
      </c>
      <c r="K1434" s="1" t="s">
        <v>25</v>
      </c>
      <c r="L1434" s="1" t="s">
        <v>1559</v>
      </c>
      <c r="M1434" s="1" t="s">
        <v>1560</v>
      </c>
      <c r="N1434" s="1">
        <v>49.628444000000002</v>
      </c>
      <c r="O1434" s="1">
        <v>-111.22822499999999</v>
      </c>
      <c r="Q1434" s="1" t="s">
        <v>1561</v>
      </c>
      <c r="R1434" s="1" t="s">
        <v>22</v>
      </c>
    </row>
    <row r="1435" spans="1:18" hidden="1" x14ac:dyDescent="0.3">
      <c r="A1435" s="1" t="s">
        <v>16</v>
      </c>
      <c r="B1435" s="1" t="s">
        <v>16</v>
      </c>
      <c r="C1435" s="1" t="s">
        <v>1557</v>
      </c>
      <c r="D1435" s="1">
        <v>352.8</v>
      </c>
      <c r="E1435" s="1" t="s">
        <v>1632</v>
      </c>
      <c r="F1435" s="1">
        <v>72</v>
      </c>
      <c r="G1435" s="1" t="str">
        <f t="shared" si="52"/>
        <v>72/98</v>
      </c>
      <c r="H1435" s="1">
        <v>3600</v>
      </c>
      <c r="I1435" s="1">
        <v>136</v>
      </c>
      <c r="J1435" s="1">
        <v>105</v>
      </c>
      <c r="K1435" s="1" t="s">
        <v>25</v>
      </c>
      <c r="L1435" s="1" t="s">
        <v>1559</v>
      </c>
      <c r="M1435" s="1" t="s">
        <v>1560</v>
      </c>
      <c r="N1435" s="1">
        <v>49.624015999999997</v>
      </c>
      <c r="O1435" s="1">
        <v>-111.215647</v>
      </c>
      <c r="Q1435" s="1" t="s">
        <v>1561</v>
      </c>
      <c r="R1435" s="1" t="s">
        <v>22</v>
      </c>
    </row>
    <row r="1436" spans="1:18" hidden="1" x14ac:dyDescent="0.3">
      <c r="A1436" s="1" t="s">
        <v>16</v>
      </c>
      <c r="B1436" s="1" t="s">
        <v>16</v>
      </c>
      <c r="C1436" s="1" t="s">
        <v>1557</v>
      </c>
      <c r="D1436" s="1">
        <v>352.8</v>
      </c>
      <c r="E1436" s="1" t="s">
        <v>1633</v>
      </c>
      <c r="F1436" s="1">
        <v>73</v>
      </c>
      <c r="G1436" s="1" t="str">
        <f t="shared" si="52"/>
        <v>73/98</v>
      </c>
      <c r="H1436" s="1">
        <v>3600</v>
      </c>
      <c r="I1436" s="1">
        <v>136</v>
      </c>
      <c r="J1436" s="1">
        <v>105</v>
      </c>
      <c r="K1436" s="1" t="s">
        <v>25</v>
      </c>
      <c r="L1436" s="1" t="s">
        <v>1559</v>
      </c>
      <c r="M1436" s="1" t="s">
        <v>1560</v>
      </c>
      <c r="N1436" s="1">
        <v>49.649464999999999</v>
      </c>
      <c r="O1436" s="1">
        <v>-111.209262</v>
      </c>
      <c r="Q1436" s="1" t="s">
        <v>1561</v>
      </c>
      <c r="R1436" s="1" t="s">
        <v>22</v>
      </c>
    </row>
    <row r="1437" spans="1:18" hidden="1" x14ac:dyDescent="0.3">
      <c r="A1437" s="1" t="s">
        <v>16</v>
      </c>
      <c r="B1437" s="1" t="s">
        <v>16</v>
      </c>
      <c r="C1437" s="1" t="s">
        <v>1557</v>
      </c>
      <c r="D1437" s="1">
        <v>352.8</v>
      </c>
      <c r="E1437" s="1" t="s">
        <v>1634</v>
      </c>
      <c r="F1437" s="1">
        <v>74</v>
      </c>
      <c r="G1437" s="1" t="str">
        <f t="shared" si="52"/>
        <v>74/98</v>
      </c>
      <c r="H1437" s="1">
        <v>3600</v>
      </c>
      <c r="I1437" s="1">
        <v>136</v>
      </c>
      <c r="J1437" s="1">
        <v>105</v>
      </c>
      <c r="K1437" s="1" t="s">
        <v>25</v>
      </c>
      <c r="L1437" s="1" t="s">
        <v>1559</v>
      </c>
      <c r="M1437" s="1" t="s">
        <v>1560</v>
      </c>
      <c r="N1437" s="1">
        <v>49.643186</v>
      </c>
      <c r="O1437" s="1">
        <v>-111.20965099999999</v>
      </c>
      <c r="Q1437" s="1" t="s">
        <v>1561</v>
      </c>
      <c r="R1437" s="1" t="s">
        <v>22</v>
      </c>
    </row>
    <row r="1438" spans="1:18" hidden="1" x14ac:dyDescent="0.3">
      <c r="A1438" s="1" t="s">
        <v>16</v>
      </c>
      <c r="B1438" s="1" t="s">
        <v>16</v>
      </c>
      <c r="C1438" s="1" t="s">
        <v>1557</v>
      </c>
      <c r="D1438" s="1">
        <v>352.8</v>
      </c>
      <c r="E1438" s="1" t="s">
        <v>1635</v>
      </c>
      <c r="F1438" s="1">
        <v>75</v>
      </c>
      <c r="G1438" s="1" t="str">
        <f t="shared" si="52"/>
        <v>75/98</v>
      </c>
      <c r="H1438" s="1">
        <v>3600</v>
      </c>
      <c r="I1438" s="1">
        <v>136</v>
      </c>
      <c r="J1438" s="1">
        <v>105</v>
      </c>
      <c r="K1438" s="1" t="s">
        <v>25</v>
      </c>
      <c r="L1438" s="1" t="s">
        <v>1559</v>
      </c>
      <c r="M1438" s="1" t="s">
        <v>1560</v>
      </c>
      <c r="N1438" s="1">
        <v>49.650745000000001</v>
      </c>
      <c r="O1438" s="1">
        <v>-111.191923</v>
      </c>
      <c r="Q1438" s="1" t="s">
        <v>1561</v>
      </c>
      <c r="R1438" s="1" t="s">
        <v>22</v>
      </c>
    </row>
    <row r="1439" spans="1:18" hidden="1" x14ac:dyDescent="0.3">
      <c r="A1439" s="1" t="s">
        <v>16</v>
      </c>
      <c r="B1439" s="1" t="s">
        <v>16</v>
      </c>
      <c r="C1439" s="1" t="s">
        <v>1557</v>
      </c>
      <c r="D1439" s="1">
        <v>352.8</v>
      </c>
      <c r="E1439" s="1" t="s">
        <v>1636</v>
      </c>
      <c r="F1439" s="1">
        <v>76</v>
      </c>
      <c r="G1439" s="1" t="str">
        <f t="shared" si="52"/>
        <v>76/98</v>
      </c>
      <c r="H1439" s="1">
        <v>3600</v>
      </c>
      <c r="I1439" s="1">
        <v>136</v>
      </c>
      <c r="J1439" s="1">
        <v>105</v>
      </c>
      <c r="K1439" s="1" t="s">
        <v>25</v>
      </c>
      <c r="L1439" s="1" t="s">
        <v>1559</v>
      </c>
      <c r="M1439" s="1" t="s">
        <v>1560</v>
      </c>
      <c r="N1439" s="1">
        <v>49.651184000000001</v>
      </c>
      <c r="O1439" s="1">
        <v>-111.181646</v>
      </c>
      <c r="Q1439" s="1" t="s">
        <v>1561</v>
      </c>
      <c r="R1439" s="1" t="s">
        <v>22</v>
      </c>
    </row>
    <row r="1440" spans="1:18" hidden="1" x14ac:dyDescent="0.3">
      <c r="A1440" s="1" t="s">
        <v>16</v>
      </c>
      <c r="B1440" s="1" t="s">
        <v>16</v>
      </c>
      <c r="C1440" s="1" t="s">
        <v>1557</v>
      </c>
      <c r="D1440" s="1">
        <v>352.8</v>
      </c>
      <c r="E1440" s="1" t="s">
        <v>1637</v>
      </c>
      <c r="F1440" s="1">
        <v>77</v>
      </c>
      <c r="G1440" s="1" t="str">
        <f t="shared" si="52"/>
        <v>77/98</v>
      </c>
      <c r="H1440" s="1">
        <v>3600</v>
      </c>
      <c r="I1440" s="1">
        <v>136</v>
      </c>
      <c r="J1440" s="1">
        <v>105</v>
      </c>
      <c r="K1440" s="1" t="s">
        <v>25</v>
      </c>
      <c r="L1440" s="1" t="s">
        <v>1559</v>
      </c>
      <c r="M1440" s="1" t="s">
        <v>1560</v>
      </c>
      <c r="N1440" s="1">
        <v>49.642569000000002</v>
      </c>
      <c r="O1440" s="1">
        <v>-111.186448</v>
      </c>
      <c r="Q1440" s="1" t="s">
        <v>1561</v>
      </c>
      <c r="R1440" s="1" t="s">
        <v>22</v>
      </c>
    </row>
    <row r="1441" spans="1:18" hidden="1" x14ac:dyDescent="0.3">
      <c r="A1441" s="1" t="s">
        <v>16</v>
      </c>
      <c r="B1441" s="1" t="s">
        <v>16</v>
      </c>
      <c r="C1441" s="1" t="s">
        <v>1557</v>
      </c>
      <c r="D1441" s="1">
        <v>352.8</v>
      </c>
      <c r="E1441" s="1" t="s">
        <v>1638</v>
      </c>
      <c r="F1441" s="1">
        <v>78</v>
      </c>
      <c r="G1441" s="1" t="str">
        <f t="shared" si="52"/>
        <v>78/98</v>
      </c>
      <c r="H1441" s="1">
        <v>3600</v>
      </c>
      <c r="I1441" s="1">
        <v>136</v>
      </c>
      <c r="J1441" s="1">
        <v>105</v>
      </c>
      <c r="K1441" s="1" t="s">
        <v>25</v>
      </c>
      <c r="L1441" s="1" t="s">
        <v>1559</v>
      </c>
      <c r="M1441" s="1" t="s">
        <v>1560</v>
      </c>
      <c r="N1441" s="1">
        <v>49.62229</v>
      </c>
      <c r="O1441" s="1">
        <v>-111.159524</v>
      </c>
      <c r="Q1441" s="1" t="s">
        <v>1561</v>
      </c>
      <c r="R1441" s="1" t="s">
        <v>22</v>
      </c>
    </row>
    <row r="1442" spans="1:18" hidden="1" x14ac:dyDescent="0.3">
      <c r="A1442" s="1" t="s">
        <v>16</v>
      </c>
      <c r="B1442" s="1" t="s">
        <v>16</v>
      </c>
      <c r="C1442" s="1" t="s">
        <v>1557</v>
      </c>
      <c r="D1442" s="1">
        <v>352.8</v>
      </c>
      <c r="E1442" s="1" t="s">
        <v>1639</v>
      </c>
      <c r="F1442" s="1">
        <v>79</v>
      </c>
      <c r="G1442" s="1" t="str">
        <f t="shared" si="52"/>
        <v>79/98</v>
      </c>
      <c r="H1442" s="1">
        <v>3600</v>
      </c>
      <c r="I1442" s="1">
        <v>136</v>
      </c>
      <c r="J1442" s="1">
        <v>105</v>
      </c>
      <c r="K1442" s="1" t="s">
        <v>25</v>
      </c>
      <c r="L1442" s="1" t="s">
        <v>1559</v>
      </c>
      <c r="M1442" s="1" t="s">
        <v>1560</v>
      </c>
      <c r="N1442" s="1">
        <v>49.613295999999998</v>
      </c>
      <c r="O1442" s="1">
        <v>-111.171649</v>
      </c>
      <c r="Q1442" s="1" t="s">
        <v>1561</v>
      </c>
      <c r="R1442" s="1" t="s">
        <v>22</v>
      </c>
    </row>
    <row r="1443" spans="1:18" hidden="1" x14ac:dyDescent="0.3">
      <c r="A1443" s="1" t="s">
        <v>16</v>
      </c>
      <c r="B1443" s="1" t="s">
        <v>16</v>
      </c>
      <c r="C1443" s="1" t="s">
        <v>1557</v>
      </c>
      <c r="D1443" s="1">
        <v>352.8</v>
      </c>
      <c r="E1443" s="1" t="s">
        <v>1640</v>
      </c>
      <c r="F1443" s="1">
        <v>80</v>
      </c>
      <c r="G1443" s="1" t="str">
        <f t="shared" si="52"/>
        <v>80/98</v>
      </c>
      <c r="H1443" s="1">
        <v>3600</v>
      </c>
      <c r="I1443" s="1">
        <v>136</v>
      </c>
      <c r="J1443" s="1">
        <v>105</v>
      </c>
      <c r="K1443" s="1" t="s">
        <v>25</v>
      </c>
      <c r="L1443" s="1" t="s">
        <v>1559</v>
      </c>
      <c r="M1443" s="1" t="s">
        <v>1560</v>
      </c>
      <c r="N1443" s="1">
        <v>49.614978000000001</v>
      </c>
      <c r="O1443" s="1">
        <v>-111.159113</v>
      </c>
      <c r="Q1443" s="1" t="s">
        <v>1561</v>
      </c>
      <c r="R1443" s="1" t="s">
        <v>22</v>
      </c>
    </row>
    <row r="1444" spans="1:18" hidden="1" x14ac:dyDescent="0.3">
      <c r="A1444" s="1" t="s">
        <v>16</v>
      </c>
      <c r="B1444" s="1" t="s">
        <v>16</v>
      </c>
      <c r="C1444" s="1" t="s">
        <v>1557</v>
      </c>
      <c r="D1444" s="1">
        <v>352.8</v>
      </c>
      <c r="E1444" s="1" t="s">
        <v>1641</v>
      </c>
      <c r="F1444" s="1">
        <v>81</v>
      </c>
      <c r="G1444" s="1" t="str">
        <f t="shared" si="52"/>
        <v>81/98</v>
      </c>
      <c r="H1444" s="1">
        <v>3600</v>
      </c>
      <c r="I1444" s="1">
        <v>136</v>
      </c>
      <c r="J1444" s="1">
        <v>105</v>
      </c>
      <c r="K1444" s="1" t="s">
        <v>25</v>
      </c>
      <c r="L1444" s="1" t="s">
        <v>1559</v>
      </c>
      <c r="M1444" s="1" t="s">
        <v>1560</v>
      </c>
      <c r="N1444" s="1">
        <v>49.608843999999998</v>
      </c>
      <c r="O1444" s="1">
        <v>-111.159024</v>
      </c>
      <c r="Q1444" s="1" t="s">
        <v>1561</v>
      </c>
      <c r="R1444" s="1" t="s">
        <v>22</v>
      </c>
    </row>
    <row r="1445" spans="1:18" hidden="1" x14ac:dyDescent="0.3">
      <c r="A1445" s="1" t="s">
        <v>16</v>
      </c>
      <c r="B1445" s="1" t="s">
        <v>16</v>
      </c>
      <c r="C1445" s="1" t="s">
        <v>1557</v>
      </c>
      <c r="D1445" s="1">
        <v>352.8</v>
      </c>
      <c r="E1445" s="1" t="s">
        <v>1642</v>
      </c>
      <c r="F1445" s="1">
        <v>82</v>
      </c>
      <c r="G1445" s="1" t="str">
        <f t="shared" si="52"/>
        <v>82/98</v>
      </c>
      <c r="H1445" s="1">
        <v>3600</v>
      </c>
      <c r="I1445" s="1">
        <v>136</v>
      </c>
      <c r="J1445" s="1">
        <v>105</v>
      </c>
      <c r="K1445" s="1" t="s">
        <v>25</v>
      </c>
      <c r="L1445" s="1" t="s">
        <v>1559</v>
      </c>
      <c r="M1445" s="1" t="s">
        <v>1560</v>
      </c>
      <c r="N1445" s="1">
        <v>49.602682000000001</v>
      </c>
      <c r="O1445" s="1">
        <v>-111.159474</v>
      </c>
      <c r="Q1445" s="1" t="s">
        <v>1561</v>
      </c>
      <c r="R1445" s="1" t="s">
        <v>22</v>
      </c>
    </row>
    <row r="1446" spans="1:18" hidden="1" x14ac:dyDescent="0.3">
      <c r="A1446" s="1" t="s">
        <v>16</v>
      </c>
      <c r="B1446" s="1" t="s">
        <v>16</v>
      </c>
      <c r="C1446" s="1" t="s">
        <v>1557</v>
      </c>
      <c r="D1446" s="1">
        <v>352.8</v>
      </c>
      <c r="E1446" s="1" t="s">
        <v>1643</v>
      </c>
      <c r="F1446" s="1">
        <v>83</v>
      </c>
      <c r="G1446" s="1" t="str">
        <f t="shared" si="52"/>
        <v>83/98</v>
      </c>
      <c r="H1446" s="1">
        <v>3600</v>
      </c>
      <c r="I1446" s="1">
        <v>136</v>
      </c>
      <c r="J1446" s="1">
        <v>105</v>
      </c>
      <c r="K1446" s="1" t="s">
        <v>25</v>
      </c>
      <c r="L1446" s="1" t="s">
        <v>1559</v>
      </c>
      <c r="M1446" s="1" t="s">
        <v>1560</v>
      </c>
      <c r="N1446" s="1">
        <v>49.598567000000003</v>
      </c>
      <c r="O1446" s="1">
        <v>-111.175043</v>
      </c>
      <c r="Q1446" s="1" t="s">
        <v>1561</v>
      </c>
      <c r="R1446" s="1" t="s">
        <v>22</v>
      </c>
    </row>
    <row r="1447" spans="1:18" hidden="1" x14ac:dyDescent="0.3">
      <c r="A1447" s="1" t="s">
        <v>16</v>
      </c>
      <c r="B1447" s="1" t="s">
        <v>16</v>
      </c>
      <c r="C1447" s="1" t="s">
        <v>1557</v>
      </c>
      <c r="D1447" s="1">
        <v>352.8</v>
      </c>
      <c r="E1447" s="1" t="s">
        <v>1644</v>
      </c>
      <c r="F1447" s="1">
        <v>84</v>
      </c>
      <c r="G1447" s="1" t="str">
        <f t="shared" si="52"/>
        <v>84/98</v>
      </c>
      <c r="H1447" s="1">
        <v>3600</v>
      </c>
      <c r="I1447" s="1">
        <v>136</v>
      </c>
      <c r="J1447" s="1">
        <v>105</v>
      </c>
      <c r="K1447" s="1" t="s">
        <v>25</v>
      </c>
      <c r="L1447" s="1" t="s">
        <v>1559</v>
      </c>
      <c r="M1447" s="1" t="s">
        <v>1560</v>
      </c>
      <c r="N1447" s="1">
        <v>49.712141000000003</v>
      </c>
      <c r="O1447" s="1">
        <v>-111.332177</v>
      </c>
      <c r="Q1447" s="1" t="s">
        <v>1561</v>
      </c>
      <c r="R1447" s="1" t="s">
        <v>22</v>
      </c>
    </row>
    <row r="1448" spans="1:18" hidden="1" x14ac:dyDescent="0.3">
      <c r="A1448" s="1" t="s">
        <v>16</v>
      </c>
      <c r="B1448" s="1" t="s">
        <v>16</v>
      </c>
      <c r="C1448" s="1" t="s">
        <v>1557</v>
      </c>
      <c r="D1448" s="1">
        <v>352.8</v>
      </c>
      <c r="E1448" s="1" t="s">
        <v>1645</v>
      </c>
      <c r="F1448" s="1">
        <v>85</v>
      </c>
      <c r="G1448" s="1" t="str">
        <f t="shared" si="52"/>
        <v>85/98</v>
      </c>
      <c r="H1448" s="1">
        <v>3600</v>
      </c>
      <c r="I1448" s="1">
        <v>136</v>
      </c>
      <c r="J1448" s="1">
        <v>105</v>
      </c>
      <c r="K1448" s="1" t="s">
        <v>25</v>
      </c>
      <c r="L1448" s="1" t="s">
        <v>1559</v>
      </c>
      <c r="M1448" s="1" t="s">
        <v>1560</v>
      </c>
      <c r="N1448" s="1">
        <v>49.704619999999998</v>
      </c>
      <c r="O1448" s="1">
        <v>-111.332723</v>
      </c>
      <c r="Q1448" s="1" t="s">
        <v>1561</v>
      </c>
      <c r="R1448" s="1" t="s">
        <v>22</v>
      </c>
    </row>
    <row r="1449" spans="1:18" hidden="1" x14ac:dyDescent="0.3">
      <c r="A1449" s="1" t="s">
        <v>16</v>
      </c>
      <c r="B1449" s="1" t="s">
        <v>16</v>
      </c>
      <c r="C1449" s="1" t="s">
        <v>1557</v>
      </c>
      <c r="D1449" s="1">
        <v>352.8</v>
      </c>
      <c r="E1449" s="1" t="s">
        <v>1646</v>
      </c>
      <c r="F1449" s="1">
        <v>86</v>
      </c>
      <c r="G1449" s="1" t="str">
        <f t="shared" si="52"/>
        <v>86/98</v>
      </c>
      <c r="H1449" s="1">
        <v>3600</v>
      </c>
      <c r="I1449" s="1">
        <v>136</v>
      </c>
      <c r="J1449" s="1">
        <v>105</v>
      </c>
      <c r="K1449" s="1" t="s">
        <v>25</v>
      </c>
      <c r="L1449" s="1" t="s">
        <v>1559</v>
      </c>
      <c r="M1449" s="1" t="s">
        <v>1560</v>
      </c>
      <c r="N1449" s="1">
        <v>49.701023999999997</v>
      </c>
      <c r="O1449" s="1">
        <v>-111.319371</v>
      </c>
      <c r="Q1449" s="1" t="s">
        <v>1561</v>
      </c>
      <c r="R1449" s="1" t="s">
        <v>22</v>
      </c>
    </row>
    <row r="1450" spans="1:18" hidden="1" x14ac:dyDescent="0.3">
      <c r="A1450" s="1" t="s">
        <v>16</v>
      </c>
      <c r="B1450" s="1" t="s">
        <v>16</v>
      </c>
      <c r="C1450" s="1" t="s">
        <v>1557</v>
      </c>
      <c r="D1450" s="1">
        <v>352.8</v>
      </c>
      <c r="E1450" s="1" t="s">
        <v>1647</v>
      </c>
      <c r="F1450" s="1">
        <v>87</v>
      </c>
      <c r="G1450" s="1" t="str">
        <f t="shared" si="52"/>
        <v>87/98</v>
      </c>
      <c r="H1450" s="1">
        <v>3600</v>
      </c>
      <c r="I1450" s="1">
        <v>136</v>
      </c>
      <c r="J1450" s="1">
        <v>105</v>
      </c>
      <c r="K1450" s="1" t="s">
        <v>25</v>
      </c>
      <c r="L1450" s="1" t="s">
        <v>1559</v>
      </c>
      <c r="M1450" s="1" t="s">
        <v>1560</v>
      </c>
      <c r="N1450" s="1">
        <v>49.694473000000002</v>
      </c>
      <c r="O1450" s="1">
        <v>-111.317262</v>
      </c>
      <c r="Q1450" s="1" t="s">
        <v>1561</v>
      </c>
      <c r="R1450" s="1" t="s">
        <v>22</v>
      </c>
    </row>
    <row r="1451" spans="1:18" hidden="1" x14ac:dyDescent="0.3">
      <c r="A1451" s="1" t="s">
        <v>16</v>
      </c>
      <c r="B1451" s="1" t="s">
        <v>16</v>
      </c>
      <c r="C1451" s="1" t="s">
        <v>1557</v>
      </c>
      <c r="D1451" s="1">
        <v>352.8</v>
      </c>
      <c r="E1451" s="1" t="s">
        <v>1648</v>
      </c>
      <c r="F1451" s="1">
        <v>88</v>
      </c>
      <c r="G1451" s="1" t="str">
        <f t="shared" si="52"/>
        <v>88/98</v>
      </c>
      <c r="H1451" s="1">
        <v>3600</v>
      </c>
      <c r="I1451" s="1">
        <v>136</v>
      </c>
      <c r="J1451" s="1">
        <v>105</v>
      </c>
      <c r="K1451" s="1" t="s">
        <v>25</v>
      </c>
      <c r="L1451" s="1" t="s">
        <v>1559</v>
      </c>
      <c r="M1451" s="1" t="s">
        <v>1560</v>
      </c>
      <c r="N1451" s="1">
        <v>49.685541000000001</v>
      </c>
      <c r="O1451" s="1">
        <v>-111.31728699999999</v>
      </c>
      <c r="Q1451" s="1" t="s">
        <v>1561</v>
      </c>
      <c r="R1451" s="1" t="s">
        <v>22</v>
      </c>
    </row>
    <row r="1452" spans="1:18" hidden="1" x14ac:dyDescent="0.3">
      <c r="A1452" s="1" t="s">
        <v>16</v>
      </c>
      <c r="B1452" s="1" t="s">
        <v>16</v>
      </c>
      <c r="C1452" s="1" t="s">
        <v>1557</v>
      </c>
      <c r="D1452" s="1">
        <v>352.8</v>
      </c>
      <c r="E1452" s="1" t="s">
        <v>1649</v>
      </c>
      <c r="F1452" s="1">
        <v>89</v>
      </c>
      <c r="G1452" s="1" t="str">
        <f t="shared" si="52"/>
        <v>89/98</v>
      </c>
      <c r="H1452" s="1">
        <v>3600</v>
      </c>
      <c r="I1452" s="1">
        <v>136</v>
      </c>
      <c r="J1452" s="1">
        <v>105</v>
      </c>
      <c r="K1452" s="1" t="s">
        <v>25</v>
      </c>
      <c r="L1452" s="1" t="s">
        <v>1559</v>
      </c>
      <c r="M1452" s="1" t="s">
        <v>1560</v>
      </c>
      <c r="N1452" s="1">
        <v>49.592306000000001</v>
      </c>
      <c r="O1452" s="1">
        <v>-111.295664</v>
      </c>
      <c r="Q1452" s="1" t="s">
        <v>1561</v>
      </c>
      <c r="R1452" s="1" t="s">
        <v>22</v>
      </c>
    </row>
    <row r="1453" spans="1:18" hidden="1" x14ac:dyDescent="0.3">
      <c r="A1453" s="1" t="s">
        <v>16</v>
      </c>
      <c r="B1453" s="1" t="s">
        <v>16</v>
      </c>
      <c r="C1453" s="1" t="s">
        <v>1557</v>
      </c>
      <c r="D1453" s="1">
        <v>352.8</v>
      </c>
      <c r="E1453" s="1" t="s">
        <v>1650</v>
      </c>
      <c r="F1453" s="1">
        <v>90</v>
      </c>
      <c r="G1453" s="1" t="str">
        <f t="shared" si="52"/>
        <v>90/98</v>
      </c>
      <c r="H1453" s="1">
        <v>3600</v>
      </c>
      <c r="I1453" s="1">
        <v>136</v>
      </c>
      <c r="J1453" s="1">
        <v>105</v>
      </c>
      <c r="K1453" s="1" t="s">
        <v>25</v>
      </c>
      <c r="L1453" s="1" t="s">
        <v>1559</v>
      </c>
      <c r="M1453" s="1" t="s">
        <v>1560</v>
      </c>
      <c r="N1453" s="1">
        <v>49.595742999999999</v>
      </c>
      <c r="O1453" s="1">
        <v>-111.288185</v>
      </c>
      <c r="Q1453" s="1" t="s">
        <v>1561</v>
      </c>
      <c r="R1453" s="1" t="s">
        <v>22</v>
      </c>
    </row>
    <row r="1454" spans="1:18" hidden="1" x14ac:dyDescent="0.3">
      <c r="A1454" s="1" t="s">
        <v>16</v>
      </c>
      <c r="B1454" s="1" t="s">
        <v>16</v>
      </c>
      <c r="C1454" s="1" t="s">
        <v>1557</v>
      </c>
      <c r="D1454" s="1">
        <v>352.8</v>
      </c>
      <c r="E1454" s="1" t="s">
        <v>1651</v>
      </c>
      <c r="F1454" s="1">
        <v>91</v>
      </c>
      <c r="G1454" s="1" t="str">
        <f t="shared" si="52"/>
        <v>91/98</v>
      </c>
      <c r="H1454" s="1">
        <v>3600</v>
      </c>
      <c r="I1454" s="1">
        <v>136</v>
      </c>
      <c r="J1454" s="1">
        <v>105</v>
      </c>
      <c r="K1454" s="1" t="s">
        <v>25</v>
      </c>
      <c r="L1454" s="1" t="s">
        <v>1559</v>
      </c>
      <c r="M1454" s="1" t="s">
        <v>1560</v>
      </c>
      <c r="N1454" s="1">
        <v>49.595759999999999</v>
      </c>
      <c r="O1454" s="1">
        <v>-111.27373799999999</v>
      </c>
      <c r="Q1454" s="1" t="s">
        <v>1561</v>
      </c>
      <c r="R1454" s="1" t="s">
        <v>22</v>
      </c>
    </row>
    <row r="1455" spans="1:18" hidden="1" x14ac:dyDescent="0.3">
      <c r="A1455" s="1" t="s">
        <v>16</v>
      </c>
      <c r="B1455" s="1" t="s">
        <v>16</v>
      </c>
      <c r="C1455" s="1" t="s">
        <v>1557</v>
      </c>
      <c r="D1455" s="1">
        <v>352.8</v>
      </c>
      <c r="E1455" s="1" t="s">
        <v>1652</v>
      </c>
      <c r="F1455" s="1">
        <v>92</v>
      </c>
      <c r="G1455" s="1" t="str">
        <f t="shared" si="52"/>
        <v>92/98</v>
      </c>
      <c r="H1455" s="1">
        <v>3600</v>
      </c>
      <c r="I1455" s="1">
        <v>136</v>
      </c>
      <c r="J1455" s="1">
        <v>105</v>
      </c>
      <c r="K1455" s="1" t="s">
        <v>25</v>
      </c>
      <c r="L1455" s="1" t="s">
        <v>1559</v>
      </c>
      <c r="M1455" s="1" t="s">
        <v>1560</v>
      </c>
      <c r="N1455" s="1">
        <v>49.592409000000004</v>
      </c>
      <c r="O1455" s="1">
        <v>-111.263938</v>
      </c>
      <c r="Q1455" s="1" t="s">
        <v>1561</v>
      </c>
      <c r="R1455" s="1" t="s">
        <v>22</v>
      </c>
    </row>
    <row r="1456" spans="1:18" hidden="1" x14ac:dyDescent="0.3">
      <c r="A1456" s="1" t="s">
        <v>16</v>
      </c>
      <c r="B1456" s="1" t="s">
        <v>16</v>
      </c>
      <c r="C1456" s="1" t="s">
        <v>1557</v>
      </c>
      <c r="D1456" s="1">
        <v>352.8</v>
      </c>
      <c r="E1456" s="1" t="s">
        <v>1653</v>
      </c>
      <c r="F1456" s="1">
        <v>93</v>
      </c>
      <c r="G1456" s="1" t="str">
        <f t="shared" si="52"/>
        <v>93/98</v>
      </c>
      <c r="H1456" s="1">
        <v>3600</v>
      </c>
      <c r="I1456" s="1">
        <v>136</v>
      </c>
      <c r="J1456" s="1">
        <v>105</v>
      </c>
      <c r="K1456" s="1" t="s">
        <v>25</v>
      </c>
      <c r="L1456" s="1" t="s">
        <v>1559</v>
      </c>
      <c r="M1456" s="1" t="s">
        <v>1560</v>
      </c>
      <c r="N1456" s="1">
        <v>49.587890999999999</v>
      </c>
      <c r="O1456" s="1">
        <v>-111.249371</v>
      </c>
      <c r="Q1456" s="1" t="s">
        <v>1561</v>
      </c>
      <c r="R1456" s="1" t="s">
        <v>22</v>
      </c>
    </row>
    <row r="1457" spans="1:18" hidden="1" x14ac:dyDescent="0.3">
      <c r="A1457" s="1" t="s">
        <v>16</v>
      </c>
      <c r="B1457" s="1" t="s">
        <v>16</v>
      </c>
      <c r="C1457" s="1" t="s">
        <v>1557</v>
      </c>
      <c r="D1457" s="1">
        <v>352.8</v>
      </c>
      <c r="E1457" s="1" t="s">
        <v>1654</v>
      </c>
      <c r="F1457" s="1">
        <v>94</v>
      </c>
      <c r="G1457" s="1" t="str">
        <f t="shared" si="52"/>
        <v>94/98</v>
      </c>
      <c r="H1457" s="1">
        <v>3600</v>
      </c>
      <c r="I1457" s="1">
        <v>136</v>
      </c>
      <c r="J1457" s="1">
        <v>105</v>
      </c>
      <c r="K1457" s="1" t="s">
        <v>25</v>
      </c>
      <c r="L1457" s="1" t="s">
        <v>1559</v>
      </c>
      <c r="M1457" s="1" t="s">
        <v>1560</v>
      </c>
      <c r="N1457" s="1">
        <v>49.604785</v>
      </c>
      <c r="O1457" s="1">
        <v>-111.196675</v>
      </c>
      <c r="Q1457" s="1" t="s">
        <v>1561</v>
      </c>
      <c r="R1457" s="1" t="s">
        <v>22</v>
      </c>
    </row>
    <row r="1458" spans="1:18" hidden="1" x14ac:dyDescent="0.3">
      <c r="A1458" s="1" t="s">
        <v>16</v>
      </c>
      <c r="B1458" s="1" t="s">
        <v>16</v>
      </c>
      <c r="C1458" s="1" t="s">
        <v>1557</v>
      </c>
      <c r="D1458" s="1">
        <v>352.8</v>
      </c>
      <c r="E1458" s="1" t="s">
        <v>1655</v>
      </c>
      <c r="F1458" s="1">
        <v>95</v>
      </c>
      <c r="G1458" s="1" t="str">
        <f t="shared" si="52"/>
        <v>95/98</v>
      </c>
      <c r="H1458" s="1">
        <v>3600</v>
      </c>
      <c r="I1458" s="1">
        <v>136</v>
      </c>
      <c r="J1458" s="1">
        <v>105</v>
      </c>
      <c r="K1458" s="1" t="s">
        <v>25</v>
      </c>
      <c r="L1458" s="1" t="s">
        <v>1559</v>
      </c>
      <c r="M1458" s="1" t="s">
        <v>1560</v>
      </c>
      <c r="N1458" s="1">
        <v>49.606797999999998</v>
      </c>
      <c r="O1458" s="1">
        <v>-111.18163699999999</v>
      </c>
      <c r="Q1458" s="1" t="s">
        <v>1561</v>
      </c>
      <c r="R1458" s="1" t="s">
        <v>22</v>
      </c>
    </row>
    <row r="1459" spans="1:18" hidden="1" x14ac:dyDescent="0.3">
      <c r="A1459" s="1" t="s">
        <v>16</v>
      </c>
      <c r="B1459" s="1" t="s">
        <v>16</v>
      </c>
      <c r="C1459" s="1" t="s">
        <v>1557</v>
      </c>
      <c r="D1459" s="1">
        <v>352.8</v>
      </c>
      <c r="E1459" s="1" t="s">
        <v>1656</v>
      </c>
      <c r="F1459" s="1">
        <v>96</v>
      </c>
      <c r="G1459" s="1" t="str">
        <f t="shared" si="52"/>
        <v>96/98</v>
      </c>
      <c r="H1459" s="1">
        <v>3600</v>
      </c>
      <c r="I1459" s="1">
        <v>136</v>
      </c>
      <c r="J1459" s="1">
        <v>105</v>
      </c>
      <c r="K1459" s="1" t="s">
        <v>25</v>
      </c>
      <c r="L1459" s="1" t="s">
        <v>1559</v>
      </c>
      <c r="M1459" s="1" t="s">
        <v>1560</v>
      </c>
      <c r="N1459" s="1">
        <v>49.614654000000002</v>
      </c>
      <c r="O1459" s="1">
        <v>-111.310902</v>
      </c>
      <c r="Q1459" s="1" t="s">
        <v>1561</v>
      </c>
      <c r="R1459" s="1" t="s">
        <v>22</v>
      </c>
    </row>
    <row r="1460" spans="1:18" hidden="1" x14ac:dyDescent="0.3">
      <c r="A1460" s="1" t="s">
        <v>16</v>
      </c>
      <c r="B1460" s="1" t="s">
        <v>16</v>
      </c>
      <c r="C1460" s="1" t="s">
        <v>1557</v>
      </c>
      <c r="D1460" s="1">
        <v>352.8</v>
      </c>
      <c r="E1460" s="1" t="s">
        <v>1657</v>
      </c>
      <c r="F1460" s="1">
        <v>97</v>
      </c>
      <c r="G1460" s="1" t="str">
        <f t="shared" ref="G1460:G1461" si="53">F1460&amp;"/"&amp;98</f>
        <v>97/98</v>
      </c>
      <c r="H1460" s="1">
        <v>3600</v>
      </c>
      <c r="I1460" s="1">
        <v>136</v>
      </c>
      <c r="J1460" s="1">
        <v>105</v>
      </c>
      <c r="K1460" s="1" t="s">
        <v>25</v>
      </c>
      <c r="L1460" s="1" t="s">
        <v>1559</v>
      </c>
      <c r="M1460" s="1" t="s">
        <v>1560</v>
      </c>
      <c r="N1460" s="1">
        <v>49.608593999999997</v>
      </c>
      <c r="O1460" s="1">
        <v>-111.310005</v>
      </c>
      <c r="Q1460" s="1" t="s">
        <v>1561</v>
      </c>
      <c r="R1460" s="1" t="s">
        <v>22</v>
      </c>
    </row>
    <row r="1461" spans="1:18" hidden="1" x14ac:dyDescent="0.3">
      <c r="A1461" s="1" t="s">
        <v>16</v>
      </c>
      <c r="B1461" s="1" t="s">
        <v>16</v>
      </c>
      <c r="C1461" s="1" t="s">
        <v>1557</v>
      </c>
      <c r="D1461" s="1">
        <v>352.8</v>
      </c>
      <c r="E1461" s="1" t="s">
        <v>1658</v>
      </c>
      <c r="F1461" s="1">
        <v>98</v>
      </c>
      <c r="G1461" s="1" t="str">
        <f t="shared" si="53"/>
        <v>98/98</v>
      </c>
      <c r="H1461" s="1">
        <v>3600</v>
      </c>
      <c r="I1461" s="1">
        <v>136</v>
      </c>
      <c r="J1461" s="1">
        <v>105</v>
      </c>
      <c r="K1461" s="1" t="s">
        <v>25</v>
      </c>
      <c r="L1461" s="1" t="s">
        <v>1559</v>
      </c>
      <c r="M1461" s="1" t="s">
        <v>1560</v>
      </c>
      <c r="N1461" s="1">
        <v>49.694977000000002</v>
      </c>
      <c r="O1461" s="1">
        <v>-111.36246800000001</v>
      </c>
      <c r="Q1461" s="1" t="s">
        <v>1561</v>
      </c>
      <c r="R1461" s="1" t="s">
        <v>22</v>
      </c>
    </row>
    <row r="1462" spans="1:18" hidden="1" x14ac:dyDescent="0.3">
      <c r="A1462" s="1" t="s">
        <v>16</v>
      </c>
      <c r="B1462" s="1" t="s">
        <v>16</v>
      </c>
      <c r="C1462" s="1" t="s">
        <v>942</v>
      </c>
      <c r="D1462" s="1">
        <v>206.4</v>
      </c>
      <c r="E1462" s="1" t="s">
        <v>943</v>
      </c>
      <c r="F1462" s="1">
        <v>1</v>
      </c>
      <c r="G1462" s="1" t="str">
        <f t="shared" ref="G1462:G1504" si="54">F1462&amp;"/"&amp;43</f>
        <v>1/43</v>
      </c>
      <c r="H1462" s="1">
        <v>4800</v>
      </c>
      <c r="I1462" s="1">
        <v>145</v>
      </c>
      <c r="J1462" s="1">
        <v>90</v>
      </c>
      <c r="K1462" s="1" t="s">
        <v>944</v>
      </c>
      <c r="L1462" s="1" t="s">
        <v>945</v>
      </c>
      <c r="M1462" s="1">
        <v>2021</v>
      </c>
      <c r="N1462" s="1">
        <v>49.503872000000001</v>
      </c>
      <c r="O1462" s="1">
        <v>-113.44574299999999</v>
      </c>
      <c r="Q1462" s="1" t="s">
        <v>946</v>
      </c>
      <c r="R1462" s="1" t="s">
        <v>22</v>
      </c>
    </row>
    <row r="1463" spans="1:18" hidden="1" x14ac:dyDescent="0.3">
      <c r="A1463" s="1" t="s">
        <v>16</v>
      </c>
      <c r="B1463" s="1" t="s">
        <v>16</v>
      </c>
      <c r="C1463" s="1" t="s">
        <v>942</v>
      </c>
      <c r="D1463" s="1">
        <v>206.4</v>
      </c>
      <c r="E1463" s="1" t="s">
        <v>947</v>
      </c>
      <c r="F1463" s="1">
        <v>2</v>
      </c>
      <c r="G1463" s="1" t="str">
        <f t="shared" si="54"/>
        <v>2/43</v>
      </c>
      <c r="H1463" s="1">
        <v>4800</v>
      </c>
      <c r="I1463" s="1">
        <v>145</v>
      </c>
      <c r="J1463" s="1">
        <v>90</v>
      </c>
      <c r="K1463" s="1" t="s">
        <v>944</v>
      </c>
      <c r="L1463" s="1" t="s">
        <v>945</v>
      </c>
      <c r="M1463" s="1">
        <v>2021</v>
      </c>
      <c r="N1463" s="1">
        <v>49.508370999999997</v>
      </c>
      <c r="O1463" s="1">
        <v>-113.445719</v>
      </c>
      <c r="Q1463" s="1" t="s">
        <v>946</v>
      </c>
      <c r="R1463" s="1" t="s">
        <v>22</v>
      </c>
    </row>
    <row r="1464" spans="1:18" hidden="1" x14ac:dyDescent="0.3">
      <c r="A1464" s="1" t="s">
        <v>16</v>
      </c>
      <c r="B1464" s="1" t="s">
        <v>16</v>
      </c>
      <c r="C1464" s="1" t="s">
        <v>942</v>
      </c>
      <c r="D1464" s="1">
        <v>206.4</v>
      </c>
      <c r="E1464" s="1" t="s">
        <v>948</v>
      </c>
      <c r="F1464" s="1">
        <v>3</v>
      </c>
      <c r="G1464" s="1" t="str">
        <f t="shared" si="54"/>
        <v>3/43</v>
      </c>
      <c r="H1464" s="1">
        <v>4800</v>
      </c>
      <c r="I1464" s="1">
        <v>145</v>
      </c>
      <c r="J1464" s="1">
        <v>90</v>
      </c>
      <c r="K1464" s="1" t="s">
        <v>944</v>
      </c>
      <c r="L1464" s="1" t="s">
        <v>945</v>
      </c>
      <c r="M1464" s="1">
        <v>2021</v>
      </c>
      <c r="N1464" s="1">
        <v>49.513986000000003</v>
      </c>
      <c r="O1464" s="1">
        <v>-113.45032399999999</v>
      </c>
      <c r="Q1464" s="1" t="s">
        <v>946</v>
      </c>
      <c r="R1464" s="1" t="s">
        <v>22</v>
      </c>
    </row>
    <row r="1465" spans="1:18" hidden="1" x14ac:dyDescent="0.3">
      <c r="A1465" s="1" t="s">
        <v>16</v>
      </c>
      <c r="B1465" s="1" t="s">
        <v>16</v>
      </c>
      <c r="C1465" s="1" t="s">
        <v>942</v>
      </c>
      <c r="D1465" s="1">
        <v>206.4</v>
      </c>
      <c r="E1465" s="1" t="s">
        <v>949</v>
      </c>
      <c r="F1465" s="1">
        <v>4</v>
      </c>
      <c r="G1465" s="1" t="str">
        <f t="shared" si="54"/>
        <v>4/43</v>
      </c>
      <c r="H1465" s="1">
        <v>4800</v>
      </c>
      <c r="I1465" s="1">
        <v>145</v>
      </c>
      <c r="J1465" s="1">
        <v>90</v>
      </c>
      <c r="K1465" s="1" t="s">
        <v>944</v>
      </c>
      <c r="L1465" s="1" t="s">
        <v>945</v>
      </c>
      <c r="M1465" s="1">
        <v>2021</v>
      </c>
      <c r="N1465" s="1">
        <v>49.506199000000002</v>
      </c>
      <c r="O1465" s="1">
        <v>-113.47422</v>
      </c>
      <c r="Q1465" s="1" t="s">
        <v>946</v>
      </c>
      <c r="R1465" s="1" t="s">
        <v>22</v>
      </c>
    </row>
    <row r="1466" spans="1:18" hidden="1" x14ac:dyDescent="0.3">
      <c r="A1466" s="1" t="s">
        <v>16</v>
      </c>
      <c r="B1466" s="1" t="s">
        <v>16</v>
      </c>
      <c r="C1466" s="1" t="s">
        <v>942</v>
      </c>
      <c r="D1466" s="1">
        <v>206.4</v>
      </c>
      <c r="E1466" s="1" t="s">
        <v>950</v>
      </c>
      <c r="F1466" s="1">
        <v>5</v>
      </c>
      <c r="G1466" s="1" t="str">
        <f t="shared" si="54"/>
        <v>5/43</v>
      </c>
      <c r="H1466" s="1">
        <v>4800</v>
      </c>
      <c r="I1466" s="1">
        <v>145</v>
      </c>
      <c r="J1466" s="1">
        <v>90</v>
      </c>
      <c r="K1466" s="1" t="s">
        <v>944</v>
      </c>
      <c r="L1466" s="1" t="s">
        <v>945</v>
      </c>
      <c r="M1466" s="1">
        <v>2021</v>
      </c>
      <c r="N1466" s="1">
        <v>49.511153999999998</v>
      </c>
      <c r="O1466" s="1">
        <v>-113.473061</v>
      </c>
      <c r="Q1466" s="1" t="s">
        <v>946</v>
      </c>
      <c r="R1466" s="1" t="s">
        <v>22</v>
      </c>
    </row>
    <row r="1467" spans="1:18" hidden="1" x14ac:dyDescent="0.3">
      <c r="A1467" s="1" t="s">
        <v>16</v>
      </c>
      <c r="B1467" s="1" t="s">
        <v>16</v>
      </c>
      <c r="C1467" s="1" t="s">
        <v>942</v>
      </c>
      <c r="D1467" s="1">
        <v>206.4</v>
      </c>
      <c r="E1467" s="1" t="s">
        <v>951</v>
      </c>
      <c r="F1467" s="1">
        <v>6</v>
      </c>
      <c r="G1467" s="1" t="str">
        <f t="shared" si="54"/>
        <v>6/43</v>
      </c>
      <c r="H1467" s="1">
        <v>4800</v>
      </c>
      <c r="I1467" s="1">
        <v>145</v>
      </c>
      <c r="J1467" s="1">
        <v>90</v>
      </c>
      <c r="K1467" s="1" t="s">
        <v>944</v>
      </c>
      <c r="L1467" s="1" t="s">
        <v>945</v>
      </c>
      <c r="M1467" s="1">
        <v>2021</v>
      </c>
      <c r="N1467" s="1">
        <v>49.514783000000001</v>
      </c>
      <c r="O1467" s="1">
        <v>-113.472443</v>
      </c>
      <c r="Q1467" s="1" t="s">
        <v>946</v>
      </c>
      <c r="R1467" s="1" t="s">
        <v>22</v>
      </c>
    </row>
    <row r="1468" spans="1:18" hidden="1" x14ac:dyDescent="0.3">
      <c r="A1468" s="1" t="s">
        <v>16</v>
      </c>
      <c r="B1468" s="1" t="s">
        <v>16</v>
      </c>
      <c r="C1468" s="1" t="s">
        <v>942</v>
      </c>
      <c r="D1468" s="1">
        <v>206.4</v>
      </c>
      <c r="E1468" s="1" t="s">
        <v>952</v>
      </c>
      <c r="F1468" s="1">
        <v>7</v>
      </c>
      <c r="G1468" s="1" t="str">
        <f t="shared" si="54"/>
        <v>7/43</v>
      </c>
      <c r="H1468" s="1">
        <v>4800</v>
      </c>
      <c r="I1468" s="1">
        <v>145</v>
      </c>
      <c r="J1468" s="1">
        <v>90</v>
      </c>
      <c r="K1468" s="1" t="s">
        <v>944</v>
      </c>
      <c r="L1468" s="1" t="s">
        <v>945</v>
      </c>
      <c r="M1468" s="1">
        <v>2021</v>
      </c>
      <c r="N1468" s="1">
        <v>49.496068999999999</v>
      </c>
      <c r="O1468" s="1">
        <v>-113.405604</v>
      </c>
      <c r="Q1468" s="1" t="s">
        <v>946</v>
      </c>
      <c r="R1468" s="1" t="s">
        <v>22</v>
      </c>
    </row>
    <row r="1469" spans="1:18" hidden="1" x14ac:dyDescent="0.3">
      <c r="A1469" s="1" t="s">
        <v>16</v>
      </c>
      <c r="B1469" s="1" t="s">
        <v>16</v>
      </c>
      <c r="C1469" s="1" t="s">
        <v>942</v>
      </c>
      <c r="D1469" s="1">
        <v>206.4</v>
      </c>
      <c r="E1469" s="1" t="s">
        <v>953</v>
      </c>
      <c r="F1469" s="1">
        <v>8</v>
      </c>
      <c r="G1469" s="1" t="str">
        <f t="shared" si="54"/>
        <v>8/43</v>
      </c>
      <c r="H1469" s="1">
        <v>4800</v>
      </c>
      <c r="I1469" s="1">
        <v>145</v>
      </c>
      <c r="J1469" s="1">
        <v>90</v>
      </c>
      <c r="K1469" s="1" t="s">
        <v>944</v>
      </c>
      <c r="L1469" s="1" t="s">
        <v>945</v>
      </c>
      <c r="M1469" s="1">
        <v>2021</v>
      </c>
      <c r="N1469" s="1">
        <v>49.502595999999997</v>
      </c>
      <c r="O1469" s="1">
        <v>-113.405372</v>
      </c>
      <c r="Q1469" s="1" t="s">
        <v>946</v>
      </c>
      <c r="R1469" s="1" t="s">
        <v>22</v>
      </c>
    </row>
    <row r="1470" spans="1:18" hidden="1" x14ac:dyDescent="0.3">
      <c r="A1470" s="1" t="s">
        <v>16</v>
      </c>
      <c r="B1470" s="1" t="s">
        <v>16</v>
      </c>
      <c r="C1470" s="1" t="s">
        <v>942</v>
      </c>
      <c r="D1470" s="1">
        <v>206.4</v>
      </c>
      <c r="E1470" s="1" t="s">
        <v>954</v>
      </c>
      <c r="F1470" s="1">
        <v>9</v>
      </c>
      <c r="G1470" s="1" t="str">
        <f t="shared" si="54"/>
        <v>9/43</v>
      </c>
      <c r="H1470" s="1">
        <v>4800</v>
      </c>
      <c r="I1470" s="1">
        <v>145</v>
      </c>
      <c r="J1470" s="1">
        <v>90</v>
      </c>
      <c r="K1470" s="1" t="s">
        <v>944</v>
      </c>
      <c r="L1470" s="1" t="s">
        <v>945</v>
      </c>
      <c r="M1470" s="1">
        <v>2021</v>
      </c>
      <c r="N1470" s="1">
        <v>49.507491000000002</v>
      </c>
      <c r="O1470" s="1">
        <v>-113.40575</v>
      </c>
      <c r="Q1470" s="1" t="s">
        <v>946</v>
      </c>
      <c r="R1470" s="1" t="s">
        <v>22</v>
      </c>
    </row>
    <row r="1471" spans="1:18" hidden="1" x14ac:dyDescent="0.3">
      <c r="A1471" s="1" t="s">
        <v>16</v>
      </c>
      <c r="B1471" s="1" t="s">
        <v>16</v>
      </c>
      <c r="C1471" s="1" t="s">
        <v>942</v>
      </c>
      <c r="D1471" s="1">
        <v>206.4</v>
      </c>
      <c r="E1471" s="1" t="s">
        <v>955</v>
      </c>
      <c r="F1471" s="1">
        <v>10</v>
      </c>
      <c r="G1471" s="1" t="str">
        <f t="shared" si="54"/>
        <v>10/43</v>
      </c>
      <c r="H1471" s="1">
        <v>4800</v>
      </c>
      <c r="I1471" s="1">
        <v>145</v>
      </c>
      <c r="J1471" s="1">
        <v>90</v>
      </c>
      <c r="K1471" s="1" t="s">
        <v>944</v>
      </c>
      <c r="L1471" s="1" t="s">
        <v>945</v>
      </c>
      <c r="M1471" s="1">
        <v>2021</v>
      </c>
      <c r="N1471" s="1">
        <v>49.517071999999999</v>
      </c>
      <c r="O1471" s="1">
        <v>-113.411761</v>
      </c>
      <c r="Q1471" s="1" t="s">
        <v>946</v>
      </c>
      <c r="R1471" s="1" t="s">
        <v>22</v>
      </c>
    </row>
    <row r="1472" spans="1:18" hidden="1" x14ac:dyDescent="0.3">
      <c r="A1472" s="1" t="s">
        <v>16</v>
      </c>
      <c r="B1472" s="1" t="s">
        <v>16</v>
      </c>
      <c r="C1472" s="1" t="s">
        <v>942</v>
      </c>
      <c r="D1472" s="1">
        <v>206.4</v>
      </c>
      <c r="E1472" s="1" t="s">
        <v>956</v>
      </c>
      <c r="F1472" s="1">
        <v>11</v>
      </c>
      <c r="G1472" s="1" t="str">
        <f t="shared" si="54"/>
        <v>11/43</v>
      </c>
      <c r="H1472" s="1">
        <v>4800</v>
      </c>
      <c r="I1472" s="1">
        <v>145</v>
      </c>
      <c r="J1472" s="1">
        <v>90</v>
      </c>
      <c r="K1472" s="1" t="s">
        <v>944</v>
      </c>
      <c r="L1472" s="1" t="s">
        <v>945</v>
      </c>
      <c r="M1472" s="1">
        <v>2021</v>
      </c>
      <c r="N1472" s="1">
        <v>49.520457</v>
      </c>
      <c r="O1472" s="1">
        <v>-113.411665</v>
      </c>
      <c r="Q1472" s="1" t="s">
        <v>946</v>
      </c>
      <c r="R1472" s="1" t="s">
        <v>22</v>
      </c>
    </row>
    <row r="1473" spans="1:18" hidden="1" x14ac:dyDescent="0.3">
      <c r="A1473" s="1" t="s">
        <v>16</v>
      </c>
      <c r="B1473" s="1" t="s">
        <v>16</v>
      </c>
      <c r="C1473" s="1" t="s">
        <v>942</v>
      </c>
      <c r="D1473" s="1">
        <v>206.4</v>
      </c>
      <c r="E1473" s="1" t="s">
        <v>957</v>
      </c>
      <c r="F1473" s="1">
        <v>12</v>
      </c>
      <c r="G1473" s="1" t="str">
        <f t="shared" si="54"/>
        <v>12/43</v>
      </c>
      <c r="H1473" s="1">
        <v>4800</v>
      </c>
      <c r="I1473" s="1">
        <v>145</v>
      </c>
      <c r="J1473" s="1">
        <v>90</v>
      </c>
      <c r="K1473" s="1" t="s">
        <v>944</v>
      </c>
      <c r="L1473" s="1" t="s">
        <v>945</v>
      </c>
      <c r="M1473" s="1">
        <v>2021</v>
      </c>
      <c r="N1473" s="1">
        <v>49.499738999999998</v>
      </c>
      <c r="O1473" s="1">
        <v>-113.38956899999999</v>
      </c>
      <c r="Q1473" s="1" t="s">
        <v>946</v>
      </c>
      <c r="R1473" s="1" t="s">
        <v>22</v>
      </c>
    </row>
    <row r="1474" spans="1:18" hidden="1" x14ac:dyDescent="0.3">
      <c r="A1474" s="1" t="s">
        <v>16</v>
      </c>
      <c r="B1474" s="1" t="s">
        <v>16</v>
      </c>
      <c r="C1474" s="1" t="s">
        <v>942</v>
      </c>
      <c r="D1474" s="1">
        <v>206.4</v>
      </c>
      <c r="E1474" s="1" t="s">
        <v>958</v>
      </c>
      <c r="F1474" s="1">
        <v>13</v>
      </c>
      <c r="G1474" s="1" t="str">
        <f t="shared" si="54"/>
        <v>13/43</v>
      </c>
      <c r="H1474" s="1">
        <v>4800</v>
      </c>
      <c r="I1474" s="1">
        <v>145</v>
      </c>
      <c r="J1474" s="1">
        <v>90</v>
      </c>
      <c r="K1474" s="1" t="s">
        <v>944</v>
      </c>
      <c r="L1474" s="1" t="s">
        <v>945</v>
      </c>
      <c r="M1474" s="1">
        <v>2021</v>
      </c>
      <c r="N1474" s="1">
        <v>49.505442000000002</v>
      </c>
      <c r="O1474" s="1">
        <v>-113.389584</v>
      </c>
      <c r="Q1474" s="1" t="s">
        <v>946</v>
      </c>
      <c r="R1474" s="1" t="s">
        <v>22</v>
      </c>
    </row>
    <row r="1475" spans="1:18" hidden="1" x14ac:dyDescent="0.3">
      <c r="A1475" s="1" t="s">
        <v>16</v>
      </c>
      <c r="B1475" s="1" t="s">
        <v>16</v>
      </c>
      <c r="C1475" s="1" t="s">
        <v>942</v>
      </c>
      <c r="D1475" s="1">
        <v>206.4</v>
      </c>
      <c r="E1475" s="1" t="s">
        <v>959</v>
      </c>
      <c r="F1475" s="1">
        <v>14</v>
      </c>
      <c r="G1475" s="1" t="str">
        <f t="shared" si="54"/>
        <v>14/43</v>
      </c>
      <c r="H1475" s="1">
        <v>4800</v>
      </c>
      <c r="I1475" s="1">
        <v>145</v>
      </c>
      <c r="J1475" s="1">
        <v>90</v>
      </c>
      <c r="K1475" s="1" t="s">
        <v>944</v>
      </c>
      <c r="L1475" s="1" t="s">
        <v>945</v>
      </c>
      <c r="M1475" s="1">
        <v>2021</v>
      </c>
      <c r="N1475" s="1">
        <v>49.510939999999998</v>
      </c>
      <c r="O1475" s="1">
        <v>-113.389534</v>
      </c>
      <c r="Q1475" s="1" t="s">
        <v>946</v>
      </c>
      <c r="R1475" s="1" t="s">
        <v>22</v>
      </c>
    </row>
    <row r="1476" spans="1:18" hidden="1" x14ac:dyDescent="0.3">
      <c r="A1476" s="1" t="s">
        <v>16</v>
      </c>
      <c r="B1476" s="1" t="s">
        <v>16</v>
      </c>
      <c r="C1476" s="1" t="s">
        <v>942</v>
      </c>
      <c r="D1476" s="1">
        <v>206.4</v>
      </c>
      <c r="E1476" s="1" t="s">
        <v>960</v>
      </c>
      <c r="F1476" s="1">
        <v>15</v>
      </c>
      <c r="G1476" s="1" t="str">
        <f t="shared" si="54"/>
        <v>15/43</v>
      </c>
      <c r="H1476" s="1">
        <v>4800</v>
      </c>
      <c r="I1476" s="1">
        <v>145</v>
      </c>
      <c r="J1476" s="1">
        <v>90</v>
      </c>
      <c r="K1476" s="1" t="s">
        <v>944</v>
      </c>
      <c r="L1476" s="1" t="s">
        <v>945</v>
      </c>
      <c r="M1476" s="1">
        <v>2021</v>
      </c>
      <c r="N1476" s="1">
        <v>49.515161999999997</v>
      </c>
      <c r="O1476" s="1">
        <v>-113.38939499999999</v>
      </c>
      <c r="Q1476" s="1" t="s">
        <v>946</v>
      </c>
      <c r="R1476" s="1" t="s">
        <v>22</v>
      </c>
    </row>
    <row r="1477" spans="1:18" hidden="1" x14ac:dyDescent="0.3">
      <c r="A1477" s="1" t="s">
        <v>16</v>
      </c>
      <c r="B1477" s="1" t="s">
        <v>16</v>
      </c>
      <c r="C1477" s="1" t="s">
        <v>942</v>
      </c>
      <c r="D1477" s="1">
        <v>206.4</v>
      </c>
      <c r="E1477" s="1" t="s">
        <v>961</v>
      </c>
      <c r="F1477" s="1">
        <v>16</v>
      </c>
      <c r="G1477" s="1" t="str">
        <f t="shared" si="54"/>
        <v>16/43</v>
      </c>
      <c r="H1477" s="1">
        <v>4800</v>
      </c>
      <c r="I1477" s="1">
        <v>145</v>
      </c>
      <c r="J1477" s="1">
        <v>90</v>
      </c>
      <c r="K1477" s="1" t="s">
        <v>944</v>
      </c>
      <c r="L1477" s="1" t="s">
        <v>945</v>
      </c>
      <c r="M1477" s="1">
        <v>2021</v>
      </c>
      <c r="N1477" s="1">
        <v>49.519491000000002</v>
      </c>
      <c r="O1477" s="1">
        <v>-113.38928799999999</v>
      </c>
      <c r="Q1477" s="1" t="s">
        <v>946</v>
      </c>
      <c r="R1477" s="1" t="s">
        <v>22</v>
      </c>
    </row>
    <row r="1478" spans="1:18" hidden="1" x14ac:dyDescent="0.3">
      <c r="A1478" s="1" t="s">
        <v>16</v>
      </c>
      <c r="B1478" s="1" t="s">
        <v>16</v>
      </c>
      <c r="C1478" s="1" t="s">
        <v>942</v>
      </c>
      <c r="D1478" s="1">
        <v>206.4</v>
      </c>
      <c r="E1478" s="1" t="s">
        <v>962</v>
      </c>
      <c r="F1478" s="1">
        <v>17</v>
      </c>
      <c r="G1478" s="1" t="str">
        <f t="shared" si="54"/>
        <v>17/43</v>
      </c>
      <c r="H1478" s="1">
        <v>4800</v>
      </c>
      <c r="I1478" s="1">
        <v>145</v>
      </c>
      <c r="J1478" s="1">
        <v>90</v>
      </c>
      <c r="K1478" s="1" t="s">
        <v>944</v>
      </c>
      <c r="L1478" s="1" t="s">
        <v>945</v>
      </c>
      <c r="M1478" s="1">
        <v>2021</v>
      </c>
      <c r="N1478" s="1">
        <v>49.474705999999998</v>
      </c>
      <c r="O1478" s="1">
        <v>-113.51948899999999</v>
      </c>
      <c r="Q1478" s="1" t="s">
        <v>946</v>
      </c>
      <c r="R1478" s="1" t="s">
        <v>22</v>
      </c>
    </row>
    <row r="1479" spans="1:18" hidden="1" x14ac:dyDescent="0.3">
      <c r="A1479" s="1" t="s">
        <v>16</v>
      </c>
      <c r="B1479" s="1" t="s">
        <v>16</v>
      </c>
      <c r="C1479" s="1" t="s">
        <v>942</v>
      </c>
      <c r="D1479" s="1">
        <v>206.4</v>
      </c>
      <c r="E1479" s="1" t="s">
        <v>963</v>
      </c>
      <c r="F1479" s="1">
        <v>18</v>
      </c>
      <c r="G1479" s="1" t="str">
        <f t="shared" si="54"/>
        <v>18/43</v>
      </c>
      <c r="H1479" s="1">
        <v>4800</v>
      </c>
      <c r="I1479" s="1">
        <v>145</v>
      </c>
      <c r="J1479" s="1">
        <v>90</v>
      </c>
      <c r="K1479" s="1" t="s">
        <v>944</v>
      </c>
      <c r="L1479" s="1" t="s">
        <v>945</v>
      </c>
      <c r="M1479" s="1">
        <v>2021</v>
      </c>
      <c r="N1479" s="1">
        <v>49.471179999999997</v>
      </c>
      <c r="O1479" s="1">
        <v>-113.519487</v>
      </c>
      <c r="Q1479" s="1" t="s">
        <v>946</v>
      </c>
      <c r="R1479" s="1" t="s">
        <v>22</v>
      </c>
    </row>
    <row r="1480" spans="1:18" hidden="1" x14ac:dyDescent="0.3">
      <c r="A1480" s="1" t="s">
        <v>16</v>
      </c>
      <c r="B1480" s="1" t="s">
        <v>16</v>
      </c>
      <c r="C1480" s="1" t="s">
        <v>942</v>
      </c>
      <c r="D1480" s="1">
        <v>206.4</v>
      </c>
      <c r="E1480" s="1" t="s">
        <v>964</v>
      </c>
      <c r="F1480" s="1">
        <v>19</v>
      </c>
      <c r="G1480" s="1" t="str">
        <f t="shared" si="54"/>
        <v>19/43</v>
      </c>
      <c r="H1480" s="1">
        <v>4800</v>
      </c>
      <c r="I1480" s="1">
        <v>145</v>
      </c>
      <c r="J1480" s="1">
        <v>90</v>
      </c>
      <c r="K1480" s="1" t="s">
        <v>944</v>
      </c>
      <c r="L1480" s="1" t="s">
        <v>945</v>
      </c>
      <c r="M1480" s="1">
        <v>2021</v>
      </c>
      <c r="N1480" s="1">
        <v>49.466968999999999</v>
      </c>
      <c r="O1480" s="1">
        <v>-113.519492</v>
      </c>
      <c r="Q1480" s="1" t="s">
        <v>946</v>
      </c>
      <c r="R1480" s="1" t="s">
        <v>22</v>
      </c>
    </row>
    <row r="1481" spans="1:18" hidden="1" x14ac:dyDescent="0.3">
      <c r="A1481" s="1" t="s">
        <v>16</v>
      </c>
      <c r="B1481" s="1" t="s">
        <v>16</v>
      </c>
      <c r="C1481" s="1" t="s">
        <v>942</v>
      </c>
      <c r="D1481" s="1">
        <v>206.4</v>
      </c>
      <c r="E1481" s="1" t="s">
        <v>965</v>
      </c>
      <c r="F1481" s="1">
        <v>20</v>
      </c>
      <c r="G1481" s="1" t="str">
        <f t="shared" si="54"/>
        <v>20/43</v>
      </c>
      <c r="H1481" s="1">
        <v>4800</v>
      </c>
      <c r="I1481" s="1">
        <v>145</v>
      </c>
      <c r="J1481" s="1">
        <v>90</v>
      </c>
      <c r="K1481" s="1" t="s">
        <v>944</v>
      </c>
      <c r="L1481" s="1" t="s">
        <v>945</v>
      </c>
      <c r="M1481" s="1">
        <v>2021</v>
      </c>
      <c r="N1481" s="1">
        <v>49.482171000000001</v>
      </c>
      <c r="O1481" s="1">
        <v>-113.52001</v>
      </c>
      <c r="Q1481" s="1" t="s">
        <v>946</v>
      </c>
      <c r="R1481" s="1" t="s">
        <v>22</v>
      </c>
    </row>
    <row r="1482" spans="1:18" hidden="1" x14ac:dyDescent="0.3">
      <c r="A1482" s="1" t="s">
        <v>16</v>
      </c>
      <c r="B1482" s="1" t="s">
        <v>16</v>
      </c>
      <c r="C1482" s="1" t="s">
        <v>942</v>
      </c>
      <c r="D1482" s="1">
        <v>206.4</v>
      </c>
      <c r="E1482" s="1" t="s">
        <v>966</v>
      </c>
      <c r="F1482" s="1">
        <v>21</v>
      </c>
      <c r="G1482" s="1" t="str">
        <f t="shared" si="54"/>
        <v>21/43</v>
      </c>
      <c r="H1482" s="1">
        <v>4800</v>
      </c>
      <c r="I1482" s="1">
        <v>145</v>
      </c>
      <c r="J1482" s="1">
        <v>90</v>
      </c>
      <c r="K1482" s="1" t="s">
        <v>944</v>
      </c>
      <c r="L1482" s="1" t="s">
        <v>945</v>
      </c>
      <c r="M1482" s="1">
        <v>2021</v>
      </c>
      <c r="N1482" s="1">
        <v>49.485438000000002</v>
      </c>
      <c r="O1482" s="1">
        <v>-113.51995700000001</v>
      </c>
      <c r="Q1482" s="1" t="s">
        <v>946</v>
      </c>
      <c r="R1482" s="1" t="s">
        <v>22</v>
      </c>
    </row>
    <row r="1483" spans="1:18" hidden="1" x14ac:dyDescent="0.3">
      <c r="A1483" s="1" t="s">
        <v>16</v>
      </c>
      <c r="B1483" s="1" t="s">
        <v>16</v>
      </c>
      <c r="C1483" s="1" t="s">
        <v>942</v>
      </c>
      <c r="D1483" s="1">
        <v>206.4</v>
      </c>
      <c r="E1483" s="1" t="s">
        <v>967</v>
      </c>
      <c r="F1483" s="1">
        <v>22</v>
      </c>
      <c r="G1483" s="1" t="str">
        <f t="shared" si="54"/>
        <v>22/43</v>
      </c>
      <c r="H1483" s="1">
        <v>4800</v>
      </c>
      <c r="I1483" s="1">
        <v>145</v>
      </c>
      <c r="J1483" s="1">
        <v>90</v>
      </c>
      <c r="K1483" s="1" t="s">
        <v>944</v>
      </c>
      <c r="L1483" s="1" t="s">
        <v>945</v>
      </c>
      <c r="M1483" s="1">
        <v>2021</v>
      </c>
      <c r="N1483" s="1">
        <v>49.462566000000002</v>
      </c>
      <c r="O1483" s="1">
        <v>-113.478481</v>
      </c>
      <c r="Q1483" s="1" t="s">
        <v>946</v>
      </c>
      <c r="R1483" s="1" t="s">
        <v>22</v>
      </c>
    </row>
    <row r="1484" spans="1:18" hidden="1" x14ac:dyDescent="0.3">
      <c r="A1484" s="1" t="s">
        <v>16</v>
      </c>
      <c r="B1484" s="1" t="s">
        <v>16</v>
      </c>
      <c r="C1484" s="1" t="s">
        <v>942</v>
      </c>
      <c r="D1484" s="1">
        <v>206.4</v>
      </c>
      <c r="E1484" s="1" t="s">
        <v>968</v>
      </c>
      <c r="F1484" s="1">
        <v>23</v>
      </c>
      <c r="G1484" s="1" t="str">
        <f t="shared" si="54"/>
        <v>23/43</v>
      </c>
      <c r="H1484" s="1">
        <v>4800</v>
      </c>
      <c r="I1484" s="1">
        <v>145</v>
      </c>
      <c r="J1484" s="1">
        <v>90</v>
      </c>
      <c r="K1484" s="1" t="s">
        <v>944</v>
      </c>
      <c r="L1484" s="1" t="s">
        <v>945</v>
      </c>
      <c r="M1484" s="1">
        <v>2021</v>
      </c>
      <c r="N1484" s="1">
        <v>49.471263999999998</v>
      </c>
      <c r="O1484" s="1">
        <v>-113.489425</v>
      </c>
      <c r="Q1484" s="1" t="s">
        <v>946</v>
      </c>
      <c r="R1484" s="1" t="s">
        <v>22</v>
      </c>
    </row>
    <row r="1485" spans="1:18" hidden="1" x14ac:dyDescent="0.3">
      <c r="A1485" s="1" t="s">
        <v>16</v>
      </c>
      <c r="B1485" s="1" t="s">
        <v>16</v>
      </c>
      <c r="C1485" s="1" t="s">
        <v>942</v>
      </c>
      <c r="D1485" s="1">
        <v>206.4</v>
      </c>
      <c r="E1485" s="1" t="s">
        <v>969</v>
      </c>
      <c r="F1485" s="1">
        <v>24</v>
      </c>
      <c r="G1485" s="1" t="str">
        <f t="shared" si="54"/>
        <v>24/43</v>
      </c>
      <c r="H1485" s="1">
        <v>4800</v>
      </c>
      <c r="I1485" s="1">
        <v>145</v>
      </c>
      <c r="J1485" s="1">
        <v>90</v>
      </c>
      <c r="K1485" s="1" t="s">
        <v>944</v>
      </c>
      <c r="L1485" s="1" t="s">
        <v>945</v>
      </c>
      <c r="M1485" s="1">
        <v>2021</v>
      </c>
      <c r="N1485" s="1">
        <v>49.467942000000001</v>
      </c>
      <c r="O1485" s="1">
        <v>-113.48953299999999</v>
      </c>
      <c r="Q1485" s="1" t="s">
        <v>946</v>
      </c>
      <c r="R1485" s="1" t="s">
        <v>22</v>
      </c>
    </row>
    <row r="1486" spans="1:18" hidden="1" x14ac:dyDescent="0.3">
      <c r="A1486" s="1" t="s">
        <v>16</v>
      </c>
      <c r="B1486" s="1" t="s">
        <v>16</v>
      </c>
      <c r="C1486" s="1" t="s">
        <v>942</v>
      </c>
      <c r="D1486" s="1">
        <v>206.4</v>
      </c>
      <c r="E1486" s="1" t="s">
        <v>970</v>
      </c>
      <c r="F1486" s="1">
        <v>25</v>
      </c>
      <c r="G1486" s="1" t="str">
        <f t="shared" si="54"/>
        <v>25/43</v>
      </c>
      <c r="H1486" s="1">
        <v>4800</v>
      </c>
      <c r="I1486" s="1">
        <v>145</v>
      </c>
      <c r="J1486" s="1">
        <v>90</v>
      </c>
      <c r="K1486" s="1" t="s">
        <v>944</v>
      </c>
      <c r="L1486" s="1" t="s">
        <v>945</v>
      </c>
      <c r="M1486" s="1">
        <v>2021</v>
      </c>
      <c r="N1486" s="1">
        <v>49.464094000000003</v>
      </c>
      <c r="O1486" s="1">
        <v>-113.50483800000001</v>
      </c>
      <c r="Q1486" s="1" t="s">
        <v>946</v>
      </c>
      <c r="R1486" s="1" t="s">
        <v>22</v>
      </c>
    </row>
    <row r="1487" spans="1:18" hidden="1" x14ac:dyDescent="0.3">
      <c r="A1487" s="1" t="s">
        <v>16</v>
      </c>
      <c r="B1487" s="1" t="s">
        <v>16</v>
      </c>
      <c r="C1487" s="1" t="s">
        <v>942</v>
      </c>
      <c r="D1487" s="1">
        <v>206.4</v>
      </c>
      <c r="E1487" s="1" t="s">
        <v>971</v>
      </c>
      <c r="F1487" s="1">
        <v>26</v>
      </c>
      <c r="G1487" s="1" t="str">
        <f t="shared" si="54"/>
        <v>26/43</v>
      </c>
      <c r="H1487" s="1">
        <v>4800</v>
      </c>
      <c r="I1487" s="1">
        <v>145</v>
      </c>
      <c r="J1487" s="1">
        <v>90</v>
      </c>
      <c r="K1487" s="1" t="s">
        <v>944</v>
      </c>
      <c r="L1487" s="1" t="s">
        <v>945</v>
      </c>
      <c r="M1487" s="1">
        <v>2021</v>
      </c>
      <c r="N1487" s="1">
        <v>49.459769000000001</v>
      </c>
      <c r="O1487" s="1">
        <v>-113.504769</v>
      </c>
      <c r="Q1487" s="1" t="s">
        <v>946</v>
      </c>
      <c r="R1487" s="1" t="s">
        <v>22</v>
      </c>
    </row>
    <row r="1488" spans="1:18" hidden="1" x14ac:dyDescent="0.3">
      <c r="A1488" s="1" t="s">
        <v>16</v>
      </c>
      <c r="B1488" s="1" t="s">
        <v>16</v>
      </c>
      <c r="C1488" s="1" t="s">
        <v>942</v>
      </c>
      <c r="D1488" s="1">
        <v>206.4</v>
      </c>
      <c r="E1488" s="1" t="s">
        <v>972</v>
      </c>
      <c r="F1488" s="1">
        <v>27</v>
      </c>
      <c r="G1488" s="1" t="str">
        <f t="shared" si="54"/>
        <v>27/43</v>
      </c>
      <c r="H1488" s="1">
        <v>4800</v>
      </c>
      <c r="I1488" s="1">
        <v>145</v>
      </c>
      <c r="J1488" s="1">
        <v>90</v>
      </c>
      <c r="K1488" s="1" t="s">
        <v>944</v>
      </c>
      <c r="L1488" s="1" t="s">
        <v>945</v>
      </c>
      <c r="M1488" s="1">
        <v>2021</v>
      </c>
      <c r="N1488" s="1">
        <v>49.484924999999997</v>
      </c>
      <c r="O1488" s="1">
        <v>-113.457268</v>
      </c>
      <c r="Q1488" s="1" t="s">
        <v>946</v>
      </c>
      <c r="R1488" s="1" t="s">
        <v>22</v>
      </c>
    </row>
    <row r="1489" spans="1:18" hidden="1" x14ac:dyDescent="0.3">
      <c r="A1489" s="1" t="s">
        <v>16</v>
      </c>
      <c r="B1489" s="1" t="s">
        <v>16</v>
      </c>
      <c r="C1489" s="1" t="s">
        <v>942</v>
      </c>
      <c r="D1489" s="1">
        <v>206.4</v>
      </c>
      <c r="E1489" s="1" t="s">
        <v>973</v>
      </c>
      <c r="F1489" s="1">
        <v>28</v>
      </c>
      <c r="G1489" s="1" t="str">
        <f t="shared" si="54"/>
        <v>28/43</v>
      </c>
      <c r="H1489" s="1">
        <v>4800</v>
      </c>
      <c r="I1489" s="1">
        <v>145</v>
      </c>
      <c r="J1489" s="1">
        <v>90</v>
      </c>
      <c r="K1489" s="1" t="s">
        <v>944</v>
      </c>
      <c r="L1489" s="1" t="s">
        <v>945</v>
      </c>
      <c r="M1489" s="1">
        <v>2021</v>
      </c>
      <c r="N1489" s="1">
        <v>49.484451</v>
      </c>
      <c r="O1489" s="1">
        <v>-113.475278</v>
      </c>
      <c r="Q1489" s="1" t="s">
        <v>946</v>
      </c>
      <c r="R1489" s="1" t="s">
        <v>22</v>
      </c>
    </row>
    <row r="1490" spans="1:18" hidden="1" x14ac:dyDescent="0.3">
      <c r="A1490" s="1" t="s">
        <v>16</v>
      </c>
      <c r="B1490" s="1" t="s">
        <v>16</v>
      </c>
      <c r="C1490" s="1" t="s">
        <v>942</v>
      </c>
      <c r="D1490" s="1">
        <v>206.4</v>
      </c>
      <c r="E1490" s="1" t="s">
        <v>974</v>
      </c>
      <c r="F1490" s="1">
        <v>29</v>
      </c>
      <c r="G1490" s="1" t="str">
        <f t="shared" si="54"/>
        <v>29/43</v>
      </c>
      <c r="H1490" s="1">
        <v>4800</v>
      </c>
      <c r="I1490" s="1">
        <v>145</v>
      </c>
      <c r="J1490" s="1">
        <v>90</v>
      </c>
      <c r="K1490" s="1" t="s">
        <v>944</v>
      </c>
      <c r="L1490" s="1" t="s">
        <v>945</v>
      </c>
      <c r="M1490" s="1">
        <v>2021</v>
      </c>
      <c r="N1490" s="1">
        <v>49.481104000000002</v>
      </c>
      <c r="O1490" s="1">
        <v>-113.475274</v>
      </c>
      <c r="Q1490" s="1" t="s">
        <v>946</v>
      </c>
      <c r="R1490" s="1" t="s">
        <v>22</v>
      </c>
    </row>
    <row r="1491" spans="1:18" hidden="1" x14ac:dyDescent="0.3">
      <c r="A1491" s="1" t="s">
        <v>16</v>
      </c>
      <c r="B1491" s="1" t="s">
        <v>16</v>
      </c>
      <c r="C1491" s="1" t="s">
        <v>942</v>
      </c>
      <c r="D1491" s="1">
        <v>206.4</v>
      </c>
      <c r="E1491" s="1" t="s">
        <v>975</v>
      </c>
      <c r="F1491" s="1">
        <v>30</v>
      </c>
      <c r="G1491" s="1" t="str">
        <f t="shared" si="54"/>
        <v>30/43</v>
      </c>
      <c r="H1491" s="1">
        <v>4800</v>
      </c>
      <c r="I1491" s="1">
        <v>145</v>
      </c>
      <c r="J1491" s="1">
        <v>90</v>
      </c>
      <c r="K1491" s="1" t="s">
        <v>944</v>
      </c>
      <c r="L1491" s="1" t="s">
        <v>945</v>
      </c>
      <c r="M1491" s="1">
        <v>2021</v>
      </c>
      <c r="N1491" s="1">
        <v>49.477603999999999</v>
      </c>
      <c r="O1491" s="1">
        <v>-113.47530500000001</v>
      </c>
      <c r="Q1491" s="1" t="s">
        <v>946</v>
      </c>
      <c r="R1491" s="1" t="s">
        <v>22</v>
      </c>
    </row>
    <row r="1492" spans="1:18" hidden="1" x14ac:dyDescent="0.3">
      <c r="A1492" s="1" t="s">
        <v>16</v>
      </c>
      <c r="B1492" s="1" t="s">
        <v>16</v>
      </c>
      <c r="C1492" s="1" t="s">
        <v>942</v>
      </c>
      <c r="D1492" s="1">
        <v>206.4</v>
      </c>
      <c r="E1492" s="1" t="s">
        <v>976</v>
      </c>
      <c r="F1492" s="1">
        <v>31</v>
      </c>
      <c r="G1492" s="1" t="str">
        <f t="shared" si="54"/>
        <v>31/43</v>
      </c>
      <c r="H1492" s="1">
        <v>4800</v>
      </c>
      <c r="I1492" s="1">
        <v>145</v>
      </c>
      <c r="J1492" s="1">
        <v>90</v>
      </c>
      <c r="K1492" s="1" t="s">
        <v>944</v>
      </c>
      <c r="L1492" s="1" t="s">
        <v>945</v>
      </c>
      <c r="M1492" s="1">
        <v>2021</v>
      </c>
      <c r="N1492" s="1">
        <v>49.474293000000003</v>
      </c>
      <c r="O1492" s="1">
        <v>-113.475318</v>
      </c>
      <c r="Q1492" s="1" t="s">
        <v>946</v>
      </c>
      <c r="R1492" s="1" t="s">
        <v>22</v>
      </c>
    </row>
    <row r="1493" spans="1:18" hidden="1" x14ac:dyDescent="0.3">
      <c r="A1493" s="1" t="s">
        <v>16</v>
      </c>
      <c r="B1493" s="1" t="s">
        <v>16</v>
      </c>
      <c r="C1493" s="1" t="s">
        <v>942</v>
      </c>
      <c r="D1493" s="1">
        <v>206.4</v>
      </c>
      <c r="E1493" s="1" t="s">
        <v>977</v>
      </c>
      <c r="F1493" s="1">
        <v>32</v>
      </c>
      <c r="G1493" s="1" t="str">
        <f t="shared" si="54"/>
        <v>32/43</v>
      </c>
      <c r="H1493" s="1">
        <v>4800</v>
      </c>
      <c r="I1493" s="1">
        <v>145</v>
      </c>
      <c r="J1493" s="1">
        <v>90</v>
      </c>
      <c r="K1493" s="1" t="s">
        <v>944</v>
      </c>
      <c r="L1493" s="1" t="s">
        <v>945</v>
      </c>
      <c r="M1493" s="1">
        <v>2021</v>
      </c>
      <c r="N1493" s="1">
        <v>49.471572000000002</v>
      </c>
      <c r="O1493" s="1">
        <v>-113.456558</v>
      </c>
      <c r="Q1493" s="1" t="s">
        <v>946</v>
      </c>
      <c r="R1493" s="1" t="s">
        <v>22</v>
      </c>
    </row>
    <row r="1494" spans="1:18" hidden="1" x14ac:dyDescent="0.3">
      <c r="A1494" s="1" t="s">
        <v>16</v>
      </c>
      <c r="B1494" s="1" t="s">
        <v>16</v>
      </c>
      <c r="C1494" s="1" t="s">
        <v>942</v>
      </c>
      <c r="D1494" s="1">
        <v>206.4</v>
      </c>
      <c r="E1494" s="1" t="s">
        <v>978</v>
      </c>
      <c r="F1494" s="1">
        <v>33</v>
      </c>
      <c r="G1494" s="1" t="str">
        <f t="shared" si="54"/>
        <v>33/43</v>
      </c>
      <c r="H1494" s="1">
        <v>4800</v>
      </c>
      <c r="I1494" s="1">
        <v>145</v>
      </c>
      <c r="J1494" s="1">
        <v>90</v>
      </c>
      <c r="K1494" s="1" t="s">
        <v>944</v>
      </c>
      <c r="L1494" s="1" t="s">
        <v>945</v>
      </c>
      <c r="M1494" s="1">
        <v>2021</v>
      </c>
      <c r="N1494" s="1">
        <v>49.466746999999998</v>
      </c>
      <c r="O1494" s="1">
        <v>-113.461769</v>
      </c>
      <c r="Q1494" s="1" t="s">
        <v>946</v>
      </c>
      <c r="R1494" s="1" t="s">
        <v>22</v>
      </c>
    </row>
    <row r="1495" spans="1:18" hidden="1" x14ac:dyDescent="0.3">
      <c r="A1495" s="1" t="s">
        <v>16</v>
      </c>
      <c r="B1495" s="1" t="s">
        <v>16</v>
      </c>
      <c r="C1495" s="1" t="s">
        <v>942</v>
      </c>
      <c r="D1495" s="1">
        <v>206.4</v>
      </c>
      <c r="E1495" s="1" t="s">
        <v>979</v>
      </c>
      <c r="F1495" s="1">
        <v>34</v>
      </c>
      <c r="G1495" s="1" t="str">
        <f t="shared" si="54"/>
        <v>34/43</v>
      </c>
      <c r="H1495" s="1">
        <v>4800</v>
      </c>
      <c r="I1495" s="1">
        <v>145</v>
      </c>
      <c r="J1495" s="1">
        <v>90</v>
      </c>
      <c r="K1495" s="1" t="s">
        <v>944</v>
      </c>
      <c r="L1495" s="1" t="s">
        <v>945</v>
      </c>
      <c r="M1495" s="1">
        <v>2021</v>
      </c>
      <c r="N1495" s="1">
        <v>49.459814000000001</v>
      </c>
      <c r="O1495" s="1">
        <v>-113.45274000000001</v>
      </c>
      <c r="Q1495" s="1" t="s">
        <v>946</v>
      </c>
      <c r="R1495" s="1" t="s">
        <v>22</v>
      </c>
    </row>
    <row r="1496" spans="1:18" hidden="1" x14ac:dyDescent="0.3">
      <c r="A1496" s="1" t="s">
        <v>16</v>
      </c>
      <c r="B1496" s="1" t="s">
        <v>16</v>
      </c>
      <c r="C1496" s="1" t="s">
        <v>942</v>
      </c>
      <c r="D1496" s="1">
        <v>206.4</v>
      </c>
      <c r="E1496" s="1" t="s">
        <v>980</v>
      </c>
      <c r="F1496" s="1">
        <v>35</v>
      </c>
      <c r="G1496" s="1" t="str">
        <f t="shared" si="54"/>
        <v>35/43</v>
      </c>
      <c r="H1496" s="1">
        <v>4800</v>
      </c>
      <c r="I1496" s="1">
        <v>145</v>
      </c>
      <c r="J1496" s="1">
        <v>90</v>
      </c>
      <c r="K1496" s="1" t="s">
        <v>944</v>
      </c>
      <c r="L1496" s="1" t="s">
        <v>945</v>
      </c>
      <c r="M1496" s="1">
        <v>2021</v>
      </c>
      <c r="N1496" s="1">
        <v>49.455691999999999</v>
      </c>
      <c r="O1496" s="1">
        <v>-113.452797</v>
      </c>
      <c r="Q1496" s="1" t="s">
        <v>946</v>
      </c>
      <c r="R1496" s="1" t="s">
        <v>22</v>
      </c>
    </row>
    <row r="1497" spans="1:18" hidden="1" x14ac:dyDescent="0.3">
      <c r="A1497" s="1" t="s">
        <v>16</v>
      </c>
      <c r="B1497" s="1" t="s">
        <v>16</v>
      </c>
      <c r="C1497" s="1" t="s">
        <v>942</v>
      </c>
      <c r="D1497" s="1">
        <v>206.4</v>
      </c>
      <c r="E1497" s="1" t="s">
        <v>981</v>
      </c>
      <c r="F1497" s="1">
        <v>36</v>
      </c>
      <c r="G1497" s="1" t="str">
        <f t="shared" si="54"/>
        <v>36/43</v>
      </c>
      <c r="H1497" s="1">
        <v>4800</v>
      </c>
      <c r="I1497" s="1">
        <v>145</v>
      </c>
      <c r="J1497" s="1">
        <v>90</v>
      </c>
      <c r="K1497" s="1" t="s">
        <v>944</v>
      </c>
      <c r="L1497" s="1" t="s">
        <v>945</v>
      </c>
      <c r="M1497" s="1">
        <v>2021</v>
      </c>
      <c r="N1497" s="1">
        <v>49.470539000000002</v>
      </c>
      <c r="O1497" s="1">
        <v>-113.412042</v>
      </c>
      <c r="Q1497" s="1" t="s">
        <v>946</v>
      </c>
      <c r="R1497" s="1" t="s">
        <v>22</v>
      </c>
    </row>
    <row r="1498" spans="1:18" hidden="1" x14ac:dyDescent="0.3">
      <c r="A1498" s="1" t="s">
        <v>16</v>
      </c>
      <c r="B1498" s="1" t="s">
        <v>16</v>
      </c>
      <c r="C1498" s="1" t="s">
        <v>942</v>
      </c>
      <c r="D1498" s="1">
        <v>206.4</v>
      </c>
      <c r="E1498" s="1" t="s">
        <v>982</v>
      </c>
      <c r="F1498" s="1">
        <v>37</v>
      </c>
      <c r="G1498" s="1" t="str">
        <f t="shared" si="54"/>
        <v>37/43</v>
      </c>
      <c r="H1498" s="1">
        <v>4800</v>
      </c>
      <c r="I1498" s="1">
        <v>145</v>
      </c>
      <c r="J1498" s="1">
        <v>90</v>
      </c>
      <c r="K1498" s="1" t="s">
        <v>944</v>
      </c>
      <c r="L1498" s="1" t="s">
        <v>945</v>
      </c>
      <c r="M1498" s="1">
        <v>2021</v>
      </c>
      <c r="N1498" s="1">
        <v>49.466901999999997</v>
      </c>
      <c r="O1498" s="1">
        <v>-113.414321</v>
      </c>
      <c r="Q1498" s="1" t="s">
        <v>946</v>
      </c>
      <c r="R1498" s="1" t="s">
        <v>22</v>
      </c>
    </row>
    <row r="1499" spans="1:18" hidden="1" x14ac:dyDescent="0.3">
      <c r="A1499" s="1" t="s">
        <v>16</v>
      </c>
      <c r="B1499" s="1" t="s">
        <v>16</v>
      </c>
      <c r="C1499" s="1" t="s">
        <v>942</v>
      </c>
      <c r="D1499" s="1">
        <v>206.4</v>
      </c>
      <c r="E1499" s="1" t="s">
        <v>983</v>
      </c>
      <c r="F1499" s="1">
        <v>38</v>
      </c>
      <c r="G1499" s="1" t="str">
        <f t="shared" si="54"/>
        <v>38/43</v>
      </c>
      <c r="H1499" s="1">
        <v>4800</v>
      </c>
      <c r="I1499" s="1">
        <v>145</v>
      </c>
      <c r="J1499" s="1">
        <v>90</v>
      </c>
      <c r="K1499" s="1" t="s">
        <v>944</v>
      </c>
      <c r="L1499" s="1" t="s">
        <v>945</v>
      </c>
      <c r="M1499" s="1">
        <v>2021</v>
      </c>
      <c r="N1499" s="1">
        <v>49.463366999999998</v>
      </c>
      <c r="O1499" s="1">
        <v>-113.41559599999999</v>
      </c>
      <c r="Q1499" s="1" t="s">
        <v>946</v>
      </c>
      <c r="R1499" s="1" t="s">
        <v>22</v>
      </c>
    </row>
    <row r="1500" spans="1:18" hidden="1" x14ac:dyDescent="0.3">
      <c r="A1500" s="1" t="s">
        <v>16</v>
      </c>
      <c r="B1500" s="1" t="s">
        <v>16</v>
      </c>
      <c r="C1500" s="1" t="s">
        <v>942</v>
      </c>
      <c r="D1500" s="1">
        <v>206.4</v>
      </c>
      <c r="E1500" s="1" t="s">
        <v>984</v>
      </c>
      <c r="F1500" s="1">
        <v>39</v>
      </c>
      <c r="G1500" s="1" t="str">
        <f t="shared" si="54"/>
        <v>39/43</v>
      </c>
      <c r="H1500" s="1">
        <v>4800</v>
      </c>
      <c r="I1500" s="1">
        <v>145</v>
      </c>
      <c r="J1500" s="1">
        <v>90</v>
      </c>
      <c r="K1500" s="1" t="s">
        <v>944</v>
      </c>
      <c r="L1500" s="1" t="s">
        <v>945</v>
      </c>
      <c r="M1500" s="1">
        <v>2021</v>
      </c>
      <c r="N1500" s="1">
        <v>49.45966</v>
      </c>
      <c r="O1500" s="1">
        <v>-113.419471</v>
      </c>
      <c r="Q1500" s="1" t="s">
        <v>946</v>
      </c>
      <c r="R1500" s="1" t="s">
        <v>22</v>
      </c>
    </row>
    <row r="1501" spans="1:18" hidden="1" x14ac:dyDescent="0.3">
      <c r="A1501" s="1" t="s">
        <v>16</v>
      </c>
      <c r="B1501" s="1" t="s">
        <v>16</v>
      </c>
      <c r="C1501" s="1" t="s">
        <v>942</v>
      </c>
      <c r="D1501" s="1">
        <v>206.4</v>
      </c>
      <c r="E1501" s="1" t="s">
        <v>985</v>
      </c>
      <c r="F1501" s="1">
        <v>40</v>
      </c>
      <c r="G1501" s="1" t="str">
        <f t="shared" si="54"/>
        <v>40/43</v>
      </c>
      <c r="H1501" s="1">
        <v>4800</v>
      </c>
      <c r="I1501" s="1">
        <v>145</v>
      </c>
      <c r="J1501" s="1">
        <v>90</v>
      </c>
      <c r="K1501" s="1" t="s">
        <v>944</v>
      </c>
      <c r="L1501" s="1" t="s">
        <v>945</v>
      </c>
      <c r="M1501" s="1">
        <v>2021</v>
      </c>
      <c r="N1501" s="1">
        <v>49.484419000000003</v>
      </c>
      <c r="O1501" s="1">
        <v>-113.435273</v>
      </c>
      <c r="Q1501" s="1" t="s">
        <v>946</v>
      </c>
      <c r="R1501" s="1" t="s">
        <v>22</v>
      </c>
    </row>
    <row r="1502" spans="1:18" hidden="1" x14ac:dyDescent="0.3">
      <c r="A1502" s="1" t="s">
        <v>16</v>
      </c>
      <c r="B1502" s="1" t="s">
        <v>16</v>
      </c>
      <c r="C1502" s="1" t="s">
        <v>942</v>
      </c>
      <c r="D1502" s="1">
        <v>206.4</v>
      </c>
      <c r="E1502" s="1" t="s">
        <v>986</v>
      </c>
      <c r="F1502" s="1">
        <v>41</v>
      </c>
      <c r="G1502" s="1" t="str">
        <f t="shared" si="54"/>
        <v>41/43</v>
      </c>
      <c r="H1502" s="1">
        <v>4800</v>
      </c>
      <c r="I1502" s="1">
        <v>145</v>
      </c>
      <c r="J1502" s="1">
        <v>90</v>
      </c>
      <c r="K1502" s="1" t="s">
        <v>944</v>
      </c>
      <c r="L1502" s="1" t="s">
        <v>945</v>
      </c>
      <c r="M1502" s="1">
        <v>2021</v>
      </c>
      <c r="N1502" s="1">
        <v>49.480893999999999</v>
      </c>
      <c r="O1502" s="1">
        <v>-113.43516700000001</v>
      </c>
      <c r="Q1502" s="1" t="s">
        <v>946</v>
      </c>
      <c r="R1502" s="1" t="s">
        <v>22</v>
      </c>
    </row>
    <row r="1503" spans="1:18" hidden="1" x14ac:dyDescent="0.3">
      <c r="A1503" s="1" t="s">
        <v>16</v>
      </c>
      <c r="B1503" s="1" t="s">
        <v>16</v>
      </c>
      <c r="C1503" s="1" t="s">
        <v>942</v>
      </c>
      <c r="D1503" s="1">
        <v>206.4</v>
      </c>
      <c r="E1503" s="1" t="s">
        <v>987</v>
      </c>
      <c r="F1503" s="1">
        <v>42</v>
      </c>
      <c r="G1503" s="1" t="str">
        <f t="shared" si="54"/>
        <v>42/43</v>
      </c>
      <c r="H1503" s="1">
        <v>4800</v>
      </c>
      <c r="I1503" s="1">
        <v>145</v>
      </c>
      <c r="J1503" s="1">
        <v>90</v>
      </c>
      <c r="K1503" s="1" t="s">
        <v>944</v>
      </c>
      <c r="L1503" s="1" t="s">
        <v>945</v>
      </c>
      <c r="M1503" s="1">
        <v>2021</v>
      </c>
      <c r="N1503" s="1">
        <v>49.476911000000001</v>
      </c>
      <c r="O1503" s="1">
        <v>-113.435067</v>
      </c>
      <c r="Q1503" s="1" t="s">
        <v>946</v>
      </c>
      <c r="R1503" s="1" t="s">
        <v>22</v>
      </c>
    </row>
    <row r="1504" spans="1:18" hidden="1" x14ac:dyDescent="0.3">
      <c r="A1504" s="1" t="s">
        <v>16</v>
      </c>
      <c r="B1504" s="1" t="s">
        <v>16</v>
      </c>
      <c r="C1504" s="1" t="s">
        <v>942</v>
      </c>
      <c r="D1504" s="1">
        <v>206.4</v>
      </c>
      <c r="E1504" s="1" t="s">
        <v>988</v>
      </c>
      <c r="F1504" s="1">
        <v>43</v>
      </c>
      <c r="G1504" s="1" t="str">
        <f t="shared" si="54"/>
        <v>43/43</v>
      </c>
      <c r="H1504" s="1">
        <v>4800</v>
      </c>
      <c r="I1504" s="1">
        <v>145</v>
      </c>
      <c r="J1504" s="1">
        <v>90</v>
      </c>
      <c r="K1504" s="1" t="s">
        <v>944</v>
      </c>
      <c r="L1504" s="1" t="s">
        <v>945</v>
      </c>
      <c r="M1504" s="1">
        <v>2021</v>
      </c>
      <c r="N1504" s="1">
        <v>49.473744000000003</v>
      </c>
      <c r="O1504" s="1">
        <v>-113.435089</v>
      </c>
      <c r="Q1504" s="1" t="s">
        <v>946</v>
      </c>
      <c r="R1504" s="1" t="s">
        <v>22</v>
      </c>
    </row>
    <row r="1505" spans="1:18" hidden="1" x14ac:dyDescent="0.3">
      <c r="A1505" s="1" t="s">
        <v>16</v>
      </c>
      <c r="B1505" s="1" t="s">
        <v>16</v>
      </c>
      <c r="C1505" s="1" t="s">
        <v>511</v>
      </c>
      <c r="D1505" s="1">
        <v>88</v>
      </c>
      <c r="E1505" s="1" t="s">
        <v>512</v>
      </c>
      <c r="F1505" s="1">
        <v>1</v>
      </c>
      <c r="G1505" s="1" t="str">
        <f t="shared" ref="G1505:G1536" si="55">F1505&amp;"/"&amp;55</f>
        <v>1/55</v>
      </c>
      <c r="H1505" s="1">
        <v>1600</v>
      </c>
      <c r="I1505" s="1">
        <v>82.5</v>
      </c>
      <c r="J1505" s="1">
        <v>80</v>
      </c>
      <c r="K1505" s="1" t="s">
        <v>203</v>
      </c>
      <c r="L1505" s="1" t="s">
        <v>437</v>
      </c>
      <c r="M1505" s="1">
        <v>2011</v>
      </c>
      <c r="N1505" s="1">
        <v>51.254991745452102</v>
      </c>
      <c r="O1505" s="1">
        <v>-112.62030589332601</v>
      </c>
      <c r="Q1505" s="1" t="s">
        <v>513</v>
      </c>
      <c r="R1505" s="1" t="s">
        <v>22</v>
      </c>
    </row>
    <row r="1506" spans="1:18" hidden="1" x14ac:dyDescent="0.3">
      <c r="A1506" s="1" t="s">
        <v>16</v>
      </c>
      <c r="B1506" s="1" t="s">
        <v>16</v>
      </c>
      <c r="C1506" s="1" t="s">
        <v>511</v>
      </c>
      <c r="D1506" s="1">
        <v>88</v>
      </c>
      <c r="E1506" s="1" t="s">
        <v>514</v>
      </c>
      <c r="F1506" s="1">
        <v>2</v>
      </c>
      <c r="G1506" s="1" t="str">
        <f t="shared" si="55"/>
        <v>2/55</v>
      </c>
      <c r="H1506" s="1">
        <v>1600</v>
      </c>
      <c r="I1506" s="1">
        <v>82.5</v>
      </c>
      <c r="J1506" s="1">
        <v>80</v>
      </c>
      <c r="K1506" s="1" t="s">
        <v>203</v>
      </c>
      <c r="L1506" s="1" t="s">
        <v>437</v>
      </c>
      <c r="M1506" s="1">
        <v>2011</v>
      </c>
      <c r="N1506" s="1">
        <v>51.253514916677197</v>
      </c>
      <c r="O1506" s="1">
        <v>-112.617435542007</v>
      </c>
      <c r="Q1506" s="1" t="s">
        <v>513</v>
      </c>
      <c r="R1506" s="1" t="s">
        <v>22</v>
      </c>
    </row>
    <row r="1507" spans="1:18" hidden="1" x14ac:dyDescent="0.3">
      <c r="A1507" s="1" t="s">
        <v>16</v>
      </c>
      <c r="B1507" s="1" t="s">
        <v>16</v>
      </c>
      <c r="C1507" s="1" t="s">
        <v>511</v>
      </c>
      <c r="D1507" s="1">
        <v>88</v>
      </c>
      <c r="E1507" s="1" t="s">
        <v>515</v>
      </c>
      <c r="F1507" s="1">
        <v>3</v>
      </c>
      <c r="G1507" s="1" t="str">
        <f t="shared" si="55"/>
        <v>3/55</v>
      </c>
      <c r="H1507" s="1">
        <v>1600</v>
      </c>
      <c r="I1507" s="1">
        <v>82.5</v>
      </c>
      <c r="J1507" s="1">
        <v>80</v>
      </c>
      <c r="K1507" s="1" t="s">
        <v>203</v>
      </c>
      <c r="L1507" s="1" t="s">
        <v>437</v>
      </c>
      <c r="M1507" s="1">
        <v>2011</v>
      </c>
      <c r="N1507" s="1">
        <v>51.252032777943299</v>
      </c>
      <c r="O1507" s="1">
        <v>-112.612181571932</v>
      </c>
      <c r="Q1507" s="1" t="s">
        <v>513</v>
      </c>
      <c r="R1507" s="1" t="s">
        <v>22</v>
      </c>
    </row>
    <row r="1508" spans="1:18" hidden="1" x14ac:dyDescent="0.3">
      <c r="A1508" s="1" t="s">
        <v>16</v>
      </c>
      <c r="B1508" s="1" t="s">
        <v>16</v>
      </c>
      <c r="C1508" s="1" t="s">
        <v>511</v>
      </c>
      <c r="D1508" s="1">
        <v>88</v>
      </c>
      <c r="E1508" s="1" t="s">
        <v>516</v>
      </c>
      <c r="F1508" s="1">
        <v>4</v>
      </c>
      <c r="G1508" s="1" t="str">
        <f t="shared" si="55"/>
        <v>4/55</v>
      </c>
      <c r="H1508" s="1">
        <v>1600</v>
      </c>
      <c r="I1508" s="1">
        <v>82.5</v>
      </c>
      <c r="J1508" s="1">
        <v>80</v>
      </c>
      <c r="K1508" s="1" t="s">
        <v>203</v>
      </c>
      <c r="L1508" s="1" t="s">
        <v>437</v>
      </c>
      <c r="M1508" s="1">
        <v>2011</v>
      </c>
      <c r="N1508" s="1">
        <v>51.249215289069902</v>
      </c>
      <c r="O1508" s="1">
        <v>-112.587627827161</v>
      </c>
      <c r="Q1508" s="1" t="s">
        <v>513</v>
      </c>
      <c r="R1508" s="1" t="s">
        <v>22</v>
      </c>
    </row>
    <row r="1509" spans="1:18" hidden="1" x14ac:dyDescent="0.3">
      <c r="A1509" s="1" t="s">
        <v>16</v>
      </c>
      <c r="B1509" s="1" t="s">
        <v>16</v>
      </c>
      <c r="C1509" s="1" t="s">
        <v>511</v>
      </c>
      <c r="D1509" s="1">
        <v>88</v>
      </c>
      <c r="E1509" s="1" t="s">
        <v>517</v>
      </c>
      <c r="F1509" s="1">
        <v>5</v>
      </c>
      <c r="G1509" s="1" t="str">
        <f t="shared" si="55"/>
        <v>5/55</v>
      </c>
      <c r="H1509" s="1">
        <v>1600</v>
      </c>
      <c r="I1509" s="1">
        <v>82.5</v>
      </c>
      <c r="J1509" s="1">
        <v>80</v>
      </c>
      <c r="K1509" s="1" t="s">
        <v>203</v>
      </c>
      <c r="L1509" s="1" t="s">
        <v>437</v>
      </c>
      <c r="M1509" s="1">
        <v>2011</v>
      </c>
      <c r="N1509" s="1">
        <v>51.245041538485196</v>
      </c>
      <c r="O1509" s="1">
        <v>-112.573115504162</v>
      </c>
      <c r="Q1509" s="1" t="s">
        <v>513</v>
      </c>
      <c r="R1509" s="1" t="s">
        <v>22</v>
      </c>
    </row>
    <row r="1510" spans="1:18" hidden="1" x14ac:dyDescent="0.3">
      <c r="A1510" s="1" t="s">
        <v>16</v>
      </c>
      <c r="B1510" s="1" t="s">
        <v>16</v>
      </c>
      <c r="C1510" s="1" t="s">
        <v>511</v>
      </c>
      <c r="D1510" s="1">
        <v>88</v>
      </c>
      <c r="E1510" s="1" t="s">
        <v>518</v>
      </c>
      <c r="F1510" s="1">
        <v>6</v>
      </c>
      <c r="G1510" s="1" t="str">
        <f t="shared" si="55"/>
        <v>6/55</v>
      </c>
      <c r="H1510" s="1">
        <v>1600</v>
      </c>
      <c r="I1510" s="1">
        <v>82.5</v>
      </c>
      <c r="J1510" s="1">
        <v>80</v>
      </c>
      <c r="K1510" s="1" t="s">
        <v>203</v>
      </c>
      <c r="L1510" s="1" t="s">
        <v>437</v>
      </c>
      <c r="M1510" s="1">
        <v>2011</v>
      </c>
      <c r="N1510" s="1">
        <v>51.257398716381402</v>
      </c>
      <c r="O1510" s="1">
        <v>-112.56794654325201</v>
      </c>
      <c r="Q1510" s="1" t="s">
        <v>513</v>
      </c>
      <c r="R1510" s="1" t="s">
        <v>22</v>
      </c>
    </row>
    <row r="1511" spans="1:18" hidden="1" x14ac:dyDescent="0.3">
      <c r="A1511" s="1" t="s">
        <v>16</v>
      </c>
      <c r="B1511" s="1" t="s">
        <v>16</v>
      </c>
      <c r="C1511" s="1" t="s">
        <v>511</v>
      </c>
      <c r="D1511" s="1">
        <v>88</v>
      </c>
      <c r="E1511" s="1" t="s">
        <v>519</v>
      </c>
      <c r="F1511" s="1">
        <v>7</v>
      </c>
      <c r="G1511" s="1" t="str">
        <f t="shared" si="55"/>
        <v>7/55</v>
      </c>
      <c r="H1511" s="1">
        <v>1600</v>
      </c>
      <c r="I1511" s="1">
        <v>82.5</v>
      </c>
      <c r="J1511" s="1">
        <v>80</v>
      </c>
      <c r="K1511" s="1" t="s">
        <v>203</v>
      </c>
      <c r="L1511" s="1" t="s">
        <v>437</v>
      </c>
      <c r="M1511" s="1">
        <v>2011</v>
      </c>
      <c r="N1511" s="1">
        <v>51.255325855115103</v>
      </c>
      <c r="O1511" s="1">
        <v>-112.555588267586</v>
      </c>
      <c r="Q1511" s="1" t="s">
        <v>513</v>
      </c>
      <c r="R1511" s="1" t="s">
        <v>22</v>
      </c>
    </row>
    <row r="1512" spans="1:18" hidden="1" x14ac:dyDescent="0.3">
      <c r="A1512" s="1" t="s">
        <v>16</v>
      </c>
      <c r="B1512" s="1" t="s">
        <v>16</v>
      </c>
      <c r="C1512" s="1" t="s">
        <v>511</v>
      </c>
      <c r="D1512" s="1">
        <v>88</v>
      </c>
      <c r="E1512" s="1" t="s">
        <v>520</v>
      </c>
      <c r="F1512" s="1">
        <v>8</v>
      </c>
      <c r="G1512" s="1" t="str">
        <f t="shared" si="55"/>
        <v>8/55</v>
      </c>
      <c r="H1512" s="1">
        <v>1600</v>
      </c>
      <c r="I1512" s="1">
        <v>82.5</v>
      </c>
      <c r="J1512" s="1">
        <v>80</v>
      </c>
      <c r="K1512" s="1" t="s">
        <v>203</v>
      </c>
      <c r="L1512" s="1" t="s">
        <v>437</v>
      </c>
      <c r="M1512" s="1">
        <v>2011</v>
      </c>
      <c r="N1512" s="1">
        <v>51.248608574184303</v>
      </c>
      <c r="O1512" s="1">
        <v>-112.550986249736</v>
      </c>
      <c r="Q1512" s="1" t="s">
        <v>513</v>
      </c>
      <c r="R1512" s="1" t="s">
        <v>22</v>
      </c>
    </row>
    <row r="1513" spans="1:18" hidden="1" x14ac:dyDescent="0.3">
      <c r="A1513" s="1" t="s">
        <v>16</v>
      </c>
      <c r="B1513" s="1" t="s">
        <v>16</v>
      </c>
      <c r="C1513" s="1" t="s">
        <v>511</v>
      </c>
      <c r="D1513" s="1">
        <v>88</v>
      </c>
      <c r="E1513" s="1" t="s">
        <v>521</v>
      </c>
      <c r="F1513" s="1">
        <v>9</v>
      </c>
      <c r="G1513" s="1" t="str">
        <f t="shared" si="55"/>
        <v>9/55</v>
      </c>
      <c r="H1513" s="1">
        <v>1600</v>
      </c>
      <c r="I1513" s="1">
        <v>82.5</v>
      </c>
      <c r="J1513" s="1">
        <v>80</v>
      </c>
      <c r="K1513" s="1" t="s">
        <v>203</v>
      </c>
      <c r="L1513" s="1" t="s">
        <v>437</v>
      </c>
      <c r="M1513" s="1">
        <v>2011</v>
      </c>
      <c r="N1513" s="1">
        <v>51.251142607600499</v>
      </c>
      <c r="O1513" s="1">
        <v>-112.54986074431299</v>
      </c>
      <c r="Q1513" s="1" t="s">
        <v>513</v>
      </c>
      <c r="R1513" s="1" t="s">
        <v>22</v>
      </c>
    </row>
    <row r="1514" spans="1:18" hidden="1" x14ac:dyDescent="0.3">
      <c r="A1514" s="1" t="s">
        <v>16</v>
      </c>
      <c r="B1514" s="1" t="s">
        <v>16</v>
      </c>
      <c r="C1514" s="1" t="s">
        <v>511</v>
      </c>
      <c r="D1514" s="1">
        <v>88</v>
      </c>
      <c r="E1514" s="1" t="s">
        <v>522</v>
      </c>
      <c r="F1514" s="1">
        <v>10</v>
      </c>
      <c r="G1514" s="1" t="str">
        <f t="shared" si="55"/>
        <v>10/55</v>
      </c>
      <c r="H1514" s="1">
        <v>1600</v>
      </c>
      <c r="I1514" s="1">
        <v>82.5</v>
      </c>
      <c r="J1514" s="1">
        <v>80</v>
      </c>
      <c r="K1514" s="1" t="s">
        <v>203</v>
      </c>
      <c r="L1514" s="1" t="s">
        <v>437</v>
      </c>
      <c r="M1514" s="1">
        <v>2011</v>
      </c>
      <c r="N1514" s="1">
        <v>51.253531033361298</v>
      </c>
      <c r="O1514" s="1">
        <v>-112.54706081935301</v>
      </c>
      <c r="Q1514" s="1" t="s">
        <v>513</v>
      </c>
      <c r="R1514" s="1" t="s">
        <v>22</v>
      </c>
    </row>
    <row r="1515" spans="1:18" hidden="1" x14ac:dyDescent="0.3">
      <c r="A1515" s="1" t="s">
        <v>16</v>
      </c>
      <c r="B1515" s="1" t="s">
        <v>16</v>
      </c>
      <c r="C1515" s="1" t="s">
        <v>511</v>
      </c>
      <c r="D1515" s="1">
        <v>88</v>
      </c>
      <c r="E1515" s="1" t="s">
        <v>523</v>
      </c>
      <c r="F1515" s="1">
        <v>11</v>
      </c>
      <c r="G1515" s="1" t="str">
        <f t="shared" si="55"/>
        <v>11/55</v>
      </c>
      <c r="H1515" s="1">
        <v>1600</v>
      </c>
      <c r="I1515" s="1">
        <v>82.5</v>
      </c>
      <c r="J1515" s="1">
        <v>80</v>
      </c>
      <c r="K1515" s="1" t="s">
        <v>203</v>
      </c>
      <c r="L1515" s="1" t="s">
        <v>437</v>
      </c>
      <c r="M1515" s="1">
        <v>2011</v>
      </c>
      <c r="N1515" s="1">
        <v>51.247390139430699</v>
      </c>
      <c r="O1515" s="1">
        <v>-112.542989959281</v>
      </c>
      <c r="Q1515" s="1" t="s">
        <v>513</v>
      </c>
      <c r="R1515" s="1" t="s">
        <v>22</v>
      </c>
    </row>
    <row r="1516" spans="1:18" hidden="1" x14ac:dyDescent="0.3">
      <c r="A1516" s="1" t="s">
        <v>16</v>
      </c>
      <c r="B1516" s="1" t="s">
        <v>16</v>
      </c>
      <c r="C1516" s="1" t="s">
        <v>511</v>
      </c>
      <c r="D1516" s="1">
        <v>88</v>
      </c>
      <c r="E1516" s="1" t="s">
        <v>524</v>
      </c>
      <c r="F1516" s="1">
        <v>12</v>
      </c>
      <c r="G1516" s="1" t="str">
        <f t="shared" si="55"/>
        <v>12/55</v>
      </c>
      <c r="H1516" s="1">
        <v>1600</v>
      </c>
      <c r="I1516" s="1">
        <v>82.5</v>
      </c>
      <c r="J1516" s="1">
        <v>80</v>
      </c>
      <c r="K1516" s="1" t="s">
        <v>203</v>
      </c>
      <c r="L1516" s="1" t="s">
        <v>437</v>
      </c>
      <c r="M1516" s="1">
        <v>2011</v>
      </c>
      <c r="N1516" s="1">
        <v>51.239008540614499</v>
      </c>
      <c r="O1516" s="1">
        <v>-112.55397057427599</v>
      </c>
      <c r="Q1516" s="1" t="s">
        <v>513</v>
      </c>
      <c r="R1516" s="1" t="s">
        <v>22</v>
      </c>
    </row>
    <row r="1517" spans="1:18" hidden="1" x14ac:dyDescent="0.3">
      <c r="A1517" s="1" t="s">
        <v>16</v>
      </c>
      <c r="B1517" s="1" t="s">
        <v>16</v>
      </c>
      <c r="C1517" s="1" t="s">
        <v>511</v>
      </c>
      <c r="D1517" s="1">
        <v>88</v>
      </c>
      <c r="E1517" s="1" t="s">
        <v>525</v>
      </c>
      <c r="F1517" s="1">
        <v>13</v>
      </c>
      <c r="G1517" s="1" t="str">
        <f t="shared" si="55"/>
        <v>13/55</v>
      </c>
      <c r="H1517" s="1">
        <v>1600</v>
      </c>
      <c r="I1517" s="1">
        <v>82.5</v>
      </c>
      <c r="J1517" s="1">
        <v>80</v>
      </c>
      <c r="K1517" s="1" t="s">
        <v>203</v>
      </c>
      <c r="L1517" s="1" t="s">
        <v>437</v>
      </c>
      <c r="M1517" s="1">
        <v>2011</v>
      </c>
      <c r="N1517" s="1">
        <v>51.243360302328497</v>
      </c>
      <c r="O1517" s="1">
        <v>-112.536900376863</v>
      </c>
      <c r="Q1517" s="1" t="s">
        <v>513</v>
      </c>
      <c r="R1517" s="1" t="s">
        <v>22</v>
      </c>
    </row>
    <row r="1518" spans="1:18" hidden="1" x14ac:dyDescent="0.3">
      <c r="A1518" s="1" t="s">
        <v>16</v>
      </c>
      <c r="B1518" s="1" t="s">
        <v>16</v>
      </c>
      <c r="C1518" s="1" t="s">
        <v>511</v>
      </c>
      <c r="D1518" s="1">
        <v>88</v>
      </c>
      <c r="E1518" s="1" t="s">
        <v>526</v>
      </c>
      <c r="F1518" s="1">
        <v>14</v>
      </c>
      <c r="G1518" s="1" t="str">
        <f t="shared" si="55"/>
        <v>14/55</v>
      </c>
      <c r="H1518" s="1">
        <v>1600</v>
      </c>
      <c r="I1518" s="1">
        <v>82.5</v>
      </c>
      <c r="J1518" s="1">
        <v>80</v>
      </c>
      <c r="K1518" s="1" t="s">
        <v>203</v>
      </c>
      <c r="L1518" s="1" t="s">
        <v>437</v>
      </c>
      <c r="M1518" s="1">
        <v>2011</v>
      </c>
      <c r="N1518" s="1">
        <v>51.247408358305499</v>
      </c>
      <c r="O1518" s="1">
        <v>-112.53337562135199</v>
      </c>
      <c r="Q1518" s="1" t="s">
        <v>513</v>
      </c>
      <c r="R1518" s="1" t="s">
        <v>22</v>
      </c>
    </row>
    <row r="1519" spans="1:18" hidden="1" x14ac:dyDescent="0.3">
      <c r="A1519" s="1" t="s">
        <v>16</v>
      </c>
      <c r="B1519" s="1" t="s">
        <v>16</v>
      </c>
      <c r="C1519" s="1" t="s">
        <v>511</v>
      </c>
      <c r="D1519" s="1">
        <v>88</v>
      </c>
      <c r="E1519" s="1" t="s">
        <v>527</v>
      </c>
      <c r="F1519" s="1">
        <v>15</v>
      </c>
      <c r="G1519" s="1" t="str">
        <f t="shared" si="55"/>
        <v>15/55</v>
      </c>
      <c r="H1519" s="1">
        <v>1600</v>
      </c>
      <c r="I1519" s="1">
        <v>82.5</v>
      </c>
      <c r="J1519" s="1">
        <v>80</v>
      </c>
      <c r="K1519" s="1" t="s">
        <v>203</v>
      </c>
      <c r="L1519" s="1" t="s">
        <v>437</v>
      </c>
      <c r="M1519" s="1">
        <v>2011</v>
      </c>
      <c r="N1519" s="1">
        <v>51.244487008349701</v>
      </c>
      <c r="O1519" s="1">
        <v>-112.530832340762</v>
      </c>
      <c r="Q1519" s="1" t="s">
        <v>513</v>
      </c>
      <c r="R1519" s="1" t="s">
        <v>22</v>
      </c>
    </row>
    <row r="1520" spans="1:18" hidden="1" x14ac:dyDescent="0.3">
      <c r="A1520" s="1" t="s">
        <v>16</v>
      </c>
      <c r="B1520" s="1" t="s">
        <v>16</v>
      </c>
      <c r="C1520" s="1" t="s">
        <v>511</v>
      </c>
      <c r="D1520" s="1">
        <v>88</v>
      </c>
      <c r="E1520" s="1" t="s">
        <v>528</v>
      </c>
      <c r="F1520" s="1">
        <v>16</v>
      </c>
      <c r="G1520" s="1" t="str">
        <f t="shared" si="55"/>
        <v>16/55</v>
      </c>
      <c r="H1520" s="1">
        <v>1600</v>
      </c>
      <c r="I1520" s="1">
        <v>82.5</v>
      </c>
      <c r="J1520" s="1">
        <v>80</v>
      </c>
      <c r="K1520" s="1" t="s">
        <v>203</v>
      </c>
      <c r="L1520" s="1" t="s">
        <v>437</v>
      </c>
      <c r="M1520" s="1">
        <v>2011</v>
      </c>
      <c r="N1520" s="1">
        <v>51.243096999685903</v>
      </c>
      <c r="O1520" s="1">
        <v>-112.52332973746201</v>
      </c>
      <c r="Q1520" s="1" t="s">
        <v>513</v>
      </c>
      <c r="R1520" s="1" t="s">
        <v>22</v>
      </c>
    </row>
    <row r="1521" spans="1:18" hidden="1" x14ac:dyDescent="0.3">
      <c r="A1521" s="1" t="s">
        <v>16</v>
      </c>
      <c r="B1521" s="1" t="s">
        <v>16</v>
      </c>
      <c r="C1521" s="1" t="s">
        <v>511</v>
      </c>
      <c r="D1521" s="1">
        <v>88</v>
      </c>
      <c r="E1521" s="1" t="s">
        <v>529</v>
      </c>
      <c r="F1521" s="1">
        <v>17</v>
      </c>
      <c r="G1521" s="1" t="str">
        <f t="shared" si="55"/>
        <v>17/55</v>
      </c>
      <c r="H1521" s="1">
        <v>1600</v>
      </c>
      <c r="I1521" s="1">
        <v>82.5</v>
      </c>
      <c r="J1521" s="1">
        <v>80</v>
      </c>
      <c r="K1521" s="1" t="s">
        <v>203</v>
      </c>
      <c r="L1521" s="1" t="s">
        <v>437</v>
      </c>
      <c r="M1521" s="1">
        <v>2011</v>
      </c>
      <c r="N1521" s="1">
        <v>51.233253898278399</v>
      </c>
      <c r="O1521" s="1">
        <v>-112.626602207565</v>
      </c>
      <c r="Q1521" s="1" t="s">
        <v>513</v>
      </c>
      <c r="R1521" s="1" t="s">
        <v>22</v>
      </c>
    </row>
    <row r="1522" spans="1:18" hidden="1" x14ac:dyDescent="0.3">
      <c r="A1522" s="1" t="s">
        <v>16</v>
      </c>
      <c r="B1522" s="1" t="s">
        <v>16</v>
      </c>
      <c r="C1522" s="1" t="s">
        <v>511</v>
      </c>
      <c r="D1522" s="1">
        <v>88</v>
      </c>
      <c r="E1522" s="1" t="s">
        <v>530</v>
      </c>
      <c r="F1522" s="1">
        <v>18</v>
      </c>
      <c r="G1522" s="1" t="str">
        <f t="shared" si="55"/>
        <v>18/55</v>
      </c>
      <c r="H1522" s="1">
        <v>1600</v>
      </c>
      <c r="I1522" s="1">
        <v>82.5</v>
      </c>
      <c r="J1522" s="1">
        <v>80</v>
      </c>
      <c r="K1522" s="1" t="s">
        <v>203</v>
      </c>
      <c r="L1522" s="1" t="s">
        <v>437</v>
      </c>
      <c r="M1522" s="1">
        <v>2011</v>
      </c>
      <c r="N1522" s="1">
        <v>51.237043261384301</v>
      </c>
      <c r="O1522" s="1">
        <v>-112.607376100124</v>
      </c>
      <c r="Q1522" s="1" t="s">
        <v>513</v>
      </c>
      <c r="R1522" s="1" t="s">
        <v>22</v>
      </c>
    </row>
    <row r="1523" spans="1:18" hidden="1" x14ac:dyDescent="0.3">
      <c r="A1523" s="1" t="s">
        <v>16</v>
      </c>
      <c r="B1523" s="1" t="s">
        <v>16</v>
      </c>
      <c r="C1523" s="1" t="s">
        <v>511</v>
      </c>
      <c r="D1523" s="1">
        <v>88</v>
      </c>
      <c r="E1523" s="1" t="s">
        <v>531</v>
      </c>
      <c r="F1523" s="1">
        <v>19</v>
      </c>
      <c r="G1523" s="1" t="str">
        <f t="shared" si="55"/>
        <v>19/55</v>
      </c>
      <c r="H1523" s="1">
        <v>1600</v>
      </c>
      <c r="I1523" s="1">
        <v>82.5</v>
      </c>
      <c r="J1523" s="1">
        <v>80</v>
      </c>
      <c r="K1523" s="1" t="s">
        <v>203</v>
      </c>
      <c r="L1523" s="1" t="s">
        <v>437</v>
      </c>
      <c r="M1523" s="1">
        <v>2011</v>
      </c>
      <c r="N1523" s="1">
        <v>51.236592712562398</v>
      </c>
      <c r="O1523" s="1">
        <v>-112.57370178269601</v>
      </c>
      <c r="Q1523" s="1" t="s">
        <v>513</v>
      </c>
      <c r="R1523" s="1" t="s">
        <v>22</v>
      </c>
    </row>
    <row r="1524" spans="1:18" hidden="1" x14ac:dyDescent="0.3">
      <c r="A1524" s="1" t="s">
        <v>16</v>
      </c>
      <c r="B1524" s="1" t="s">
        <v>16</v>
      </c>
      <c r="C1524" s="1" t="s">
        <v>511</v>
      </c>
      <c r="D1524" s="1">
        <v>88</v>
      </c>
      <c r="E1524" s="1" t="s">
        <v>532</v>
      </c>
      <c r="F1524" s="1">
        <v>20</v>
      </c>
      <c r="G1524" s="1" t="str">
        <f t="shared" si="55"/>
        <v>20/55</v>
      </c>
      <c r="H1524" s="1">
        <v>1600</v>
      </c>
      <c r="I1524" s="1">
        <v>82.5</v>
      </c>
      <c r="J1524" s="1">
        <v>80</v>
      </c>
      <c r="K1524" s="1" t="s">
        <v>203</v>
      </c>
      <c r="L1524" s="1" t="s">
        <v>437</v>
      </c>
      <c r="M1524" s="1">
        <v>2011</v>
      </c>
      <c r="N1524" s="1">
        <v>51.2358561969913</v>
      </c>
      <c r="O1524" s="1">
        <v>-112.58073695858199</v>
      </c>
      <c r="Q1524" s="1" t="s">
        <v>513</v>
      </c>
      <c r="R1524" s="1" t="s">
        <v>22</v>
      </c>
    </row>
    <row r="1525" spans="1:18" hidden="1" x14ac:dyDescent="0.3">
      <c r="A1525" s="1" t="s">
        <v>16</v>
      </c>
      <c r="B1525" s="1" t="s">
        <v>16</v>
      </c>
      <c r="C1525" s="1" t="s">
        <v>511</v>
      </c>
      <c r="D1525" s="1">
        <v>88</v>
      </c>
      <c r="E1525" s="1" t="s">
        <v>533</v>
      </c>
      <c r="F1525" s="1">
        <v>21</v>
      </c>
      <c r="G1525" s="1" t="str">
        <f t="shared" si="55"/>
        <v>21/55</v>
      </c>
      <c r="H1525" s="1">
        <v>1600</v>
      </c>
      <c r="I1525" s="1">
        <v>82.5</v>
      </c>
      <c r="J1525" s="1">
        <v>80</v>
      </c>
      <c r="K1525" s="1" t="s">
        <v>203</v>
      </c>
      <c r="L1525" s="1" t="s">
        <v>437</v>
      </c>
      <c r="M1525" s="1">
        <v>2011</v>
      </c>
      <c r="N1525" s="1">
        <v>51.230100360701101</v>
      </c>
      <c r="O1525" s="1">
        <v>-112.585458181994</v>
      </c>
      <c r="Q1525" s="1" t="s">
        <v>513</v>
      </c>
      <c r="R1525" s="1" t="s">
        <v>22</v>
      </c>
    </row>
    <row r="1526" spans="1:18" hidden="1" x14ac:dyDescent="0.3">
      <c r="A1526" s="1" t="s">
        <v>16</v>
      </c>
      <c r="B1526" s="1" t="s">
        <v>16</v>
      </c>
      <c r="C1526" s="1" t="s">
        <v>511</v>
      </c>
      <c r="D1526" s="1">
        <v>88</v>
      </c>
      <c r="E1526" s="1" t="s">
        <v>534</v>
      </c>
      <c r="F1526" s="1">
        <v>22</v>
      </c>
      <c r="G1526" s="1" t="str">
        <f t="shared" si="55"/>
        <v>22/55</v>
      </c>
      <c r="H1526" s="1">
        <v>1600</v>
      </c>
      <c r="I1526" s="1">
        <v>82.5</v>
      </c>
      <c r="J1526" s="1">
        <v>80</v>
      </c>
      <c r="K1526" s="1" t="s">
        <v>203</v>
      </c>
      <c r="L1526" s="1" t="s">
        <v>437</v>
      </c>
      <c r="M1526" s="1">
        <v>2011</v>
      </c>
      <c r="N1526" s="1">
        <v>51.228435329293802</v>
      </c>
      <c r="O1526" s="1">
        <v>-112.56687537866701</v>
      </c>
      <c r="Q1526" s="1" t="s">
        <v>513</v>
      </c>
      <c r="R1526" s="1" t="s">
        <v>22</v>
      </c>
    </row>
    <row r="1527" spans="1:18" hidden="1" x14ac:dyDescent="0.3">
      <c r="A1527" s="1" t="s">
        <v>16</v>
      </c>
      <c r="B1527" s="1" t="s">
        <v>16</v>
      </c>
      <c r="C1527" s="1" t="s">
        <v>511</v>
      </c>
      <c r="D1527" s="1">
        <v>88</v>
      </c>
      <c r="E1527" s="1" t="s">
        <v>535</v>
      </c>
      <c r="F1527" s="1">
        <v>23</v>
      </c>
      <c r="G1527" s="1" t="str">
        <f t="shared" si="55"/>
        <v>23/55</v>
      </c>
      <c r="H1527" s="1">
        <v>1600</v>
      </c>
      <c r="I1527" s="1">
        <v>82.5</v>
      </c>
      <c r="J1527" s="1">
        <v>80</v>
      </c>
      <c r="K1527" s="1" t="s">
        <v>203</v>
      </c>
      <c r="L1527" s="1" t="s">
        <v>437</v>
      </c>
      <c r="M1527" s="1">
        <v>2011</v>
      </c>
      <c r="N1527" s="1">
        <v>51.224529278110403</v>
      </c>
      <c r="O1527" s="1">
        <v>-112.585065931199</v>
      </c>
      <c r="Q1527" s="1" t="s">
        <v>513</v>
      </c>
      <c r="R1527" s="1" t="s">
        <v>22</v>
      </c>
    </row>
    <row r="1528" spans="1:18" hidden="1" x14ac:dyDescent="0.3">
      <c r="A1528" s="1" t="s">
        <v>16</v>
      </c>
      <c r="B1528" s="1" t="s">
        <v>16</v>
      </c>
      <c r="C1528" s="1" t="s">
        <v>511</v>
      </c>
      <c r="D1528" s="1">
        <v>88</v>
      </c>
      <c r="E1528" s="1" t="s">
        <v>536</v>
      </c>
      <c r="F1528" s="1">
        <v>24</v>
      </c>
      <c r="G1528" s="1" t="str">
        <f t="shared" si="55"/>
        <v>24/55</v>
      </c>
      <c r="H1528" s="1">
        <v>1600</v>
      </c>
      <c r="I1528" s="1">
        <v>82.5</v>
      </c>
      <c r="J1528" s="1">
        <v>80</v>
      </c>
      <c r="K1528" s="1" t="s">
        <v>203</v>
      </c>
      <c r="L1528" s="1" t="s">
        <v>437</v>
      </c>
      <c r="M1528" s="1">
        <v>2011</v>
      </c>
      <c r="N1528" s="1">
        <v>51.221058901646202</v>
      </c>
      <c r="O1528" s="1">
        <v>-112.577900755633</v>
      </c>
      <c r="Q1528" s="1" t="s">
        <v>513</v>
      </c>
      <c r="R1528" s="1" t="s">
        <v>22</v>
      </c>
    </row>
    <row r="1529" spans="1:18" hidden="1" x14ac:dyDescent="0.3">
      <c r="A1529" s="1" t="s">
        <v>16</v>
      </c>
      <c r="B1529" s="1" t="s">
        <v>16</v>
      </c>
      <c r="C1529" s="1" t="s">
        <v>511</v>
      </c>
      <c r="D1529" s="1">
        <v>88</v>
      </c>
      <c r="E1529" s="1" t="s">
        <v>537</v>
      </c>
      <c r="F1529" s="1">
        <v>25</v>
      </c>
      <c r="G1529" s="1" t="str">
        <f t="shared" si="55"/>
        <v>25/55</v>
      </c>
      <c r="H1529" s="1">
        <v>1600</v>
      </c>
      <c r="I1529" s="1">
        <v>82.5</v>
      </c>
      <c r="J1529" s="1">
        <v>80</v>
      </c>
      <c r="K1529" s="1" t="s">
        <v>203</v>
      </c>
      <c r="L1529" s="1" t="s">
        <v>437</v>
      </c>
      <c r="M1529" s="1">
        <v>2011</v>
      </c>
      <c r="N1529" s="1">
        <v>51.205734785144202</v>
      </c>
      <c r="O1529" s="1">
        <v>-112.599316987896</v>
      </c>
      <c r="Q1529" s="1" t="s">
        <v>513</v>
      </c>
      <c r="R1529" s="1" t="s">
        <v>22</v>
      </c>
    </row>
    <row r="1530" spans="1:18" hidden="1" x14ac:dyDescent="0.3">
      <c r="A1530" s="1" t="s">
        <v>16</v>
      </c>
      <c r="B1530" s="1" t="s">
        <v>16</v>
      </c>
      <c r="C1530" s="1" t="s">
        <v>511</v>
      </c>
      <c r="D1530" s="1">
        <v>88</v>
      </c>
      <c r="E1530" s="1" t="s">
        <v>538</v>
      </c>
      <c r="F1530" s="1">
        <v>26</v>
      </c>
      <c r="G1530" s="1" t="str">
        <f t="shared" si="55"/>
        <v>26/55</v>
      </c>
      <c r="H1530" s="1">
        <v>1600</v>
      </c>
      <c r="I1530" s="1">
        <v>82.5</v>
      </c>
      <c r="J1530" s="1">
        <v>80</v>
      </c>
      <c r="K1530" s="1" t="s">
        <v>203</v>
      </c>
      <c r="L1530" s="1" t="s">
        <v>437</v>
      </c>
      <c r="M1530" s="1">
        <v>2011</v>
      </c>
      <c r="N1530" s="1">
        <v>51.211414586570001</v>
      </c>
      <c r="O1530" s="1">
        <v>-112.600104114541</v>
      </c>
      <c r="Q1530" s="1" t="s">
        <v>513</v>
      </c>
      <c r="R1530" s="1" t="s">
        <v>22</v>
      </c>
    </row>
    <row r="1531" spans="1:18" hidden="1" x14ac:dyDescent="0.3">
      <c r="A1531" s="1" t="s">
        <v>16</v>
      </c>
      <c r="B1531" s="1" t="s">
        <v>16</v>
      </c>
      <c r="C1531" s="1" t="s">
        <v>511</v>
      </c>
      <c r="D1531" s="1">
        <v>88</v>
      </c>
      <c r="E1531" s="1" t="s">
        <v>539</v>
      </c>
      <c r="F1531" s="1">
        <v>27</v>
      </c>
      <c r="G1531" s="1" t="str">
        <f t="shared" si="55"/>
        <v>27/55</v>
      </c>
      <c r="H1531" s="1">
        <v>1600</v>
      </c>
      <c r="I1531" s="1">
        <v>82.5</v>
      </c>
      <c r="J1531" s="1">
        <v>80</v>
      </c>
      <c r="K1531" s="1" t="s">
        <v>203</v>
      </c>
      <c r="L1531" s="1" t="s">
        <v>437</v>
      </c>
      <c r="M1531" s="1">
        <v>2011</v>
      </c>
      <c r="N1531" s="1">
        <v>51.209685236203299</v>
      </c>
      <c r="O1531" s="1">
        <v>-112.564360862911</v>
      </c>
      <c r="Q1531" s="1" t="s">
        <v>513</v>
      </c>
      <c r="R1531" s="1" t="s">
        <v>22</v>
      </c>
    </row>
    <row r="1532" spans="1:18" hidden="1" x14ac:dyDescent="0.3">
      <c r="A1532" s="1" t="s">
        <v>16</v>
      </c>
      <c r="B1532" s="1" t="s">
        <v>16</v>
      </c>
      <c r="C1532" s="1" t="s">
        <v>511</v>
      </c>
      <c r="D1532" s="1">
        <v>88</v>
      </c>
      <c r="E1532" s="1" t="s">
        <v>540</v>
      </c>
      <c r="F1532" s="1">
        <v>28</v>
      </c>
      <c r="G1532" s="1" t="str">
        <f t="shared" si="55"/>
        <v>28/55</v>
      </c>
      <c r="H1532" s="1">
        <v>1600</v>
      </c>
      <c r="I1532" s="1">
        <v>82.5</v>
      </c>
      <c r="J1532" s="1">
        <v>80</v>
      </c>
      <c r="K1532" s="1" t="s">
        <v>203</v>
      </c>
      <c r="L1532" s="1" t="s">
        <v>437</v>
      </c>
      <c r="M1532" s="1">
        <v>2011</v>
      </c>
      <c r="N1532" s="1">
        <v>51.209474331959598</v>
      </c>
      <c r="O1532" s="1">
        <v>-112.556556753601</v>
      </c>
      <c r="Q1532" s="1" t="s">
        <v>513</v>
      </c>
      <c r="R1532" s="1" t="s">
        <v>22</v>
      </c>
    </row>
    <row r="1533" spans="1:18" hidden="1" x14ac:dyDescent="0.3">
      <c r="A1533" s="1" t="s">
        <v>16</v>
      </c>
      <c r="B1533" s="1" t="s">
        <v>16</v>
      </c>
      <c r="C1533" s="1" t="s">
        <v>511</v>
      </c>
      <c r="D1533" s="1">
        <v>88</v>
      </c>
      <c r="E1533" s="1" t="s">
        <v>541</v>
      </c>
      <c r="F1533" s="1">
        <v>29</v>
      </c>
      <c r="G1533" s="1" t="str">
        <f t="shared" si="55"/>
        <v>29/55</v>
      </c>
      <c r="H1533" s="1">
        <v>1600</v>
      </c>
      <c r="I1533" s="1">
        <v>82.5</v>
      </c>
      <c r="J1533" s="1">
        <v>80</v>
      </c>
      <c r="K1533" s="1" t="s">
        <v>203</v>
      </c>
      <c r="L1533" s="1" t="s">
        <v>437</v>
      </c>
      <c r="M1533" s="1">
        <v>2011</v>
      </c>
      <c r="N1533" s="1">
        <v>51.208931513528803</v>
      </c>
      <c r="O1533" s="1">
        <v>-112.543098850137</v>
      </c>
      <c r="Q1533" s="1" t="s">
        <v>513</v>
      </c>
      <c r="R1533" s="1" t="s">
        <v>22</v>
      </c>
    </row>
    <row r="1534" spans="1:18" hidden="1" x14ac:dyDescent="0.3">
      <c r="A1534" s="1" t="s">
        <v>16</v>
      </c>
      <c r="B1534" s="1" t="s">
        <v>16</v>
      </c>
      <c r="C1534" s="1" t="s">
        <v>511</v>
      </c>
      <c r="D1534" s="1">
        <v>88</v>
      </c>
      <c r="E1534" s="1" t="s">
        <v>542</v>
      </c>
      <c r="F1534" s="1">
        <v>30</v>
      </c>
      <c r="G1534" s="1" t="str">
        <f t="shared" si="55"/>
        <v>30/55</v>
      </c>
      <c r="H1534" s="1">
        <v>1600</v>
      </c>
      <c r="I1534" s="1">
        <v>82.5</v>
      </c>
      <c r="J1534" s="1">
        <v>80</v>
      </c>
      <c r="K1534" s="1" t="s">
        <v>203</v>
      </c>
      <c r="L1534" s="1" t="s">
        <v>437</v>
      </c>
      <c r="M1534" s="1">
        <v>2011</v>
      </c>
      <c r="N1534" s="1">
        <v>51.211369465997997</v>
      </c>
      <c r="O1534" s="1">
        <v>-112.53498518843099</v>
      </c>
      <c r="Q1534" s="1" t="s">
        <v>513</v>
      </c>
      <c r="R1534" s="1" t="s">
        <v>22</v>
      </c>
    </row>
    <row r="1535" spans="1:18" hidden="1" x14ac:dyDescent="0.3">
      <c r="A1535" s="1" t="s">
        <v>16</v>
      </c>
      <c r="B1535" s="1" t="s">
        <v>16</v>
      </c>
      <c r="C1535" s="1" t="s">
        <v>511</v>
      </c>
      <c r="D1535" s="1">
        <v>88</v>
      </c>
      <c r="E1535" s="1" t="s">
        <v>543</v>
      </c>
      <c r="F1535" s="1">
        <v>31</v>
      </c>
      <c r="G1535" s="1" t="str">
        <f t="shared" si="55"/>
        <v>31/55</v>
      </c>
      <c r="H1535" s="1">
        <v>1600</v>
      </c>
      <c r="I1535" s="1">
        <v>82.5</v>
      </c>
      <c r="J1535" s="1">
        <v>80</v>
      </c>
      <c r="K1535" s="1" t="s">
        <v>203</v>
      </c>
      <c r="L1535" s="1" t="s">
        <v>437</v>
      </c>
      <c r="M1535" s="1">
        <v>2011</v>
      </c>
      <c r="N1535" s="1">
        <v>51.205555661993799</v>
      </c>
      <c r="O1535" s="1">
        <v>-112.538950131617</v>
      </c>
      <c r="Q1535" s="1" t="s">
        <v>513</v>
      </c>
      <c r="R1535" s="1" t="s">
        <v>22</v>
      </c>
    </row>
    <row r="1536" spans="1:18" hidden="1" x14ac:dyDescent="0.3">
      <c r="A1536" s="1" t="s">
        <v>16</v>
      </c>
      <c r="B1536" s="1" t="s">
        <v>16</v>
      </c>
      <c r="C1536" s="1" t="s">
        <v>511</v>
      </c>
      <c r="D1536" s="1">
        <v>88</v>
      </c>
      <c r="E1536" s="1" t="s">
        <v>544</v>
      </c>
      <c r="F1536" s="1">
        <v>32</v>
      </c>
      <c r="G1536" s="1" t="str">
        <f t="shared" si="55"/>
        <v>32/55</v>
      </c>
      <c r="H1536" s="1">
        <v>1600</v>
      </c>
      <c r="I1536" s="1">
        <v>82.5</v>
      </c>
      <c r="J1536" s="1">
        <v>80</v>
      </c>
      <c r="K1536" s="1" t="s">
        <v>203</v>
      </c>
      <c r="L1536" s="1" t="s">
        <v>437</v>
      </c>
      <c r="M1536" s="1">
        <v>2011</v>
      </c>
      <c r="N1536" s="1">
        <v>51.206440035076</v>
      </c>
      <c r="O1536" s="1">
        <v>-112.561223276178</v>
      </c>
      <c r="Q1536" s="1" t="s">
        <v>513</v>
      </c>
      <c r="R1536" s="1" t="s">
        <v>22</v>
      </c>
    </row>
    <row r="1537" spans="1:18" hidden="1" x14ac:dyDescent="0.3">
      <c r="A1537" s="1" t="s">
        <v>16</v>
      </c>
      <c r="B1537" s="1" t="s">
        <v>16</v>
      </c>
      <c r="C1537" s="1" t="s">
        <v>511</v>
      </c>
      <c r="D1537" s="1">
        <v>88</v>
      </c>
      <c r="E1537" s="1" t="s">
        <v>545</v>
      </c>
      <c r="F1537" s="1">
        <v>33</v>
      </c>
      <c r="G1537" s="1" t="str">
        <f t="shared" ref="G1537:G1559" si="56">F1537&amp;"/"&amp;55</f>
        <v>33/55</v>
      </c>
      <c r="H1537" s="1">
        <v>1600</v>
      </c>
      <c r="I1537" s="1">
        <v>82.5</v>
      </c>
      <c r="J1537" s="1">
        <v>80</v>
      </c>
      <c r="K1537" s="1" t="s">
        <v>203</v>
      </c>
      <c r="L1537" s="1" t="s">
        <v>437</v>
      </c>
      <c r="M1537" s="1">
        <v>2011</v>
      </c>
      <c r="N1537" s="1">
        <v>51.2007445351177</v>
      </c>
      <c r="O1537" s="1">
        <v>-112.552593210476</v>
      </c>
      <c r="Q1537" s="1" t="s">
        <v>513</v>
      </c>
      <c r="R1537" s="1" t="s">
        <v>22</v>
      </c>
    </row>
    <row r="1538" spans="1:18" hidden="1" x14ac:dyDescent="0.3">
      <c r="A1538" s="1" t="s">
        <v>16</v>
      </c>
      <c r="B1538" s="1" t="s">
        <v>16</v>
      </c>
      <c r="C1538" s="1" t="s">
        <v>511</v>
      </c>
      <c r="D1538" s="1">
        <v>88</v>
      </c>
      <c r="E1538" s="1" t="s">
        <v>546</v>
      </c>
      <c r="F1538" s="1">
        <v>34</v>
      </c>
      <c r="G1538" s="1" t="str">
        <f t="shared" si="56"/>
        <v>34/55</v>
      </c>
      <c r="H1538" s="1">
        <v>1600</v>
      </c>
      <c r="I1538" s="1">
        <v>82.5</v>
      </c>
      <c r="J1538" s="1">
        <v>80</v>
      </c>
      <c r="K1538" s="1" t="s">
        <v>203</v>
      </c>
      <c r="L1538" s="1" t="s">
        <v>437</v>
      </c>
      <c r="M1538" s="1">
        <v>2011</v>
      </c>
      <c r="N1538" s="1">
        <v>51.196686537823503</v>
      </c>
      <c r="O1538" s="1">
        <v>-112.556259977705</v>
      </c>
      <c r="Q1538" s="1" t="s">
        <v>513</v>
      </c>
      <c r="R1538" s="1" t="s">
        <v>22</v>
      </c>
    </row>
    <row r="1539" spans="1:18" hidden="1" x14ac:dyDescent="0.3">
      <c r="A1539" s="1" t="s">
        <v>16</v>
      </c>
      <c r="B1539" s="1" t="s">
        <v>16</v>
      </c>
      <c r="C1539" s="1" t="s">
        <v>511</v>
      </c>
      <c r="D1539" s="1">
        <v>88</v>
      </c>
      <c r="E1539" s="1" t="s">
        <v>547</v>
      </c>
      <c r="F1539" s="1">
        <v>35</v>
      </c>
      <c r="G1539" s="1" t="str">
        <f t="shared" si="56"/>
        <v>35/55</v>
      </c>
      <c r="H1539" s="1">
        <v>1600</v>
      </c>
      <c r="I1539" s="1">
        <v>82.5</v>
      </c>
      <c r="J1539" s="1">
        <v>80</v>
      </c>
      <c r="K1539" s="1" t="s">
        <v>203</v>
      </c>
      <c r="L1539" s="1" t="s">
        <v>437</v>
      </c>
      <c r="M1539" s="1">
        <v>2011</v>
      </c>
      <c r="N1539" s="1">
        <v>51.194434406929297</v>
      </c>
      <c r="O1539" s="1">
        <v>-112.56643623605601</v>
      </c>
      <c r="Q1539" s="1" t="s">
        <v>513</v>
      </c>
      <c r="R1539" s="1" t="s">
        <v>22</v>
      </c>
    </row>
    <row r="1540" spans="1:18" hidden="1" x14ac:dyDescent="0.3">
      <c r="A1540" s="1" t="s">
        <v>16</v>
      </c>
      <c r="B1540" s="1" t="s">
        <v>16</v>
      </c>
      <c r="C1540" s="1" t="s">
        <v>511</v>
      </c>
      <c r="D1540" s="1">
        <v>88</v>
      </c>
      <c r="E1540" s="1" t="s">
        <v>548</v>
      </c>
      <c r="F1540" s="1">
        <v>36</v>
      </c>
      <c r="G1540" s="1" t="str">
        <f t="shared" si="56"/>
        <v>36/55</v>
      </c>
      <c r="H1540" s="1">
        <v>1600</v>
      </c>
      <c r="I1540" s="1">
        <v>82.5</v>
      </c>
      <c r="J1540" s="1">
        <v>80</v>
      </c>
      <c r="K1540" s="1" t="s">
        <v>203</v>
      </c>
      <c r="L1540" s="1" t="s">
        <v>437</v>
      </c>
      <c r="M1540" s="1">
        <v>2011</v>
      </c>
      <c r="N1540" s="1">
        <v>51.200270000000003</v>
      </c>
      <c r="O1540" s="1">
        <v>-112.56182</v>
      </c>
      <c r="Q1540" s="1" t="s">
        <v>513</v>
      </c>
      <c r="R1540" s="1" t="s">
        <v>22</v>
      </c>
    </row>
    <row r="1541" spans="1:18" hidden="1" x14ac:dyDescent="0.3">
      <c r="A1541" s="1" t="s">
        <v>16</v>
      </c>
      <c r="B1541" s="1" t="s">
        <v>16</v>
      </c>
      <c r="C1541" s="1" t="s">
        <v>511</v>
      </c>
      <c r="D1541" s="1">
        <v>88</v>
      </c>
      <c r="E1541" s="1" t="s">
        <v>549</v>
      </c>
      <c r="F1541" s="1">
        <v>37</v>
      </c>
      <c r="G1541" s="1" t="str">
        <f t="shared" si="56"/>
        <v>37/55</v>
      </c>
      <c r="H1541" s="1">
        <v>1600</v>
      </c>
      <c r="I1541" s="1">
        <v>82.5</v>
      </c>
      <c r="J1541" s="1">
        <v>80</v>
      </c>
      <c r="K1541" s="1" t="s">
        <v>203</v>
      </c>
      <c r="L1541" s="1" t="s">
        <v>437</v>
      </c>
      <c r="M1541" s="1">
        <v>2011</v>
      </c>
      <c r="N1541" s="1">
        <v>51.191952429859903</v>
      </c>
      <c r="O1541" s="1">
        <v>-112.552258908727</v>
      </c>
      <c r="Q1541" s="1" t="s">
        <v>513</v>
      </c>
      <c r="R1541" s="1" t="s">
        <v>22</v>
      </c>
    </row>
    <row r="1542" spans="1:18" hidden="1" x14ac:dyDescent="0.3">
      <c r="A1542" s="1" t="s">
        <v>16</v>
      </c>
      <c r="B1542" s="1" t="s">
        <v>16</v>
      </c>
      <c r="C1542" s="1" t="s">
        <v>511</v>
      </c>
      <c r="D1542" s="1">
        <v>88</v>
      </c>
      <c r="E1542" s="1" t="s">
        <v>550</v>
      </c>
      <c r="F1542" s="1">
        <v>38</v>
      </c>
      <c r="G1542" s="1" t="str">
        <f t="shared" si="56"/>
        <v>38/55</v>
      </c>
      <c r="H1542" s="1">
        <v>1600</v>
      </c>
      <c r="I1542" s="1">
        <v>82.5</v>
      </c>
      <c r="J1542" s="1">
        <v>80</v>
      </c>
      <c r="K1542" s="1" t="s">
        <v>203</v>
      </c>
      <c r="L1542" s="1" t="s">
        <v>437</v>
      </c>
      <c r="M1542" s="1">
        <v>2011</v>
      </c>
      <c r="N1542" s="1">
        <v>51.1862560599277</v>
      </c>
      <c r="O1542" s="1">
        <v>-112.59450755447099</v>
      </c>
      <c r="Q1542" s="1" t="s">
        <v>513</v>
      </c>
      <c r="R1542" s="1" t="s">
        <v>22</v>
      </c>
    </row>
    <row r="1543" spans="1:18" hidden="1" x14ac:dyDescent="0.3">
      <c r="A1543" s="1" t="s">
        <v>16</v>
      </c>
      <c r="B1543" s="1" t="s">
        <v>16</v>
      </c>
      <c r="C1543" s="1" t="s">
        <v>511</v>
      </c>
      <c r="D1543" s="1">
        <v>88</v>
      </c>
      <c r="E1543" s="1" t="s">
        <v>551</v>
      </c>
      <c r="F1543" s="1">
        <v>39</v>
      </c>
      <c r="G1543" s="1" t="str">
        <f t="shared" si="56"/>
        <v>39/55</v>
      </c>
      <c r="H1543" s="1">
        <v>1600</v>
      </c>
      <c r="I1543" s="1">
        <v>82.5</v>
      </c>
      <c r="J1543" s="1">
        <v>80</v>
      </c>
      <c r="K1543" s="1" t="s">
        <v>203</v>
      </c>
      <c r="L1543" s="1" t="s">
        <v>437</v>
      </c>
      <c r="M1543" s="1">
        <v>2011</v>
      </c>
      <c r="N1543" s="1">
        <v>51.186325139764797</v>
      </c>
      <c r="O1543" s="1">
        <v>-112.57639472558</v>
      </c>
      <c r="Q1543" s="1" t="s">
        <v>513</v>
      </c>
      <c r="R1543" s="1" t="s">
        <v>22</v>
      </c>
    </row>
    <row r="1544" spans="1:18" hidden="1" x14ac:dyDescent="0.3">
      <c r="A1544" s="1" t="s">
        <v>16</v>
      </c>
      <c r="B1544" s="1" t="s">
        <v>16</v>
      </c>
      <c r="C1544" s="1" t="s">
        <v>511</v>
      </c>
      <c r="D1544" s="1">
        <v>88</v>
      </c>
      <c r="E1544" s="1" t="s">
        <v>552</v>
      </c>
      <c r="F1544" s="1">
        <v>40</v>
      </c>
      <c r="G1544" s="1" t="str">
        <f t="shared" si="56"/>
        <v>40/55</v>
      </c>
      <c r="H1544" s="1">
        <v>1600</v>
      </c>
      <c r="I1544" s="1">
        <v>82.5</v>
      </c>
      <c r="J1544" s="1">
        <v>80</v>
      </c>
      <c r="K1544" s="1" t="s">
        <v>203</v>
      </c>
      <c r="L1544" s="1" t="s">
        <v>437</v>
      </c>
      <c r="M1544" s="1">
        <v>2011</v>
      </c>
      <c r="N1544" s="1">
        <v>51.1855839659639</v>
      </c>
      <c r="O1544" s="1">
        <v>-112.56932273955</v>
      </c>
      <c r="Q1544" s="1" t="s">
        <v>513</v>
      </c>
      <c r="R1544" s="1" t="s">
        <v>22</v>
      </c>
    </row>
    <row r="1545" spans="1:18" hidden="1" x14ac:dyDescent="0.3">
      <c r="A1545" s="1" t="s">
        <v>16</v>
      </c>
      <c r="B1545" s="1" t="s">
        <v>16</v>
      </c>
      <c r="C1545" s="1" t="s">
        <v>511</v>
      </c>
      <c r="D1545" s="1">
        <v>88</v>
      </c>
      <c r="E1545" s="1" t="s">
        <v>553</v>
      </c>
      <c r="F1545" s="1">
        <v>41</v>
      </c>
      <c r="G1545" s="1" t="str">
        <f t="shared" si="56"/>
        <v>41/55</v>
      </c>
      <c r="H1545" s="1">
        <v>1600</v>
      </c>
      <c r="I1545" s="1">
        <v>82.5</v>
      </c>
      <c r="J1545" s="1">
        <v>80</v>
      </c>
      <c r="K1545" s="1" t="s">
        <v>203</v>
      </c>
      <c r="L1545" s="1" t="s">
        <v>437</v>
      </c>
      <c r="M1545" s="1">
        <v>2011</v>
      </c>
      <c r="N1545" s="1">
        <v>51.176622335708203</v>
      </c>
      <c r="O1545" s="1">
        <v>-112.57167313627799</v>
      </c>
      <c r="Q1545" s="1" t="s">
        <v>513</v>
      </c>
      <c r="R1545" s="1" t="s">
        <v>22</v>
      </c>
    </row>
    <row r="1546" spans="1:18" hidden="1" x14ac:dyDescent="0.3">
      <c r="A1546" s="1" t="s">
        <v>16</v>
      </c>
      <c r="B1546" s="1" t="s">
        <v>16</v>
      </c>
      <c r="C1546" s="1" t="s">
        <v>511</v>
      </c>
      <c r="D1546" s="1">
        <v>88</v>
      </c>
      <c r="E1546" s="1" t="s">
        <v>554</v>
      </c>
      <c r="F1546" s="1">
        <v>42</v>
      </c>
      <c r="G1546" s="1" t="str">
        <f t="shared" si="56"/>
        <v>42/55</v>
      </c>
      <c r="H1546" s="1">
        <v>1600</v>
      </c>
      <c r="I1546" s="1">
        <v>82.5</v>
      </c>
      <c r="J1546" s="1">
        <v>80</v>
      </c>
      <c r="K1546" s="1" t="s">
        <v>203</v>
      </c>
      <c r="L1546" s="1" t="s">
        <v>437</v>
      </c>
      <c r="M1546" s="1">
        <v>2011</v>
      </c>
      <c r="N1546" s="1">
        <v>51.177810600000001</v>
      </c>
      <c r="O1546" s="1">
        <v>-112.5655568</v>
      </c>
      <c r="Q1546" s="1" t="s">
        <v>513</v>
      </c>
      <c r="R1546" s="1" t="s">
        <v>22</v>
      </c>
    </row>
    <row r="1547" spans="1:18" hidden="1" x14ac:dyDescent="0.3">
      <c r="A1547" s="1" t="s">
        <v>16</v>
      </c>
      <c r="B1547" s="1" t="s">
        <v>16</v>
      </c>
      <c r="C1547" s="1" t="s">
        <v>511</v>
      </c>
      <c r="D1547" s="1">
        <v>88</v>
      </c>
      <c r="E1547" s="1" t="s">
        <v>555</v>
      </c>
      <c r="F1547" s="1">
        <v>43</v>
      </c>
      <c r="G1547" s="1" t="str">
        <f t="shared" si="56"/>
        <v>43/55</v>
      </c>
      <c r="H1547" s="1">
        <v>1600</v>
      </c>
      <c r="I1547" s="1">
        <v>82.5</v>
      </c>
      <c r="J1547" s="1">
        <v>80</v>
      </c>
      <c r="K1547" s="1" t="s">
        <v>203</v>
      </c>
      <c r="L1547" s="1" t="s">
        <v>437</v>
      </c>
      <c r="M1547" s="1">
        <v>2011</v>
      </c>
      <c r="N1547" s="1">
        <v>51.173352000000001</v>
      </c>
      <c r="O1547" s="1">
        <v>-112.5568749</v>
      </c>
      <c r="Q1547" s="1" t="s">
        <v>513</v>
      </c>
      <c r="R1547" s="1" t="s">
        <v>22</v>
      </c>
    </row>
    <row r="1548" spans="1:18" hidden="1" x14ac:dyDescent="0.3">
      <c r="A1548" s="1" t="s">
        <v>16</v>
      </c>
      <c r="B1548" s="1" t="s">
        <v>16</v>
      </c>
      <c r="C1548" s="1" t="s">
        <v>511</v>
      </c>
      <c r="D1548" s="1">
        <v>88</v>
      </c>
      <c r="E1548" s="1" t="s">
        <v>556</v>
      </c>
      <c r="F1548" s="1">
        <v>44</v>
      </c>
      <c r="G1548" s="1" t="str">
        <f t="shared" si="56"/>
        <v>44/55</v>
      </c>
      <c r="H1548" s="1">
        <v>1600</v>
      </c>
      <c r="I1548" s="1">
        <v>82.5</v>
      </c>
      <c r="J1548" s="1">
        <v>80</v>
      </c>
      <c r="K1548" s="1" t="s">
        <v>203</v>
      </c>
      <c r="L1548" s="1" t="s">
        <v>437</v>
      </c>
      <c r="M1548" s="1">
        <v>2011</v>
      </c>
      <c r="N1548" s="1">
        <v>51.1789372986822</v>
      </c>
      <c r="O1548" s="1">
        <v>-112.552781601658</v>
      </c>
      <c r="Q1548" s="1" t="s">
        <v>513</v>
      </c>
      <c r="R1548" s="1" t="s">
        <v>22</v>
      </c>
    </row>
    <row r="1549" spans="1:18" hidden="1" x14ac:dyDescent="0.3">
      <c r="A1549" s="1" t="s">
        <v>16</v>
      </c>
      <c r="B1549" s="1" t="s">
        <v>16</v>
      </c>
      <c r="C1549" s="1" t="s">
        <v>511</v>
      </c>
      <c r="D1549" s="1">
        <v>88</v>
      </c>
      <c r="E1549" s="1" t="s">
        <v>557</v>
      </c>
      <c r="F1549" s="1">
        <v>45</v>
      </c>
      <c r="G1549" s="1" t="str">
        <f t="shared" si="56"/>
        <v>45/55</v>
      </c>
      <c r="H1549" s="1">
        <v>1600</v>
      </c>
      <c r="I1549" s="1">
        <v>82.5</v>
      </c>
      <c r="J1549" s="1">
        <v>80</v>
      </c>
      <c r="K1549" s="1" t="s">
        <v>203</v>
      </c>
      <c r="L1549" s="1" t="s">
        <v>437</v>
      </c>
      <c r="M1549" s="1">
        <v>2011</v>
      </c>
      <c r="N1549" s="1">
        <v>51.179899760523803</v>
      </c>
      <c r="O1549" s="1">
        <v>-112.548435280974</v>
      </c>
      <c r="Q1549" s="1" t="s">
        <v>513</v>
      </c>
      <c r="R1549" s="1" t="s">
        <v>22</v>
      </c>
    </row>
    <row r="1550" spans="1:18" hidden="1" x14ac:dyDescent="0.3">
      <c r="A1550" s="1" t="s">
        <v>16</v>
      </c>
      <c r="B1550" s="1" t="s">
        <v>16</v>
      </c>
      <c r="C1550" s="1" t="s">
        <v>511</v>
      </c>
      <c r="D1550" s="1">
        <v>88</v>
      </c>
      <c r="E1550" s="1" t="s">
        <v>558</v>
      </c>
      <c r="F1550" s="1">
        <v>46</v>
      </c>
      <c r="G1550" s="1" t="str">
        <f t="shared" si="56"/>
        <v>46/55</v>
      </c>
      <c r="H1550" s="1">
        <v>1600</v>
      </c>
      <c r="I1550" s="1">
        <v>82.5</v>
      </c>
      <c r="J1550" s="1">
        <v>80</v>
      </c>
      <c r="K1550" s="1" t="s">
        <v>203</v>
      </c>
      <c r="L1550" s="1" t="s">
        <v>437</v>
      </c>
      <c r="M1550" s="1">
        <v>2011</v>
      </c>
      <c r="N1550" s="1">
        <v>51.181174022120302</v>
      </c>
      <c r="O1550" s="1">
        <v>-112.509252340507</v>
      </c>
      <c r="Q1550" s="1" t="s">
        <v>513</v>
      </c>
      <c r="R1550" s="1" t="s">
        <v>22</v>
      </c>
    </row>
    <row r="1551" spans="1:18" hidden="1" x14ac:dyDescent="0.3">
      <c r="A1551" s="1" t="s">
        <v>16</v>
      </c>
      <c r="B1551" s="1" t="s">
        <v>16</v>
      </c>
      <c r="C1551" s="1" t="s">
        <v>511</v>
      </c>
      <c r="D1551" s="1">
        <v>88</v>
      </c>
      <c r="E1551" s="1" t="s">
        <v>559</v>
      </c>
      <c r="F1551" s="1">
        <v>47</v>
      </c>
      <c r="G1551" s="1" t="str">
        <f t="shared" si="56"/>
        <v>47/55</v>
      </c>
      <c r="H1551" s="1">
        <v>1600</v>
      </c>
      <c r="I1551" s="1">
        <v>82.5</v>
      </c>
      <c r="J1551" s="1">
        <v>80</v>
      </c>
      <c r="K1551" s="1" t="s">
        <v>203</v>
      </c>
      <c r="L1551" s="1" t="s">
        <v>437</v>
      </c>
      <c r="M1551" s="1">
        <v>2011</v>
      </c>
      <c r="N1551" s="1">
        <v>51.18141</v>
      </c>
      <c r="O1551" s="1">
        <v>-112.49451999999999</v>
      </c>
      <c r="Q1551" s="1" t="s">
        <v>513</v>
      </c>
      <c r="R1551" s="1" t="s">
        <v>22</v>
      </c>
    </row>
    <row r="1552" spans="1:18" hidden="1" x14ac:dyDescent="0.3">
      <c r="A1552" s="1" t="s">
        <v>16</v>
      </c>
      <c r="B1552" s="1" t="s">
        <v>16</v>
      </c>
      <c r="C1552" s="1" t="s">
        <v>511</v>
      </c>
      <c r="D1552" s="1">
        <v>88</v>
      </c>
      <c r="E1552" s="1" t="s">
        <v>560</v>
      </c>
      <c r="F1552" s="1">
        <v>48</v>
      </c>
      <c r="G1552" s="1" t="str">
        <f t="shared" si="56"/>
        <v>48/55</v>
      </c>
      <c r="H1552" s="1">
        <v>1600</v>
      </c>
      <c r="I1552" s="1">
        <v>82.5</v>
      </c>
      <c r="J1552" s="1">
        <v>80</v>
      </c>
      <c r="K1552" s="1" t="s">
        <v>203</v>
      </c>
      <c r="L1552" s="1" t="s">
        <v>437</v>
      </c>
      <c r="M1552" s="1">
        <v>2011</v>
      </c>
      <c r="N1552" s="1">
        <v>51.181039514934596</v>
      </c>
      <c r="O1552" s="1">
        <v>-112.503259779896</v>
      </c>
      <c r="Q1552" s="1" t="s">
        <v>513</v>
      </c>
      <c r="R1552" s="1" t="s">
        <v>22</v>
      </c>
    </row>
    <row r="1553" spans="1:18" hidden="1" x14ac:dyDescent="0.3">
      <c r="A1553" s="1" t="s">
        <v>16</v>
      </c>
      <c r="B1553" s="1" t="s">
        <v>16</v>
      </c>
      <c r="C1553" s="1" t="s">
        <v>511</v>
      </c>
      <c r="D1553" s="1">
        <v>88</v>
      </c>
      <c r="E1553" s="1" t="s">
        <v>561</v>
      </c>
      <c r="F1553" s="1">
        <v>49</v>
      </c>
      <c r="G1553" s="1" t="str">
        <f t="shared" si="56"/>
        <v>49/55</v>
      </c>
      <c r="H1553" s="1">
        <v>1600</v>
      </c>
      <c r="I1553" s="1">
        <v>82.5</v>
      </c>
      <c r="J1553" s="1">
        <v>80</v>
      </c>
      <c r="K1553" s="1" t="s">
        <v>203</v>
      </c>
      <c r="L1553" s="1" t="s">
        <v>437</v>
      </c>
      <c r="M1553" s="1">
        <v>2011</v>
      </c>
      <c r="N1553" s="1">
        <v>51.178778215185098</v>
      </c>
      <c r="O1553" s="1">
        <v>-112.49658734149899</v>
      </c>
      <c r="Q1553" s="1" t="s">
        <v>513</v>
      </c>
      <c r="R1553" s="1" t="s">
        <v>22</v>
      </c>
    </row>
    <row r="1554" spans="1:18" hidden="1" x14ac:dyDescent="0.3">
      <c r="A1554" s="1" t="s">
        <v>16</v>
      </c>
      <c r="B1554" s="1" t="s">
        <v>16</v>
      </c>
      <c r="C1554" s="1" t="s">
        <v>511</v>
      </c>
      <c r="D1554" s="1">
        <v>88</v>
      </c>
      <c r="E1554" s="1" t="s">
        <v>562</v>
      </c>
      <c r="F1554" s="1">
        <v>50</v>
      </c>
      <c r="G1554" s="1" t="str">
        <f t="shared" si="56"/>
        <v>50/55</v>
      </c>
      <c r="H1554" s="1">
        <v>1600</v>
      </c>
      <c r="I1554" s="1">
        <v>82.5</v>
      </c>
      <c r="J1554" s="1">
        <v>80</v>
      </c>
      <c r="K1554" s="1" t="s">
        <v>203</v>
      </c>
      <c r="L1554" s="1" t="s">
        <v>437</v>
      </c>
      <c r="M1554" s="1">
        <v>2011</v>
      </c>
      <c r="N1554" s="1">
        <v>51.172206749984198</v>
      </c>
      <c r="O1554" s="1">
        <v>-112.50058709409301</v>
      </c>
      <c r="Q1554" s="1" t="s">
        <v>513</v>
      </c>
      <c r="R1554" s="1" t="s">
        <v>22</v>
      </c>
    </row>
    <row r="1555" spans="1:18" hidden="1" x14ac:dyDescent="0.3">
      <c r="A1555" s="1" t="s">
        <v>16</v>
      </c>
      <c r="B1555" s="1" t="s">
        <v>16</v>
      </c>
      <c r="C1555" s="1" t="s">
        <v>511</v>
      </c>
      <c r="D1555" s="1">
        <v>88</v>
      </c>
      <c r="E1555" s="1" t="s">
        <v>563</v>
      </c>
      <c r="F1555" s="1">
        <v>51</v>
      </c>
      <c r="G1555" s="1" t="str">
        <f t="shared" si="56"/>
        <v>51/55</v>
      </c>
      <c r="H1555" s="1">
        <v>1600</v>
      </c>
      <c r="I1555" s="1">
        <v>82.5</v>
      </c>
      <c r="J1555" s="1">
        <v>80</v>
      </c>
      <c r="K1555" s="1" t="s">
        <v>203</v>
      </c>
      <c r="L1555" s="1" t="s">
        <v>437</v>
      </c>
      <c r="M1555" s="1">
        <v>2011</v>
      </c>
      <c r="N1555" s="1">
        <v>51.158473572644297</v>
      </c>
      <c r="O1555" s="1">
        <v>-112.54757266659099</v>
      </c>
      <c r="Q1555" s="1" t="s">
        <v>513</v>
      </c>
      <c r="R1555" s="1" t="s">
        <v>22</v>
      </c>
    </row>
    <row r="1556" spans="1:18" hidden="1" x14ac:dyDescent="0.3">
      <c r="A1556" s="1" t="s">
        <v>16</v>
      </c>
      <c r="B1556" s="1" t="s">
        <v>16</v>
      </c>
      <c r="C1556" s="1" t="s">
        <v>511</v>
      </c>
      <c r="D1556" s="1">
        <v>88</v>
      </c>
      <c r="E1556" s="1" t="s">
        <v>564</v>
      </c>
      <c r="F1556" s="1">
        <v>52</v>
      </c>
      <c r="G1556" s="1" t="str">
        <f t="shared" si="56"/>
        <v>52/55</v>
      </c>
      <c r="H1556" s="1">
        <v>1600</v>
      </c>
      <c r="I1556" s="1">
        <v>82.5</v>
      </c>
      <c r="J1556" s="1">
        <v>80</v>
      </c>
      <c r="K1556" s="1" t="s">
        <v>203</v>
      </c>
      <c r="L1556" s="1" t="s">
        <v>437</v>
      </c>
      <c r="M1556" s="1">
        <v>2011</v>
      </c>
      <c r="N1556" s="1">
        <v>51.155663711106399</v>
      </c>
      <c r="O1556" s="1">
        <v>-112.541715961541</v>
      </c>
      <c r="Q1556" s="1" t="s">
        <v>513</v>
      </c>
      <c r="R1556" s="1" t="s">
        <v>22</v>
      </c>
    </row>
    <row r="1557" spans="1:18" hidden="1" x14ac:dyDescent="0.3">
      <c r="A1557" s="1" t="s">
        <v>16</v>
      </c>
      <c r="B1557" s="1" t="s">
        <v>16</v>
      </c>
      <c r="C1557" s="1" t="s">
        <v>511</v>
      </c>
      <c r="D1557" s="1">
        <v>88</v>
      </c>
      <c r="E1557" s="1" t="s">
        <v>565</v>
      </c>
      <c r="F1557" s="1">
        <v>53</v>
      </c>
      <c r="G1557" s="1" t="str">
        <f t="shared" si="56"/>
        <v>53/55</v>
      </c>
      <c r="H1557" s="1">
        <v>1600</v>
      </c>
      <c r="I1557" s="1">
        <v>82.5</v>
      </c>
      <c r="J1557" s="1">
        <v>80</v>
      </c>
      <c r="K1557" s="1" t="s">
        <v>203</v>
      </c>
      <c r="L1557" s="1" t="s">
        <v>437</v>
      </c>
      <c r="M1557" s="1">
        <v>2011</v>
      </c>
      <c r="N1557" s="1">
        <v>51.159080947891603</v>
      </c>
      <c r="O1557" s="1">
        <v>-112.53422794876499</v>
      </c>
      <c r="Q1557" s="1" t="s">
        <v>513</v>
      </c>
      <c r="R1557" s="1" t="s">
        <v>22</v>
      </c>
    </row>
    <row r="1558" spans="1:18" hidden="1" x14ac:dyDescent="0.3">
      <c r="A1558" s="1" t="s">
        <v>16</v>
      </c>
      <c r="B1558" s="1" t="s">
        <v>16</v>
      </c>
      <c r="C1558" s="1" t="s">
        <v>511</v>
      </c>
      <c r="D1558" s="1">
        <v>88</v>
      </c>
      <c r="E1558" s="1" t="s">
        <v>566</v>
      </c>
      <c r="F1558" s="1">
        <v>54</v>
      </c>
      <c r="G1558" s="1" t="str">
        <f t="shared" si="56"/>
        <v>54/55</v>
      </c>
      <c r="H1558" s="1">
        <v>1600</v>
      </c>
      <c r="I1558" s="1">
        <v>82.5</v>
      </c>
      <c r="J1558" s="1">
        <v>80</v>
      </c>
      <c r="K1558" s="1" t="s">
        <v>203</v>
      </c>
      <c r="L1558" s="1" t="s">
        <v>437</v>
      </c>
      <c r="M1558" s="1">
        <v>2011</v>
      </c>
      <c r="N1558" s="1">
        <v>51.1548515031538</v>
      </c>
      <c r="O1558" s="1">
        <v>-112.532837571667</v>
      </c>
      <c r="Q1558" s="1" t="s">
        <v>513</v>
      </c>
      <c r="R1558" s="1" t="s">
        <v>22</v>
      </c>
    </row>
    <row r="1559" spans="1:18" hidden="1" x14ac:dyDescent="0.3">
      <c r="A1559" s="1" t="s">
        <v>16</v>
      </c>
      <c r="B1559" s="1" t="s">
        <v>16</v>
      </c>
      <c r="C1559" s="1" t="s">
        <v>511</v>
      </c>
      <c r="D1559" s="1">
        <v>88</v>
      </c>
      <c r="E1559" s="1" t="s">
        <v>567</v>
      </c>
      <c r="F1559" s="1">
        <v>55</v>
      </c>
      <c r="G1559" s="1" t="str">
        <f t="shared" si="56"/>
        <v>55/55</v>
      </c>
      <c r="H1559" s="1">
        <v>1600</v>
      </c>
      <c r="I1559" s="1">
        <v>82.5</v>
      </c>
      <c r="J1559" s="1">
        <v>80</v>
      </c>
      <c r="K1559" s="1" t="s">
        <v>203</v>
      </c>
      <c r="L1559" s="1" t="s">
        <v>437</v>
      </c>
      <c r="M1559" s="1">
        <v>2011</v>
      </c>
      <c r="N1559" s="1">
        <v>51.158938604847798</v>
      </c>
      <c r="O1559" s="1">
        <v>-112.526413302874</v>
      </c>
      <c r="Q1559" s="1" t="s">
        <v>513</v>
      </c>
      <c r="R1559" s="1" t="s">
        <v>22</v>
      </c>
    </row>
    <row r="1560" spans="1:18" hidden="1" x14ac:dyDescent="0.3">
      <c r="A1560" s="1" t="s">
        <v>1709</v>
      </c>
      <c r="B1560" s="1" t="s">
        <v>8392</v>
      </c>
      <c r="C1560" s="1" t="s">
        <v>1710</v>
      </c>
      <c r="D1560" s="1">
        <v>102</v>
      </c>
      <c r="E1560" s="1" t="s">
        <v>1711</v>
      </c>
      <c r="F1560" s="1">
        <v>1</v>
      </c>
      <c r="G1560" s="1" t="str">
        <f t="shared" ref="G1560:G1593" si="57">F1560&amp;"/"&amp;34</f>
        <v>1/34</v>
      </c>
      <c r="H1560" s="1">
        <v>3000</v>
      </c>
      <c r="I1560" s="1">
        <v>82</v>
      </c>
      <c r="J1560" s="1">
        <v>78</v>
      </c>
      <c r="K1560" s="1" t="s">
        <v>56</v>
      </c>
      <c r="L1560" s="1" t="s">
        <v>1712</v>
      </c>
      <c r="M1560" s="1">
        <v>2009</v>
      </c>
      <c r="N1560" s="1">
        <v>55.6744028025227</v>
      </c>
      <c r="O1560" s="1">
        <v>-120.39965583782001</v>
      </c>
      <c r="P1560" s="1" t="s">
        <v>8354</v>
      </c>
      <c r="Q1560" s="1" t="s">
        <v>8355</v>
      </c>
      <c r="R1560" s="1" t="s">
        <v>22</v>
      </c>
    </row>
    <row r="1561" spans="1:18" hidden="1" x14ac:dyDescent="0.3">
      <c r="A1561" s="1" t="s">
        <v>1709</v>
      </c>
      <c r="B1561" s="1" t="s">
        <v>8392</v>
      </c>
      <c r="C1561" s="1" t="s">
        <v>1710</v>
      </c>
      <c r="D1561" s="1">
        <v>102</v>
      </c>
      <c r="E1561" s="1" t="s">
        <v>1713</v>
      </c>
      <c r="F1561" s="1">
        <v>2</v>
      </c>
      <c r="G1561" s="1" t="str">
        <f t="shared" si="57"/>
        <v>2/34</v>
      </c>
      <c r="H1561" s="1">
        <v>3000</v>
      </c>
      <c r="I1561" s="1">
        <v>82</v>
      </c>
      <c r="J1561" s="1">
        <v>78</v>
      </c>
      <c r="K1561" s="1" t="s">
        <v>56</v>
      </c>
      <c r="L1561" s="1" t="s">
        <v>1712</v>
      </c>
      <c r="M1561" s="1">
        <v>2009</v>
      </c>
      <c r="N1561" s="1">
        <v>55.676151655185599</v>
      </c>
      <c r="O1561" s="1">
        <v>-120.400475639375</v>
      </c>
      <c r="P1561" s="1" t="s">
        <v>8354</v>
      </c>
      <c r="Q1561" s="1" t="s">
        <v>8355</v>
      </c>
      <c r="R1561" s="1" t="s">
        <v>22</v>
      </c>
    </row>
    <row r="1562" spans="1:18" hidden="1" x14ac:dyDescent="0.3">
      <c r="A1562" s="1" t="s">
        <v>1709</v>
      </c>
      <c r="B1562" s="1" t="s">
        <v>8392</v>
      </c>
      <c r="C1562" s="1" t="s">
        <v>1710</v>
      </c>
      <c r="D1562" s="1">
        <v>102</v>
      </c>
      <c r="E1562" s="1" t="s">
        <v>1714</v>
      </c>
      <c r="F1562" s="1">
        <v>3</v>
      </c>
      <c r="G1562" s="1" t="str">
        <f t="shared" si="57"/>
        <v>3/34</v>
      </c>
      <c r="H1562" s="1">
        <v>3000</v>
      </c>
      <c r="I1562" s="1">
        <v>82</v>
      </c>
      <c r="J1562" s="1">
        <v>78</v>
      </c>
      <c r="K1562" s="1" t="s">
        <v>56</v>
      </c>
      <c r="L1562" s="1" t="s">
        <v>1712</v>
      </c>
      <c r="M1562" s="1">
        <v>2009</v>
      </c>
      <c r="N1562" s="1">
        <v>55.678465109493203</v>
      </c>
      <c r="O1562" s="1">
        <v>-120.40163979360401</v>
      </c>
      <c r="P1562" s="1" t="s">
        <v>8354</v>
      </c>
      <c r="Q1562" s="1" t="s">
        <v>8355</v>
      </c>
      <c r="R1562" s="1" t="s">
        <v>22</v>
      </c>
    </row>
    <row r="1563" spans="1:18" hidden="1" x14ac:dyDescent="0.3">
      <c r="A1563" s="1" t="s">
        <v>1709</v>
      </c>
      <c r="B1563" s="1" t="s">
        <v>8392</v>
      </c>
      <c r="C1563" s="1" t="s">
        <v>1710</v>
      </c>
      <c r="D1563" s="1">
        <v>102</v>
      </c>
      <c r="E1563" s="1" t="s">
        <v>1715</v>
      </c>
      <c r="F1563" s="1">
        <v>4</v>
      </c>
      <c r="G1563" s="1" t="str">
        <f t="shared" si="57"/>
        <v>4/34</v>
      </c>
      <c r="H1563" s="1">
        <v>3000</v>
      </c>
      <c r="I1563" s="1">
        <v>82</v>
      </c>
      <c r="J1563" s="1">
        <v>78</v>
      </c>
      <c r="K1563" s="1" t="s">
        <v>56</v>
      </c>
      <c r="L1563" s="1" t="s">
        <v>1712</v>
      </c>
      <c r="M1563" s="1">
        <v>2009</v>
      </c>
      <c r="N1563" s="1">
        <v>55.6805257977718</v>
      </c>
      <c r="O1563" s="1">
        <v>-120.40309841585101</v>
      </c>
      <c r="P1563" s="1" t="s">
        <v>8354</v>
      </c>
      <c r="Q1563" s="1" t="s">
        <v>8355</v>
      </c>
      <c r="R1563" s="1" t="s">
        <v>22</v>
      </c>
    </row>
    <row r="1564" spans="1:18" hidden="1" x14ac:dyDescent="0.3">
      <c r="A1564" s="1" t="s">
        <v>1709</v>
      </c>
      <c r="B1564" s="1" t="s">
        <v>8392</v>
      </c>
      <c r="C1564" s="1" t="s">
        <v>1710</v>
      </c>
      <c r="D1564" s="1">
        <v>102</v>
      </c>
      <c r="E1564" s="1" t="s">
        <v>1716</v>
      </c>
      <c r="F1564" s="1">
        <v>5</v>
      </c>
      <c r="G1564" s="1" t="str">
        <f t="shared" si="57"/>
        <v>5/34</v>
      </c>
      <c r="H1564" s="1">
        <v>3000</v>
      </c>
      <c r="I1564" s="1">
        <v>82</v>
      </c>
      <c r="J1564" s="1">
        <v>78</v>
      </c>
      <c r="K1564" s="1" t="s">
        <v>56</v>
      </c>
      <c r="L1564" s="1" t="s">
        <v>1712</v>
      </c>
      <c r="M1564" s="1">
        <v>2009</v>
      </c>
      <c r="N1564" s="1">
        <v>55.6823787845195</v>
      </c>
      <c r="O1564" s="1">
        <v>-120.404906053651</v>
      </c>
      <c r="P1564" s="1" t="s">
        <v>8354</v>
      </c>
      <c r="Q1564" s="1" t="s">
        <v>8355</v>
      </c>
      <c r="R1564" s="1" t="s">
        <v>22</v>
      </c>
    </row>
    <row r="1565" spans="1:18" hidden="1" x14ac:dyDescent="0.3">
      <c r="A1565" s="1" t="s">
        <v>1709</v>
      </c>
      <c r="B1565" s="1" t="s">
        <v>8392</v>
      </c>
      <c r="C1565" s="1" t="s">
        <v>1710</v>
      </c>
      <c r="D1565" s="1">
        <v>102</v>
      </c>
      <c r="E1565" s="1" t="s">
        <v>1717</v>
      </c>
      <c r="F1565" s="1">
        <v>6</v>
      </c>
      <c r="G1565" s="1" t="str">
        <f t="shared" si="57"/>
        <v>6/34</v>
      </c>
      <c r="H1565" s="1">
        <v>3000</v>
      </c>
      <c r="I1565" s="1">
        <v>82</v>
      </c>
      <c r="J1565" s="1">
        <v>78</v>
      </c>
      <c r="K1565" s="1" t="s">
        <v>56</v>
      </c>
      <c r="L1565" s="1" t="s">
        <v>1712</v>
      </c>
      <c r="M1565" s="1">
        <v>2009</v>
      </c>
      <c r="N1565" s="1">
        <v>55.6843792468906</v>
      </c>
      <c r="O1565" s="1">
        <v>-120.406680860309</v>
      </c>
      <c r="P1565" s="1" t="s">
        <v>8354</v>
      </c>
      <c r="Q1565" s="1" t="s">
        <v>8355</v>
      </c>
      <c r="R1565" s="1" t="s">
        <v>22</v>
      </c>
    </row>
    <row r="1566" spans="1:18" hidden="1" x14ac:dyDescent="0.3">
      <c r="A1566" s="1" t="s">
        <v>1709</v>
      </c>
      <c r="B1566" s="1" t="s">
        <v>8392</v>
      </c>
      <c r="C1566" s="1" t="s">
        <v>1710</v>
      </c>
      <c r="D1566" s="1">
        <v>102</v>
      </c>
      <c r="E1566" s="1" t="s">
        <v>1718</v>
      </c>
      <c r="F1566" s="1">
        <v>7</v>
      </c>
      <c r="G1566" s="1" t="str">
        <f t="shared" si="57"/>
        <v>7/34</v>
      </c>
      <c r="H1566" s="1">
        <v>3000</v>
      </c>
      <c r="I1566" s="1">
        <v>82</v>
      </c>
      <c r="J1566" s="1">
        <v>78</v>
      </c>
      <c r="K1566" s="1" t="s">
        <v>56</v>
      </c>
      <c r="L1566" s="1" t="s">
        <v>1712</v>
      </c>
      <c r="M1566" s="1">
        <v>2009</v>
      </c>
      <c r="N1566" s="1">
        <v>55.685516839060199</v>
      </c>
      <c r="O1566" s="1">
        <v>-120.40825635312601</v>
      </c>
      <c r="P1566" s="1" t="s">
        <v>8354</v>
      </c>
      <c r="Q1566" s="1" t="s">
        <v>8355</v>
      </c>
      <c r="R1566" s="1" t="s">
        <v>22</v>
      </c>
    </row>
    <row r="1567" spans="1:18" hidden="1" x14ac:dyDescent="0.3">
      <c r="A1567" s="1" t="s">
        <v>1709</v>
      </c>
      <c r="B1567" s="1" t="s">
        <v>8392</v>
      </c>
      <c r="C1567" s="1" t="s">
        <v>1710</v>
      </c>
      <c r="D1567" s="1">
        <v>102</v>
      </c>
      <c r="E1567" s="1" t="s">
        <v>1719</v>
      </c>
      <c r="F1567" s="1">
        <v>8</v>
      </c>
      <c r="G1567" s="1" t="str">
        <f t="shared" si="57"/>
        <v>8/34</v>
      </c>
      <c r="H1567" s="1">
        <v>3000</v>
      </c>
      <c r="I1567" s="1">
        <v>82</v>
      </c>
      <c r="J1567" s="1">
        <v>78</v>
      </c>
      <c r="K1567" s="1" t="s">
        <v>56</v>
      </c>
      <c r="L1567" s="1" t="s">
        <v>1712</v>
      </c>
      <c r="M1567" s="1">
        <v>2009</v>
      </c>
      <c r="N1567" s="1">
        <v>55.686539482402601</v>
      </c>
      <c r="O1567" s="1">
        <v>-120.409898961854</v>
      </c>
      <c r="P1567" s="1" t="s">
        <v>8354</v>
      </c>
      <c r="Q1567" s="1" t="s">
        <v>8355</v>
      </c>
      <c r="R1567" s="1" t="s">
        <v>22</v>
      </c>
    </row>
    <row r="1568" spans="1:18" hidden="1" x14ac:dyDescent="0.3">
      <c r="A1568" s="1" t="s">
        <v>1709</v>
      </c>
      <c r="B1568" s="1" t="s">
        <v>8392</v>
      </c>
      <c r="C1568" s="1" t="s">
        <v>1710</v>
      </c>
      <c r="D1568" s="1">
        <v>102</v>
      </c>
      <c r="E1568" s="1" t="s">
        <v>1720</v>
      </c>
      <c r="F1568" s="1">
        <v>9</v>
      </c>
      <c r="G1568" s="1" t="str">
        <f t="shared" si="57"/>
        <v>9/34</v>
      </c>
      <c r="H1568" s="1">
        <v>3000</v>
      </c>
      <c r="I1568" s="1">
        <v>82</v>
      </c>
      <c r="J1568" s="1">
        <v>78</v>
      </c>
      <c r="K1568" s="1" t="s">
        <v>56</v>
      </c>
      <c r="L1568" s="1" t="s">
        <v>1712</v>
      </c>
      <c r="M1568" s="1">
        <v>2009</v>
      </c>
      <c r="N1568" s="1">
        <v>55.6878977341172</v>
      </c>
      <c r="O1568" s="1">
        <v>-120.412066538948</v>
      </c>
      <c r="P1568" s="1" t="s">
        <v>8354</v>
      </c>
      <c r="Q1568" s="1" t="s">
        <v>8355</v>
      </c>
      <c r="R1568" s="1" t="s">
        <v>22</v>
      </c>
    </row>
    <row r="1569" spans="1:18" hidden="1" x14ac:dyDescent="0.3">
      <c r="A1569" s="1" t="s">
        <v>1709</v>
      </c>
      <c r="B1569" s="1" t="s">
        <v>8392</v>
      </c>
      <c r="C1569" s="1" t="s">
        <v>1710</v>
      </c>
      <c r="D1569" s="1">
        <v>102</v>
      </c>
      <c r="E1569" s="1" t="s">
        <v>1721</v>
      </c>
      <c r="F1569" s="1">
        <v>10</v>
      </c>
      <c r="G1569" s="1" t="str">
        <f t="shared" si="57"/>
        <v>10/34</v>
      </c>
      <c r="H1569" s="1">
        <v>3000</v>
      </c>
      <c r="I1569" s="1">
        <v>82</v>
      </c>
      <c r="J1569" s="1">
        <v>78</v>
      </c>
      <c r="K1569" s="1" t="s">
        <v>56</v>
      </c>
      <c r="L1569" s="1" t="s">
        <v>1712</v>
      </c>
      <c r="M1569" s="1">
        <v>2009</v>
      </c>
      <c r="N1569" s="1">
        <v>55.688680755199996</v>
      </c>
      <c r="O1569" s="1">
        <v>-120.415852539894</v>
      </c>
      <c r="P1569" s="1" t="s">
        <v>8354</v>
      </c>
      <c r="Q1569" s="1" t="s">
        <v>8355</v>
      </c>
      <c r="R1569" s="1" t="s">
        <v>22</v>
      </c>
    </row>
    <row r="1570" spans="1:18" hidden="1" x14ac:dyDescent="0.3">
      <c r="A1570" s="1" t="s">
        <v>1709</v>
      </c>
      <c r="B1570" s="1" t="s">
        <v>8392</v>
      </c>
      <c r="C1570" s="1" t="s">
        <v>1710</v>
      </c>
      <c r="D1570" s="1">
        <v>102</v>
      </c>
      <c r="E1570" s="1" t="s">
        <v>1722</v>
      </c>
      <c r="F1570" s="1">
        <v>11</v>
      </c>
      <c r="G1570" s="1" t="str">
        <f t="shared" si="57"/>
        <v>11/34</v>
      </c>
      <c r="H1570" s="1">
        <v>3000</v>
      </c>
      <c r="I1570" s="1">
        <v>82</v>
      </c>
      <c r="J1570" s="1">
        <v>78</v>
      </c>
      <c r="K1570" s="1" t="s">
        <v>56</v>
      </c>
      <c r="L1570" s="1" t="s">
        <v>1712</v>
      </c>
      <c r="M1570" s="1">
        <v>2009</v>
      </c>
      <c r="N1570" s="1">
        <v>55.689514694524497</v>
      </c>
      <c r="O1570" s="1">
        <v>-120.418134532362</v>
      </c>
      <c r="P1570" s="1" t="s">
        <v>8354</v>
      </c>
      <c r="Q1570" s="1" t="s">
        <v>8355</v>
      </c>
      <c r="R1570" s="1" t="s">
        <v>22</v>
      </c>
    </row>
    <row r="1571" spans="1:18" hidden="1" x14ac:dyDescent="0.3">
      <c r="A1571" s="1" t="s">
        <v>1709</v>
      </c>
      <c r="B1571" s="1" t="s">
        <v>8392</v>
      </c>
      <c r="C1571" s="1" t="s">
        <v>1710</v>
      </c>
      <c r="D1571" s="1">
        <v>102</v>
      </c>
      <c r="E1571" s="1" t="s">
        <v>1723</v>
      </c>
      <c r="F1571" s="1">
        <v>12</v>
      </c>
      <c r="G1571" s="1" t="str">
        <f t="shared" si="57"/>
        <v>12/34</v>
      </c>
      <c r="H1571" s="1">
        <v>3000</v>
      </c>
      <c r="I1571" s="1">
        <v>82</v>
      </c>
      <c r="J1571" s="1">
        <v>78</v>
      </c>
      <c r="K1571" s="1" t="s">
        <v>56</v>
      </c>
      <c r="L1571" s="1" t="s">
        <v>1712</v>
      </c>
      <c r="M1571" s="1">
        <v>2009</v>
      </c>
      <c r="N1571" s="1">
        <v>55.690663780809999</v>
      </c>
      <c r="O1571" s="1">
        <v>-120.42144498663301</v>
      </c>
      <c r="P1571" s="1" t="s">
        <v>8354</v>
      </c>
      <c r="Q1571" s="1" t="s">
        <v>8355</v>
      </c>
      <c r="R1571" s="1" t="s">
        <v>22</v>
      </c>
    </row>
    <row r="1572" spans="1:18" hidden="1" x14ac:dyDescent="0.3">
      <c r="A1572" s="1" t="s">
        <v>1709</v>
      </c>
      <c r="B1572" s="1" t="s">
        <v>8392</v>
      </c>
      <c r="C1572" s="1" t="s">
        <v>1710</v>
      </c>
      <c r="D1572" s="1">
        <v>102</v>
      </c>
      <c r="E1572" s="1" t="s">
        <v>1724</v>
      </c>
      <c r="F1572" s="1">
        <v>13</v>
      </c>
      <c r="G1572" s="1" t="str">
        <f t="shared" si="57"/>
        <v>13/34</v>
      </c>
      <c r="H1572" s="1">
        <v>3000</v>
      </c>
      <c r="I1572" s="1">
        <v>82</v>
      </c>
      <c r="J1572" s="1">
        <v>78</v>
      </c>
      <c r="K1572" s="1" t="s">
        <v>56</v>
      </c>
      <c r="L1572" s="1" t="s">
        <v>1712</v>
      </c>
      <c r="M1572" s="1">
        <v>2009</v>
      </c>
      <c r="N1572" s="1">
        <v>55.692702853951999</v>
      </c>
      <c r="O1572" s="1">
        <v>-120.421625725331</v>
      </c>
      <c r="P1572" s="1" t="s">
        <v>8354</v>
      </c>
      <c r="Q1572" s="1" t="s">
        <v>8355</v>
      </c>
      <c r="R1572" s="1" t="s">
        <v>22</v>
      </c>
    </row>
    <row r="1573" spans="1:18" hidden="1" x14ac:dyDescent="0.3">
      <c r="A1573" s="1" t="s">
        <v>1709</v>
      </c>
      <c r="B1573" s="1" t="s">
        <v>8392</v>
      </c>
      <c r="C1573" s="1" t="s">
        <v>1710</v>
      </c>
      <c r="D1573" s="1">
        <v>102</v>
      </c>
      <c r="E1573" s="1" t="s">
        <v>1725</v>
      </c>
      <c r="F1573" s="1">
        <v>14</v>
      </c>
      <c r="G1573" s="1" t="str">
        <f t="shared" si="57"/>
        <v>14/34</v>
      </c>
      <c r="H1573" s="1">
        <v>3000</v>
      </c>
      <c r="I1573" s="1">
        <v>82</v>
      </c>
      <c r="J1573" s="1">
        <v>78</v>
      </c>
      <c r="K1573" s="1" t="s">
        <v>56</v>
      </c>
      <c r="L1573" s="1" t="s">
        <v>1712</v>
      </c>
      <c r="M1573" s="1">
        <v>2009</v>
      </c>
      <c r="N1573" s="1">
        <v>55.694021694617</v>
      </c>
      <c r="O1573" s="1">
        <v>-120.422487507599</v>
      </c>
      <c r="P1573" s="1" t="s">
        <v>8354</v>
      </c>
      <c r="Q1573" s="1" t="s">
        <v>8355</v>
      </c>
      <c r="R1573" s="1" t="s">
        <v>22</v>
      </c>
    </row>
    <row r="1574" spans="1:18" hidden="1" x14ac:dyDescent="0.3">
      <c r="A1574" s="1" t="s">
        <v>1709</v>
      </c>
      <c r="B1574" s="1" t="s">
        <v>8392</v>
      </c>
      <c r="C1574" s="1" t="s">
        <v>1710</v>
      </c>
      <c r="D1574" s="1">
        <v>102</v>
      </c>
      <c r="E1574" s="1" t="s">
        <v>1726</v>
      </c>
      <c r="F1574" s="1">
        <v>15</v>
      </c>
      <c r="G1574" s="1" t="str">
        <f t="shared" si="57"/>
        <v>15/34</v>
      </c>
      <c r="H1574" s="1">
        <v>3000</v>
      </c>
      <c r="I1574" s="1">
        <v>82</v>
      </c>
      <c r="J1574" s="1">
        <v>78</v>
      </c>
      <c r="K1574" s="1" t="s">
        <v>56</v>
      </c>
      <c r="L1574" s="1" t="s">
        <v>1712</v>
      </c>
      <c r="M1574" s="1">
        <v>2009</v>
      </c>
      <c r="N1574" s="1">
        <v>55.695644999033703</v>
      </c>
      <c r="O1574" s="1">
        <v>-120.423387121612</v>
      </c>
      <c r="P1574" s="1" t="s">
        <v>8354</v>
      </c>
      <c r="Q1574" s="1" t="s">
        <v>8355</v>
      </c>
      <c r="R1574" s="1" t="s">
        <v>22</v>
      </c>
    </row>
    <row r="1575" spans="1:18" hidden="1" x14ac:dyDescent="0.3">
      <c r="A1575" s="1" t="s">
        <v>1709</v>
      </c>
      <c r="B1575" s="1" t="s">
        <v>8392</v>
      </c>
      <c r="C1575" s="1" t="s">
        <v>1710</v>
      </c>
      <c r="D1575" s="1">
        <v>102</v>
      </c>
      <c r="E1575" s="1" t="s">
        <v>1727</v>
      </c>
      <c r="F1575" s="1">
        <v>16</v>
      </c>
      <c r="G1575" s="1" t="str">
        <f t="shared" si="57"/>
        <v>16/34</v>
      </c>
      <c r="H1575" s="1">
        <v>3000</v>
      </c>
      <c r="I1575" s="1">
        <v>82</v>
      </c>
      <c r="J1575" s="1">
        <v>78</v>
      </c>
      <c r="K1575" s="1" t="s">
        <v>56</v>
      </c>
      <c r="L1575" s="1" t="s">
        <v>1712</v>
      </c>
      <c r="M1575" s="1">
        <v>2009</v>
      </c>
      <c r="N1575" s="1">
        <v>55.6974996</v>
      </c>
      <c r="O1575" s="1">
        <v>-120.4249066</v>
      </c>
      <c r="P1575" s="1" t="s">
        <v>8354</v>
      </c>
      <c r="Q1575" s="1" t="s">
        <v>8355</v>
      </c>
      <c r="R1575" s="1" t="s">
        <v>22</v>
      </c>
    </row>
    <row r="1576" spans="1:18" hidden="1" x14ac:dyDescent="0.3">
      <c r="A1576" s="1" t="s">
        <v>1709</v>
      </c>
      <c r="B1576" s="1" t="s">
        <v>8392</v>
      </c>
      <c r="C1576" s="1" t="s">
        <v>1710</v>
      </c>
      <c r="D1576" s="1">
        <v>102</v>
      </c>
      <c r="E1576" s="1" t="s">
        <v>1728</v>
      </c>
      <c r="F1576" s="1">
        <v>17</v>
      </c>
      <c r="G1576" s="1" t="str">
        <f t="shared" si="57"/>
        <v>17/34</v>
      </c>
      <c r="H1576" s="1">
        <v>3000</v>
      </c>
      <c r="I1576" s="1">
        <v>82</v>
      </c>
      <c r="J1576" s="1">
        <v>78</v>
      </c>
      <c r="K1576" s="1" t="s">
        <v>56</v>
      </c>
      <c r="L1576" s="1" t="s">
        <v>1712</v>
      </c>
      <c r="M1576" s="1">
        <v>2009</v>
      </c>
      <c r="N1576" s="1">
        <v>55.698370699999998</v>
      </c>
      <c r="O1576" s="1">
        <v>-120.4279559</v>
      </c>
      <c r="P1576" s="1" t="s">
        <v>8354</v>
      </c>
      <c r="Q1576" s="1" t="s">
        <v>8355</v>
      </c>
      <c r="R1576" s="1" t="s">
        <v>22</v>
      </c>
    </row>
    <row r="1577" spans="1:18" hidden="1" x14ac:dyDescent="0.3">
      <c r="A1577" s="1" t="s">
        <v>1709</v>
      </c>
      <c r="B1577" s="1" t="s">
        <v>8392</v>
      </c>
      <c r="C1577" s="1" t="s">
        <v>1710</v>
      </c>
      <c r="D1577" s="1">
        <v>102</v>
      </c>
      <c r="E1577" s="1" t="s">
        <v>1729</v>
      </c>
      <c r="F1577" s="1">
        <v>18</v>
      </c>
      <c r="G1577" s="1" t="str">
        <f t="shared" si="57"/>
        <v>18/34</v>
      </c>
      <c r="H1577" s="1">
        <v>3000</v>
      </c>
      <c r="I1577" s="1">
        <v>82</v>
      </c>
      <c r="J1577" s="1">
        <v>78</v>
      </c>
      <c r="K1577" s="1" t="s">
        <v>56</v>
      </c>
      <c r="L1577" s="1" t="s">
        <v>1712</v>
      </c>
      <c r="M1577" s="1">
        <v>2009</v>
      </c>
      <c r="N1577" s="1">
        <v>55.700239699999997</v>
      </c>
      <c r="O1577" s="1">
        <v>-120.4301608</v>
      </c>
      <c r="P1577" s="1" t="s">
        <v>8354</v>
      </c>
      <c r="Q1577" s="1" t="s">
        <v>8355</v>
      </c>
      <c r="R1577" s="1" t="s">
        <v>22</v>
      </c>
    </row>
    <row r="1578" spans="1:18" hidden="1" x14ac:dyDescent="0.3">
      <c r="A1578" s="1" t="s">
        <v>1709</v>
      </c>
      <c r="B1578" s="1" t="s">
        <v>8392</v>
      </c>
      <c r="C1578" s="1" t="s">
        <v>1710</v>
      </c>
      <c r="D1578" s="1">
        <v>102</v>
      </c>
      <c r="E1578" s="1" t="s">
        <v>1730</v>
      </c>
      <c r="F1578" s="1">
        <v>19</v>
      </c>
      <c r="G1578" s="1" t="str">
        <f t="shared" si="57"/>
        <v>19/34</v>
      </c>
      <c r="H1578" s="1">
        <v>3000</v>
      </c>
      <c r="I1578" s="1">
        <v>82</v>
      </c>
      <c r="J1578" s="1">
        <v>78</v>
      </c>
      <c r="K1578" s="1" t="s">
        <v>56</v>
      </c>
      <c r="L1578" s="1" t="s">
        <v>1712</v>
      </c>
      <c r="M1578" s="1">
        <v>2009</v>
      </c>
      <c r="N1578" s="1">
        <v>55.701652600000003</v>
      </c>
      <c r="O1578" s="1">
        <v>-120.4300769</v>
      </c>
      <c r="P1578" s="1" t="s">
        <v>8354</v>
      </c>
      <c r="Q1578" s="1" t="s">
        <v>8355</v>
      </c>
      <c r="R1578" s="1" t="s">
        <v>22</v>
      </c>
    </row>
    <row r="1579" spans="1:18" hidden="1" x14ac:dyDescent="0.3">
      <c r="A1579" s="1" t="s">
        <v>1709</v>
      </c>
      <c r="B1579" s="1" t="s">
        <v>8392</v>
      </c>
      <c r="C1579" s="1" t="s">
        <v>1710</v>
      </c>
      <c r="D1579" s="1">
        <v>102</v>
      </c>
      <c r="E1579" s="1" t="s">
        <v>1731</v>
      </c>
      <c r="F1579" s="1">
        <v>20</v>
      </c>
      <c r="G1579" s="1" t="str">
        <f t="shared" si="57"/>
        <v>20/34</v>
      </c>
      <c r="H1579" s="1">
        <v>3000</v>
      </c>
      <c r="I1579" s="1">
        <v>82</v>
      </c>
      <c r="J1579" s="1">
        <v>78</v>
      </c>
      <c r="K1579" s="1" t="s">
        <v>56</v>
      </c>
      <c r="L1579" s="1" t="s">
        <v>1712</v>
      </c>
      <c r="M1579" s="1">
        <v>2009</v>
      </c>
      <c r="N1579" s="1">
        <v>55.703292599999997</v>
      </c>
      <c r="O1579" s="1">
        <v>-120.4293897</v>
      </c>
      <c r="P1579" s="1" t="s">
        <v>8354</v>
      </c>
      <c r="Q1579" s="1" t="s">
        <v>8355</v>
      </c>
      <c r="R1579" s="1" t="s">
        <v>22</v>
      </c>
    </row>
    <row r="1580" spans="1:18" hidden="1" x14ac:dyDescent="0.3">
      <c r="A1580" s="1" t="s">
        <v>1709</v>
      </c>
      <c r="B1580" s="1" t="s">
        <v>8392</v>
      </c>
      <c r="C1580" s="1" t="s">
        <v>1710</v>
      </c>
      <c r="D1580" s="1">
        <v>102</v>
      </c>
      <c r="E1580" s="1" t="s">
        <v>1732</v>
      </c>
      <c r="F1580" s="1">
        <v>21</v>
      </c>
      <c r="G1580" s="1" t="str">
        <f t="shared" si="57"/>
        <v>21/34</v>
      </c>
      <c r="H1580" s="1">
        <v>3000</v>
      </c>
      <c r="I1580" s="1">
        <v>82</v>
      </c>
      <c r="J1580" s="1">
        <v>78</v>
      </c>
      <c r="K1580" s="1" t="s">
        <v>56</v>
      </c>
      <c r="L1580" s="1" t="s">
        <v>1712</v>
      </c>
      <c r="M1580" s="1">
        <v>2009</v>
      </c>
      <c r="N1580" s="1">
        <v>55.704410199999998</v>
      </c>
      <c r="O1580" s="1">
        <v>-120.4286054</v>
      </c>
      <c r="P1580" s="1" t="s">
        <v>8354</v>
      </c>
      <c r="Q1580" s="1" t="s">
        <v>8355</v>
      </c>
      <c r="R1580" s="1" t="s">
        <v>22</v>
      </c>
    </row>
    <row r="1581" spans="1:18" hidden="1" x14ac:dyDescent="0.3">
      <c r="A1581" s="1" t="s">
        <v>1709</v>
      </c>
      <c r="B1581" s="1" t="s">
        <v>8392</v>
      </c>
      <c r="C1581" s="1" t="s">
        <v>1710</v>
      </c>
      <c r="D1581" s="1">
        <v>102</v>
      </c>
      <c r="E1581" s="1" t="s">
        <v>1733</v>
      </c>
      <c r="F1581" s="1">
        <v>22</v>
      </c>
      <c r="G1581" s="1" t="str">
        <f t="shared" si="57"/>
        <v>22/34</v>
      </c>
      <c r="H1581" s="1">
        <v>3000</v>
      </c>
      <c r="I1581" s="1">
        <v>82</v>
      </c>
      <c r="J1581" s="1">
        <v>78</v>
      </c>
      <c r="K1581" s="1" t="s">
        <v>56</v>
      </c>
      <c r="L1581" s="1" t="s">
        <v>1712</v>
      </c>
      <c r="M1581" s="1">
        <v>2009</v>
      </c>
      <c r="N1581" s="1">
        <v>55.705891700000002</v>
      </c>
      <c r="O1581" s="1">
        <v>-120.42875789999999</v>
      </c>
      <c r="P1581" s="1" t="s">
        <v>8354</v>
      </c>
      <c r="Q1581" s="1" t="s">
        <v>8355</v>
      </c>
      <c r="R1581" s="1" t="s">
        <v>22</v>
      </c>
    </row>
    <row r="1582" spans="1:18" hidden="1" x14ac:dyDescent="0.3">
      <c r="A1582" s="1" t="s">
        <v>1709</v>
      </c>
      <c r="B1582" s="1" t="s">
        <v>8392</v>
      </c>
      <c r="C1582" s="1" t="s">
        <v>1710</v>
      </c>
      <c r="D1582" s="1">
        <v>102</v>
      </c>
      <c r="E1582" s="1" t="s">
        <v>1734</v>
      </c>
      <c r="F1582" s="1">
        <v>23</v>
      </c>
      <c r="G1582" s="1" t="str">
        <f t="shared" si="57"/>
        <v>23/34</v>
      </c>
      <c r="H1582" s="1">
        <v>3000</v>
      </c>
      <c r="I1582" s="1">
        <v>82</v>
      </c>
      <c r="J1582" s="1">
        <v>78</v>
      </c>
      <c r="K1582" s="1" t="s">
        <v>56</v>
      </c>
      <c r="L1582" s="1" t="s">
        <v>1712</v>
      </c>
      <c r="M1582" s="1">
        <v>2009</v>
      </c>
      <c r="N1582" s="1">
        <v>55.707400399999997</v>
      </c>
      <c r="O1582" s="1">
        <v>-120.4289668</v>
      </c>
      <c r="P1582" s="1" t="s">
        <v>8354</v>
      </c>
      <c r="Q1582" s="1" t="s">
        <v>8355</v>
      </c>
      <c r="R1582" s="1" t="s">
        <v>22</v>
      </c>
    </row>
    <row r="1583" spans="1:18" hidden="1" x14ac:dyDescent="0.3">
      <c r="A1583" s="1" t="s">
        <v>1709</v>
      </c>
      <c r="B1583" s="1" t="s">
        <v>8392</v>
      </c>
      <c r="C1583" s="1" t="s">
        <v>1710</v>
      </c>
      <c r="D1583" s="1">
        <v>102</v>
      </c>
      <c r="E1583" s="1" t="s">
        <v>1735</v>
      </c>
      <c r="F1583" s="1">
        <v>24</v>
      </c>
      <c r="G1583" s="1" t="str">
        <f t="shared" si="57"/>
        <v>24/34</v>
      </c>
      <c r="H1583" s="1">
        <v>3000</v>
      </c>
      <c r="I1583" s="1">
        <v>82</v>
      </c>
      <c r="J1583" s="1">
        <v>78</v>
      </c>
      <c r="K1583" s="1" t="s">
        <v>56</v>
      </c>
      <c r="L1583" s="1" t="s">
        <v>1712</v>
      </c>
      <c r="M1583" s="1">
        <v>2009</v>
      </c>
      <c r="N1583" s="1">
        <v>55.708856400000002</v>
      </c>
      <c r="O1583" s="1">
        <v>-120.42984269999999</v>
      </c>
      <c r="P1583" s="1" t="s">
        <v>8354</v>
      </c>
      <c r="Q1583" s="1" t="s">
        <v>8355</v>
      </c>
      <c r="R1583" s="1" t="s">
        <v>22</v>
      </c>
    </row>
    <row r="1584" spans="1:18" hidden="1" x14ac:dyDescent="0.3">
      <c r="A1584" s="1" t="s">
        <v>1709</v>
      </c>
      <c r="B1584" s="1" t="s">
        <v>8392</v>
      </c>
      <c r="C1584" s="1" t="s">
        <v>1710</v>
      </c>
      <c r="D1584" s="1">
        <v>102</v>
      </c>
      <c r="E1584" s="1" t="s">
        <v>1736</v>
      </c>
      <c r="F1584" s="1">
        <v>25</v>
      </c>
      <c r="G1584" s="1" t="str">
        <f t="shared" si="57"/>
        <v>25/34</v>
      </c>
      <c r="H1584" s="1">
        <v>3000</v>
      </c>
      <c r="I1584" s="1">
        <v>82</v>
      </c>
      <c r="J1584" s="1">
        <v>78</v>
      </c>
      <c r="K1584" s="1" t="s">
        <v>56</v>
      </c>
      <c r="L1584" s="1" t="s">
        <v>1712</v>
      </c>
      <c r="M1584" s="1">
        <v>2009</v>
      </c>
      <c r="N1584" s="1">
        <v>55.710281999999999</v>
      </c>
      <c r="O1584" s="1">
        <v>-120.4306182</v>
      </c>
      <c r="P1584" s="1" t="s">
        <v>8354</v>
      </c>
      <c r="Q1584" s="1" t="s">
        <v>8355</v>
      </c>
      <c r="R1584" s="1" t="s">
        <v>22</v>
      </c>
    </row>
    <row r="1585" spans="1:18" hidden="1" x14ac:dyDescent="0.3">
      <c r="A1585" s="1" t="s">
        <v>1709</v>
      </c>
      <c r="B1585" s="1" t="s">
        <v>8392</v>
      </c>
      <c r="C1585" s="1" t="s">
        <v>1710</v>
      </c>
      <c r="D1585" s="1">
        <v>102</v>
      </c>
      <c r="E1585" s="1" t="s">
        <v>1737</v>
      </c>
      <c r="F1585" s="1">
        <v>26</v>
      </c>
      <c r="G1585" s="1" t="str">
        <f t="shared" si="57"/>
        <v>26/34</v>
      </c>
      <c r="H1585" s="1">
        <v>3000</v>
      </c>
      <c r="I1585" s="1">
        <v>82</v>
      </c>
      <c r="J1585" s="1">
        <v>78</v>
      </c>
      <c r="K1585" s="1" t="s">
        <v>56</v>
      </c>
      <c r="L1585" s="1" t="s">
        <v>1712</v>
      </c>
      <c r="M1585" s="1">
        <v>2009</v>
      </c>
      <c r="N1585" s="1">
        <v>55.714681863642099</v>
      </c>
      <c r="O1585" s="1">
        <v>-120.43418303489</v>
      </c>
      <c r="P1585" s="1" t="s">
        <v>8354</v>
      </c>
      <c r="Q1585" s="1" t="s">
        <v>8355</v>
      </c>
      <c r="R1585" s="1" t="s">
        <v>22</v>
      </c>
    </row>
    <row r="1586" spans="1:18" hidden="1" x14ac:dyDescent="0.3">
      <c r="A1586" s="1" t="s">
        <v>1709</v>
      </c>
      <c r="B1586" s="1" t="s">
        <v>8392</v>
      </c>
      <c r="C1586" s="1" t="s">
        <v>1710</v>
      </c>
      <c r="D1586" s="1">
        <v>102</v>
      </c>
      <c r="E1586" s="1" t="s">
        <v>1738</v>
      </c>
      <c r="F1586" s="1">
        <v>27</v>
      </c>
      <c r="G1586" s="1" t="str">
        <f t="shared" si="57"/>
        <v>27/34</v>
      </c>
      <c r="H1586" s="1">
        <v>3000</v>
      </c>
      <c r="I1586" s="1">
        <v>82</v>
      </c>
      <c r="J1586" s="1">
        <v>78</v>
      </c>
      <c r="K1586" s="1" t="s">
        <v>56</v>
      </c>
      <c r="L1586" s="1" t="s">
        <v>1712</v>
      </c>
      <c r="M1586" s="1">
        <v>2009</v>
      </c>
      <c r="N1586" s="1">
        <v>55.715815217852096</v>
      </c>
      <c r="O1586" s="1">
        <v>-120.43506017729599</v>
      </c>
      <c r="P1586" s="1" t="s">
        <v>8354</v>
      </c>
      <c r="Q1586" s="1" t="s">
        <v>8355</v>
      </c>
      <c r="R1586" s="1" t="s">
        <v>22</v>
      </c>
    </row>
    <row r="1587" spans="1:18" hidden="1" x14ac:dyDescent="0.3">
      <c r="A1587" s="1" t="s">
        <v>1709</v>
      </c>
      <c r="B1587" s="1" t="s">
        <v>8392</v>
      </c>
      <c r="C1587" s="1" t="s">
        <v>1710</v>
      </c>
      <c r="D1587" s="1">
        <v>102</v>
      </c>
      <c r="E1587" s="1" t="s">
        <v>1739</v>
      </c>
      <c r="F1587" s="1">
        <v>28</v>
      </c>
      <c r="G1587" s="1" t="str">
        <f t="shared" si="57"/>
        <v>28/34</v>
      </c>
      <c r="H1587" s="1">
        <v>3000</v>
      </c>
      <c r="I1587" s="1">
        <v>82</v>
      </c>
      <c r="J1587" s="1">
        <v>78</v>
      </c>
      <c r="K1587" s="1" t="s">
        <v>56</v>
      </c>
      <c r="L1587" s="1" t="s">
        <v>1712</v>
      </c>
      <c r="M1587" s="1">
        <v>2009</v>
      </c>
      <c r="N1587" s="1">
        <v>55.716987917252801</v>
      </c>
      <c r="O1587" s="1">
        <v>-120.436021349878</v>
      </c>
      <c r="P1587" s="1" t="s">
        <v>8354</v>
      </c>
      <c r="Q1587" s="1" t="s">
        <v>8355</v>
      </c>
      <c r="R1587" s="1" t="s">
        <v>22</v>
      </c>
    </row>
    <row r="1588" spans="1:18" hidden="1" x14ac:dyDescent="0.3">
      <c r="A1588" s="1" t="s">
        <v>1709</v>
      </c>
      <c r="B1588" s="1" t="s">
        <v>8392</v>
      </c>
      <c r="C1588" s="1" t="s">
        <v>1710</v>
      </c>
      <c r="D1588" s="1">
        <v>102</v>
      </c>
      <c r="E1588" s="1" t="s">
        <v>1740</v>
      </c>
      <c r="F1588" s="1">
        <v>29</v>
      </c>
      <c r="G1588" s="1" t="str">
        <f t="shared" si="57"/>
        <v>29/34</v>
      </c>
      <c r="H1588" s="1">
        <v>3000</v>
      </c>
      <c r="I1588" s="1">
        <v>82</v>
      </c>
      <c r="J1588" s="1">
        <v>78</v>
      </c>
      <c r="K1588" s="1" t="s">
        <v>56</v>
      </c>
      <c r="L1588" s="1" t="s">
        <v>1712</v>
      </c>
      <c r="M1588" s="1">
        <v>2009</v>
      </c>
      <c r="N1588" s="1">
        <v>55.718117466039899</v>
      </c>
      <c r="O1588" s="1">
        <v>-120.43691226094199</v>
      </c>
      <c r="P1588" s="1" t="s">
        <v>8354</v>
      </c>
      <c r="Q1588" s="1" t="s">
        <v>8355</v>
      </c>
      <c r="R1588" s="1" t="s">
        <v>22</v>
      </c>
    </row>
    <row r="1589" spans="1:18" hidden="1" x14ac:dyDescent="0.3">
      <c r="A1589" s="1" t="s">
        <v>1709</v>
      </c>
      <c r="B1589" s="1" t="s">
        <v>8392</v>
      </c>
      <c r="C1589" s="1" t="s">
        <v>1710</v>
      </c>
      <c r="D1589" s="1">
        <v>102</v>
      </c>
      <c r="E1589" s="1" t="s">
        <v>1741</v>
      </c>
      <c r="F1589" s="1">
        <v>30</v>
      </c>
      <c r="G1589" s="1" t="str">
        <f t="shared" si="57"/>
        <v>30/34</v>
      </c>
      <c r="H1589" s="1">
        <v>3000</v>
      </c>
      <c r="I1589" s="1">
        <v>82</v>
      </c>
      <c r="J1589" s="1">
        <v>78</v>
      </c>
      <c r="K1589" s="1" t="s">
        <v>56</v>
      </c>
      <c r="L1589" s="1" t="s">
        <v>1712</v>
      </c>
      <c r="M1589" s="1">
        <v>2009</v>
      </c>
      <c r="N1589" s="1">
        <v>55.719465403724698</v>
      </c>
      <c r="O1589" s="1">
        <v>-120.43812229333101</v>
      </c>
      <c r="P1589" s="1" t="s">
        <v>8354</v>
      </c>
      <c r="Q1589" s="1" t="s">
        <v>8355</v>
      </c>
      <c r="R1589" s="1" t="s">
        <v>22</v>
      </c>
    </row>
    <row r="1590" spans="1:18" hidden="1" x14ac:dyDescent="0.3">
      <c r="A1590" s="1" t="s">
        <v>1709</v>
      </c>
      <c r="B1590" s="1" t="s">
        <v>8392</v>
      </c>
      <c r="C1590" s="1" t="s">
        <v>1710</v>
      </c>
      <c r="D1590" s="1">
        <v>102</v>
      </c>
      <c r="E1590" s="1" t="s">
        <v>1742</v>
      </c>
      <c r="F1590" s="1">
        <v>31</v>
      </c>
      <c r="G1590" s="1" t="str">
        <f t="shared" si="57"/>
        <v>31/34</v>
      </c>
      <c r="H1590" s="1">
        <v>3000</v>
      </c>
      <c r="I1590" s="1">
        <v>82</v>
      </c>
      <c r="J1590" s="1">
        <v>78</v>
      </c>
      <c r="K1590" s="1" t="s">
        <v>56</v>
      </c>
      <c r="L1590" s="1" t="s">
        <v>1712</v>
      </c>
      <c r="M1590" s="1">
        <v>2009</v>
      </c>
      <c r="N1590" s="1">
        <v>55.720552105676802</v>
      </c>
      <c r="O1590" s="1">
        <v>-120.439705145335</v>
      </c>
      <c r="P1590" s="1" t="s">
        <v>8354</v>
      </c>
      <c r="Q1590" s="1" t="s">
        <v>8355</v>
      </c>
      <c r="R1590" s="1" t="s">
        <v>22</v>
      </c>
    </row>
    <row r="1591" spans="1:18" hidden="1" x14ac:dyDescent="0.3">
      <c r="A1591" s="1" t="s">
        <v>1709</v>
      </c>
      <c r="B1591" s="1" t="s">
        <v>8392</v>
      </c>
      <c r="C1591" s="1" t="s">
        <v>1710</v>
      </c>
      <c r="D1591" s="1">
        <v>102</v>
      </c>
      <c r="E1591" s="1" t="s">
        <v>1743</v>
      </c>
      <c r="F1591" s="1">
        <v>32</v>
      </c>
      <c r="G1591" s="1" t="str">
        <f t="shared" si="57"/>
        <v>32/34</v>
      </c>
      <c r="H1591" s="1">
        <v>3000</v>
      </c>
      <c r="I1591" s="1">
        <v>82</v>
      </c>
      <c r="J1591" s="1">
        <v>78</v>
      </c>
      <c r="K1591" s="1" t="s">
        <v>56</v>
      </c>
      <c r="L1591" s="1" t="s">
        <v>1712</v>
      </c>
      <c r="M1591" s="1">
        <v>2009</v>
      </c>
      <c r="N1591" s="1">
        <v>55.721671639949101</v>
      </c>
      <c r="O1591" s="1">
        <v>-120.44074981425101</v>
      </c>
      <c r="P1591" s="1" t="s">
        <v>8354</v>
      </c>
      <c r="Q1591" s="1" t="s">
        <v>8355</v>
      </c>
      <c r="R1591" s="1" t="s">
        <v>22</v>
      </c>
    </row>
    <row r="1592" spans="1:18" hidden="1" x14ac:dyDescent="0.3">
      <c r="A1592" s="1" t="s">
        <v>1709</v>
      </c>
      <c r="B1592" s="1" t="s">
        <v>8392</v>
      </c>
      <c r="C1592" s="1" t="s">
        <v>1710</v>
      </c>
      <c r="D1592" s="1">
        <v>102</v>
      </c>
      <c r="E1592" s="1" t="s">
        <v>1744</v>
      </c>
      <c r="F1592" s="1">
        <v>33</v>
      </c>
      <c r="G1592" s="1" t="str">
        <f t="shared" si="57"/>
        <v>33/34</v>
      </c>
      <c r="H1592" s="1">
        <v>3000</v>
      </c>
      <c r="I1592" s="1">
        <v>82</v>
      </c>
      <c r="J1592" s="1">
        <v>78</v>
      </c>
      <c r="K1592" s="1" t="s">
        <v>56</v>
      </c>
      <c r="L1592" s="1" t="s">
        <v>1712</v>
      </c>
      <c r="M1592" s="1">
        <v>2009</v>
      </c>
      <c r="N1592" s="1">
        <v>55.723048590990899</v>
      </c>
      <c r="O1592" s="1">
        <v>-120.44178864906</v>
      </c>
      <c r="P1592" s="1" t="s">
        <v>8354</v>
      </c>
      <c r="Q1592" s="1" t="s">
        <v>8355</v>
      </c>
      <c r="R1592" s="1" t="s">
        <v>22</v>
      </c>
    </row>
    <row r="1593" spans="1:18" hidden="1" x14ac:dyDescent="0.3">
      <c r="A1593" s="1" t="s">
        <v>1709</v>
      </c>
      <c r="B1593" s="1" t="s">
        <v>8392</v>
      </c>
      <c r="C1593" s="1" t="s">
        <v>1710</v>
      </c>
      <c r="D1593" s="1">
        <v>102</v>
      </c>
      <c r="E1593" s="1" t="s">
        <v>1745</v>
      </c>
      <c r="F1593" s="1">
        <v>34</v>
      </c>
      <c r="G1593" s="1" t="str">
        <f t="shared" si="57"/>
        <v>34/34</v>
      </c>
      <c r="H1593" s="1">
        <v>3000</v>
      </c>
      <c r="I1593" s="1">
        <v>82</v>
      </c>
      <c r="J1593" s="1">
        <v>78</v>
      </c>
      <c r="K1593" s="1" t="s">
        <v>56</v>
      </c>
      <c r="L1593" s="1" t="s">
        <v>1712</v>
      </c>
      <c r="M1593" s="1">
        <v>2009</v>
      </c>
      <c r="N1593" s="1">
        <v>55.724235542944697</v>
      </c>
      <c r="O1593" s="1">
        <v>-120.44273207170301</v>
      </c>
      <c r="P1593" s="1" t="s">
        <v>8354</v>
      </c>
      <c r="Q1593" s="1" t="s">
        <v>8355</v>
      </c>
      <c r="R1593" s="1" t="s">
        <v>22</v>
      </c>
    </row>
    <row r="1594" spans="1:18" hidden="1" x14ac:dyDescent="0.3">
      <c r="A1594" s="1" t="s">
        <v>1709</v>
      </c>
      <c r="B1594" s="1" t="s">
        <v>8392</v>
      </c>
      <c r="C1594" s="1" t="s">
        <v>1882</v>
      </c>
      <c r="D1594" s="1">
        <v>99</v>
      </c>
      <c r="E1594" s="1" t="s">
        <v>1883</v>
      </c>
      <c r="F1594" s="1">
        <v>1</v>
      </c>
      <c r="G1594" s="1" t="str">
        <f t="shared" ref="G1594:G1625" si="58">F1594&amp;"/"&amp;55</f>
        <v>1/55</v>
      </c>
      <c r="H1594" s="1">
        <v>1800</v>
      </c>
      <c r="I1594" s="1">
        <v>100</v>
      </c>
      <c r="J1594" s="1">
        <v>80</v>
      </c>
      <c r="K1594" s="1" t="s">
        <v>25</v>
      </c>
      <c r="L1594" s="1" t="s">
        <v>691</v>
      </c>
      <c r="M1594" s="1">
        <v>2013</v>
      </c>
      <c r="N1594" s="1">
        <v>50.752163481269498</v>
      </c>
      <c r="O1594" s="1">
        <v>-128.06620130737201</v>
      </c>
      <c r="Q1594" s="1" t="s">
        <v>1884</v>
      </c>
      <c r="R1594" s="1" t="s">
        <v>22</v>
      </c>
    </row>
    <row r="1595" spans="1:18" hidden="1" x14ac:dyDescent="0.3">
      <c r="A1595" s="1" t="s">
        <v>1709</v>
      </c>
      <c r="B1595" s="1" t="s">
        <v>8392</v>
      </c>
      <c r="C1595" s="1" t="s">
        <v>1882</v>
      </c>
      <c r="D1595" s="1">
        <v>99</v>
      </c>
      <c r="E1595" s="1" t="s">
        <v>1885</v>
      </c>
      <c r="F1595" s="1">
        <v>2</v>
      </c>
      <c r="G1595" s="1" t="str">
        <f t="shared" si="58"/>
        <v>2/55</v>
      </c>
      <c r="H1595" s="1">
        <v>1800</v>
      </c>
      <c r="I1595" s="1">
        <v>100</v>
      </c>
      <c r="J1595" s="1">
        <v>80</v>
      </c>
      <c r="K1595" s="1" t="s">
        <v>25</v>
      </c>
      <c r="L1595" s="1" t="s">
        <v>691</v>
      </c>
      <c r="M1595" s="1">
        <v>2013</v>
      </c>
      <c r="N1595" s="1">
        <v>50.751657078117397</v>
      </c>
      <c r="O1595" s="1">
        <v>-128.069455435903</v>
      </c>
      <c r="Q1595" s="1" t="s">
        <v>1884</v>
      </c>
      <c r="R1595" s="1" t="s">
        <v>22</v>
      </c>
    </row>
    <row r="1596" spans="1:18" hidden="1" x14ac:dyDescent="0.3">
      <c r="A1596" s="1" t="s">
        <v>1709</v>
      </c>
      <c r="B1596" s="1" t="s">
        <v>8392</v>
      </c>
      <c r="C1596" s="1" t="s">
        <v>1882</v>
      </c>
      <c r="D1596" s="1">
        <v>99</v>
      </c>
      <c r="E1596" s="1" t="s">
        <v>1886</v>
      </c>
      <c r="F1596" s="1">
        <v>3</v>
      </c>
      <c r="G1596" s="1" t="str">
        <f t="shared" si="58"/>
        <v>3/55</v>
      </c>
      <c r="H1596" s="1">
        <v>1800</v>
      </c>
      <c r="I1596" s="1">
        <v>100</v>
      </c>
      <c r="J1596" s="1">
        <v>80</v>
      </c>
      <c r="K1596" s="1" t="s">
        <v>25</v>
      </c>
      <c r="L1596" s="1" t="s">
        <v>691</v>
      </c>
      <c r="M1596" s="1">
        <v>2013</v>
      </c>
      <c r="N1596" s="1">
        <v>50.752092108057099</v>
      </c>
      <c r="O1596" s="1">
        <v>-128.074868405583</v>
      </c>
      <c r="Q1596" s="1" t="s">
        <v>1884</v>
      </c>
      <c r="R1596" s="1" t="s">
        <v>22</v>
      </c>
    </row>
    <row r="1597" spans="1:18" hidden="1" x14ac:dyDescent="0.3">
      <c r="A1597" s="1" t="s">
        <v>1709</v>
      </c>
      <c r="B1597" s="1" t="s">
        <v>8392</v>
      </c>
      <c r="C1597" s="1" t="s">
        <v>1882</v>
      </c>
      <c r="D1597" s="1">
        <v>99</v>
      </c>
      <c r="E1597" s="1" t="s">
        <v>1887</v>
      </c>
      <c r="F1597" s="1">
        <v>4</v>
      </c>
      <c r="G1597" s="1" t="str">
        <f t="shared" si="58"/>
        <v>4/55</v>
      </c>
      <c r="H1597" s="1">
        <v>1800</v>
      </c>
      <c r="I1597" s="1">
        <v>100</v>
      </c>
      <c r="J1597" s="1">
        <v>80</v>
      </c>
      <c r="K1597" s="1" t="s">
        <v>25</v>
      </c>
      <c r="L1597" s="1" t="s">
        <v>691</v>
      </c>
      <c r="M1597" s="1">
        <v>2013</v>
      </c>
      <c r="N1597" s="1">
        <v>50.757688696705699</v>
      </c>
      <c r="O1597" s="1">
        <v>-128.07536263571899</v>
      </c>
      <c r="Q1597" s="1" t="s">
        <v>1884</v>
      </c>
      <c r="R1597" s="1" t="s">
        <v>22</v>
      </c>
    </row>
    <row r="1598" spans="1:18" hidden="1" x14ac:dyDescent="0.3">
      <c r="A1598" s="1" t="s">
        <v>1709</v>
      </c>
      <c r="B1598" s="1" t="s">
        <v>8392</v>
      </c>
      <c r="C1598" s="1" t="s">
        <v>1882</v>
      </c>
      <c r="D1598" s="1">
        <v>99</v>
      </c>
      <c r="E1598" s="1" t="s">
        <v>1888</v>
      </c>
      <c r="F1598" s="1">
        <v>5</v>
      </c>
      <c r="G1598" s="1" t="str">
        <f t="shared" si="58"/>
        <v>5/55</v>
      </c>
      <c r="H1598" s="1">
        <v>1800</v>
      </c>
      <c r="I1598" s="1">
        <v>100</v>
      </c>
      <c r="J1598" s="1">
        <v>80</v>
      </c>
      <c r="K1598" s="1" t="s">
        <v>25</v>
      </c>
      <c r="L1598" s="1" t="s">
        <v>691</v>
      </c>
      <c r="M1598" s="1">
        <v>2013</v>
      </c>
      <c r="N1598" s="1">
        <v>50.7606669275238</v>
      </c>
      <c r="O1598" s="1">
        <v>-128.07165230116601</v>
      </c>
      <c r="Q1598" s="1" t="s">
        <v>1884</v>
      </c>
      <c r="R1598" s="1" t="s">
        <v>22</v>
      </c>
    </row>
    <row r="1599" spans="1:18" hidden="1" x14ac:dyDescent="0.3">
      <c r="A1599" s="1" t="s">
        <v>1709</v>
      </c>
      <c r="B1599" s="1" t="s">
        <v>8392</v>
      </c>
      <c r="C1599" s="1" t="s">
        <v>1882</v>
      </c>
      <c r="D1599" s="1">
        <v>99</v>
      </c>
      <c r="E1599" s="1" t="s">
        <v>1889</v>
      </c>
      <c r="F1599" s="1">
        <v>6</v>
      </c>
      <c r="G1599" s="1" t="str">
        <f t="shared" si="58"/>
        <v>6/55</v>
      </c>
      <c r="H1599" s="1">
        <v>1800</v>
      </c>
      <c r="I1599" s="1">
        <v>100</v>
      </c>
      <c r="J1599" s="1">
        <v>80</v>
      </c>
      <c r="K1599" s="1" t="s">
        <v>25</v>
      </c>
      <c r="L1599" s="1" t="s">
        <v>691</v>
      </c>
      <c r="M1599" s="1">
        <v>2013</v>
      </c>
      <c r="N1599" s="1">
        <v>50.760892456116999</v>
      </c>
      <c r="O1599" s="1">
        <v>-128.06839830560801</v>
      </c>
      <c r="Q1599" s="1" t="s">
        <v>1884</v>
      </c>
      <c r="R1599" s="1" t="s">
        <v>22</v>
      </c>
    </row>
    <row r="1600" spans="1:18" hidden="1" x14ac:dyDescent="0.3">
      <c r="A1600" s="1" t="s">
        <v>1709</v>
      </c>
      <c r="B1600" s="1" t="s">
        <v>8392</v>
      </c>
      <c r="C1600" s="1" t="s">
        <v>1882</v>
      </c>
      <c r="D1600" s="1">
        <v>99</v>
      </c>
      <c r="E1600" s="1" t="s">
        <v>1890</v>
      </c>
      <c r="F1600" s="1">
        <v>7</v>
      </c>
      <c r="G1600" s="1" t="str">
        <f t="shared" si="58"/>
        <v>7/55</v>
      </c>
      <c r="H1600" s="1">
        <v>1800</v>
      </c>
      <c r="I1600" s="1">
        <v>100</v>
      </c>
      <c r="J1600" s="1">
        <v>80</v>
      </c>
      <c r="K1600" s="1" t="s">
        <v>25</v>
      </c>
      <c r="L1600" s="1" t="s">
        <v>691</v>
      </c>
      <c r="M1600" s="1">
        <v>2013</v>
      </c>
      <c r="N1600" s="1">
        <v>50.761690894599298</v>
      </c>
      <c r="O1600" s="1">
        <v>-128.06428899620499</v>
      </c>
      <c r="Q1600" s="1" t="s">
        <v>1884</v>
      </c>
      <c r="R1600" s="1" t="s">
        <v>22</v>
      </c>
    </row>
    <row r="1601" spans="1:18" hidden="1" x14ac:dyDescent="0.3">
      <c r="A1601" s="1" t="s">
        <v>1709</v>
      </c>
      <c r="B1601" s="1" t="s">
        <v>8392</v>
      </c>
      <c r="C1601" s="1" t="s">
        <v>1882</v>
      </c>
      <c r="D1601" s="1">
        <v>99</v>
      </c>
      <c r="E1601" s="1" t="s">
        <v>1891</v>
      </c>
      <c r="F1601" s="1">
        <v>8</v>
      </c>
      <c r="G1601" s="1" t="str">
        <f t="shared" si="58"/>
        <v>8/55</v>
      </c>
      <c r="H1601" s="1">
        <v>1800</v>
      </c>
      <c r="I1601" s="1">
        <v>100</v>
      </c>
      <c r="J1601" s="1">
        <v>80</v>
      </c>
      <c r="K1601" s="1" t="s">
        <v>25</v>
      </c>
      <c r="L1601" s="1" t="s">
        <v>691</v>
      </c>
      <c r="M1601" s="1">
        <v>2013</v>
      </c>
      <c r="N1601" s="1">
        <v>50.764512554177998</v>
      </c>
      <c r="O1601" s="1">
        <v>-128.05711201627099</v>
      </c>
      <c r="Q1601" s="1" t="s">
        <v>1884</v>
      </c>
      <c r="R1601" s="1" t="s">
        <v>22</v>
      </c>
    </row>
    <row r="1602" spans="1:18" hidden="1" x14ac:dyDescent="0.3">
      <c r="A1602" s="1" t="s">
        <v>1709</v>
      </c>
      <c r="B1602" s="1" t="s">
        <v>8392</v>
      </c>
      <c r="C1602" s="1" t="s">
        <v>1882</v>
      </c>
      <c r="D1602" s="1">
        <v>99</v>
      </c>
      <c r="E1602" s="1" t="s">
        <v>1892</v>
      </c>
      <c r="F1602" s="1">
        <v>9</v>
      </c>
      <c r="G1602" s="1" t="str">
        <f t="shared" si="58"/>
        <v>9/55</v>
      </c>
      <c r="H1602" s="1">
        <v>1800</v>
      </c>
      <c r="I1602" s="1">
        <v>100</v>
      </c>
      <c r="J1602" s="1">
        <v>80</v>
      </c>
      <c r="K1602" s="1" t="s">
        <v>25</v>
      </c>
      <c r="L1602" s="1" t="s">
        <v>691</v>
      </c>
      <c r="M1602" s="1">
        <v>2013</v>
      </c>
      <c r="N1602" s="1">
        <v>50.7688558052795</v>
      </c>
      <c r="O1602" s="1">
        <v>-128.05479211426399</v>
      </c>
      <c r="Q1602" s="1" t="s">
        <v>1884</v>
      </c>
      <c r="R1602" s="1" t="s">
        <v>22</v>
      </c>
    </row>
    <row r="1603" spans="1:18" hidden="1" x14ac:dyDescent="0.3">
      <c r="A1603" s="1" t="s">
        <v>1709</v>
      </c>
      <c r="B1603" s="1" t="s">
        <v>8392</v>
      </c>
      <c r="C1603" s="1" t="s">
        <v>1882</v>
      </c>
      <c r="D1603" s="1">
        <v>99</v>
      </c>
      <c r="E1603" s="1" t="s">
        <v>1893</v>
      </c>
      <c r="F1603" s="1">
        <v>10</v>
      </c>
      <c r="G1603" s="1" t="str">
        <f t="shared" si="58"/>
        <v>10/55</v>
      </c>
      <c r="H1603" s="1">
        <v>1800</v>
      </c>
      <c r="I1603" s="1">
        <v>100</v>
      </c>
      <c r="J1603" s="1">
        <v>80</v>
      </c>
      <c r="K1603" s="1" t="s">
        <v>25</v>
      </c>
      <c r="L1603" s="1" t="s">
        <v>691</v>
      </c>
      <c r="M1603" s="1">
        <v>2013</v>
      </c>
      <c r="N1603" s="1">
        <v>50.770172274049301</v>
      </c>
      <c r="O1603" s="1">
        <v>-128.05081629980799</v>
      </c>
      <c r="Q1603" s="1" t="s">
        <v>1884</v>
      </c>
      <c r="R1603" s="1" t="s">
        <v>22</v>
      </c>
    </row>
    <row r="1604" spans="1:18" hidden="1" x14ac:dyDescent="0.3">
      <c r="A1604" s="1" t="s">
        <v>1709</v>
      </c>
      <c r="B1604" s="1" t="s">
        <v>8392</v>
      </c>
      <c r="C1604" s="1" t="s">
        <v>1882</v>
      </c>
      <c r="D1604" s="1">
        <v>99</v>
      </c>
      <c r="E1604" s="1" t="s">
        <v>1894</v>
      </c>
      <c r="F1604" s="1">
        <v>11</v>
      </c>
      <c r="G1604" s="1" t="str">
        <f t="shared" si="58"/>
        <v>11/55</v>
      </c>
      <c r="H1604" s="1">
        <v>1800</v>
      </c>
      <c r="I1604" s="1">
        <v>100</v>
      </c>
      <c r="J1604" s="1">
        <v>80</v>
      </c>
      <c r="K1604" s="1" t="s">
        <v>25</v>
      </c>
      <c r="L1604" s="1" t="s">
        <v>691</v>
      </c>
      <c r="M1604" s="1">
        <v>2013</v>
      </c>
      <c r="N1604" s="1">
        <v>50.769665913766602</v>
      </c>
      <c r="O1604" s="1">
        <v>-128.04547719365701</v>
      </c>
      <c r="Q1604" s="1" t="s">
        <v>1884</v>
      </c>
      <c r="R1604" s="1" t="s">
        <v>22</v>
      </c>
    </row>
    <row r="1605" spans="1:18" hidden="1" x14ac:dyDescent="0.3">
      <c r="A1605" s="1" t="s">
        <v>1709</v>
      </c>
      <c r="B1605" s="1" t="s">
        <v>8392</v>
      </c>
      <c r="C1605" s="1" t="s">
        <v>1882</v>
      </c>
      <c r="D1605" s="1">
        <v>99</v>
      </c>
      <c r="E1605" s="1" t="s">
        <v>1895</v>
      </c>
      <c r="F1605" s="1">
        <v>12</v>
      </c>
      <c r="G1605" s="1" t="str">
        <f t="shared" si="58"/>
        <v>12/55</v>
      </c>
      <c r="H1605" s="1">
        <v>1800</v>
      </c>
      <c r="I1605" s="1">
        <v>100</v>
      </c>
      <c r="J1605" s="1">
        <v>80</v>
      </c>
      <c r="K1605" s="1" t="s">
        <v>25</v>
      </c>
      <c r="L1605" s="1" t="s">
        <v>691</v>
      </c>
      <c r="M1605" s="1">
        <v>2013</v>
      </c>
      <c r="N1605" s="1">
        <v>50.759110447575402</v>
      </c>
      <c r="O1605" s="1">
        <v>-128.05428649721301</v>
      </c>
      <c r="Q1605" s="1" t="s">
        <v>1884</v>
      </c>
      <c r="R1605" s="1" t="s">
        <v>22</v>
      </c>
    </row>
    <row r="1606" spans="1:18" hidden="1" x14ac:dyDescent="0.3">
      <c r="A1606" s="1" t="s">
        <v>1709</v>
      </c>
      <c r="B1606" s="1" t="s">
        <v>8392</v>
      </c>
      <c r="C1606" s="1" t="s">
        <v>1882</v>
      </c>
      <c r="D1606" s="1">
        <v>99</v>
      </c>
      <c r="E1606" s="1" t="s">
        <v>1896</v>
      </c>
      <c r="F1606" s="1">
        <v>13</v>
      </c>
      <c r="G1606" s="1" t="str">
        <f t="shared" si="58"/>
        <v>13/55</v>
      </c>
      <c r="H1606" s="1">
        <v>1800</v>
      </c>
      <c r="I1606" s="1">
        <v>100</v>
      </c>
      <c r="J1606" s="1">
        <v>80</v>
      </c>
      <c r="K1606" s="1" t="s">
        <v>25</v>
      </c>
      <c r="L1606" s="1" t="s">
        <v>691</v>
      </c>
      <c r="M1606" s="1">
        <v>2013</v>
      </c>
      <c r="N1606" s="1">
        <v>50.759713251954103</v>
      </c>
      <c r="O1606" s="1">
        <v>-128.051778199372</v>
      </c>
      <c r="Q1606" s="1" t="s">
        <v>1884</v>
      </c>
      <c r="R1606" s="1" t="s">
        <v>22</v>
      </c>
    </row>
    <row r="1607" spans="1:18" hidden="1" x14ac:dyDescent="0.3">
      <c r="A1607" s="1" t="s">
        <v>1709</v>
      </c>
      <c r="B1607" s="1" t="s">
        <v>8392</v>
      </c>
      <c r="C1607" s="1" t="s">
        <v>1882</v>
      </c>
      <c r="D1607" s="1">
        <v>99</v>
      </c>
      <c r="E1607" s="1" t="s">
        <v>1897</v>
      </c>
      <c r="F1607" s="1">
        <v>14</v>
      </c>
      <c r="G1607" s="1" t="str">
        <f t="shared" si="58"/>
        <v>14/55</v>
      </c>
      <c r="H1607" s="1">
        <v>1800</v>
      </c>
      <c r="I1607" s="1">
        <v>100</v>
      </c>
      <c r="J1607" s="1">
        <v>80</v>
      </c>
      <c r="K1607" s="1" t="s">
        <v>25</v>
      </c>
      <c r="L1607" s="1" t="s">
        <v>691</v>
      </c>
      <c r="M1607" s="1">
        <v>2013</v>
      </c>
      <c r="N1607" s="1">
        <v>50.760493055706199</v>
      </c>
      <c r="O1607" s="1">
        <v>-128.04840581301701</v>
      </c>
      <c r="Q1607" s="1" t="s">
        <v>1884</v>
      </c>
      <c r="R1607" s="1" t="s">
        <v>22</v>
      </c>
    </row>
    <row r="1608" spans="1:18" hidden="1" x14ac:dyDescent="0.3">
      <c r="A1608" s="1" t="s">
        <v>1709</v>
      </c>
      <c r="B1608" s="1" t="s">
        <v>8392</v>
      </c>
      <c r="C1608" s="1" t="s">
        <v>1882</v>
      </c>
      <c r="D1608" s="1">
        <v>99</v>
      </c>
      <c r="E1608" s="1" t="s">
        <v>1898</v>
      </c>
      <c r="F1608" s="1">
        <v>15</v>
      </c>
      <c r="G1608" s="1" t="str">
        <f t="shared" si="58"/>
        <v>15/55</v>
      </c>
      <c r="H1608" s="1">
        <v>1800</v>
      </c>
      <c r="I1608" s="1">
        <v>100</v>
      </c>
      <c r="J1608" s="1">
        <v>80</v>
      </c>
      <c r="K1608" s="1" t="s">
        <v>25</v>
      </c>
      <c r="L1608" s="1" t="s">
        <v>691</v>
      </c>
      <c r="M1608" s="1">
        <v>2013</v>
      </c>
      <c r="N1608" s="1">
        <v>50.7613822272126</v>
      </c>
      <c r="O1608" s="1">
        <v>-128.04574797826501</v>
      </c>
      <c r="Q1608" s="1" t="s">
        <v>1884</v>
      </c>
      <c r="R1608" s="1" t="s">
        <v>22</v>
      </c>
    </row>
    <row r="1609" spans="1:18" hidden="1" x14ac:dyDescent="0.3">
      <c r="A1609" s="1" t="s">
        <v>1709</v>
      </c>
      <c r="B1609" s="1" t="s">
        <v>8392</v>
      </c>
      <c r="C1609" s="1" t="s">
        <v>1882</v>
      </c>
      <c r="D1609" s="1">
        <v>99</v>
      </c>
      <c r="E1609" s="1" t="s">
        <v>1899</v>
      </c>
      <c r="F1609" s="1">
        <v>16</v>
      </c>
      <c r="G1609" s="1" t="str">
        <f t="shared" si="58"/>
        <v>16/55</v>
      </c>
      <c r="H1609" s="1">
        <v>1800</v>
      </c>
      <c r="I1609" s="1">
        <v>100</v>
      </c>
      <c r="J1609" s="1">
        <v>80</v>
      </c>
      <c r="K1609" s="1" t="s">
        <v>25</v>
      </c>
      <c r="L1609" s="1" t="s">
        <v>691</v>
      </c>
      <c r="M1609" s="1">
        <v>2013</v>
      </c>
      <c r="N1609" s="1">
        <v>50.762538034040098</v>
      </c>
      <c r="O1609" s="1">
        <v>-128.041612719261</v>
      </c>
      <c r="Q1609" s="1" t="s">
        <v>1884</v>
      </c>
      <c r="R1609" s="1" t="s">
        <v>22</v>
      </c>
    </row>
    <row r="1610" spans="1:18" hidden="1" x14ac:dyDescent="0.3">
      <c r="A1610" s="1" t="s">
        <v>1709</v>
      </c>
      <c r="B1610" s="1" t="s">
        <v>8392</v>
      </c>
      <c r="C1610" s="1" t="s">
        <v>1882</v>
      </c>
      <c r="D1610" s="1">
        <v>99</v>
      </c>
      <c r="E1610" s="1" t="s">
        <v>1900</v>
      </c>
      <c r="F1610" s="1">
        <v>17</v>
      </c>
      <c r="G1610" s="1" t="str">
        <f t="shared" si="58"/>
        <v>17/55</v>
      </c>
      <c r="H1610" s="1">
        <v>1800</v>
      </c>
      <c r="I1610" s="1">
        <v>100</v>
      </c>
      <c r="J1610" s="1">
        <v>80</v>
      </c>
      <c r="K1610" s="1" t="s">
        <v>25</v>
      </c>
      <c r="L1610" s="1" t="s">
        <v>691</v>
      </c>
      <c r="M1610" s="1">
        <v>2013</v>
      </c>
      <c r="N1610" s="1">
        <v>50.771467652604102</v>
      </c>
      <c r="O1610" s="1">
        <v>-128.03721022156</v>
      </c>
      <c r="Q1610" s="1" t="s">
        <v>1884</v>
      </c>
      <c r="R1610" s="1" t="s">
        <v>22</v>
      </c>
    </row>
    <row r="1611" spans="1:18" hidden="1" x14ac:dyDescent="0.3">
      <c r="A1611" s="1" t="s">
        <v>1709</v>
      </c>
      <c r="B1611" s="1" t="s">
        <v>8392</v>
      </c>
      <c r="C1611" s="1" t="s">
        <v>1882</v>
      </c>
      <c r="D1611" s="1">
        <v>99</v>
      </c>
      <c r="E1611" s="1" t="s">
        <v>1901</v>
      </c>
      <c r="F1611" s="1">
        <v>18</v>
      </c>
      <c r="G1611" s="1" t="str">
        <f t="shared" si="58"/>
        <v>18/55</v>
      </c>
      <c r="H1611" s="1">
        <v>1800</v>
      </c>
      <c r="I1611" s="1">
        <v>100</v>
      </c>
      <c r="J1611" s="1">
        <v>80</v>
      </c>
      <c r="K1611" s="1" t="s">
        <v>25</v>
      </c>
      <c r="L1611" s="1" t="s">
        <v>691</v>
      </c>
      <c r="M1611" s="1">
        <v>2013</v>
      </c>
      <c r="N1611" s="1">
        <v>50.773070711180402</v>
      </c>
      <c r="O1611" s="1">
        <v>-128.03102663272799</v>
      </c>
      <c r="Q1611" s="1" t="s">
        <v>1884</v>
      </c>
      <c r="R1611" s="1" t="s">
        <v>22</v>
      </c>
    </row>
    <row r="1612" spans="1:18" hidden="1" x14ac:dyDescent="0.3">
      <c r="A1612" s="1" t="s">
        <v>1709</v>
      </c>
      <c r="B1612" s="1" t="s">
        <v>8392</v>
      </c>
      <c r="C1612" s="1" t="s">
        <v>1882</v>
      </c>
      <c r="D1612" s="1">
        <v>99</v>
      </c>
      <c r="E1612" s="1" t="s">
        <v>1902</v>
      </c>
      <c r="F1612" s="1">
        <v>19</v>
      </c>
      <c r="G1612" s="1" t="str">
        <f t="shared" si="58"/>
        <v>19/55</v>
      </c>
      <c r="H1612" s="1">
        <v>1800</v>
      </c>
      <c r="I1612" s="1">
        <v>100</v>
      </c>
      <c r="J1612" s="1">
        <v>80</v>
      </c>
      <c r="K1612" s="1" t="s">
        <v>25</v>
      </c>
      <c r="L1612" s="1" t="s">
        <v>691</v>
      </c>
      <c r="M1612" s="1">
        <v>2013</v>
      </c>
      <c r="N1612" s="1">
        <v>50.774289434791903</v>
      </c>
      <c r="O1612" s="1">
        <v>-128.02694022150001</v>
      </c>
      <c r="Q1612" s="1" t="s">
        <v>1884</v>
      </c>
      <c r="R1612" s="1" t="s">
        <v>22</v>
      </c>
    </row>
    <row r="1613" spans="1:18" hidden="1" x14ac:dyDescent="0.3">
      <c r="A1613" s="1" t="s">
        <v>1709</v>
      </c>
      <c r="B1613" s="1" t="s">
        <v>8392</v>
      </c>
      <c r="C1613" s="1" t="s">
        <v>1882</v>
      </c>
      <c r="D1613" s="1">
        <v>99</v>
      </c>
      <c r="E1613" s="1" t="s">
        <v>1903</v>
      </c>
      <c r="F1613" s="1">
        <v>20</v>
      </c>
      <c r="G1613" s="1" t="str">
        <f t="shared" si="58"/>
        <v>20/55</v>
      </c>
      <c r="H1613" s="1">
        <v>1800</v>
      </c>
      <c r="I1613" s="1">
        <v>100</v>
      </c>
      <c r="J1613" s="1">
        <v>80</v>
      </c>
      <c r="K1613" s="1" t="s">
        <v>25</v>
      </c>
      <c r="L1613" s="1" t="s">
        <v>691</v>
      </c>
      <c r="M1613" s="1">
        <v>2013</v>
      </c>
      <c r="N1613" s="1">
        <v>50.762443233203399</v>
      </c>
      <c r="O1613" s="1">
        <v>-128.01936938385899</v>
      </c>
      <c r="Q1613" s="1" t="s">
        <v>1884</v>
      </c>
      <c r="R1613" s="1" t="s">
        <v>22</v>
      </c>
    </row>
    <row r="1614" spans="1:18" hidden="1" x14ac:dyDescent="0.3">
      <c r="A1614" s="1" t="s">
        <v>1709</v>
      </c>
      <c r="B1614" s="1" t="s">
        <v>8392</v>
      </c>
      <c r="C1614" s="1" t="s">
        <v>1882</v>
      </c>
      <c r="D1614" s="1">
        <v>99</v>
      </c>
      <c r="E1614" s="1" t="s">
        <v>1904</v>
      </c>
      <c r="F1614" s="1">
        <v>21</v>
      </c>
      <c r="G1614" s="1" t="str">
        <f t="shared" si="58"/>
        <v>21/55</v>
      </c>
      <c r="H1614" s="1">
        <v>1800</v>
      </c>
      <c r="I1614" s="1">
        <v>100</v>
      </c>
      <c r="J1614" s="1">
        <v>80</v>
      </c>
      <c r="K1614" s="1" t="s">
        <v>25</v>
      </c>
      <c r="L1614" s="1" t="s">
        <v>691</v>
      </c>
      <c r="M1614" s="1">
        <v>2013</v>
      </c>
      <c r="N1614" s="1">
        <v>50.759998724518198</v>
      </c>
      <c r="O1614" s="1">
        <v>-128.022589235444</v>
      </c>
      <c r="Q1614" s="1" t="s">
        <v>1884</v>
      </c>
      <c r="R1614" s="1" t="s">
        <v>22</v>
      </c>
    </row>
    <row r="1615" spans="1:18" hidden="1" x14ac:dyDescent="0.3">
      <c r="A1615" s="1" t="s">
        <v>1709</v>
      </c>
      <c r="B1615" s="1" t="s">
        <v>8392</v>
      </c>
      <c r="C1615" s="1" t="s">
        <v>1882</v>
      </c>
      <c r="D1615" s="1">
        <v>99</v>
      </c>
      <c r="E1615" s="1" t="s">
        <v>1905</v>
      </c>
      <c r="F1615" s="1">
        <v>22</v>
      </c>
      <c r="G1615" s="1" t="str">
        <f t="shared" si="58"/>
        <v>22/55</v>
      </c>
      <c r="H1615" s="1">
        <v>1800</v>
      </c>
      <c r="I1615" s="1">
        <v>100</v>
      </c>
      <c r="J1615" s="1">
        <v>80</v>
      </c>
      <c r="K1615" s="1" t="s">
        <v>25</v>
      </c>
      <c r="L1615" s="1" t="s">
        <v>691</v>
      </c>
      <c r="M1615" s="1">
        <v>2013</v>
      </c>
      <c r="N1615" s="1">
        <v>50.755165039853402</v>
      </c>
      <c r="O1615" s="1">
        <v>-128.01884224377901</v>
      </c>
      <c r="Q1615" s="1" t="s">
        <v>1884</v>
      </c>
      <c r="R1615" s="1" t="s">
        <v>22</v>
      </c>
    </row>
    <row r="1616" spans="1:18" hidden="1" x14ac:dyDescent="0.3">
      <c r="A1616" s="1" t="s">
        <v>1709</v>
      </c>
      <c r="B1616" s="1" t="s">
        <v>8392</v>
      </c>
      <c r="C1616" s="1" t="s">
        <v>1882</v>
      </c>
      <c r="D1616" s="1">
        <v>99</v>
      </c>
      <c r="E1616" s="1" t="s">
        <v>1906</v>
      </c>
      <c r="F1616" s="1">
        <v>23</v>
      </c>
      <c r="G1616" s="1" t="str">
        <f t="shared" si="58"/>
        <v>23/55</v>
      </c>
      <c r="H1616" s="1">
        <v>1800</v>
      </c>
      <c r="I1616" s="1">
        <v>100</v>
      </c>
      <c r="J1616" s="1">
        <v>80</v>
      </c>
      <c r="K1616" s="1" t="s">
        <v>25</v>
      </c>
      <c r="L1616" s="1" t="s">
        <v>691</v>
      </c>
      <c r="M1616" s="1">
        <v>2013</v>
      </c>
      <c r="N1616" s="1">
        <v>50.748856041583402</v>
      </c>
      <c r="O1616" s="1">
        <v>-128.020836612652</v>
      </c>
      <c r="Q1616" s="1" t="s">
        <v>1884</v>
      </c>
      <c r="R1616" s="1" t="s">
        <v>22</v>
      </c>
    </row>
    <row r="1617" spans="1:18" hidden="1" x14ac:dyDescent="0.3">
      <c r="A1617" s="1" t="s">
        <v>1709</v>
      </c>
      <c r="B1617" s="1" t="s">
        <v>8392</v>
      </c>
      <c r="C1617" s="1" t="s">
        <v>1882</v>
      </c>
      <c r="D1617" s="1">
        <v>99</v>
      </c>
      <c r="E1617" s="1" t="s">
        <v>1907</v>
      </c>
      <c r="F1617" s="1">
        <v>24</v>
      </c>
      <c r="G1617" s="1" t="str">
        <f t="shared" si="58"/>
        <v>24/55</v>
      </c>
      <c r="H1617" s="1">
        <v>1800</v>
      </c>
      <c r="I1617" s="1">
        <v>100</v>
      </c>
      <c r="J1617" s="1">
        <v>80</v>
      </c>
      <c r="K1617" s="1" t="s">
        <v>25</v>
      </c>
      <c r="L1617" s="1" t="s">
        <v>691</v>
      </c>
      <c r="M1617" s="1">
        <v>2013</v>
      </c>
      <c r="N1617" s="1">
        <v>50.747609839833302</v>
      </c>
      <c r="O1617" s="1">
        <v>-128.02357204428299</v>
      </c>
      <c r="Q1617" s="1" t="s">
        <v>1884</v>
      </c>
      <c r="R1617" s="1" t="s">
        <v>22</v>
      </c>
    </row>
    <row r="1618" spans="1:18" hidden="1" x14ac:dyDescent="0.3">
      <c r="A1618" s="1" t="s">
        <v>1709</v>
      </c>
      <c r="B1618" s="1" t="s">
        <v>8392</v>
      </c>
      <c r="C1618" s="1" t="s">
        <v>1882</v>
      </c>
      <c r="D1618" s="1">
        <v>99</v>
      </c>
      <c r="E1618" s="1" t="s">
        <v>1908</v>
      </c>
      <c r="F1618" s="1">
        <v>25</v>
      </c>
      <c r="G1618" s="1" t="str">
        <f t="shared" si="58"/>
        <v>25/55</v>
      </c>
      <c r="H1618" s="1">
        <v>1800</v>
      </c>
      <c r="I1618" s="1">
        <v>100</v>
      </c>
      <c r="J1618" s="1">
        <v>80</v>
      </c>
      <c r="K1618" s="1" t="s">
        <v>25</v>
      </c>
      <c r="L1618" s="1" t="s">
        <v>691</v>
      </c>
      <c r="M1618" s="1">
        <v>2013</v>
      </c>
      <c r="N1618" s="1">
        <v>50.746541887542001</v>
      </c>
      <c r="O1618" s="1">
        <v>-128.02630867241101</v>
      </c>
      <c r="Q1618" s="1" t="s">
        <v>1884</v>
      </c>
      <c r="R1618" s="1" t="s">
        <v>22</v>
      </c>
    </row>
    <row r="1619" spans="1:18" hidden="1" x14ac:dyDescent="0.3">
      <c r="A1619" s="1" t="s">
        <v>1709</v>
      </c>
      <c r="B1619" s="1" t="s">
        <v>8392</v>
      </c>
      <c r="C1619" s="1" t="s">
        <v>1882</v>
      </c>
      <c r="D1619" s="1">
        <v>99</v>
      </c>
      <c r="E1619" s="1" t="s">
        <v>1909</v>
      </c>
      <c r="F1619" s="1">
        <v>26</v>
      </c>
      <c r="G1619" s="1" t="str">
        <f t="shared" si="58"/>
        <v>26/55</v>
      </c>
      <c r="H1619" s="1">
        <v>1800</v>
      </c>
      <c r="I1619" s="1">
        <v>100</v>
      </c>
      <c r="J1619" s="1">
        <v>80</v>
      </c>
      <c r="K1619" s="1" t="s">
        <v>25</v>
      </c>
      <c r="L1619" s="1" t="s">
        <v>691</v>
      </c>
      <c r="M1619" s="1">
        <v>2013</v>
      </c>
      <c r="N1619" s="1">
        <v>50.7455203845997</v>
      </c>
      <c r="O1619" s="1">
        <v>-128.02932744003701</v>
      </c>
      <c r="Q1619" s="1" t="s">
        <v>1884</v>
      </c>
      <c r="R1619" s="1" t="s">
        <v>22</v>
      </c>
    </row>
    <row r="1620" spans="1:18" hidden="1" x14ac:dyDescent="0.3">
      <c r="A1620" s="1" t="s">
        <v>1709</v>
      </c>
      <c r="B1620" s="1" t="s">
        <v>8392</v>
      </c>
      <c r="C1620" s="1" t="s">
        <v>1882</v>
      </c>
      <c r="D1620" s="1">
        <v>99</v>
      </c>
      <c r="E1620" s="1" t="s">
        <v>1910</v>
      </c>
      <c r="F1620" s="1">
        <v>27</v>
      </c>
      <c r="G1620" s="1" t="str">
        <f t="shared" si="58"/>
        <v>27/55</v>
      </c>
      <c r="H1620" s="1">
        <v>1800</v>
      </c>
      <c r="I1620" s="1">
        <v>100</v>
      </c>
      <c r="J1620" s="1">
        <v>80</v>
      </c>
      <c r="K1620" s="1" t="s">
        <v>25</v>
      </c>
      <c r="L1620" s="1" t="s">
        <v>691</v>
      </c>
      <c r="M1620" s="1">
        <v>2013</v>
      </c>
      <c r="N1620" s="1">
        <v>50.739656040740002</v>
      </c>
      <c r="O1620" s="1">
        <v>-128.02740794654201</v>
      </c>
      <c r="Q1620" s="1" t="s">
        <v>1884</v>
      </c>
      <c r="R1620" s="1" t="s">
        <v>22</v>
      </c>
    </row>
    <row r="1621" spans="1:18" hidden="1" x14ac:dyDescent="0.3">
      <c r="A1621" s="1" t="s">
        <v>1709</v>
      </c>
      <c r="B1621" s="1" t="s">
        <v>8392</v>
      </c>
      <c r="C1621" s="1" t="s">
        <v>1882</v>
      </c>
      <c r="D1621" s="1">
        <v>99</v>
      </c>
      <c r="E1621" s="1" t="s">
        <v>1911</v>
      </c>
      <c r="F1621" s="1">
        <v>28</v>
      </c>
      <c r="G1621" s="1" t="str">
        <f t="shared" si="58"/>
        <v>28/55</v>
      </c>
      <c r="H1621" s="1">
        <v>1800</v>
      </c>
      <c r="I1621" s="1">
        <v>100</v>
      </c>
      <c r="J1621" s="1">
        <v>80</v>
      </c>
      <c r="K1621" s="1" t="s">
        <v>25</v>
      </c>
      <c r="L1621" s="1" t="s">
        <v>691</v>
      </c>
      <c r="M1621" s="1">
        <v>2013</v>
      </c>
      <c r="N1621" s="1">
        <v>50.738777840186202</v>
      </c>
      <c r="O1621" s="1">
        <v>-128.03002649544101</v>
      </c>
      <c r="Q1621" s="1" t="s">
        <v>1884</v>
      </c>
      <c r="R1621" s="1" t="s">
        <v>22</v>
      </c>
    </row>
    <row r="1622" spans="1:18" hidden="1" x14ac:dyDescent="0.3">
      <c r="A1622" s="1" t="s">
        <v>1709</v>
      </c>
      <c r="B1622" s="1" t="s">
        <v>8392</v>
      </c>
      <c r="C1622" s="1" t="s">
        <v>1882</v>
      </c>
      <c r="D1622" s="1">
        <v>99</v>
      </c>
      <c r="E1622" s="1" t="s">
        <v>1912</v>
      </c>
      <c r="F1622" s="1">
        <v>29</v>
      </c>
      <c r="G1622" s="1" t="str">
        <f t="shared" si="58"/>
        <v>29/55</v>
      </c>
      <c r="H1622" s="1">
        <v>1800</v>
      </c>
      <c r="I1622" s="1">
        <v>100</v>
      </c>
      <c r="J1622" s="1">
        <v>80</v>
      </c>
      <c r="K1622" s="1" t="s">
        <v>25</v>
      </c>
      <c r="L1622" s="1" t="s">
        <v>691</v>
      </c>
      <c r="M1622" s="1">
        <v>2013</v>
      </c>
      <c r="N1622" s="1">
        <v>50.762244000000003</v>
      </c>
      <c r="O1622" s="1">
        <v>-128.01544200000001</v>
      </c>
      <c r="Q1622" s="1" t="s">
        <v>1884</v>
      </c>
      <c r="R1622" s="1" t="s">
        <v>22</v>
      </c>
    </row>
    <row r="1623" spans="1:18" hidden="1" x14ac:dyDescent="0.3">
      <c r="A1623" s="1" t="s">
        <v>1709</v>
      </c>
      <c r="B1623" s="1" t="s">
        <v>8392</v>
      </c>
      <c r="C1623" s="1" t="s">
        <v>1882</v>
      </c>
      <c r="D1623" s="1">
        <v>99</v>
      </c>
      <c r="E1623" s="1" t="s">
        <v>1913</v>
      </c>
      <c r="F1623" s="1">
        <v>30</v>
      </c>
      <c r="G1623" s="1" t="str">
        <f t="shared" si="58"/>
        <v>30/55</v>
      </c>
      <c r="H1623" s="1">
        <v>1800</v>
      </c>
      <c r="I1623" s="1">
        <v>100</v>
      </c>
      <c r="J1623" s="1">
        <v>80</v>
      </c>
      <c r="K1623" s="1" t="s">
        <v>25</v>
      </c>
      <c r="L1623" s="1" t="s">
        <v>691</v>
      </c>
      <c r="M1623" s="1">
        <v>2013</v>
      </c>
      <c r="N1623" s="1">
        <v>50.761606</v>
      </c>
      <c r="O1623" s="1">
        <v>-128.00904800000001</v>
      </c>
      <c r="Q1623" s="1" t="s">
        <v>1884</v>
      </c>
      <c r="R1623" s="1" t="s">
        <v>22</v>
      </c>
    </row>
    <row r="1624" spans="1:18" hidden="1" x14ac:dyDescent="0.3">
      <c r="A1624" s="1" t="s">
        <v>1709</v>
      </c>
      <c r="B1624" s="1" t="s">
        <v>8392</v>
      </c>
      <c r="C1624" s="1" t="s">
        <v>1882</v>
      </c>
      <c r="D1624" s="1">
        <v>99</v>
      </c>
      <c r="E1624" s="1" t="s">
        <v>1914</v>
      </c>
      <c r="F1624" s="1">
        <v>31</v>
      </c>
      <c r="G1624" s="1" t="str">
        <f t="shared" si="58"/>
        <v>31/55</v>
      </c>
      <c r="H1624" s="1">
        <v>1800</v>
      </c>
      <c r="I1624" s="1">
        <v>100</v>
      </c>
      <c r="J1624" s="1">
        <v>80</v>
      </c>
      <c r="K1624" s="1" t="s">
        <v>25</v>
      </c>
      <c r="L1624" s="1" t="s">
        <v>691</v>
      </c>
      <c r="M1624" s="1">
        <v>2013</v>
      </c>
      <c r="N1624" s="1">
        <v>50.762529000000001</v>
      </c>
      <c r="O1624" s="1">
        <v>-128.00593599999999</v>
      </c>
      <c r="Q1624" s="1" t="s">
        <v>1884</v>
      </c>
      <c r="R1624" s="1" t="s">
        <v>22</v>
      </c>
    </row>
    <row r="1625" spans="1:18" hidden="1" x14ac:dyDescent="0.3">
      <c r="A1625" s="1" t="s">
        <v>1709</v>
      </c>
      <c r="B1625" s="1" t="s">
        <v>8392</v>
      </c>
      <c r="C1625" s="1" t="s">
        <v>1882</v>
      </c>
      <c r="D1625" s="1">
        <v>99</v>
      </c>
      <c r="E1625" s="1" t="s">
        <v>1915</v>
      </c>
      <c r="F1625" s="1">
        <v>32</v>
      </c>
      <c r="G1625" s="1" t="str">
        <f t="shared" si="58"/>
        <v>32/55</v>
      </c>
      <c r="H1625" s="1">
        <v>1800</v>
      </c>
      <c r="I1625" s="1">
        <v>100</v>
      </c>
      <c r="J1625" s="1">
        <v>80</v>
      </c>
      <c r="K1625" s="1" t="s">
        <v>25</v>
      </c>
      <c r="L1625" s="1" t="s">
        <v>691</v>
      </c>
      <c r="M1625" s="1">
        <v>2013</v>
      </c>
      <c r="N1625" s="1">
        <v>50.765284000000001</v>
      </c>
      <c r="O1625" s="1">
        <v>-128.00196600000001</v>
      </c>
      <c r="Q1625" s="1" t="s">
        <v>1884</v>
      </c>
      <c r="R1625" s="1" t="s">
        <v>22</v>
      </c>
    </row>
    <row r="1626" spans="1:18" hidden="1" x14ac:dyDescent="0.3">
      <c r="A1626" s="1" t="s">
        <v>1709</v>
      </c>
      <c r="B1626" s="1" t="s">
        <v>8392</v>
      </c>
      <c r="C1626" s="1" t="s">
        <v>1882</v>
      </c>
      <c r="D1626" s="1">
        <v>99</v>
      </c>
      <c r="E1626" s="1" t="s">
        <v>1916</v>
      </c>
      <c r="F1626" s="1">
        <v>33</v>
      </c>
      <c r="G1626" s="1" t="str">
        <f t="shared" ref="G1626:G1648" si="59">F1626&amp;"/"&amp;55</f>
        <v>33/55</v>
      </c>
      <c r="H1626" s="1">
        <v>1800</v>
      </c>
      <c r="I1626" s="1">
        <v>100</v>
      </c>
      <c r="J1626" s="1">
        <v>80</v>
      </c>
      <c r="K1626" s="1" t="s">
        <v>25</v>
      </c>
      <c r="L1626" s="1" t="s">
        <v>691</v>
      </c>
      <c r="M1626" s="1">
        <v>2013</v>
      </c>
      <c r="N1626" s="1">
        <v>50.766866</v>
      </c>
      <c r="O1626" s="1">
        <v>-127.998662</v>
      </c>
      <c r="Q1626" s="1" t="s">
        <v>1884</v>
      </c>
      <c r="R1626" s="1" t="s">
        <v>22</v>
      </c>
    </row>
    <row r="1627" spans="1:18" hidden="1" x14ac:dyDescent="0.3">
      <c r="A1627" s="1" t="s">
        <v>1709</v>
      </c>
      <c r="B1627" s="1" t="s">
        <v>8392</v>
      </c>
      <c r="C1627" s="1" t="s">
        <v>1882</v>
      </c>
      <c r="D1627" s="1">
        <v>99</v>
      </c>
      <c r="E1627" s="1" t="s">
        <v>1917</v>
      </c>
      <c r="F1627" s="1">
        <v>34</v>
      </c>
      <c r="G1627" s="1" t="str">
        <f t="shared" si="59"/>
        <v>34/55</v>
      </c>
      <c r="H1627" s="1">
        <v>1800</v>
      </c>
      <c r="I1627" s="1">
        <v>100</v>
      </c>
      <c r="J1627" s="1">
        <v>80</v>
      </c>
      <c r="K1627" s="1" t="s">
        <v>25</v>
      </c>
      <c r="L1627" s="1" t="s">
        <v>691</v>
      </c>
      <c r="M1627" s="1">
        <v>2013</v>
      </c>
      <c r="N1627" s="1">
        <v>50.767753999999897</v>
      </c>
      <c r="O1627" s="1">
        <v>-127.994478</v>
      </c>
      <c r="Q1627" s="1" t="s">
        <v>1884</v>
      </c>
      <c r="R1627" s="1" t="s">
        <v>22</v>
      </c>
    </row>
    <row r="1628" spans="1:18" hidden="1" x14ac:dyDescent="0.3">
      <c r="A1628" s="1" t="s">
        <v>1709</v>
      </c>
      <c r="B1628" s="1" t="s">
        <v>8392</v>
      </c>
      <c r="C1628" s="1" t="s">
        <v>1882</v>
      </c>
      <c r="D1628" s="1">
        <v>99</v>
      </c>
      <c r="E1628" s="1" t="s">
        <v>1918</v>
      </c>
      <c r="F1628" s="1">
        <v>35</v>
      </c>
      <c r="G1628" s="1" t="str">
        <f t="shared" si="59"/>
        <v>35/55</v>
      </c>
      <c r="H1628" s="1">
        <v>1800</v>
      </c>
      <c r="I1628" s="1">
        <v>100</v>
      </c>
      <c r="J1628" s="1">
        <v>80</v>
      </c>
      <c r="K1628" s="1" t="s">
        <v>25</v>
      </c>
      <c r="L1628" s="1" t="s">
        <v>691</v>
      </c>
      <c r="M1628" s="1">
        <v>2013</v>
      </c>
      <c r="N1628" s="1">
        <v>50.776479999999999</v>
      </c>
      <c r="O1628" s="1">
        <v>-128.02147199999899</v>
      </c>
      <c r="Q1628" s="1" t="s">
        <v>1884</v>
      </c>
      <c r="R1628" s="1" t="s">
        <v>22</v>
      </c>
    </row>
    <row r="1629" spans="1:18" hidden="1" x14ac:dyDescent="0.3">
      <c r="A1629" s="1" t="s">
        <v>1709</v>
      </c>
      <c r="B1629" s="1" t="s">
        <v>8392</v>
      </c>
      <c r="C1629" s="1" t="s">
        <v>1882</v>
      </c>
      <c r="D1629" s="1">
        <v>99</v>
      </c>
      <c r="E1629" s="1" t="s">
        <v>1919</v>
      </c>
      <c r="F1629" s="1">
        <v>36</v>
      </c>
      <c r="G1629" s="1" t="str">
        <f t="shared" si="59"/>
        <v>36/55</v>
      </c>
      <c r="H1629" s="1">
        <v>1800</v>
      </c>
      <c r="I1629" s="1">
        <v>100</v>
      </c>
      <c r="J1629" s="1">
        <v>80</v>
      </c>
      <c r="K1629" s="1" t="s">
        <v>25</v>
      </c>
      <c r="L1629" s="1" t="s">
        <v>691</v>
      </c>
      <c r="M1629" s="1">
        <v>2013</v>
      </c>
      <c r="N1629" s="1">
        <v>50.777605999999999</v>
      </c>
      <c r="O1629" s="1">
        <v>-128.01531299999999</v>
      </c>
      <c r="Q1629" s="1" t="s">
        <v>1884</v>
      </c>
      <c r="R1629" s="1" t="s">
        <v>22</v>
      </c>
    </row>
    <row r="1630" spans="1:18" hidden="1" x14ac:dyDescent="0.3">
      <c r="A1630" s="1" t="s">
        <v>1709</v>
      </c>
      <c r="B1630" s="1" t="s">
        <v>8392</v>
      </c>
      <c r="C1630" s="1" t="s">
        <v>1882</v>
      </c>
      <c r="D1630" s="1">
        <v>99</v>
      </c>
      <c r="E1630" s="1" t="s">
        <v>1920</v>
      </c>
      <c r="F1630" s="1">
        <v>37</v>
      </c>
      <c r="G1630" s="1" t="str">
        <f t="shared" si="59"/>
        <v>37/55</v>
      </c>
      <c r="H1630" s="1">
        <v>1800</v>
      </c>
      <c r="I1630" s="1">
        <v>100</v>
      </c>
      <c r="J1630" s="1">
        <v>80</v>
      </c>
      <c r="K1630" s="1" t="s">
        <v>25</v>
      </c>
      <c r="L1630" s="1" t="s">
        <v>691</v>
      </c>
      <c r="M1630" s="1">
        <v>2013</v>
      </c>
      <c r="N1630" s="1">
        <v>50.775610999999898</v>
      </c>
      <c r="O1630" s="1">
        <v>-128.05432300000001</v>
      </c>
      <c r="Q1630" s="1" t="s">
        <v>1884</v>
      </c>
      <c r="R1630" s="1" t="s">
        <v>22</v>
      </c>
    </row>
    <row r="1631" spans="1:18" hidden="1" x14ac:dyDescent="0.3">
      <c r="A1631" s="1" t="s">
        <v>1709</v>
      </c>
      <c r="B1631" s="1" t="s">
        <v>8392</v>
      </c>
      <c r="C1631" s="1" t="s">
        <v>1882</v>
      </c>
      <c r="D1631" s="1">
        <v>99</v>
      </c>
      <c r="E1631" s="1" t="s">
        <v>1921</v>
      </c>
      <c r="F1631" s="1">
        <v>38</v>
      </c>
      <c r="G1631" s="1" t="str">
        <f t="shared" si="59"/>
        <v>38/55</v>
      </c>
      <c r="H1631" s="1">
        <v>1800</v>
      </c>
      <c r="I1631" s="1">
        <v>100</v>
      </c>
      <c r="J1631" s="1">
        <v>80</v>
      </c>
      <c r="K1631" s="1" t="s">
        <v>25</v>
      </c>
      <c r="L1631" s="1" t="s">
        <v>691</v>
      </c>
      <c r="M1631" s="1">
        <v>2013</v>
      </c>
      <c r="N1631" s="1">
        <v>50.7777689999999</v>
      </c>
      <c r="O1631" s="1">
        <v>-128.04953800000001</v>
      </c>
      <c r="Q1631" s="1" t="s">
        <v>1884</v>
      </c>
      <c r="R1631" s="1" t="s">
        <v>22</v>
      </c>
    </row>
    <row r="1632" spans="1:18" hidden="1" x14ac:dyDescent="0.3">
      <c r="A1632" s="1" t="s">
        <v>1709</v>
      </c>
      <c r="B1632" s="1" t="s">
        <v>8392</v>
      </c>
      <c r="C1632" s="1" t="s">
        <v>1882</v>
      </c>
      <c r="D1632" s="1">
        <v>99</v>
      </c>
      <c r="E1632" s="1" t="s">
        <v>1922</v>
      </c>
      <c r="F1632" s="1">
        <v>39</v>
      </c>
      <c r="G1632" s="1" t="str">
        <f t="shared" si="59"/>
        <v>39/55</v>
      </c>
      <c r="H1632" s="1">
        <v>1800</v>
      </c>
      <c r="I1632" s="1">
        <v>100</v>
      </c>
      <c r="J1632" s="1">
        <v>80</v>
      </c>
      <c r="K1632" s="1" t="s">
        <v>25</v>
      </c>
      <c r="L1632" s="1" t="s">
        <v>691</v>
      </c>
      <c r="M1632" s="1">
        <v>2013</v>
      </c>
      <c r="N1632" s="1">
        <v>50.777659999999997</v>
      </c>
      <c r="O1632" s="1">
        <v>-128.04041900000001</v>
      </c>
      <c r="Q1632" s="1" t="s">
        <v>1884</v>
      </c>
      <c r="R1632" s="1" t="s">
        <v>22</v>
      </c>
    </row>
    <row r="1633" spans="1:18" hidden="1" x14ac:dyDescent="0.3">
      <c r="A1633" s="1" t="s">
        <v>1709</v>
      </c>
      <c r="B1633" s="1" t="s">
        <v>8392</v>
      </c>
      <c r="C1633" s="1" t="s">
        <v>1882</v>
      </c>
      <c r="D1633" s="1">
        <v>99</v>
      </c>
      <c r="E1633" s="1" t="s">
        <v>1923</v>
      </c>
      <c r="F1633" s="1">
        <v>40</v>
      </c>
      <c r="G1633" s="1" t="str">
        <f t="shared" si="59"/>
        <v>40/55</v>
      </c>
      <c r="H1633" s="1">
        <v>1800</v>
      </c>
      <c r="I1633" s="1">
        <v>100</v>
      </c>
      <c r="J1633" s="1">
        <v>80</v>
      </c>
      <c r="K1633" s="1" t="s">
        <v>25</v>
      </c>
      <c r="L1633" s="1" t="s">
        <v>691</v>
      </c>
      <c r="M1633" s="1">
        <v>2013</v>
      </c>
      <c r="N1633" s="1">
        <v>50.779682000000001</v>
      </c>
      <c r="O1633" s="1">
        <v>-128.037114</v>
      </c>
      <c r="Q1633" s="1" t="s">
        <v>1884</v>
      </c>
      <c r="R1633" s="1" t="s">
        <v>22</v>
      </c>
    </row>
    <row r="1634" spans="1:18" hidden="1" x14ac:dyDescent="0.3">
      <c r="A1634" s="1" t="s">
        <v>1709</v>
      </c>
      <c r="B1634" s="1" t="s">
        <v>8392</v>
      </c>
      <c r="C1634" s="1" t="s">
        <v>1882</v>
      </c>
      <c r="D1634" s="1">
        <v>99</v>
      </c>
      <c r="E1634" s="1" t="s">
        <v>1924</v>
      </c>
      <c r="F1634" s="1">
        <v>41</v>
      </c>
      <c r="G1634" s="1" t="str">
        <f t="shared" si="59"/>
        <v>41/55</v>
      </c>
      <c r="H1634" s="1">
        <v>1800</v>
      </c>
      <c r="I1634" s="1">
        <v>100</v>
      </c>
      <c r="J1634" s="1">
        <v>80</v>
      </c>
      <c r="K1634" s="1" t="s">
        <v>25</v>
      </c>
      <c r="L1634" s="1" t="s">
        <v>691</v>
      </c>
      <c r="M1634" s="1">
        <v>2013</v>
      </c>
      <c r="N1634" s="1">
        <v>50.781269000000002</v>
      </c>
      <c r="O1634" s="1">
        <v>-128.03310200000001</v>
      </c>
      <c r="Q1634" s="1" t="s">
        <v>1884</v>
      </c>
      <c r="R1634" s="1" t="s">
        <v>22</v>
      </c>
    </row>
    <row r="1635" spans="1:18" hidden="1" x14ac:dyDescent="0.3">
      <c r="A1635" s="1" t="s">
        <v>1709</v>
      </c>
      <c r="B1635" s="1" t="s">
        <v>8392</v>
      </c>
      <c r="C1635" s="1" t="s">
        <v>1882</v>
      </c>
      <c r="D1635" s="1">
        <v>99</v>
      </c>
      <c r="E1635" s="1" t="s">
        <v>1925</v>
      </c>
      <c r="F1635" s="1">
        <v>42</v>
      </c>
      <c r="G1635" s="1" t="str">
        <f t="shared" si="59"/>
        <v>42/55</v>
      </c>
      <c r="H1635" s="1">
        <v>1800</v>
      </c>
      <c r="I1635" s="1">
        <v>100</v>
      </c>
      <c r="J1635" s="1">
        <v>80</v>
      </c>
      <c r="K1635" s="1" t="s">
        <v>25</v>
      </c>
      <c r="L1635" s="1" t="s">
        <v>691</v>
      </c>
      <c r="M1635" s="1">
        <v>2013</v>
      </c>
      <c r="N1635" s="1">
        <v>50.783019000000003</v>
      </c>
      <c r="O1635" s="1">
        <v>-128.03063399999999</v>
      </c>
      <c r="Q1635" s="1" t="s">
        <v>1884</v>
      </c>
      <c r="R1635" s="1" t="s">
        <v>22</v>
      </c>
    </row>
    <row r="1636" spans="1:18" hidden="1" x14ac:dyDescent="0.3">
      <c r="A1636" s="1" t="s">
        <v>1709</v>
      </c>
      <c r="B1636" s="1" t="s">
        <v>8392</v>
      </c>
      <c r="C1636" s="1" t="s">
        <v>1882</v>
      </c>
      <c r="D1636" s="1">
        <v>99</v>
      </c>
      <c r="E1636" s="1" t="s">
        <v>1926</v>
      </c>
      <c r="F1636" s="1">
        <v>43</v>
      </c>
      <c r="G1636" s="1" t="str">
        <f t="shared" si="59"/>
        <v>43/55</v>
      </c>
      <c r="H1636" s="1">
        <v>1800</v>
      </c>
      <c r="I1636" s="1">
        <v>100</v>
      </c>
      <c r="J1636" s="1">
        <v>80</v>
      </c>
      <c r="K1636" s="1" t="s">
        <v>25</v>
      </c>
      <c r="L1636" s="1" t="s">
        <v>691</v>
      </c>
      <c r="M1636" s="1">
        <v>2013</v>
      </c>
      <c r="N1636" s="1">
        <v>50.783467000000002</v>
      </c>
      <c r="O1636" s="1">
        <v>-128.02505500000001</v>
      </c>
      <c r="Q1636" s="1" t="s">
        <v>1884</v>
      </c>
      <c r="R1636" s="1" t="s">
        <v>22</v>
      </c>
    </row>
    <row r="1637" spans="1:18" hidden="1" x14ac:dyDescent="0.3">
      <c r="A1637" s="1" t="s">
        <v>1709</v>
      </c>
      <c r="B1637" s="1" t="s">
        <v>8392</v>
      </c>
      <c r="C1637" s="1" t="s">
        <v>1882</v>
      </c>
      <c r="D1637" s="1">
        <v>99</v>
      </c>
      <c r="E1637" s="1" t="s">
        <v>1927</v>
      </c>
      <c r="F1637" s="1">
        <v>44</v>
      </c>
      <c r="G1637" s="1" t="str">
        <f t="shared" si="59"/>
        <v>44/55</v>
      </c>
      <c r="H1637" s="1">
        <v>1800</v>
      </c>
      <c r="I1637" s="1">
        <v>100</v>
      </c>
      <c r="J1637" s="1">
        <v>80</v>
      </c>
      <c r="K1637" s="1" t="s">
        <v>25</v>
      </c>
      <c r="L1637" s="1" t="s">
        <v>691</v>
      </c>
      <c r="M1637" s="1">
        <v>2013</v>
      </c>
      <c r="N1637" s="1">
        <v>50.784497999999999</v>
      </c>
      <c r="O1637" s="1">
        <v>-128.019755</v>
      </c>
      <c r="Q1637" s="1" t="s">
        <v>1884</v>
      </c>
      <c r="R1637" s="1" t="s">
        <v>22</v>
      </c>
    </row>
    <row r="1638" spans="1:18" hidden="1" x14ac:dyDescent="0.3">
      <c r="A1638" s="1" t="s">
        <v>1709</v>
      </c>
      <c r="B1638" s="1" t="s">
        <v>8392</v>
      </c>
      <c r="C1638" s="1" t="s">
        <v>1882</v>
      </c>
      <c r="D1638" s="1">
        <v>99</v>
      </c>
      <c r="E1638" s="1" t="s">
        <v>1928</v>
      </c>
      <c r="F1638" s="1">
        <v>45</v>
      </c>
      <c r="G1638" s="1" t="str">
        <f t="shared" si="59"/>
        <v>45/55</v>
      </c>
      <c r="H1638" s="1">
        <v>1800</v>
      </c>
      <c r="I1638" s="1">
        <v>100</v>
      </c>
      <c r="J1638" s="1">
        <v>80</v>
      </c>
      <c r="K1638" s="1" t="s">
        <v>25</v>
      </c>
      <c r="L1638" s="1" t="s">
        <v>691</v>
      </c>
      <c r="M1638" s="1">
        <v>2013</v>
      </c>
      <c r="N1638" s="1">
        <v>50.785285000000002</v>
      </c>
      <c r="O1638" s="1">
        <v>-128.01546300000001</v>
      </c>
      <c r="Q1638" s="1" t="s">
        <v>1884</v>
      </c>
      <c r="R1638" s="1" t="s">
        <v>22</v>
      </c>
    </row>
    <row r="1639" spans="1:18" hidden="1" x14ac:dyDescent="0.3">
      <c r="A1639" s="1" t="s">
        <v>1709</v>
      </c>
      <c r="B1639" s="1" t="s">
        <v>8392</v>
      </c>
      <c r="C1639" s="1" t="s">
        <v>1882</v>
      </c>
      <c r="D1639" s="1">
        <v>99</v>
      </c>
      <c r="E1639" s="1" t="s">
        <v>1929</v>
      </c>
      <c r="F1639" s="1">
        <v>46</v>
      </c>
      <c r="G1639" s="1" t="str">
        <f t="shared" si="59"/>
        <v>46/55</v>
      </c>
      <c r="H1639" s="1">
        <v>1800</v>
      </c>
      <c r="I1639" s="1">
        <v>100</v>
      </c>
      <c r="J1639" s="1">
        <v>80</v>
      </c>
      <c r="K1639" s="1" t="s">
        <v>25</v>
      </c>
      <c r="L1639" s="1" t="s">
        <v>691</v>
      </c>
      <c r="M1639" s="1">
        <v>2013</v>
      </c>
      <c r="N1639" s="1">
        <v>50.786655000000003</v>
      </c>
      <c r="O1639" s="1">
        <v>-128.01179400000001</v>
      </c>
      <c r="Q1639" s="1" t="s">
        <v>1884</v>
      </c>
      <c r="R1639" s="1" t="s">
        <v>22</v>
      </c>
    </row>
    <row r="1640" spans="1:18" hidden="1" x14ac:dyDescent="0.3">
      <c r="A1640" s="1" t="s">
        <v>1709</v>
      </c>
      <c r="B1640" s="1" t="s">
        <v>8392</v>
      </c>
      <c r="C1640" s="1" t="s">
        <v>1882</v>
      </c>
      <c r="D1640" s="1">
        <v>99</v>
      </c>
      <c r="E1640" s="1" t="s">
        <v>1930</v>
      </c>
      <c r="F1640" s="1">
        <v>47</v>
      </c>
      <c r="G1640" s="1" t="str">
        <f t="shared" si="59"/>
        <v>47/55</v>
      </c>
      <c r="H1640" s="1">
        <v>1800</v>
      </c>
      <c r="I1640" s="1">
        <v>100</v>
      </c>
      <c r="J1640" s="1">
        <v>80</v>
      </c>
      <c r="K1640" s="1" t="s">
        <v>25</v>
      </c>
      <c r="L1640" s="1" t="s">
        <v>691</v>
      </c>
      <c r="M1640" s="1">
        <v>2013</v>
      </c>
      <c r="N1640" s="1">
        <v>50.786410999999902</v>
      </c>
      <c r="O1640" s="1">
        <v>-128.007374</v>
      </c>
      <c r="Q1640" s="1" t="s">
        <v>1884</v>
      </c>
      <c r="R1640" s="1" t="s">
        <v>22</v>
      </c>
    </row>
    <row r="1641" spans="1:18" hidden="1" x14ac:dyDescent="0.3">
      <c r="A1641" s="1" t="s">
        <v>1709</v>
      </c>
      <c r="B1641" s="1" t="s">
        <v>8392</v>
      </c>
      <c r="C1641" s="1" t="s">
        <v>1882</v>
      </c>
      <c r="D1641" s="1">
        <v>99</v>
      </c>
      <c r="E1641" s="1" t="s">
        <v>1931</v>
      </c>
      <c r="F1641" s="1">
        <v>48</v>
      </c>
      <c r="G1641" s="1" t="str">
        <f t="shared" si="59"/>
        <v>48/55</v>
      </c>
      <c r="H1641" s="1">
        <v>1800</v>
      </c>
      <c r="I1641" s="1">
        <v>100</v>
      </c>
      <c r="J1641" s="1">
        <v>80</v>
      </c>
      <c r="K1641" s="1" t="s">
        <v>25</v>
      </c>
      <c r="L1641" s="1" t="s">
        <v>691</v>
      </c>
      <c r="M1641" s="1">
        <v>2013</v>
      </c>
      <c r="N1641" s="1">
        <v>50.791334999999897</v>
      </c>
      <c r="O1641" s="1">
        <v>-128.03155699999999</v>
      </c>
      <c r="Q1641" s="1" t="s">
        <v>1884</v>
      </c>
      <c r="R1641" s="1" t="s">
        <v>22</v>
      </c>
    </row>
    <row r="1642" spans="1:18" hidden="1" x14ac:dyDescent="0.3">
      <c r="A1642" s="1" t="s">
        <v>1709</v>
      </c>
      <c r="B1642" s="1" t="s">
        <v>8392</v>
      </c>
      <c r="C1642" s="1" t="s">
        <v>1882</v>
      </c>
      <c r="D1642" s="1">
        <v>99</v>
      </c>
      <c r="E1642" s="1" t="s">
        <v>1932</v>
      </c>
      <c r="F1642" s="1">
        <v>49</v>
      </c>
      <c r="G1642" s="1" t="str">
        <f t="shared" si="59"/>
        <v>49/55</v>
      </c>
      <c r="H1642" s="1">
        <v>1800</v>
      </c>
      <c r="I1642" s="1">
        <v>100</v>
      </c>
      <c r="J1642" s="1">
        <v>80</v>
      </c>
      <c r="K1642" s="1" t="s">
        <v>25</v>
      </c>
      <c r="L1642" s="1" t="s">
        <v>691</v>
      </c>
      <c r="M1642" s="1">
        <v>2013</v>
      </c>
      <c r="N1642" s="1">
        <v>50.792080999999897</v>
      </c>
      <c r="O1642" s="1">
        <v>-128.02556999999999</v>
      </c>
      <c r="Q1642" s="1" t="s">
        <v>1884</v>
      </c>
      <c r="R1642" s="1" t="s">
        <v>22</v>
      </c>
    </row>
    <row r="1643" spans="1:18" hidden="1" x14ac:dyDescent="0.3">
      <c r="A1643" s="1" t="s">
        <v>1709</v>
      </c>
      <c r="B1643" s="1" t="s">
        <v>8392</v>
      </c>
      <c r="C1643" s="1" t="s">
        <v>1882</v>
      </c>
      <c r="D1643" s="1">
        <v>99</v>
      </c>
      <c r="E1643" s="1" t="s">
        <v>1933</v>
      </c>
      <c r="F1643" s="1">
        <v>50</v>
      </c>
      <c r="G1643" s="1" t="str">
        <f t="shared" si="59"/>
        <v>50/55</v>
      </c>
      <c r="H1643" s="1">
        <v>1800</v>
      </c>
      <c r="I1643" s="1">
        <v>100</v>
      </c>
      <c r="J1643" s="1">
        <v>80</v>
      </c>
      <c r="K1643" s="1" t="s">
        <v>25</v>
      </c>
      <c r="L1643" s="1" t="s">
        <v>691</v>
      </c>
      <c r="M1643" s="1">
        <v>2013</v>
      </c>
      <c r="N1643" s="1">
        <v>50.792515000000002</v>
      </c>
      <c r="O1643" s="1">
        <v>-128.01954000000001</v>
      </c>
      <c r="Q1643" s="1" t="s">
        <v>1884</v>
      </c>
      <c r="R1643" s="1" t="s">
        <v>22</v>
      </c>
    </row>
    <row r="1644" spans="1:18" hidden="1" x14ac:dyDescent="0.3">
      <c r="A1644" s="1" t="s">
        <v>1709</v>
      </c>
      <c r="B1644" s="1" t="s">
        <v>8392</v>
      </c>
      <c r="C1644" s="1" t="s">
        <v>1882</v>
      </c>
      <c r="D1644" s="1">
        <v>99</v>
      </c>
      <c r="E1644" s="1" t="s">
        <v>1934</v>
      </c>
      <c r="F1644" s="1">
        <v>51</v>
      </c>
      <c r="G1644" s="1" t="str">
        <f t="shared" si="59"/>
        <v>51/55</v>
      </c>
      <c r="H1644" s="1">
        <v>1800</v>
      </c>
      <c r="I1644" s="1">
        <v>100</v>
      </c>
      <c r="J1644" s="1">
        <v>80</v>
      </c>
      <c r="K1644" s="1" t="s">
        <v>25</v>
      </c>
      <c r="L1644" s="1" t="s">
        <v>691</v>
      </c>
      <c r="M1644" s="1">
        <v>2013</v>
      </c>
      <c r="N1644" s="1">
        <v>50.793016999999899</v>
      </c>
      <c r="O1644" s="1">
        <v>-128.014498</v>
      </c>
      <c r="Q1644" s="1" t="s">
        <v>1884</v>
      </c>
      <c r="R1644" s="1" t="s">
        <v>22</v>
      </c>
    </row>
    <row r="1645" spans="1:18" hidden="1" x14ac:dyDescent="0.3">
      <c r="A1645" s="1" t="s">
        <v>1709</v>
      </c>
      <c r="B1645" s="1" t="s">
        <v>8392</v>
      </c>
      <c r="C1645" s="1" t="s">
        <v>1882</v>
      </c>
      <c r="D1645" s="1">
        <v>99</v>
      </c>
      <c r="E1645" s="1" t="s">
        <v>1935</v>
      </c>
      <c r="F1645" s="1">
        <v>52</v>
      </c>
      <c r="G1645" s="1" t="str">
        <f t="shared" si="59"/>
        <v>52/55</v>
      </c>
      <c r="H1645" s="1">
        <v>1800</v>
      </c>
      <c r="I1645" s="1">
        <v>100</v>
      </c>
      <c r="J1645" s="1">
        <v>80</v>
      </c>
      <c r="K1645" s="1" t="s">
        <v>25</v>
      </c>
      <c r="L1645" s="1" t="s">
        <v>691</v>
      </c>
      <c r="M1645" s="1">
        <v>2013</v>
      </c>
      <c r="N1645" s="1">
        <v>50.790615999999901</v>
      </c>
      <c r="O1645" s="1">
        <v>-128.00795299999999</v>
      </c>
      <c r="Q1645" s="1" t="s">
        <v>1884</v>
      </c>
      <c r="R1645" s="1" t="s">
        <v>22</v>
      </c>
    </row>
    <row r="1646" spans="1:18" hidden="1" x14ac:dyDescent="0.3">
      <c r="A1646" s="1" t="s">
        <v>1709</v>
      </c>
      <c r="B1646" s="1" t="s">
        <v>8392</v>
      </c>
      <c r="C1646" s="1" t="s">
        <v>1882</v>
      </c>
      <c r="D1646" s="1">
        <v>99</v>
      </c>
      <c r="E1646" s="1" t="s">
        <v>1936</v>
      </c>
      <c r="F1646" s="1">
        <v>53</v>
      </c>
      <c r="G1646" s="1" t="str">
        <f t="shared" si="59"/>
        <v>53/55</v>
      </c>
      <c r="H1646" s="1">
        <v>1800</v>
      </c>
      <c r="I1646" s="1">
        <v>100</v>
      </c>
      <c r="J1646" s="1">
        <v>80</v>
      </c>
      <c r="K1646" s="1" t="s">
        <v>25</v>
      </c>
      <c r="L1646" s="1" t="s">
        <v>691</v>
      </c>
      <c r="M1646" s="1">
        <v>2013</v>
      </c>
      <c r="N1646" s="1">
        <v>50.792786</v>
      </c>
      <c r="O1646" s="1">
        <v>-128.00383299999999</v>
      </c>
      <c r="Q1646" s="1" t="s">
        <v>1884</v>
      </c>
      <c r="R1646" s="1" t="s">
        <v>22</v>
      </c>
    </row>
    <row r="1647" spans="1:18" hidden="1" x14ac:dyDescent="0.3">
      <c r="A1647" s="1" t="s">
        <v>1709</v>
      </c>
      <c r="B1647" s="1" t="s">
        <v>8392</v>
      </c>
      <c r="C1647" s="1" t="s">
        <v>1882</v>
      </c>
      <c r="D1647" s="1">
        <v>99</v>
      </c>
      <c r="E1647" s="1" t="s">
        <v>1937</v>
      </c>
      <c r="F1647" s="1">
        <v>54</v>
      </c>
      <c r="G1647" s="1" t="str">
        <f t="shared" si="59"/>
        <v>54/55</v>
      </c>
      <c r="H1647" s="1">
        <v>1800</v>
      </c>
      <c r="I1647" s="1">
        <v>100</v>
      </c>
      <c r="J1647" s="1">
        <v>80</v>
      </c>
      <c r="K1647" s="1" t="s">
        <v>25</v>
      </c>
      <c r="L1647" s="1" t="s">
        <v>691</v>
      </c>
      <c r="M1647" s="1">
        <v>2013</v>
      </c>
      <c r="N1647" s="1">
        <v>50.793993</v>
      </c>
      <c r="O1647" s="1">
        <v>-128.00037900000001</v>
      </c>
      <c r="Q1647" s="1" t="s">
        <v>1884</v>
      </c>
      <c r="R1647" s="1" t="s">
        <v>22</v>
      </c>
    </row>
    <row r="1648" spans="1:18" hidden="1" x14ac:dyDescent="0.3">
      <c r="A1648" s="1" t="s">
        <v>1709</v>
      </c>
      <c r="B1648" s="1" t="s">
        <v>8392</v>
      </c>
      <c r="C1648" s="1" t="s">
        <v>1882</v>
      </c>
      <c r="D1648" s="1">
        <v>99</v>
      </c>
      <c r="E1648" s="1" t="s">
        <v>1938</v>
      </c>
      <c r="F1648" s="1">
        <v>55</v>
      </c>
      <c r="G1648" s="1" t="str">
        <f t="shared" si="59"/>
        <v>55/55</v>
      </c>
      <c r="H1648" s="1">
        <v>1800</v>
      </c>
      <c r="I1648" s="1">
        <v>100</v>
      </c>
      <c r="J1648" s="1">
        <v>80</v>
      </c>
      <c r="K1648" s="1" t="s">
        <v>25</v>
      </c>
      <c r="L1648" s="1" t="s">
        <v>691</v>
      </c>
      <c r="M1648" s="1">
        <v>2013</v>
      </c>
      <c r="N1648" s="1">
        <v>50.755450000000003</v>
      </c>
      <c r="O1648" s="1">
        <v>-128.014197</v>
      </c>
      <c r="Q1648" s="1" t="s">
        <v>1884</v>
      </c>
      <c r="R1648" s="1" t="s">
        <v>22</v>
      </c>
    </row>
    <row r="1649" spans="1:18" hidden="1" x14ac:dyDescent="0.3">
      <c r="A1649" s="1" t="s">
        <v>1709</v>
      </c>
      <c r="B1649" s="1" t="s">
        <v>8392</v>
      </c>
      <c r="C1649" s="1" t="s">
        <v>1751</v>
      </c>
      <c r="D1649" s="1">
        <v>144</v>
      </c>
      <c r="E1649" s="1" t="s">
        <v>1752</v>
      </c>
      <c r="F1649" s="1">
        <v>1</v>
      </c>
      <c r="G1649" s="1" t="str">
        <f t="shared" ref="G1649:G1696" si="60">F1649&amp;"/"&amp;48</f>
        <v>1/48</v>
      </c>
      <c r="H1649" s="1">
        <v>3000</v>
      </c>
      <c r="I1649" s="1">
        <v>90</v>
      </c>
      <c r="J1649" s="1">
        <v>80</v>
      </c>
      <c r="K1649" s="1" t="s">
        <v>25</v>
      </c>
      <c r="L1649" s="1" t="s">
        <v>199</v>
      </c>
      <c r="M1649" s="1">
        <v>2011</v>
      </c>
      <c r="N1649" s="1">
        <v>55.774442999999998</v>
      </c>
      <c r="O1649" s="1">
        <v>-122.274935</v>
      </c>
      <c r="Q1649" s="1" t="s">
        <v>1753</v>
      </c>
      <c r="R1649" s="1" t="s">
        <v>22</v>
      </c>
    </row>
    <row r="1650" spans="1:18" hidden="1" x14ac:dyDescent="0.3">
      <c r="A1650" s="1" t="s">
        <v>1709</v>
      </c>
      <c r="B1650" s="1" t="s">
        <v>8392</v>
      </c>
      <c r="C1650" s="1" t="s">
        <v>1751</v>
      </c>
      <c r="D1650" s="1">
        <v>144</v>
      </c>
      <c r="E1650" s="1" t="s">
        <v>1754</v>
      </c>
      <c r="F1650" s="1">
        <v>2</v>
      </c>
      <c r="G1650" s="1" t="str">
        <f t="shared" si="60"/>
        <v>2/48</v>
      </c>
      <c r="H1650" s="1">
        <v>3000</v>
      </c>
      <c r="I1650" s="1">
        <v>90</v>
      </c>
      <c r="J1650" s="1">
        <v>80</v>
      </c>
      <c r="K1650" s="1" t="s">
        <v>25</v>
      </c>
      <c r="L1650" s="1" t="s">
        <v>199</v>
      </c>
      <c r="M1650" s="1">
        <v>2011</v>
      </c>
      <c r="N1650" s="1">
        <v>55.775649999999999</v>
      </c>
      <c r="O1650" s="1">
        <v>-122.27684499999999</v>
      </c>
      <c r="Q1650" s="1" t="s">
        <v>1753</v>
      </c>
      <c r="R1650" s="1" t="s">
        <v>22</v>
      </c>
    </row>
    <row r="1651" spans="1:18" hidden="1" x14ac:dyDescent="0.3">
      <c r="A1651" s="1" t="s">
        <v>1709</v>
      </c>
      <c r="B1651" s="1" t="s">
        <v>8392</v>
      </c>
      <c r="C1651" s="1" t="s">
        <v>1751</v>
      </c>
      <c r="D1651" s="1">
        <v>144</v>
      </c>
      <c r="E1651" s="1" t="s">
        <v>1755</v>
      </c>
      <c r="F1651" s="1">
        <v>3</v>
      </c>
      <c r="G1651" s="1" t="str">
        <f t="shared" si="60"/>
        <v>3/48</v>
      </c>
      <c r="H1651" s="1">
        <v>3000</v>
      </c>
      <c r="I1651" s="1">
        <v>90</v>
      </c>
      <c r="J1651" s="1">
        <v>80</v>
      </c>
      <c r="K1651" s="1" t="s">
        <v>25</v>
      </c>
      <c r="L1651" s="1" t="s">
        <v>199</v>
      </c>
      <c r="M1651" s="1">
        <v>2011</v>
      </c>
      <c r="N1651" s="1">
        <v>55.777254999999997</v>
      </c>
      <c r="O1651" s="1">
        <v>-122.278347</v>
      </c>
      <c r="Q1651" s="1" t="s">
        <v>1753</v>
      </c>
      <c r="R1651" s="1" t="s">
        <v>22</v>
      </c>
    </row>
    <row r="1652" spans="1:18" hidden="1" x14ac:dyDescent="0.3">
      <c r="A1652" s="1" t="s">
        <v>1709</v>
      </c>
      <c r="B1652" s="1" t="s">
        <v>8392</v>
      </c>
      <c r="C1652" s="1" t="s">
        <v>1751</v>
      </c>
      <c r="D1652" s="1">
        <v>144</v>
      </c>
      <c r="E1652" s="1" t="s">
        <v>1756</v>
      </c>
      <c r="F1652" s="1">
        <v>4</v>
      </c>
      <c r="G1652" s="1" t="str">
        <f t="shared" si="60"/>
        <v>4/48</v>
      </c>
      <c r="H1652" s="1">
        <v>3000</v>
      </c>
      <c r="I1652" s="1">
        <v>90</v>
      </c>
      <c r="J1652" s="1">
        <v>80</v>
      </c>
      <c r="K1652" s="1" t="s">
        <v>25</v>
      </c>
      <c r="L1652" s="1" t="s">
        <v>199</v>
      </c>
      <c r="M1652" s="1">
        <v>2011</v>
      </c>
      <c r="N1652" s="1">
        <v>55.778702999999901</v>
      </c>
      <c r="O1652" s="1">
        <v>-122.279785</v>
      </c>
      <c r="Q1652" s="1" t="s">
        <v>1753</v>
      </c>
      <c r="R1652" s="1" t="s">
        <v>22</v>
      </c>
    </row>
    <row r="1653" spans="1:18" hidden="1" x14ac:dyDescent="0.3">
      <c r="A1653" s="1" t="s">
        <v>1709</v>
      </c>
      <c r="B1653" s="1" t="s">
        <v>8392</v>
      </c>
      <c r="C1653" s="1" t="s">
        <v>1751</v>
      </c>
      <c r="D1653" s="1">
        <v>144</v>
      </c>
      <c r="E1653" s="1" t="s">
        <v>1757</v>
      </c>
      <c r="F1653" s="1">
        <v>5</v>
      </c>
      <c r="G1653" s="1" t="str">
        <f t="shared" si="60"/>
        <v>5/48</v>
      </c>
      <c r="H1653" s="1">
        <v>3000</v>
      </c>
      <c r="I1653" s="1">
        <v>90</v>
      </c>
      <c r="J1653" s="1">
        <v>80</v>
      </c>
      <c r="K1653" s="1" t="s">
        <v>25</v>
      </c>
      <c r="L1653" s="1" t="s">
        <v>199</v>
      </c>
      <c r="M1653" s="1">
        <v>2011</v>
      </c>
      <c r="N1653" s="1">
        <v>55.780441000000003</v>
      </c>
      <c r="O1653" s="1">
        <v>-122.28128700000001</v>
      </c>
      <c r="Q1653" s="1" t="s">
        <v>1753</v>
      </c>
      <c r="R1653" s="1" t="s">
        <v>22</v>
      </c>
    </row>
    <row r="1654" spans="1:18" hidden="1" x14ac:dyDescent="0.3">
      <c r="A1654" s="1" t="s">
        <v>1709</v>
      </c>
      <c r="B1654" s="1" t="s">
        <v>8392</v>
      </c>
      <c r="C1654" s="1" t="s">
        <v>1751</v>
      </c>
      <c r="D1654" s="1">
        <v>144</v>
      </c>
      <c r="E1654" s="1" t="s">
        <v>1758</v>
      </c>
      <c r="F1654" s="1">
        <v>6</v>
      </c>
      <c r="G1654" s="1" t="str">
        <f t="shared" si="60"/>
        <v>6/48</v>
      </c>
      <c r="H1654" s="1">
        <v>3000</v>
      </c>
      <c r="I1654" s="1">
        <v>90</v>
      </c>
      <c r="J1654" s="1">
        <v>80</v>
      </c>
      <c r="K1654" s="1" t="s">
        <v>25</v>
      </c>
      <c r="L1654" s="1" t="s">
        <v>199</v>
      </c>
      <c r="M1654" s="1">
        <v>2011</v>
      </c>
      <c r="N1654" s="1">
        <v>55.781900999999998</v>
      </c>
      <c r="O1654" s="1">
        <v>-122.28236</v>
      </c>
      <c r="Q1654" s="1" t="s">
        <v>1753</v>
      </c>
      <c r="R1654" s="1" t="s">
        <v>22</v>
      </c>
    </row>
    <row r="1655" spans="1:18" hidden="1" x14ac:dyDescent="0.3">
      <c r="A1655" s="1" t="s">
        <v>1709</v>
      </c>
      <c r="B1655" s="1" t="s">
        <v>8392</v>
      </c>
      <c r="C1655" s="1" t="s">
        <v>1751</v>
      </c>
      <c r="D1655" s="1">
        <v>144</v>
      </c>
      <c r="E1655" s="1" t="s">
        <v>1759</v>
      </c>
      <c r="F1655" s="1">
        <v>7</v>
      </c>
      <c r="G1655" s="1" t="str">
        <f t="shared" si="60"/>
        <v>7/48</v>
      </c>
      <c r="H1655" s="1">
        <v>3000</v>
      </c>
      <c r="I1655" s="1">
        <v>90</v>
      </c>
      <c r="J1655" s="1">
        <v>80</v>
      </c>
      <c r="K1655" s="1" t="s">
        <v>25</v>
      </c>
      <c r="L1655" s="1" t="s">
        <v>199</v>
      </c>
      <c r="M1655" s="1">
        <v>2011</v>
      </c>
      <c r="N1655" s="1">
        <v>55.783493999999997</v>
      </c>
      <c r="O1655" s="1">
        <v>-122.284012</v>
      </c>
      <c r="Q1655" s="1" t="s">
        <v>1753</v>
      </c>
      <c r="R1655" s="1" t="s">
        <v>22</v>
      </c>
    </row>
    <row r="1656" spans="1:18" hidden="1" x14ac:dyDescent="0.3">
      <c r="A1656" s="1" t="s">
        <v>1709</v>
      </c>
      <c r="B1656" s="1" t="s">
        <v>8392</v>
      </c>
      <c r="C1656" s="1" t="s">
        <v>1751</v>
      </c>
      <c r="D1656" s="1">
        <v>144</v>
      </c>
      <c r="E1656" s="1" t="s">
        <v>1760</v>
      </c>
      <c r="F1656" s="1">
        <v>8</v>
      </c>
      <c r="G1656" s="1" t="str">
        <f t="shared" si="60"/>
        <v>8/48</v>
      </c>
      <c r="H1656" s="1">
        <v>3000</v>
      </c>
      <c r="I1656" s="1">
        <v>90</v>
      </c>
      <c r="J1656" s="1">
        <v>80</v>
      </c>
      <c r="K1656" s="1" t="s">
        <v>25</v>
      </c>
      <c r="L1656" s="1" t="s">
        <v>199</v>
      </c>
      <c r="M1656" s="1">
        <v>2011</v>
      </c>
      <c r="N1656" s="1">
        <v>55.784759999999999</v>
      </c>
      <c r="O1656" s="1">
        <v>-122.285557</v>
      </c>
      <c r="Q1656" s="1" t="s">
        <v>1753</v>
      </c>
      <c r="R1656" s="1" t="s">
        <v>22</v>
      </c>
    </row>
    <row r="1657" spans="1:18" hidden="1" x14ac:dyDescent="0.3">
      <c r="A1657" s="1" t="s">
        <v>1709</v>
      </c>
      <c r="B1657" s="1" t="s">
        <v>8392</v>
      </c>
      <c r="C1657" s="1" t="s">
        <v>1751</v>
      </c>
      <c r="D1657" s="1">
        <v>144</v>
      </c>
      <c r="E1657" s="1" t="s">
        <v>1761</v>
      </c>
      <c r="F1657" s="1">
        <v>9</v>
      </c>
      <c r="G1657" s="1" t="str">
        <f t="shared" si="60"/>
        <v>9/48</v>
      </c>
      <c r="H1657" s="1">
        <v>3000</v>
      </c>
      <c r="I1657" s="1">
        <v>90</v>
      </c>
      <c r="J1657" s="1">
        <v>80</v>
      </c>
      <c r="K1657" s="1" t="s">
        <v>25</v>
      </c>
      <c r="L1657" s="1" t="s">
        <v>199</v>
      </c>
      <c r="M1657" s="1">
        <v>2011</v>
      </c>
      <c r="N1657" s="1">
        <v>55.787415000000003</v>
      </c>
      <c r="O1657" s="1">
        <v>-122.286458</v>
      </c>
      <c r="Q1657" s="1" t="s">
        <v>1753</v>
      </c>
      <c r="R1657" s="1" t="s">
        <v>22</v>
      </c>
    </row>
    <row r="1658" spans="1:18" hidden="1" x14ac:dyDescent="0.3">
      <c r="A1658" s="1" t="s">
        <v>1709</v>
      </c>
      <c r="B1658" s="1" t="s">
        <v>8392</v>
      </c>
      <c r="C1658" s="1" t="s">
        <v>1751</v>
      </c>
      <c r="D1658" s="1">
        <v>144</v>
      </c>
      <c r="E1658" s="1" t="s">
        <v>1762</v>
      </c>
      <c r="F1658" s="1">
        <v>10</v>
      </c>
      <c r="G1658" s="1" t="str">
        <f t="shared" si="60"/>
        <v>10/48</v>
      </c>
      <c r="H1658" s="1">
        <v>3000</v>
      </c>
      <c r="I1658" s="1">
        <v>90</v>
      </c>
      <c r="J1658" s="1">
        <v>80</v>
      </c>
      <c r="K1658" s="1" t="s">
        <v>25</v>
      </c>
      <c r="L1658" s="1" t="s">
        <v>199</v>
      </c>
      <c r="M1658" s="1">
        <v>2011</v>
      </c>
      <c r="N1658" s="1">
        <v>55.789766999999898</v>
      </c>
      <c r="O1658" s="1">
        <v>-122.287595</v>
      </c>
      <c r="Q1658" s="1" t="s">
        <v>1753</v>
      </c>
      <c r="R1658" s="1" t="s">
        <v>22</v>
      </c>
    </row>
    <row r="1659" spans="1:18" hidden="1" x14ac:dyDescent="0.3">
      <c r="A1659" s="1" t="s">
        <v>1709</v>
      </c>
      <c r="B1659" s="1" t="s">
        <v>8392</v>
      </c>
      <c r="C1659" s="1" t="s">
        <v>1751</v>
      </c>
      <c r="D1659" s="1">
        <v>144</v>
      </c>
      <c r="E1659" s="1" t="s">
        <v>1763</v>
      </c>
      <c r="F1659" s="1">
        <v>11</v>
      </c>
      <c r="G1659" s="1" t="str">
        <f t="shared" si="60"/>
        <v>11/48</v>
      </c>
      <c r="H1659" s="1">
        <v>3000</v>
      </c>
      <c r="I1659" s="1">
        <v>90</v>
      </c>
      <c r="J1659" s="1">
        <v>80</v>
      </c>
      <c r="K1659" s="1" t="s">
        <v>25</v>
      </c>
      <c r="L1659" s="1" t="s">
        <v>199</v>
      </c>
      <c r="M1659" s="1">
        <v>2011</v>
      </c>
      <c r="N1659" s="1">
        <v>55.791407999999997</v>
      </c>
      <c r="O1659" s="1">
        <v>-122.28825999999999</v>
      </c>
      <c r="Q1659" s="1" t="s">
        <v>1753</v>
      </c>
      <c r="R1659" s="1" t="s">
        <v>22</v>
      </c>
    </row>
    <row r="1660" spans="1:18" hidden="1" x14ac:dyDescent="0.3">
      <c r="A1660" s="1" t="s">
        <v>1709</v>
      </c>
      <c r="B1660" s="1" t="s">
        <v>8392</v>
      </c>
      <c r="C1660" s="1" t="s">
        <v>1751</v>
      </c>
      <c r="D1660" s="1">
        <v>144</v>
      </c>
      <c r="E1660" s="1" t="s">
        <v>1764</v>
      </c>
      <c r="F1660" s="1">
        <v>12</v>
      </c>
      <c r="G1660" s="1" t="str">
        <f t="shared" si="60"/>
        <v>12/48</v>
      </c>
      <c r="H1660" s="1">
        <v>3000</v>
      </c>
      <c r="I1660" s="1">
        <v>90</v>
      </c>
      <c r="J1660" s="1">
        <v>80</v>
      </c>
      <c r="K1660" s="1" t="s">
        <v>25</v>
      </c>
      <c r="L1660" s="1" t="s">
        <v>199</v>
      </c>
      <c r="M1660" s="1">
        <v>2011</v>
      </c>
      <c r="N1660" s="1">
        <v>55.793157000000001</v>
      </c>
      <c r="O1660" s="1">
        <v>-122.288861</v>
      </c>
      <c r="Q1660" s="1" t="s">
        <v>1753</v>
      </c>
      <c r="R1660" s="1" t="s">
        <v>22</v>
      </c>
    </row>
    <row r="1661" spans="1:18" hidden="1" x14ac:dyDescent="0.3">
      <c r="A1661" s="1" t="s">
        <v>1709</v>
      </c>
      <c r="B1661" s="1" t="s">
        <v>8392</v>
      </c>
      <c r="C1661" s="1" t="s">
        <v>1751</v>
      </c>
      <c r="D1661" s="1">
        <v>144</v>
      </c>
      <c r="E1661" s="1" t="s">
        <v>1765</v>
      </c>
      <c r="F1661" s="1">
        <v>13</v>
      </c>
      <c r="G1661" s="1" t="str">
        <f t="shared" si="60"/>
        <v>13/48</v>
      </c>
      <c r="H1661" s="1">
        <v>3000</v>
      </c>
      <c r="I1661" s="1">
        <v>90</v>
      </c>
      <c r="J1661" s="1">
        <v>80</v>
      </c>
      <c r="K1661" s="1" t="s">
        <v>25</v>
      </c>
      <c r="L1661" s="1" t="s">
        <v>199</v>
      </c>
      <c r="M1661" s="1">
        <v>2011</v>
      </c>
      <c r="N1661" s="1">
        <v>55.795895999999999</v>
      </c>
      <c r="O1661" s="1">
        <v>-122.29002</v>
      </c>
      <c r="Q1661" s="1" t="s">
        <v>1753</v>
      </c>
      <c r="R1661" s="1" t="s">
        <v>22</v>
      </c>
    </row>
    <row r="1662" spans="1:18" hidden="1" x14ac:dyDescent="0.3">
      <c r="A1662" s="1" t="s">
        <v>1709</v>
      </c>
      <c r="B1662" s="1" t="s">
        <v>8392</v>
      </c>
      <c r="C1662" s="1" t="s">
        <v>1751</v>
      </c>
      <c r="D1662" s="1">
        <v>144</v>
      </c>
      <c r="E1662" s="1" t="s">
        <v>1766</v>
      </c>
      <c r="F1662" s="1">
        <v>14</v>
      </c>
      <c r="G1662" s="1" t="str">
        <f t="shared" si="60"/>
        <v>14/48</v>
      </c>
      <c r="H1662" s="1">
        <v>3000</v>
      </c>
      <c r="I1662" s="1">
        <v>90</v>
      </c>
      <c r="J1662" s="1">
        <v>80</v>
      </c>
      <c r="K1662" s="1" t="s">
        <v>25</v>
      </c>
      <c r="L1662" s="1" t="s">
        <v>199</v>
      </c>
      <c r="M1662" s="1">
        <v>2011</v>
      </c>
      <c r="N1662" s="1">
        <v>55.798537000000003</v>
      </c>
      <c r="O1662" s="1">
        <v>-122.291307</v>
      </c>
      <c r="Q1662" s="1" t="s">
        <v>1753</v>
      </c>
      <c r="R1662" s="1" t="s">
        <v>22</v>
      </c>
    </row>
    <row r="1663" spans="1:18" hidden="1" x14ac:dyDescent="0.3">
      <c r="A1663" s="1" t="s">
        <v>1709</v>
      </c>
      <c r="B1663" s="1" t="s">
        <v>8392</v>
      </c>
      <c r="C1663" s="1" t="s">
        <v>1751</v>
      </c>
      <c r="D1663" s="1">
        <v>144</v>
      </c>
      <c r="E1663" s="1" t="s">
        <v>1767</v>
      </c>
      <c r="F1663" s="1">
        <v>15</v>
      </c>
      <c r="G1663" s="1" t="str">
        <f t="shared" si="60"/>
        <v>15/48</v>
      </c>
      <c r="H1663" s="1">
        <v>3000</v>
      </c>
      <c r="I1663" s="1">
        <v>90</v>
      </c>
      <c r="J1663" s="1">
        <v>80</v>
      </c>
      <c r="K1663" s="1" t="s">
        <v>25</v>
      </c>
      <c r="L1663" s="1" t="s">
        <v>199</v>
      </c>
      <c r="M1663" s="1">
        <v>2011</v>
      </c>
      <c r="N1663" s="1">
        <v>55.800744000000002</v>
      </c>
      <c r="O1663" s="1">
        <v>-122.292252</v>
      </c>
      <c r="Q1663" s="1" t="s">
        <v>1753</v>
      </c>
      <c r="R1663" s="1" t="s">
        <v>22</v>
      </c>
    </row>
    <row r="1664" spans="1:18" hidden="1" x14ac:dyDescent="0.3">
      <c r="A1664" s="1" t="s">
        <v>1709</v>
      </c>
      <c r="B1664" s="1" t="s">
        <v>8392</v>
      </c>
      <c r="C1664" s="1" t="s">
        <v>1751</v>
      </c>
      <c r="D1664" s="1">
        <v>144</v>
      </c>
      <c r="E1664" s="1" t="s">
        <v>1768</v>
      </c>
      <c r="F1664" s="1">
        <v>16</v>
      </c>
      <c r="G1664" s="1" t="str">
        <f t="shared" si="60"/>
        <v>16/48</v>
      </c>
      <c r="H1664" s="1">
        <v>3000</v>
      </c>
      <c r="I1664" s="1">
        <v>90</v>
      </c>
      <c r="J1664" s="1">
        <v>80</v>
      </c>
      <c r="K1664" s="1" t="s">
        <v>25</v>
      </c>
      <c r="L1664" s="1" t="s">
        <v>199</v>
      </c>
      <c r="M1664" s="1">
        <v>2011</v>
      </c>
      <c r="N1664" s="1">
        <v>55.796149</v>
      </c>
      <c r="O1664" s="1">
        <v>-122.22345799999999</v>
      </c>
      <c r="Q1664" s="1" t="s">
        <v>1753</v>
      </c>
      <c r="R1664" s="1" t="s">
        <v>22</v>
      </c>
    </row>
    <row r="1665" spans="1:18" hidden="1" x14ac:dyDescent="0.3">
      <c r="A1665" s="1" t="s">
        <v>1709</v>
      </c>
      <c r="B1665" s="1" t="s">
        <v>8392</v>
      </c>
      <c r="C1665" s="1" t="s">
        <v>1751</v>
      </c>
      <c r="D1665" s="1">
        <v>144</v>
      </c>
      <c r="E1665" s="1" t="s">
        <v>1769</v>
      </c>
      <c r="F1665" s="1">
        <v>17</v>
      </c>
      <c r="G1665" s="1" t="str">
        <f t="shared" si="60"/>
        <v>17/48</v>
      </c>
      <c r="H1665" s="1">
        <v>3000</v>
      </c>
      <c r="I1665" s="1">
        <v>90</v>
      </c>
      <c r="J1665" s="1">
        <v>80</v>
      </c>
      <c r="K1665" s="1" t="s">
        <v>25</v>
      </c>
      <c r="L1665" s="1" t="s">
        <v>199</v>
      </c>
      <c r="M1665" s="1">
        <v>2011</v>
      </c>
      <c r="N1665" s="1">
        <v>55.797728999999997</v>
      </c>
      <c r="O1665" s="1">
        <v>-122.22586200000001</v>
      </c>
      <c r="Q1665" s="1" t="s">
        <v>1753</v>
      </c>
      <c r="R1665" s="1" t="s">
        <v>22</v>
      </c>
    </row>
    <row r="1666" spans="1:18" hidden="1" x14ac:dyDescent="0.3">
      <c r="A1666" s="1" t="s">
        <v>1709</v>
      </c>
      <c r="B1666" s="1" t="s">
        <v>8392</v>
      </c>
      <c r="C1666" s="1" t="s">
        <v>1751</v>
      </c>
      <c r="D1666" s="1">
        <v>144</v>
      </c>
      <c r="E1666" s="1" t="s">
        <v>1770</v>
      </c>
      <c r="F1666" s="1">
        <v>18</v>
      </c>
      <c r="G1666" s="1" t="str">
        <f t="shared" si="60"/>
        <v>18/48</v>
      </c>
      <c r="H1666" s="1">
        <v>3000</v>
      </c>
      <c r="I1666" s="1">
        <v>90</v>
      </c>
      <c r="J1666" s="1">
        <v>80</v>
      </c>
      <c r="K1666" s="1" t="s">
        <v>25</v>
      </c>
      <c r="L1666" s="1" t="s">
        <v>199</v>
      </c>
      <c r="M1666" s="1">
        <v>2011</v>
      </c>
      <c r="N1666" s="1">
        <v>55.799562000000002</v>
      </c>
      <c r="O1666" s="1">
        <v>-122.227341999999</v>
      </c>
      <c r="Q1666" s="1" t="s">
        <v>1753</v>
      </c>
      <c r="R1666" s="1" t="s">
        <v>22</v>
      </c>
    </row>
    <row r="1667" spans="1:18" hidden="1" x14ac:dyDescent="0.3">
      <c r="A1667" s="1" t="s">
        <v>1709</v>
      </c>
      <c r="B1667" s="1" t="s">
        <v>8392</v>
      </c>
      <c r="C1667" s="1" t="s">
        <v>1751</v>
      </c>
      <c r="D1667" s="1">
        <v>144</v>
      </c>
      <c r="E1667" s="1" t="s">
        <v>1771</v>
      </c>
      <c r="F1667" s="1">
        <v>19</v>
      </c>
      <c r="G1667" s="1" t="str">
        <f t="shared" si="60"/>
        <v>19/48</v>
      </c>
      <c r="H1667" s="1">
        <v>3000</v>
      </c>
      <c r="I1667" s="1">
        <v>90</v>
      </c>
      <c r="J1667" s="1">
        <v>80</v>
      </c>
      <c r="K1667" s="1" t="s">
        <v>25</v>
      </c>
      <c r="L1667" s="1" t="s">
        <v>199</v>
      </c>
      <c r="M1667" s="1">
        <v>2011</v>
      </c>
      <c r="N1667" s="1">
        <v>55.800719999999998</v>
      </c>
      <c r="O1667" s="1">
        <v>-122.22942399999999</v>
      </c>
      <c r="Q1667" s="1" t="s">
        <v>1753</v>
      </c>
      <c r="R1667" s="1" t="s">
        <v>22</v>
      </c>
    </row>
    <row r="1668" spans="1:18" hidden="1" x14ac:dyDescent="0.3">
      <c r="A1668" s="1" t="s">
        <v>1709</v>
      </c>
      <c r="B1668" s="1" t="s">
        <v>8392</v>
      </c>
      <c r="C1668" s="1" t="s">
        <v>1751</v>
      </c>
      <c r="D1668" s="1">
        <v>144</v>
      </c>
      <c r="E1668" s="1" t="s">
        <v>1772</v>
      </c>
      <c r="F1668" s="1">
        <v>20</v>
      </c>
      <c r="G1668" s="1" t="str">
        <f t="shared" si="60"/>
        <v>20/48</v>
      </c>
      <c r="H1668" s="1">
        <v>3000</v>
      </c>
      <c r="I1668" s="1">
        <v>90</v>
      </c>
      <c r="J1668" s="1">
        <v>80</v>
      </c>
      <c r="K1668" s="1" t="s">
        <v>25</v>
      </c>
      <c r="L1668" s="1" t="s">
        <v>199</v>
      </c>
      <c r="M1668" s="1">
        <v>2011</v>
      </c>
      <c r="N1668" s="1">
        <v>55.802540999999998</v>
      </c>
      <c r="O1668" s="1">
        <v>-122.230797</v>
      </c>
      <c r="Q1668" s="1" t="s">
        <v>1753</v>
      </c>
      <c r="R1668" s="1" t="s">
        <v>22</v>
      </c>
    </row>
    <row r="1669" spans="1:18" hidden="1" x14ac:dyDescent="0.3">
      <c r="A1669" s="1" t="s">
        <v>1709</v>
      </c>
      <c r="B1669" s="1" t="s">
        <v>8392</v>
      </c>
      <c r="C1669" s="1" t="s">
        <v>1751</v>
      </c>
      <c r="D1669" s="1">
        <v>144</v>
      </c>
      <c r="E1669" s="1" t="s">
        <v>1773</v>
      </c>
      <c r="F1669" s="1">
        <v>21</v>
      </c>
      <c r="G1669" s="1" t="str">
        <f t="shared" si="60"/>
        <v>21/48</v>
      </c>
      <c r="H1669" s="1">
        <v>3000</v>
      </c>
      <c r="I1669" s="1">
        <v>90</v>
      </c>
      <c r="J1669" s="1">
        <v>80</v>
      </c>
      <c r="K1669" s="1" t="s">
        <v>25</v>
      </c>
      <c r="L1669" s="1" t="s">
        <v>199</v>
      </c>
      <c r="M1669" s="1">
        <v>2011</v>
      </c>
      <c r="N1669" s="1">
        <v>55.804290000000002</v>
      </c>
      <c r="O1669" s="1">
        <v>-122.23362899999999</v>
      </c>
      <c r="Q1669" s="1" t="s">
        <v>1753</v>
      </c>
      <c r="R1669" s="1" t="s">
        <v>22</v>
      </c>
    </row>
    <row r="1670" spans="1:18" hidden="1" x14ac:dyDescent="0.3">
      <c r="A1670" s="1" t="s">
        <v>1709</v>
      </c>
      <c r="B1670" s="1" t="s">
        <v>8392</v>
      </c>
      <c r="C1670" s="1" t="s">
        <v>1751</v>
      </c>
      <c r="D1670" s="1">
        <v>144</v>
      </c>
      <c r="E1670" s="1" t="s">
        <v>1774</v>
      </c>
      <c r="F1670" s="1">
        <v>22</v>
      </c>
      <c r="G1670" s="1" t="str">
        <f t="shared" si="60"/>
        <v>22/48</v>
      </c>
      <c r="H1670" s="1">
        <v>3000</v>
      </c>
      <c r="I1670" s="1">
        <v>90</v>
      </c>
      <c r="J1670" s="1">
        <v>80</v>
      </c>
      <c r="K1670" s="1" t="s">
        <v>25</v>
      </c>
      <c r="L1670" s="1" t="s">
        <v>199</v>
      </c>
      <c r="M1670" s="1">
        <v>2011</v>
      </c>
      <c r="N1670" s="1">
        <v>55.805568000000001</v>
      </c>
      <c r="O1670" s="1">
        <v>-122.236011</v>
      </c>
      <c r="Q1670" s="1" t="s">
        <v>1753</v>
      </c>
      <c r="R1670" s="1" t="s">
        <v>22</v>
      </c>
    </row>
    <row r="1671" spans="1:18" hidden="1" x14ac:dyDescent="0.3">
      <c r="A1671" s="1" t="s">
        <v>1709</v>
      </c>
      <c r="B1671" s="1" t="s">
        <v>8392</v>
      </c>
      <c r="C1671" s="1" t="s">
        <v>1751</v>
      </c>
      <c r="D1671" s="1">
        <v>144</v>
      </c>
      <c r="E1671" s="1" t="s">
        <v>1775</v>
      </c>
      <c r="F1671" s="1">
        <v>23</v>
      </c>
      <c r="G1671" s="1" t="str">
        <f t="shared" si="60"/>
        <v>23/48</v>
      </c>
      <c r="H1671" s="1">
        <v>3000</v>
      </c>
      <c r="I1671" s="1">
        <v>90</v>
      </c>
      <c r="J1671" s="1">
        <v>80</v>
      </c>
      <c r="K1671" s="1" t="s">
        <v>25</v>
      </c>
      <c r="L1671" s="1" t="s">
        <v>199</v>
      </c>
      <c r="M1671" s="1">
        <v>2011</v>
      </c>
      <c r="N1671" s="1">
        <v>55.806701999999902</v>
      </c>
      <c r="O1671" s="1">
        <v>-122.238908</v>
      </c>
      <c r="Q1671" s="1" t="s">
        <v>1753</v>
      </c>
      <c r="R1671" s="1" t="s">
        <v>22</v>
      </c>
    </row>
    <row r="1672" spans="1:18" hidden="1" x14ac:dyDescent="0.3">
      <c r="A1672" s="1" t="s">
        <v>1709</v>
      </c>
      <c r="B1672" s="1" t="s">
        <v>8392</v>
      </c>
      <c r="C1672" s="1" t="s">
        <v>1751</v>
      </c>
      <c r="D1672" s="1">
        <v>144</v>
      </c>
      <c r="E1672" s="1" t="s">
        <v>1776</v>
      </c>
      <c r="F1672" s="1">
        <v>24</v>
      </c>
      <c r="G1672" s="1" t="str">
        <f t="shared" si="60"/>
        <v>24/48</v>
      </c>
      <c r="H1672" s="1">
        <v>3000</v>
      </c>
      <c r="I1672" s="1">
        <v>90</v>
      </c>
      <c r="J1672" s="1">
        <v>80</v>
      </c>
      <c r="K1672" s="1" t="s">
        <v>25</v>
      </c>
      <c r="L1672" s="1" t="s">
        <v>199</v>
      </c>
      <c r="M1672" s="1">
        <v>2011</v>
      </c>
      <c r="N1672" s="1">
        <v>55.808233000000001</v>
      </c>
      <c r="O1672" s="1">
        <v>-122.240324</v>
      </c>
      <c r="Q1672" s="1" t="s">
        <v>1753</v>
      </c>
      <c r="R1672" s="1" t="s">
        <v>22</v>
      </c>
    </row>
    <row r="1673" spans="1:18" hidden="1" x14ac:dyDescent="0.3">
      <c r="A1673" s="1" t="s">
        <v>1709</v>
      </c>
      <c r="B1673" s="1" t="s">
        <v>8392</v>
      </c>
      <c r="C1673" s="1" t="s">
        <v>1751</v>
      </c>
      <c r="D1673" s="1">
        <v>144</v>
      </c>
      <c r="E1673" s="1" t="s">
        <v>1777</v>
      </c>
      <c r="F1673" s="1">
        <v>25</v>
      </c>
      <c r="G1673" s="1" t="str">
        <f t="shared" si="60"/>
        <v>25/48</v>
      </c>
      <c r="H1673" s="1">
        <v>3000</v>
      </c>
      <c r="I1673" s="1">
        <v>90</v>
      </c>
      <c r="J1673" s="1">
        <v>80</v>
      </c>
      <c r="K1673" s="1" t="s">
        <v>25</v>
      </c>
      <c r="L1673" s="1" t="s">
        <v>199</v>
      </c>
      <c r="M1673" s="1">
        <v>2011</v>
      </c>
      <c r="N1673" s="1">
        <v>55.809536000000001</v>
      </c>
      <c r="O1673" s="1">
        <v>-122.242384</v>
      </c>
      <c r="Q1673" s="1" t="s">
        <v>1753</v>
      </c>
      <c r="R1673" s="1" t="s">
        <v>22</v>
      </c>
    </row>
    <row r="1674" spans="1:18" hidden="1" x14ac:dyDescent="0.3">
      <c r="A1674" s="1" t="s">
        <v>1709</v>
      </c>
      <c r="B1674" s="1" t="s">
        <v>8392</v>
      </c>
      <c r="C1674" s="1" t="s">
        <v>1751</v>
      </c>
      <c r="D1674" s="1">
        <v>144</v>
      </c>
      <c r="E1674" s="1" t="s">
        <v>1778</v>
      </c>
      <c r="F1674" s="1">
        <v>26</v>
      </c>
      <c r="G1674" s="1" t="str">
        <f t="shared" si="60"/>
        <v>26/48</v>
      </c>
      <c r="H1674" s="1">
        <v>3000</v>
      </c>
      <c r="I1674" s="1">
        <v>90</v>
      </c>
      <c r="J1674" s="1">
        <v>80</v>
      </c>
      <c r="K1674" s="1" t="s">
        <v>25</v>
      </c>
      <c r="L1674" s="1" t="s">
        <v>199</v>
      </c>
      <c r="M1674" s="1">
        <v>2011</v>
      </c>
      <c r="N1674" s="1">
        <v>55.810597000000001</v>
      </c>
      <c r="O1674" s="1">
        <v>-122.244873</v>
      </c>
      <c r="Q1674" s="1" t="s">
        <v>1753</v>
      </c>
      <c r="R1674" s="1" t="s">
        <v>22</v>
      </c>
    </row>
    <row r="1675" spans="1:18" hidden="1" x14ac:dyDescent="0.3">
      <c r="A1675" s="1" t="s">
        <v>1709</v>
      </c>
      <c r="B1675" s="1" t="s">
        <v>8392</v>
      </c>
      <c r="C1675" s="1" t="s">
        <v>1751</v>
      </c>
      <c r="D1675" s="1">
        <v>144</v>
      </c>
      <c r="E1675" s="1" t="s">
        <v>1779</v>
      </c>
      <c r="F1675" s="1">
        <v>27</v>
      </c>
      <c r="G1675" s="1" t="str">
        <f t="shared" si="60"/>
        <v>27/48</v>
      </c>
      <c r="H1675" s="1">
        <v>3000</v>
      </c>
      <c r="I1675" s="1">
        <v>90</v>
      </c>
      <c r="J1675" s="1">
        <v>80</v>
      </c>
      <c r="K1675" s="1" t="s">
        <v>25</v>
      </c>
      <c r="L1675" s="1" t="s">
        <v>199</v>
      </c>
      <c r="M1675" s="1">
        <v>2011</v>
      </c>
      <c r="N1675" s="1">
        <v>55.811717999999999</v>
      </c>
      <c r="O1675" s="1">
        <v>-122.24744800000001</v>
      </c>
      <c r="Q1675" s="1" t="s">
        <v>1753</v>
      </c>
      <c r="R1675" s="1" t="s">
        <v>22</v>
      </c>
    </row>
    <row r="1676" spans="1:18" hidden="1" x14ac:dyDescent="0.3">
      <c r="A1676" s="1" t="s">
        <v>1709</v>
      </c>
      <c r="B1676" s="1" t="s">
        <v>8392</v>
      </c>
      <c r="C1676" s="1" t="s">
        <v>1751</v>
      </c>
      <c r="D1676" s="1">
        <v>144</v>
      </c>
      <c r="E1676" s="1" t="s">
        <v>1780</v>
      </c>
      <c r="F1676" s="1">
        <v>28</v>
      </c>
      <c r="G1676" s="1" t="str">
        <f t="shared" si="60"/>
        <v>28/48</v>
      </c>
      <c r="H1676" s="1">
        <v>3000</v>
      </c>
      <c r="I1676" s="1">
        <v>90</v>
      </c>
      <c r="J1676" s="1">
        <v>80</v>
      </c>
      <c r="K1676" s="1" t="s">
        <v>25</v>
      </c>
      <c r="L1676" s="1" t="s">
        <v>199</v>
      </c>
      <c r="M1676" s="1">
        <v>2011</v>
      </c>
      <c r="N1676" s="1">
        <v>55.813623</v>
      </c>
      <c r="O1676" s="1">
        <v>-122.249165</v>
      </c>
      <c r="Q1676" s="1" t="s">
        <v>1753</v>
      </c>
      <c r="R1676" s="1" t="s">
        <v>22</v>
      </c>
    </row>
    <row r="1677" spans="1:18" hidden="1" x14ac:dyDescent="0.3">
      <c r="A1677" s="1" t="s">
        <v>1709</v>
      </c>
      <c r="B1677" s="1" t="s">
        <v>8392</v>
      </c>
      <c r="C1677" s="1" t="s">
        <v>1751</v>
      </c>
      <c r="D1677" s="1">
        <v>144</v>
      </c>
      <c r="E1677" s="1" t="s">
        <v>1781</v>
      </c>
      <c r="F1677" s="1">
        <v>29</v>
      </c>
      <c r="G1677" s="1" t="str">
        <f t="shared" si="60"/>
        <v>29/48</v>
      </c>
      <c r="H1677" s="1">
        <v>3000</v>
      </c>
      <c r="I1677" s="1">
        <v>90</v>
      </c>
      <c r="J1677" s="1">
        <v>80</v>
      </c>
      <c r="K1677" s="1" t="s">
        <v>25</v>
      </c>
      <c r="L1677" s="1" t="s">
        <v>199</v>
      </c>
      <c r="M1677" s="1">
        <v>2011</v>
      </c>
      <c r="N1677" s="1">
        <v>55.814793000000002</v>
      </c>
      <c r="O1677" s="1">
        <v>-122.25131</v>
      </c>
      <c r="Q1677" s="1" t="s">
        <v>1753</v>
      </c>
      <c r="R1677" s="1" t="s">
        <v>22</v>
      </c>
    </row>
    <row r="1678" spans="1:18" hidden="1" x14ac:dyDescent="0.3">
      <c r="A1678" s="1" t="s">
        <v>1709</v>
      </c>
      <c r="B1678" s="1" t="s">
        <v>8392</v>
      </c>
      <c r="C1678" s="1" t="s">
        <v>1751</v>
      </c>
      <c r="D1678" s="1">
        <v>144</v>
      </c>
      <c r="E1678" s="1" t="s">
        <v>1782</v>
      </c>
      <c r="F1678" s="1">
        <v>30</v>
      </c>
      <c r="G1678" s="1" t="str">
        <f t="shared" si="60"/>
        <v>30/48</v>
      </c>
      <c r="H1678" s="1">
        <v>3000</v>
      </c>
      <c r="I1678" s="1">
        <v>90</v>
      </c>
      <c r="J1678" s="1">
        <v>80</v>
      </c>
      <c r="K1678" s="1" t="s">
        <v>25</v>
      </c>
      <c r="L1678" s="1" t="s">
        <v>199</v>
      </c>
      <c r="M1678" s="1">
        <v>2011</v>
      </c>
      <c r="N1678" s="1">
        <v>55.816324000000002</v>
      </c>
      <c r="O1678" s="1">
        <v>-122.253327</v>
      </c>
      <c r="Q1678" s="1" t="s">
        <v>1753</v>
      </c>
      <c r="R1678" s="1" t="s">
        <v>22</v>
      </c>
    </row>
    <row r="1679" spans="1:18" hidden="1" x14ac:dyDescent="0.3">
      <c r="A1679" s="1" t="s">
        <v>1709</v>
      </c>
      <c r="B1679" s="1" t="s">
        <v>8392</v>
      </c>
      <c r="C1679" s="1" t="s">
        <v>1751</v>
      </c>
      <c r="D1679" s="1">
        <v>144</v>
      </c>
      <c r="E1679" s="1" t="s">
        <v>1783</v>
      </c>
      <c r="F1679" s="1">
        <v>31</v>
      </c>
      <c r="G1679" s="1" t="str">
        <f t="shared" si="60"/>
        <v>31/48</v>
      </c>
      <c r="H1679" s="1">
        <v>3000</v>
      </c>
      <c r="I1679" s="1">
        <v>90</v>
      </c>
      <c r="J1679" s="1">
        <v>80</v>
      </c>
      <c r="K1679" s="1" t="s">
        <v>25</v>
      </c>
      <c r="L1679" s="1" t="s">
        <v>199</v>
      </c>
      <c r="M1679" s="1">
        <v>2011</v>
      </c>
      <c r="N1679" s="1">
        <v>55.817686000000002</v>
      </c>
      <c r="O1679" s="1">
        <v>-122.25590200000001</v>
      </c>
      <c r="Q1679" s="1" t="s">
        <v>1753</v>
      </c>
      <c r="R1679" s="1" t="s">
        <v>22</v>
      </c>
    </row>
    <row r="1680" spans="1:18" hidden="1" x14ac:dyDescent="0.3">
      <c r="A1680" s="1" t="s">
        <v>1709</v>
      </c>
      <c r="B1680" s="1" t="s">
        <v>8392</v>
      </c>
      <c r="C1680" s="1" t="s">
        <v>1751</v>
      </c>
      <c r="D1680" s="1">
        <v>144</v>
      </c>
      <c r="E1680" s="1" t="s">
        <v>1784</v>
      </c>
      <c r="F1680" s="1">
        <v>32</v>
      </c>
      <c r="G1680" s="1" t="str">
        <f t="shared" si="60"/>
        <v>32/48</v>
      </c>
      <c r="H1680" s="1">
        <v>3000</v>
      </c>
      <c r="I1680" s="1">
        <v>90</v>
      </c>
      <c r="J1680" s="1">
        <v>80</v>
      </c>
      <c r="K1680" s="1" t="s">
        <v>25</v>
      </c>
      <c r="L1680" s="1" t="s">
        <v>199</v>
      </c>
      <c r="M1680" s="1">
        <v>2011</v>
      </c>
      <c r="N1680" s="1">
        <v>55.818578000000002</v>
      </c>
      <c r="O1680" s="1">
        <v>-122.258413</v>
      </c>
      <c r="Q1680" s="1" t="s">
        <v>1753</v>
      </c>
      <c r="R1680" s="1" t="s">
        <v>22</v>
      </c>
    </row>
    <row r="1681" spans="1:18" hidden="1" x14ac:dyDescent="0.3">
      <c r="A1681" s="1" t="s">
        <v>1709</v>
      </c>
      <c r="B1681" s="1" t="s">
        <v>8392</v>
      </c>
      <c r="C1681" s="1" t="s">
        <v>1751</v>
      </c>
      <c r="D1681" s="1">
        <v>144</v>
      </c>
      <c r="E1681" s="1" t="s">
        <v>1785</v>
      </c>
      <c r="F1681" s="1">
        <v>33</v>
      </c>
      <c r="G1681" s="1" t="str">
        <f t="shared" si="60"/>
        <v>33/48</v>
      </c>
      <c r="H1681" s="1">
        <v>3000</v>
      </c>
      <c r="I1681" s="1">
        <v>90</v>
      </c>
      <c r="J1681" s="1">
        <v>80</v>
      </c>
      <c r="K1681" s="1" t="s">
        <v>25</v>
      </c>
      <c r="L1681" s="1" t="s">
        <v>199</v>
      </c>
      <c r="M1681" s="1">
        <v>2011</v>
      </c>
      <c r="N1681" s="1">
        <v>55.819071999999899</v>
      </c>
      <c r="O1681" s="1">
        <v>-122.261353</v>
      </c>
      <c r="Q1681" s="1" t="s">
        <v>1753</v>
      </c>
      <c r="R1681" s="1" t="s">
        <v>22</v>
      </c>
    </row>
    <row r="1682" spans="1:18" hidden="1" x14ac:dyDescent="0.3">
      <c r="A1682" s="1" t="s">
        <v>1709</v>
      </c>
      <c r="B1682" s="1" t="s">
        <v>8392</v>
      </c>
      <c r="C1682" s="1" t="s">
        <v>1751</v>
      </c>
      <c r="D1682" s="1">
        <v>144</v>
      </c>
      <c r="E1682" s="1" t="s">
        <v>1786</v>
      </c>
      <c r="F1682" s="1">
        <v>34</v>
      </c>
      <c r="G1682" s="1" t="str">
        <f t="shared" si="60"/>
        <v>34/48</v>
      </c>
      <c r="H1682" s="1">
        <v>3000</v>
      </c>
      <c r="I1682" s="1">
        <v>90</v>
      </c>
      <c r="J1682" s="1">
        <v>80</v>
      </c>
      <c r="K1682" s="1" t="s">
        <v>25</v>
      </c>
      <c r="L1682" s="1" t="s">
        <v>199</v>
      </c>
      <c r="M1682" s="1">
        <v>2011</v>
      </c>
      <c r="N1682" s="1">
        <v>55.819555000000001</v>
      </c>
      <c r="O1682" s="1">
        <v>-122.264314</v>
      </c>
      <c r="Q1682" s="1" t="s">
        <v>1753</v>
      </c>
      <c r="R1682" s="1" t="s">
        <v>22</v>
      </c>
    </row>
    <row r="1683" spans="1:18" hidden="1" x14ac:dyDescent="0.3">
      <c r="A1683" s="1" t="s">
        <v>1709</v>
      </c>
      <c r="B1683" s="1" t="s">
        <v>8392</v>
      </c>
      <c r="C1683" s="1" t="s">
        <v>1751</v>
      </c>
      <c r="D1683" s="1">
        <v>144</v>
      </c>
      <c r="E1683" s="1" t="s">
        <v>1787</v>
      </c>
      <c r="F1683" s="1">
        <v>35</v>
      </c>
      <c r="G1683" s="1" t="str">
        <f t="shared" si="60"/>
        <v>35/48</v>
      </c>
      <c r="H1683" s="1">
        <v>3000</v>
      </c>
      <c r="I1683" s="1">
        <v>90</v>
      </c>
      <c r="J1683" s="1">
        <v>80</v>
      </c>
      <c r="K1683" s="1" t="s">
        <v>25</v>
      </c>
      <c r="L1683" s="1" t="s">
        <v>199</v>
      </c>
      <c r="M1683" s="1">
        <v>2011</v>
      </c>
      <c r="N1683" s="1">
        <v>55.820217999999898</v>
      </c>
      <c r="O1683" s="1">
        <v>-122.267554</v>
      </c>
      <c r="Q1683" s="1" t="s">
        <v>1753</v>
      </c>
      <c r="R1683" s="1" t="s">
        <v>22</v>
      </c>
    </row>
    <row r="1684" spans="1:18" hidden="1" x14ac:dyDescent="0.3">
      <c r="A1684" s="1" t="s">
        <v>1709</v>
      </c>
      <c r="B1684" s="1" t="s">
        <v>8392</v>
      </c>
      <c r="C1684" s="1" t="s">
        <v>1751</v>
      </c>
      <c r="D1684" s="1">
        <v>144</v>
      </c>
      <c r="E1684" s="1" t="s">
        <v>1788</v>
      </c>
      <c r="F1684" s="1">
        <v>36</v>
      </c>
      <c r="G1684" s="1" t="str">
        <f t="shared" si="60"/>
        <v>36/48</v>
      </c>
      <c r="H1684" s="1">
        <v>3000</v>
      </c>
      <c r="I1684" s="1">
        <v>90</v>
      </c>
      <c r="J1684" s="1">
        <v>80</v>
      </c>
      <c r="K1684" s="1" t="s">
        <v>25</v>
      </c>
      <c r="L1684" s="1" t="s">
        <v>199</v>
      </c>
      <c r="M1684" s="1">
        <v>2011</v>
      </c>
      <c r="N1684" s="1">
        <v>55.820796000000001</v>
      </c>
      <c r="O1684" s="1">
        <v>-122.27</v>
      </c>
      <c r="Q1684" s="1" t="s">
        <v>1753</v>
      </c>
      <c r="R1684" s="1" t="s">
        <v>22</v>
      </c>
    </row>
    <row r="1685" spans="1:18" hidden="1" x14ac:dyDescent="0.3">
      <c r="A1685" s="1" t="s">
        <v>1709</v>
      </c>
      <c r="B1685" s="1" t="s">
        <v>8392</v>
      </c>
      <c r="C1685" s="1" t="s">
        <v>1751</v>
      </c>
      <c r="D1685" s="1">
        <v>144</v>
      </c>
      <c r="E1685" s="1" t="s">
        <v>1789</v>
      </c>
      <c r="F1685" s="1">
        <v>37</v>
      </c>
      <c r="G1685" s="1" t="str">
        <f t="shared" si="60"/>
        <v>37/48</v>
      </c>
      <c r="H1685" s="1">
        <v>3000</v>
      </c>
      <c r="I1685" s="1">
        <v>90</v>
      </c>
      <c r="J1685" s="1">
        <v>80</v>
      </c>
      <c r="K1685" s="1" t="s">
        <v>25</v>
      </c>
      <c r="L1685" s="1" t="s">
        <v>199</v>
      </c>
      <c r="M1685" s="1">
        <v>2011</v>
      </c>
      <c r="N1685" s="1">
        <v>55.821591999999903</v>
      </c>
      <c r="O1685" s="1">
        <v>-122.272575</v>
      </c>
      <c r="Q1685" s="1" t="s">
        <v>1753</v>
      </c>
      <c r="R1685" s="1" t="s">
        <v>22</v>
      </c>
    </row>
    <row r="1686" spans="1:18" hidden="1" x14ac:dyDescent="0.3">
      <c r="A1686" s="1" t="s">
        <v>1709</v>
      </c>
      <c r="B1686" s="1" t="s">
        <v>8392</v>
      </c>
      <c r="C1686" s="1" t="s">
        <v>1751</v>
      </c>
      <c r="D1686" s="1">
        <v>144</v>
      </c>
      <c r="E1686" s="1" t="s">
        <v>1790</v>
      </c>
      <c r="F1686" s="1">
        <v>38</v>
      </c>
      <c r="G1686" s="1" t="str">
        <f t="shared" si="60"/>
        <v>38/48</v>
      </c>
      <c r="H1686" s="1">
        <v>3000</v>
      </c>
      <c r="I1686" s="1">
        <v>90</v>
      </c>
      <c r="J1686" s="1">
        <v>80</v>
      </c>
      <c r="K1686" s="1" t="s">
        <v>25</v>
      </c>
      <c r="L1686" s="1" t="s">
        <v>199</v>
      </c>
      <c r="M1686" s="1">
        <v>2011</v>
      </c>
      <c r="N1686" s="1">
        <v>55.822133999999899</v>
      </c>
      <c r="O1686" s="1">
        <v>-122.27633</v>
      </c>
      <c r="Q1686" s="1" t="s">
        <v>1753</v>
      </c>
      <c r="R1686" s="1" t="s">
        <v>22</v>
      </c>
    </row>
    <row r="1687" spans="1:18" hidden="1" x14ac:dyDescent="0.3">
      <c r="A1687" s="1" t="s">
        <v>1709</v>
      </c>
      <c r="B1687" s="1" t="s">
        <v>8392</v>
      </c>
      <c r="C1687" s="1" t="s">
        <v>1751</v>
      </c>
      <c r="D1687" s="1">
        <v>144</v>
      </c>
      <c r="E1687" s="1" t="s">
        <v>1791</v>
      </c>
      <c r="F1687" s="1">
        <v>39</v>
      </c>
      <c r="G1687" s="1" t="str">
        <f t="shared" si="60"/>
        <v>39/48</v>
      </c>
      <c r="H1687" s="1">
        <v>3000</v>
      </c>
      <c r="I1687" s="1">
        <v>90</v>
      </c>
      <c r="J1687" s="1">
        <v>80</v>
      </c>
      <c r="K1687" s="1" t="s">
        <v>25</v>
      </c>
      <c r="L1687" s="1" t="s">
        <v>199</v>
      </c>
      <c r="M1687" s="1">
        <v>2011</v>
      </c>
      <c r="N1687" s="1">
        <v>55.824038999999999</v>
      </c>
      <c r="O1687" s="1">
        <v>-122.27843300000001</v>
      </c>
      <c r="Q1687" s="1" t="s">
        <v>1753</v>
      </c>
      <c r="R1687" s="1" t="s">
        <v>22</v>
      </c>
    </row>
    <row r="1688" spans="1:18" hidden="1" x14ac:dyDescent="0.3">
      <c r="A1688" s="1" t="s">
        <v>1709</v>
      </c>
      <c r="B1688" s="1" t="s">
        <v>8392</v>
      </c>
      <c r="C1688" s="1" t="s">
        <v>1751</v>
      </c>
      <c r="D1688" s="1">
        <v>144</v>
      </c>
      <c r="E1688" s="1" t="s">
        <v>1792</v>
      </c>
      <c r="F1688" s="1">
        <v>40</v>
      </c>
      <c r="G1688" s="1" t="str">
        <f t="shared" si="60"/>
        <v>40/48</v>
      </c>
      <c r="H1688" s="1">
        <v>3000</v>
      </c>
      <c r="I1688" s="1">
        <v>90</v>
      </c>
      <c r="J1688" s="1">
        <v>80</v>
      </c>
      <c r="K1688" s="1" t="s">
        <v>25</v>
      </c>
      <c r="L1688" s="1" t="s">
        <v>199</v>
      </c>
      <c r="M1688" s="1">
        <v>2011</v>
      </c>
      <c r="N1688" s="1">
        <v>55.825606000000001</v>
      </c>
      <c r="O1688" s="1">
        <v>-122.28060000000001</v>
      </c>
      <c r="Q1688" s="1" t="s">
        <v>1753</v>
      </c>
      <c r="R1688" s="1" t="s">
        <v>22</v>
      </c>
    </row>
    <row r="1689" spans="1:18" hidden="1" x14ac:dyDescent="0.3">
      <c r="A1689" s="1" t="s">
        <v>1709</v>
      </c>
      <c r="B1689" s="1" t="s">
        <v>8392</v>
      </c>
      <c r="C1689" s="1" t="s">
        <v>1751</v>
      </c>
      <c r="D1689" s="1">
        <v>144</v>
      </c>
      <c r="E1689" s="1" t="s">
        <v>1793</v>
      </c>
      <c r="F1689" s="1">
        <v>41</v>
      </c>
      <c r="G1689" s="1" t="str">
        <f t="shared" si="60"/>
        <v>41/48</v>
      </c>
      <c r="H1689" s="1">
        <v>3000</v>
      </c>
      <c r="I1689" s="1">
        <v>90</v>
      </c>
      <c r="J1689" s="1">
        <v>80</v>
      </c>
      <c r="K1689" s="1" t="s">
        <v>25</v>
      </c>
      <c r="L1689" s="1" t="s">
        <v>199</v>
      </c>
      <c r="M1689" s="1">
        <v>2011</v>
      </c>
      <c r="N1689" s="1">
        <v>55.827123999999998</v>
      </c>
      <c r="O1689" s="1">
        <v>-122.28302499999999</v>
      </c>
      <c r="Q1689" s="1" t="s">
        <v>1753</v>
      </c>
      <c r="R1689" s="1" t="s">
        <v>22</v>
      </c>
    </row>
    <row r="1690" spans="1:18" hidden="1" x14ac:dyDescent="0.3">
      <c r="A1690" s="1" t="s">
        <v>1709</v>
      </c>
      <c r="B1690" s="1" t="s">
        <v>8392</v>
      </c>
      <c r="C1690" s="1" t="s">
        <v>1751</v>
      </c>
      <c r="D1690" s="1">
        <v>144</v>
      </c>
      <c r="E1690" s="1" t="s">
        <v>1794</v>
      </c>
      <c r="F1690" s="1">
        <v>42</v>
      </c>
      <c r="G1690" s="1" t="str">
        <f t="shared" si="60"/>
        <v>42/48</v>
      </c>
      <c r="H1690" s="1">
        <v>3000</v>
      </c>
      <c r="I1690" s="1">
        <v>90</v>
      </c>
      <c r="J1690" s="1">
        <v>80</v>
      </c>
      <c r="K1690" s="1" t="s">
        <v>25</v>
      </c>
      <c r="L1690" s="1" t="s">
        <v>199</v>
      </c>
      <c r="M1690" s="1">
        <v>2011</v>
      </c>
      <c r="N1690" s="1">
        <v>55.829113</v>
      </c>
      <c r="O1690" s="1">
        <v>-122.28461299999999</v>
      </c>
      <c r="Q1690" s="1" t="s">
        <v>1753</v>
      </c>
      <c r="R1690" s="1" t="s">
        <v>22</v>
      </c>
    </row>
    <row r="1691" spans="1:18" hidden="1" x14ac:dyDescent="0.3">
      <c r="A1691" s="1" t="s">
        <v>1709</v>
      </c>
      <c r="B1691" s="1" t="s">
        <v>8392</v>
      </c>
      <c r="C1691" s="1" t="s">
        <v>1751</v>
      </c>
      <c r="D1691" s="1">
        <v>144</v>
      </c>
      <c r="E1691" s="1" t="s">
        <v>1795</v>
      </c>
      <c r="F1691" s="1">
        <v>43</v>
      </c>
      <c r="G1691" s="1" t="str">
        <f t="shared" si="60"/>
        <v>43/48</v>
      </c>
      <c r="H1691" s="1">
        <v>3000</v>
      </c>
      <c r="I1691" s="1">
        <v>90</v>
      </c>
      <c r="J1691" s="1">
        <v>80</v>
      </c>
      <c r="K1691" s="1" t="s">
        <v>25</v>
      </c>
      <c r="L1691" s="1" t="s">
        <v>199</v>
      </c>
      <c r="M1691" s="1">
        <v>2011</v>
      </c>
      <c r="N1691" s="1">
        <v>55.830342000000002</v>
      </c>
      <c r="O1691" s="1">
        <v>-122.28699400000001</v>
      </c>
      <c r="Q1691" s="1" t="s">
        <v>1753</v>
      </c>
      <c r="R1691" s="1" t="s">
        <v>22</v>
      </c>
    </row>
    <row r="1692" spans="1:18" hidden="1" x14ac:dyDescent="0.3">
      <c r="A1692" s="1" t="s">
        <v>1709</v>
      </c>
      <c r="B1692" s="1" t="s">
        <v>8392</v>
      </c>
      <c r="C1692" s="1" t="s">
        <v>1751</v>
      </c>
      <c r="D1692" s="1">
        <v>144</v>
      </c>
      <c r="E1692" s="1" t="s">
        <v>1796</v>
      </c>
      <c r="F1692" s="1">
        <v>44</v>
      </c>
      <c r="G1692" s="1" t="str">
        <f t="shared" si="60"/>
        <v>44/48</v>
      </c>
      <c r="H1692" s="1">
        <v>3000</v>
      </c>
      <c r="I1692" s="1">
        <v>90</v>
      </c>
      <c r="J1692" s="1">
        <v>80</v>
      </c>
      <c r="K1692" s="1" t="s">
        <v>25</v>
      </c>
      <c r="L1692" s="1" t="s">
        <v>199</v>
      </c>
      <c r="M1692" s="1">
        <v>2011</v>
      </c>
      <c r="N1692" s="1">
        <v>55.831487000000003</v>
      </c>
      <c r="O1692" s="1">
        <v>-122.289462</v>
      </c>
      <c r="Q1692" s="1" t="s">
        <v>1753</v>
      </c>
      <c r="R1692" s="1" t="s">
        <v>22</v>
      </c>
    </row>
    <row r="1693" spans="1:18" hidden="1" x14ac:dyDescent="0.3">
      <c r="A1693" s="1" t="s">
        <v>1709</v>
      </c>
      <c r="B1693" s="1" t="s">
        <v>8392</v>
      </c>
      <c r="C1693" s="1" t="s">
        <v>1751</v>
      </c>
      <c r="D1693" s="1">
        <v>144</v>
      </c>
      <c r="E1693" s="1" t="s">
        <v>1797</v>
      </c>
      <c r="F1693" s="1">
        <v>45</v>
      </c>
      <c r="G1693" s="1" t="str">
        <f t="shared" si="60"/>
        <v>45/48</v>
      </c>
      <c r="H1693" s="1">
        <v>3000</v>
      </c>
      <c r="I1693" s="1">
        <v>90</v>
      </c>
      <c r="J1693" s="1">
        <v>80</v>
      </c>
      <c r="K1693" s="1" t="s">
        <v>25</v>
      </c>
      <c r="L1693" s="1" t="s">
        <v>199</v>
      </c>
      <c r="M1693" s="1">
        <v>2011</v>
      </c>
      <c r="N1693" s="1">
        <v>55.833271000000003</v>
      </c>
      <c r="O1693" s="1">
        <v>-122.292638</v>
      </c>
      <c r="Q1693" s="1" t="s">
        <v>1753</v>
      </c>
      <c r="R1693" s="1" t="s">
        <v>22</v>
      </c>
    </row>
    <row r="1694" spans="1:18" hidden="1" x14ac:dyDescent="0.3">
      <c r="A1694" s="1" t="s">
        <v>1709</v>
      </c>
      <c r="B1694" s="1" t="s">
        <v>8392</v>
      </c>
      <c r="C1694" s="1" t="s">
        <v>1751</v>
      </c>
      <c r="D1694" s="1">
        <v>144</v>
      </c>
      <c r="E1694" s="1" t="s">
        <v>1798</v>
      </c>
      <c r="F1694" s="1">
        <v>46</v>
      </c>
      <c r="G1694" s="1" t="str">
        <f t="shared" si="60"/>
        <v>46/48</v>
      </c>
      <c r="H1694" s="1">
        <v>3000</v>
      </c>
      <c r="I1694" s="1">
        <v>90</v>
      </c>
      <c r="J1694" s="1">
        <v>80</v>
      </c>
      <c r="K1694" s="1" t="s">
        <v>25</v>
      </c>
      <c r="L1694" s="1" t="s">
        <v>199</v>
      </c>
      <c r="M1694" s="1">
        <v>2011</v>
      </c>
      <c r="N1694" s="1">
        <v>55.834463999999997</v>
      </c>
      <c r="O1694" s="1">
        <v>-122.294826999999</v>
      </c>
      <c r="Q1694" s="1" t="s">
        <v>1753</v>
      </c>
      <c r="R1694" s="1" t="s">
        <v>22</v>
      </c>
    </row>
    <row r="1695" spans="1:18" hidden="1" x14ac:dyDescent="0.3">
      <c r="A1695" s="1" t="s">
        <v>1709</v>
      </c>
      <c r="B1695" s="1" t="s">
        <v>8392</v>
      </c>
      <c r="C1695" s="1" t="s">
        <v>1751</v>
      </c>
      <c r="D1695" s="1">
        <v>144</v>
      </c>
      <c r="E1695" s="1" t="s">
        <v>1799</v>
      </c>
      <c r="F1695" s="1">
        <v>47</v>
      </c>
      <c r="G1695" s="1" t="str">
        <f t="shared" si="60"/>
        <v>47/48</v>
      </c>
      <c r="H1695" s="1">
        <v>3000</v>
      </c>
      <c r="I1695" s="1">
        <v>90</v>
      </c>
      <c r="J1695" s="1">
        <v>80</v>
      </c>
      <c r="K1695" s="1" t="s">
        <v>25</v>
      </c>
      <c r="L1695" s="1" t="s">
        <v>199</v>
      </c>
      <c r="M1695" s="1">
        <v>2011</v>
      </c>
      <c r="N1695" s="1">
        <v>55.835163000000001</v>
      </c>
      <c r="O1695" s="1">
        <v>-122.297316</v>
      </c>
      <c r="Q1695" s="1" t="s">
        <v>1753</v>
      </c>
      <c r="R1695" s="1" t="s">
        <v>22</v>
      </c>
    </row>
    <row r="1696" spans="1:18" hidden="1" x14ac:dyDescent="0.3">
      <c r="A1696" s="1" t="s">
        <v>1709</v>
      </c>
      <c r="B1696" s="1" t="s">
        <v>8392</v>
      </c>
      <c r="C1696" s="1" t="s">
        <v>1751</v>
      </c>
      <c r="D1696" s="1">
        <v>144</v>
      </c>
      <c r="E1696" s="1" t="s">
        <v>1800</v>
      </c>
      <c r="F1696" s="1">
        <v>48</v>
      </c>
      <c r="G1696" s="1" t="str">
        <f t="shared" si="60"/>
        <v>48/48</v>
      </c>
      <c r="H1696" s="1">
        <v>3000</v>
      </c>
      <c r="I1696" s="1">
        <v>90</v>
      </c>
      <c r="J1696" s="1">
        <v>80</v>
      </c>
      <c r="K1696" s="1" t="s">
        <v>25</v>
      </c>
      <c r="L1696" s="1" t="s">
        <v>199</v>
      </c>
      <c r="M1696" s="1">
        <v>2011</v>
      </c>
      <c r="N1696" s="1">
        <v>55.836440000000003</v>
      </c>
      <c r="O1696" s="1">
        <v>-122.298968</v>
      </c>
      <c r="Q1696" s="1" t="s">
        <v>1753</v>
      </c>
      <c r="R1696" s="1" t="s">
        <v>22</v>
      </c>
    </row>
    <row r="1697" spans="1:18" hidden="1" x14ac:dyDescent="0.3">
      <c r="A1697" s="1" t="s">
        <v>1709</v>
      </c>
      <c r="B1697" s="1" t="s">
        <v>8392</v>
      </c>
      <c r="C1697" s="1" t="s">
        <v>1746</v>
      </c>
      <c r="D1697" s="1">
        <v>1.5</v>
      </c>
      <c r="E1697" s="1" t="s">
        <v>1747</v>
      </c>
      <c r="F1697" s="1">
        <v>1</v>
      </c>
      <c r="G1697" s="1" t="str">
        <f>F1697&amp;"/"&amp;1</f>
        <v>1/1</v>
      </c>
      <c r="H1697" s="1">
        <v>1500</v>
      </c>
      <c r="I1697" s="1">
        <v>77</v>
      </c>
      <c r="J1697" s="1">
        <v>65</v>
      </c>
      <c r="K1697" s="1" t="s">
        <v>1748</v>
      </c>
      <c r="L1697" s="1" t="s">
        <v>1749</v>
      </c>
      <c r="M1697" s="1">
        <v>2010</v>
      </c>
      <c r="N1697" s="1">
        <v>49.387356661997401</v>
      </c>
      <c r="O1697" s="1">
        <v>-123.07403460031701</v>
      </c>
      <c r="Q1697" s="1" t="s">
        <v>1750</v>
      </c>
      <c r="R1697" s="1" t="s">
        <v>22</v>
      </c>
    </row>
    <row r="1698" spans="1:18" hidden="1" x14ac:dyDescent="0.3">
      <c r="A1698" s="1" t="s">
        <v>1709</v>
      </c>
      <c r="B1698" s="1" t="s">
        <v>8392</v>
      </c>
      <c r="C1698" s="1" t="s">
        <v>1939</v>
      </c>
      <c r="D1698" s="1">
        <v>179</v>
      </c>
      <c r="E1698" s="1" t="s">
        <v>1940</v>
      </c>
      <c r="F1698" s="1">
        <v>1</v>
      </c>
      <c r="G1698" s="1" t="str">
        <f t="shared" ref="G1698:G1729" si="61">F1698&amp;"/"&amp;61</f>
        <v>1/61</v>
      </c>
      <c r="H1698" s="1">
        <v>2750</v>
      </c>
      <c r="I1698" s="1">
        <v>120</v>
      </c>
      <c r="J1698" s="1">
        <v>110</v>
      </c>
      <c r="K1698" s="1" t="s">
        <v>203</v>
      </c>
      <c r="L1698" s="1" t="s">
        <v>1941</v>
      </c>
      <c r="M1698" s="1">
        <v>2017</v>
      </c>
      <c r="N1698" s="1">
        <v>55.283802021967901</v>
      </c>
      <c r="O1698" s="1">
        <v>-121.424282552172</v>
      </c>
      <c r="Q1698" s="1" t="s">
        <v>1942</v>
      </c>
      <c r="R1698" s="1" t="s">
        <v>1013</v>
      </c>
    </row>
    <row r="1699" spans="1:18" hidden="1" x14ac:dyDescent="0.3">
      <c r="A1699" s="1" t="s">
        <v>1709</v>
      </c>
      <c r="B1699" s="1" t="s">
        <v>8392</v>
      </c>
      <c r="C1699" s="1" t="s">
        <v>1939</v>
      </c>
      <c r="D1699" s="1">
        <v>179</v>
      </c>
      <c r="E1699" s="1" t="s">
        <v>1943</v>
      </c>
      <c r="F1699" s="1">
        <v>2</v>
      </c>
      <c r="G1699" s="1" t="str">
        <f t="shared" si="61"/>
        <v>2/61</v>
      </c>
      <c r="H1699" s="1">
        <v>2750</v>
      </c>
      <c r="I1699" s="1">
        <v>120</v>
      </c>
      <c r="J1699" s="1">
        <v>110</v>
      </c>
      <c r="K1699" s="1" t="s">
        <v>203</v>
      </c>
      <c r="L1699" s="1" t="s">
        <v>1941</v>
      </c>
      <c r="M1699" s="1">
        <v>2017</v>
      </c>
      <c r="N1699" s="1">
        <v>55.285706470537697</v>
      </c>
      <c r="O1699" s="1">
        <v>-121.42716185882099</v>
      </c>
      <c r="Q1699" s="1" t="s">
        <v>1942</v>
      </c>
      <c r="R1699" s="1" t="s">
        <v>1013</v>
      </c>
    </row>
    <row r="1700" spans="1:18" hidden="1" x14ac:dyDescent="0.3">
      <c r="A1700" s="1" t="s">
        <v>1709</v>
      </c>
      <c r="B1700" s="1" t="s">
        <v>8392</v>
      </c>
      <c r="C1700" s="1" t="s">
        <v>1939</v>
      </c>
      <c r="D1700" s="1">
        <v>179</v>
      </c>
      <c r="E1700" s="1" t="s">
        <v>1944</v>
      </c>
      <c r="F1700" s="1">
        <v>3</v>
      </c>
      <c r="G1700" s="1" t="str">
        <f t="shared" si="61"/>
        <v>3/61</v>
      </c>
      <c r="H1700" s="1">
        <v>2750</v>
      </c>
      <c r="I1700" s="1">
        <v>120</v>
      </c>
      <c r="J1700" s="1">
        <v>110</v>
      </c>
      <c r="K1700" s="1" t="s">
        <v>203</v>
      </c>
      <c r="L1700" s="1" t="s">
        <v>1941</v>
      </c>
      <c r="M1700" s="1">
        <v>2017</v>
      </c>
      <c r="N1700" s="1">
        <v>55.287063547250298</v>
      </c>
      <c r="O1700" s="1">
        <v>-121.42997636608401</v>
      </c>
      <c r="Q1700" s="1" t="s">
        <v>1942</v>
      </c>
      <c r="R1700" s="1" t="s">
        <v>1013</v>
      </c>
    </row>
    <row r="1701" spans="1:18" hidden="1" x14ac:dyDescent="0.3">
      <c r="A1701" s="1" t="s">
        <v>1709</v>
      </c>
      <c r="B1701" s="1" t="s">
        <v>8392</v>
      </c>
      <c r="C1701" s="1" t="s">
        <v>1939</v>
      </c>
      <c r="D1701" s="1">
        <v>179</v>
      </c>
      <c r="E1701" s="1" t="s">
        <v>1945</v>
      </c>
      <c r="F1701" s="1">
        <v>4</v>
      </c>
      <c r="G1701" s="1" t="str">
        <f t="shared" si="61"/>
        <v>4/61</v>
      </c>
      <c r="H1701" s="1">
        <v>2750</v>
      </c>
      <c r="I1701" s="1">
        <v>120</v>
      </c>
      <c r="J1701" s="1">
        <v>110</v>
      </c>
      <c r="K1701" s="1" t="s">
        <v>203</v>
      </c>
      <c r="L1701" s="1" t="s">
        <v>1941</v>
      </c>
      <c r="M1701" s="1">
        <v>2017</v>
      </c>
      <c r="N1701" s="1">
        <v>55.287395939868503</v>
      </c>
      <c r="O1701" s="1">
        <v>-121.433524079515</v>
      </c>
      <c r="Q1701" s="1" t="s">
        <v>1942</v>
      </c>
      <c r="R1701" s="1" t="s">
        <v>1013</v>
      </c>
    </row>
    <row r="1702" spans="1:18" hidden="1" x14ac:dyDescent="0.3">
      <c r="A1702" s="1" t="s">
        <v>1709</v>
      </c>
      <c r="B1702" s="1" t="s">
        <v>8392</v>
      </c>
      <c r="C1702" s="1" t="s">
        <v>1939</v>
      </c>
      <c r="D1702" s="1">
        <v>179</v>
      </c>
      <c r="E1702" s="1" t="s">
        <v>1946</v>
      </c>
      <c r="F1702" s="1">
        <v>5</v>
      </c>
      <c r="G1702" s="1" t="str">
        <f t="shared" si="61"/>
        <v>5/61</v>
      </c>
      <c r="H1702" s="1">
        <v>2750</v>
      </c>
      <c r="I1702" s="1">
        <v>120</v>
      </c>
      <c r="J1702" s="1">
        <v>110</v>
      </c>
      <c r="K1702" s="1" t="s">
        <v>203</v>
      </c>
      <c r="L1702" s="1" t="s">
        <v>1941</v>
      </c>
      <c r="M1702" s="1">
        <v>2017</v>
      </c>
      <c r="N1702" s="1">
        <v>55.289844921617401</v>
      </c>
      <c r="O1702" s="1">
        <v>-121.43670265092901</v>
      </c>
      <c r="Q1702" s="1" t="s">
        <v>1942</v>
      </c>
      <c r="R1702" s="1" t="s">
        <v>1013</v>
      </c>
    </row>
    <row r="1703" spans="1:18" hidden="1" x14ac:dyDescent="0.3">
      <c r="A1703" s="1" t="s">
        <v>1709</v>
      </c>
      <c r="B1703" s="1" t="s">
        <v>8392</v>
      </c>
      <c r="C1703" s="1" t="s">
        <v>1939</v>
      </c>
      <c r="D1703" s="1">
        <v>179</v>
      </c>
      <c r="E1703" s="1" t="s">
        <v>1947</v>
      </c>
      <c r="F1703" s="1">
        <v>6</v>
      </c>
      <c r="G1703" s="1" t="str">
        <f t="shared" si="61"/>
        <v>6/61</v>
      </c>
      <c r="H1703" s="1">
        <v>2750</v>
      </c>
      <c r="I1703" s="1">
        <v>120</v>
      </c>
      <c r="J1703" s="1">
        <v>110</v>
      </c>
      <c r="K1703" s="1" t="s">
        <v>203</v>
      </c>
      <c r="L1703" s="1" t="s">
        <v>1941</v>
      </c>
      <c r="M1703" s="1">
        <v>2017</v>
      </c>
      <c r="N1703" s="1">
        <v>55.290464714346903</v>
      </c>
      <c r="O1703" s="1">
        <v>-121.4406231243</v>
      </c>
      <c r="Q1703" s="1" t="s">
        <v>1942</v>
      </c>
      <c r="R1703" s="1" t="s">
        <v>1013</v>
      </c>
    </row>
    <row r="1704" spans="1:18" hidden="1" x14ac:dyDescent="0.3">
      <c r="A1704" s="1" t="s">
        <v>1709</v>
      </c>
      <c r="B1704" s="1" t="s">
        <v>8392</v>
      </c>
      <c r="C1704" s="1" t="s">
        <v>1939</v>
      </c>
      <c r="D1704" s="1">
        <v>179</v>
      </c>
      <c r="E1704" s="1" t="s">
        <v>1948</v>
      </c>
      <c r="F1704" s="1">
        <v>7</v>
      </c>
      <c r="G1704" s="1" t="str">
        <f t="shared" si="61"/>
        <v>7/61</v>
      </c>
      <c r="H1704" s="1">
        <v>2750</v>
      </c>
      <c r="I1704" s="1">
        <v>120</v>
      </c>
      <c r="J1704" s="1">
        <v>110</v>
      </c>
      <c r="K1704" s="1" t="s">
        <v>203</v>
      </c>
      <c r="L1704" s="1" t="s">
        <v>1941</v>
      </c>
      <c r="M1704" s="1">
        <v>2017</v>
      </c>
      <c r="N1704" s="1">
        <v>55.291337294107997</v>
      </c>
      <c r="O1704" s="1">
        <v>-121.444072157318</v>
      </c>
      <c r="Q1704" s="1" t="s">
        <v>1942</v>
      </c>
      <c r="R1704" s="1" t="s">
        <v>1013</v>
      </c>
    </row>
    <row r="1705" spans="1:18" hidden="1" x14ac:dyDescent="0.3">
      <c r="A1705" s="1" t="s">
        <v>1709</v>
      </c>
      <c r="B1705" s="1" t="s">
        <v>8392</v>
      </c>
      <c r="C1705" s="1" t="s">
        <v>1939</v>
      </c>
      <c r="D1705" s="1">
        <v>179</v>
      </c>
      <c r="E1705" s="1" t="s">
        <v>1949</v>
      </c>
      <c r="F1705" s="1">
        <v>8</v>
      </c>
      <c r="G1705" s="1" t="str">
        <f t="shared" si="61"/>
        <v>8/61</v>
      </c>
      <c r="H1705" s="1">
        <v>2750</v>
      </c>
      <c r="I1705" s="1">
        <v>120</v>
      </c>
      <c r="J1705" s="1">
        <v>110</v>
      </c>
      <c r="K1705" s="1" t="s">
        <v>203</v>
      </c>
      <c r="L1705" s="1" t="s">
        <v>1941</v>
      </c>
      <c r="M1705" s="1">
        <v>2017</v>
      </c>
      <c r="N1705" s="1">
        <v>55.292144936737103</v>
      </c>
      <c r="O1705" s="1">
        <v>-121.447551262852</v>
      </c>
      <c r="Q1705" s="1" t="s">
        <v>1942</v>
      </c>
      <c r="R1705" s="1" t="s">
        <v>1013</v>
      </c>
    </row>
    <row r="1706" spans="1:18" hidden="1" x14ac:dyDescent="0.3">
      <c r="A1706" s="1" t="s">
        <v>1709</v>
      </c>
      <c r="B1706" s="1" t="s">
        <v>8392</v>
      </c>
      <c r="C1706" s="1" t="s">
        <v>1939</v>
      </c>
      <c r="D1706" s="1">
        <v>179</v>
      </c>
      <c r="E1706" s="1" t="s">
        <v>1950</v>
      </c>
      <c r="F1706" s="1">
        <v>9</v>
      </c>
      <c r="G1706" s="1" t="str">
        <f t="shared" si="61"/>
        <v>9/61</v>
      </c>
      <c r="H1706" s="1">
        <v>2750</v>
      </c>
      <c r="I1706" s="1">
        <v>120</v>
      </c>
      <c r="J1706" s="1">
        <v>110</v>
      </c>
      <c r="K1706" s="1" t="s">
        <v>203</v>
      </c>
      <c r="L1706" s="1" t="s">
        <v>1941</v>
      </c>
      <c r="M1706" s="1">
        <v>2017</v>
      </c>
      <c r="N1706" s="1">
        <v>55.2934669999999</v>
      </c>
      <c r="O1706" s="1">
        <v>-121.44969500000001</v>
      </c>
      <c r="Q1706" s="1" t="s">
        <v>1942</v>
      </c>
      <c r="R1706" s="1" t="s">
        <v>22</v>
      </c>
    </row>
    <row r="1707" spans="1:18" hidden="1" x14ac:dyDescent="0.3">
      <c r="A1707" s="1" t="s">
        <v>1709</v>
      </c>
      <c r="B1707" s="1" t="s">
        <v>8392</v>
      </c>
      <c r="C1707" s="1" t="s">
        <v>1939</v>
      </c>
      <c r="D1707" s="1">
        <v>179</v>
      </c>
      <c r="E1707" s="1" t="s">
        <v>1951</v>
      </c>
      <c r="F1707" s="1">
        <v>10</v>
      </c>
      <c r="G1707" s="1" t="str">
        <f t="shared" si="61"/>
        <v>10/61</v>
      </c>
      <c r="H1707" s="1">
        <v>2750</v>
      </c>
      <c r="I1707" s="1">
        <v>120</v>
      </c>
      <c r="J1707" s="1">
        <v>110</v>
      </c>
      <c r="K1707" s="1" t="s">
        <v>203</v>
      </c>
      <c r="L1707" s="1" t="s">
        <v>1941</v>
      </c>
      <c r="M1707" s="1">
        <v>2017</v>
      </c>
      <c r="N1707" s="1">
        <v>55.294468999999999</v>
      </c>
      <c r="O1707" s="1">
        <v>-121.454179</v>
      </c>
      <c r="Q1707" s="1" t="s">
        <v>1942</v>
      </c>
      <c r="R1707" s="1" t="s">
        <v>22</v>
      </c>
    </row>
    <row r="1708" spans="1:18" hidden="1" x14ac:dyDescent="0.3">
      <c r="A1708" s="1" t="s">
        <v>1709</v>
      </c>
      <c r="B1708" s="1" t="s">
        <v>8392</v>
      </c>
      <c r="C1708" s="1" t="s">
        <v>1939</v>
      </c>
      <c r="D1708" s="1">
        <v>179</v>
      </c>
      <c r="E1708" s="1" t="s">
        <v>1952</v>
      </c>
      <c r="F1708" s="1">
        <v>11</v>
      </c>
      <c r="G1708" s="1" t="str">
        <f t="shared" si="61"/>
        <v>11/61</v>
      </c>
      <c r="H1708" s="1">
        <v>2750</v>
      </c>
      <c r="I1708" s="1">
        <v>120</v>
      </c>
      <c r="J1708" s="1">
        <v>110</v>
      </c>
      <c r="K1708" s="1" t="s">
        <v>203</v>
      </c>
      <c r="L1708" s="1" t="s">
        <v>1941</v>
      </c>
      <c r="M1708" s="1">
        <v>2017</v>
      </c>
      <c r="N1708" s="1">
        <v>55.295690999999998</v>
      </c>
      <c r="O1708" s="1">
        <v>-121.457334</v>
      </c>
      <c r="Q1708" s="1" t="s">
        <v>1942</v>
      </c>
      <c r="R1708" s="1" t="s">
        <v>22</v>
      </c>
    </row>
    <row r="1709" spans="1:18" hidden="1" x14ac:dyDescent="0.3">
      <c r="A1709" s="1" t="s">
        <v>1709</v>
      </c>
      <c r="B1709" s="1" t="s">
        <v>8392</v>
      </c>
      <c r="C1709" s="1" t="s">
        <v>1939</v>
      </c>
      <c r="D1709" s="1">
        <v>179</v>
      </c>
      <c r="E1709" s="1" t="s">
        <v>1953</v>
      </c>
      <c r="F1709" s="1">
        <v>12</v>
      </c>
      <c r="G1709" s="1" t="str">
        <f t="shared" si="61"/>
        <v>12/61</v>
      </c>
      <c r="H1709" s="1">
        <v>2750</v>
      </c>
      <c r="I1709" s="1">
        <v>120</v>
      </c>
      <c r="J1709" s="1">
        <v>110</v>
      </c>
      <c r="K1709" s="1" t="s">
        <v>203</v>
      </c>
      <c r="L1709" s="1" t="s">
        <v>1941</v>
      </c>
      <c r="M1709" s="1">
        <v>2017</v>
      </c>
      <c r="N1709" s="1">
        <v>55.296667999999997</v>
      </c>
      <c r="O1709" s="1">
        <v>-121.460745</v>
      </c>
      <c r="Q1709" s="1" t="s">
        <v>1942</v>
      </c>
      <c r="R1709" s="1" t="s">
        <v>22</v>
      </c>
    </row>
    <row r="1710" spans="1:18" hidden="1" x14ac:dyDescent="0.3">
      <c r="A1710" s="1" t="s">
        <v>1709</v>
      </c>
      <c r="B1710" s="1" t="s">
        <v>8392</v>
      </c>
      <c r="C1710" s="1" t="s">
        <v>1939</v>
      </c>
      <c r="D1710" s="1">
        <v>179</v>
      </c>
      <c r="E1710" s="1" t="s">
        <v>1954</v>
      </c>
      <c r="F1710" s="1">
        <v>13</v>
      </c>
      <c r="G1710" s="1" t="str">
        <f t="shared" si="61"/>
        <v>13/61</v>
      </c>
      <c r="H1710" s="1">
        <v>2750</v>
      </c>
      <c r="I1710" s="1">
        <v>120</v>
      </c>
      <c r="J1710" s="1">
        <v>110</v>
      </c>
      <c r="K1710" s="1" t="s">
        <v>203</v>
      </c>
      <c r="L1710" s="1" t="s">
        <v>1941</v>
      </c>
      <c r="M1710" s="1">
        <v>2017</v>
      </c>
      <c r="N1710" s="1">
        <v>55.297925999999997</v>
      </c>
      <c r="O1710" s="1">
        <v>-121.463835</v>
      </c>
      <c r="Q1710" s="1" t="s">
        <v>1942</v>
      </c>
      <c r="R1710" s="1" t="s">
        <v>22</v>
      </c>
    </row>
    <row r="1711" spans="1:18" hidden="1" x14ac:dyDescent="0.3">
      <c r="A1711" s="1" t="s">
        <v>1709</v>
      </c>
      <c r="B1711" s="1" t="s">
        <v>8392</v>
      </c>
      <c r="C1711" s="1" t="s">
        <v>1939</v>
      </c>
      <c r="D1711" s="1">
        <v>179</v>
      </c>
      <c r="E1711" s="1" t="s">
        <v>1955</v>
      </c>
      <c r="F1711" s="1">
        <v>14</v>
      </c>
      <c r="G1711" s="1" t="str">
        <f t="shared" si="61"/>
        <v>14/61</v>
      </c>
      <c r="H1711" s="1">
        <v>2750</v>
      </c>
      <c r="I1711" s="1">
        <v>120</v>
      </c>
      <c r="J1711" s="1">
        <v>110</v>
      </c>
      <c r="K1711" s="1" t="s">
        <v>203</v>
      </c>
      <c r="L1711" s="1" t="s">
        <v>1941</v>
      </c>
      <c r="M1711" s="1">
        <v>2017</v>
      </c>
      <c r="N1711" s="1">
        <v>55.299404000000003</v>
      </c>
      <c r="O1711" s="1">
        <v>-121.46641</v>
      </c>
      <c r="Q1711" s="1" t="s">
        <v>1942</v>
      </c>
      <c r="R1711" s="1" t="s">
        <v>22</v>
      </c>
    </row>
    <row r="1712" spans="1:18" hidden="1" x14ac:dyDescent="0.3">
      <c r="A1712" s="1" t="s">
        <v>1709</v>
      </c>
      <c r="B1712" s="1" t="s">
        <v>8392</v>
      </c>
      <c r="C1712" s="1" t="s">
        <v>1939</v>
      </c>
      <c r="D1712" s="1">
        <v>179</v>
      </c>
      <c r="E1712" s="1" t="s">
        <v>1956</v>
      </c>
      <c r="F1712" s="1">
        <v>15</v>
      </c>
      <c r="G1712" s="1" t="str">
        <f t="shared" si="61"/>
        <v>15/61</v>
      </c>
      <c r="H1712" s="1">
        <v>2750</v>
      </c>
      <c r="I1712" s="1">
        <v>120</v>
      </c>
      <c r="J1712" s="1">
        <v>110</v>
      </c>
      <c r="K1712" s="1" t="s">
        <v>203</v>
      </c>
      <c r="L1712" s="1" t="s">
        <v>1941</v>
      </c>
      <c r="M1712" s="1">
        <v>2017</v>
      </c>
      <c r="N1712" s="1">
        <v>55.272930966226603</v>
      </c>
      <c r="O1712" s="1">
        <v>-121.436447607297</v>
      </c>
      <c r="Q1712" s="1" t="s">
        <v>1942</v>
      </c>
      <c r="R1712" s="1" t="s">
        <v>1013</v>
      </c>
    </row>
    <row r="1713" spans="1:18" hidden="1" x14ac:dyDescent="0.3">
      <c r="A1713" s="1" t="s">
        <v>1709</v>
      </c>
      <c r="B1713" s="1" t="s">
        <v>8392</v>
      </c>
      <c r="C1713" s="1" t="s">
        <v>1939</v>
      </c>
      <c r="D1713" s="1">
        <v>179</v>
      </c>
      <c r="E1713" s="1" t="s">
        <v>1957</v>
      </c>
      <c r="F1713" s="1">
        <v>16</v>
      </c>
      <c r="G1713" s="1" t="str">
        <f t="shared" si="61"/>
        <v>16/61</v>
      </c>
      <c r="H1713" s="1">
        <v>2750</v>
      </c>
      <c r="I1713" s="1">
        <v>120</v>
      </c>
      <c r="J1713" s="1">
        <v>110</v>
      </c>
      <c r="K1713" s="1" t="s">
        <v>203</v>
      </c>
      <c r="L1713" s="1" t="s">
        <v>1941</v>
      </c>
      <c r="M1713" s="1">
        <v>2017</v>
      </c>
      <c r="N1713" s="1">
        <v>55.273796396308299</v>
      </c>
      <c r="O1713" s="1">
        <v>-121.440046710705</v>
      </c>
      <c r="Q1713" s="1" t="s">
        <v>1942</v>
      </c>
      <c r="R1713" s="1" t="s">
        <v>1013</v>
      </c>
    </row>
    <row r="1714" spans="1:18" hidden="1" x14ac:dyDescent="0.3">
      <c r="A1714" s="1" t="s">
        <v>1709</v>
      </c>
      <c r="B1714" s="1" t="s">
        <v>8392</v>
      </c>
      <c r="C1714" s="1" t="s">
        <v>1939</v>
      </c>
      <c r="D1714" s="1">
        <v>179</v>
      </c>
      <c r="E1714" s="1" t="s">
        <v>1958</v>
      </c>
      <c r="F1714" s="1">
        <v>17</v>
      </c>
      <c r="G1714" s="1" t="str">
        <f t="shared" si="61"/>
        <v>17/61</v>
      </c>
      <c r="H1714" s="1">
        <v>2750</v>
      </c>
      <c r="I1714" s="1">
        <v>120</v>
      </c>
      <c r="J1714" s="1">
        <v>110</v>
      </c>
      <c r="K1714" s="1" t="s">
        <v>203</v>
      </c>
      <c r="L1714" s="1" t="s">
        <v>1941</v>
      </c>
      <c r="M1714" s="1">
        <v>2017</v>
      </c>
      <c r="N1714" s="1">
        <v>55.274471153216403</v>
      </c>
      <c r="O1714" s="1">
        <v>-121.443875905954</v>
      </c>
      <c r="Q1714" s="1" t="s">
        <v>1942</v>
      </c>
      <c r="R1714" s="1" t="s">
        <v>1013</v>
      </c>
    </row>
    <row r="1715" spans="1:18" hidden="1" x14ac:dyDescent="0.3">
      <c r="A1715" s="1" t="s">
        <v>1709</v>
      </c>
      <c r="B1715" s="1" t="s">
        <v>8392</v>
      </c>
      <c r="C1715" s="1" t="s">
        <v>1939</v>
      </c>
      <c r="D1715" s="1">
        <v>179</v>
      </c>
      <c r="E1715" s="1" t="s">
        <v>1959</v>
      </c>
      <c r="F1715" s="1">
        <v>18</v>
      </c>
      <c r="G1715" s="1" t="str">
        <f t="shared" si="61"/>
        <v>18/61</v>
      </c>
      <c r="H1715" s="1">
        <v>2750</v>
      </c>
      <c r="I1715" s="1">
        <v>120</v>
      </c>
      <c r="J1715" s="1">
        <v>110</v>
      </c>
      <c r="K1715" s="1" t="s">
        <v>203</v>
      </c>
      <c r="L1715" s="1" t="s">
        <v>1941</v>
      </c>
      <c r="M1715" s="1">
        <v>2017</v>
      </c>
      <c r="N1715" s="1">
        <v>55.275899119245501</v>
      </c>
      <c r="O1715" s="1">
        <v>-121.446540116093</v>
      </c>
      <c r="Q1715" s="1" t="s">
        <v>1942</v>
      </c>
      <c r="R1715" s="1" t="s">
        <v>1013</v>
      </c>
    </row>
    <row r="1716" spans="1:18" hidden="1" x14ac:dyDescent="0.3">
      <c r="A1716" s="1" t="s">
        <v>1709</v>
      </c>
      <c r="B1716" s="1" t="s">
        <v>8392</v>
      </c>
      <c r="C1716" s="1" t="s">
        <v>1939</v>
      </c>
      <c r="D1716" s="1">
        <v>179</v>
      </c>
      <c r="E1716" s="1" t="s">
        <v>1960</v>
      </c>
      <c r="F1716" s="1">
        <v>19</v>
      </c>
      <c r="G1716" s="1" t="str">
        <f t="shared" si="61"/>
        <v>19/61</v>
      </c>
      <c r="H1716" s="1">
        <v>2750</v>
      </c>
      <c r="I1716" s="1">
        <v>120</v>
      </c>
      <c r="J1716" s="1">
        <v>110</v>
      </c>
      <c r="K1716" s="1" t="s">
        <v>203</v>
      </c>
      <c r="L1716" s="1" t="s">
        <v>1941</v>
      </c>
      <c r="M1716" s="1">
        <v>2017</v>
      </c>
      <c r="N1716" s="1">
        <v>55.277958158240999</v>
      </c>
      <c r="O1716" s="1">
        <v>-121.447802250311</v>
      </c>
      <c r="Q1716" s="1" t="s">
        <v>1942</v>
      </c>
      <c r="R1716" s="1" t="s">
        <v>1013</v>
      </c>
    </row>
    <row r="1717" spans="1:18" hidden="1" x14ac:dyDescent="0.3">
      <c r="A1717" s="1" t="s">
        <v>1709</v>
      </c>
      <c r="B1717" s="1" t="s">
        <v>8392</v>
      </c>
      <c r="C1717" s="1" t="s">
        <v>1939</v>
      </c>
      <c r="D1717" s="1">
        <v>179</v>
      </c>
      <c r="E1717" s="1" t="s">
        <v>1961</v>
      </c>
      <c r="F1717" s="1">
        <v>20</v>
      </c>
      <c r="G1717" s="1" t="str">
        <f t="shared" si="61"/>
        <v>20/61</v>
      </c>
      <c r="H1717" s="1">
        <v>2750</v>
      </c>
      <c r="I1717" s="1">
        <v>120</v>
      </c>
      <c r="J1717" s="1">
        <v>110</v>
      </c>
      <c r="K1717" s="1" t="s">
        <v>203</v>
      </c>
      <c r="L1717" s="1" t="s">
        <v>1941</v>
      </c>
      <c r="M1717" s="1">
        <v>2017</v>
      </c>
      <c r="N1717" s="1">
        <v>55.279322999999998</v>
      </c>
      <c r="O1717" s="1">
        <v>-121.452055</v>
      </c>
      <c r="Q1717" s="1" t="s">
        <v>1942</v>
      </c>
      <c r="R1717" s="1" t="s">
        <v>22</v>
      </c>
    </row>
    <row r="1718" spans="1:18" hidden="1" x14ac:dyDescent="0.3">
      <c r="A1718" s="1" t="s">
        <v>1709</v>
      </c>
      <c r="B1718" s="1" t="s">
        <v>8392</v>
      </c>
      <c r="C1718" s="1" t="s">
        <v>1939</v>
      </c>
      <c r="D1718" s="1">
        <v>179</v>
      </c>
      <c r="E1718" s="1" t="s">
        <v>1962</v>
      </c>
      <c r="F1718" s="1">
        <v>21</v>
      </c>
      <c r="G1718" s="1" t="str">
        <f t="shared" si="61"/>
        <v>21/61</v>
      </c>
      <c r="H1718" s="1">
        <v>2750</v>
      </c>
      <c r="I1718" s="1">
        <v>120</v>
      </c>
      <c r="J1718" s="1">
        <v>110</v>
      </c>
      <c r="K1718" s="1" t="s">
        <v>203</v>
      </c>
      <c r="L1718" s="1" t="s">
        <v>1941</v>
      </c>
      <c r="M1718" s="1">
        <v>2017</v>
      </c>
      <c r="N1718" s="1">
        <v>55.281889999999997</v>
      </c>
      <c r="O1718" s="1">
        <v>-121.452484</v>
      </c>
      <c r="Q1718" s="1" t="s">
        <v>1942</v>
      </c>
      <c r="R1718" s="1" t="s">
        <v>22</v>
      </c>
    </row>
    <row r="1719" spans="1:18" hidden="1" x14ac:dyDescent="0.3">
      <c r="A1719" s="1" t="s">
        <v>1709</v>
      </c>
      <c r="B1719" s="1" t="s">
        <v>8392</v>
      </c>
      <c r="C1719" s="1" t="s">
        <v>1939</v>
      </c>
      <c r="D1719" s="1">
        <v>179</v>
      </c>
      <c r="E1719" s="1" t="s">
        <v>1963</v>
      </c>
      <c r="F1719" s="1">
        <v>22</v>
      </c>
      <c r="G1719" s="1" t="str">
        <f t="shared" si="61"/>
        <v>22/61</v>
      </c>
      <c r="H1719" s="1">
        <v>2750</v>
      </c>
      <c r="I1719" s="1">
        <v>120</v>
      </c>
      <c r="J1719" s="1">
        <v>110</v>
      </c>
      <c r="K1719" s="1" t="s">
        <v>203</v>
      </c>
      <c r="L1719" s="1" t="s">
        <v>1941</v>
      </c>
      <c r="M1719" s="1">
        <v>2017</v>
      </c>
      <c r="N1719" s="1">
        <v>55.282426999999998</v>
      </c>
      <c r="O1719" s="1">
        <v>-121.45634699999999</v>
      </c>
      <c r="Q1719" s="1" t="s">
        <v>1942</v>
      </c>
      <c r="R1719" s="1" t="s">
        <v>22</v>
      </c>
    </row>
    <row r="1720" spans="1:18" hidden="1" x14ac:dyDescent="0.3">
      <c r="A1720" s="1" t="s">
        <v>1709</v>
      </c>
      <c r="B1720" s="1" t="s">
        <v>8392</v>
      </c>
      <c r="C1720" s="1" t="s">
        <v>1939</v>
      </c>
      <c r="D1720" s="1">
        <v>179</v>
      </c>
      <c r="E1720" s="1" t="s">
        <v>1964</v>
      </c>
      <c r="F1720" s="1">
        <v>23</v>
      </c>
      <c r="G1720" s="1" t="str">
        <f t="shared" si="61"/>
        <v>23/61</v>
      </c>
      <c r="H1720" s="1">
        <v>2750</v>
      </c>
      <c r="I1720" s="1">
        <v>120</v>
      </c>
      <c r="J1720" s="1">
        <v>110</v>
      </c>
      <c r="K1720" s="1" t="s">
        <v>203</v>
      </c>
      <c r="L1720" s="1" t="s">
        <v>1941</v>
      </c>
      <c r="M1720" s="1">
        <v>2017</v>
      </c>
      <c r="N1720" s="1">
        <v>55.282646999999997</v>
      </c>
      <c r="O1720" s="1">
        <v>-121.459479</v>
      </c>
      <c r="Q1720" s="1" t="s">
        <v>1942</v>
      </c>
      <c r="R1720" s="1" t="s">
        <v>22</v>
      </c>
    </row>
    <row r="1721" spans="1:18" hidden="1" x14ac:dyDescent="0.3">
      <c r="A1721" s="1" t="s">
        <v>1709</v>
      </c>
      <c r="B1721" s="1" t="s">
        <v>8392</v>
      </c>
      <c r="C1721" s="1" t="s">
        <v>1939</v>
      </c>
      <c r="D1721" s="1">
        <v>179</v>
      </c>
      <c r="E1721" s="1" t="s">
        <v>1965</v>
      </c>
      <c r="F1721" s="1">
        <v>24</v>
      </c>
      <c r="G1721" s="1" t="str">
        <f t="shared" si="61"/>
        <v>24/61</v>
      </c>
      <c r="H1721" s="1">
        <v>2750</v>
      </c>
      <c r="I1721" s="1">
        <v>120</v>
      </c>
      <c r="J1721" s="1">
        <v>110</v>
      </c>
      <c r="K1721" s="1" t="s">
        <v>203</v>
      </c>
      <c r="L1721" s="1" t="s">
        <v>1941</v>
      </c>
      <c r="M1721" s="1">
        <v>2017</v>
      </c>
      <c r="N1721" s="1">
        <v>55.2834539999999</v>
      </c>
      <c r="O1721" s="1">
        <v>-121.464028</v>
      </c>
      <c r="Q1721" s="1" t="s">
        <v>1942</v>
      </c>
      <c r="R1721" s="1" t="s">
        <v>22</v>
      </c>
    </row>
    <row r="1722" spans="1:18" hidden="1" x14ac:dyDescent="0.3">
      <c r="A1722" s="1" t="s">
        <v>1709</v>
      </c>
      <c r="B1722" s="1" t="s">
        <v>8392</v>
      </c>
      <c r="C1722" s="1" t="s">
        <v>1939</v>
      </c>
      <c r="D1722" s="1">
        <v>179</v>
      </c>
      <c r="E1722" s="1" t="s">
        <v>1966</v>
      </c>
      <c r="F1722" s="1">
        <v>25</v>
      </c>
      <c r="G1722" s="1" t="str">
        <f t="shared" si="61"/>
        <v>25/61</v>
      </c>
      <c r="H1722" s="1">
        <v>2750</v>
      </c>
      <c r="I1722" s="1">
        <v>120</v>
      </c>
      <c r="J1722" s="1">
        <v>110</v>
      </c>
      <c r="K1722" s="1" t="s">
        <v>203</v>
      </c>
      <c r="L1722" s="1" t="s">
        <v>1941</v>
      </c>
      <c r="M1722" s="1">
        <v>2017</v>
      </c>
      <c r="N1722" s="1">
        <v>55.284554</v>
      </c>
      <c r="O1722" s="1">
        <v>-121.46759</v>
      </c>
      <c r="Q1722" s="1" t="s">
        <v>1942</v>
      </c>
      <c r="R1722" s="1" t="s">
        <v>22</v>
      </c>
    </row>
    <row r="1723" spans="1:18" hidden="1" x14ac:dyDescent="0.3">
      <c r="A1723" s="1" t="s">
        <v>1709</v>
      </c>
      <c r="B1723" s="1" t="s">
        <v>8392</v>
      </c>
      <c r="C1723" s="1" t="s">
        <v>1939</v>
      </c>
      <c r="D1723" s="1">
        <v>179</v>
      </c>
      <c r="E1723" s="1" t="s">
        <v>1967</v>
      </c>
      <c r="F1723" s="1">
        <v>26</v>
      </c>
      <c r="G1723" s="1" t="str">
        <f t="shared" si="61"/>
        <v>26/61</v>
      </c>
      <c r="H1723" s="1">
        <v>2750</v>
      </c>
      <c r="I1723" s="1">
        <v>120</v>
      </c>
      <c r="J1723" s="1">
        <v>110</v>
      </c>
      <c r="K1723" s="1" t="s">
        <v>203</v>
      </c>
      <c r="L1723" s="1" t="s">
        <v>1941</v>
      </c>
      <c r="M1723" s="1">
        <v>2017</v>
      </c>
      <c r="N1723" s="1">
        <v>55.285409000000001</v>
      </c>
      <c r="O1723" s="1">
        <v>-121.471152</v>
      </c>
      <c r="Q1723" s="1" t="s">
        <v>1942</v>
      </c>
      <c r="R1723" s="1" t="s">
        <v>22</v>
      </c>
    </row>
    <row r="1724" spans="1:18" hidden="1" x14ac:dyDescent="0.3">
      <c r="A1724" s="1" t="s">
        <v>1709</v>
      </c>
      <c r="B1724" s="1" t="s">
        <v>8392</v>
      </c>
      <c r="C1724" s="1" t="s">
        <v>1939</v>
      </c>
      <c r="D1724" s="1">
        <v>179</v>
      </c>
      <c r="E1724" s="1" t="s">
        <v>1968</v>
      </c>
      <c r="F1724" s="1">
        <v>27</v>
      </c>
      <c r="G1724" s="1" t="str">
        <f t="shared" si="61"/>
        <v>27/61</v>
      </c>
      <c r="H1724" s="1">
        <v>3200</v>
      </c>
      <c r="I1724" s="1">
        <v>103</v>
      </c>
      <c r="J1724" s="1">
        <v>100</v>
      </c>
      <c r="K1724" s="1" t="s">
        <v>203</v>
      </c>
      <c r="L1724" s="1" t="s">
        <v>1969</v>
      </c>
      <c r="M1724" s="1">
        <v>2017</v>
      </c>
      <c r="N1724" s="1">
        <v>55.262489482520202</v>
      </c>
      <c r="O1724" s="1">
        <v>-121.43430343625</v>
      </c>
      <c r="Q1724" s="1" t="s">
        <v>1942</v>
      </c>
      <c r="R1724" s="1" t="s">
        <v>1013</v>
      </c>
    </row>
    <row r="1725" spans="1:18" hidden="1" x14ac:dyDescent="0.3">
      <c r="A1725" s="1" t="s">
        <v>1709</v>
      </c>
      <c r="B1725" s="1" t="s">
        <v>8392</v>
      </c>
      <c r="C1725" s="1" t="s">
        <v>1939</v>
      </c>
      <c r="D1725" s="1">
        <v>179</v>
      </c>
      <c r="E1725" s="1" t="s">
        <v>1970</v>
      </c>
      <c r="F1725" s="1">
        <v>28</v>
      </c>
      <c r="G1725" s="1" t="str">
        <f t="shared" si="61"/>
        <v>28/61</v>
      </c>
      <c r="H1725" s="1">
        <v>3200</v>
      </c>
      <c r="I1725" s="1">
        <v>103</v>
      </c>
      <c r="J1725" s="1">
        <v>100</v>
      </c>
      <c r="K1725" s="1" t="s">
        <v>203</v>
      </c>
      <c r="L1725" s="1" t="s">
        <v>1969</v>
      </c>
      <c r="M1725" s="1">
        <v>2017</v>
      </c>
      <c r="N1725" s="1">
        <v>55.2625182019096</v>
      </c>
      <c r="O1725" s="1">
        <v>-121.437698734653</v>
      </c>
      <c r="Q1725" s="1" t="s">
        <v>1942</v>
      </c>
      <c r="R1725" s="1" t="s">
        <v>1013</v>
      </c>
    </row>
    <row r="1726" spans="1:18" hidden="1" x14ac:dyDescent="0.3">
      <c r="A1726" s="1" t="s">
        <v>1709</v>
      </c>
      <c r="B1726" s="1" t="s">
        <v>8392</v>
      </c>
      <c r="C1726" s="1" t="s">
        <v>1939</v>
      </c>
      <c r="D1726" s="1">
        <v>179</v>
      </c>
      <c r="E1726" s="1" t="s">
        <v>1971</v>
      </c>
      <c r="F1726" s="1">
        <v>29</v>
      </c>
      <c r="G1726" s="1" t="str">
        <f t="shared" si="61"/>
        <v>29/61</v>
      </c>
      <c r="H1726" s="1">
        <v>3200</v>
      </c>
      <c r="I1726" s="1">
        <v>103</v>
      </c>
      <c r="J1726" s="1">
        <v>100</v>
      </c>
      <c r="K1726" s="1" t="s">
        <v>203</v>
      </c>
      <c r="L1726" s="1" t="s">
        <v>1969</v>
      </c>
      <c r="M1726" s="1">
        <v>2017</v>
      </c>
      <c r="N1726" s="1">
        <v>55.263093549193101</v>
      </c>
      <c r="O1726" s="1">
        <v>-121.441365980499</v>
      </c>
      <c r="Q1726" s="1" t="s">
        <v>1942</v>
      </c>
      <c r="R1726" s="1" t="s">
        <v>1013</v>
      </c>
    </row>
    <row r="1727" spans="1:18" hidden="1" x14ac:dyDescent="0.3">
      <c r="A1727" s="1" t="s">
        <v>1709</v>
      </c>
      <c r="B1727" s="1" t="s">
        <v>8392</v>
      </c>
      <c r="C1727" s="1" t="s">
        <v>1939</v>
      </c>
      <c r="D1727" s="1">
        <v>179</v>
      </c>
      <c r="E1727" s="1" t="s">
        <v>1972</v>
      </c>
      <c r="F1727" s="1">
        <v>30</v>
      </c>
      <c r="G1727" s="1" t="str">
        <f t="shared" si="61"/>
        <v>30/61</v>
      </c>
      <c r="H1727" s="1">
        <v>3200</v>
      </c>
      <c r="I1727" s="1">
        <v>103</v>
      </c>
      <c r="J1727" s="1">
        <v>100</v>
      </c>
      <c r="K1727" s="1" t="s">
        <v>203</v>
      </c>
      <c r="L1727" s="1" t="s">
        <v>1969</v>
      </c>
      <c r="M1727" s="1">
        <v>2017</v>
      </c>
      <c r="N1727" s="1">
        <v>55.2636183260054</v>
      </c>
      <c r="O1727" s="1">
        <v>-121.444789426236</v>
      </c>
      <c r="Q1727" s="1" t="s">
        <v>1942</v>
      </c>
      <c r="R1727" s="1" t="s">
        <v>1013</v>
      </c>
    </row>
    <row r="1728" spans="1:18" hidden="1" x14ac:dyDescent="0.3">
      <c r="A1728" s="1" t="s">
        <v>1709</v>
      </c>
      <c r="B1728" s="1" t="s">
        <v>8392</v>
      </c>
      <c r="C1728" s="1" t="s">
        <v>1939</v>
      </c>
      <c r="D1728" s="1">
        <v>179</v>
      </c>
      <c r="E1728" s="1" t="s">
        <v>1973</v>
      </c>
      <c r="F1728" s="1">
        <v>31</v>
      </c>
      <c r="G1728" s="1" t="str">
        <f t="shared" si="61"/>
        <v>31/61</v>
      </c>
      <c r="H1728" s="1">
        <v>3200</v>
      </c>
      <c r="I1728" s="1">
        <v>103</v>
      </c>
      <c r="J1728" s="1">
        <v>100</v>
      </c>
      <c r="K1728" s="1" t="s">
        <v>203</v>
      </c>
      <c r="L1728" s="1" t="s">
        <v>1969</v>
      </c>
      <c r="M1728" s="1">
        <v>2017</v>
      </c>
      <c r="N1728" s="1">
        <v>55.2642967682972</v>
      </c>
      <c r="O1728" s="1">
        <v>-121.448672268911</v>
      </c>
      <c r="Q1728" s="1" t="s">
        <v>1942</v>
      </c>
      <c r="R1728" s="1" t="s">
        <v>1013</v>
      </c>
    </row>
    <row r="1729" spans="1:18" hidden="1" x14ac:dyDescent="0.3">
      <c r="A1729" s="1" t="s">
        <v>1709</v>
      </c>
      <c r="B1729" s="1" t="s">
        <v>8392</v>
      </c>
      <c r="C1729" s="1" t="s">
        <v>1939</v>
      </c>
      <c r="D1729" s="1">
        <v>179</v>
      </c>
      <c r="E1729" s="1" t="s">
        <v>1974</v>
      </c>
      <c r="F1729" s="1">
        <v>32</v>
      </c>
      <c r="G1729" s="1" t="str">
        <f t="shared" si="61"/>
        <v>32/61</v>
      </c>
      <c r="H1729" s="1">
        <v>3200</v>
      </c>
      <c r="I1729" s="1">
        <v>103</v>
      </c>
      <c r="J1729" s="1">
        <v>100</v>
      </c>
      <c r="K1729" s="1" t="s">
        <v>203</v>
      </c>
      <c r="L1729" s="1" t="s">
        <v>1969</v>
      </c>
      <c r="M1729" s="1">
        <v>2017</v>
      </c>
      <c r="N1729" s="1">
        <v>55.266652999999998</v>
      </c>
      <c r="O1729" s="1">
        <v>-121.452702</v>
      </c>
      <c r="Q1729" s="1" t="s">
        <v>1942</v>
      </c>
      <c r="R1729" s="1" t="s">
        <v>22</v>
      </c>
    </row>
    <row r="1730" spans="1:18" hidden="1" x14ac:dyDescent="0.3">
      <c r="A1730" s="1" t="s">
        <v>1709</v>
      </c>
      <c r="B1730" s="1" t="s">
        <v>8392</v>
      </c>
      <c r="C1730" s="1" t="s">
        <v>1939</v>
      </c>
      <c r="D1730" s="1">
        <v>179</v>
      </c>
      <c r="E1730" s="1" t="s">
        <v>1975</v>
      </c>
      <c r="F1730" s="1">
        <v>33</v>
      </c>
      <c r="G1730" s="1" t="str">
        <f t="shared" ref="G1730:G1758" si="62">F1730&amp;"/"&amp;61</f>
        <v>33/61</v>
      </c>
      <c r="H1730" s="1">
        <v>3200</v>
      </c>
      <c r="I1730" s="1">
        <v>103</v>
      </c>
      <c r="J1730" s="1">
        <v>100</v>
      </c>
      <c r="K1730" s="1" t="s">
        <v>203</v>
      </c>
      <c r="L1730" s="1" t="s">
        <v>1969</v>
      </c>
      <c r="M1730" s="1">
        <v>2017</v>
      </c>
      <c r="N1730" s="1">
        <v>55.267338000000002</v>
      </c>
      <c r="O1730" s="1">
        <v>-121.455467</v>
      </c>
      <c r="Q1730" s="1" t="s">
        <v>1942</v>
      </c>
      <c r="R1730" s="1" t="s">
        <v>22</v>
      </c>
    </row>
    <row r="1731" spans="1:18" hidden="1" x14ac:dyDescent="0.3">
      <c r="A1731" s="1" t="s">
        <v>1709</v>
      </c>
      <c r="B1731" s="1" t="s">
        <v>8392</v>
      </c>
      <c r="C1731" s="1" t="s">
        <v>1939</v>
      </c>
      <c r="D1731" s="1">
        <v>179</v>
      </c>
      <c r="E1731" s="1" t="s">
        <v>1976</v>
      </c>
      <c r="F1731" s="1">
        <v>34</v>
      </c>
      <c r="G1731" s="1" t="str">
        <f t="shared" si="62"/>
        <v>34/61</v>
      </c>
      <c r="H1731" s="1">
        <v>3200</v>
      </c>
      <c r="I1731" s="1">
        <v>103</v>
      </c>
      <c r="J1731" s="1">
        <v>100</v>
      </c>
      <c r="K1731" s="1" t="s">
        <v>203</v>
      </c>
      <c r="L1731" s="1" t="s">
        <v>1969</v>
      </c>
      <c r="M1731" s="1">
        <v>2017</v>
      </c>
      <c r="N1731" s="1">
        <v>55.268391999999999</v>
      </c>
      <c r="O1731" s="1">
        <v>-121.458753</v>
      </c>
      <c r="Q1731" s="1" t="s">
        <v>1942</v>
      </c>
      <c r="R1731" s="1" t="s">
        <v>22</v>
      </c>
    </row>
    <row r="1732" spans="1:18" hidden="1" x14ac:dyDescent="0.3">
      <c r="A1732" s="1" t="s">
        <v>1709</v>
      </c>
      <c r="B1732" s="1" t="s">
        <v>8392</v>
      </c>
      <c r="C1732" s="1" t="s">
        <v>1939</v>
      </c>
      <c r="D1732" s="1">
        <v>179</v>
      </c>
      <c r="E1732" s="1" t="s">
        <v>1977</v>
      </c>
      <c r="F1732" s="1">
        <v>35</v>
      </c>
      <c r="G1732" s="1" t="str">
        <f t="shared" si="62"/>
        <v>35/61</v>
      </c>
      <c r="H1732" s="1">
        <v>3200</v>
      </c>
      <c r="I1732" s="1">
        <v>103</v>
      </c>
      <c r="J1732" s="1">
        <v>100</v>
      </c>
      <c r="K1732" s="1" t="s">
        <v>203</v>
      </c>
      <c r="L1732" s="1" t="s">
        <v>1969</v>
      </c>
      <c r="M1732" s="1">
        <v>2017</v>
      </c>
      <c r="N1732" s="1">
        <v>55.269176000000002</v>
      </c>
      <c r="O1732" s="1">
        <v>-121.4618</v>
      </c>
      <c r="Q1732" s="1" t="s">
        <v>1942</v>
      </c>
      <c r="R1732" s="1" t="s">
        <v>22</v>
      </c>
    </row>
    <row r="1733" spans="1:18" hidden="1" x14ac:dyDescent="0.3">
      <c r="A1733" s="1" t="s">
        <v>1709</v>
      </c>
      <c r="B1733" s="1" t="s">
        <v>8392</v>
      </c>
      <c r="C1733" s="1" t="s">
        <v>1939</v>
      </c>
      <c r="D1733" s="1">
        <v>179</v>
      </c>
      <c r="E1733" s="1" t="s">
        <v>1978</v>
      </c>
      <c r="F1733" s="1">
        <v>36</v>
      </c>
      <c r="G1733" s="1" t="str">
        <f t="shared" si="62"/>
        <v>36/61</v>
      </c>
      <c r="H1733" s="1">
        <v>3200</v>
      </c>
      <c r="I1733" s="1">
        <v>103</v>
      </c>
      <c r="J1733" s="1">
        <v>100</v>
      </c>
      <c r="K1733" s="1" t="s">
        <v>203</v>
      </c>
      <c r="L1733" s="1" t="s">
        <v>1969</v>
      </c>
      <c r="M1733" s="1">
        <v>2017</v>
      </c>
      <c r="N1733" s="1">
        <v>55.270769000000001</v>
      </c>
      <c r="O1733" s="1">
        <v>-121.465576</v>
      </c>
      <c r="Q1733" s="1" t="s">
        <v>1942</v>
      </c>
      <c r="R1733" s="1" t="s">
        <v>22</v>
      </c>
    </row>
    <row r="1734" spans="1:18" hidden="1" x14ac:dyDescent="0.3">
      <c r="A1734" s="1" t="s">
        <v>1709</v>
      </c>
      <c r="B1734" s="1" t="s">
        <v>8392</v>
      </c>
      <c r="C1734" s="1" t="s">
        <v>1939</v>
      </c>
      <c r="D1734" s="1">
        <v>179</v>
      </c>
      <c r="E1734" s="1" t="s">
        <v>1979</v>
      </c>
      <c r="F1734" s="1">
        <v>37</v>
      </c>
      <c r="G1734" s="1" t="str">
        <f t="shared" si="62"/>
        <v>37/61</v>
      </c>
      <c r="H1734" s="1">
        <v>3200</v>
      </c>
      <c r="I1734" s="1">
        <v>103</v>
      </c>
      <c r="J1734" s="1">
        <v>100</v>
      </c>
      <c r="K1734" s="1" t="s">
        <v>203</v>
      </c>
      <c r="L1734" s="1" t="s">
        <v>1969</v>
      </c>
      <c r="M1734" s="1">
        <v>2017</v>
      </c>
      <c r="N1734" s="1">
        <v>55.271749</v>
      </c>
      <c r="O1734" s="1">
        <v>-121.468581</v>
      </c>
      <c r="Q1734" s="1" t="s">
        <v>1942</v>
      </c>
      <c r="R1734" s="1" t="s">
        <v>22</v>
      </c>
    </row>
    <row r="1735" spans="1:18" hidden="1" x14ac:dyDescent="0.3">
      <c r="A1735" s="1" t="s">
        <v>1709</v>
      </c>
      <c r="B1735" s="1" t="s">
        <v>8392</v>
      </c>
      <c r="C1735" s="1" t="s">
        <v>1939</v>
      </c>
      <c r="D1735" s="1">
        <v>179</v>
      </c>
      <c r="E1735" s="1" t="s">
        <v>1980</v>
      </c>
      <c r="F1735" s="1">
        <v>38</v>
      </c>
      <c r="G1735" s="1" t="str">
        <f t="shared" si="62"/>
        <v>38/61</v>
      </c>
      <c r="H1735" s="1">
        <v>3200</v>
      </c>
      <c r="I1735" s="1">
        <v>103</v>
      </c>
      <c r="J1735" s="1">
        <v>100</v>
      </c>
      <c r="K1735" s="1" t="s">
        <v>203</v>
      </c>
      <c r="L1735" s="1" t="s">
        <v>1969</v>
      </c>
      <c r="M1735" s="1">
        <v>2017</v>
      </c>
      <c r="N1735" s="1">
        <v>55.273195000000001</v>
      </c>
      <c r="O1735" s="1">
        <v>-121.47171299999999</v>
      </c>
      <c r="Q1735" s="1" t="s">
        <v>1942</v>
      </c>
      <c r="R1735" s="1" t="s">
        <v>22</v>
      </c>
    </row>
    <row r="1736" spans="1:18" hidden="1" x14ac:dyDescent="0.3">
      <c r="A1736" s="1" t="s">
        <v>1709</v>
      </c>
      <c r="B1736" s="1" t="s">
        <v>8392</v>
      </c>
      <c r="C1736" s="1" t="s">
        <v>1939</v>
      </c>
      <c r="D1736" s="1">
        <v>179</v>
      </c>
      <c r="E1736" s="1" t="s">
        <v>1981</v>
      </c>
      <c r="F1736" s="1">
        <v>39</v>
      </c>
      <c r="G1736" s="1" t="str">
        <f t="shared" si="62"/>
        <v>39/61</v>
      </c>
      <c r="H1736" s="1">
        <v>3200</v>
      </c>
      <c r="I1736" s="1">
        <v>103</v>
      </c>
      <c r="J1736" s="1">
        <v>100</v>
      </c>
      <c r="K1736" s="1" t="s">
        <v>203</v>
      </c>
      <c r="L1736" s="1" t="s">
        <v>1969</v>
      </c>
      <c r="M1736" s="1">
        <v>2017</v>
      </c>
      <c r="N1736" s="1">
        <v>55.275252999999999</v>
      </c>
      <c r="O1736" s="1">
        <v>-121.472829</v>
      </c>
      <c r="Q1736" s="1" t="s">
        <v>1942</v>
      </c>
      <c r="R1736" s="1" t="s">
        <v>22</v>
      </c>
    </row>
    <row r="1737" spans="1:18" hidden="1" x14ac:dyDescent="0.3">
      <c r="A1737" s="1" t="s">
        <v>1709</v>
      </c>
      <c r="B1737" s="1" t="s">
        <v>8392</v>
      </c>
      <c r="C1737" s="1" t="s">
        <v>1939</v>
      </c>
      <c r="D1737" s="1">
        <v>179</v>
      </c>
      <c r="E1737" s="1" t="s">
        <v>1982</v>
      </c>
      <c r="F1737" s="1">
        <v>40</v>
      </c>
      <c r="G1737" s="1" t="str">
        <f t="shared" si="62"/>
        <v>40/61</v>
      </c>
      <c r="H1737" s="1">
        <v>3200</v>
      </c>
      <c r="I1737" s="1">
        <v>103</v>
      </c>
      <c r="J1737" s="1">
        <v>100</v>
      </c>
      <c r="K1737" s="1" t="s">
        <v>203</v>
      </c>
      <c r="L1737" s="1" t="s">
        <v>1969</v>
      </c>
      <c r="M1737" s="1">
        <v>2017</v>
      </c>
      <c r="N1737" s="1">
        <v>55.276600000000002</v>
      </c>
      <c r="O1737" s="1">
        <v>-121.47579</v>
      </c>
      <c r="Q1737" s="1" t="s">
        <v>1942</v>
      </c>
      <c r="R1737" s="1" t="s">
        <v>22</v>
      </c>
    </row>
    <row r="1738" spans="1:18" hidden="1" x14ac:dyDescent="0.3">
      <c r="A1738" s="1" t="s">
        <v>1709</v>
      </c>
      <c r="B1738" s="1" t="s">
        <v>8392</v>
      </c>
      <c r="C1738" s="1" t="s">
        <v>1939</v>
      </c>
      <c r="D1738" s="1">
        <v>179</v>
      </c>
      <c r="E1738" s="1" t="s">
        <v>1983</v>
      </c>
      <c r="F1738" s="1">
        <v>41</v>
      </c>
      <c r="G1738" s="1" t="str">
        <f t="shared" si="62"/>
        <v>41/61</v>
      </c>
      <c r="H1738" s="1">
        <v>3200</v>
      </c>
      <c r="I1738" s="1">
        <v>103</v>
      </c>
      <c r="J1738" s="1">
        <v>100</v>
      </c>
      <c r="K1738" s="1" t="s">
        <v>203</v>
      </c>
      <c r="L1738" s="1" t="s">
        <v>1969</v>
      </c>
      <c r="M1738" s="1">
        <v>2017</v>
      </c>
      <c r="N1738" s="1">
        <v>55.278343999999898</v>
      </c>
      <c r="O1738" s="1">
        <v>-121.477666</v>
      </c>
      <c r="Q1738" s="1" t="s">
        <v>1942</v>
      </c>
      <c r="R1738" s="1" t="s">
        <v>22</v>
      </c>
    </row>
    <row r="1739" spans="1:18" hidden="1" x14ac:dyDescent="0.3">
      <c r="A1739" s="1" t="s">
        <v>1709</v>
      </c>
      <c r="B1739" s="1" t="s">
        <v>8392</v>
      </c>
      <c r="C1739" s="1" t="s">
        <v>1939</v>
      </c>
      <c r="D1739" s="1">
        <v>179</v>
      </c>
      <c r="E1739" s="1" t="s">
        <v>1984</v>
      </c>
      <c r="F1739" s="1">
        <v>42</v>
      </c>
      <c r="G1739" s="1" t="str">
        <f t="shared" si="62"/>
        <v>42/61</v>
      </c>
      <c r="H1739" s="1">
        <v>3200</v>
      </c>
      <c r="I1739" s="1">
        <v>103</v>
      </c>
      <c r="J1739" s="1">
        <v>100</v>
      </c>
      <c r="K1739" s="1" t="s">
        <v>203</v>
      </c>
      <c r="L1739" s="1" t="s">
        <v>1969</v>
      </c>
      <c r="M1739" s="1">
        <v>2017</v>
      </c>
      <c r="N1739" s="1">
        <v>55.278928000000001</v>
      </c>
      <c r="O1739" s="1">
        <v>-121.481326</v>
      </c>
      <c r="Q1739" s="1" t="s">
        <v>1942</v>
      </c>
      <c r="R1739" s="1" t="s">
        <v>22</v>
      </c>
    </row>
    <row r="1740" spans="1:18" hidden="1" x14ac:dyDescent="0.3">
      <c r="A1740" s="1" t="s">
        <v>1709</v>
      </c>
      <c r="B1740" s="1" t="s">
        <v>8392</v>
      </c>
      <c r="C1740" s="1" t="s">
        <v>1939</v>
      </c>
      <c r="D1740" s="1">
        <v>179</v>
      </c>
      <c r="E1740" s="1" t="s">
        <v>1985</v>
      </c>
      <c r="F1740" s="1">
        <v>43</v>
      </c>
      <c r="G1740" s="1" t="str">
        <f t="shared" si="62"/>
        <v>43/61</v>
      </c>
      <c r="H1740" s="1">
        <v>3200</v>
      </c>
      <c r="I1740" s="1">
        <v>103</v>
      </c>
      <c r="J1740" s="1">
        <v>100</v>
      </c>
      <c r="K1740" s="1" t="s">
        <v>203</v>
      </c>
      <c r="L1740" s="1" t="s">
        <v>1969</v>
      </c>
      <c r="M1740" s="1">
        <v>2017</v>
      </c>
      <c r="N1740" s="1">
        <v>55.279961</v>
      </c>
      <c r="O1740" s="1">
        <v>-121.485004</v>
      </c>
      <c r="Q1740" s="1" t="s">
        <v>1942</v>
      </c>
      <c r="R1740" s="1" t="s">
        <v>22</v>
      </c>
    </row>
    <row r="1741" spans="1:18" hidden="1" x14ac:dyDescent="0.3">
      <c r="A1741" s="1" t="s">
        <v>1709</v>
      </c>
      <c r="B1741" s="1" t="s">
        <v>8392</v>
      </c>
      <c r="C1741" s="1" t="s">
        <v>1939</v>
      </c>
      <c r="D1741" s="1">
        <v>179</v>
      </c>
      <c r="E1741" s="1" t="s">
        <v>1986</v>
      </c>
      <c r="F1741" s="1">
        <v>44</v>
      </c>
      <c r="G1741" s="1" t="str">
        <f t="shared" si="62"/>
        <v>44/61</v>
      </c>
      <c r="H1741" s="1">
        <v>3200</v>
      </c>
      <c r="I1741" s="1">
        <v>103</v>
      </c>
      <c r="J1741" s="1">
        <v>100</v>
      </c>
      <c r="K1741" s="1" t="s">
        <v>203</v>
      </c>
      <c r="L1741" s="1" t="s">
        <v>1969</v>
      </c>
      <c r="M1741" s="1">
        <v>2017</v>
      </c>
      <c r="N1741" s="1">
        <v>55.280842999999997</v>
      </c>
      <c r="O1741" s="1">
        <v>-121.488223</v>
      </c>
      <c r="Q1741" s="1" t="s">
        <v>1942</v>
      </c>
      <c r="R1741" s="1" t="s">
        <v>22</v>
      </c>
    </row>
    <row r="1742" spans="1:18" hidden="1" x14ac:dyDescent="0.3">
      <c r="A1742" s="1" t="s">
        <v>1709</v>
      </c>
      <c r="B1742" s="1" t="s">
        <v>8392</v>
      </c>
      <c r="C1742" s="1" t="s">
        <v>1939</v>
      </c>
      <c r="D1742" s="1">
        <v>179</v>
      </c>
      <c r="E1742" s="1" t="s">
        <v>1987</v>
      </c>
      <c r="F1742" s="1">
        <v>45</v>
      </c>
      <c r="G1742" s="1" t="str">
        <f t="shared" si="62"/>
        <v>45/61</v>
      </c>
      <c r="H1742" s="1">
        <v>3200</v>
      </c>
      <c r="I1742" s="1">
        <v>103</v>
      </c>
      <c r="J1742" s="1">
        <v>100</v>
      </c>
      <c r="K1742" s="1" t="s">
        <v>203</v>
      </c>
      <c r="L1742" s="1" t="s">
        <v>1969</v>
      </c>
      <c r="M1742" s="1">
        <v>2017</v>
      </c>
      <c r="N1742" s="1">
        <v>55.282043000000002</v>
      </c>
      <c r="O1742" s="1">
        <v>-121.49127</v>
      </c>
      <c r="Q1742" s="1" t="s">
        <v>1942</v>
      </c>
      <c r="R1742" s="1" t="s">
        <v>22</v>
      </c>
    </row>
    <row r="1743" spans="1:18" hidden="1" x14ac:dyDescent="0.3">
      <c r="A1743" s="1" t="s">
        <v>1709</v>
      </c>
      <c r="B1743" s="1" t="s">
        <v>8392</v>
      </c>
      <c r="C1743" s="1" t="s">
        <v>1939</v>
      </c>
      <c r="D1743" s="1">
        <v>179</v>
      </c>
      <c r="E1743" s="1" t="s">
        <v>1988</v>
      </c>
      <c r="F1743" s="1">
        <v>46</v>
      </c>
      <c r="G1743" s="1" t="str">
        <f t="shared" si="62"/>
        <v>46/61</v>
      </c>
      <c r="H1743" s="1">
        <v>3200</v>
      </c>
      <c r="I1743" s="1">
        <v>103</v>
      </c>
      <c r="J1743" s="1">
        <v>100</v>
      </c>
      <c r="K1743" s="1" t="s">
        <v>203</v>
      </c>
      <c r="L1743" s="1" t="s">
        <v>1969</v>
      </c>
      <c r="M1743" s="1">
        <v>2017</v>
      </c>
      <c r="N1743" s="1">
        <v>55.283979000000002</v>
      </c>
      <c r="O1743" s="1">
        <v>-121.49302900000001</v>
      </c>
      <c r="Q1743" s="1" t="s">
        <v>1942</v>
      </c>
      <c r="R1743" s="1" t="s">
        <v>22</v>
      </c>
    </row>
    <row r="1744" spans="1:18" hidden="1" x14ac:dyDescent="0.3">
      <c r="A1744" s="1" t="s">
        <v>1709</v>
      </c>
      <c r="B1744" s="1" t="s">
        <v>8392</v>
      </c>
      <c r="C1744" s="1" t="s">
        <v>1939</v>
      </c>
      <c r="D1744" s="1">
        <v>179</v>
      </c>
      <c r="E1744" s="1" t="s">
        <v>1989</v>
      </c>
      <c r="F1744" s="1">
        <v>47</v>
      </c>
      <c r="G1744" s="1" t="str">
        <f t="shared" si="62"/>
        <v>47/61</v>
      </c>
      <c r="H1744" s="1">
        <v>3200</v>
      </c>
      <c r="I1744" s="1">
        <v>103</v>
      </c>
      <c r="J1744" s="1">
        <v>100</v>
      </c>
      <c r="K1744" s="1" t="s">
        <v>203</v>
      </c>
      <c r="L1744" s="1" t="s">
        <v>1969</v>
      </c>
      <c r="M1744" s="1">
        <v>2017</v>
      </c>
      <c r="N1744" s="1">
        <v>55.284762000000001</v>
      </c>
      <c r="O1744" s="1">
        <v>-121.496377</v>
      </c>
      <c r="Q1744" s="1" t="s">
        <v>1942</v>
      </c>
      <c r="R1744" s="1" t="s">
        <v>22</v>
      </c>
    </row>
    <row r="1745" spans="1:18" hidden="1" x14ac:dyDescent="0.3">
      <c r="A1745" s="1" t="s">
        <v>1709</v>
      </c>
      <c r="B1745" s="1" t="s">
        <v>8392</v>
      </c>
      <c r="C1745" s="1" t="s">
        <v>1939</v>
      </c>
      <c r="D1745" s="1">
        <v>179</v>
      </c>
      <c r="E1745" s="1" t="s">
        <v>1990</v>
      </c>
      <c r="F1745" s="1">
        <v>48</v>
      </c>
      <c r="G1745" s="1" t="str">
        <f t="shared" si="62"/>
        <v>48/61</v>
      </c>
      <c r="H1745" s="1">
        <v>3200</v>
      </c>
      <c r="I1745" s="1">
        <v>103</v>
      </c>
      <c r="J1745" s="1">
        <v>100</v>
      </c>
      <c r="K1745" s="1" t="s">
        <v>203</v>
      </c>
      <c r="L1745" s="1" t="s">
        <v>1969</v>
      </c>
      <c r="M1745" s="1">
        <v>2017</v>
      </c>
      <c r="N1745" s="1">
        <v>55.278222</v>
      </c>
      <c r="O1745" s="1">
        <v>-121.499038</v>
      </c>
      <c r="Q1745" s="1" t="s">
        <v>1942</v>
      </c>
      <c r="R1745" s="1" t="s">
        <v>22</v>
      </c>
    </row>
    <row r="1746" spans="1:18" hidden="1" x14ac:dyDescent="0.3">
      <c r="A1746" s="1" t="s">
        <v>1709</v>
      </c>
      <c r="B1746" s="1" t="s">
        <v>8392</v>
      </c>
      <c r="C1746" s="1" t="s">
        <v>1939</v>
      </c>
      <c r="D1746" s="1">
        <v>179</v>
      </c>
      <c r="E1746" s="1" t="s">
        <v>1991</v>
      </c>
      <c r="F1746" s="1">
        <v>49</v>
      </c>
      <c r="G1746" s="1" t="str">
        <f t="shared" si="62"/>
        <v>49/61</v>
      </c>
      <c r="H1746" s="1">
        <v>3200</v>
      </c>
      <c r="I1746" s="1">
        <v>103</v>
      </c>
      <c r="J1746" s="1">
        <v>100</v>
      </c>
      <c r="K1746" s="1" t="s">
        <v>203</v>
      </c>
      <c r="L1746" s="1" t="s">
        <v>1969</v>
      </c>
      <c r="M1746" s="1">
        <v>2017</v>
      </c>
      <c r="N1746" s="1">
        <v>55.279569000000002</v>
      </c>
      <c r="O1746" s="1">
        <v>-121.50084</v>
      </c>
      <c r="Q1746" s="1" t="s">
        <v>1942</v>
      </c>
      <c r="R1746" s="1" t="s">
        <v>22</v>
      </c>
    </row>
    <row r="1747" spans="1:18" hidden="1" x14ac:dyDescent="0.3">
      <c r="A1747" s="1" t="s">
        <v>1709</v>
      </c>
      <c r="B1747" s="1" t="s">
        <v>8392</v>
      </c>
      <c r="C1747" s="1" t="s">
        <v>1939</v>
      </c>
      <c r="D1747" s="1">
        <v>179</v>
      </c>
      <c r="E1747" s="1" t="s">
        <v>1992</v>
      </c>
      <c r="F1747" s="1">
        <v>50</v>
      </c>
      <c r="G1747" s="1" t="str">
        <f t="shared" si="62"/>
        <v>50/61</v>
      </c>
      <c r="H1747" s="1">
        <v>3200</v>
      </c>
      <c r="I1747" s="1">
        <v>103</v>
      </c>
      <c r="J1747" s="1">
        <v>100</v>
      </c>
      <c r="K1747" s="1" t="s">
        <v>203</v>
      </c>
      <c r="L1747" s="1" t="s">
        <v>1969</v>
      </c>
      <c r="M1747" s="1">
        <v>2017</v>
      </c>
      <c r="N1747" s="1">
        <v>55.281404999999999</v>
      </c>
      <c r="O1747" s="1">
        <v>-121.502959</v>
      </c>
      <c r="Q1747" s="1" t="s">
        <v>1942</v>
      </c>
      <c r="R1747" s="1" t="s">
        <v>22</v>
      </c>
    </row>
    <row r="1748" spans="1:18" hidden="1" x14ac:dyDescent="0.3">
      <c r="A1748" s="1" t="s">
        <v>1709</v>
      </c>
      <c r="B1748" s="1" t="s">
        <v>8392</v>
      </c>
      <c r="C1748" s="1" t="s">
        <v>1939</v>
      </c>
      <c r="D1748" s="1">
        <v>179</v>
      </c>
      <c r="E1748" s="1" t="s">
        <v>1993</v>
      </c>
      <c r="F1748" s="1">
        <v>51</v>
      </c>
      <c r="G1748" s="1" t="str">
        <f t="shared" si="62"/>
        <v>51/61</v>
      </c>
      <c r="H1748" s="1">
        <v>3200</v>
      </c>
      <c r="I1748" s="1">
        <v>103</v>
      </c>
      <c r="J1748" s="1">
        <v>100</v>
      </c>
      <c r="K1748" s="1" t="s">
        <v>203</v>
      </c>
      <c r="L1748" s="1" t="s">
        <v>1969</v>
      </c>
      <c r="M1748" s="1">
        <v>2017</v>
      </c>
      <c r="N1748" s="1">
        <v>55.280791999999998</v>
      </c>
      <c r="O1748" s="1">
        <v>-121.508152</v>
      </c>
      <c r="Q1748" s="1" t="s">
        <v>1942</v>
      </c>
      <c r="R1748" s="1" t="s">
        <v>22</v>
      </c>
    </row>
    <row r="1749" spans="1:18" hidden="1" x14ac:dyDescent="0.3">
      <c r="A1749" s="1" t="s">
        <v>1709</v>
      </c>
      <c r="B1749" s="1" t="s">
        <v>8392</v>
      </c>
      <c r="C1749" s="1" t="s">
        <v>1939</v>
      </c>
      <c r="D1749" s="1">
        <v>179</v>
      </c>
      <c r="E1749" s="1" t="s">
        <v>1994</v>
      </c>
      <c r="F1749" s="1">
        <v>52</v>
      </c>
      <c r="G1749" s="1" t="str">
        <f t="shared" si="62"/>
        <v>52/61</v>
      </c>
      <c r="H1749" s="1">
        <v>3200</v>
      </c>
      <c r="I1749" s="1">
        <v>103</v>
      </c>
      <c r="J1749" s="1">
        <v>100</v>
      </c>
      <c r="K1749" s="1" t="s">
        <v>203</v>
      </c>
      <c r="L1749" s="1" t="s">
        <v>1969</v>
      </c>
      <c r="M1749" s="1">
        <v>2017</v>
      </c>
      <c r="N1749" s="1">
        <v>55.2812699999999</v>
      </c>
      <c r="O1749" s="1">
        <v>-121.511183</v>
      </c>
      <c r="Q1749" s="1" t="s">
        <v>1942</v>
      </c>
      <c r="R1749" s="1" t="s">
        <v>22</v>
      </c>
    </row>
    <row r="1750" spans="1:18" hidden="1" x14ac:dyDescent="0.3">
      <c r="A1750" s="1" t="s">
        <v>1709</v>
      </c>
      <c r="B1750" s="1" t="s">
        <v>8392</v>
      </c>
      <c r="C1750" s="1" t="s">
        <v>1939</v>
      </c>
      <c r="D1750" s="1">
        <v>179</v>
      </c>
      <c r="E1750" s="1" t="s">
        <v>1995</v>
      </c>
      <c r="F1750" s="1">
        <v>53</v>
      </c>
      <c r="G1750" s="1" t="str">
        <f t="shared" si="62"/>
        <v>53/61</v>
      </c>
      <c r="H1750" s="1">
        <v>3200</v>
      </c>
      <c r="I1750" s="1">
        <v>103</v>
      </c>
      <c r="J1750" s="1">
        <v>100</v>
      </c>
      <c r="K1750" s="1" t="s">
        <v>203</v>
      </c>
      <c r="L1750" s="1" t="s">
        <v>1969</v>
      </c>
      <c r="M1750" s="1">
        <v>2017</v>
      </c>
      <c r="N1750" s="1">
        <v>55.282960000000003</v>
      </c>
      <c r="O1750" s="1">
        <v>-121.513544</v>
      </c>
      <c r="Q1750" s="1" t="s">
        <v>1942</v>
      </c>
      <c r="R1750" s="1" t="s">
        <v>22</v>
      </c>
    </row>
    <row r="1751" spans="1:18" hidden="1" x14ac:dyDescent="0.3">
      <c r="A1751" s="1" t="s">
        <v>1709</v>
      </c>
      <c r="B1751" s="1" t="s">
        <v>8392</v>
      </c>
      <c r="C1751" s="1" t="s">
        <v>1939</v>
      </c>
      <c r="D1751" s="1">
        <v>179</v>
      </c>
      <c r="E1751" s="1" t="s">
        <v>1996</v>
      </c>
      <c r="F1751" s="1">
        <v>54</v>
      </c>
      <c r="G1751" s="1" t="str">
        <f t="shared" si="62"/>
        <v>54/61</v>
      </c>
      <c r="H1751" s="1">
        <v>3200</v>
      </c>
      <c r="I1751" s="1">
        <v>103</v>
      </c>
      <c r="J1751" s="1">
        <v>100</v>
      </c>
      <c r="K1751" s="1" t="s">
        <v>203</v>
      </c>
      <c r="L1751" s="1" t="s">
        <v>1969</v>
      </c>
      <c r="M1751" s="1">
        <v>2017</v>
      </c>
      <c r="N1751" s="1">
        <v>55.284796999999898</v>
      </c>
      <c r="O1751" s="1">
        <v>-121.515303</v>
      </c>
      <c r="Q1751" s="1" t="s">
        <v>1942</v>
      </c>
      <c r="R1751" s="1" t="s">
        <v>22</v>
      </c>
    </row>
    <row r="1752" spans="1:18" hidden="1" x14ac:dyDescent="0.3">
      <c r="A1752" s="1" t="s">
        <v>1709</v>
      </c>
      <c r="B1752" s="1" t="s">
        <v>8392</v>
      </c>
      <c r="C1752" s="1" t="s">
        <v>1939</v>
      </c>
      <c r="D1752" s="1">
        <v>179</v>
      </c>
      <c r="E1752" s="1" t="s">
        <v>1997</v>
      </c>
      <c r="F1752" s="1">
        <v>55</v>
      </c>
      <c r="G1752" s="1" t="str">
        <f t="shared" si="62"/>
        <v>55/61</v>
      </c>
      <c r="H1752" s="1">
        <v>3200</v>
      </c>
      <c r="I1752" s="1">
        <v>103</v>
      </c>
      <c r="J1752" s="1">
        <v>100</v>
      </c>
      <c r="K1752" s="1" t="s">
        <v>203</v>
      </c>
      <c r="L1752" s="1" t="s">
        <v>1969</v>
      </c>
      <c r="M1752" s="1">
        <v>2017</v>
      </c>
      <c r="N1752" s="1">
        <v>55.285924000000001</v>
      </c>
      <c r="O1752" s="1">
        <v>-121.49981099999999</v>
      </c>
      <c r="Q1752" s="1" t="s">
        <v>1942</v>
      </c>
      <c r="R1752" s="1" t="s">
        <v>22</v>
      </c>
    </row>
    <row r="1753" spans="1:18" hidden="1" x14ac:dyDescent="0.3">
      <c r="A1753" s="1" t="s">
        <v>1709</v>
      </c>
      <c r="B1753" s="1" t="s">
        <v>8392</v>
      </c>
      <c r="C1753" s="1" t="s">
        <v>1939</v>
      </c>
      <c r="D1753" s="1">
        <v>179</v>
      </c>
      <c r="E1753" s="1" t="s">
        <v>1998</v>
      </c>
      <c r="F1753" s="1">
        <v>56</v>
      </c>
      <c r="G1753" s="1" t="str">
        <f t="shared" si="62"/>
        <v>56/61</v>
      </c>
      <c r="H1753" s="1">
        <v>3200</v>
      </c>
      <c r="I1753" s="1">
        <v>103</v>
      </c>
      <c r="J1753" s="1">
        <v>100</v>
      </c>
      <c r="K1753" s="1" t="s">
        <v>203</v>
      </c>
      <c r="L1753" s="1" t="s">
        <v>1969</v>
      </c>
      <c r="M1753" s="1">
        <v>2017</v>
      </c>
      <c r="N1753" s="1">
        <v>55.286365000000004</v>
      </c>
      <c r="O1753" s="1">
        <v>-121.504446</v>
      </c>
      <c r="Q1753" s="1" t="s">
        <v>1942</v>
      </c>
      <c r="R1753" s="1" t="s">
        <v>22</v>
      </c>
    </row>
    <row r="1754" spans="1:18" hidden="1" x14ac:dyDescent="0.3">
      <c r="A1754" s="1" t="s">
        <v>1709</v>
      </c>
      <c r="B1754" s="1" t="s">
        <v>8392</v>
      </c>
      <c r="C1754" s="1" t="s">
        <v>1939</v>
      </c>
      <c r="D1754" s="1">
        <v>179</v>
      </c>
      <c r="E1754" s="1" t="s">
        <v>1999</v>
      </c>
      <c r="F1754" s="1">
        <v>57</v>
      </c>
      <c r="G1754" s="1" t="str">
        <f t="shared" si="62"/>
        <v>57/61</v>
      </c>
      <c r="H1754" s="1">
        <v>3200</v>
      </c>
      <c r="I1754" s="1">
        <v>103</v>
      </c>
      <c r="J1754" s="1">
        <v>100</v>
      </c>
      <c r="K1754" s="1" t="s">
        <v>203</v>
      </c>
      <c r="L1754" s="1" t="s">
        <v>1969</v>
      </c>
      <c r="M1754" s="1">
        <v>2017</v>
      </c>
      <c r="N1754" s="1">
        <v>55.288274999999899</v>
      </c>
      <c r="O1754" s="1">
        <v>-121.505218</v>
      </c>
      <c r="Q1754" s="1" t="s">
        <v>1942</v>
      </c>
      <c r="R1754" s="1" t="s">
        <v>22</v>
      </c>
    </row>
    <row r="1755" spans="1:18" hidden="1" x14ac:dyDescent="0.3">
      <c r="A1755" s="1" t="s">
        <v>1709</v>
      </c>
      <c r="B1755" s="1" t="s">
        <v>8392</v>
      </c>
      <c r="C1755" s="1" t="s">
        <v>1939</v>
      </c>
      <c r="D1755" s="1">
        <v>179</v>
      </c>
      <c r="E1755" s="1" t="s">
        <v>2000</v>
      </c>
      <c r="F1755" s="1">
        <v>58</v>
      </c>
      <c r="G1755" s="1" t="str">
        <f t="shared" si="62"/>
        <v>58/61</v>
      </c>
      <c r="H1755" s="1">
        <v>3200</v>
      </c>
      <c r="I1755" s="1">
        <v>103</v>
      </c>
      <c r="J1755" s="1">
        <v>100</v>
      </c>
      <c r="K1755" s="1" t="s">
        <v>203</v>
      </c>
      <c r="L1755" s="1" t="s">
        <v>1969</v>
      </c>
      <c r="M1755" s="1">
        <v>2017</v>
      </c>
      <c r="N1755" s="1">
        <v>55.290556000000002</v>
      </c>
      <c r="O1755" s="1">
        <v>-121.507334</v>
      </c>
      <c r="Q1755" s="1" t="s">
        <v>1942</v>
      </c>
      <c r="R1755" s="1" t="s">
        <v>22</v>
      </c>
    </row>
    <row r="1756" spans="1:18" hidden="1" x14ac:dyDescent="0.3">
      <c r="A1756" s="1" t="s">
        <v>1709</v>
      </c>
      <c r="B1756" s="1" t="s">
        <v>8392</v>
      </c>
      <c r="C1756" s="1" t="s">
        <v>1939</v>
      </c>
      <c r="D1756" s="1">
        <v>179</v>
      </c>
      <c r="E1756" s="1" t="s">
        <v>2001</v>
      </c>
      <c r="F1756" s="1">
        <v>59</v>
      </c>
      <c r="G1756" s="1" t="str">
        <f t="shared" si="62"/>
        <v>59/61</v>
      </c>
      <c r="H1756" s="1">
        <v>3200</v>
      </c>
      <c r="I1756" s="1">
        <v>103</v>
      </c>
      <c r="J1756" s="1">
        <v>100</v>
      </c>
      <c r="K1756" s="1" t="s">
        <v>203</v>
      </c>
      <c r="L1756" s="1" t="s">
        <v>1969</v>
      </c>
      <c r="M1756" s="1">
        <v>2017</v>
      </c>
      <c r="N1756" s="1">
        <v>55.292195999999997</v>
      </c>
      <c r="O1756" s="1">
        <v>-121.508965</v>
      </c>
      <c r="Q1756" s="1" t="s">
        <v>1942</v>
      </c>
      <c r="R1756" s="1" t="s">
        <v>22</v>
      </c>
    </row>
    <row r="1757" spans="1:18" hidden="1" x14ac:dyDescent="0.3">
      <c r="A1757" s="1" t="s">
        <v>1709</v>
      </c>
      <c r="B1757" s="1" t="s">
        <v>8392</v>
      </c>
      <c r="C1757" s="1" t="s">
        <v>1939</v>
      </c>
      <c r="D1757" s="1">
        <v>179</v>
      </c>
      <c r="E1757" s="1" t="s">
        <v>2002</v>
      </c>
      <c r="F1757" s="1">
        <v>60</v>
      </c>
      <c r="G1757" s="1" t="str">
        <f t="shared" si="62"/>
        <v>60/61</v>
      </c>
      <c r="H1757" s="1">
        <v>3200</v>
      </c>
      <c r="I1757" s="1">
        <v>103</v>
      </c>
      <c r="J1757" s="1">
        <v>100</v>
      </c>
      <c r="K1757" s="1" t="s">
        <v>203</v>
      </c>
      <c r="L1757" s="1" t="s">
        <v>1969</v>
      </c>
      <c r="M1757" s="1">
        <v>2017</v>
      </c>
      <c r="N1757" s="1">
        <v>55.293984000000002</v>
      </c>
      <c r="O1757" s="1">
        <v>-121.511797</v>
      </c>
      <c r="Q1757" s="1" t="s">
        <v>1942</v>
      </c>
      <c r="R1757" s="1" t="s">
        <v>22</v>
      </c>
    </row>
    <row r="1758" spans="1:18" hidden="1" x14ac:dyDescent="0.3">
      <c r="A1758" s="1" t="s">
        <v>1709</v>
      </c>
      <c r="B1758" s="1" t="s">
        <v>8392</v>
      </c>
      <c r="C1758" s="1" t="s">
        <v>1939</v>
      </c>
      <c r="D1758" s="1">
        <v>179</v>
      </c>
      <c r="E1758" s="1" t="s">
        <v>2003</v>
      </c>
      <c r="F1758" s="1">
        <v>61</v>
      </c>
      <c r="G1758" s="1" t="str">
        <f t="shared" si="62"/>
        <v>61/61</v>
      </c>
      <c r="H1758" s="1">
        <v>3200</v>
      </c>
      <c r="I1758" s="1">
        <v>103</v>
      </c>
      <c r="J1758" s="1">
        <v>100</v>
      </c>
      <c r="K1758" s="1" t="s">
        <v>203</v>
      </c>
      <c r="L1758" s="1" t="s">
        <v>1969</v>
      </c>
      <c r="M1758" s="1">
        <v>2017</v>
      </c>
      <c r="N1758" s="1">
        <v>55.295968000000002</v>
      </c>
      <c r="O1758" s="1">
        <v>-121.513685</v>
      </c>
      <c r="Q1758" s="1" t="s">
        <v>1942</v>
      </c>
      <c r="R1758" s="1" t="s">
        <v>22</v>
      </c>
    </row>
    <row r="1759" spans="1:18" hidden="1" x14ac:dyDescent="0.3">
      <c r="A1759" s="1" t="s">
        <v>1709</v>
      </c>
      <c r="B1759" s="1" t="s">
        <v>8392</v>
      </c>
      <c r="C1759" s="1" t="s">
        <v>2021</v>
      </c>
      <c r="D1759" s="1">
        <v>15</v>
      </c>
      <c r="E1759" s="1" t="s">
        <v>2022</v>
      </c>
      <c r="F1759" s="1">
        <v>1</v>
      </c>
      <c r="G1759" s="1" t="str">
        <f>F1759&amp;"/"&amp;4</f>
        <v>1/4</v>
      </c>
      <c r="H1759" s="1">
        <v>3750</v>
      </c>
      <c r="I1759" s="1">
        <v>141</v>
      </c>
      <c r="J1759" s="1">
        <v>99</v>
      </c>
      <c r="K1759" s="1" t="s">
        <v>56</v>
      </c>
      <c r="L1759" s="1" t="s">
        <v>2023</v>
      </c>
      <c r="M1759" s="1">
        <v>2019</v>
      </c>
      <c r="N1759" s="1">
        <v>55.292875799999997</v>
      </c>
      <c r="O1759" s="1">
        <v>-121.2790748</v>
      </c>
      <c r="P1759" s="1" t="s">
        <v>2024</v>
      </c>
      <c r="Q1759" s="1" t="s">
        <v>2025</v>
      </c>
      <c r="R1759" s="1" t="s">
        <v>1082</v>
      </c>
    </row>
    <row r="1760" spans="1:18" hidden="1" x14ac:dyDescent="0.3">
      <c r="A1760" s="1" t="s">
        <v>1709</v>
      </c>
      <c r="B1760" s="1" t="s">
        <v>8392</v>
      </c>
      <c r="C1760" s="1" t="s">
        <v>2021</v>
      </c>
      <c r="D1760" s="1">
        <v>15</v>
      </c>
      <c r="E1760" s="1" t="s">
        <v>2026</v>
      </c>
      <c r="F1760" s="1">
        <v>2</v>
      </c>
      <c r="G1760" s="1" t="str">
        <f>F1760&amp;"/"&amp;4</f>
        <v>2/4</v>
      </c>
      <c r="H1760" s="1">
        <v>3750</v>
      </c>
      <c r="I1760" s="1">
        <v>141</v>
      </c>
      <c r="J1760" s="1">
        <v>99</v>
      </c>
      <c r="K1760" s="1" t="s">
        <v>56</v>
      </c>
      <c r="L1760" s="1" t="s">
        <v>2023</v>
      </c>
      <c r="M1760" s="1">
        <v>2019</v>
      </c>
      <c r="N1760" s="1">
        <v>55.290404100000003</v>
      </c>
      <c r="O1760" s="1">
        <v>-121.2757089</v>
      </c>
      <c r="P1760" s="1" t="s">
        <v>2024</v>
      </c>
      <c r="Q1760" s="1" t="s">
        <v>2025</v>
      </c>
      <c r="R1760" s="1" t="s">
        <v>1082</v>
      </c>
    </row>
    <row r="1761" spans="1:18" hidden="1" x14ac:dyDescent="0.3">
      <c r="A1761" s="1" t="s">
        <v>1709</v>
      </c>
      <c r="B1761" s="1" t="s">
        <v>8392</v>
      </c>
      <c r="C1761" s="1" t="s">
        <v>2021</v>
      </c>
      <c r="D1761" s="1">
        <v>15</v>
      </c>
      <c r="E1761" s="1" t="s">
        <v>2027</v>
      </c>
      <c r="F1761" s="1">
        <v>3</v>
      </c>
      <c r="G1761" s="1" t="str">
        <f>F1761&amp;"/"&amp;4</f>
        <v>3/4</v>
      </c>
      <c r="H1761" s="1">
        <v>3750</v>
      </c>
      <c r="I1761" s="1">
        <v>141</v>
      </c>
      <c r="J1761" s="1">
        <v>99</v>
      </c>
      <c r="K1761" s="1" t="s">
        <v>56</v>
      </c>
      <c r="L1761" s="1" t="s">
        <v>2023</v>
      </c>
      <c r="M1761" s="1">
        <v>2019</v>
      </c>
      <c r="N1761" s="1">
        <v>55.285904899999998</v>
      </c>
      <c r="O1761" s="1">
        <v>-121.2677747</v>
      </c>
      <c r="P1761" s="1" t="s">
        <v>2024</v>
      </c>
      <c r="Q1761" s="1" t="s">
        <v>2025</v>
      </c>
      <c r="R1761" s="1" t="s">
        <v>1082</v>
      </c>
    </row>
    <row r="1762" spans="1:18" hidden="1" x14ac:dyDescent="0.3">
      <c r="A1762" s="1" t="s">
        <v>1709</v>
      </c>
      <c r="B1762" s="1" t="s">
        <v>8392</v>
      </c>
      <c r="C1762" s="1" t="s">
        <v>2021</v>
      </c>
      <c r="D1762" s="1">
        <v>15</v>
      </c>
      <c r="E1762" s="1" t="s">
        <v>2028</v>
      </c>
      <c r="F1762" s="1">
        <v>4</v>
      </c>
      <c r="G1762" s="1" t="str">
        <f>F1762&amp;"/"&amp;4</f>
        <v>4/4</v>
      </c>
      <c r="H1762" s="1">
        <v>3750</v>
      </c>
      <c r="I1762" s="1">
        <v>141</v>
      </c>
      <c r="J1762" s="1">
        <v>99</v>
      </c>
      <c r="K1762" s="1" t="s">
        <v>56</v>
      </c>
      <c r="L1762" s="1" t="s">
        <v>2023</v>
      </c>
      <c r="M1762" s="1">
        <v>2019</v>
      </c>
      <c r="N1762" s="1">
        <v>55.283921800000002</v>
      </c>
      <c r="O1762" s="1">
        <v>-121.2637364</v>
      </c>
      <c r="P1762" s="1" t="s">
        <v>2024</v>
      </c>
      <c r="Q1762" s="1" t="s">
        <v>2025</v>
      </c>
      <c r="R1762" s="1" t="s">
        <v>1082</v>
      </c>
    </row>
    <row r="1763" spans="1:18" hidden="1" x14ac:dyDescent="0.3">
      <c r="A1763" s="1" t="s">
        <v>1709</v>
      </c>
      <c r="B1763" s="1" t="s">
        <v>8392</v>
      </c>
      <c r="C1763" s="1" t="s">
        <v>2004</v>
      </c>
      <c r="D1763" s="1">
        <v>15</v>
      </c>
      <c r="E1763" s="1" t="s">
        <v>2005</v>
      </c>
      <c r="F1763" s="1">
        <v>1</v>
      </c>
      <c r="G1763" s="1" t="str">
        <f>F1763&amp;"/"&amp;5</f>
        <v>1/5</v>
      </c>
      <c r="H1763" s="1">
        <v>3000</v>
      </c>
      <c r="I1763" s="1">
        <v>114</v>
      </c>
      <c r="J1763" s="1">
        <v>100</v>
      </c>
      <c r="K1763" s="1" t="s">
        <v>2006</v>
      </c>
      <c r="L1763" s="1" t="s">
        <v>2007</v>
      </c>
      <c r="M1763" s="1">
        <v>2017</v>
      </c>
      <c r="N1763" s="1">
        <v>49.928216598582999</v>
      </c>
      <c r="O1763" s="1">
        <v>-120.11840641615299</v>
      </c>
      <c r="P1763" s="1" t="s">
        <v>2008</v>
      </c>
      <c r="Q1763" s="1" t="s">
        <v>2009</v>
      </c>
      <c r="R1763" s="1" t="s">
        <v>1013</v>
      </c>
    </row>
    <row r="1764" spans="1:18" hidden="1" x14ac:dyDescent="0.3">
      <c r="A1764" s="1" t="s">
        <v>1709</v>
      </c>
      <c r="B1764" s="1" t="s">
        <v>8392</v>
      </c>
      <c r="C1764" s="1" t="s">
        <v>2004</v>
      </c>
      <c r="D1764" s="1">
        <v>15</v>
      </c>
      <c r="E1764" s="1" t="s">
        <v>2010</v>
      </c>
      <c r="F1764" s="1">
        <v>2</v>
      </c>
      <c r="G1764" s="1" t="str">
        <f>F1764&amp;"/"&amp;5</f>
        <v>2/5</v>
      </c>
      <c r="H1764" s="1">
        <v>3000</v>
      </c>
      <c r="I1764" s="1">
        <v>114</v>
      </c>
      <c r="J1764" s="1">
        <v>100</v>
      </c>
      <c r="K1764" s="1" t="s">
        <v>2006</v>
      </c>
      <c r="L1764" s="1" t="s">
        <v>2007</v>
      </c>
      <c r="M1764" s="1">
        <v>2017</v>
      </c>
      <c r="N1764" s="1">
        <v>49.925862768725601</v>
      </c>
      <c r="O1764" s="1">
        <v>-120.115754376661</v>
      </c>
      <c r="P1764" s="1" t="s">
        <v>2008</v>
      </c>
      <c r="Q1764" s="1" t="s">
        <v>2009</v>
      </c>
      <c r="R1764" s="1" t="s">
        <v>1013</v>
      </c>
    </row>
    <row r="1765" spans="1:18" hidden="1" x14ac:dyDescent="0.3">
      <c r="A1765" s="1" t="s">
        <v>1709</v>
      </c>
      <c r="B1765" s="1" t="s">
        <v>8392</v>
      </c>
      <c r="C1765" s="1" t="s">
        <v>2004</v>
      </c>
      <c r="D1765" s="1">
        <v>15</v>
      </c>
      <c r="E1765" s="1" t="s">
        <v>2011</v>
      </c>
      <c r="F1765" s="1">
        <v>3</v>
      </c>
      <c r="G1765" s="1" t="str">
        <f>F1765&amp;"/"&amp;5</f>
        <v>3/5</v>
      </c>
      <c r="H1765" s="1">
        <v>3000</v>
      </c>
      <c r="I1765" s="1">
        <v>114</v>
      </c>
      <c r="J1765" s="1">
        <v>100</v>
      </c>
      <c r="K1765" s="1" t="s">
        <v>2006</v>
      </c>
      <c r="L1765" s="1" t="s">
        <v>2007</v>
      </c>
      <c r="M1765" s="1">
        <v>2017</v>
      </c>
      <c r="N1765" s="1">
        <v>49.923704472496802</v>
      </c>
      <c r="O1765" s="1">
        <v>-120.11226139742</v>
      </c>
      <c r="P1765" s="1" t="s">
        <v>2008</v>
      </c>
      <c r="Q1765" s="1" t="s">
        <v>2009</v>
      </c>
      <c r="R1765" s="1" t="s">
        <v>1013</v>
      </c>
    </row>
    <row r="1766" spans="1:18" hidden="1" x14ac:dyDescent="0.3">
      <c r="A1766" s="1" t="s">
        <v>1709</v>
      </c>
      <c r="B1766" s="1" t="s">
        <v>8392</v>
      </c>
      <c r="C1766" s="1" t="s">
        <v>2004</v>
      </c>
      <c r="D1766" s="1">
        <v>15</v>
      </c>
      <c r="E1766" s="1" t="s">
        <v>2012</v>
      </c>
      <c r="F1766" s="1">
        <v>4</v>
      </c>
      <c r="G1766" s="1" t="str">
        <f>F1766&amp;"/"&amp;5</f>
        <v>4/5</v>
      </c>
      <c r="H1766" s="1">
        <v>3000</v>
      </c>
      <c r="I1766" s="1">
        <v>114</v>
      </c>
      <c r="J1766" s="1">
        <v>100</v>
      </c>
      <c r="K1766" s="1" t="s">
        <v>2006</v>
      </c>
      <c r="L1766" s="1" t="s">
        <v>2007</v>
      </c>
      <c r="M1766" s="1">
        <v>2017</v>
      </c>
      <c r="N1766" s="1">
        <v>49.923215003789203</v>
      </c>
      <c r="O1766" s="1">
        <v>-120.10666106483301</v>
      </c>
      <c r="P1766" s="1" t="s">
        <v>2008</v>
      </c>
      <c r="Q1766" s="1" t="s">
        <v>2009</v>
      </c>
      <c r="R1766" s="1" t="s">
        <v>1013</v>
      </c>
    </row>
    <row r="1767" spans="1:18" hidden="1" x14ac:dyDescent="0.3">
      <c r="A1767" s="1" t="s">
        <v>1709</v>
      </c>
      <c r="B1767" s="1" t="s">
        <v>8392</v>
      </c>
      <c r="C1767" s="1" t="s">
        <v>2004</v>
      </c>
      <c r="D1767" s="1">
        <v>15</v>
      </c>
      <c r="E1767" s="1" t="s">
        <v>2013</v>
      </c>
      <c r="F1767" s="1">
        <v>5</v>
      </c>
      <c r="G1767" s="1" t="str">
        <f>F1767&amp;"/"&amp;5</f>
        <v>5/5</v>
      </c>
      <c r="H1767" s="1">
        <v>3000</v>
      </c>
      <c r="I1767" s="1">
        <v>114</v>
      </c>
      <c r="J1767" s="1">
        <v>100</v>
      </c>
      <c r="K1767" s="1" t="s">
        <v>2006</v>
      </c>
      <c r="L1767" s="1" t="s">
        <v>2007</v>
      </c>
      <c r="M1767" s="1">
        <v>2017</v>
      </c>
      <c r="N1767" s="1">
        <v>49.921010999999901</v>
      </c>
      <c r="O1767" s="1">
        <v>-120.103734</v>
      </c>
      <c r="P1767" s="1" t="s">
        <v>2008</v>
      </c>
      <c r="Q1767" s="1" t="s">
        <v>2009</v>
      </c>
      <c r="R1767" s="1" t="s">
        <v>22</v>
      </c>
    </row>
    <row r="1768" spans="1:18" hidden="1" x14ac:dyDescent="0.3">
      <c r="A1768" s="1" t="s">
        <v>1709</v>
      </c>
      <c r="B1768" s="1" t="s">
        <v>8392</v>
      </c>
      <c r="C1768" s="1" t="s">
        <v>1801</v>
      </c>
      <c r="D1768" s="1">
        <v>142.19999999999999</v>
      </c>
      <c r="E1768" s="1" t="s">
        <v>1802</v>
      </c>
      <c r="F1768" s="1">
        <v>1</v>
      </c>
      <c r="G1768" s="1" t="str">
        <f t="shared" ref="G1768:G1799" si="63">F1768&amp;"/"&amp;79</f>
        <v>1/79</v>
      </c>
      <c r="H1768" s="1">
        <v>1800</v>
      </c>
      <c r="I1768" s="1">
        <v>100</v>
      </c>
      <c r="J1768" s="1">
        <v>95</v>
      </c>
      <c r="K1768" s="1" t="s">
        <v>25</v>
      </c>
      <c r="L1768" s="1" t="s">
        <v>691</v>
      </c>
      <c r="M1768" s="1">
        <v>2012</v>
      </c>
      <c r="N1768" s="1">
        <v>55.131125467216698</v>
      </c>
      <c r="O1768" s="1">
        <v>-120.895130652975</v>
      </c>
      <c r="Q1768" s="1" t="s">
        <v>1803</v>
      </c>
      <c r="R1768" s="1" t="s">
        <v>22</v>
      </c>
    </row>
    <row r="1769" spans="1:18" hidden="1" x14ac:dyDescent="0.3">
      <c r="A1769" s="1" t="s">
        <v>1709</v>
      </c>
      <c r="B1769" s="1" t="s">
        <v>8392</v>
      </c>
      <c r="C1769" s="1" t="s">
        <v>1801</v>
      </c>
      <c r="D1769" s="1">
        <v>142.19999999999999</v>
      </c>
      <c r="E1769" s="1" t="s">
        <v>1804</v>
      </c>
      <c r="F1769" s="1">
        <v>2</v>
      </c>
      <c r="G1769" s="1" t="str">
        <f t="shared" si="63"/>
        <v>2/79</v>
      </c>
      <c r="H1769" s="1">
        <v>1800</v>
      </c>
      <c r="I1769" s="1">
        <v>100</v>
      </c>
      <c r="J1769" s="1">
        <v>95</v>
      </c>
      <c r="K1769" s="1" t="s">
        <v>25</v>
      </c>
      <c r="L1769" s="1" t="s">
        <v>691</v>
      </c>
      <c r="M1769" s="1">
        <v>2012</v>
      </c>
      <c r="N1769" s="1">
        <v>55.13405629359</v>
      </c>
      <c r="O1769" s="1">
        <v>-120.896749673605</v>
      </c>
      <c r="Q1769" s="1" t="s">
        <v>1803</v>
      </c>
      <c r="R1769" s="1" t="s">
        <v>22</v>
      </c>
    </row>
    <row r="1770" spans="1:18" hidden="1" x14ac:dyDescent="0.3">
      <c r="A1770" s="1" t="s">
        <v>1709</v>
      </c>
      <c r="B1770" s="1" t="s">
        <v>8392</v>
      </c>
      <c r="C1770" s="1" t="s">
        <v>1801</v>
      </c>
      <c r="D1770" s="1">
        <v>142.19999999999999</v>
      </c>
      <c r="E1770" s="1" t="s">
        <v>1805</v>
      </c>
      <c r="F1770" s="1">
        <v>3</v>
      </c>
      <c r="G1770" s="1" t="str">
        <f t="shared" si="63"/>
        <v>3/79</v>
      </c>
      <c r="H1770" s="1">
        <v>1800</v>
      </c>
      <c r="I1770" s="1">
        <v>100</v>
      </c>
      <c r="J1770" s="1">
        <v>95</v>
      </c>
      <c r="K1770" s="1" t="s">
        <v>25</v>
      </c>
      <c r="L1770" s="1" t="s">
        <v>691</v>
      </c>
      <c r="M1770" s="1">
        <v>2012</v>
      </c>
      <c r="N1770" s="1">
        <v>55.137418769670298</v>
      </c>
      <c r="O1770" s="1">
        <v>-120.89530390479101</v>
      </c>
      <c r="Q1770" s="1" t="s">
        <v>1803</v>
      </c>
      <c r="R1770" s="1" t="s">
        <v>22</v>
      </c>
    </row>
    <row r="1771" spans="1:18" hidden="1" x14ac:dyDescent="0.3">
      <c r="A1771" s="1" t="s">
        <v>1709</v>
      </c>
      <c r="B1771" s="1" t="s">
        <v>8392</v>
      </c>
      <c r="C1771" s="1" t="s">
        <v>1801</v>
      </c>
      <c r="D1771" s="1">
        <v>142.19999999999999</v>
      </c>
      <c r="E1771" s="1" t="s">
        <v>1806</v>
      </c>
      <c r="F1771" s="1">
        <v>4</v>
      </c>
      <c r="G1771" s="1" t="str">
        <f t="shared" si="63"/>
        <v>4/79</v>
      </c>
      <c r="H1771" s="1">
        <v>1800</v>
      </c>
      <c r="I1771" s="1">
        <v>100</v>
      </c>
      <c r="J1771" s="1">
        <v>95</v>
      </c>
      <c r="K1771" s="1" t="s">
        <v>25</v>
      </c>
      <c r="L1771" s="1" t="s">
        <v>691</v>
      </c>
      <c r="M1771" s="1">
        <v>2012</v>
      </c>
      <c r="N1771" s="1">
        <v>55.141258185575197</v>
      </c>
      <c r="O1771" s="1">
        <v>-120.894528600013</v>
      </c>
      <c r="Q1771" s="1" t="s">
        <v>1803</v>
      </c>
      <c r="R1771" s="1" t="s">
        <v>22</v>
      </c>
    </row>
    <row r="1772" spans="1:18" hidden="1" x14ac:dyDescent="0.3">
      <c r="A1772" s="1" t="s">
        <v>1709</v>
      </c>
      <c r="B1772" s="1" t="s">
        <v>8392</v>
      </c>
      <c r="C1772" s="1" t="s">
        <v>1801</v>
      </c>
      <c r="D1772" s="1">
        <v>142.19999999999999</v>
      </c>
      <c r="E1772" s="1" t="s">
        <v>1807</v>
      </c>
      <c r="F1772" s="1">
        <v>5</v>
      </c>
      <c r="G1772" s="1" t="str">
        <f t="shared" si="63"/>
        <v>5/79</v>
      </c>
      <c r="H1772" s="1">
        <v>1800</v>
      </c>
      <c r="I1772" s="1">
        <v>100</v>
      </c>
      <c r="J1772" s="1">
        <v>95</v>
      </c>
      <c r="K1772" s="1" t="s">
        <v>25</v>
      </c>
      <c r="L1772" s="1" t="s">
        <v>691</v>
      </c>
      <c r="M1772" s="1">
        <v>2012</v>
      </c>
      <c r="N1772" s="1">
        <v>55.144184500610898</v>
      </c>
      <c r="O1772" s="1">
        <v>-120.89387771777299</v>
      </c>
      <c r="Q1772" s="1" t="s">
        <v>1803</v>
      </c>
      <c r="R1772" s="1" t="s">
        <v>22</v>
      </c>
    </row>
    <row r="1773" spans="1:18" hidden="1" x14ac:dyDescent="0.3">
      <c r="A1773" s="1" t="s">
        <v>1709</v>
      </c>
      <c r="B1773" s="1" t="s">
        <v>8392</v>
      </c>
      <c r="C1773" s="1" t="s">
        <v>1801</v>
      </c>
      <c r="D1773" s="1">
        <v>142.19999999999999</v>
      </c>
      <c r="E1773" s="1" t="s">
        <v>1808</v>
      </c>
      <c r="F1773" s="1">
        <v>6</v>
      </c>
      <c r="G1773" s="1" t="str">
        <f t="shared" si="63"/>
        <v>6/79</v>
      </c>
      <c r="H1773" s="1">
        <v>1800</v>
      </c>
      <c r="I1773" s="1">
        <v>100</v>
      </c>
      <c r="J1773" s="1">
        <v>95</v>
      </c>
      <c r="K1773" s="1" t="s">
        <v>25</v>
      </c>
      <c r="L1773" s="1" t="s">
        <v>691</v>
      </c>
      <c r="M1773" s="1">
        <v>2012</v>
      </c>
      <c r="N1773" s="1">
        <v>55.150496618833998</v>
      </c>
      <c r="O1773" s="1">
        <v>-120.87404124586099</v>
      </c>
      <c r="Q1773" s="1" t="s">
        <v>1803</v>
      </c>
      <c r="R1773" s="1" t="s">
        <v>22</v>
      </c>
    </row>
    <row r="1774" spans="1:18" hidden="1" x14ac:dyDescent="0.3">
      <c r="A1774" s="1" t="s">
        <v>1709</v>
      </c>
      <c r="B1774" s="1" t="s">
        <v>8392</v>
      </c>
      <c r="C1774" s="1" t="s">
        <v>1801</v>
      </c>
      <c r="D1774" s="1">
        <v>142.19999999999999</v>
      </c>
      <c r="E1774" s="1" t="s">
        <v>1809</v>
      </c>
      <c r="F1774" s="1">
        <v>7</v>
      </c>
      <c r="G1774" s="1" t="str">
        <f t="shared" si="63"/>
        <v>7/79</v>
      </c>
      <c r="H1774" s="1">
        <v>1800</v>
      </c>
      <c r="I1774" s="1">
        <v>100</v>
      </c>
      <c r="J1774" s="1">
        <v>95</v>
      </c>
      <c r="K1774" s="1" t="s">
        <v>25</v>
      </c>
      <c r="L1774" s="1" t="s">
        <v>691</v>
      </c>
      <c r="M1774" s="1">
        <v>2012</v>
      </c>
      <c r="N1774" s="1">
        <v>55.148757740688801</v>
      </c>
      <c r="O1774" s="1">
        <v>-120.87031701643799</v>
      </c>
      <c r="Q1774" s="1" t="s">
        <v>1803</v>
      </c>
      <c r="R1774" s="1" t="s">
        <v>22</v>
      </c>
    </row>
    <row r="1775" spans="1:18" hidden="1" x14ac:dyDescent="0.3">
      <c r="A1775" s="1" t="s">
        <v>1709</v>
      </c>
      <c r="B1775" s="1" t="s">
        <v>8392</v>
      </c>
      <c r="C1775" s="1" t="s">
        <v>1801</v>
      </c>
      <c r="D1775" s="1">
        <v>142.19999999999999</v>
      </c>
      <c r="E1775" s="1" t="s">
        <v>1810</v>
      </c>
      <c r="F1775" s="1">
        <v>8</v>
      </c>
      <c r="G1775" s="1" t="str">
        <f t="shared" si="63"/>
        <v>8/79</v>
      </c>
      <c r="H1775" s="1">
        <v>1800</v>
      </c>
      <c r="I1775" s="1">
        <v>100</v>
      </c>
      <c r="J1775" s="1">
        <v>95</v>
      </c>
      <c r="K1775" s="1" t="s">
        <v>25</v>
      </c>
      <c r="L1775" s="1" t="s">
        <v>691</v>
      </c>
      <c r="M1775" s="1">
        <v>2012</v>
      </c>
      <c r="N1775" s="1">
        <v>55.147142152687401</v>
      </c>
      <c r="O1775" s="1">
        <v>-120.866183712142</v>
      </c>
      <c r="Q1775" s="1" t="s">
        <v>1803</v>
      </c>
      <c r="R1775" s="1" t="s">
        <v>22</v>
      </c>
    </row>
    <row r="1776" spans="1:18" hidden="1" x14ac:dyDescent="0.3">
      <c r="A1776" s="1" t="s">
        <v>1709</v>
      </c>
      <c r="B1776" s="1" t="s">
        <v>8392</v>
      </c>
      <c r="C1776" s="1" t="s">
        <v>1801</v>
      </c>
      <c r="D1776" s="1">
        <v>142.19999999999999</v>
      </c>
      <c r="E1776" s="1" t="s">
        <v>1811</v>
      </c>
      <c r="F1776" s="1">
        <v>9</v>
      </c>
      <c r="G1776" s="1" t="str">
        <f t="shared" si="63"/>
        <v>9/79</v>
      </c>
      <c r="H1776" s="1">
        <v>1800</v>
      </c>
      <c r="I1776" s="1">
        <v>100</v>
      </c>
      <c r="J1776" s="1">
        <v>95</v>
      </c>
      <c r="K1776" s="1" t="s">
        <v>25</v>
      </c>
      <c r="L1776" s="1" t="s">
        <v>691</v>
      </c>
      <c r="M1776" s="1">
        <v>2012</v>
      </c>
      <c r="N1776" s="1">
        <v>55.144012816043997</v>
      </c>
      <c r="O1776" s="1">
        <v>-120.86013314752699</v>
      </c>
      <c r="Q1776" s="1" t="s">
        <v>1803</v>
      </c>
      <c r="R1776" s="1" t="s">
        <v>22</v>
      </c>
    </row>
    <row r="1777" spans="1:18" hidden="1" x14ac:dyDescent="0.3">
      <c r="A1777" s="1" t="s">
        <v>1709</v>
      </c>
      <c r="B1777" s="1" t="s">
        <v>8392</v>
      </c>
      <c r="C1777" s="1" t="s">
        <v>1801</v>
      </c>
      <c r="D1777" s="1">
        <v>142.19999999999999</v>
      </c>
      <c r="E1777" s="1" t="s">
        <v>1812</v>
      </c>
      <c r="F1777" s="1">
        <v>10</v>
      </c>
      <c r="G1777" s="1" t="str">
        <f t="shared" si="63"/>
        <v>10/79</v>
      </c>
      <c r="H1777" s="1">
        <v>1800</v>
      </c>
      <c r="I1777" s="1">
        <v>100</v>
      </c>
      <c r="J1777" s="1">
        <v>95</v>
      </c>
      <c r="K1777" s="1" t="s">
        <v>25</v>
      </c>
      <c r="L1777" s="1" t="s">
        <v>691</v>
      </c>
      <c r="M1777" s="1">
        <v>2012</v>
      </c>
      <c r="N1777" s="1">
        <v>55.143641523439101</v>
      </c>
      <c r="O1777" s="1">
        <v>-120.854393586231</v>
      </c>
      <c r="Q1777" s="1" t="s">
        <v>1803</v>
      </c>
      <c r="R1777" s="1" t="s">
        <v>22</v>
      </c>
    </row>
    <row r="1778" spans="1:18" hidden="1" x14ac:dyDescent="0.3">
      <c r="A1778" s="1" t="s">
        <v>1709</v>
      </c>
      <c r="B1778" s="1" t="s">
        <v>8392</v>
      </c>
      <c r="C1778" s="1" t="s">
        <v>1801</v>
      </c>
      <c r="D1778" s="1">
        <v>142.19999999999999</v>
      </c>
      <c r="E1778" s="1" t="s">
        <v>1813</v>
      </c>
      <c r="F1778" s="1">
        <v>11</v>
      </c>
      <c r="G1778" s="1" t="str">
        <f t="shared" si="63"/>
        <v>11/79</v>
      </c>
      <c r="H1778" s="1">
        <v>1800</v>
      </c>
      <c r="I1778" s="1">
        <v>100</v>
      </c>
      <c r="J1778" s="1">
        <v>95</v>
      </c>
      <c r="K1778" s="1" t="s">
        <v>25</v>
      </c>
      <c r="L1778" s="1" t="s">
        <v>691</v>
      </c>
      <c r="M1778" s="1">
        <v>2012</v>
      </c>
      <c r="N1778" s="1">
        <v>55.1482276549307</v>
      </c>
      <c r="O1778" s="1">
        <v>-120.84041600466399</v>
      </c>
      <c r="Q1778" s="1" t="s">
        <v>1803</v>
      </c>
      <c r="R1778" s="1" t="s">
        <v>22</v>
      </c>
    </row>
    <row r="1779" spans="1:18" hidden="1" x14ac:dyDescent="0.3">
      <c r="A1779" s="1" t="s">
        <v>1709</v>
      </c>
      <c r="B1779" s="1" t="s">
        <v>8392</v>
      </c>
      <c r="C1779" s="1" t="s">
        <v>1801</v>
      </c>
      <c r="D1779" s="1">
        <v>142.19999999999999</v>
      </c>
      <c r="E1779" s="1" t="s">
        <v>1814</v>
      </c>
      <c r="F1779" s="1">
        <v>12</v>
      </c>
      <c r="G1779" s="1" t="str">
        <f t="shared" si="63"/>
        <v>12/79</v>
      </c>
      <c r="H1779" s="1">
        <v>1800</v>
      </c>
      <c r="I1779" s="1">
        <v>100</v>
      </c>
      <c r="J1779" s="1">
        <v>95</v>
      </c>
      <c r="K1779" s="1" t="s">
        <v>25</v>
      </c>
      <c r="L1779" s="1" t="s">
        <v>691</v>
      </c>
      <c r="M1779" s="1">
        <v>2012</v>
      </c>
      <c r="N1779" s="1">
        <v>55.149776627928297</v>
      </c>
      <c r="O1779" s="1">
        <v>-120.84432254311299</v>
      </c>
      <c r="Q1779" s="1" t="s">
        <v>1803</v>
      </c>
      <c r="R1779" s="1" t="s">
        <v>22</v>
      </c>
    </row>
    <row r="1780" spans="1:18" hidden="1" x14ac:dyDescent="0.3">
      <c r="A1780" s="1" t="s">
        <v>1709</v>
      </c>
      <c r="B1780" s="1" t="s">
        <v>8392</v>
      </c>
      <c r="C1780" s="1" t="s">
        <v>1801</v>
      </c>
      <c r="D1780" s="1">
        <v>142.19999999999999</v>
      </c>
      <c r="E1780" s="1" t="s">
        <v>1815</v>
      </c>
      <c r="F1780" s="1">
        <v>13</v>
      </c>
      <c r="G1780" s="1" t="str">
        <f t="shared" si="63"/>
        <v>13/79</v>
      </c>
      <c r="H1780" s="1">
        <v>1800</v>
      </c>
      <c r="I1780" s="1">
        <v>100</v>
      </c>
      <c r="J1780" s="1">
        <v>95</v>
      </c>
      <c r="K1780" s="1" t="s">
        <v>25</v>
      </c>
      <c r="L1780" s="1" t="s">
        <v>691</v>
      </c>
      <c r="M1780" s="1">
        <v>2012</v>
      </c>
      <c r="N1780" s="1">
        <v>55.151144137562802</v>
      </c>
      <c r="O1780" s="1">
        <v>-120.849193178132</v>
      </c>
      <c r="Q1780" s="1" t="s">
        <v>1803</v>
      </c>
      <c r="R1780" s="1" t="s">
        <v>22</v>
      </c>
    </row>
    <row r="1781" spans="1:18" hidden="1" x14ac:dyDescent="0.3">
      <c r="A1781" s="1" t="s">
        <v>1709</v>
      </c>
      <c r="B1781" s="1" t="s">
        <v>8392</v>
      </c>
      <c r="C1781" s="1" t="s">
        <v>1801</v>
      </c>
      <c r="D1781" s="1">
        <v>142.19999999999999</v>
      </c>
      <c r="E1781" s="1" t="s">
        <v>1816</v>
      </c>
      <c r="F1781" s="1">
        <v>14</v>
      </c>
      <c r="G1781" s="1" t="str">
        <f t="shared" si="63"/>
        <v>14/79</v>
      </c>
      <c r="H1781" s="1">
        <v>1800</v>
      </c>
      <c r="I1781" s="1">
        <v>100</v>
      </c>
      <c r="J1781" s="1">
        <v>95</v>
      </c>
      <c r="K1781" s="1" t="s">
        <v>25</v>
      </c>
      <c r="L1781" s="1" t="s">
        <v>691</v>
      </c>
      <c r="M1781" s="1">
        <v>2012</v>
      </c>
      <c r="N1781" s="1">
        <v>55.152139895314399</v>
      </c>
      <c r="O1781" s="1">
        <v>-120.85397891623001</v>
      </c>
      <c r="Q1781" s="1" t="s">
        <v>1803</v>
      </c>
      <c r="R1781" s="1" t="s">
        <v>22</v>
      </c>
    </row>
    <row r="1782" spans="1:18" hidden="1" x14ac:dyDescent="0.3">
      <c r="A1782" s="1" t="s">
        <v>1709</v>
      </c>
      <c r="B1782" s="1" t="s">
        <v>8392</v>
      </c>
      <c r="C1782" s="1" t="s">
        <v>1801</v>
      </c>
      <c r="D1782" s="1">
        <v>142.19999999999999</v>
      </c>
      <c r="E1782" s="1" t="s">
        <v>1817</v>
      </c>
      <c r="F1782" s="1">
        <v>15</v>
      </c>
      <c r="G1782" s="1" t="str">
        <f t="shared" si="63"/>
        <v>15/79</v>
      </c>
      <c r="H1782" s="1">
        <v>1800</v>
      </c>
      <c r="I1782" s="1">
        <v>100</v>
      </c>
      <c r="J1782" s="1">
        <v>95</v>
      </c>
      <c r="K1782" s="1" t="s">
        <v>25</v>
      </c>
      <c r="L1782" s="1" t="s">
        <v>691</v>
      </c>
      <c r="M1782" s="1">
        <v>2012</v>
      </c>
      <c r="N1782" s="1">
        <v>55.154406654285097</v>
      </c>
      <c r="O1782" s="1">
        <v>-120.856259115149</v>
      </c>
      <c r="Q1782" s="1" t="s">
        <v>1803</v>
      </c>
      <c r="R1782" s="1" t="s">
        <v>22</v>
      </c>
    </row>
    <row r="1783" spans="1:18" hidden="1" x14ac:dyDescent="0.3">
      <c r="A1783" s="1" t="s">
        <v>1709</v>
      </c>
      <c r="B1783" s="1" t="s">
        <v>8392</v>
      </c>
      <c r="C1783" s="1" t="s">
        <v>1801</v>
      </c>
      <c r="D1783" s="1">
        <v>142.19999999999999</v>
      </c>
      <c r="E1783" s="1" t="s">
        <v>1818</v>
      </c>
      <c r="F1783" s="1">
        <v>16</v>
      </c>
      <c r="G1783" s="1" t="str">
        <f t="shared" si="63"/>
        <v>16/79</v>
      </c>
      <c r="H1783" s="1">
        <v>1800</v>
      </c>
      <c r="I1783" s="1">
        <v>100</v>
      </c>
      <c r="J1783" s="1">
        <v>95</v>
      </c>
      <c r="K1783" s="1" t="s">
        <v>25</v>
      </c>
      <c r="L1783" s="1" t="s">
        <v>691</v>
      </c>
      <c r="M1783" s="1">
        <v>2012</v>
      </c>
      <c r="N1783" s="1">
        <v>55.156540506917601</v>
      </c>
      <c r="O1783" s="1">
        <v>-120.85873212620901</v>
      </c>
      <c r="Q1783" s="1" t="s">
        <v>1803</v>
      </c>
      <c r="R1783" s="1" t="s">
        <v>22</v>
      </c>
    </row>
    <row r="1784" spans="1:18" hidden="1" x14ac:dyDescent="0.3">
      <c r="A1784" s="1" t="s">
        <v>1709</v>
      </c>
      <c r="B1784" s="1" t="s">
        <v>8392</v>
      </c>
      <c r="C1784" s="1" t="s">
        <v>1801</v>
      </c>
      <c r="D1784" s="1">
        <v>142.19999999999999</v>
      </c>
      <c r="E1784" s="1" t="s">
        <v>1819</v>
      </c>
      <c r="F1784" s="1">
        <v>17</v>
      </c>
      <c r="G1784" s="1" t="str">
        <f t="shared" si="63"/>
        <v>17/79</v>
      </c>
      <c r="H1784" s="1">
        <v>1800</v>
      </c>
      <c r="I1784" s="1">
        <v>100</v>
      </c>
      <c r="J1784" s="1">
        <v>95</v>
      </c>
      <c r="K1784" s="1" t="s">
        <v>25</v>
      </c>
      <c r="L1784" s="1" t="s">
        <v>691</v>
      </c>
      <c r="M1784" s="1">
        <v>2012</v>
      </c>
      <c r="N1784" s="1">
        <v>55.159024161762801</v>
      </c>
      <c r="O1784" s="1">
        <v>-120.859271677829</v>
      </c>
      <c r="Q1784" s="1" t="s">
        <v>1803</v>
      </c>
      <c r="R1784" s="1" t="s">
        <v>22</v>
      </c>
    </row>
    <row r="1785" spans="1:18" hidden="1" x14ac:dyDescent="0.3">
      <c r="A1785" s="1" t="s">
        <v>1709</v>
      </c>
      <c r="B1785" s="1" t="s">
        <v>8392</v>
      </c>
      <c r="C1785" s="1" t="s">
        <v>1801</v>
      </c>
      <c r="D1785" s="1">
        <v>142.19999999999999</v>
      </c>
      <c r="E1785" s="1" t="s">
        <v>1820</v>
      </c>
      <c r="F1785" s="1">
        <v>18</v>
      </c>
      <c r="G1785" s="1" t="str">
        <f t="shared" si="63"/>
        <v>18/79</v>
      </c>
      <c r="H1785" s="1">
        <v>1800</v>
      </c>
      <c r="I1785" s="1">
        <v>100</v>
      </c>
      <c r="J1785" s="1">
        <v>95</v>
      </c>
      <c r="K1785" s="1" t="s">
        <v>25</v>
      </c>
      <c r="L1785" s="1" t="s">
        <v>691</v>
      </c>
      <c r="M1785" s="1">
        <v>2012</v>
      </c>
      <c r="N1785" s="1">
        <v>55.163051184201599</v>
      </c>
      <c r="O1785" s="1">
        <v>-120.862210153863</v>
      </c>
      <c r="Q1785" s="1" t="s">
        <v>1803</v>
      </c>
      <c r="R1785" s="1" t="s">
        <v>22</v>
      </c>
    </row>
    <row r="1786" spans="1:18" hidden="1" x14ac:dyDescent="0.3">
      <c r="A1786" s="1" t="s">
        <v>1709</v>
      </c>
      <c r="B1786" s="1" t="s">
        <v>8392</v>
      </c>
      <c r="C1786" s="1" t="s">
        <v>1801</v>
      </c>
      <c r="D1786" s="1">
        <v>142.19999999999999</v>
      </c>
      <c r="E1786" s="1" t="s">
        <v>1821</v>
      </c>
      <c r="F1786" s="1">
        <v>19</v>
      </c>
      <c r="G1786" s="1" t="str">
        <f t="shared" si="63"/>
        <v>19/79</v>
      </c>
      <c r="H1786" s="1">
        <v>1800</v>
      </c>
      <c r="I1786" s="1">
        <v>100</v>
      </c>
      <c r="J1786" s="1">
        <v>95</v>
      </c>
      <c r="K1786" s="1" t="s">
        <v>25</v>
      </c>
      <c r="L1786" s="1" t="s">
        <v>691</v>
      </c>
      <c r="M1786" s="1">
        <v>2012</v>
      </c>
      <c r="N1786" s="1">
        <v>55.164911605739803</v>
      </c>
      <c r="O1786" s="1">
        <v>-120.866908264936</v>
      </c>
      <c r="Q1786" s="1" t="s">
        <v>1803</v>
      </c>
      <c r="R1786" s="1" t="s">
        <v>22</v>
      </c>
    </row>
    <row r="1787" spans="1:18" hidden="1" x14ac:dyDescent="0.3">
      <c r="A1787" s="1" t="s">
        <v>1709</v>
      </c>
      <c r="B1787" s="1" t="s">
        <v>8392</v>
      </c>
      <c r="C1787" s="1" t="s">
        <v>1801</v>
      </c>
      <c r="D1787" s="1">
        <v>142.19999999999999</v>
      </c>
      <c r="E1787" s="1" t="s">
        <v>1822</v>
      </c>
      <c r="F1787" s="1">
        <v>20</v>
      </c>
      <c r="G1787" s="1" t="str">
        <f t="shared" si="63"/>
        <v>20/79</v>
      </c>
      <c r="H1787" s="1">
        <v>1800</v>
      </c>
      <c r="I1787" s="1">
        <v>100</v>
      </c>
      <c r="J1787" s="1">
        <v>95</v>
      </c>
      <c r="K1787" s="1" t="s">
        <v>25</v>
      </c>
      <c r="L1787" s="1" t="s">
        <v>691</v>
      </c>
      <c r="M1787" s="1">
        <v>2012</v>
      </c>
      <c r="N1787" s="1">
        <v>55.166055388608399</v>
      </c>
      <c r="O1787" s="1">
        <v>-120.871775660716</v>
      </c>
      <c r="Q1787" s="1" t="s">
        <v>1803</v>
      </c>
      <c r="R1787" s="1" t="s">
        <v>22</v>
      </c>
    </row>
    <row r="1788" spans="1:18" hidden="1" x14ac:dyDescent="0.3">
      <c r="A1788" s="1" t="s">
        <v>1709</v>
      </c>
      <c r="B1788" s="1" t="s">
        <v>8392</v>
      </c>
      <c r="C1788" s="1" t="s">
        <v>1801</v>
      </c>
      <c r="D1788" s="1">
        <v>142.19999999999999</v>
      </c>
      <c r="E1788" s="1" t="s">
        <v>1823</v>
      </c>
      <c r="F1788" s="1">
        <v>21</v>
      </c>
      <c r="G1788" s="1" t="str">
        <f t="shared" si="63"/>
        <v>21/79</v>
      </c>
      <c r="H1788" s="1">
        <v>1800</v>
      </c>
      <c r="I1788" s="1">
        <v>100</v>
      </c>
      <c r="J1788" s="1">
        <v>95</v>
      </c>
      <c r="K1788" s="1" t="s">
        <v>25</v>
      </c>
      <c r="L1788" s="1" t="s">
        <v>691</v>
      </c>
      <c r="M1788" s="1">
        <v>2012</v>
      </c>
      <c r="N1788" s="1">
        <v>55.168394958237698</v>
      </c>
      <c r="O1788" s="1">
        <v>-120.87463089444699</v>
      </c>
      <c r="Q1788" s="1" t="s">
        <v>1803</v>
      </c>
      <c r="R1788" s="1" t="s">
        <v>22</v>
      </c>
    </row>
    <row r="1789" spans="1:18" hidden="1" x14ac:dyDescent="0.3">
      <c r="A1789" s="1" t="s">
        <v>1709</v>
      </c>
      <c r="B1789" s="1" t="s">
        <v>8392</v>
      </c>
      <c r="C1789" s="1" t="s">
        <v>1801</v>
      </c>
      <c r="D1789" s="1">
        <v>142.19999999999999</v>
      </c>
      <c r="E1789" s="1" t="s">
        <v>1824</v>
      </c>
      <c r="F1789" s="1">
        <v>22</v>
      </c>
      <c r="G1789" s="1" t="str">
        <f t="shared" si="63"/>
        <v>22/79</v>
      </c>
      <c r="H1789" s="1">
        <v>1800</v>
      </c>
      <c r="I1789" s="1">
        <v>100</v>
      </c>
      <c r="J1789" s="1">
        <v>95</v>
      </c>
      <c r="K1789" s="1" t="s">
        <v>25</v>
      </c>
      <c r="L1789" s="1" t="s">
        <v>691</v>
      </c>
      <c r="M1789" s="1">
        <v>2012</v>
      </c>
      <c r="N1789" s="1">
        <v>55.168808869512603</v>
      </c>
      <c r="O1789" s="1">
        <v>-120.885674312907</v>
      </c>
      <c r="Q1789" s="1" t="s">
        <v>1803</v>
      </c>
      <c r="R1789" s="1" t="s">
        <v>22</v>
      </c>
    </row>
    <row r="1790" spans="1:18" hidden="1" x14ac:dyDescent="0.3">
      <c r="A1790" s="1" t="s">
        <v>1709</v>
      </c>
      <c r="B1790" s="1" t="s">
        <v>8392</v>
      </c>
      <c r="C1790" s="1" t="s">
        <v>1801</v>
      </c>
      <c r="D1790" s="1">
        <v>142.19999999999999</v>
      </c>
      <c r="E1790" s="1" t="s">
        <v>1825</v>
      </c>
      <c r="F1790" s="1">
        <v>23</v>
      </c>
      <c r="G1790" s="1" t="str">
        <f t="shared" si="63"/>
        <v>23/79</v>
      </c>
      <c r="H1790" s="1">
        <v>1800</v>
      </c>
      <c r="I1790" s="1">
        <v>100</v>
      </c>
      <c r="J1790" s="1">
        <v>95</v>
      </c>
      <c r="K1790" s="1" t="s">
        <v>25</v>
      </c>
      <c r="L1790" s="1" t="s">
        <v>691</v>
      </c>
      <c r="M1790" s="1">
        <v>2012</v>
      </c>
      <c r="N1790" s="1">
        <v>55.172060860312797</v>
      </c>
      <c r="O1790" s="1">
        <v>-120.887696930331</v>
      </c>
      <c r="Q1790" s="1" t="s">
        <v>1803</v>
      </c>
      <c r="R1790" s="1" t="s">
        <v>22</v>
      </c>
    </row>
    <row r="1791" spans="1:18" hidden="1" x14ac:dyDescent="0.3">
      <c r="A1791" s="1" t="s">
        <v>1709</v>
      </c>
      <c r="B1791" s="1" t="s">
        <v>8392</v>
      </c>
      <c r="C1791" s="1" t="s">
        <v>1801</v>
      </c>
      <c r="D1791" s="1">
        <v>142.19999999999999</v>
      </c>
      <c r="E1791" s="1" t="s">
        <v>1826</v>
      </c>
      <c r="F1791" s="1">
        <v>24</v>
      </c>
      <c r="G1791" s="1" t="str">
        <f t="shared" si="63"/>
        <v>24/79</v>
      </c>
      <c r="H1791" s="1">
        <v>1800</v>
      </c>
      <c r="I1791" s="1">
        <v>100</v>
      </c>
      <c r="J1791" s="1">
        <v>95</v>
      </c>
      <c r="K1791" s="1" t="s">
        <v>25</v>
      </c>
      <c r="L1791" s="1" t="s">
        <v>691</v>
      </c>
      <c r="M1791" s="1">
        <v>2012</v>
      </c>
      <c r="N1791" s="1">
        <v>55.174314714159898</v>
      </c>
      <c r="O1791" s="1">
        <v>-120.89189223625</v>
      </c>
      <c r="Q1791" s="1" t="s">
        <v>1803</v>
      </c>
      <c r="R1791" s="1" t="s">
        <v>22</v>
      </c>
    </row>
    <row r="1792" spans="1:18" hidden="1" x14ac:dyDescent="0.3">
      <c r="A1792" s="1" t="s">
        <v>1709</v>
      </c>
      <c r="B1792" s="1" t="s">
        <v>8392</v>
      </c>
      <c r="C1792" s="1" t="s">
        <v>1801</v>
      </c>
      <c r="D1792" s="1">
        <v>142.19999999999999</v>
      </c>
      <c r="E1792" s="1" t="s">
        <v>1827</v>
      </c>
      <c r="F1792" s="1">
        <v>25</v>
      </c>
      <c r="G1792" s="1" t="str">
        <f t="shared" si="63"/>
        <v>25/79</v>
      </c>
      <c r="H1792" s="1">
        <v>1800</v>
      </c>
      <c r="I1792" s="1">
        <v>100</v>
      </c>
      <c r="J1792" s="1">
        <v>95</v>
      </c>
      <c r="K1792" s="1" t="s">
        <v>25</v>
      </c>
      <c r="L1792" s="1" t="s">
        <v>691</v>
      </c>
      <c r="M1792" s="1">
        <v>2012</v>
      </c>
      <c r="N1792" s="1">
        <v>55.1647288941504</v>
      </c>
      <c r="O1792" s="1">
        <v>-120.90065467234901</v>
      </c>
      <c r="Q1792" s="1" t="s">
        <v>1803</v>
      </c>
      <c r="R1792" s="1" t="s">
        <v>22</v>
      </c>
    </row>
    <row r="1793" spans="1:18" hidden="1" x14ac:dyDescent="0.3">
      <c r="A1793" s="1" t="s">
        <v>1709</v>
      </c>
      <c r="B1793" s="1" t="s">
        <v>8392</v>
      </c>
      <c r="C1793" s="1" t="s">
        <v>1801</v>
      </c>
      <c r="D1793" s="1">
        <v>142.19999999999999</v>
      </c>
      <c r="E1793" s="1" t="s">
        <v>1828</v>
      </c>
      <c r="F1793" s="1">
        <v>26</v>
      </c>
      <c r="G1793" s="1" t="str">
        <f t="shared" si="63"/>
        <v>26/79</v>
      </c>
      <c r="H1793" s="1">
        <v>1800</v>
      </c>
      <c r="I1793" s="1">
        <v>100</v>
      </c>
      <c r="J1793" s="1">
        <v>95</v>
      </c>
      <c r="K1793" s="1" t="s">
        <v>25</v>
      </c>
      <c r="L1793" s="1" t="s">
        <v>691</v>
      </c>
      <c r="M1793" s="1">
        <v>2012</v>
      </c>
      <c r="N1793" s="1">
        <v>55.168433141657097</v>
      </c>
      <c r="O1793" s="1">
        <v>-120.902969067196</v>
      </c>
      <c r="Q1793" s="1" t="s">
        <v>1803</v>
      </c>
      <c r="R1793" s="1" t="s">
        <v>22</v>
      </c>
    </row>
    <row r="1794" spans="1:18" hidden="1" x14ac:dyDescent="0.3">
      <c r="A1794" s="1" t="s">
        <v>1709</v>
      </c>
      <c r="B1794" s="1" t="s">
        <v>8392</v>
      </c>
      <c r="C1794" s="1" t="s">
        <v>1801</v>
      </c>
      <c r="D1794" s="1">
        <v>142.19999999999999</v>
      </c>
      <c r="E1794" s="1" t="s">
        <v>1829</v>
      </c>
      <c r="F1794" s="1">
        <v>27</v>
      </c>
      <c r="G1794" s="1" t="str">
        <f t="shared" si="63"/>
        <v>27/79</v>
      </c>
      <c r="H1794" s="1">
        <v>1800</v>
      </c>
      <c r="I1794" s="1">
        <v>100</v>
      </c>
      <c r="J1794" s="1">
        <v>95</v>
      </c>
      <c r="K1794" s="1" t="s">
        <v>25</v>
      </c>
      <c r="L1794" s="1" t="s">
        <v>691</v>
      </c>
      <c r="M1794" s="1">
        <v>2012</v>
      </c>
      <c r="N1794" s="1">
        <v>55.170198588325697</v>
      </c>
      <c r="O1794" s="1">
        <v>-120.906679000865</v>
      </c>
      <c r="Q1794" s="1" t="s">
        <v>1803</v>
      </c>
      <c r="R1794" s="1" t="s">
        <v>22</v>
      </c>
    </row>
    <row r="1795" spans="1:18" hidden="1" x14ac:dyDescent="0.3">
      <c r="A1795" s="1" t="s">
        <v>1709</v>
      </c>
      <c r="B1795" s="1" t="s">
        <v>8392</v>
      </c>
      <c r="C1795" s="1" t="s">
        <v>1801</v>
      </c>
      <c r="D1795" s="1">
        <v>142.19999999999999</v>
      </c>
      <c r="E1795" s="1" t="s">
        <v>1830</v>
      </c>
      <c r="F1795" s="1">
        <v>28</v>
      </c>
      <c r="G1795" s="1" t="str">
        <f t="shared" si="63"/>
        <v>28/79</v>
      </c>
      <c r="H1795" s="1">
        <v>1800</v>
      </c>
      <c r="I1795" s="1">
        <v>100</v>
      </c>
      <c r="J1795" s="1">
        <v>95</v>
      </c>
      <c r="K1795" s="1" t="s">
        <v>25</v>
      </c>
      <c r="L1795" s="1" t="s">
        <v>691</v>
      </c>
      <c r="M1795" s="1">
        <v>2012</v>
      </c>
      <c r="N1795" s="1">
        <v>55.172583180874199</v>
      </c>
      <c r="O1795" s="1">
        <v>-120.91283446995099</v>
      </c>
      <c r="Q1795" s="1" t="s">
        <v>1803</v>
      </c>
      <c r="R1795" s="1" t="s">
        <v>22</v>
      </c>
    </row>
    <row r="1796" spans="1:18" hidden="1" x14ac:dyDescent="0.3">
      <c r="A1796" s="1" t="s">
        <v>1709</v>
      </c>
      <c r="B1796" s="1" t="s">
        <v>8392</v>
      </c>
      <c r="C1796" s="1" t="s">
        <v>1801</v>
      </c>
      <c r="D1796" s="1">
        <v>142.19999999999999</v>
      </c>
      <c r="E1796" s="1" t="s">
        <v>1831</v>
      </c>
      <c r="F1796" s="1">
        <v>29</v>
      </c>
      <c r="G1796" s="1" t="str">
        <f t="shared" si="63"/>
        <v>29/79</v>
      </c>
      <c r="H1796" s="1">
        <v>1800</v>
      </c>
      <c r="I1796" s="1">
        <v>100</v>
      </c>
      <c r="J1796" s="1">
        <v>95</v>
      </c>
      <c r="K1796" s="1" t="s">
        <v>25</v>
      </c>
      <c r="L1796" s="1" t="s">
        <v>691</v>
      </c>
      <c r="M1796" s="1">
        <v>2012</v>
      </c>
      <c r="N1796" s="1">
        <v>55.188155600000002</v>
      </c>
      <c r="O1796" s="1">
        <v>-120.8606053</v>
      </c>
      <c r="Q1796" s="1" t="s">
        <v>1803</v>
      </c>
      <c r="R1796" s="1" t="s">
        <v>22</v>
      </c>
    </row>
    <row r="1797" spans="1:18" hidden="1" x14ac:dyDescent="0.3">
      <c r="A1797" s="1" t="s">
        <v>1709</v>
      </c>
      <c r="B1797" s="1" t="s">
        <v>8392</v>
      </c>
      <c r="C1797" s="1" t="s">
        <v>1801</v>
      </c>
      <c r="D1797" s="1">
        <v>142.19999999999999</v>
      </c>
      <c r="E1797" s="1" t="s">
        <v>1832</v>
      </c>
      <c r="F1797" s="1">
        <v>30</v>
      </c>
      <c r="G1797" s="1" t="str">
        <f t="shared" si="63"/>
        <v>30/79</v>
      </c>
      <c r="H1797" s="1">
        <v>1800</v>
      </c>
      <c r="I1797" s="1">
        <v>100</v>
      </c>
      <c r="J1797" s="1">
        <v>95</v>
      </c>
      <c r="K1797" s="1" t="s">
        <v>25</v>
      </c>
      <c r="L1797" s="1" t="s">
        <v>691</v>
      </c>
      <c r="M1797" s="1">
        <v>2012</v>
      </c>
      <c r="N1797" s="1">
        <v>55.1903845</v>
      </c>
      <c r="O1797" s="1">
        <v>-120.8708567</v>
      </c>
      <c r="Q1797" s="1" t="s">
        <v>1803</v>
      </c>
      <c r="R1797" s="1" t="s">
        <v>22</v>
      </c>
    </row>
    <row r="1798" spans="1:18" hidden="1" x14ac:dyDescent="0.3">
      <c r="A1798" s="1" t="s">
        <v>1709</v>
      </c>
      <c r="B1798" s="1" t="s">
        <v>8392</v>
      </c>
      <c r="C1798" s="1" t="s">
        <v>1801</v>
      </c>
      <c r="D1798" s="1">
        <v>142.19999999999999</v>
      </c>
      <c r="E1798" s="1" t="s">
        <v>1833</v>
      </c>
      <c r="F1798" s="1">
        <v>31</v>
      </c>
      <c r="G1798" s="1" t="str">
        <f t="shared" si="63"/>
        <v>31/79</v>
      </c>
      <c r="H1798" s="1">
        <v>1800</v>
      </c>
      <c r="I1798" s="1">
        <v>100</v>
      </c>
      <c r="J1798" s="1">
        <v>95</v>
      </c>
      <c r="K1798" s="1" t="s">
        <v>25</v>
      </c>
      <c r="L1798" s="1" t="s">
        <v>691</v>
      </c>
      <c r="M1798" s="1">
        <v>2012</v>
      </c>
      <c r="N1798" s="1">
        <v>55.189411899716397</v>
      </c>
      <c r="O1798" s="1">
        <v>-120.86448568748899</v>
      </c>
      <c r="Q1798" s="1" t="s">
        <v>1803</v>
      </c>
      <c r="R1798" s="1" t="s">
        <v>22</v>
      </c>
    </row>
    <row r="1799" spans="1:18" hidden="1" x14ac:dyDescent="0.3">
      <c r="A1799" s="1" t="s">
        <v>1709</v>
      </c>
      <c r="B1799" s="1" t="s">
        <v>8392</v>
      </c>
      <c r="C1799" s="1" t="s">
        <v>1801</v>
      </c>
      <c r="D1799" s="1">
        <v>142.19999999999999</v>
      </c>
      <c r="E1799" s="1" t="s">
        <v>1834</v>
      </c>
      <c r="F1799" s="1">
        <v>32</v>
      </c>
      <c r="G1799" s="1" t="str">
        <f t="shared" si="63"/>
        <v>32/79</v>
      </c>
      <c r="H1799" s="1">
        <v>1800</v>
      </c>
      <c r="I1799" s="1">
        <v>100</v>
      </c>
      <c r="J1799" s="1">
        <v>95</v>
      </c>
      <c r="K1799" s="1" t="s">
        <v>25</v>
      </c>
      <c r="L1799" s="1" t="s">
        <v>691</v>
      </c>
      <c r="M1799" s="1">
        <v>2012</v>
      </c>
      <c r="N1799" s="1">
        <v>55.192521893471501</v>
      </c>
      <c r="O1799" s="1">
        <v>-120.85933471658301</v>
      </c>
      <c r="Q1799" s="1" t="s">
        <v>1803</v>
      </c>
      <c r="R1799" s="1" t="s">
        <v>22</v>
      </c>
    </row>
    <row r="1800" spans="1:18" hidden="1" x14ac:dyDescent="0.3">
      <c r="A1800" s="1" t="s">
        <v>1709</v>
      </c>
      <c r="B1800" s="1" t="s">
        <v>8392</v>
      </c>
      <c r="C1800" s="1" t="s">
        <v>1801</v>
      </c>
      <c r="D1800" s="1">
        <v>142.19999999999999</v>
      </c>
      <c r="E1800" s="1" t="s">
        <v>1835</v>
      </c>
      <c r="F1800" s="1">
        <v>33</v>
      </c>
      <c r="G1800" s="1" t="str">
        <f t="shared" ref="G1800:G1831" si="64">F1800&amp;"/"&amp;79</f>
        <v>33/79</v>
      </c>
      <c r="H1800" s="1">
        <v>1800</v>
      </c>
      <c r="I1800" s="1">
        <v>100</v>
      </c>
      <c r="J1800" s="1">
        <v>95</v>
      </c>
      <c r="K1800" s="1" t="s">
        <v>25</v>
      </c>
      <c r="L1800" s="1" t="s">
        <v>691</v>
      </c>
      <c r="M1800" s="1">
        <v>2012</v>
      </c>
      <c r="N1800" s="1">
        <v>55.194898100000003</v>
      </c>
      <c r="O1800" s="1">
        <v>-120.8644537</v>
      </c>
      <c r="Q1800" s="1" t="s">
        <v>1803</v>
      </c>
      <c r="R1800" s="1" t="s">
        <v>22</v>
      </c>
    </row>
    <row r="1801" spans="1:18" hidden="1" x14ac:dyDescent="0.3">
      <c r="A1801" s="1" t="s">
        <v>1709</v>
      </c>
      <c r="B1801" s="1" t="s">
        <v>8392</v>
      </c>
      <c r="C1801" s="1" t="s">
        <v>1801</v>
      </c>
      <c r="D1801" s="1">
        <v>142.19999999999999</v>
      </c>
      <c r="E1801" s="1" t="s">
        <v>1836</v>
      </c>
      <c r="F1801" s="1">
        <v>34</v>
      </c>
      <c r="G1801" s="1" t="str">
        <f t="shared" si="64"/>
        <v>34/79</v>
      </c>
      <c r="H1801" s="1">
        <v>1800</v>
      </c>
      <c r="I1801" s="1">
        <v>100</v>
      </c>
      <c r="J1801" s="1">
        <v>95</v>
      </c>
      <c r="K1801" s="1" t="s">
        <v>25</v>
      </c>
      <c r="L1801" s="1" t="s">
        <v>691</v>
      </c>
      <c r="M1801" s="1">
        <v>2012</v>
      </c>
      <c r="N1801" s="1">
        <v>55.197392800000003</v>
      </c>
      <c r="O1801" s="1">
        <v>-120.8672332</v>
      </c>
      <c r="Q1801" s="1" t="s">
        <v>1803</v>
      </c>
      <c r="R1801" s="1" t="s">
        <v>22</v>
      </c>
    </row>
    <row r="1802" spans="1:18" hidden="1" x14ac:dyDescent="0.3">
      <c r="A1802" s="1" t="s">
        <v>1709</v>
      </c>
      <c r="B1802" s="1" t="s">
        <v>8392</v>
      </c>
      <c r="C1802" s="1" t="s">
        <v>1801</v>
      </c>
      <c r="D1802" s="1">
        <v>142.19999999999999</v>
      </c>
      <c r="E1802" s="1" t="s">
        <v>1837</v>
      </c>
      <c r="F1802" s="1">
        <v>35</v>
      </c>
      <c r="G1802" s="1" t="str">
        <f t="shared" si="64"/>
        <v>35/79</v>
      </c>
      <c r="H1802" s="1">
        <v>1800</v>
      </c>
      <c r="I1802" s="1">
        <v>100</v>
      </c>
      <c r="J1802" s="1">
        <v>95</v>
      </c>
      <c r="K1802" s="1" t="s">
        <v>25</v>
      </c>
      <c r="L1802" s="1" t="s">
        <v>691</v>
      </c>
      <c r="M1802" s="1">
        <v>2012</v>
      </c>
      <c r="N1802" s="1">
        <v>55.187154999999997</v>
      </c>
      <c r="O1802" s="1">
        <v>-120.8538696</v>
      </c>
      <c r="Q1802" s="1" t="s">
        <v>1803</v>
      </c>
      <c r="R1802" s="1" t="s">
        <v>22</v>
      </c>
    </row>
    <row r="1803" spans="1:18" hidden="1" x14ac:dyDescent="0.3">
      <c r="A1803" s="1" t="s">
        <v>1709</v>
      </c>
      <c r="B1803" s="1" t="s">
        <v>8392</v>
      </c>
      <c r="C1803" s="1" t="s">
        <v>1801</v>
      </c>
      <c r="D1803" s="1">
        <v>142.19999999999999</v>
      </c>
      <c r="E1803" s="1" t="s">
        <v>1838</v>
      </c>
      <c r="F1803" s="1">
        <v>36</v>
      </c>
      <c r="G1803" s="1" t="str">
        <f t="shared" si="64"/>
        <v>36/79</v>
      </c>
      <c r="H1803" s="1">
        <v>1800</v>
      </c>
      <c r="I1803" s="1">
        <v>100</v>
      </c>
      <c r="J1803" s="1">
        <v>95</v>
      </c>
      <c r="K1803" s="1" t="s">
        <v>25</v>
      </c>
      <c r="L1803" s="1" t="s">
        <v>691</v>
      </c>
      <c r="M1803" s="1">
        <v>2012</v>
      </c>
      <c r="N1803" s="1">
        <v>55.184904099999997</v>
      </c>
      <c r="O1803" s="1">
        <v>-120.8495173</v>
      </c>
      <c r="Q1803" s="1" t="s">
        <v>1803</v>
      </c>
      <c r="R1803" s="1" t="s">
        <v>22</v>
      </c>
    </row>
    <row r="1804" spans="1:18" hidden="1" x14ac:dyDescent="0.3">
      <c r="A1804" s="1" t="s">
        <v>1709</v>
      </c>
      <c r="B1804" s="1" t="s">
        <v>8392</v>
      </c>
      <c r="C1804" s="1" t="s">
        <v>1801</v>
      </c>
      <c r="D1804" s="1">
        <v>142.19999999999999</v>
      </c>
      <c r="E1804" s="1" t="s">
        <v>1839</v>
      </c>
      <c r="F1804" s="1">
        <v>37</v>
      </c>
      <c r="G1804" s="1" t="str">
        <f t="shared" si="64"/>
        <v>37/79</v>
      </c>
      <c r="H1804" s="1">
        <v>1800</v>
      </c>
      <c r="I1804" s="1">
        <v>100</v>
      </c>
      <c r="J1804" s="1">
        <v>95</v>
      </c>
      <c r="K1804" s="1" t="s">
        <v>25</v>
      </c>
      <c r="L1804" s="1" t="s">
        <v>691</v>
      </c>
      <c r="M1804" s="1">
        <v>2012</v>
      </c>
      <c r="N1804" s="1">
        <v>55.182168900000001</v>
      </c>
      <c r="O1804" s="1">
        <v>-120.8465413</v>
      </c>
      <c r="Q1804" s="1" t="s">
        <v>1803</v>
      </c>
      <c r="R1804" s="1" t="s">
        <v>22</v>
      </c>
    </row>
    <row r="1805" spans="1:18" hidden="1" x14ac:dyDescent="0.3">
      <c r="A1805" s="1" t="s">
        <v>1709</v>
      </c>
      <c r="B1805" s="1" t="s">
        <v>8392</v>
      </c>
      <c r="C1805" s="1" t="s">
        <v>1801</v>
      </c>
      <c r="D1805" s="1">
        <v>142.19999999999999</v>
      </c>
      <c r="E1805" s="1" t="s">
        <v>1840</v>
      </c>
      <c r="F1805" s="1">
        <v>38</v>
      </c>
      <c r="G1805" s="1" t="str">
        <f t="shared" si="64"/>
        <v>38/79</v>
      </c>
      <c r="H1805" s="1">
        <v>1800</v>
      </c>
      <c r="I1805" s="1">
        <v>100</v>
      </c>
      <c r="J1805" s="1">
        <v>95</v>
      </c>
      <c r="K1805" s="1" t="s">
        <v>25</v>
      </c>
      <c r="L1805" s="1" t="s">
        <v>691</v>
      </c>
      <c r="M1805" s="1">
        <v>2012</v>
      </c>
      <c r="N1805" s="1">
        <v>55.179510876540697</v>
      </c>
      <c r="O1805" s="1">
        <v>-120.84184440812101</v>
      </c>
      <c r="Q1805" s="1" t="s">
        <v>1803</v>
      </c>
      <c r="R1805" s="1" t="s">
        <v>22</v>
      </c>
    </row>
    <row r="1806" spans="1:18" hidden="1" x14ac:dyDescent="0.3">
      <c r="A1806" s="1" t="s">
        <v>1709</v>
      </c>
      <c r="B1806" s="1" t="s">
        <v>8392</v>
      </c>
      <c r="C1806" s="1" t="s">
        <v>1801</v>
      </c>
      <c r="D1806" s="1">
        <v>142.19999999999999</v>
      </c>
      <c r="E1806" s="1" t="s">
        <v>1841</v>
      </c>
      <c r="F1806" s="1">
        <v>39</v>
      </c>
      <c r="G1806" s="1" t="str">
        <f t="shared" si="64"/>
        <v>39/79</v>
      </c>
      <c r="H1806" s="1">
        <v>1800</v>
      </c>
      <c r="I1806" s="1">
        <v>100</v>
      </c>
      <c r="J1806" s="1">
        <v>95</v>
      </c>
      <c r="K1806" s="1" t="s">
        <v>25</v>
      </c>
      <c r="L1806" s="1" t="s">
        <v>691</v>
      </c>
      <c r="M1806" s="1">
        <v>2012</v>
      </c>
      <c r="N1806" s="1">
        <v>55.180528366011799</v>
      </c>
      <c r="O1806" s="1">
        <v>-120.824816219723</v>
      </c>
      <c r="Q1806" s="1" t="s">
        <v>1803</v>
      </c>
      <c r="R1806" s="1" t="s">
        <v>22</v>
      </c>
    </row>
    <row r="1807" spans="1:18" hidden="1" x14ac:dyDescent="0.3">
      <c r="A1807" s="1" t="s">
        <v>1709</v>
      </c>
      <c r="B1807" s="1" t="s">
        <v>8392</v>
      </c>
      <c r="C1807" s="1" t="s">
        <v>1801</v>
      </c>
      <c r="D1807" s="1">
        <v>142.19999999999999</v>
      </c>
      <c r="E1807" s="1" t="s">
        <v>1842</v>
      </c>
      <c r="F1807" s="1">
        <v>40</v>
      </c>
      <c r="G1807" s="1" t="str">
        <f t="shared" si="64"/>
        <v>40/79</v>
      </c>
      <c r="H1807" s="1">
        <v>1800</v>
      </c>
      <c r="I1807" s="1">
        <v>100</v>
      </c>
      <c r="J1807" s="1">
        <v>95</v>
      </c>
      <c r="K1807" s="1" t="s">
        <v>25</v>
      </c>
      <c r="L1807" s="1" t="s">
        <v>691</v>
      </c>
      <c r="M1807" s="1">
        <v>2012</v>
      </c>
      <c r="N1807" s="1">
        <v>55.178070142620797</v>
      </c>
      <c r="O1807" s="1">
        <v>-120.820659237283</v>
      </c>
      <c r="Q1807" s="1" t="s">
        <v>1803</v>
      </c>
      <c r="R1807" s="1" t="s">
        <v>22</v>
      </c>
    </row>
    <row r="1808" spans="1:18" hidden="1" x14ac:dyDescent="0.3">
      <c r="A1808" s="1" t="s">
        <v>1709</v>
      </c>
      <c r="B1808" s="1" t="s">
        <v>8392</v>
      </c>
      <c r="C1808" s="1" t="s">
        <v>1801</v>
      </c>
      <c r="D1808" s="1">
        <v>142.19999999999999</v>
      </c>
      <c r="E1808" s="1" t="s">
        <v>1843</v>
      </c>
      <c r="F1808" s="1">
        <v>41</v>
      </c>
      <c r="G1808" s="1" t="str">
        <f t="shared" si="64"/>
        <v>41/79</v>
      </c>
      <c r="H1808" s="1">
        <v>1800</v>
      </c>
      <c r="I1808" s="1">
        <v>100</v>
      </c>
      <c r="J1808" s="1">
        <v>95</v>
      </c>
      <c r="K1808" s="1" t="s">
        <v>25</v>
      </c>
      <c r="L1808" s="1" t="s">
        <v>691</v>
      </c>
      <c r="M1808" s="1">
        <v>2012</v>
      </c>
      <c r="N1808" s="1">
        <v>55.177939000000002</v>
      </c>
      <c r="O1808" s="1">
        <v>-120.81527389999999</v>
      </c>
      <c r="Q1808" s="1" t="s">
        <v>1803</v>
      </c>
      <c r="R1808" s="1" t="s">
        <v>22</v>
      </c>
    </row>
    <row r="1809" spans="1:18" hidden="1" x14ac:dyDescent="0.3">
      <c r="A1809" s="1" t="s">
        <v>1709</v>
      </c>
      <c r="B1809" s="1" t="s">
        <v>8392</v>
      </c>
      <c r="C1809" s="1" t="s">
        <v>1801</v>
      </c>
      <c r="D1809" s="1">
        <v>142.19999999999999</v>
      </c>
      <c r="E1809" s="1" t="s">
        <v>1844</v>
      </c>
      <c r="F1809" s="1">
        <v>42</v>
      </c>
      <c r="G1809" s="1" t="str">
        <f t="shared" si="64"/>
        <v>42/79</v>
      </c>
      <c r="H1809" s="1">
        <v>1800</v>
      </c>
      <c r="I1809" s="1">
        <v>100</v>
      </c>
      <c r="J1809" s="1">
        <v>95</v>
      </c>
      <c r="K1809" s="1" t="s">
        <v>25</v>
      </c>
      <c r="L1809" s="1" t="s">
        <v>691</v>
      </c>
      <c r="M1809" s="1">
        <v>2012</v>
      </c>
      <c r="N1809" s="1">
        <v>55.194014113641899</v>
      </c>
      <c r="O1809" s="1">
        <v>-120.84774306871201</v>
      </c>
      <c r="Q1809" s="1" t="s">
        <v>1803</v>
      </c>
      <c r="R1809" s="1" t="s">
        <v>22</v>
      </c>
    </row>
    <row r="1810" spans="1:18" hidden="1" x14ac:dyDescent="0.3">
      <c r="A1810" s="1" t="s">
        <v>1709</v>
      </c>
      <c r="B1810" s="1" t="s">
        <v>8392</v>
      </c>
      <c r="C1810" s="1" t="s">
        <v>1801</v>
      </c>
      <c r="D1810" s="1">
        <v>142.19999999999999</v>
      </c>
      <c r="E1810" s="1" t="s">
        <v>1845</v>
      </c>
      <c r="F1810" s="1">
        <v>43</v>
      </c>
      <c r="G1810" s="1" t="str">
        <f t="shared" si="64"/>
        <v>43/79</v>
      </c>
      <c r="H1810" s="1">
        <v>1800</v>
      </c>
      <c r="I1810" s="1">
        <v>100</v>
      </c>
      <c r="J1810" s="1">
        <v>95</v>
      </c>
      <c r="K1810" s="1" t="s">
        <v>25</v>
      </c>
      <c r="L1810" s="1" t="s">
        <v>691</v>
      </c>
      <c r="M1810" s="1">
        <v>2012</v>
      </c>
      <c r="N1810" s="1">
        <v>55.197586810451803</v>
      </c>
      <c r="O1810" s="1">
        <v>-120.84458887842</v>
      </c>
      <c r="Q1810" s="1" t="s">
        <v>1803</v>
      </c>
      <c r="R1810" s="1" t="s">
        <v>22</v>
      </c>
    </row>
    <row r="1811" spans="1:18" hidden="1" x14ac:dyDescent="0.3">
      <c r="A1811" s="1" t="s">
        <v>1709</v>
      </c>
      <c r="B1811" s="1" t="s">
        <v>8392</v>
      </c>
      <c r="C1811" s="1" t="s">
        <v>1801</v>
      </c>
      <c r="D1811" s="1">
        <v>142.19999999999999</v>
      </c>
      <c r="E1811" s="1" t="s">
        <v>1846</v>
      </c>
      <c r="F1811" s="1">
        <v>44</v>
      </c>
      <c r="G1811" s="1" t="str">
        <f t="shared" si="64"/>
        <v>44/79</v>
      </c>
      <c r="H1811" s="1">
        <v>1800</v>
      </c>
      <c r="I1811" s="1">
        <v>100</v>
      </c>
      <c r="J1811" s="1">
        <v>95</v>
      </c>
      <c r="K1811" s="1" t="s">
        <v>25</v>
      </c>
      <c r="L1811" s="1" t="s">
        <v>691</v>
      </c>
      <c r="M1811" s="1">
        <v>2012</v>
      </c>
      <c r="N1811" s="1">
        <v>55.201190373419998</v>
      </c>
      <c r="O1811" s="1">
        <v>-120.84182636067899</v>
      </c>
      <c r="Q1811" s="1" t="s">
        <v>1803</v>
      </c>
      <c r="R1811" s="1" t="s">
        <v>22</v>
      </c>
    </row>
    <row r="1812" spans="1:18" hidden="1" x14ac:dyDescent="0.3">
      <c r="A1812" s="1" t="s">
        <v>1709</v>
      </c>
      <c r="B1812" s="1" t="s">
        <v>8392</v>
      </c>
      <c r="C1812" s="1" t="s">
        <v>1801</v>
      </c>
      <c r="D1812" s="1">
        <v>142.19999999999999</v>
      </c>
      <c r="E1812" s="1" t="s">
        <v>1847</v>
      </c>
      <c r="F1812" s="1">
        <v>45</v>
      </c>
      <c r="G1812" s="1" t="str">
        <f t="shared" si="64"/>
        <v>45/79</v>
      </c>
      <c r="H1812" s="1">
        <v>1800</v>
      </c>
      <c r="I1812" s="1">
        <v>90</v>
      </c>
      <c r="J1812" s="1">
        <v>95</v>
      </c>
      <c r="K1812" s="1" t="s">
        <v>25</v>
      </c>
      <c r="L1812" s="1" t="s">
        <v>605</v>
      </c>
      <c r="M1812" s="1">
        <v>2012</v>
      </c>
      <c r="N1812" s="1">
        <v>55.206747510333898</v>
      </c>
      <c r="O1812" s="1">
        <v>-120.84502773828299</v>
      </c>
      <c r="Q1812" s="1" t="s">
        <v>1803</v>
      </c>
      <c r="R1812" s="1" t="s">
        <v>22</v>
      </c>
    </row>
    <row r="1813" spans="1:18" hidden="1" x14ac:dyDescent="0.3">
      <c r="A1813" s="1" t="s">
        <v>1709</v>
      </c>
      <c r="B1813" s="1" t="s">
        <v>8392</v>
      </c>
      <c r="C1813" s="1" t="s">
        <v>1801</v>
      </c>
      <c r="D1813" s="1">
        <v>142.19999999999999</v>
      </c>
      <c r="E1813" s="1" t="s">
        <v>1848</v>
      </c>
      <c r="F1813" s="1">
        <v>46</v>
      </c>
      <c r="G1813" s="1" t="str">
        <f t="shared" si="64"/>
        <v>46/79</v>
      </c>
      <c r="H1813" s="1">
        <v>1800</v>
      </c>
      <c r="I1813" s="1">
        <v>90</v>
      </c>
      <c r="J1813" s="1">
        <v>95</v>
      </c>
      <c r="K1813" s="1" t="s">
        <v>25</v>
      </c>
      <c r="L1813" s="1" t="s">
        <v>605</v>
      </c>
      <c r="M1813" s="1">
        <v>2012</v>
      </c>
      <c r="N1813" s="1">
        <v>55.209578181005902</v>
      </c>
      <c r="O1813" s="1">
        <v>-120.843740496509</v>
      </c>
      <c r="Q1813" s="1" t="s">
        <v>1803</v>
      </c>
      <c r="R1813" s="1" t="s">
        <v>22</v>
      </c>
    </row>
    <row r="1814" spans="1:18" hidden="1" x14ac:dyDescent="0.3">
      <c r="A1814" s="1" t="s">
        <v>1709</v>
      </c>
      <c r="B1814" s="1" t="s">
        <v>8392</v>
      </c>
      <c r="C1814" s="1" t="s">
        <v>1801</v>
      </c>
      <c r="D1814" s="1">
        <v>142.19999999999999</v>
      </c>
      <c r="E1814" s="1" t="s">
        <v>1849</v>
      </c>
      <c r="F1814" s="1">
        <v>47</v>
      </c>
      <c r="G1814" s="1" t="str">
        <f t="shared" si="64"/>
        <v>47/79</v>
      </c>
      <c r="H1814" s="1">
        <v>1800</v>
      </c>
      <c r="I1814" s="1">
        <v>90</v>
      </c>
      <c r="J1814" s="1">
        <v>95</v>
      </c>
      <c r="K1814" s="1" t="s">
        <v>25</v>
      </c>
      <c r="L1814" s="1" t="s">
        <v>605</v>
      </c>
      <c r="M1814" s="1">
        <v>2012</v>
      </c>
      <c r="N1814" s="1">
        <v>55.211910614878299</v>
      </c>
      <c r="O1814" s="1">
        <v>-120.84491014953799</v>
      </c>
      <c r="Q1814" s="1" t="s">
        <v>1803</v>
      </c>
      <c r="R1814" s="1" t="s">
        <v>22</v>
      </c>
    </row>
    <row r="1815" spans="1:18" hidden="1" x14ac:dyDescent="0.3">
      <c r="A1815" s="1" t="s">
        <v>1709</v>
      </c>
      <c r="B1815" s="1" t="s">
        <v>8392</v>
      </c>
      <c r="C1815" s="1" t="s">
        <v>1801</v>
      </c>
      <c r="D1815" s="1">
        <v>142.19999999999999</v>
      </c>
      <c r="E1815" s="1" t="s">
        <v>1850</v>
      </c>
      <c r="F1815" s="1">
        <v>48</v>
      </c>
      <c r="G1815" s="1" t="str">
        <f t="shared" si="64"/>
        <v>48/79</v>
      </c>
      <c r="H1815" s="1">
        <v>1800</v>
      </c>
      <c r="I1815" s="1">
        <v>90</v>
      </c>
      <c r="J1815" s="1">
        <v>95</v>
      </c>
      <c r="K1815" s="1" t="s">
        <v>25</v>
      </c>
      <c r="L1815" s="1" t="s">
        <v>605</v>
      </c>
      <c r="M1815" s="1">
        <v>2012</v>
      </c>
      <c r="N1815" s="1">
        <v>55.2145443382189</v>
      </c>
      <c r="O1815" s="1">
        <v>-120.847740854427</v>
      </c>
      <c r="Q1815" s="1" t="s">
        <v>1803</v>
      </c>
      <c r="R1815" s="1" t="s">
        <v>22</v>
      </c>
    </row>
    <row r="1816" spans="1:18" hidden="1" x14ac:dyDescent="0.3">
      <c r="A1816" s="1" t="s">
        <v>1709</v>
      </c>
      <c r="B1816" s="1" t="s">
        <v>8392</v>
      </c>
      <c r="C1816" s="1" t="s">
        <v>1801</v>
      </c>
      <c r="D1816" s="1">
        <v>142.19999999999999</v>
      </c>
      <c r="E1816" s="1" t="s">
        <v>1851</v>
      </c>
      <c r="F1816" s="1">
        <v>49</v>
      </c>
      <c r="G1816" s="1" t="str">
        <f t="shared" si="64"/>
        <v>49/79</v>
      </c>
      <c r="H1816" s="1">
        <v>1800</v>
      </c>
      <c r="I1816" s="1">
        <v>90</v>
      </c>
      <c r="J1816" s="1">
        <v>95</v>
      </c>
      <c r="K1816" s="1" t="s">
        <v>25</v>
      </c>
      <c r="L1816" s="1" t="s">
        <v>605</v>
      </c>
      <c r="M1816" s="1">
        <v>2012</v>
      </c>
      <c r="N1816" s="1">
        <v>55.2158353428512</v>
      </c>
      <c r="O1816" s="1">
        <v>-120.851083217135</v>
      </c>
      <c r="Q1816" s="1" t="s">
        <v>1803</v>
      </c>
      <c r="R1816" s="1" t="s">
        <v>22</v>
      </c>
    </row>
    <row r="1817" spans="1:18" hidden="1" x14ac:dyDescent="0.3">
      <c r="A1817" s="1" t="s">
        <v>1709</v>
      </c>
      <c r="B1817" s="1" t="s">
        <v>8392</v>
      </c>
      <c r="C1817" s="1" t="s">
        <v>1801</v>
      </c>
      <c r="D1817" s="1">
        <v>142.19999999999999</v>
      </c>
      <c r="E1817" s="1" t="s">
        <v>1852</v>
      </c>
      <c r="F1817" s="1">
        <v>50</v>
      </c>
      <c r="G1817" s="1" t="str">
        <f t="shared" si="64"/>
        <v>50/79</v>
      </c>
      <c r="H1817" s="1">
        <v>1800</v>
      </c>
      <c r="I1817" s="1">
        <v>90</v>
      </c>
      <c r="J1817" s="1">
        <v>95</v>
      </c>
      <c r="K1817" s="1" t="s">
        <v>25</v>
      </c>
      <c r="L1817" s="1" t="s">
        <v>605</v>
      </c>
      <c r="M1817" s="1">
        <v>2012</v>
      </c>
      <c r="N1817" s="1">
        <v>55.217020230693301</v>
      </c>
      <c r="O1817" s="1">
        <v>-120.835050810844</v>
      </c>
      <c r="Q1817" s="1" t="s">
        <v>1803</v>
      </c>
      <c r="R1817" s="1" t="s">
        <v>22</v>
      </c>
    </row>
    <row r="1818" spans="1:18" hidden="1" x14ac:dyDescent="0.3">
      <c r="A1818" s="1" t="s">
        <v>1709</v>
      </c>
      <c r="B1818" s="1" t="s">
        <v>8392</v>
      </c>
      <c r="C1818" s="1" t="s">
        <v>1801</v>
      </c>
      <c r="D1818" s="1">
        <v>142.19999999999999</v>
      </c>
      <c r="E1818" s="1" t="s">
        <v>1853</v>
      </c>
      <c r="F1818" s="1">
        <v>51</v>
      </c>
      <c r="G1818" s="1" t="str">
        <f t="shared" si="64"/>
        <v>51/79</v>
      </c>
      <c r="H1818" s="1">
        <v>1800</v>
      </c>
      <c r="I1818" s="1">
        <v>90</v>
      </c>
      <c r="J1818" s="1">
        <v>95</v>
      </c>
      <c r="K1818" s="1" t="s">
        <v>25</v>
      </c>
      <c r="L1818" s="1" t="s">
        <v>605</v>
      </c>
      <c r="M1818" s="1">
        <v>2012</v>
      </c>
      <c r="N1818" s="1">
        <v>55.219924597088301</v>
      </c>
      <c r="O1818" s="1">
        <v>-120.832690234368</v>
      </c>
      <c r="Q1818" s="1" t="s">
        <v>1803</v>
      </c>
      <c r="R1818" s="1" t="s">
        <v>22</v>
      </c>
    </row>
    <row r="1819" spans="1:18" hidden="1" x14ac:dyDescent="0.3">
      <c r="A1819" s="1" t="s">
        <v>1709</v>
      </c>
      <c r="B1819" s="1" t="s">
        <v>8392</v>
      </c>
      <c r="C1819" s="1" t="s">
        <v>1801</v>
      </c>
      <c r="D1819" s="1">
        <v>142.19999999999999</v>
      </c>
      <c r="E1819" s="1" t="s">
        <v>1854</v>
      </c>
      <c r="F1819" s="1">
        <v>52</v>
      </c>
      <c r="G1819" s="1" t="str">
        <f t="shared" si="64"/>
        <v>52/79</v>
      </c>
      <c r="H1819" s="1">
        <v>1800</v>
      </c>
      <c r="I1819" s="1">
        <v>90</v>
      </c>
      <c r="J1819" s="1">
        <v>95</v>
      </c>
      <c r="K1819" s="1" t="s">
        <v>25</v>
      </c>
      <c r="L1819" s="1" t="s">
        <v>605</v>
      </c>
      <c r="M1819" s="1">
        <v>2012</v>
      </c>
      <c r="N1819" s="1">
        <v>55.225135810502103</v>
      </c>
      <c r="O1819" s="1">
        <v>-120.82959945124701</v>
      </c>
      <c r="Q1819" s="1" t="s">
        <v>1803</v>
      </c>
      <c r="R1819" s="1" t="s">
        <v>22</v>
      </c>
    </row>
    <row r="1820" spans="1:18" hidden="1" x14ac:dyDescent="0.3">
      <c r="A1820" s="1" t="s">
        <v>1709</v>
      </c>
      <c r="B1820" s="1" t="s">
        <v>8392</v>
      </c>
      <c r="C1820" s="1" t="s">
        <v>1801</v>
      </c>
      <c r="D1820" s="1">
        <v>142.19999999999999</v>
      </c>
      <c r="E1820" s="1" t="s">
        <v>1855</v>
      </c>
      <c r="F1820" s="1">
        <v>53</v>
      </c>
      <c r="G1820" s="1" t="str">
        <f t="shared" si="64"/>
        <v>53/79</v>
      </c>
      <c r="H1820" s="1">
        <v>1800</v>
      </c>
      <c r="I1820" s="1">
        <v>90</v>
      </c>
      <c r="J1820" s="1">
        <v>95</v>
      </c>
      <c r="K1820" s="1" t="s">
        <v>25</v>
      </c>
      <c r="L1820" s="1" t="s">
        <v>605</v>
      </c>
      <c r="M1820" s="1">
        <v>2012</v>
      </c>
      <c r="N1820" s="1">
        <v>55.227119731442301</v>
      </c>
      <c r="O1820" s="1">
        <v>-120.832965478011</v>
      </c>
      <c r="Q1820" s="1" t="s">
        <v>1803</v>
      </c>
      <c r="R1820" s="1" t="s">
        <v>22</v>
      </c>
    </row>
    <row r="1821" spans="1:18" hidden="1" x14ac:dyDescent="0.3">
      <c r="A1821" s="1" t="s">
        <v>1709</v>
      </c>
      <c r="B1821" s="1" t="s">
        <v>8392</v>
      </c>
      <c r="C1821" s="1" t="s">
        <v>1801</v>
      </c>
      <c r="D1821" s="1">
        <v>142.19999999999999</v>
      </c>
      <c r="E1821" s="1" t="s">
        <v>1856</v>
      </c>
      <c r="F1821" s="1">
        <v>54</v>
      </c>
      <c r="G1821" s="1" t="str">
        <f t="shared" si="64"/>
        <v>54/79</v>
      </c>
      <c r="H1821" s="1">
        <v>1800</v>
      </c>
      <c r="I1821" s="1">
        <v>90</v>
      </c>
      <c r="J1821" s="1">
        <v>95</v>
      </c>
      <c r="K1821" s="1" t="s">
        <v>25</v>
      </c>
      <c r="L1821" s="1" t="s">
        <v>605</v>
      </c>
      <c r="M1821" s="1">
        <v>2012</v>
      </c>
      <c r="N1821" s="1">
        <v>55.228718020958901</v>
      </c>
      <c r="O1821" s="1">
        <v>-120.836099870064</v>
      </c>
      <c r="Q1821" s="1" t="s">
        <v>1803</v>
      </c>
      <c r="R1821" s="1" t="s">
        <v>22</v>
      </c>
    </row>
    <row r="1822" spans="1:18" hidden="1" x14ac:dyDescent="0.3">
      <c r="A1822" s="1" t="s">
        <v>1709</v>
      </c>
      <c r="B1822" s="1" t="s">
        <v>8392</v>
      </c>
      <c r="C1822" s="1" t="s">
        <v>1801</v>
      </c>
      <c r="D1822" s="1">
        <v>142.19999999999999</v>
      </c>
      <c r="E1822" s="1" t="s">
        <v>1857</v>
      </c>
      <c r="F1822" s="1">
        <v>55</v>
      </c>
      <c r="G1822" s="1" t="str">
        <f t="shared" si="64"/>
        <v>55/79</v>
      </c>
      <c r="H1822" s="1">
        <v>1800</v>
      </c>
      <c r="I1822" s="1">
        <v>90</v>
      </c>
      <c r="J1822" s="1">
        <v>95</v>
      </c>
      <c r="K1822" s="1" t="s">
        <v>25</v>
      </c>
      <c r="L1822" s="1" t="s">
        <v>605</v>
      </c>
      <c r="M1822" s="1">
        <v>2012</v>
      </c>
      <c r="N1822" s="1">
        <v>55.231094287626199</v>
      </c>
      <c r="O1822" s="1">
        <v>-120.83754529820401</v>
      </c>
      <c r="Q1822" s="1" t="s">
        <v>1803</v>
      </c>
      <c r="R1822" s="1" t="s">
        <v>22</v>
      </c>
    </row>
    <row r="1823" spans="1:18" hidden="1" x14ac:dyDescent="0.3">
      <c r="A1823" s="1" t="s">
        <v>1709</v>
      </c>
      <c r="B1823" s="1" t="s">
        <v>8392</v>
      </c>
      <c r="C1823" s="1" t="s">
        <v>1801</v>
      </c>
      <c r="D1823" s="1">
        <v>142.19999999999999</v>
      </c>
      <c r="E1823" s="1" t="s">
        <v>1858</v>
      </c>
      <c r="F1823" s="1">
        <v>56</v>
      </c>
      <c r="G1823" s="1" t="str">
        <f t="shared" si="64"/>
        <v>56/79</v>
      </c>
      <c r="H1823" s="1">
        <v>1800</v>
      </c>
      <c r="I1823" s="1">
        <v>90</v>
      </c>
      <c r="J1823" s="1">
        <v>95</v>
      </c>
      <c r="K1823" s="1" t="s">
        <v>25</v>
      </c>
      <c r="L1823" s="1" t="s">
        <v>605</v>
      </c>
      <c r="M1823" s="1">
        <v>2012</v>
      </c>
      <c r="N1823" s="1">
        <v>55.233670956781502</v>
      </c>
      <c r="O1823" s="1">
        <v>-120.83909791009</v>
      </c>
      <c r="Q1823" s="1" t="s">
        <v>1803</v>
      </c>
      <c r="R1823" s="1" t="s">
        <v>22</v>
      </c>
    </row>
    <row r="1824" spans="1:18" hidden="1" x14ac:dyDescent="0.3">
      <c r="A1824" s="1" t="s">
        <v>1709</v>
      </c>
      <c r="B1824" s="1" t="s">
        <v>8392</v>
      </c>
      <c r="C1824" s="1" t="s">
        <v>1801</v>
      </c>
      <c r="D1824" s="1">
        <v>142.19999999999999</v>
      </c>
      <c r="E1824" s="1" t="s">
        <v>1859</v>
      </c>
      <c r="F1824" s="1">
        <v>57</v>
      </c>
      <c r="G1824" s="1" t="str">
        <f t="shared" si="64"/>
        <v>57/79</v>
      </c>
      <c r="H1824" s="1">
        <v>1800</v>
      </c>
      <c r="I1824" s="1">
        <v>90</v>
      </c>
      <c r="J1824" s="1">
        <v>95</v>
      </c>
      <c r="K1824" s="1" t="s">
        <v>25</v>
      </c>
      <c r="L1824" s="1" t="s">
        <v>605</v>
      </c>
      <c r="M1824" s="1">
        <v>2012</v>
      </c>
      <c r="N1824" s="1">
        <v>55.2355732529645</v>
      </c>
      <c r="O1824" s="1">
        <v>-120.842296064458</v>
      </c>
      <c r="Q1824" s="1" t="s">
        <v>1803</v>
      </c>
      <c r="R1824" s="1" t="s">
        <v>22</v>
      </c>
    </row>
    <row r="1825" spans="1:18" hidden="1" x14ac:dyDescent="0.3">
      <c r="A1825" s="1" t="s">
        <v>1709</v>
      </c>
      <c r="B1825" s="1" t="s">
        <v>8392</v>
      </c>
      <c r="C1825" s="1" t="s">
        <v>1801</v>
      </c>
      <c r="D1825" s="1">
        <v>142.19999999999999</v>
      </c>
      <c r="E1825" s="1" t="s">
        <v>1860</v>
      </c>
      <c r="F1825" s="1">
        <v>58</v>
      </c>
      <c r="G1825" s="1" t="str">
        <f t="shared" si="64"/>
        <v>58/79</v>
      </c>
      <c r="H1825" s="1">
        <v>1800</v>
      </c>
      <c r="I1825" s="1">
        <v>90</v>
      </c>
      <c r="J1825" s="1">
        <v>95</v>
      </c>
      <c r="K1825" s="1" t="s">
        <v>25</v>
      </c>
      <c r="L1825" s="1" t="s">
        <v>605</v>
      </c>
      <c r="M1825" s="1">
        <v>2012</v>
      </c>
      <c r="N1825" s="1">
        <v>55.236333614465799</v>
      </c>
      <c r="O1825" s="1">
        <v>-120.849315418144</v>
      </c>
      <c r="Q1825" s="1" t="s">
        <v>1803</v>
      </c>
      <c r="R1825" s="1" t="s">
        <v>22</v>
      </c>
    </row>
    <row r="1826" spans="1:18" hidden="1" x14ac:dyDescent="0.3">
      <c r="A1826" s="1" t="s">
        <v>1709</v>
      </c>
      <c r="B1826" s="1" t="s">
        <v>8392</v>
      </c>
      <c r="C1826" s="1" t="s">
        <v>1801</v>
      </c>
      <c r="D1826" s="1">
        <v>142.19999999999999</v>
      </c>
      <c r="E1826" s="1" t="s">
        <v>1861</v>
      </c>
      <c r="F1826" s="1">
        <v>59</v>
      </c>
      <c r="G1826" s="1" t="str">
        <f t="shared" si="64"/>
        <v>59/79</v>
      </c>
      <c r="H1826" s="1">
        <v>1800</v>
      </c>
      <c r="I1826" s="1">
        <v>90</v>
      </c>
      <c r="J1826" s="1">
        <v>95</v>
      </c>
      <c r="K1826" s="1" t="s">
        <v>25</v>
      </c>
      <c r="L1826" s="1" t="s">
        <v>605</v>
      </c>
      <c r="M1826" s="1">
        <v>2012</v>
      </c>
      <c r="N1826" s="1">
        <v>55.238715826244402</v>
      </c>
      <c r="O1826" s="1">
        <v>-120.848990733408</v>
      </c>
      <c r="Q1826" s="1" t="s">
        <v>1803</v>
      </c>
      <c r="R1826" s="1" t="s">
        <v>22</v>
      </c>
    </row>
    <row r="1827" spans="1:18" hidden="1" x14ac:dyDescent="0.3">
      <c r="A1827" s="1" t="s">
        <v>1709</v>
      </c>
      <c r="B1827" s="1" t="s">
        <v>8392</v>
      </c>
      <c r="C1827" s="1" t="s">
        <v>1801</v>
      </c>
      <c r="D1827" s="1">
        <v>142.19999999999999</v>
      </c>
      <c r="E1827" s="1" t="s">
        <v>1862</v>
      </c>
      <c r="F1827" s="1">
        <v>60</v>
      </c>
      <c r="G1827" s="1" t="str">
        <f t="shared" si="64"/>
        <v>60/79</v>
      </c>
      <c r="H1827" s="1">
        <v>1800</v>
      </c>
      <c r="I1827" s="1">
        <v>90</v>
      </c>
      <c r="J1827" s="1">
        <v>95</v>
      </c>
      <c r="K1827" s="1" t="s">
        <v>25</v>
      </c>
      <c r="L1827" s="1" t="s">
        <v>605</v>
      </c>
      <c r="M1827" s="1">
        <v>2012</v>
      </c>
      <c r="N1827" s="1">
        <v>55.2417184633292</v>
      </c>
      <c r="O1827" s="1">
        <v>-120.847731216054</v>
      </c>
      <c r="Q1827" s="1" t="s">
        <v>1803</v>
      </c>
      <c r="R1827" s="1" t="s">
        <v>22</v>
      </c>
    </row>
    <row r="1828" spans="1:18" hidden="1" x14ac:dyDescent="0.3">
      <c r="A1828" s="1" t="s">
        <v>1709</v>
      </c>
      <c r="B1828" s="1" t="s">
        <v>8392</v>
      </c>
      <c r="C1828" s="1" t="s">
        <v>1801</v>
      </c>
      <c r="D1828" s="1">
        <v>142.19999999999999</v>
      </c>
      <c r="E1828" s="1" t="s">
        <v>1863</v>
      </c>
      <c r="F1828" s="1">
        <v>61</v>
      </c>
      <c r="G1828" s="1" t="str">
        <f t="shared" si="64"/>
        <v>61/79</v>
      </c>
      <c r="H1828" s="1">
        <v>1800</v>
      </c>
      <c r="I1828" s="1">
        <v>90</v>
      </c>
      <c r="J1828" s="1">
        <v>95</v>
      </c>
      <c r="K1828" s="1" t="s">
        <v>25</v>
      </c>
      <c r="L1828" s="1" t="s">
        <v>605</v>
      </c>
      <c r="M1828" s="1">
        <v>2012</v>
      </c>
      <c r="N1828" s="1">
        <v>55.247123366530502</v>
      </c>
      <c r="O1828" s="1">
        <v>-120.838339751343</v>
      </c>
      <c r="Q1828" s="1" t="s">
        <v>1803</v>
      </c>
      <c r="R1828" s="1" t="s">
        <v>22</v>
      </c>
    </row>
    <row r="1829" spans="1:18" hidden="1" x14ac:dyDescent="0.3">
      <c r="A1829" s="1" t="s">
        <v>1709</v>
      </c>
      <c r="B1829" s="1" t="s">
        <v>8392</v>
      </c>
      <c r="C1829" s="1" t="s">
        <v>1801</v>
      </c>
      <c r="D1829" s="1">
        <v>142.19999999999999</v>
      </c>
      <c r="E1829" s="1" t="s">
        <v>1864</v>
      </c>
      <c r="F1829" s="1">
        <v>62</v>
      </c>
      <c r="G1829" s="1" t="str">
        <f t="shared" si="64"/>
        <v>62/79</v>
      </c>
      <c r="H1829" s="1">
        <v>1800</v>
      </c>
      <c r="I1829" s="1">
        <v>90</v>
      </c>
      <c r="J1829" s="1">
        <v>95</v>
      </c>
      <c r="K1829" s="1" t="s">
        <v>25</v>
      </c>
      <c r="L1829" s="1" t="s">
        <v>605</v>
      </c>
      <c r="M1829" s="1">
        <v>2012</v>
      </c>
      <c r="N1829" s="1">
        <v>55.2497125706753</v>
      </c>
      <c r="O1829" s="1">
        <v>-120.837994310117</v>
      </c>
      <c r="Q1829" s="1" t="s">
        <v>1803</v>
      </c>
      <c r="R1829" s="1" t="s">
        <v>22</v>
      </c>
    </row>
    <row r="1830" spans="1:18" hidden="1" x14ac:dyDescent="0.3">
      <c r="A1830" s="1" t="s">
        <v>1709</v>
      </c>
      <c r="B1830" s="1" t="s">
        <v>8392</v>
      </c>
      <c r="C1830" s="1" t="s">
        <v>1801</v>
      </c>
      <c r="D1830" s="1">
        <v>142.19999999999999</v>
      </c>
      <c r="E1830" s="1" t="s">
        <v>1865</v>
      </c>
      <c r="F1830" s="1">
        <v>63</v>
      </c>
      <c r="G1830" s="1" t="str">
        <f t="shared" si="64"/>
        <v>63/79</v>
      </c>
      <c r="H1830" s="1">
        <v>1800</v>
      </c>
      <c r="I1830" s="1">
        <v>90</v>
      </c>
      <c r="J1830" s="1">
        <v>95</v>
      </c>
      <c r="K1830" s="1" t="s">
        <v>25</v>
      </c>
      <c r="L1830" s="1" t="s">
        <v>605</v>
      </c>
      <c r="M1830" s="1">
        <v>2012</v>
      </c>
      <c r="N1830" s="1">
        <v>55.2526868776771</v>
      </c>
      <c r="O1830" s="1">
        <v>-120.838168980734</v>
      </c>
      <c r="Q1830" s="1" t="s">
        <v>1803</v>
      </c>
      <c r="R1830" s="1" t="s">
        <v>22</v>
      </c>
    </row>
    <row r="1831" spans="1:18" hidden="1" x14ac:dyDescent="0.3">
      <c r="A1831" s="1" t="s">
        <v>1709</v>
      </c>
      <c r="B1831" s="1" t="s">
        <v>8392</v>
      </c>
      <c r="C1831" s="1" t="s">
        <v>1801</v>
      </c>
      <c r="D1831" s="1">
        <v>142.19999999999999</v>
      </c>
      <c r="E1831" s="1" t="s">
        <v>1866</v>
      </c>
      <c r="F1831" s="1">
        <v>64</v>
      </c>
      <c r="G1831" s="1" t="str">
        <f t="shared" si="64"/>
        <v>64/79</v>
      </c>
      <c r="H1831" s="1">
        <v>1800</v>
      </c>
      <c r="I1831" s="1">
        <v>90</v>
      </c>
      <c r="J1831" s="1">
        <v>95</v>
      </c>
      <c r="K1831" s="1" t="s">
        <v>25</v>
      </c>
      <c r="L1831" s="1" t="s">
        <v>605</v>
      </c>
      <c r="M1831" s="1">
        <v>2012</v>
      </c>
      <c r="N1831" s="1">
        <v>55.227751021165602</v>
      </c>
      <c r="O1831" s="1">
        <v>-120.86310507315299</v>
      </c>
      <c r="Q1831" s="1" t="s">
        <v>1803</v>
      </c>
      <c r="R1831" s="1" t="s">
        <v>22</v>
      </c>
    </row>
    <row r="1832" spans="1:18" hidden="1" x14ac:dyDescent="0.3">
      <c r="A1832" s="1" t="s">
        <v>1709</v>
      </c>
      <c r="B1832" s="1" t="s">
        <v>8392</v>
      </c>
      <c r="C1832" s="1" t="s">
        <v>1801</v>
      </c>
      <c r="D1832" s="1">
        <v>142.19999999999999</v>
      </c>
      <c r="E1832" s="1" t="s">
        <v>1867</v>
      </c>
      <c r="F1832" s="1">
        <v>65</v>
      </c>
      <c r="G1832" s="1" t="str">
        <f t="shared" ref="G1832:G1846" si="65">F1832&amp;"/"&amp;79</f>
        <v>65/79</v>
      </c>
      <c r="H1832" s="1">
        <v>1800</v>
      </c>
      <c r="I1832" s="1">
        <v>90</v>
      </c>
      <c r="J1832" s="1">
        <v>95</v>
      </c>
      <c r="K1832" s="1" t="s">
        <v>25</v>
      </c>
      <c r="L1832" s="1" t="s">
        <v>605</v>
      </c>
      <c r="M1832" s="1">
        <v>2012</v>
      </c>
      <c r="N1832" s="1">
        <v>55.229072397359801</v>
      </c>
      <c r="O1832" s="1">
        <v>-120.870072204072</v>
      </c>
      <c r="Q1832" s="1" t="s">
        <v>1803</v>
      </c>
      <c r="R1832" s="1" t="s">
        <v>22</v>
      </c>
    </row>
    <row r="1833" spans="1:18" hidden="1" x14ac:dyDescent="0.3">
      <c r="A1833" s="1" t="s">
        <v>1709</v>
      </c>
      <c r="B1833" s="1" t="s">
        <v>8392</v>
      </c>
      <c r="C1833" s="1" t="s">
        <v>1801</v>
      </c>
      <c r="D1833" s="1">
        <v>142.19999999999999</v>
      </c>
      <c r="E1833" s="1" t="s">
        <v>1868</v>
      </c>
      <c r="F1833" s="1">
        <v>66</v>
      </c>
      <c r="G1833" s="1" t="str">
        <f t="shared" si="65"/>
        <v>66/79</v>
      </c>
      <c r="H1833" s="1">
        <v>1800</v>
      </c>
      <c r="I1833" s="1">
        <v>90</v>
      </c>
      <c r="J1833" s="1">
        <v>95</v>
      </c>
      <c r="K1833" s="1" t="s">
        <v>25</v>
      </c>
      <c r="L1833" s="1" t="s">
        <v>605</v>
      </c>
      <c r="M1833" s="1">
        <v>2012</v>
      </c>
      <c r="N1833" s="1">
        <v>55.231213904864902</v>
      </c>
      <c r="O1833" s="1">
        <v>-120.87285181019701</v>
      </c>
      <c r="Q1833" s="1" t="s">
        <v>1803</v>
      </c>
      <c r="R1833" s="1" t="s">
        <v>22</v>
      </c>
    </row>
    <row r="1834" spans="1:18" hidden="1" x14ac:dyDescent="0.3">
      <c r="A1834" s="1" t="s">
        <v>1709</v>
      </c>
      <c r="B1834" s="1" t="s">
        <v>8392</v>
      </c>
      <c r="C1834" s="1" t="s">
        <v>1801</v>
      </c>
      <c r="D1834" s="1">
        <v>142.19999999999999</v>
      </c>
      <c r="E1834" s="1" t="s">
        <v>1869</v>
      </c>
      <c r="F1834" s="1">
        <v>67</v>
      </c>
      <c r="G1834" s="1" t="str">
        <f t="shared" si="65"/>
        <v>67/79</v>
      </c>
      <c r="H1834" s="1">
        <v>1800</v>
      </c>
      <c r="I1834" s="1">
        <v>90</v>
      </c>
      <c r="J1834" s="1">
        <v>95</v>
      </c>
      <c r="K1834" s="1" t="s">
        <v>25</v>
      </c>
      <c r="L1834" s="1" t="s">
        <v>605</v>
      </c>
      <c r="M1834" s="1">
        <v>2012</v>
      </c>
      <c r="N1834" s="1">
        <v>55.2330129174631</v>
      </c>
      <c r="O1834" s="1">
        <v>-120.87574776917199</v>
      </c>
      <c r="Q1834" s="1" t="s">
        <v>1803</v>
      </c>
      <c r="R1834" s="1" t="s">
        <v>22</v>
      </c>
    </row>
    <row r="1835" spans="1:18" hidden="1" x14ac:dyDescent="0.3">
      <c r="A1835" s="1" t="s">
        <v>1709</v>
      </c>
      <c r="B1835" s="1" t="s">
        <v>8392</v>
      </c>
      <c r="C1835" s="1" t="s">
        <v>1801</v>
      </c>
      <c r="D1835" s="1">
        <v>142.19999999999999</v>
      </c>
      <c r="E1835" s="1" t="s">
        <v>1870</v>
      </c>
      <c r="F1835" s="1">
        <v>68</v>
      </c>
      <c r="G1835" s="1" t="str">
        <f t="shared" si="65"/>
        <v>68/79</v>
      </c>
      <c r="H1835" s="1">
        <v>1800</v>
      </c>
      <c r="I1835" s="1">
        <v>90</v>
      </c>
      <c r="J1835" s="1">
        <v>95</v>
      </c>
      <c r="K1835" s="1" t="s">
        <v>25</v>
      </c>
      <c r="L1835" s="1" t="s">
        <v>605</v>
      </c>
      <c r="M1835" s="1">
        <v>2012</v>
      </c>
      <c r="N1835" s="1">
        <v>55.235252833666202</v>
      </c>
      <c r="O1835" s="1">
        <v>-120.87688308446999</v>
      </c>
      <c r="Q1835" s="1" t="s">
        <v>1803</v>
      </c>
      <c r="R1835" s="1" t="s">
        <v>22</v>
      </c>
    </row>
    <row r="1836" spans="1:18" hidden="1" x14ac:dyDescent="0.3">
      <c r="A1836" s="1" t="s">
        <v>1709</v>
      </c>
      <c r="B1836" s="1" t="s">
        <v>8392</v>
      </c>
      <c r="C1836" s="1" t="s">
        <v>1801</v>
      </c>
      <c r="D1836" s="1">
        <v>142.19999999999999</v>
      </c>
      <c r="E1836" s="1" t="s">
        <v>1871</v>
      </c>
      <c r="F1836" s="1">
        <v>69</v>
      </c>
      <c r="G1836" s="1" t="str">
        <f t="shared" si="65"/>
        <v>69/79</v>
      </c>
      <c r="H1836" s="1">
        <v>1800</v>
      </c>
      <c r="I1836" s="1">
        <v>90</v>
      </c>
      <c r="J1836" s="1">
        <v>95</v>
      </c>
      <c r="K1836" s="1" t="s">
        <v>25</v>
      </c>
      <c r="L1836" s="1" t="s">
        <v>605</v>
      </c>
      <c r="M1836" s="1">
        <v>2012</v>
      </c>
      <c r="N1836" s="1">
        <v>55.237591210498202</v>
      </c>
      <c r="O1836" s="1">
        <v>-120.878807666347</v>
      </c>
      <c r="Q1836" s="1" t="s">
        <v>1803</v>
      </c>
      <c r="R1836" s="1" t="s">
        <v>22</v>
      </c>
    </row>
    <row r="1837" spans="1:18" hidden="1" x14ac:dyDescent="0.3">
      <c r="A1837" s="1" t="s">
        <v>1709</v>
      </c>
      <c r="B1837" s="1" t="s">
        <v>8392</v>
      </c>
      <c r="C1837" s="1" t="s">
        <v>1801</v>
      </c>
      <c r="D1837" s="1">
        <v>142.19999999999999</v>
      </c>
      <c r="E1837" s="1" t="s">
        <v>1872</v>
      </c>
      <c r="F1837" s="1">
        <v>70</v>
      </c>
      <c r="G1837" s="1" t="str">
        <f t="shared" si="65"/>
        <v>70/79</v>
      </c>
      <c r="H1837" s="1">
        <v>1800</v>
      </c>
      <c r="I1837" s="1">
        <v>90</v>
      </c>
      <c r="J1837" s="1">
        <v>95</v>
      </c>
      <c r="K1837" s="1" t="s">
        <v>25</v>
      </c>
      <c r="L1837" s="1" t="s">
        <v>605</v>
      </c>
      <c r="M1837" s="1">
        <v>2012</v>
      </c>
      <c r="N1837" s="1">
        <v>55.220002999999998</v>
      </c>
      <c r="O1837" s="1">
        <v>-120.9057</v>
      </c>
      <c r="Q1837" s="1" t="s">
        <v>1803</v>
      </c>
      <c r="R1837" s="1" t="s">
        <v>22</v>
      </c>
    </row>
    <row r="1838" spans="1:18" hidden="1" x14ac:dyDescent="0.3">
      <c r="A1838" s="1" t="s">
        <v>1709</v>
      </c>
      <c r="B1838" s="1" t="s">
        <v>8392</v>
      </c>
      <c r="C1838" s="1" t="s">
        <v>1801</v>
      </c>
      <c r="D1838" s="1">
        <v>142.19999999999999</v>
      </c>
      <c r="E1838" s="1" t="s">
        <v>1873</v>
      </c>
      <c r="F1838" s="1">
        <v>71</v>
      </c>
      <c r="G1838" s="1" t="str">
        <f t="shared" si="65"/>
        <v>71/79</v>
      </c>
      <c r="H1838" s="1">
        <v>1800</v>
      </c>
      <c r="I1838" s="1">
        <v>90</v>
      </c>
      <c r="J1838" s="1">
        <v>95</v>
      </c>
      <c r="K1838" s="1" t="s">
        <v>25</v>
      </c>
      <c r="L1838" s="1" t="s">
        <v>605</v>
      </c>
      <c r="M1838" s="1">
        <v>2012</v>
      </c>
      <c r="N1838" s="1">
        <v>55.221986000000001</v>
      </c>
      <c r="O1838" s="1">
        <v>-120.90818899999999</v>
      </c>
      <c r="Q1838" s="1" t="s">
        <v>1803</v>
      </c>
      <c r="R1838" s="1" t="s">
        <v>22</v>
      </c>
    </row>
    <row r="1839" spans="1:18" hidden="1" x14ac:dyDescent="0.3">
      <c r="A1839" s="1" t="s">
        <v>1709</v>
      </c>
      <c r="B1839" s="1" t="s">
        <v>8392</v>
      </c>
      <c r="C1839" s="1" t="s">
        <v>1801</v>
      </c>
      <c r="D1839" s="1">
        <v>142.19999999999999</v>
      </c>
      <c r="E1839" s="1" t="s">
        <v>1874</v>
      </c>
      <c r="F1839" s="1">
        <v>72</v>
      </c>
      <c r="G1839" s="1" t="str">
        <f t="shared" si="65"/>
        <v>72/79</v>
      </c>
      <c r="H1839" s="1">
        <v>1800</v>
      </c>
      <c r="I1839" s="1">
        <v>90</v>
      </c>
      <c r="J1839" s="1">
        <v>95</v>
      </c>
      <c r="K1839" s="1" t="s">
        <v>25</v>
      </c>
      <c r="L1839" s="1" t="s">
        <v>605</v>
      </c>
      <c r="M1839" s="1">
        <v>2012</v>
      </c>
      <c r="N1839" s="1">
        <v>55.224751999999903</v>
      </c>
      <c r="O1839" s="1">
        <v>-120.908489</v>
      </c>
      <c r="Q1839" s="1" t="s">
        <v>1803</v>
      </c>
      <c r="R1839" s="1" t="s">
        <v>22</v>
      </c>
    </row>
    <row r="1840" spans="1:18" hidden="1" x14ac:dyDescent="0.3">
      <c r="A1840" s="1" t="s">
        <v>1709</v>
      </c>
      <c r="B1840" s="1" t="s">
        <v>8392</v>
      </c>
      <c r="C1840" s="1" t="s">
        <v>1801</v>
      </c>
      <c r="D1840" s="1">
        <v>142.19999999999999</v>
      </c>
      <c r="E1840" s="1" t="s">
        <v>1875</v>
      </c>
      <c r="F1840" s="1">
        <v>73</v>
      </c>
      <c r="G1840" s="1" t="str">
        <f t="shared" si="65"/>
        <v>73/79</v>
      </c>
      <c r="H1840" s="1">
        <v>1800</v>
      </c>
      <c r="I1840" s="1">
        <v>90</v>
      </c>
      <c r="J1840" s="1">
        <v>95</v>
      </c>
      <c r="K1840" s="1" t="s">
        <v>25</v>
      </c>
      <c r="L1840" s="1" t="s">
        <v>605</v>
      </c>
      <c r="M1840" s="1">
        <v>2012</v>
      </c>
      <c r="N1840" s="1">
        <v>55.227395000000001</v>
      </c>
      <c r="O1840" s="1">
        <v>-120.908618</v>
      </c>
      <c r="Q1840" s="1" t="s">
        <v>1803</v>
      </c>
      <c r="R1840" s="1" t="s">
        <v>22</v>
      </c>
    </row>
    <row r="1841" spans="1:18" hidden="1" x14ac:dyDescent="0.3">
      <c r="A1841" s="1" t="s">
        <v>1709</v>
      </c>
      <c r="B1841" s="1" t="s">
        <v>8392</v>
      </c>
      <c r="C1841" s="1" t="s">
        <v>1801</v>
      </c>
      <c r="D1841" s="1">
        <v>142.19999999999999</v>
      </c>
      <c r="E1841" s="1" t="s">
        <v>1876</v>
      </c>
      <c r="F1841" s="1">
        <v>74</v>
      </c>
      <c r="G1841" s="1" t="str">
        <f t="shared" si="65"/>
        <v>74/79</v>
      </c>
      <c r="H1841" s="1">
        <v>1800</v>
      </c>
      <c r="I1841" s="1">
        <v>90</v>
      </c>
      <c r="J1841" s="1">
        <v>95</v>
      </c>
      <c r="K1841" s="1" t="s">
        <v>25</v>
      </c>
      <c r="L1841" s="1" t="s">
        <v>605</v>
      </c>
      <c r="M1841" s="1">
        <v>2012</v>
      </c>
      <c r="N1841" s="1">
        <v>55.230038999999998</v>
      </c>
      <c r="O1841" s="1">
        <v>-120.90771700000001</v>
      </c>
      <c r="Q1841" s="1" t="s">
        <v>1803</v>
      </c>
      <c r="R1841" s="1" t="s">
        <v>22</v>
      </c>
    </row>
    <row r="1842" spans="1:18" hidden="1" x14ac:dyDescent="0.3">
      <c r="A1842" s="1" t="s">
        <v>1709</v>
      </c>
      <c r="B1842" s="1" t="s">
        <v>8392</v>
      </c>
      <c r="C1842" s="1" t="s">
        <v>1801</v>
      </c>
      <c r="D1842" s="1">
        <v>142.19999999999999</v>
      </c>
      <c r="E1842" s="1" t="s">
        <v>1877</v>
      </c>
      <c r="F1842" s="1">
        <v>75</v>
      </c>
      <c r="G1842" s="1" t="str">
        <f t="shared" si="65"/>
        <v>75/79</v>
      </c>
      <c r="H1842" s="1">
        <v>1800</v>
      </c>
      <c r="I1842" s="1">
        <v>90</v>
      </c>
      <c r="J1842" s="1">
        <v>95</v>
      </c>
      <c r="K1842" s="1" t="s">
        <v>25</v>
      </c>
      <c r="L1842" s="1" t="s">
        <v>605</v>
      </c>
      <c r="M1842" s="1">
        <v>2012</v>
      </c>
      <c r="N1842" s="1">
        <v>55.275760376273396</v>
      </c>
      <c r="O1842" s="1">
        <v>-120.858486799546</v>
      </c>
      <c r="Q1842" s="1" t="s">
        <v>1803</v>
      </c>
      <c r="R1842" s="1" t="s">
        <v>22</v>
      </c>
    </row>
    <row r="1843" spans="1:18" hidden="1" x14ac:dyDescent="0.3">
      <c r="A1843" s="1" t="s">
        <v>1709</v>
      </c>
      <c r="B1843" s="1" t="s">
        <v>8392</v>
      </c>
      <c r="C1843" s="1" t="s">
        <v>1801</v>
      </c>
      <c r="D1843" s="1">
        <v>142.19999999999999</v>
      </c>
      <c r="E1843" s="1" t="s">
        <v>1878</v>
      </c>
      <c r="F1843" s="1">
        <v>76</v>
      </c>
      <c r="G1843" s="1" t="str">
        <f t="shared" si="65"/>
        <v>76/79</v>
      </c>
      <c r="H1843" s="1">
        <v>1800</v>
      </c>
      <c r="I1843" s="1">
        <v>90</v>
      </c>
      <c r="J1843" s="1">
        <v>95</v>
      </c>
      <c r="K1843" s="1" t="s">
        <v>25</v>
      </c>
      <c r="L1843" s="1" t="s">
        <v>605</v>
      </c>
      <c r="M1843" s="1">
        <v>2012</v>
      </c>
      <c r="N1843" s="1">
        <v>55.276979562535303</v>
      </c>
      <c r="O1843" s="1">
        <v>-120.862789601985</v>
      </c>
      <c r="Q1843" s="1" t="s">
        <v>1803</v>
      </c>
      <c r="R1843" s="1" t="s">
        <v>22</v>
      </c>
    </row>
    <row r="1844" spans="1:18" hidden="1" x14ac:dyDescent="0.3">
      <c r="A1844" s="1" t="s">
        <v>1709</v>
      </c>
      <c r="B1844" s="1" t="s">
        <v>8392</v>
      </c>
      <c r="C1844" s="1" t="s">
        <v>1801</v>
      </c>
      <c r="D1844" s="1">
        <v>142.19999999999999</v>
      </c>
      <c r="E1844" s="1" t="s">
        <v>1879</v>
      </c>
      <c r="F1844" s="1">
        <v>77</v>
      </c>
      <c r="G1844" s="1" t="str">
        <f t="shared" si="65"/>
        <v>77/79</v>
      </c>
      <c r="H1844" s="1">
        <v>1800</v>
      </c>
      <c r="I1844" s="1">
        <v>90</v>
      </c>
      <c r="J1844" s="1">
        <v>95</v>
      </c>
      <c r="K1844" s="1" t="s">
        <v>25</v>
      </c>
      <c r="L1844" s="1" t="s">
        <v>605</v>
      </c>
      <c r="M1844" s="1">
        <v>2012</v>
      </c>
      <c r="N1844" s="1">
        <v>55.278724373241701</v>
      </c>
      <c r="O1844" s="1">
        <v>-120.867290578761</v>
      </c>
      <c r="Q1844" s="1" t="s">
        <v>1803</v>
      </c>
      <c r="R1844" s="1" t="s">
        <v>22</v>
      </c>
    </row>
    <row r="1845" spans="1:18" hidden="1" x14ac:dyDescent="0.3">
      <c r="A1845" s="1" t="s">
        <v>1709</v>
      </c>
      <c r="B1845" s="1" t="s">
        <v>8392</v>
      </c>
      <c r="C1845" s="1" t="s">
        <v>1801</v>
      </c>
      <c r="D1845" s="1">
        <v>142.19999999999999</v>
      </c>
      <c r="E1845" s="1" t="s">
        <v>1880</v>
      </c>
      <c r="F1845" s="1">
        <v>78</v>
      </c>
      <c r="G1845" s="1" t="str">
        <f t="shared" si="65"/>
        <v>78/79</v>
      </c>
      <c r="H1845" s="1">
        <v>1800</v>
      </c>
      <c r="I1845" s="1">
        <v>90</v>
      </c>
      <c r="J1845" s="1">
        <v>95</v>
      </c>
      <c r="K1845" s="1" t="s">
        <v>25</v>
      </c>
      <c r="L1845" s="1" t="s">
        <v>605</v>
      </c>
      <c r="M1845" s="1">
        <v>2012</v>
      </c>
      <c r="N1845" s="1">
        <v>55.278855814762899</v>
      </c>
      <c r="O1845" s="1">
        <v>-120.87262708908</v>
      </c>
      <c r="Q1845" s="1" t="s">
        <v>1803</v>
      </c>
      <c r="R1845" s="1" t="s">
        <v>22</v>
      </c>
    </row>
    <row r="1846" spans="1:18" hidden="1" x14ac:dyDescent="0.3">
      <c r="A1846" s="1" t="s">
        <v>1709</v>
      </c>
      <c r="B1846" s="1" t="s">
        <v>8392</v>
      </c>
      <c r="C1846" s="1" t="s">
        <v>1801</v>
      </c>
      <c r="D1846" s="1">
        <v>142.19999999999999</v>
      </c>
      <c r="E1846" s="1" t="s">
        <v>1881</v>
      </c>
      <c r="F1846" s="1">
        <v>79</v>
      </c>
      <c r="G1846" s="1" t="str">
        <f t="shared" si="65"/>
        <v>79/79</v>
      </c>
      <c r="H1846" s="1">
        <v>1800</v>
      </c>
      <c r="I1846" s="1">
        <v>90</v>
      </c>
      <c r="J1846" s="1">
        <v>95</v>
      </c>
      <c r="K1846" s="1" t="s">
        <v>25</v>
      </c>
      <c r="L1846" s="1" t="s">
        <v>605</v>
      </c>
      <c r="M1846" s="1">
        <v>2012</v>
      </c>
      <c r="N1846" s="1">
        <v>55.2816418104617</v>
      </c>
      <c r="O1846" s="1">
        <v>-120.87787334698599</v>
      </c>
      <c r="Q1846" s="1" t="s">
        <v>1803</v>
      </c>
      <c r="R1846" s="1" t="s">
        <v>22</v>
      </c>
    </row>
    <row r="1847" spans="1:18" hidden="1" x14ac:dyDescent="0.3">
      <c r="A1847" s="1" t="s">
        <v>1709</v>
      </c>
      <c r="B1847" s="1" t="s">
        <v>8392</v>
      </c>
      <c r="C1847" s="1" t="s">
        <v>2014</v>
      </c>
      <c r="D1847" s="1">
        <v>15</v>
      </c>
      <c r="E1847" s="1" t="s">
        <v>2015</v>
      </c>
      <c r="F1847" s="1">
        <v>1</v>
      </c>
      <c r="G1847" s="1" t="str">
        <f>F1847&amp;"/"&amp;5</f>
        <v>1/5</v>
      </c>
      <c r="H1847" s="1">
        <v>3000</v>
      </c>
      <c r="I1847" s="1">
        <v>114</v>
      </c>
      <c r="J1847" s="1">
        <v>100</v>
      </c>
      <c r="K1847" s="1" t="s">
        <v>2006</v>
      </c>
      <c r="L1847" s="1" t="s">
        <v>2007</v>
      </c>
      <c r="M1847" s="1">
        <v>2017</v>
      </c>
      <c r="N1847" s="1">
        <v>49.660508999999898</v>
      </c>
      <c r="O1847" s="1">
        <v>-120.121359</v>
      </c>
      <c r="Q1847" s="1" t="s">
        <v>2016</v>
      </c>
      <c r="R1847" s="1" t="s">
        <v>22</v>
      </c>
    </row>
    <row r="1848" spans="1:18" hidden="1" x14ac:dyDescent="0.3">
      <c r="A1848" s="1" t="s">
        <v>1709</v>
      </c>
      <c r="B1848" s="1" t="s">
        <v>8392</v>
      </c>
      <c r="C1848" s="1" t="s">
        <v>2014</v>
      </c>
      <c r="D1848" s="1">
        <v>15</v>
      </c>
      <c r="E1848" s="1" t="s">
        <v>2017</v>
      </c>
      <c r="F1848" s="1">
        <v>2</v>
      </c>
      <c r="G1848" s="1" t="str">
        <f>F1848&amp;"/"&amp;5</f>
        <v>2/5</v>
      </c>
      <c r="H1848" s="1">
        <v>3000</v>
      </c>
      <c r="I1848" s="1">
        <v>114</v>
      </c>
      <c r="J1848" s="1">
        <v>100</v>
      </c>
      <c r="K1848" s="1" t="s">
        <v>2006</v>
      </c>
      <c r="L1848" s="1" t="s">
        <v>2007</v>
      </c>
      <c r="M1848" s="1">
        <v>2017</v>
      </c>
      <c r="N1848" s="1">
        <v>49.658824000000003</v>
      </c>
      <c r="O1848" s="1">
        <v>-120.115201</v>
      </c>
      <c r="Q1848" s="1" t="s">
        <v>2016</v>
      </c>
      <c r="R1848" s="1" t="s">
        <v>22</v>
      </c>
    </row>
    <row r="1849" spans="1:18" hidden="1" x14ac:dyDescent="0.3">
      <c r="A1849" s="1" t="s">
        <v>1709</v>
      </c>
      <c r="B1849" s="1" t="s">
        <v>8392</v>
      </c>
      <c r="C1849" s="1" t="s">
        <v>2014</v>
      </c>
      <c r="D1849" s="1">
        <v>15</v>
      </c>
      <c r="E1849" s="1" t="s">
        <v>2018</v>
      </c>
      <c r="F1849" s="1">
        <v>3</v>
      </c>
      <c r="G1849" s="1" t="str">
        <f>F1849&amp;"/"&amp;5</f>
        <v>3/5</v>
      </c>
      <c r="H1849" s="1">
        <v>3000</v>
      </c>
      <c r="I1849" s="1">
        <v>114</v>
      </c>
      <c r="J1849" s="1">
        <v>100</v>
      </c>
      <c r="K1849" s="1" t="s">
        <v>2006</v>
      </c>
      <c r="L1849" s="1" t="s">
        <v>2007</v>
      </c>
      <c r="M1849" s="1">
        <v>2017</v>
      </c>
      <c r="N1849" s="1">
        <v>49.649979999999999</v>
      </c>
      <c r="O1849" s="1">
        <v>-120.087858</v>
      </c>
      <c r="Q1849" s="1" t="s">
        <v>2016</v>
      </c>
      <c r="R1849" s="1" t="s">
        <v>22</v>
      </c>
    </row>
    <row r="1850" spans="1:18" hidden="1" x14ac:dyDescent="0.3">
      <c r="A1850" s="1" t="s">
        <v>1709</v>
      </c>
      <c r="B1850" s="1" t="s">
        <v>8392</v>
      </c>
      <c r="C1850" s="1" t="s">
        <v>2014</v>
      </c>
      <c r="D1850" s="1">
        <v>15</v>
      </c>
      <c r="E1850" s="1" t="s">
        <v>2019</v>
      </c>
      <c r="F1850" s="1">
        <v>4</v>
      </c>
      <c r="G1850" s="1" t="str">
        <f>F1850&amp;"/"&amp;5</f>
        <v>4/5</v>
      </c>
      <c r="H1850" s="1">
        <v>3000</v>
      </c>
      <c r="I1850" s="1">
        <v>114</v>
      </c>
      <c r="J1850" s="1">
        <v>100</v>
      </c>
      <c r="K1850" s="1" t="s">
        <v>2006</v>
      </c>
      <c r="L1850" s="1" t="s">
        <v>2007</v>
      </c>
      <c r="M1850" s="1">
        <v>2017</v>
      </c>
      <c r="N1850" s="1">
        <v>49.6459949999999</v>
      </c>
      <c r="O1850" s="1">
        <v>-120.09367399999999</v>
      </c>
      <c r="Q1850" s="1" t="s">
        <v>2016</v>
      </c>
      <c r="R1850" s="1" t="s">
        <v>22</v>
      </c>
    </row>
    <row r="1851" spans="1:18" hidden="1" x14ac:dyDescent="0.3">
      <c r="A1851" s="1" t="s">
        <v>1709</v>
      </c>
      <c r="B1851" s="1" t="s">
        <v>8392</v>
      </c>
      <c r="C1851" s="1" t="s">
        <v>2014</v>
      </c>
      <c r="D1851" s="1">
        <v>15</v>
      </c>
      <c r="E1851" s="1" t="s">
        <v>2020</v>
      </c>
      <c r="F1851" s="1">
        <v>5</v>
      </c>
      <c r="G1851" s="1" t="str">
        <f>F1851&amp;"/"&amp;5</f>
        <v>5/5</v>
      </c>
      <c r="H1851" s="1">
        <v>3000</v>
      </c>
      <c r="I1851" s="1">
        <v>114</v>
      </c>
      <c r="J1851" s="1">
        <v>100</v>
      </c>
      <c r="K1851" s="1" t="s">
        <v>2006</v>
      </c>
      <c r="L1851" s="1" t="s">
        <v>2007</v>
      </c>
      <c r="M1851" s="1">
        <v>2017</v>
      </c>
      <c r="N1851" s="1">
        <v>49.644184000000003</v>
      </c>
      <c r="O1851" s="1">
        <v>-120.08839500000001</v>
      </c>
      <c r="Q1851" s="1" t="s">
        <v>2016</v>
      </c>
      <c r="R1851" s="1" t="s">
        <v>22</v>
      </c>
    </row>
    <row r="1852" spans="1:18" hidden="1" x14ac:dyDescent="0.3">
      <c r="A1852" s="1" t="s">
        <v>1709</v>
      </c>
      <c r="B1852" s="1" t="s">
        <v>8392</v>
      </c>
      <c r="C1852" s="1" t="s">
        <v>2029</v>
      </c>
      <c r="D1852" s="1">
        <v>15</v>
      </c>
      <c r="E1852" s="1" t="s">
        <v>2030</v>
      </c>
      <c r="F1852" s="1">
        <v>1</v>
      </c>
      <c r="G1852" s="1" t="str">
        <f t="shared" ref="G1852:G1859" si="66">F1852&amp;"/"&amp;4</f>
        <v>1/4</v>
      </c>
      <c r="H1852" s="1">
        <v>3750</v>
      </c>
      <c r="I1852" s="1">
        <v>127</v>
      </c>
      <c r="J1852" s="1">
        <v>135</v>
      </c>
      <c r="K1852" s="1" t="s">
        <v>56</v>
      </c>
      <c r="L1852" s="1" t="s">
        <v>2023</v>
      </c>
      <c r="M1852" s="1">
        <v>2021</v>
      </c>
      <c r="N1852" s="1">
        <v>55.544085099999997</v>
      </c>
      <c r="O1852" s="1">
        <v>-121.5278479</v>
      </c>
      <c r="P1852" s="1" t="s">
        <v>2024</v>
      </c>
      <c r="Q1852" s="1" t="s">
        <v>2031</v>
      </c>
      <c r="R1852" s="1" t="s">
        <v>22</v>
      </c>
    </row>
    <row r="1853" spans="1:18" hidden="1" x14ac:dyDescent="0.3">
      <c r="A1853" s="1" t="s">
        <v>1709</v>
      </c>
      <c r="B1853" s="1" t="s">
        <v>8392</v>
      </c>
      <c r="C1853" s="1" t="s">
        <v>2029</v>
      </c>
      <c r="D1853" s="1">
        <v>15</v>
      </c>
      <c r="E1853" s="1" t="s">
        <v>2032</v>
      </c>
      <c r="F1853" s="1">
        <v>2</v>
      </c>
      <c r="G1853" s="1" t="str">
        <f t="shared" si="66"/>
        <v>2/4</v>
      </c>
      <c r="H1853" s="1">
        <v>3750</v>
      </c>
      <c r="I1853" s="1">
        <v>127</v>
      </c>
      <c r="J1853" s="1">
        <v>135</v>
      </c>
      <c r="K1853" s="1" t="s">
        <v>56</v>
      </c>
      <c r="L1853" s="1" t="s">
        <v>2023</v>
      </c>
      <c r="M1853" s="1">
        <v>2021</v>
      </c>
      <c r="N1853" s="1">
        <v>55.5454984</v>
      </c>
      <c r="O1853" s="1">
        <v>-121.56785379999999</v>
      </c>
      <c r="P1853" s="1" t="s">
        <v>2024</v>
      </c>
      <c r="Q1853" s="1" t="s">
        <v>2031</v>
      </c>
      <c r="R1853" s="1" t="s">
        <v>22</v>
      </c>
    </row>
    <row r="1854" spans="1:18" hidden="1" x14ac:dyDescent="0.3">
      <c r="A1854" s="1" t="s">
        <v>1709</v>
      </c>
      <c r="B1854" s="1" t="s">
        <v>8392</v>
      </c>
      <c r="C1854" s="1" t="s">
        <v>2029</v>
      </c>
      <c r="D1854" s="1">
        <v>15</v>
      </c>
      <c r="E1854" s="1" t="s">
        <v>2033</v>
      </c>
      <c r="F1854" s="1">
        <v>3</v>
      </c>
      <c r="G1854" s="1" t="str">
        <f t="shared" si="66"/>
        <v>3/4</v>
      </c>
      <c r="H1854" s="1">
        <v>3750</v>
      </c>
      <c r="I1854" s="1">
        <v>127</v>
      </c>
      <c r="J1854" s="1">
        <v>135</v>
      </c>
      <c r="K1854" s="1" t="s">
        <v>56</v>
      </c>
      <c r="L1854" s="1" t="s">
        <v>2023</v>
      </c>
      <c r="M1854" s="1">
        <v>2021</v>
      </c>
      <c r="N1854" s="1">
        <v>55.542900400000001</v>
      </c>
      <c r="O1854" s="1">
        <v>-121.56377689999999</v>
      </c>
      <c r="P1854" s="1" t="s">
        <v>2024</v>
      </c>
      <c r="Q1854" s="1" t="s">
        <v>2031</v>
      </c>
      <c r="R1854" s="1" t="s">
        <v>22</v>
      </c>
    </row>
    <row r="1855" spans="1:18" hidden="1" x14ac:dyDescent="0.3">
      <c r="A1855" s="1" t="s">
        <v>1709</v>
      </c>
      <c r="B1855" s="1" t="s">
        <v>8392</v>
      </c>
      <c r="C1855" s="1" t="s">
        <v>2029</v>
      </c>
      <c r="D1855" s="1">
        <v>15</v>
      </c>
      <c r="E1855" s="1" t="s">
        <v>2034</v>
      </c>
      <c r="F1855" s="1">
        <v>4</v>
      </c>
      <c r="G1855" s="1" t="str">
        <f t="shared" si="66"/>
        <v>4/4</v>
      </c>
      <c r="H1855" s="1">
        <v>3750</v>
      </c>
      <c r="I1855" s="1">
        <v>127</v>
      </c>
      <c r="J1855" s="1">
        <v>135</v>
      </c>
      <c r="K1855" s="1" t="s">
        <v>56</v>
      </c>
      <c r="L1855" s="1" t="s">
        <v>2023</v>
      </c>
      <c r="M1855" s="1">
        <v>2021</v>
      </c>
      <c r="N1855" s="1">
        <v>55.541564999999999</v>
      </c>
      <c r="O1855" s="1">
        <v>-121.55330549999999</v>
      </c>
      <c r="P1855" s="1" t="s">
        <v>2024</v>
      </c>
      <c r="Q1855" s="1" t="s">
        <v>2031</v>
      </c>
      <c r="R1855" s="1" t="s">
        <v>22</v>
      </c>
    </row>
    <row r="1856" spans="1:18" hidden="1" x14ac:dyDescent="0.3">
      <c r="A1856" s="1" t="s">
        <v>1709</v>
      </c>
      <c r="B1856" s="1" t="s">
        <v>8392</v>
      </c>
      <c r="C1856" s="1" t="s">
        <v>2035</v>
      </c>
      <c r="D1856" s="1">
        <v>15</v>
      </c>
      <c r="E1856" s="1" t="s">
        <v>2036</v>
      </c>
      <c r="F1856" s="1">
        <v>1</v>
      </c>
      <c r="G1856" s="1" t="str">
        <f t="shared" si="66"/>
        <v>1/4</v>
      </c>
      <c r="H1856" s="1">
        <v>3750</v>
      </c>
      <c r="I1856" s="1">
        <v>127</v>
      </c>
      <c r="J1856" s="1">
        <v>135</v>
      </c>
      <c r="K1856" s="1" t="s">
        <v>56</v>
      </c>
      <c r="L1856" s="1" t="s">
        <v>2023</v>
      </c>
      <c r="M1856" s="1">
        <v>2021</v>
      </c>
      <c r="N1856" s="1">
        <v>55.566490199999997</v>
      </c>
      <c r="O1856" s="1">
        <v>-121.5675804</v>
      </c>
      <c r="P1856" s="1" t="s">
        <v>2024</v>
      </c>
      <c r="Q1856" s="1" t="s">
        <v>2037</v>
      </c>
      <c r="R1856" s="1" t="s">
        <v>22</v>
      </c>
    </row>
    <row r="1857" spans="1:18" hidden="1" x14ac:dyDescent="0.3">
      <c r="A1857" s="1" t="s">
        <v>1709</v>
      </c>
      <c r="B1857" s="1" t="s">
        <v>8392</v>
      </c>
      <c r="C1857" s="1" t="s">
        <v>2035</v>
      </c>
      <c r="D1857" s="1">
        <v>15</v>
      </c>
      <c r="E1857" s="1" t="s">
        <v>2038</v>
      </c>
      <c r="F1857" s="1">
        <v>2</v>
      </c>
      <c r="G1857" s="1" t="str">
        <f t="shared" si="66"/>
        <v>2/4</v>
      </c>
      <c r="H1857" s="1">
        <v>3750</v>
      </c>
      <c r="I1857" s="1">
        <v>127</v>
      </c>
      <c r="J1857" s="1">
        <v>135</v>
      </c>
      <c r="K1857" s="1" t="s">
        <v>56</v>
      </c>
      <c r="L1857" s="1" t="s">
        <v>2023</v>
      </c>
      <c r="M1857" s="1">
        <v>2021</v>
      </c>
      <c r="N1857" s="1">
        <v>55.558161900000002</v>
      </c>
      <c r="O1857" s="1">
        <v>-121.5504517</v>
      </c>
      <c r="P1857" s="1" t="s">
        <v>2024</v>
      </c>
      <c r="Q1857" s="1" t="s">
        <v>2037</v>
      </c>
      <c r="R1857" s="1" t="s">
        <v>22</v>
      </c>
    </row>
    <row r="1858" spans="1:18" hidden="1" x14ac:dyDescent="0.3">
      <c r="A1858" s="1" t="s">
        <v>1709</v>
      </c>
      <c r="B1858" s="1" t="s">
        <v>8392</v>
      </c>
      <c r="C1858" s="1" t="s">
        <v>2035</v>
      </c>
      <c r="D1858" s="1">
        <v>15</v>
      </c>
      <c r="E1858" s="1" t="s">
        <v>2039</v>
      </c>
      <c r="F1858" s="1">
        <v>3</v>
      </c>
      <c r="G1858" s="1" t="str">
        <f t="shared" si="66"/>
        <v>3/4</v>
      </c>
      <c r="H1858" s="1">
        <v>3750</v>
      </c>
      <c r="I1858" s="1">
        <v>127</v>
      </c>
      <c r="J1858" s="1">
        <v>135</v>
      </c>
      <c r="K1858" s="1" t="s">
        <v>56</v>
      </c>
      <c r="L1858" s="1" t="s">
        <v>2023</v>
      </c>
      <c r="M1858" s="1">
        <v>2021</v>
      </c>
      <c r="N1858" s="1">
        <v>55.552649600000002</v>
      </c>
      <c r="O1858" s="1">
        <v>-121.53836099999999</v>
      </c>
      <c r="P1858" s="1" t="s">
        <v>2024</v>
      </c>
      <c r="Q1858" s="1" t="s">
        <v>2037</v>
      </c>
      <c r="R1858" s="1" t="s">
        <v>22</v>
      </c>
    </row>
    <row r="1859" spans="1:18" hidden="1" x14ac:dyDescent="0.3">
      <c r="A1859" s="1" t="s">
        <v>1709</v>
      </c>
      <c r="B1859" s="1" t="s">
        <v>8392</v>
      </c>
      <c r="C1859" s="1" t="s">
        <v>2035</v>
      </c>
      <c r="D1859" s="1">
        <v>15</v>
      </c>
      <c r="E1859" s="1" t="s">
        <v>2040</v>
      </c>
      <c r="F1859" s="1">
        <v>4</v>
      </c>
      <c r="G1859" s="1" t="str">
        <f t="shared" si="66"/>
        <v>4/4</v>
      </c>
      <c r="H1859" s="1">
        <v>3750</v>
      </c>
      <c r="I1859" s="1">
        <v>127</v>
      </c>
      <c r="J1859" s="1">
        <v>135</v>
      </c>
      <c r="K1859" s="1" t="s">
        <v>56</v>
      </c>
      <c r="L1859" s="1" t="s">
        <v>2023</v>
      </c>
      <c r="M1859" s="1">
        <v>2021</v>
      </c>
      <c r="N1859" s="1">
        <v>55.550761700000002</v>
      </c>
      <c r="O1859" s="1">
        <v>-121.5316753</v>
      </c>
      <c r="P1859" s="1" t="s">
        <v>2024</v>
      </c>
      <c r="Q1859" s="1" t="s">
        <v>2037</v>
      </c>
      <c r="R1859" s="1" t="s">
        <v>22</v>
      </c>
    </row>
    <row r="1860" spans="1:18" hidden="1" x14ac:dyDescent="0.3">
      <c r="A1860" s="1" t="s">
        <v>2041</v>
      </c>
      <c r="B1860" s="1" t="s">
        <v>2041</v>
      </c>
      <c r="C1860" s="1" t="s">
        <v>2042</v>
      </c>
      <c r="D1860" s="1">
        <v>138</v>
      </c>
      <c r="E1860" s="1" t="s">
        <v>2043</v>
      </c>
      <c r="F1860" s="1">
        <v>1</v>
      </c>
      <c r="G1860" s="1" t="str">
        <f t="shared" ref="G1860:G1891" si="67">F1860&amp;"/"&amp;60</f>
        <v>1/60</v>
      </c>
      <c r="H1860" s="1">
        <v>2300</v>
      </c>
      <c r="I1860" s="1">
        <v>101</v>
      </c>
      <c r="J1860" s="1">
        <v>80</v>
      </c>
      <c r="K1860" s="1" t="s">
        <v>866</v>
      </c>
      <c r="L1860" s="1" t="s">
        <v>2044</v>
      </c>
      <c r="M1860" s="1">
        <v>2011</v>
      </c>
      <c r="N1860" s="1">
        <v>49.135618720520803</v>
      </c>
      <c r="O1860" s="1">
        <v>-97.429889775844302</v>
      </c>
      <c r="Q1860" s="1" t="s">
        <v>2045</v>
      </c>
      <c r="R1860" s="1" t="s">
        <v>22</v>
      </c>
    </row>
    <row r="1861" spans="1:18" hidden="1" x14ac:dyDescent="0.3">
      <c r="A1861" s="1" t="s">
        <v>2041</v>
      </c>
      <c r="B1861" s="1" t="s">
        <v>2041</v>
      </c>
      <c r="C1861" s="1" t="s">
        <v>2042</v>
      </c>
      <c r="D1861" s="1">
        <v>138</v>
      </c>
      <c r="E1861" s="1" t="s">
        <v>2046</v>
      </c>
      <c r="F1861" s="1">
        <v>2</v>
      </c>
      <c r="G1861" s="1" t="str">
        <f t="shared" si="67"/>
        <v>2/60</v>
      </c>
      <c r="H1861" s="1">
        <v>2300</v>
      </c>
      <c r="I1861" s="1">
        <v>101</v>
      </c>
      <c r="J1861" s="1">
        <v>80</v>
      </c>
      <c r="K1861" s="1" t="s">
        <v>866</v>
      </c>
      <c r="L1861" s="1" t="s">
        <v>2044</v>
      </c>
      <c r="M1861" s="1">
        <v>2011</v>
      </c>
      <c r="N1861" s="1">
        <v>49.135669323775303</v>
      </c>
      <c r="O1861" s="1">
        <v>-97.424307706030007</v>
      </c>
      <c r="Q1861" s="1" t="s">
        <v>2045</v>
      </c>
      <c r="R1861" s="1" t="s">
        <v>22</v>
      </c>
    </row>
    <row r="1862" spans="1:18" hidden="1" x14ac:dyDescent="0.3">
      <c r="A1862" s="1" t="s">
        <v>2041</v>
      </c>
      <c r="B1862" s="1" t="s">
        <v>2041</v>
      </c>
      <c r="C1862" s="1" t="s">
        <v>2042</v>
      </c>
      <c r="D1862" s="1">
        <v>138</v>
      </c>
      <c r="E1862" s="1" t="s">
        <v>2047</v>
      </c>
      <c r="F1862" s="1">
        <v>3</v>
      </c>
      <c r="G1862" s="1" t="str">
        <f t="shared" si="67"/>
        <v>3/60</v>
      </c>
      <c r="H1862" s="1">
        <v>2300</v>
      </c>
      <c r="I1862" s="1">
        <v>101</v>
      </c>
      <c r="J1862" s="1">
        <v>80</v>
      </c>
      <c r="K1862" s="1" t="s">
        <v>866</v>
      </c>
      <c r="L1862" s="1" t="s">
        <v>2044</v>
      </c>
      <c r="M1862" s="1">
        <v>2011</v>
      </c>
      <c r="N1862" s="1">
        <v>49.1356917767665</v>
      </c>
      <c r="O1862" s="1">
        <v>-97.416770720589795</v>
      </c>
      <c r="Q1862" s="1" t="s">
        <v>2045</v>
      </c>
      <c r="R1862" s="1" t="s">
        <v>22</v>
      </c>
    </row>
    <row r="1863" spans="1:18" hidden="1" x14ac:dyDescent="0.3">
      <c r="A1863" s="1" t="s">
        <v>2041</v>
      </c>
      <c r="B1863" s="1" t="s">
        <v>2041</v>
      </c>
      <c r="C1863" s="1" t="s">
        <v>2042</v>
      </c>
      <c r="D1863" s="1">
        <v>138</v>
      </c>
      <c r="E1863" s="1" t="s">
        <v>2048</v>
      </c>
      <c r="F1863" s="1">
        <v>4</v>
      </c>
      <c r="G1863" s="1" t="str">
        <f t="shared" si="67"/>
        <v>4/60</v>
      </c>
      <c r="H1863" s="1">
        <v>2300</v>
      </c>
      <c r="I1863" s="1">
        <v>101</v>
      </c>
      <c r="J1863" s="1">
        <v>80</v>
      </c>
      <c r="K1863" s="1" t="s">
        <v>866</v>
      </c>
      <c r="L1863" s="1" t="s">
        <v>2044</v>
      </c>
      <c r="M1863" s="1">
        <v>2011</v>
      </c>
      <c r="N1863" s="1">
        <v>49.135718587241399</v>
      </c>
      <c r="O1863" s="1">
        <v>-97.409035158138593</v>
      </c>
      <c r="Q1863" s="1" t="s">
        <v>2045</v>
      </c>
      <c r="R1863" s="1" t="s">
        <v>22</v>
      </c>
    </row>
    <row r="1864" spans="1:18" hidden="1" x14ac:dyDescent="0.3">
      <c r="A1864" s="1" t="s">
        <v>2041</v>
      </c>
      <c r="B1864" s="1" t="s">
        <v>2041</v>
      </c>
      <c r="C1864" s="1" t="s">
        <v>2042</v>
      </c>
      <c r="D1864" s="1">
        <v>138</v>
      </c>
      <c r="E1864" s="1" t="s">
        <v>2049</v>
      </c>
      <c r="F1864" s="1">
        <v>5</v>
      </c>
      <c r="G1864" s="1" t="str">
        <f t="shared" si="67"/>
        <v>5/60</v>
      </c>
      <c r="H1864" s="1">
        <v>2300</v>
      </c>
      <c r="I1864" s="1">
        <v>101</v>
      </c>
      <c r="J1864" s="1">
        <v>80</v>
      </c>
      <c r="K1864" s="1" t="s">
        <v>866</v>
      </c>
      <c r="L1864" s="1" t="s">
        <v>2044</v>
      </c>
      <c r="M1864" s="1">
        <v>2011</v>
      </c>
      <c r="N1864" s="1">
        <v>49.1175179985432</v>
      </c>
      <c r="O1864" s="1">
        <v>-97.446161011660806</v>
      </c>
      <c r="Q1864" s="1" t="s">
        <v>2045</v>
      </c>
      <c r="R1864" s="1" t="s">
        <v>22</v>
      </c>
    </row>
    <row r="1865" spans="1:18" hidden="1" x14ac:dyDescent="0.3">
      <c r="A1865" s="1" t="s">
        <v>2041</v>
      </c>
      <c r="B1865" s="1" t="s">
        <v>2041</v>
      </c>
      <c r="C1865" s="1" t="s">
        <v>2042</v>
      </c>
      <c r="D1865" s="1">
        <v>138</v>
      </c>
      <c r="E1865" s="1" t="s">
        <v>2050</v>
      </c>
      <c r="F1865" s="1">
        <v>6</v>
      </c>
      <c r="G1865" s="1" t="str">
        <f t="shared" si="67"/>
        <v>6/60</v>
      </c>
      <c r="H1865" s="1">
        <v>2300</v>
      </c>
      <c r="I1865" s="1">
        <v>101</v>
      </c>
      <c r="J1865" s="1">
        <v>80</v>
      </c>
      <c r="K1865" s="1" t="s">
        <v>866</v>
      </c>
      <c r="L1865" s="1" t="s">
        <v>2044</v>
      </c>
      <c r="M1865" s="1">
        <v>2011</v>
      </c>
      <c r="N1865" s="1">
        <v>49.117514566442601</v>
      </c>
      <c r="O1865" s="1">
        <v>-97.440322223410107</v>
      </c>
      <c r="Q1865" s="1" t="s">
        <v>2045</v>
      </c>
      <c r="R1865" s="1" t="s">
        <v>22</v>
      </c>
    </row>
    <row r="1866" spans="1:18" hidden="1" x14ac:dyDescent="0.3">
      <c r="A1866" s="1" t="s">
        <v>2041</v>
      </c>
      <c r="B1866" s="1" t="s">
        <v>2041</v>
      </c>
      <c r="C1866" s="1" t="s">
        <v>2042</v>
      </c>
      <c r="D1866" s="1">
        <v>138</v>
      </c>
      <c r="E1866" s="1" t="s">
        <v>2051</v>
      </c>
      <c r="F1866" s="1">
        <v>7</v>
      </c>
      <c r="G1866" s="1" t="str">
        <f t="shared" si="67"/>
        <v>7/60</v>
      </c>
      <c r="H1866" s="1">
        <v>2300</v>
      </c>
      <c r="I1866" s="1">
        <v>101</v>
      </c>
      <c r="J1866" s="1">
        <v>80</v>
      </c>
      <c r="K1866" s="1" t="s">
        <v>866</v>
      </c>
      <c r="L1866" s="1" t="s">
        <v>2044</v>
      </c>
      <c r="M1866" s="1">
        <v>2011</v>
      </c>
      <c r="N1866" s="1">
        <v>49.119042762831</v>
      </c>
      <c r="O1866" s="1">
        <v>-97.434937716325805</v>
      </c>
      <c r="Q1866" s="1" t="s">
        <v>2045</v>
      </c>
      <c r="R1866" s="1" t="s">
        <v>22</v>
      </c>
    </row>
    <row r="1867" spans="1:18" hidden="1" x14ac:dyDescent="0.3">
      <c r="A1867" s="1" t="s">
        <v>2041</v>
      </c>
      <c r="B1867" s="1" t="s">
        <v>2041</v>
      </c>
      <c r="C1867" s="1" t="s">
        <v>2042</v>
      </c>
      <c r="D1867" s="1">
        <v>138</v>
      </c>
      <c r="E1867" s="1" t="s">
        <v>2052</v>
      </c>
      <c r="F1867" s="1">
        <v>8</v>
      </c>
      <c r="G1867" s="1" t="str">
        <f t="shared" si="67"/>
        <v>8/60</v>
      </c>
      <c r="H1867" s="1">
        <v>2300</v>
      </c>
      <c r="I1867" s="1">
        <v>101</v>
      </c>
      <c r="J1867" s="1">
        <v>80</v>
      </c>
      <c r="K1867" s="1" t="s">
        <v>866</v>
      </c>
      <c r="L1867" s="1" t="s">
        <v>2044</v>
      </c>
      <c r="M1867" s="1">
        <v>2011</v>
      </c>
      <c r="N1867" s="1">
        <v>49.105104937781199</v>
      </c>
      <c r="O1867" s="1">
        <v>-97.439049658931197</v>
      </c>
      <c r="Q1867" s="1" t="s">
        <v>2045</v>
      </c>
      <c r="R1867" s="1" t="s">
        <v>22</v>
      </c>
    </row>
    <row r="1868" spans="1:18" hidden="1" x14ac:dyDescent="0.3">
      <c r="A1868" s="1" t="s">
        <v>2041</v>
      </c>
      <c r="B1868" s="1" t="s">
        <v>2041</v>
      </c>
      <c r="C1868" s="1" t="s">
        <v>2042</v>
      </c>
      <c r="D1868" s="1">
        <v>138</v>
      </c>
      <c r="E1868" s="1" t="s">
        <v>2053</v>
      </c>
      <c r="F1868" s="1">
        <v>9</v>
      </c>
      <c r="G1868" s="1" t="str">
        <f t="shared" si="67"/>
        <v>9/60</v>
      </c>
      <c r="H1868" s="1">
        <v>2300</v>
      </c>
      <c r="I1868" s="1">
        <v>101</v>
      </c>
      <c r="J1868" s="1">
        <v>80</v>
      </c>
      <c r="K1868" s="1" t="s">
        <v>866</v>
      </c>
      <c r="L1868" s="1" t="s">
        <v>2044</v>
      </c>
      <c r="M1868" s="1">
        <v>2011</v>
      </c>
      <c r="N1868" s="1">
        <v>49.105206303967996</v>
      </c>
      <c r="O1868" s="1">
        <v>-97.432270476546094</v>
      </c>
      <c r="Q1868" s="1" t="s">
        <v>2045</v>
      </c>
      <c r="R1868" s="1" t="s">
        <v>22</v>
      </c>
    </row>
    <row r="1869" spans="1:18" hidden="1" x14ac:dyDescent="0.3">
      <c r="A1869" s="1" t="s">
        <v>2041</v>
      </c>
      <c r="B1869" s="1" t="s">
        <v>2041</v>
      </c>
      <c r="C1869" s="1" t="s">
        <v>2042</v>
      </c>
      <c r="D1869" s="1">
        <v>138</v>
      </c>
      <c r="E1869" s="1" t="s">
        <v>2054</v>
      </c>
      <c r="F1869" s="1">
        <v>10</v>
      </c>
      <c r="G1869" s="1" t="str">
        <f t="shared" si="67"/>
        <v>10/60</v>
      </c>
      <c r="H1869" s="1">
        <v>2300</v>
      </c>
      <c r="I1869" s="1">
        <v>101</v>
      </c>
      <c r="J1869" s="1">
        <v>80</v>
      </c>
      <c r="K1869" s="1" t="s">
        <v>866</v>
      </c>
      <c r="L1869" s="1" t="s">
        <v>2044</v>
      </c>
      <c r="M1869" s="1">
        <v>2011</v>
      </c>
      <c r="N1869" s="1">
        <v>49.108036398312201</v>
      </c>
      <c r="O1869" s="1">
        <v>-97.424001095844702</v>
      </c>
      <c r="Q1869" s="1" t="s">
        <v>2045</v>
      </c>
      <c r="R1869" s="1" t="s">
        <v>22</v>
      </c>
    </row>
    <row r="1870" spans="1:18" hidden="1" x14ac:dyDescent="0.3">
      <c r="A1870" s="1" t="s">
        <v>2041</v>
      </c>
      <c r="B1870" s="1" t="s">
        <v>2041</v>
      </c>
      <c r="C1870" s="1" t="s">
        <v>2042</v>
      </c>
      <c r="D1870" s="1">
        <v>138</v>
      </c>
      <c r="E1870" s="1" t="s">
        <v>2055</v>
      </c>
      <c r="F1870" s="1">
        <v>11</v>
      </c>
      <c r="G1870" s="1" t="str">
        <f t="shared" si="67"/>
        <v>11/60</v>
      </c>
      <c r="H1870" s="1">
        <v>2300</v>
      </c>
      <c r="I1870" s="1">
        <v>101</v>
      </c>
      <c r="J1870" s="1">
        <v>80</v>
      </c>
      <c r="K1870" s="1" t="s">
        <v>866</v>
      </c>
      <c r="L1870" s="1" t="s">
        <v>2044</v>
      </c>
      <c r="M1870" s="1">
        <v>2011</v>
      </c>
      <c r="N1870" s="1">
        <v>49.108063548160203</v>
      </c>
      <c r="O1870" s="1">
        <v>-97.418466795257999</v>
      </c>
      <c r="Q1870" s="1" t="s">
        <v>2045</v>
      </c>
      <c r="R1870" s="1" t="s">
        <v>22</v>
      </c>
    </row>
    <row r="1871" spans="1:18" hidden="1" x14ac:dyDescent="0.3">
      <c r="A1871" s="1" t="s">
        <v>2041</v>
      </c>
      <c r="B1871" s="1" t="s">
        <v>2041</v>
      </c>
      <c r="C1871" s="1" t="s">
        <v>2042</v>
      </c>
      <c r="D1871" s="1">
        <v>138</v>
      </c>
      <c r="E1871" s="1" t="s">
        <v>2056</v>
      </c>
      <c r="F1871" s="1">
        <v>12</v>
      </c>
      <c r="G1871" s="1" t="str">
        <f t="shared" si="67"/>
        <v>12/60</v>
      </c>
      <c r="H1871" s="1">
        <v>2300</v>
      </c>
      <c r="I1871" s="1">
        <v>101</v>
      </c>
      <c r="J1871" s="1">
        <v>80</v>
      </c>
      <c r="K1871" s="1" t="s">
        <v>866</v>
      </c>
      <c r="L1871" s="1" t="s">
        <v>2044</v>
      </c>
      <c r="M1871" s="1">
        <v>2011</v>
      </c>
      <c r="N1871" s="1">
        <v>49.104365590698301</v>
      </c>
      <c r="O1871" s="1">
        <v>-97.409659513879205</v>
      </c>
      <c r="Q1871" s="1" t="s">
        <v>2045</v>
      </c>
      <c r="R1871" s="1" t="s">
        <v>22</v>
      </c>
    </row>
    <row r="1872" spans="1:18" hidden="1" x14ac:dyDescent="0.3">
      <c r="A1872" s="1" t="s">
        <v>2041</v>
      </c>
      <c r="B1872" s="1" t="s">
        <v>2041</v>
      </c>
      <c r="C1872" s="1" t="s">
        <v>2042</v>
      </c>
      <c r="D1872" s="1">
        <v>138</v>
      </c>
      <c r="E1872" s="1" t="s">
        <v>2057</v>
      </c>
      <c r="F1872" s="1">
        <v>13</v>
      </c>
      <c r="G1872" s="1" t="str">
        <f t="shared" si="67"/>
        <v>13/60</v>
      </c>
      <c r="H1872" s="1">
        <v>2300</v>
      </c>
      <c r="I1872" s="1">
        <v>101</v>
      </c>
      <c r="J1872" s="1">
        <v>80</v>
      </c>
      <c r="K1872" s="1" t="s">
        <v>866</v>
      </c>
      <c r="L1872" s="1" t="s">
        <v>2044</v>
      </c>
      <c r="M1872" s="1">
        <v>2011</v>
      </c>
      <c r="N1872" s="1">
        <v>49.104430606868597</v>
      </c>
      <c r="O1872" s="1">
        <v>-97.402309579212599</v>
      </c>
      <c r="Q1872" s="1" t="s">
        <v>2045</v>
      </c>
      <c r="R1872" s="1" t="s">
        <v>22</v>
      </c>
    </row>
    <row r="1873" spans="1:18" hidden="1" x14ac:dyDescent="0.3">
      <c r="A1873" s="1" t="s">
        <v>2041</v>
      </c>
      <c r="B1873" s="1" t="s">
        <v>2041</v>
      </c>
      <c r="C1873" s="1" t="s">
        <v>2042</v>
      </c>
      <c r="D1873" s="1">
        <v>138</v>
      </c>
      <c r="E1873" s="1" t="s">
        <v>2058</v>
      </c>
      <c r="F1873" s="1">
        <v>14</v>
      </c>
      <c r="G1873" s="1" t="str">
        <f t="shared" si="67"/>
        <v>14/60</v>
      </c>
      <c r="H1873" s="1">
        <v>2300</v>
      </c>
      <c r="I1873" s="1">
        <v>101</v>
      </c>
      <c r="J1873" s="1">
        <v>80</v>
      </c>
      <c r="K1873" s="1" t="s">
        <v>866</v>
      </c>
      <c r="L1873" s="1" t="s">
        <v>2044</v>
      </c>
      <c r="M1873" s="1">
        <v>2011</v>
      </c>
      <c r="N1873" s="1">
        <v>49.104450816482696</v>
      </c>
      <c r="O1873" s="1">
        <v>-97.396181256267397</v>
      </c>
      <c r="Q1873" s="1" t="s">
        <v>2045</v>
      </c>
      <c r="R1873" s="1" t="s">
        <v>22</v>
      </c>
    </row>
    <row r="1874" spans="1:18" hidden="1" x14ac:dyDescent="0.3">
      <c r="A1874" s="1" t="s">
        <v>2041</v>
      </c>
      <c r="B1874" s="1" t="s">
        <v>2041</v>
      </c>
      <c r="C1874" s="1" t="s">
        <v>2042</v>
      </c>
      <c r="D1874" s="1">
        <v>138</v>
      </c>
      <c r="E1874" s="1" t="s">
        <v>2059</v>
      </c>
      <c r="F1874" s="1">
        <v>15</v>
      </c>
      <c r="G1874" s="1" t="str">
        <f t="shared" si="67"/>
        <v>15/60</v>
      </c>
      <c r="H1874" s="1">
        <v>2300</v>
      </c>
      <c r="I1874" s="1">
        <v>101</v>
      </c>
      <c r="J1874" s="1">
        <v>80</v>
      </c>
      <c r="K1874" s="1" t="s">
        <v>866</v>
      </c>
      <c r="L1874" s="1" t="s">
        <v>2044</v>
      </c>
      <c r="M1874" s="1">
        <v>2011</v>
      </c>
      <c r="N1874" s="1">
        <v>49.102917830620598</v>
      </c>
      <c r="O1874" s="1">
        <v>-97.389692879451204</v>
      </c>
      <c r="Q1874" s="1" t="s">
        <v>2045</v>
      </c>
      <c r="R1874" s="1" t="s">
        <v>22</v>
      </c>
    </row>
    <row r="1875" spans="1:18" hidden="1" x14ac:dyDescent="0.3">
      <c r="A1875" s="1" t="s">
        <v>2041</v>
      </c>
      <c r="B1875" s="1" t="s">
        <v>2041</v>
      </c>
      <c r="C1875" s="1" t="s">
        <v>2042</v>
      </c>
      <c r="D1875" s="1">
        <v>138</v>
      </c>
      <c r="E1875" s="1" t="s">
        <v>2060</v>
      </c>
      <c r="F1875" s="1">
        <v>16</v>
      </c>
      <c r="G1875" s="1" t="str">
        <f t="shared" si="67"/>
        <v>16/60</v>
      </c>
      <c r="H1875" s="1">
        <v>2300</v>
      </c>
      <c r="I1875" s="1">
        <v>101</v>
      </c>
      <c r="J1875" s="1">
        <v>80</v>
      </c>
      <c r="K1875" s="1" t="s">
        <v>866</v>
      </c>
      <c r="L1875" s="1" t="s">
        <v>2044</v>
      </c>
      <c r="M1875" s="1">
        <v>2011</v>
      </c>
      <c r="N1875" s="1">
        <v>49.102852970106603</v>
      </c>
      <c r="O1875" s="1">
        <v>-97.379389354661299</v>
      </c>
      <c r="Q1875" s="1" t="s">
        <v>2045</v>
      </c>
      <c r="R1875" s="1" t="s">
        <v>22</v>
      </c>
    </row>
    <row r="1876" spans="1:18" hidden="1" x14ac:dyDescent="0.3">
      <c r="A1876" s="1" t="s">
        <v>2041</v>
      </c>
      <c r="B1876" s="1" t="s">
        <v>2041</v>
      </c>
      <c r="C1876" s="1" t="s">
        <v>2042</v>
      </c>
      <c r="D1876" s="1">
        <v>138</v>
      </c>
      <c r="E1876" s="1" t="s">
        <v>2061</v>
      </c>
      <c r="F1876" s="1">
        <v>17</v>
      </c>
      <c r="G1876" s="1" t="str">
        <f t="shared" si="67"/>
        <v>17/60</v>
      </c>
      <c r="H1876" s="1">
        <v>2300</v>
      </c>
      <c r="I1876" s="1">
        <v>101</v>
      </c>
      <c r="J1876" s="1">
        <v>80</v>
      </c>
      <c r="K1876" s="1" t="s">
        <v>866</v>
      </c>
      <c r="L1876" s="1" t="s">
        <v>2044</v>
      </c>
      <c r="M1876" s="1">
        <v>2011</v>
      </c>
      <c r="N1876" s="1">
        <v>49.1029085607856</v>
      </c>
      <c r="O1876" s="1">
        <v>-97.373218223678606</v>
      </c>
      <c r="Q1876" s="1" t="s">
        <v>2045</v>
      </c>
      <c r="R1876" s="1" t="s">
        <v>22</v>
      </c>
    </row>
    <row r="1877" spans="1:18" hidden="1" x14ac:dyDescent="0.3">
      <c r="A1877" s="1" t="s">
        <v>2041</v>
      </c>
      <c r="B1877" s="1" t="s">
        <v>2041</v>
      </c>
      <c r="C1877" s="1" t="s">
        <v>2042</v>
      </c>
      <c r="D1877" s="1">
        <v>138</v>
      </c>
      <c r="E1877" s="1" t="s">
        <v>2062</v>
      </c>
      <c r="F1877" s="1">
        <v>18</v>
      </c>
      <c r="G1877" s="1" t="str">
        <f t="shared" si="67"/>
        <v>18/60</v>
      </c>
      <c r="H1877" s="1">
        <v>2300</v>
      </c>
      <c r="I1877" s="1">
        <v>101</v>
      </c>
      <c r="J1877" s="1">
        <v>80</v>
      </c>
      <c r="K1877" s="1" t="s">
        <v>866</v>
      </c>
      <c r="L1877" s="1" t="s">
        <v>2044</v>
      </c>
      <c r="M1877" s="1">
        <v>2011</v>
      </c>
      <c r="N1877" s="1">
        <v>49.102953392097703</v>
      </c>
      <c r="O1877" s="1">
        <v>-97.365162481479103</v>
      </c>
      <c r="Q1877" s="1" t="s">
        <v>2045</v>
      </c>
      <c r="R1877" s="1" t="s">
        <v>22</v>
      </c>
    </row>
    <row r="1878" spans="1:18" hidden="1" x14ac:dyDescent="0.3">
      <c r="A1878" s="1" t="s">
        <v>2041</v>
      </c>
      <c r="B1878" s="1" t="s">
        <v>2041</v>
      </c>
      <c r="C1878" s="1" t="s">
        <v>2042</v>
      </c>
      <c r="D1878" s="1">
        <v>138</v>
      </c>
      <c r="E1878" s="1" t="s">
        <v>2063</v>
      </c>
      <c r="F1878" s="1">
        <v>19</v>
      </c>
      <c r="G1878" s="1" t="str">
        <f t="shared" si="67"/>
        <v>19/60</v>
      </c>
      <c r="H1878" s="1">
        <v>2300</v>
      </c>
      <c r="I1878" s="1">
        <v>101</v>
      </c>
      <c r="J1878" s="1">
        <v>80</v>
      </c>
      <c r="K1878" s="1" t="s">
        <v>866</v>
      </c>
      <c r="L1878" s="1" t="s">
        <v>2044</v>
      </c>
      <c r="M1878" s="1">
        <v>2011</v>
      </c>
      <c r="N1878" s="1">
        <v>49.102887040752798</v>
      </c>
      <c r="O1878" s="1">
        <v>-97.357258522354797</v>
      </c>
      <c r="Q1878" s="1" t="s">
        <v>2045</v>
      </c>
      <c r="R1878" s="1" t="s">
        <v>22</v>
      </c>
    </row>
    <row r="1879" spans="1:18" hidden="1" x14ac:dyDescent="0.3">
      <c r="A1879" s="1" t="s">
        <v>2041</v>
      </c>
      <c r="B1879" s="1" t="s">
        <v>2041</v>
      </c>
      <c r="C1879" s="1" t="s">
        <v>2042</v>
      </c>
      <c r="D1879" s="1">
        <v>138</v>
      </c>
      <c r="E1879" s="1" t="s">
        <v>2064</v>
      </c>
      <c r="F1879" s="1">
        <v>20</v>
      </c>
      <c r="G1879" s="1" t="str">
        <f t="shared" si="67"/>
        <v>20/60</v>
      </c>
      <c r="H1879" s="1">
        <v>2300</v>
      </c>
      <c r="I1879" s="1">
        <v>101</v>
      </c>
      <c r="J1879" s="1">
        <v>80</v>
      </c>
      <c r="K1879" s="1" t="s">
        <v>866</v>
      </c>
      <c r="L1879" s="1" t="s">
        <v>2044</v>
      </c>
      <c r="M1879" s="1">
        <v>2011</v>
      </c>
      <c r="N1879" s="1">
        <v>49.104573145249198</v>
      </c>
      <c r="O1879" s="1">
        <v>-97.348510414474205</v>
      </c>
      <c r="Q1879" s="1" t="s">
        <v>2045</v>
      </c>
      <c r="R1879" s="1" t="s">
        <v>22</v>
      </c>
    </row>
    <row r="1880" spans="1:18" hidden="1" x14ac:dyDescent="0.3">
      <c r="A1880" s="1" t="s">
        <v>2041</v>
      </c>
      <c r="B1880" s="1" t="s">
        <v>2041</v>
      </c>
      <c r="C1880" s="1" t="s">
        <v>2042</v>
      </c>
      <c r="D1880" s="1">
        <v>138</v>
      </c>
      <c r="E1880" s="1" t="s">
        <v>2065</v>
      </c>
      <c r="F1880" s="1">
        <v>21</v>
      </c>
      <c r="G1880" s="1" t="str">
        <f t="shared" si="67"/>
        <v>21/60</v>
      </c>
      <c r="H1880" s="1">
        <v>2300</v>
      </c>
      <c r="I1880" s="1">
        <v>101</v>
      </c>
      <c r="J1880" s="1">
        <v>80</v>
      </c>
      <c r="K1880" s="1" t="s">
        <v>866</v>
      </c>
      <c r="L1880" s="1" t="s">
        <v>2044</v>
      </c>
      <c r="M1880" s="1">
        <v>2011</v>
      </c>
      <c r="N1880" s="1">
        <v>49.117380581139599</v>
      </c>
      <c r="O1880" s="1">
        <v>-97.384255890092405</v>
      </c>
      <c r="Q1880" s="1" t="s">
        <v>2045</v>
      </c>
      <c r="R1880" s="1" t="s">
        <v>22</v>
      </c>
    </row>
    <row r="1881" spans="1:18" hidden="1" x14ac:dyDescent="0.3">
      <c r="A1881" s="1" t="s">
        <v>2041</v>
      </c>
      <c r="B1881" s="1" t="s">
        <v>2041</v>
      </c>
      <c r="C1881" s="1" t="s">
        <v>2042</v>
      </c>
      <c r="D1881" s="1">
        <v>138</v>
      </c>
      <c r="E1881" s="1" t="s">
        <v>2066</v>
      </c>
      <c r="F1881" s="1">
        <v>22</v>
      </c>
      <c r="G1881" s="1" t="str">
        <f t="shared" si="67"/>
        <v>22/60</v>
      </c>
      <c r="H1881" s="1">
        <v>2300</v>
      </c>
      <c r="I1881" s="1">
        <v>101</v>
      </c>
      <c r="J1881" s="1">
        <v>80</v>
      </c>
      <c r="K1881" s="1" t="s">
        <v>866</v>
      </c>
      <c r="L1881" s="1" t="s">
        <v>2044</v>
      </c>
      <c r="M1881" s="1">
        <v>2011</v>
      </c>
      <c r="N1881" s="1">
        <v>49.117596644972402</v>
      </c>
      <c r="O1881" s="1">
        <v>-97.377678525159993</v>
      </c>
      <c r="Q1881" s="1" t="s">
        <v>2045</v>
      </c>
      <c r="R1881" s="1" t="s">
        <v>22</v>
      </c>
    </row>
    <row r="1882" spans="1:18" hidden="1" x14ac:dyDescent="0.3">
      <c r="A1882" s="1" t="s">
        <v>2041</v>
      </c>
      <c r="B1882" s="1" t="s">
        <v>2041</v>
      </c>
      <c r="C1882" s="1" t="s">
        <v>2042</v>
      </c>
      <c r="D1882" s="1">
        <v>138</v>
      </c>
      <c r="E1882" s="1" t="s">
        <v>2067</v>
      </c>
      <c r="F1882" s="1">
        <v>23</v>
      </c>
      <c r="G1882" s="1" t="str">
        <f t="shared" si="67"/>
        <v>23/60</v>
      </c>
      <c r="H1882" s="1">
        <v>2300</v>
      </c>
      <c r="I1882" s="1">
        <v>101</v>
      </c>
      <c r="J1882" s="1">
        <v>80</v>
      </c>
      <c r="K1882" s="1" t="s">
        <v>866</v>
      </c>
      <c r="L1882" s="1" t="s">
        <v>2044</v>
      </c>
      <c r="M1882" s="1">
        <v>2011</v>
      </c>
      <c r="N1882" s="1">
        <v>49.117675521173901</v>
      </c>
      <c r="O1882" s="1">
        <v>-97.372250264652905</v>
      </c>
      <c r="Q1882" s="1" t="s">
        <v>2045</v>
      </c>
      <c r="R1882" s="1" t="s">
        <v>22</v>
      </c>
    </row>
    <row r="1883" spans="1:18" hidden="1" x14ac:dyDescent="0.3">
      <c r="A1883" s="1" t="s">
        <v>2041</v>
      </c>
      <c r="B1883" s="1" t="s">
        <v>2041</v>
      </c>
      <c r="C1883" s="1" t="s">
        <v>2042</v>
      </c>
      <c r="D1883" s="1">
        <v>138</v>
      </c>
      <c r="E1883" s="1" t="s">
        <v>2068</v>
      </c>
      <c r="F1883" s="1">
        <v>24</v>
      </c>
      <c r="G1883" s="1" t="str">
        <f t="shared" si="67"/>
        <v>24/60</v>
      </c>
      <c r="H1883" s="1">
        <v>2300</v>
      </c>
      <c r="I1883" s="1">
        <v>101</v>
      </c>
      <c r="J1883" s="1">
        <v>80</v>
      </c>
      <c r="K1883" s="1" t="s">
        <v>866</v>
      </c>
      <c r="L1883" s="1" t="s">
        <v>2044</v>
      </c>
      <c r="M1883" s="1">
        <v>2011</v>
      </c>
      <c r="N1883" s="1">
        <v>49.119296941320897</v>
      </c>
      <c r="O1883" s="1">
        <v>-97.365294821609794</v>
      </c>
      <c r="Q1883" s="1" t="s">
        <v>2045</v>
      </c>
      <c r="R1883" s="1" t="s">
        <v>22</v>
      </c>
    </row>
    <row r="1884" spans="1:18" hidden="1" x14ac:dyDescent="0.3">
      <c r="A1884" s="1" t="s">
        <v>2041</v>
      </c>
      <c r="B1884" s="1" t="s">
        <v>2041</v>
      </c>
      <c r="C1884" s="1" t="s">
        <v>2042</v>
      </c>
      <c r="D1884" s="1">
        <v>138</v>
      </c>
      <c r="E1884" s="1" t="s">
        <v>2069</v>
      </c>
      <c r="F1884" s="1">
        <v>25</v>
      </c>
      <c r="G1884" s="1" t="str">
        <f t="shared" si="67"/>
        <v>25/60</v>
      </c>
      <c r="H1884" s="1">
        <v>2300</v>
      </c>
      <c r="I1884" s="1">
        <v>101</v>
      </c>
      <c r="J1884" s="1">
        <v>80</v>
      </c>
      <c r="K1884" s="1" t="s">
        <v>866</v>
      </c>
      <c r="L1884" s="1" t="s">
        <v>2044</v>
      </c>
      <c r="M1884" s="1">
        <v>2011</v>
      </c>
      <c r="N1884" s="1">
        <v>49.119332446038698</v>
      </c>
      <c r="O1884" s="1">
        <v>-97.356956825657804</v>
      </c>
      <c r="Q1884" s="1" t="s">
        <v>2045</v>
      </c>
      <c r="R1884" s="1" t="s">
        <v>22</v>
      </c>
    </row>
    <row r="1885" spans="1:18" hidden="1" x14ac:dyDescent="0.3">
      <c r="A1885" s="1" t="s">
        <v>2041</v>
      </c>
      <c r="B1885" s="1" t="s">
        <v>2041</v>
      </c>
      <c r="C1885" s="1" t="s">
        <v>2042</v>
      </c>
      <c r="D1885" s="1">
        <v>138</v>
      </c>
      <c r="E1885" s="1" t="s">
        <v>2070</v>
      </c>
      <c r="F1885" s="1">
        <v>26</v>
      </c>
      <c r="G1885" s="1" t="str">
        <f t="shared" si="67"/>
        <v>26/60</v>
      </c>
      <c r="H1885" s="1">
        <v>2300</v>
      </c>
      <c r="I1885" s="1">
        <v>101</v>
      </c>
      <c r="J1885" s="1">
        <v>80</v>
      </c>
      <c r="K1885" s="1" t="s">
        <v>866</v>
      </c>
      <c r="L1885" s="1" t="s">
        <v>2044</v>
      </c>
      <c r="M1885" s="1">
        <v>2011</v>
      </c>
      <c r="N1885" s="1">
        <v>49.127151457987303</v>
      </c>
      <c r="O1885" s="1">
        <v>-97.337016575155602</v>
      </c>
      <c r="Q1885" s="1" t="s">
        <v>2045</v>
      </c>
      <c r="R1885" s="1" t="s">
        <v>22</v>
      </c>
    </row>
    <row r="1886" spans="1:18" hidden="1" x14ac:dyDescent="0.3">
      <c r="A1886" s="1" t="s">
        <v>2041</v>
      </c>
      <c r="B1886" s="1" t="s">
        <v>2041</v>
      </c>
      <c r="C1886" s="1" t="s">
        <v>2042</v>
      </c>
      <c r="D1886" s="1">
        <v>138</v>
      </c>
      <c r="E1886" s="1" t="s">
        <v>2071</v>
      </c>
      <c r="F1886" s="1">
        <v>27</v>
      </c>
      <c r="G1886" s="1" t="str">
        <f t="shared" si="67"/>
        <v>27/60</v>
      </c>
      <c r="H1886" s="1">
        <v>2300</v>
      </c>
      <c r="I1886" s="1">
        <v>101</v>
      </c>
      <c r="J1886" s="1">
        <v>80</v>
      </c>
      <c r="K1886" s="1" t="s">
        <v>866</v>
      </c>
      <c r="L1886" s="1" t="s">
        <v>2044</v>
      </c>
      <c r="M1886" s="1">
        <v>2011</v>
      </c>
      <c r="N1886" s="1">
        <v>49.127219951942102</v>
      </c>
      <c r="O1886" s="1">
        <v>-97.3287512683317</v>
      </c>
      <c r="Q1886" s="1" t="s">
        <v>2045</v>
      </c>
      <c r="R1886" s="1" t="s">
        <v>22</v>
      </c>
    </row>
    <row r="1887" spans="1:18" hidden="1" x14ac:dyDescent="0.3">
      <c r="A1887" s="1" t="s">
        <v>2041</v>
      </c>
      <c r="B1887" s="1" t="s">
        <v>2041</v>
      </c>
      <c r="C1887" s="1" t="s">
        <v>2042</v>
      </c>
      <c r="D1887" s="1">
        <v>138</v>
      </c>
      <c r="E1887" s="1" t="s">
        <v>2072</v>
      </c>
      <c r="F1887" s="1">
        <v>28</v>
      </c>
      <c r="G1887" s="1" t="str">
        <f t="shared" si="67"/>
        <v>28/60</v>
      </c>
      <c r="H1887" s="1">
        <v>2300</v>
      </c>
      <c r="I1887" s="1">
        <v>101</v>
      </c>
      <c r="J1887" s="1">
        <v>80</v>
      </c>
      <c r="K1887" s="1" t="s">
        <v>866</v>
      </c>
      <c r="L1887" s="1" t="s">
        <v>2044</v>
      </c>
      <c r="M1887" s="1">
        <v>2011</v>
      </c>
      <c r="N1887" s="1">
        <v>49.148576050894803</v>
      </c>
      <c r="O1887" s="1">
        <v>-97.495998645850804</v>
      </c>
      <c r="Q1887" s="1" t="s">
        <v>2045</v>
      </c>
      <c r="R1887" s="1" t="s">
        <v>22</v>
      </c>
    </row>
    <row r="1888" spans="1:18" hidden="1" x14ac:dyDescent="0.3">
      <c r="A1888" s="1" t="s">
        <v>2041</v>
      </c>
      <c r="B1888" s="1" t="s">
        <v>2041</v>
      </c>
      <c r="C1888" s="1" t="s">
        <v>2042</v>
      </c>
      <c r="D1888" s="1">
        <v>138</v>
      </c>
      <c r="E1888" s="1" t="s">
        <v>2073</v>
      </c>
      <c r="F1888" s="1">
        <v>29</v>
      </c>
      <c r="G1888" s="1" t="str">
        <f t="shared" si="67"/>
        <v>29/60</v>
      </c>
      <c r="H1888" s="1">
        <v>2300</v>
      </c>
      <c r="I1888" s="1">
        <v>101</v>
      </c>
      <c r="J1888" s="1">
        <v>80</v>
      </c>
      <c r="K1888" s="1" t="s">
        <v>866</v>
      </c>
      <c r="L1888" s="1" t="s">
        <v>2044</v>
      </c>
      <c r="M1888" s="1">
        <v>2011</v>
      </c>
      <c r="N1888" s="1">
        <v>49.148665299887703</v>
      </c>
      <c r="O1888" s="1">
        <v>-97.487128498352206</v>
      </c>
      <c r="Q1888" s="1" t="s">
        <v>2045</v>
      </c>
      <c r="R1888" s="1" t="s">
        <v>22</v>
      </c>
    </row>
    <row r="1889" spans="1:18" hidden="1" x14ac:dyDescent="0.3">
      <c r="A1889" s="1" t="s">
        <v>2041</v>
      </c>
      <c r="B1889" s="1" t="s">
        <v>2041</v>
      </c>
      <c r="C1889" s="1" t="s">
        <v>2042</v>
      </c>
      <c r="D1889" s="1">
        <v>138</v>
      </c>
      <c r="E1889" s="1" t="s">
        <v>2074</v>
      </c>
      <c r="F1889" s="1">
        <v>30</v>
      </c>
      <c r="G1889" s="1" t="str">
        <f t="shared" si="67"/>
        <v>30/60</v>
      </c>
      <c r="H1889" s="1">
        <v>2300</v>
      </c>
      <c r="I1889" s="1">
        <v>101</v>
      </c>
      <c r="J1889" s="1">
        <v>80</v>
      </c>
      <c r="K1889" s="1" t="s">
        <v>866</v>
      </c>
      <c r="L1889" s="1" t="s">
        <v>2044</v>
      </c>
      <c r="M1889" s="1">
        <v>2011</v>
      </c>
      <c r="N1889" s="1">
        <v>49.148670627622302</v>
      </c>
      <c r="O1889" s="1">
        <v>-97.479131512273895</v>
      </c>
      <c r="Q1889" s="1" t="s">
        <v>2045</v>
      </c>
      <c r="R1889" s="1" t="s">
        <v>22</v>
      </c>
    </row>
    <row r="1890" spans="1:18" hidden="1" x14ac:dyDescent="0.3">
      <c r="A1890" s="1" t="s">
        <v>2041</v>
      </c>
      <c r="B1890" s="1" t="s">
        <v>2041</v>
      </c>
      <c r="C1890" s="1" t="s">
        <v>2042</v>
      </c>
      <c r="D1890" s="1">
        <v>138</v>
      </c>
      <c r="E1890" s="1" t="s">
        <v>2075</v>
      </c>
      <c r="F1890" s="1">
        <v>31</v>
      </c>
      <c r="G1890" s="1" t="str">
        <f t="shared" si="67"/>
        <v>31/60</v>
      </c>
      <c r="H1890" s="1">
        <v>2300</v>
      </c>
      <c r="I1890" s="1">
        <v>101</v>
      </c>
      <c r="J1890" s="1">
        <v>80</v>
      </c>
      <c r="K1890" s="1" t="s">
        <v>866</v>
      </c>
      <c r="L1890" s="1" t="s">
        <v>2044</v>
      </c>
      <c r="M1890" s="1">
        <v>2011</v>
      </c>
      <c r="N1890" s="1">
        <v>49.148613333075801</v>
      </c>
      <c r="O1890" s="1">
        <v>-97.472364799956097</v>
      </c>
      <c r="Q1890" s="1" t="s">
        <v>2045</v>
      </c>
      <c r="R1890" s="1" t="s">
        <v>22</v>
      </c>
    </row>
    <row r="1891" spans="1:18" hidden="1" x14ac:dyDescent="0.3">
      <c r="A1891" s="1" t="s">
        <v>2041</v>
      </c>
      <c r="B1891" s="1" t="s">
        <v>2041</v>
      </c>
      <c r="C1891" s="1" t="s">
        <v>2042</v>
      </c>
      <c r="D1891" s="1">
        <v>138</v>
      </c>
      <c r="E1891" s="1" t="s">
        <v>2076</v>
      </c>
      <c r="F1891" s="1">
        <v>32</v>
      </c>
      <c r="G1891" s="1" t="str">
        <f t="shared" si="67"/>
        <v>32/60</v>
      </c>
      <c r="H1891" s="1">
        <v>2300</v>
      </c>
      <c r="I1891" s="1">
        <v>101</v>
      </c>
      <c r="J1891" s="1">
        <v>80</v>
      </c>
      <c r="K1891" s="1" t="s">
        <v>866</v>
      </c>
      <c r="L1891" s="1" t="s">
        <v>2044</v>
      </c>
      <c r="M1891" s="1">
        <v>2011</v>
      </c>
      <c r="N1891" s="1">
        <v>49.148560341863302</v>
      </c>
      <c r="O1891" s="1">
        <v>-97.462331851525505</v>
      </c>
      <c r="Q1891" s="1" t="s">
        <v>2045</v>
      </c>
      <c r="R1891" s="1" t="s">
        <v>22</v>
      </c>
    </row>
    <row r="1892" spans="1:18" hidden="1" x14ac:dyDescent="0.3">
      <c r="A1892" s="1" t="s">
        <v>2041</v>
      </c>
      <c r="B1892" s="1" t="s">
        <v>2041</v>
      </c>
      <c r="C1892" s="1" t="s">
        <v>2042</v>
      </c>
      <c r="D1892" s="1">
        <v>138</v>
      </c>
      <c r="E1892" s="1" t="s">
        <v>2077</v>
      </c>
      <c r="F1892" s="1">
        <v>33</v>
      </c>
      <c r="G1892" s="1" t="str">
        <f t="shared" ref="G1892:G1919" si="68">F1892&amp;"/"&amp;60</f>
        <v>33/60</v>
      </c>
      <c r="H1892" s="1">
        <v>2300</v>
      </c>
      <c r="I1892" s="1">
        <v>101</v>
      </c>
      <c r="J1892" s="1">
        <v>80</v>
      </c>
      <c r="K1892" s="1" t="s">
        <v>866</v>
      </c>
      <c r="L1892" s="1" t="s">
        <v>2044</v>
      </c>
      <c r="M1892" s="1">
        <v>2011</v>
      </c>
      <c r="N1892" s="1">
        <v>49.159793226843199</v>
      </c>
      <c r="O1892" s="1">
        <v>-97.396868058307405</v>
      </c>
      <c r="Q1892" s="1" t="s">
        <v>2045</v>
      </c>
      <c r="R1892" s="1" t="s">
        <v>22</v>
      </c>
    </row>
    <row r="1893" spans="1:18" hidden="1" x14ac:dyDescent="0.3">
      <c r="A1893" s="1" t="s">
        <v>2041</v>
      </c>
      <c r="B1893" s="1" t="s">
        <v>2041</v>
      </c>
      <c r="C1893" s="1" t="s">
        <v>2042</v>
      </c>
      <c r="D1893" s="1">
        <v>138</v>
      </c>
      <c r="E1893" s="1" t="s">
        <v>2078</v>
      </c>
      <c r="F1893" s="1">
        <v>34</v>
      </c>
      <c r="G1893" s="1" t="str">
        <f t="shared" si="68"/>
        <v>34/60</v>
      </c>
      <c r="H1893" s="1">
        <v>2300</v>
      </c>
      <c r="I1893" s="1">
        <v>101</v>
      </c>
      <c r="J1893" s="1">
        <v>80</v>
      </c>
      <c r="K1893" s="1" t="s">
        <v>866</v>
      </c>
      <c r="L1893" s="1" t="s">
        <v>2044</v>
      </c>
      <c r="M1893" s="1">
        <v>2011</v>
      </c>
      <c r="N1893" s="1">
        <v>49.1596298709864</v>
      </c>
      <c r="O1893" s="1">
        <v>-97.385623046058598</v>
      </c>
      <c r="Q1893" s="1" t="s">
        <v>2045</v>
      </c>
      <c r="R1893" s="1" t="s">
        <v>22</v>
      </c>
    </row>
    <row r="1894" spans="1:18" hidden="1" x14ac:dyDescent="0.3">
      <c r="A1894" s="1" t="s">
        <v>2041</v>
      </c>
      <c r="B1894" s="1" t="s">
        <v>2041</v>
      </c>
      <c r="C1894" s="1" t="s">
        <v>2042</v>
      </c>
      <c r="D1894" s="1">
        <v>138</v>
      </c>
      <c r="E1894" s="1" t="s">
        <v>2079</v>
      </c>
      <c r="F1894" s="1">
        <v>35</v>
      </c>
      <c r="G1894" s="1" t="str">
        <f t="shared" si="68"/>
        <v>35/60</v>
      </c>
      <c r="H1894" s="1">
        <v>2300</v>
      </c>
      <c r="I1894" s="1">
        <v>101</v>
      </c>
      <c r="J1894" s="1">
        <v>80</v>
      </c>
      <c r="K1894" s="1" t="s">
        <v>866</v>
      </c>
      <c r="L1894" s="1" t="s">
        <v>2044</v>
      </c>
      <c r="M1894" s="1">
        <v>2011</v>
      </c>
      <c r="N1894" s="1">
        <v>49.164129113138998</v>
      </c>
      <c r="O1894" s="1">
        <v>-97.373190552264802</v>
      </c>
      <c r="Q1894" s="1" t="s">
        <v>2045</v>
      </c>
      <c r="R1894" s="1" t="s">
        <v>22</v>
      </c>
    </row>
    <row r="1895" spans="1:18" hidden="1" x14ac:dyDescent="0.3">
      <c r="A1895" s="1" t="s">
        <v>2041</v>
      </c>
      <c r="B1895" s="1" t="s">
        <v>2041</v>
      </c>
      <c r="C1895" s="1" t="s">
        <v>2042</v>
      </c>
      <c r="D1895" s="1">
        <v>138</v>
      </c>
      <c r="E1895" s="1" t="s">
        <v>2080</v>
      </c>
      <c r="F1895" s="1">
        <v>36</v>
      </c>
      <c r="G1895" s="1" t="str">
        <f t="shared" si="68"/>
        <v>36/60</v>
      </c>
      <c r="H1895" s="1">
        <v>2300</v>
      </c>
      <c r="I1895" s="1">
        <v>101</v>
      </c>
      <c r="J1895" s="1">
        <v>80</v>
      </c>
      <c r="K1895" s="1" t="s">
        <v>866</v>
      </c>
      <c r="L1895" s="1" t="s">
        <v>2044</v>
      </c>
      <c r="M1895" s="1">
        <v>2011</v>
      </c>
      <c r="N1895" s="1">
        <v>49.164182014942398</v>
      </c>
      <c r="O1895" s="1">
        <v>-97.364608198580598</v>
      </c>
      <c r="Q1895" s="1" t="s">
        <v>2045</v>
      </c>
      <c r="R1895" s="1" t="s">
        <v>22</v>
      </c>
    </row>
    <row r="1896" spans="1:18" hidden="1" x14ac:dyDescent="0.3">
      <c r="A1896" s="1" t="s">
        <v>2041</v>
      </c>
      <c r="B1896" s="1" t="s">
        <v>2041</v>
      </c>
      <c r="C1896" s="1" t="s">
        <v>2042</v>
      </c>
      <c r="D1896" s="1">
        <v>138</v>
      </c>
      <c r="E1896" s="1" t="s">
        <v>2081</v>
      </c>
      <c r="F1896" s="1">
        <v>37</v>
      </c>
      <c r="G1896" s="1" t="str">
        <f t="shared" si="68"/>
        <v>37/60</v>
      </c>
      <c r="H1896" s="1">
        <v>2300</v>
      </c>
      <c r="I1896" s="1">
        <v>101</v>
      </c>
      <c r="J1896" s="1">
        <v>80</v>
      </c>
      <c r="K1896" s="1" t="s">
        <v>866</v>
      </c>
      <c r="L1896" s="1" t="s">
        <v>2044</v>
      </c>
      <c r="M1896" s="1">
        <v>2011</v>
      </c>
      <c r="N1896" s="1">
        <v>49.164151335199598</v>
      </c>
      <c r="O1896" s="1">
        <v>-97.355846687445407</v>
      </c>
      <c r="Q1896" s="1" t="s">
        <v>2045</v>
      </c>
      <c r="R1896" s="1" t="s">
        <v>22</v>
      </c>
    </row>
    <row r="1897" spans="1:18" hidden="1" x14ac:dyDescent="0.3">
      <c r="A1897" s="1" t="s">
        <v>2041</v>
      </c>
      <c r="B1897" s="1" t="s">
        <v>2041</v>
      </c>
      <c r="C1897" s="1" t="s">
        <v>2042</v>
      </c>
      <c r="D1897" s="1">
        <v>138</v>
      </c>
      <c r="E1897" s="1" t="s">
        <v>2082</v>
      </c>
      <c r="F1897" s="1">
        <v>38</v>
      </c>
      <c r="G1897" s="1" t="str">
        <f t="shared" si="68"/>
        <v>38/60</v>
      </c>
      <c r="H1897" s="1">
        <v>2300</v>
      </c>
      <c r="I1897" s="1">
        <v>101</v>
      </c>
      <c r="J1897" s="1">
        <v>80</v>
      </c>
      <c r="K1897" s="1" t="s">
        <v>866</v>
      </c>
      <c r="L1897" s="1" t="s">
        <v>2044</v>
      </c>
      <c r="M1897" s="1">
        <v>2011</v>
      </c>
      <c r="N1897" s="1">
        <v>49.1694831996357</v>
      </c>
      <c r="O1897" s="1">
        <v>-97.349648347311003</v>
      </c>
      <c r="Q1897" s="1" t="s">
        <v>2045</v>
      </c>
      <c r="R1897" s="1" t="s">
        <v>22</v>
      </c>
    </row>
    <row r="1898" spans="1:18" hidden="1" x14ac:dyDescent="0.3">
      <c r="A1898" s="1" t="s">
        <v>2041</v>
      </c>
      <c r="B1898" s="1" t="s">
        <v>2041</v>
      </c>
      <c r="C1898" s="1" t="s">
        <v>2042</v>
      </c>
      <c r="D1898" s="1">
        <v>138</v>
      </c>
      <c r="E1898" s="1" t="s">
        <v>2083</v>
      </c>
      <c r="F1898" s="1">
        <v>39</v>
      </c>
      <c r="G1898" s="1" t="str">
        <f t="shared" si="68"/>
        <v>39/60</v>
      </c>
      <c r="H1898" s="1">
        <v>2300</v>
      </c>
      <c r="I1898" s="1">
        <v>101</v>
      </c>
      <c r="J1898" s="1">
        <v>80</v>
      </c>
      <c r="K1898" s="1" t="s">
        <v>866</v>
      </c>
      <c r="L1898" s="1" t="s">
        <v>2044</v>
      </c>
      <c r="M1898" s="1">
        <v>2011</v>
      </c>
      <c r="N1898" s="1">
        <v>49.159974739896299</v>
      </c>
      <c r="O1898" s="1">
        <v>-97.340735923673606</v>
      </c>
      <c r="Q1898" s="1" t="s">
        <v>2045</v>
      </c>
      <c r="R1898" s="1" t="s">
        <v>22</v>
      </c>
    </row>
    <row r="1899" spans="1:18" hidden="1" x14ac:dyDescent="0.3">
      <c r="A1899" s="1" t="s">
        <v>2041</v>
      </c>
      <c r="B1899" s="1" t="s">
        <v>2041</v>
      </c>
      <c r="C1899" s="1" t="s">
        <v>2042</v>
      </c>
      <c r="D1899" s="1">
        <v>138</v>
      </c>
      <c r="E1899" s="1" t="s">
        <v>2084</v>
      </c>
      <c r="F1899" s="1">
        <v>40</v>
      </c>
      <c r="G1899" s="1" t="str">
        <f t="shared" si="68"/>
        <v>40/60</v>
      </c>
      <c r="H1899" s="1">
        <v>2300</v>
      </c>
      <c r="I1899" s="1">
        <v>101</v>
      </c>
      <c r="J1899" s="1">
        <v>80</v>
      </c>
      <c r="K1899" s="1" t="s">
        <v>866</v>
      </c>
      <c r="L1899" s="1" t="s">
        <v>2044</v>
      </c>
      <c r="M1899" s="1">
        <v>2011</v>
      </c>
      <c r="N1899" s="1">
        <v>49.160178057016999</v>
      </c>
      <c r="O1899" s="1">
        <v>-97.334454441564105</v>
      </c>
      <c r="Q1899" s="1" t="s">
        <v>2045</v>
      </c>
      <c r="R1899" s="1" t="s">
        <v>22</v>
      </c>
    </row>
    <row r="1900" spans="1:18" hidden="1" x14ac:dyDescent="0.3">
      <c r="A1900" s="1" t="s">
        <v>2041</v>
      </c>
      <c r="B1900" s="1" t="s">
        <v>2041</v>
      </c>
      <c r="C1900" s="1" t="s">
        <v>2042</v>
      </c>
      <c r="D1900" s="1">
        <v>138</v>
      </c>
      <c r="E1900" s="1" t="s">
        <v>2085</v>
      </c>
      <c r="F1900" s="1">
        <v>41</v>
      </c>
      <c r="G1900" s="1" t="str">
        <f t="shared" si="68"/>
        <v>41/60</v>
      </c>
      <c r="H1900" s="1">
        <v>2300</v>
      </c>
      <c r="I1900" s="1">
        <v>101</v>
      </c>
      <c r="J1900" s="1">
        <v>80</v>
      </c>
      <c r="K1900" s="1" t="s">
        <v>866</v>
      </c>
      <c r="L1900" s="1" t="s">
        <v>2044</v>
      </c>
      <c r="M1900" s="1">
        <v>2011</v>
      </c>
      <c r="N1900" s="1">
        <v>49.1600847457604</v>
      </c>
      <c r="O1900" s="1">
        <v>-97.3271197570444</v>
      </c>
      <c r="Q1900" s="1" t="s">
        <v>2045</v>
      </c>
      <c r="R1900" s="1" t="s">
        <v>22</v>
      </c>
    </row>
    <row r="1901" spans="1:18" hidden="1" x14ac:dyDescent="0.3">
      <c r="A1901" s="1" t="s">
        <v>2041</v>
      </c>
      <c r="B1901" s="1" t="s">
        <v>2041</v>
      </c>
      <c r="C1901" s="1" t="s">
        <v>2042</v>
      </c>
      <c r="D1901" s="1">
        <v>138</v>
      </c>
      <c r="E1901" s="1" t="s">
        <v>2086</v>
      </c>
      <c r="F1901" s="1">
        <v>42</v>
      </c>
      <c r="G1901" s="1" t="str">
        <f t="shared" si="68"/>
        <v>42/60</v>
      </c>
      <c r="H1901" s="1">
        <v>2300</v>
      </c>
      <c r="I1901" s="1">
        <v>101</v>
      </c>
      <c r="J1901" s="1">
        <v>80</v>
      </c>
      <c r="K1901" s="1" t="s">
        <v>866</v>
      </c>
      <c r="L1901" s="1" t="s">
        <v>2044</v>
      </c>
      <c r="M1901" s="1">
        <v>2011</v>
      </c>
      <c r="N1901" s="1">
        <v>49.149024187800897</v>
      </c>
      <c r="O1901" s="1">
        <v>-97.343309951392399</v>
      </c>
      <c r="Q1901" s="1" t="s">
        <v>2045</v>
      </c>
      <c r="R1901" s="1" t="s">
        <v>22</v>
      </c>
    </row>
    <row r="1902" spans="1:18" hidden="1" x14ac:dyDescent="0.3">
      <c r="A1902" s="1" t="s">
        <v>2041</v>
      </c>
      <c r="B1902" s="1" t="s">
        <v>2041</v>
      </c>
      <c r="C1902" s="1" t="s">
        <v>2042</v>
      </c>
      <c r="D1902" s="1">
        <v>138</v>
      </c>
      <c r="E1902" s="1" t="s">
        <v>2087</v>
      </c>
      <c r="F1902" s="1">
        <v>43</v>
      </c>
      <c r="G1902" s="1" t="str">
        <f t="shared" si="68"/>
        <v>43/60</v>
      </c>
      <c r="H1902" s="1">
        <v>2300</v>
      </c>
      <c r="I1902" s="1">
        <v>101</v>
      </c>
      <c r="J1902" s="1">
        <v>80</v>
      </c>
      <c r="K1902" s="1" t="s">
        <v>866</v>
      </c>
      <c r="L1902" s="1" t="s">
        <v>2044</v>
      </c>
      <c r="M1902" s="1">
        <v>2011</v>
      </c>
      <c r="N1902" s="1">
        <v>49.148920017132397</v>
      </c>
      <c r="O1902" s="1">
        <v>-97.351787153128598</v>
      </c>
      <c r="Q1902" s="1" t="s">
        <v>2045</v>
      </c>
      <c r="R1902" s="1" t="s">
        <v>22</v>
      </c>
    </row>
    <row r="1903" spans="1:18" hidden="1" x14ac:dyDescent="0.3">
      <c r="A1903" s="1" t="s">
        <v>2041</v>
      </c>
      <c r="B1903" s="1" t="s">
        <v>2041</v>
      </c>
      <c r="C1903" s="1" t="s">
        <v>2042</v>
      </c>
      <c r="D1903" s="1">
        <v>138</v>
      </c>
      <c r="E1903" s="1" t="s">
        <v>2088</v>
      </c>
      <c r="F1903" s="1">
        <v>44</v>
      </c>
      <c r="G1903" s="1" t="str">
        <f t="shared" si="68"/>
        <v>44/60</v>
      </c>
      <c r="H1903" s="1">
        <v>2300</v>
      </c>
      <c r="I1903" s="1">
        <v>101</v>
      </c>
      <c r="J1903" s="1">
        <v>80</v>
      </c>
      <c r="K1903" s="1" t="s">
        <v>866</v>
      </c>
      <c r="L1903" s="1" t="s">
        <v>2044</v>
      </c>
      <c r="M1903" s="1">
        <v>2011</v>
      </c>
      <c r="N1903" s="1">
        <v>49.148828658643303</v>
      </c>
      <c r="O1903" s="1">
        <v>-97.359818114191299</v>
      </c>
      <c r="Q1903" s="1" t="s">
        <v>2045</v>
      </c>
      <c r="R1903" s="1" t="s">
        <v>22</v>
      </c>
    </row>
    <row r="1904" spans="1:18" hidden="1" x14ac:dyDescent="0.3">
      <c r="A1904" s="1" t="s">
        <v>2041</v>
      </c>
      <c r="B1904" s="1" t="s">
        <v>2041</v>
      </c>
      <c r="C1904" s="1" t="s">
        <v>2042</v>
      </c>
      <c r="D1904" s="1">
        <v>138</v>
      </c>
      <c r="E1904" s="1" t="s">
        <v>2089</v>
      </c>
      <c r="F1904" s="1">
        <v>45</v>
      </c>
      <c r="G1904" s="1" t="str">
        <f t="shared" si="68"/>
        <v>45/60</v>
      </c>
      <c r="H1904" s="1">
        <v>2300</v>
      </c>
      <c r="I1904" s="1">
        <v>101</v>
      </c>
      <c r="J1904" s="1">
        <v>80</v>
      </c>
      <c r="K1904" s="1" t="s">
        <v>866</v>
      </c>
      <c r="L1904" s="1" t="s">
        <v>2044</v>
      </c>
      <c r="M1904" s="1">
        <v>2011</v>
      </c>
      <c r="N1904" s="1">
        <v>49.148747447546398</v>
      </c>
      <c r="O1904" s="1">
        <v>-97.366219125322601</v>
      </c>
      <c r="Q1904" s="1" t="s">
        <v>2045</v>
      </c>
      <c r="R1904" s="1" t="s">
        <v>22</v>
      </c>
    </row>
    <row r="1905" spans="1:18" hidden="1" x14ac:dyDescent="0.3">
      <c r="A1905" s="1" t="s">
        <v>2041</v>
      </c>
      <c r="B1905" s="1" t="s">
        <v>2041</v>
      </c>
      <c r="C1905" s="1" t="s">
        <v>2042</v>
      </c>
      <c r="D1905" s="1">
        <v>138</v>
      </c>
      <c r="E1905" s="1" t="s">
        <v>2090</v>
      </c>
      <c r="F1905" s="1">
        <v>46</v>
      </c>
      <c r="G1905" s="1" t="str">
        <f t="shared" si="68"/>
        <v>46/60</v>
      </c>
      <c r="H1905" s="1">
        <v>2300</v>
      </c>
      <c r="I1905" s="1">
        <v>101</v>
      </c>
      <c r="J1905" s="1">
        <v>80</v>
      </c>
      <c r="K1905" s="1" t="s">
        <v>866</v>
      </c>
      <c r="L1905" s="1" t="s">
        <v>2044</v>
      </c>
      <c r="M1905" s="1">
        <v>2011</v>
      </c>
      <c r="N1905" s="1">
        <v>49.160033192893401</v>
      </c>
      <c r="O1905" s="1">
        <v>-97.431138298938095</v>
      </c>
      <c r="Q1905" s="1" t="s">
        <v>2045</v>
      </c>
      <c r="R1905" s="1" t="s">
        <v>22</v>
      </c>
    </row>
    <row r="1906" spans="1:18" hidden="1" x14ac:dyDescent="0.3">
      <c r="A1906" s="1" t="s">
        <v>2041</v>
      </c>
      <c r="B1906" s="1" t="s">
        <v>2041</v>
      </c>
      <c r="C1906" s="1" t="s">
        <v>2042</v>
      </c>
      <c r="D1906" s="1">
        <v>138</v>
      </c>
      <c r="E1906" s="1" t="s">
        <v>2091</v>
      </c>
      <c r="F1906" s="1">
        <v>47</v>
      </c>
      <c r="G1906" s="1" t="str">
        <f t="shared" si="68"/>
        <v>47/60</v>
      </c>
      <c r="H1906" s="1">
        <v>2300</v>
      </c>
      <c r="I1906" s="1">
        <v>101</v>
      </c>
      <c r="J1906" s="1">
        <v>80</v>
      </c>
      <c r="K1906" s="1" t="s">
        <v>866</v>
      </c>
      <c r="L1906" s="1" t="s">
        <v>2044</v>
      </c>
      <c r="M1906" s="1">
        <v>2011</v>
      </c>
      <c r="N1906" s="1">
        <v>49.175501600417</v>
      </c>
      <c r="O1906" s="1">
        <v>-97.435542066373998</v>
      </c>
      <c r="Q1906" s="1" t="s">
        <v>2045</v>
      </c>
      <c r="R1906" s="1" t="s">
        <v>22</v>
      </c>
    </row>
    <row r="1907" spans="1:18" hidden="1" x14ac:dyDescent="0.3">
      <c r="A1907" s="1" t="s">
        <v>2041</v>
      </c>
      <c r="B1907" s="1" t="s">
        <v>2041</v>
      </c>
      <c r="C1907" s="1" t="s">
        <v>2042</v>
      </c>
      <c r="D1907" s="1">
        <v>138</v>
      </c>
      <c r="E1907" s="1" t="s">
        <v>2092</v>
      </c>
      <c r="F1907" s="1">
        <v>48</v>
      </c>
      <c r="G1907" s="1" t="str">
        <f t="shared" si="68"/>
        <v>48/60</v>
      </c>
      <c r="H1907" s="1">
        <v>2300</v>
      </c>
      <c r="I1907" s="1">
        <v>101</v>
      </c>
      <c r="J1907" s="1">
        <v>80</v>
      </c>
      <c r="K1907" s="1" t="s">
        <v>866</v>
      </c>
      <c r="L1907" s="1" t="s">
        <v>2044</v>
      </c>
      <c r="M1907" s="1">
        <v>2011</v>
      </c>
      <c r="N1907" s="1">
        <v>49.175329506853799</v>
      </c>
      <c r="O1907" s="1">
        <v>-97.423556720483205</v>
      </c>
      <c r="Q1907" s="1" t="s">
        <v>2045</v>
      </c>
      <c r="R1907" s="1" t="s">
        <v>22</v>
      </c>
    </row>
    <row r="1908" spans="1:18" hidden="1" x14ac:dyDescent="0.3">
      <c r="A1908" s="1" t="s">
        <v>2041</v>
      </c>
      <c r="B1908" s="1" t="s">
        <v>2041</v>
      </c>
      <c r="C1908" s="1" t="s">
        <v>2042</v>
      </c>
      <c r="D1908" s="1">
        <v>138</v>
      </c>
      <c r="E1908" s="1" t="s">
        <v>2093</v>
      </c>
      <c r="F1908" s="1">
        <v>49</v>
      </c>
      <c r="G1908" s="1" t="str">
        <f t="shared" si="68"/>
        <v>49/60</v>
      </c>
      <c r="H1908" s="1">
        <v>2300</v>
      </c>
      <c r="I1908" s="1">
        <v>101</v>
      </c>
      <c r="J1908" s="1">
        <v>80</v>
      </c>
      <c r="K1908" s="1" t="s">
        <v>866</v>
      </c>
      <c r="L1908" s="1" t="s">
        <v>2044</v>
      </c>
      <c r="M1908" s="1">
        <v>2011</v>
      </c>
      <c r="N1908" s="1">
        <v>49.175915974954101</v>
      </c>
      <c r="O1908" s="1">
        <v>-97.410836098570101</v>
      </c>
      <c r="Q1908" s="1" t="s">
        <v>2045</v>
      </c>
      <c r="R1908" s="1" t="s">
        <v>22</v>
      </c>
    </row>
    <row r="1909" spans="1:18" hidden="1" x14ac:dyDescent="0.3">
      <c r="A1909" s="1" t="s">
        <v>2041</v>
      </c>
      <c r="B1909" s="1" t="s">
        <v>2041</v>
      </c>
      <c r="C1909" s="1" t="s">
        <v>2042</v>
      </c>
      <c r="D1909" s="1">
        <v>138</v>
      </c>
      <c r="E1909" s="1" t="s">
        <v>2094</v>
      </c>
      <c r="F1909" s="1">
        <v>50</v>
      </c>
      <c r="G1909" s="1" t="str">
        <f t="shared" si="68"/>
        <v>50/60</v>
      </c>
      <c r="H1909" s="1">
        <v>2300</v>
      </c>
      <c r="I1909" s="1">
        <v>101</v>
      </c>
      <c r="J1909" s="1">
        <v>80</v>
      </c>
      <c r="K1909" s="1" t="s">
        <v>866</v>
      </c>
      <c r="L1909" s="1" t="s">
        <v>2044</v>
      </c>
      <c r="M1909" s="1">
        <v>2011</v>
      </c>
      <c r="N1909" s="1">
        <v>49.176153698811397</v>
      </c>
      <c r="O1909" s="1">
        <v>-97.397310081955098</v>
      </c>
      <c r="Q1909" s="1" t="s">
        <v>2045</v>
      </c>
      <c r="R1909" s="1" t="s">
        <v>22</v>
      </c>
    </row>
    <row r="1910" spans="1:18" hidden="1" x14ac:dyDescent="0.3">
      <c r="A1910" s="1" t="s">
        <v>2041</v>
      </c>
      <c r="B1910" s="1" t="s">
        <v>2041</v>
      </c>
      <c r="C1910" s="1" t="s">
        <v>2042</v>
      </c>
      <c r="D1910" s="1">
        <v>138</v>
      </c>
      <c r="E1910" s="1" t="s">
        <v>2095</v>
      </c>
      <c r="F1910" s="1">
        <v>51</v>
      </c>
      <c r="G1910" s="1" t="str">
        <f t="shared" si="68"/>
        <v>51/60</v>
      </c>
      <c r="H1910" s="1">
        <v>2300</v>
      </c>
      <c r="I1910" s="1">
        <v>101</v>
      </c>
      <c r="J1910" s="1">
        <v>80</v>
      </c>
      <c r="K1910" s="1" t="s">
        <v>866</v>
      </c>
      <c r="L1910" s="1" t="s">
        <v>2044</v>
      </c>
      <c r="M1910" s="1">
        <v>2011</v>
      </c>
      <c r="N1910" s="1">
        <v>49.172710130770298</v>
      </c>
      <c r="O1910" s="1">
        <v>-97.334256187250901</v>
      </c>
      <c r="Q1910" s="1" t="s">
        <v>2045</v>
      </c>
      <c r="R1910" s="1" t="s">
        <v>22</v>
      </c>
    </row>
    <row r="1911" spans="1:18" hidden="1" x14ac:dyDescent="0.3">
      <c r="A1911" s="1" t="s">
        <v>2041</v>
      </c>
      <c r="B1911" s="1" t="s">
        <v>2041</v>
      </c>
      <c r="C1911" s="1" t="s">
        <v>2042</v>
      </c>
      <c r="D1911" s="1">
        <v>138</v>
      </c>
      <c r="E1911" s="1" t="s">
        <v>2096</v>
      </c>
      <c r="F1911" s="1">
        <v>52</v>
      </c>
      <c r="G1911" s="1" t="str">
        <f t="shared" si="68"/>
        <v>52/60</v>
      </c>
      <c r="H1911" s="1">
        <v>2300</v>
      </c>
      <c r="I1911" s="1">
        <v>101</v>
      </c>
      <c r="J1911" s="1">
        <v>80</v>
      </c>
      <c r="K1911" s="1" t="s">
        <v>866</v>
      </c>
      <c r="L1911" s="1" t="s">
        <v>2044</v>
      </c>
      <c r="M1911" s="1">
        <v>2011</v>
      </c>
      <c r="N1911" s="1">
        <v>49.178323644775702</v>
      </c>
      <c r="O1911" s="1">
        <v>-97.350178486045294</v>
      </c>
      <c r="Q1911" s="1" t="s">
        <v>2045</v>
      </c>
      <c r="R1911" s="1" t="s">
        <v>22</v>
      </c>
    </row>
    <row r="1912" spans="1:18" hidden="1" x14ac:dyDescent="0.3">
      <c r="A1912" s="1" t="s">
        <v>2041</v>
      </c>
      <c r="B1912" s="1" t="s">
        <v>2041</v>
      </c>
      <c r="C1912" s="1" t="s">
        <v>2042</v>
      </c>
      <c r="D1912" s="1">
        <v>138</v>
      </c>
      <c r="E1912" s="1" t="s">
        <v>2097</v>
      </c>
      <c r="F1912" s="1">
        <v>53</v>
      </c>
      <c r="G1912" s="1" t="str">
        <f t="shared" si="68"/>
        <v>53/60</v>
      </c>
      <c r="H1912" s="1">
        <v>2300</v>
      </c>
      <c r="I1912" s="1">
        <v>101</v>
      </c>
      <c r="J1912" s="1">
        <v>80</v>
      </c>
      <c r="K1912" s="1" t="s">
        <v>866</v>
      </c>
      <c r="L1912" s="1" t="s">
        <v>2044</v>
      </c>
      <c r="M1912" s="1">
        <v>2011</v>
      </c>
      <c r="N1912" s="1">
        <v>49.178351995655198</v>
      </c>
      <c r="O1912" s="1">
        <v>-97.359879283279597</v>
      </c>
      <c r="Q1912" s="1" t="s">
        <v>2045</v>
      </c>
      <c r="R1912" s="1" t="s">
        <v>22</v>
      </c>
    </row>
    <row r="1913" spans="1:18" hidden="1" x14ac:dyDescent="0.3">
      <c r="A1913" s="1" t="s">
        <v>2041</v>
      </c>
      <c r="B1913" s="1" t="s">
        <v>2041</v>
      </c>
      <c r="C1913" s="1" t="s">
        <v>2042</v>
      </c>
      <c r="D1913" s="1">
        <v>138</v>
      </c>
      <c r="E1913" s="1" t="s">
        <v>2098</v>
      </c>
      <c r="F1913" s="1">
        <v>54</v>
      </c>
      <c r="G1913" s="1" t="str">
        <f t="shared" si="68"/>
        <v>54/60</v>
      </c>
      <c r="H1913" s="1">
        <v>2300</v>
      </c>
      <c r="I1913" s="1">
        <v>101</v>
      </c>
      <c r="J1913" s="1">
        <v>80</v>
      </c>
      <c r="K1913" s="1" t="s">
        <v>866</v>
      </c>
      <c r="L1913" s="1" t="s">
        <v>2044</v>
      </c>
      <c r="M1913" s="1">
        <v>2011</v>
      </c>
      <c r="N1913" s="1">
        <v>49.1783526276092</v>
      </c>
      <c r="O1913" s="1">
        <v>-97.367660018787902</v>
      </c>
      <c r="Q1913" s="1" t="s">
        <v>2045</v>
      </c>
      <c r="R1913" s="1" t="s">
        <v>22</v>
      </c>
    </row>
    <row r="1914" spans="1:18" hidden="1" x14ac:dyDescent="0.3">
      <c r="A1914" s="1" t="s">
        <v>2041</v>
      </c>
      <c r="B1914" s="1" t="s">
        <v>2041</v>
      </c>
      <c r="C1914" s="1" t="s">
        <v>2042</v>
      </c>
      <c r="D1914" s="1">
        <v>138</v>
      </c>
      <c r="E1914" s="1" t="s">
        <v>2099</v>
      </c>
      <c r="F1914" s="1">
        <v>55</v>
      </c>
      <c r="G1914" s="1" t="str">
        <f t="shared" si="68"/>
        <v>55/60</v>
      </c>
      <c r="H1914" s="1">
        <v>2300</v>
      </c>
      <c r="I1914" s="1">
        <v>101</v>
      </c>
      <c r="J1914" s="1">
        <v>80</v>
      </c>
      <c r="K1914" s="1" t="s">
        <v>866</v>
      </c>
      <c r="L1914" s="1" t="s">
        <v>2044</v>
      </c>
      <c r="M1914" s="1">
        <v>2011</v>
      </c>
      <c r="N1914" s="1">
        <v>49.1782899578007</v>
      </c>
      <c r="O1914" s="1">
        <v>-97.377016233722699</v>
      </c>
      <c r="Q1914" s="1" t="s">
        <v>2045</v>
      </c>
      <c r="R1914" s="1" t="s">
        <v>22</v>
      </c>
    </row>
    <row r="1915" spans="1:18" hidden="1" x14ac:dyDescent="0.3">
      <c r="A1915" s="1" t="s">
        <v>2041</v>
      </c>
      <c r="B1915" s="1" t="s">
        <v>2041</v>
      </c>
      <c r="C1915" s="1" t="s">
        <v>2042</v>
      </c>
      <c r="D1915" s="1">
        <v>138</v>
      </c>
      <c r="E1915" s="1" t="s">
        <v>2100</v>
      </c>
      <c r="F1915" s="1">
        <v>56</v>
      </c>
      <c r="G1915" s="1" t="str">
        <f t="shared" si="68"/>
        <v>56/60</v>
      </c>
      <c r="H1915" s="1">
        <v>2300</v>
      </c>
      <c r="I1915" s="1">
        <v>101</v>
      </c>
      <c r="J1915" s="1">
        <v>80</v>
      </c>
      <c r="K1915" s="1" t="s">
        <v>866</v>
      </c>
      <c r="L1915" s="1" t="s">
        <v>2044</v>
      </c>
      <c r="M1915" s="1">
        <v>2011</v>
      </c>
      <c r="N1915" s="1">
        <v>49.188890565281397</v>
      </c>
      <c r="O1915" s="1">
        <v>-97.381455217804302</v>
      </c>
      <c r="Q1915" s="1" t="s">
        <v>2045</v>
      </c>
      <c r="R1915" s="1" t="s">
        <v>22</v>
      </c>
    </row>
    <row r="1916" spans="1:18" hidden="1" x14ac:dyDescent="0.3">
      <c r="A1916" s="1" t="s">
        <v>2041</v>
      </c>
      <c r="B1916" s="1" t="s">
        <v>2041</v>
      </c>
      <c r="C1916" s="1" t="s">
        <v>2042</v>
      </c>
      <c r="D1916" s="1">
        <v>138</v>
      </c>
      <c r="E1916" s="1" t="s">
        <v>2101</v>
      </c>
      <c r="F1916" s="1">
        <v>57</v>
      </c>
      <c r="G1916" s="1" t="str">
        <f t="shared" si="68"/>
        <v>57/60</v>
      </c>
      <c r="H1916" s="1">
        <v>2300</v>
      </c>
      <c r="I1916" s="1">
        <v>101</v>
      </c>
      <c r="J1916" s="1">
        <v>80</v>
      </c>
      <c r="K1916" s="1" t="s">
        <v>866</v>
      </c>
      <c r="L1916" s="1" t="s">
        <v>2044</v>
      </c>
      <c r="M1916" s="1">
        <v>2011</v>
      </c>
      <c r="N1916" s="1">
        <v>49.188833483024801</v>
      </c>
      <c r="O1916" s="1">
        <v>-97.371562679271094</v>
      </c>
      <c r="Q1916" s="1" t="s">
        <v>2045</v>
      </c>
      <c r="R1916" s="1" t="s">
        <v>22</v>
      </c>
    </row>
    <row r="1917" spans="1:18" hidden="1" x14ac:dyDescent="0.3">
      <c r="A1917" s="1" t="s">
        <v>2041</v>
      </c>
      <c r="B1917" s="1" t="s">
        <v>2041</v>
      </c>
      <c r="C1917" s="1" t="s">
        <v>2042</v>
      </c>
      <c r="D1917" s="1">
        <v>138</v>
      </c>
      <c r="E1917" s="1" t="s">
        <v>2102</v>
      </c>
      <c r="F1917" s="1">
        <v>58</v>
      </c>
      <c r="G1917" s="1" t="str">
        <f t="shared" si="68"/>
        <v>58/60</v>
      </c>
      <c r="H1917" s="1">
        <v>2300</v>
      </c>
      <c r="I1917" s="1">
        <v>101</v>
      </c>
      <c r="J1917" s="1">
        <v>80</v>
      </c>
      <c r="K1917" s="1" t="s">
        <v>866</v>
      </c>
      <c r="L1917" s="1" t="s">
        <v>2044</v>
      </c>
      <c r="M1917" s="1">
        <v>2011</v>
      </c>
      <c r="N1917" s="1">
        <v>49.189170760367197</v>
      </c>
      <c r="O1917" s="1">
        <v>-97.363237292845298</v>
      </c>
      <c r="Q1917" s="1" t="s">
        <v>2045</v>
      </c>
      <c r="R1917" s="1" t="s">
        <v>22</v>
      </c>
    </row>
    <row r="1918" spans="1:18" hidden="1" x14ac:dyDescent="0.3">
      <c r="A1918" s="1" t="s">
        <v>2041</v>
      </c>
      <c r="B1918" s="1" t="s">
        <v>2041</v>
      </c>
      <c r="C1918" s="1" t="s">
        <v>2042</v>
      </c>
      <c r="D1918" s="1">
        <v>138</v>
      </c>
      <c r="E1918" s="1" t="s">
        <v>2103</v>
      </c>
      <c r="F1918" s="1">
        <v>59</v>
      </c>
      <c r="G1918" s="1" t="str">
        <f t="shared" si="68"/>
        <v>59/60</v>
      </c>
      <c r="H1918" s="1">
        <v>2300</v>
      </c>
      <c r="I1918" s="1">
        <v>101</v>
      </c>
      <c r="J1918" s="1">
        <v>80</v>
      </c>
      <c r="K1918" s="1" t="s">
        <v>866</v>
      </c>
      <c r="L1918" s="1" t="s">
        <v>2044</v>
      </c>
      <c r="M1918" s="1">
        <v>2011</v>
      </c>
      <c r="N1918" s="1">
        <v>49.189072917095402</v>
      </c>
      <c r="O1918" s="1">
        <v>-97.344844844445802</v>
      </c>
      <c r="Q1918" s="1" t="s">
        <v>2045</v>
      </c>
      <c r="R1918" s="1" t="s">
        <v>22</v>
      </c>
    </row>
    <row r="1919" spans="1:18" hidden="1" x14ac:dyDescent="0.3">
      <c r="A1919" s="1" t="s">
        <v>2041</v>
      </c>
      <c r="B1919" s="1" t="s">
        <v>2041</v>
      </c>
      <c r="C1919" s="1" t="s">
        <v>2042</v>
      </c>
      <c r="D1919" s="1">
        <v>138</v>
      </c>
      <c r="E1919" s="1" t="s">
        <v>2104</v>
      </c>
      <c r="F1919" s="1">
        <v>60</v>
      </c>
      <c r="G1919" s="1" t="str">
        <f t="shared" si="68"/>
        <v>60/60</v>
      </c>
      <c r="H1919" s="1">
        <v>2300</v>
      </c>
      <c r="I1919" s="1">
        <v>101</v>
      </c>
      <c r="J1919" s="1">
        <v>80</v>
      </c>
      <c r="K1919" s="1" t="s">
        <v>866</v>
      </c>
      <c r="L1919" s="1" t="s">
        <v>2044</v>
      </c>
      <c r="M1919" s="1">
        <v>2011</v>
      </c>
      <c r="N1919" s="1">
        <v>49.189649510021198</v>
      </c>
      <c r="O1919" s="1">
        <v>-97.336276497816797</v>
      </c>
      <c r="Q1919" s="1" t="s">
        <v>2045</v>
      </c>
      <c r="R1919" s="1" t="s">
        <v>22</v>
      </c>
    </row>
    <row r="1920" spans="1:18" hidden="1" x14ac:dyDescent="0.3">
      <c r="A1920" s="1" t="s">
        <v>2041</v>
      </c>
      <c r="B1920" s="1" t="s">
        <v>2041</v>
      </c>
      <c r="C1920" s="1" t="s">
        <v>2105</v>
      </c>
      <c r="D1920" s="1">
        <v>120.45</v>
      </c>
      <c r="E1920" s="1" t="s">
        <v>2106</v>
      </c>
      <c r="F1920" s="1">
        <v>1</v>
      </c>
      <c r="G1920" s="1" t="str">
        <f t="shared" ref="G1920:G1951" si="69">F1920&amp;"/"&amp;73</f>
        <v>1/73</v>
      </c>
      <c r="H1920" s="1">
        <v>1650</v>
      </c>
      <c r="I1920" s="1">
        <v>82</v>
      </c>
      <c r="J1920" s="1">
        <v>80</v>
      </c>
      <c r="K1920" s="1" t="s">
        <v>25</v>
      </c>
      <c r="L1920" s="1" t="s">
        <v>2107</v>
      </c>
      <c r="M1920" s="1" t="s">
        <v>8367</v>
      </c>
      <c r="N1920" s="1">
        <v>49.3747883519925</v>
      </c>
      <c r="O1920" s="1">
        <v>-98.589500445640795</v>
      </c>
      <c r="P1920" s="1" t="s">
        <v>8370</v>
      </c>
      <c r="Q1920" s="1" t="s">
        <v>8371</v>
      </c>
      <c r="R1920" s="1" t="s">
        <v>22</v>
      </c>
    </row>
    <row r="1921" spans="1:18" hidden="1" x14ac:dyDescent="0.3">
      <c r="A1921" s="1" t="s">
        <v>2041</v>
      </c>
      <c r="B1921" s="1" t="s">
        <v>2041</v>
      </c>
      <c r="C1921" s="1" t="s">
        <v>2105</v>
      </c>
      <c r="D1921" s="1">
        <v>120.45</v>
      </c>
      <c r="E1921" s="1" t="s">
        <v>2108</v>
      </c>
      <c r="F1921" s="1">
        <v>2</v>
      </c>
      <c r="G1921" s="1" t="str">
        <f t="shared" si="69"/>
        <v>2/73</v>
      </c>
      <c r="H1921" s="1">
        <v>1650</v>
      </c>
      <c r="I1921" s="1">
        <v>82</v>
      </c>
      <c r="J1921" s="1">
        <v>80</v>
      </c>
      <c r="K1921" s="1" t="s">
        <v>25</v>
      </c>
      <c r="L1921" s="1" t="s">
        <v>2107</v>
      </c>
      <c r="M1921" s="1" t="s">
        <v>8367</v>
      </c>
      <c r="N1921" s="1">
        <v>49.376381072114199</v>
      </c>
      <c r="O1921" s="1">
        <v>-98.584714000491303</v>
      </c>
      <c r="P1921" s="1" t="s">
        <v>8370</v>
      </c>
      <c r="Q1921" s="1" t="s">
        <v>8371</v>
      </c>
      <c r="R1921" s="1" t="s">
        <v>22</v>
      </c>
    </row>
    <row r="1922" spans="1:18" hidden="1" x14ac:dyDescent="0.3">
      <c r="A1922" s="1" t="s">
        <v>2041</v>
      </c>
      <c r="B1922" s="1" t="s">
        <v>2041</v>
      </c>
      <c r="C1922" s="1" t="s">
        <v>2105</v>
      </c>
      <c r="D1922" s="1">
        <v>120.45</v>
      </c>
      <c r="E1922" s="1" t="s">
        <v>2109</v>
      </c>
      <c r="F1922" s="1">
        <v>3</v>
      </c>
      <c r="G1922" s="1" t="str">
        <f t="shared" si="69"/>
        <v>3/73</v>
      </c>
      <c r="H1922" s="1">
        <v>1650</v>
      </c>
      <c r="I1922" s="1">
        <v>82</v>
      </c>
      <c r="J1922" s="1">
        <v>80</v>
      </c>
      <c r="K1922" s="1" t="s">
        <v>25</v>
      </c>
      <c r="L1922" s="1" t="s">
        <v>2107</v>
      </c>
      <c r="M1922" s="1" t="s">
        <v>8367</v>
      </c>
      <c r="N1922" s="1">
        <v>49.377927899586901</v>
      </c>
      <c r="O1922" s="1">
        <v>-98.580012254236294</v>
      </c>
      <c r="P1922" s="1" t="s">
        <v>8370</v>
      </c>
      <c r="Q1922" s="1" t="s">
        <v>8371</v>
      </c>
      <c r="R1922" s="1" t="s">
        <v>22</v>
      </c>
    </row>
    <row r="1923" spans="1:18" hidden="1" x14ac:dyDescent="0.3">
      <c r="A1923" s="1" t="s">
        <v>2041</v>
      </c>
      <c r="B1923" s="1" t="s">
        <v>2041</v>
      </c>
      <c r="C1923" s="1" t="s">
        <v>2105</v>
      </c>
      <c r="D1923" s="1">
        <v>120.45</v>
      </c>
      <c r="E1923" s="1" t="s">
        <v>2110</v>
      </c>
      <c r="F1923" s="1">
        <v>4</v>
      </c>
      <c r="G1923" s="1" t="str">
        <f t="shared" si="69"/>
        <v>4/73</v>
      </c>
      <c r="H1923" s="1">
        <v>1650</v>
      </c>
      <c r="I1923" s="1">
        <v>82</v>
      </c>
      <c r="J1923" s="1">
        <v>80</v>
      </c>
      <c r="K1923" s="1" t="s">
        <v>25</v>
      </c>
      <c r="L1923" s="1" t="s">
        <v>2107</v>
      </c>
      <c r="M1923" s="1" t="s">
        <v>8367</v>
      </c>
      <c r="N1923" s="1">
        <v>49.379559127580002</v>
      </c>
      <c r="O1923" s="1">
        <v>-98.575300660517897</v>
      </c>
      <c r="P1923" s="1" t="s">
        <v>8370</v>
      </c>
      <c r="Q1923" s="1" t="s">
        <v>8371</v>
      </c>
      <c r="R1923" s="1" t="s">
        <v>22</v>
      </c>
    </row>
    <row r="1924" spans="1:18" hidden="1" x14ac:dyDescent="0.3">
      <c r="A1924" s="1" t="s">
        <v>2041</v>
      </c>
      <c r="B1924" s="1" t="s">
        <v>2041</v>
      </c>
      <c r="C1924" s="1" t="s">
        <v>2105</v>
      </c>
      <c r="D1924" s="1">
        <v>120.45</v>
      </c>
      <c r="E1924" s="1" t="s">
        <v>2111</v>
      </c>
      <c r="F1924" s="1">
        <v>5</v>
      </c>
      <c r="G1924" s="1" t="str">
        <f t="shared" si="69"/>
        <v>5/73</v>
      </c>
      <c r="H1924" s="1">
        <v>1650</v>
      </c>
      <c r="I1924" s="1">
        <v>82</v>
      </c>
      <c r="J1924" s="1">
        <v>80</v>
      </c>
      <c r="K1924" s="1" t="s">
        <v>25</v>
      </c>
      <c r="L1924" s="1" t="s">
        <v>2107</v>
      </c>
      <c r="M1924" s="1" t="s">
        <v>8367</v>
      </c>
      <c r="N1924" s="1">
        <v>49.366918193624798</v>
      </c>
      <c r="O1924" s="1">
        <v>-98.569849884414396</v>
      </c>
      <c r="P1924" s="1" t="s">
        <v>8370</v>
      </c>
      <c r="Q1924" s="1" t="s">
        <v>8371</v>
      </c>
      <c r="R1924" s="1" t="s">
        <v>22</v>
      </c>
    </row>
    <row r="1925" spans="1:18" hidden="1" x14ac:dyDescent="0.3">
      <c r="A1925" s="1" t="s">
        <v>2041</v>
      </c>
      <c r="B1925" s="1" t="s">
        <v>2041</v>
      </c>
      <c r="C1925" s="1" t="s">
        <v>2105</v>
      </c>
      <c r="D1925" s="1">
        <v>120.45</v>
      </c>
      <c r="E1925" s="1" t="s">
        <v>2112</v>
      </c>
      <c r="F1925" s="1">
        <v>6</v>
      </c>
      <c r="G1925" s="1" t="str">
        <f t="shared" si="69"/>
        <v>6/73</v>
      </c>
      <c r="H1925" s="1">
        <v>1650</v>
      </c>
      <c r="I1925" s="1">
        <v>82</v>
      </c>
      <c r="J1925" s="1">
        <v>80</v>
      </c>
      <c r="K1925" s="1" t="s">
        <v>25</v>
      </c>
      <c r="L1925" s="1" t="s">
        <v>2107</v>
      </c>
      <c r="M1925" s="1" t="s">
        <v>8367</v>
      </c>
      <c r="N1925" s="1">
        <v>49.371208735683403</v>
      </c>
      <c r="O1925" s="1">
        <v>-98.561010591569399</v>
      </c>
      <c r="P1925" s="1" t="s">
        <v>8370</v>
      </c>
      <c r="Q1925" s="1" t="s">
        <v>8371</v>
      </c>
      <c r="R1925" s="1" t="s">
        <v>22</v>
      </c>
    </row>
    <row r="1926" spans="1:18" hidden="1" x14ac:dyDescent="0.3">
      <c r="A1926" s="1" t="s">
        <v>2041</v>
      </c>
      <c r="B1926" s="1" t="s">
        <v>2041</v>
      </c>
      <c r="C1926" s="1" t="s">
        <v>2105</v>
      </c>
      <c r="D1926" s="1">
        <v>120.45</v>
      </c>
      <c r="E1926" s="1" t="s">
        <v>2113</v>
      </c>
      <c r="F1926" s="1">
        <v>7</v>
      </c>
      <c r="G1926" s="1" t="str">
        <f t="shared" si="69"/>
        <v>7/73</v>
      </c>
      <c r="H1926" s="1">
        <v>1650</v>
      </c>
      <c r="I1926" s="1">
        <v>82</v>
      </c>
      <c r="J1926" s="1">
        <v>80</v>
      </c>
      <c r="K1926" s="1" t="s">
        <v>25</v>
      </c>
      <c r="L1926" s="1" t="s">
        <v>2107</v>
      </c>
      <c r="M1926" s="1" t="s">
        <v>8367</v>
      </c>
      <c r="N1926" s="1">
        <v>49.3777496413053</v>
      </c>
      <c r="O1926" s="1">
        <v>-98.602871560391904</v>
      </c>
      <c r="P1926" s="1" t="s">
        <v>8370</v>
      </c>
      <c r="Q1926" s="1" t="s">
        <v>8371</v>
      </c>
      <c r="R1926" s="1" t="s">
        <v>22</v>
      </c>
    </row>
    <row r="1927" spans="1:18" hidden="1" x14ac:dyDescent="0.3">
      <c r="A1927" s="1" t="s">
        <v>2041</v>
      </c>
      <c r="B1927" s="1" t="s">
        <v>2041</v>
      </c>
      <c r="C1927" s="1" t="s">
        <v>2105</v>
      </c>
      <c r="D1927" s="1">
        <v>120.45</v>
      </c>
      <c r="E1927" s="1" t="s">
        <v>2114</v>
      </c>
      <c r="F1927" s="1">
        <v>8</v>
      </c>
      <c r="G1927" s="1" t="str">
        <f t="shared" si="69"/>
        <v>8/73</v>
      </c>
      <c r="H1927" s="1">
        <v>1650</v>
      </c>
      <c r="I1927" s="1">
        <v>82</v>
      </c>
      <c r="J1927" s="1">
        <v>80</v>
      </c>
      <c r="K1927" s="1" t="s">
        <v>25</v>
      </c>
      <c r="L1927" s="1" t="s">
        <v>2107</v>
      </c>
      <c r="M1927" s="1" t="s">
        <v>8367</v>
      </c>
      <c r="N1927" s="1">
        <v>49.376010841686401</v>
      </c>
      <c r="O1927" s="1">
        <v>-98.607494519621596</v>
      </c>
      <c r="P1927" s="1" t="s">
        <v>8370</v>
      </c>
      <c r="Q1927" s="1" t="s">
        <v>8371</v>
      </c>
      <c r="R1927" s="1" t="s">
        <v>22</v>
      </c>
    </row>
    <row r="1928" spans="1:18" hidden="1" x14ac:dyDescent="0.3">
      <c r="A1928" s="1" t="s">
        <v>2041</v>
      </c>
      <c r="B1928" s="1" t="s">
        <v>2041</v>
      </c>
      <c r="C1928" s="1" t="s">
        <v>2105</v>
      </c>
      <c r="D1928" s="1">
        <v>120.45</v>
      </c>
      <c r="E1928" s="1" t="s">
        <v>2115</v>
      </c>
      <c r="F1928" s="1">
        <v>9</v>
      </c>
      <c r="G1928" s="1" t="str">
        <f t="shared" si="69"/>
        <v>9/73</v>
      </c>
      <c r="H1928" s="1">
        <v>1650</v>
      </c>
      <c r="I1928" s="1">
        <v>82</v>
      </c>
      <c r="J1928" s="1">
        <v>80</v>
      </c>
      <c r="K1928" s="1" t="s">
        <v>25</v>
      </c>
      <c r="L1928" s="1" t="s">
        <v>2107</v>
      </c>
      <c r="M1928" s="1" t="s">
        <v>8367</v>
      </c>
      <c r="N1928" s="1">
        <v>49.374239436246697</v>
      </c>
      <c r="O1928" s="1">
        <v>-98.612144132193805</v>
      </c>
      <c r="P1928" s="1" t="s">
        <v>8370</v>
      </c>
      <c r="Q1928" s="1" t="s">
        <v>8371</v>
      </c>
      <c r="R1928" s="1" t="s">
        <v>22</v>
      </c>
    </row>
    <row r="1929" spans="1:18" hidden="1" x14ac:dyDescent="0.3">
      <c r="A1929" s="1" t="s">
        <v>2041</v>
      </c>
      <c r="B1929" s="1" t="s">
        <v>2041</v>
      </c>
      <c r="C1929" s="1" t="s">
        <v>2105</v>
      </c>
      <c r="D1929" s="1">
        <v>120.45</v>
      </c>
      <c r="E1929" s="1" t="s">
        <v>2116</v>
      </c>
      <c r="F1929" s="1">
        <v>10</v>
      </c>
      <c r="G1929" s="1" t="str">
        <f t="shared" si="69"/>
        <v>10/73</v>
      </c>
      <c r="H1929" s="1">
        <v>1650</v>
      </c>
      <c r="I1929" s="1">
        <v>82</v>
      </c>
      <c r="J1929" s="1">
        <v>80</v>
      </c>
      <c r="K1929" s="1" t="s">
        <v>25</v>
      </c>
      <c r="L1929" s="1" t="s">
        <v>2107</v>
      </c>
      <c r="M1929" s="1" t="s">
        <v>8367</v>
      </c>
      <c r="N1929" s="1">
        <v>49.362957979049298</v>
      </c>
      <c r="O1929" s="1">
        <v>-98.610406935944397</v>
      </c>
      <c r="P1929" s="1" t="s">
        <v>8370</v>
      </c>
      <c r="Q1929" s="1" t="s">
        <v>8371</v>
      </c>
      <c r="R1929" s="1" t="s">
        <v>22</v>
      </c>
    </row>
    <row r="1930" spans="1:18" hidden="1" x14ac:dyDescent="0.3">
      <c r="A1930" s="1" t="s">
        <v>2041</v>
      </c>
      <c r="B1930" s="1" t="s">
        <v>2041</v>
      </c>
      <c r="C1930" s="1" t="s">
        <v>2105</v>
      </c>
      <c r="D1930" s="1">
        <v>120.45</v>
      </c>
      <c r="E1930" s="1" t="s">
        <v>2117</v>
      </c>
      <c r="F1930" s="1">
        <v>11</v>
      </c>
      <c r="G1930" s="1" t="str">
        <f t="shared" si="69"/>
        <v>11/73</v>
      </c>
      <c r="H1930" s="1">
        <v>1650</v>
      </c>
      <c r="I1930" s="1">
        <v>82</v>
      </c>
      <c r="J1930" s="1">
        <v>80</v>
      </c>
      <c r="K1930" s="1" t="s">
        <v>25</v>
      </c>
      <c r="L1930" s="1" t="s">
        <v>2107</v>
      </c>
      <c r="M1930" s="1" t="s">
        <v>8367</v>
      </c>
      <c r="N1930" s="1">
        <v>49.361033905467501</v>
      </c>
      <c r="O1930" s="1">
        <v>-98.615399601129994</v>
      </c>
      <c r="P1930" s="1" t="s">
        <v>8370</v>
      </c>
      <c r="Q1930" s="1" t="s">
        <v>8371</v>
      </c>
      <c r="R1930" s="1" t="s">
        <v>22</v>
      </c>
    </row>
    <row r="1931" spans="1:18" hidden="1" x14ac:dyDescent="0.3">
      <c r="A1931" s="1" t="s">
        <v>2041</v>
      </c>
      <c r="B1931" s="1" t="s">
        <v>2041</v>
      </c>
      <c r="C1931" s="1" t="s">
        <v>2105</v>
      </c>
      <c r="D1931" s="1">
        <v>120.45</v>
      </c>
      <c r="E1931" s="1" t="s">
        <v>2118</v>
      </c>
      <c r="F1931" s="1">
        <v>12</v>
      </c>
      <c r="G1931" s="1" t="str">
        <f t="shared" si="69"/>
        <v>12/73</v>
      </c>
      <c r="H1931" s="1">
        <v>1650</v>
      </c>
      <c r="I1931" s="1">
        <v>82</v>
      </c>
      <c r="J1931" s="1">
        <v>80</v>
      </c>
      <c r="K1931" s="1" t="s">
        <v>25</v>
      </c>
      <c r="L1931" s="1" t="s">
        <v>2107</v>
      </c>
      <c r="M1931" s="1" t="s">
        <v>8367</v>
      </c>
      <c r="N1931" s="1">
        <v>49.387588004090397</v>
      </c>
      <c r="O1931" s="1">
        <v>-98.570024308210293</v>
      </c>
      <c r="P1931" s="1" t="s">
        <v>8370</v>
      </c>
      <c r="Q1931" s="1" t="s">
        <v>8371</v>
      </c>
      <c r="R1931" s="1" t="s">
        <v>22</v>
      </c>
    </row>
    <row r="1932" spans="1:18" hidden="1" x14ac:dyDescent="0.3">
      <c r="A1932" s="1" t="s">
        <v>2041</v>
      </c>
      <c r="B1932" s="1" t="s">
        <v>2041</v>
      </c>
      <c r="C1932" s="1" t="s">
        <v>2105</v>
      </c>
      <c r="D1932" s="1">
        <v>120.45</v>
      </c>
      <c r="E1932" s="1" t="s">
        <v>2119</v>
      </c>
      <c r="F1932" s="1">
        <v>13</v>
      </c>
      <c r="G1932" s="1" t="str">
        <f t="shared" si="69"/>
        <v>13/73</v>
      </c>
      <c r="H1932" s="1">
        <v>1650</v>
      </c>
      <c r="I1932" s="1">
        <v>82</v>
      </c>
      <c r="J1932" s="1">
        <v>80</v>
      </c>
      <c r="K1932" s="1" t="s">
        <v>25</v>
      </c>
      <c r="L1932" s="1" t="s">
        <v>2107</v>
      </c>
      <c r="M1932" s="1" t="s">
        <v>8367</v>
      </c>
      <c r="N1932" s="1">
        <v>49.345376087496902</v>
      </c>
      <c r="O1932" s="1">
        <v>-98.657650288605097</v>
      </c>
      <c r="P1932" s="1" t="s">
        <v>8370</v>
      </c>
      <c r="Q1932" s="1" t="s">
        <v>8371</v>
      </c>
      <c r="R1932" s="1" t="s">
        <v>22</v>
      </c>
    </row>
    <row r="1933" spans="1:18" hidden="1" x14ac:dyDescent="0.3">
      <c r="A1933" s="1" t="s">
        <v>2041</v>
      </c>
      <c r="B1933" s="1" t="s">
        <v>2041</v>
      </c>
      <c r="C1933" s="1" t="s">
        <v>2105</v>
      </c>
      <c r="D1933" s="1">
        <v>120.45</v>
      </c>
      <c r="E1933" s="1" t="s">
        <v>2120</v>
      </c>
      <c r="F1933" s="1">
        <v>14</v>
      </c>
      <c r="G1933" s="1" t="str">
        <f t="shared" si="69"/>
        <v>14/73</v>
      </c>
      <c r="H1933" s="1">
        <v>1650</v>
      </c>
      <c r="I1933" s="1">
        <v>82</v>
      </c>
      <c r="J1933" s="1">
        <v>80</v>
      </c>
      <c r="K1933" s="1" t="s">
        <v>25</v>
      </c>
      <c r="L1933" s="1" t="s">
        <v>2107</v>
      </c>
      <c r="M1933" s="1" t="s">
        <v>8367</v>
      </c>
      <c r="N1933" s="1">
        <v>49.342994375129997</v>
      </c>
      <c r="O1933" s="1">
        <v>-98.663904375985993</v>
      </c>
      <c r="P1933" s="1" t="s">
        <v>8370</v>
      </c>
      <c r="Q1933" s="1" t="s">
        <v>8371</v>
      </c>
      <c r="R1933" s="1" t="s">
        <v>22</v>
      </c>
    </row>
    <row r="1934" spans="1:18" hidden="1" x14ac:dyDescent="0.3">
      <c r="A1934" s="1" t="s">
        <v>2041</v>
      </c>
      <c r="B1934" s="1" t="s">
        <v>2041</v>
      </c>
      <c r="C1934" s="1" t="s">
        <v>2105</v>
      </c>
      <c r="D1934" s="1">
        <v>120.45</v>
      </c>
      <c r="E1934" s="1" t="s">
        <v>2121</v>
      </c>
      <c r="F1934" s="1">
        <v>15</v>
      </c>
      <c r="G1934" s="1" t="str">
        <f t="shared" si="69"/>
        <v>15/73</v>
      </c>
      <c r="H1934" s="1">
        <v>1650</v>
      </c>
      <c r="I1934" s="1">
        <v>82</v>
      </c>
      <c r="J1934" s="1">
        <v>80</v>
      </c>
      <c r="K1934" s="1" t="s">
        <v>25</v>
      </c>
      <c r="L1934" s="1" t="s">
        <v>2107</v>
      </c>
      <c r="M1934" s="1" t="s">
        <v>8367</v>
      </c>
      <c r="N1934" s="1">
        <v>49.340871516176698</v>
      </c>
      <c r="O1934" s="1">
        <v>-98.67114302505</v>
      </c>
      <c r="P1934" s="1" t="s">
        <v>8370</v>
      </c>
      <c r="Q1934" s="1" t="s">
        <v>8371</v>
      </c>
      <c r="R1934" s="1" t="s">
        <v>22</v>
      </c>
    </row>
    <row r="1935" spans="1:18" hidden="1" x14ac:dyDescent="0.3">
      <c r="A1935" s="1" t="s">
        <v>2041</v>
      </c>
      <c r="B1935" s="1" t="s">
        <v>2041</v>
      </c>
      <c r="C1935" s="1" t="s">
        <v>2105</v>
      </c>
      <c r="D1935" s="1">
        <v>120.45</v>
      </c>
      <c r="E1935" s="1" t="s">
        <v>2122</v>
      </c>
      <c r="F1935" s="1">
        <v>16</v>
      </c>
      <c r="G1935" s="1" t="str">
        <f t="shared" si="69"/>
        <v>16/73</v>
      </c>
      <c r="H1935" s="1">
        <v>1650</v>
      </c>
      <c r="I1935" s="1">
        <v>82</v>
      </c>
      <c r="J1935" s="1">
        <v>80</v>
      </c>
      <c r="K1935" s="1" t="s">
        <v>25</v>
      </c>
      <c r="L1935" s="1" t="s">
        <v>2107</v>
      </c>
      <c r="M1935" s="1" t="s">
        <v>8367</v>
      </c>
      <c r="N1935" s="1">
        <v>49.3535997006447</v>
      </c>
      <c r="O1935" s="1">
        <v>-98.672285178288604</v>
      </c>
      <c r="P1935" s="1" t="s">
        <v>8370</v>
      </c>
      <c r="Q1935" s="1" t="s">
        <v>8371</v>
      </c>
      <c r="R1935" s="1" t="s">
        <v>22</v>
      </c>
    </row>
    <row r="1936" spans="1:18" hidden="1" x14ac:dyDescent="0.3">
      <c r="A1936" s="1" t="s">
        <v>2041</v>
      </c>
      <c r="B1936" s="1" t="s">
        <v>2041</v>
      </c>
      <c r="C1936" s="1" t="s">
        <v>2105</v>
      </c>
      <c r="D1936" s="1">
        <v>120.45</v>
      </c>
      <c r="E1936" s="1" t="s">
        <v>2123</v>
      </c>
      <c r="F1936" s="1">
        <v>17</v>
      </c>
      <c r="G1936" s="1" t="str">
        <f t="shared" si="69"/>
        <v>17/73</v>
      </c>
      <c r="H1936" s="1">
        <v>1650</v>
      </c>
      <c r="I1936" s="1">
        <v>82</v>
      </c>
      <c r="J1936" s="1">
        <v>80</v>
      </c>
      <c r="K1936" s="1" t="s">
        <v>25</v>
      </c>
      <c r="L1936" s="1" t="s">
        <v>2107</v>
      </c>
      <c r="M1936" s="1" t="s">
        <v>8367</v>
      </c>
      <c r="N1936" s="1">
        <v>49.358201406866797</v>
      </c>
      <c r="O1936" s="1">
        <v>-98.663792948621506</v>
      </c>
      <c r="P1936" s="1" t="s">
        <v>8370</v>
      </c>
      <c r="Q1936" s="1" t="s">
        <v>8371</v>
      </c>
      <c r="R1936" s="1" t="s">
        <v>22</v>
      </c>
    </row>
    <row r="1937" spans="1:18" hidden="1" x14ac:dyDescent="0.3">
      <c r="A1937" s="1" t="s">
        <v>2041</v>
      </c>
      <c r="B1937" s="1" t="s">
        <v>2041</v>
      </c>
      <c r="C1937" s="1" t="s">
        <v>2105</v>
      </c>
      <c r="D1937" s="1">
        <v>120.45</v>
      </c>
      <c r="E1937" s="1" t="s">
        <v>2124</v>
      </c>
      <c r="F1937" s="1">
        <v>18</v>
      </c>
      <c r="G1937" s="1" t="str">
        <f t="shared" si="69"/>
        <v>18/73</v>
      </c>
      <c r="H1937" s="1">
        <v>1650</v>
      </c>
      <c r="I1937" s="1">
        <v>82</v>
      </c>
      <c r="J1937" s="1">
        <v>80</v>
      </c>
      <c r="K1937" s="1" t="s">
        <v>25</v>
      </c>
      <c r="L1937" s="1" t="s">
        <v>2107</v>
      </c>
      <c r="M1937" s="1" t="s">
        <v>8367</v>
      </c>
      <c r="N1937" s="1">
        <v>49.360932901236502</v>
      </c>
      <c r="O1937" s="1">
        <v>-98.655852172257099</v>
      </c>
      <c r="P1937" s="1" t="s">
        <v>8370</v>
      </c>
      <c r="Q1937" s="1" t="s">
        <v>8371</v>
      </c>
      <c r="R1937" s="1" t="s">
        <v>22</v>
      </c>
    </row>
    <row r="1938" spans="1:18" hidden="1" x14ac:dyDescent="0.3">
      <c r="A1938" s="1" t="s">
        <v>2041</v>
      </c>
      <c r="B1938" s="1" t="s">
        <v>2041</v>
      </c>
      <c r="C1938" s="1" t="s">
        <v>2105</v>
      </c>
      <c r="D1938" s="1">
        <v>120.45</v>
      </c>
      <c r="E1938" s="1" t="s">
        <v>2125</v>
      </c>
      <c r="F1938" s="1">
        <v>19</v>
      </c>
      <c r="G1938" s="1" t="str">
        <f t="shared" si="69"/>
        <v>19/73</v>
      </c>
      <c r="H1938" s="1">
        <v>1650</v>
      </c>
      <c r="I1938" s="1">
        <v>82</v>
      </c>
      <c r="J1938" s="1">
        <v>80</v>
      </c>
      <c r="K1938" s="1" t="s">
        <v>25</v>
      </c>
      <c r="L1938" s="1" t="s">
        <v>2107</v>
      </c>
      <c r="M1938" s="1" t="s">
        <v>8367</v>
      </c>
      <c r="N1938" s="1">
        <v>49.361686593286699</v>
      </c>
      <c r="O1938" s="1">
        <v>-98.648118460917104</v>
      </c>
      <c r="P1938" s="1" t="s">
        <v>8370</v>
      </c>
      <c r="Q1938" s="1" t="s">
        <v>8371</v>
      </c>
      <c r="R1938" s="1" t="s">
        <v>22</v>
      </c>
    </row>
    <row r="1939" spans="1:18" hidden="1" x14ac:dyDescent="0.3">
      <c r="A1939" s="1" t="s">
        <v>2041</v>
      </c>
      <c r="B1939" s="1" t="s">
        <v>2041</v>
      </c>
      <c r="C1939" s="1" t="s">
        <v>2105</v>
      </c>
      <c r="D1939" s="1">
        <v>120.45</v>
      </c>
      <c r="E1939" s="1" t="s">
        <v>2126</v>
      </c>
      <c r="F1939" s="1">
        <v>20</v>
      </c>
      <c r="G1939" s="1" t="str">
        <f t="shared" si="69"/>
        <v>20/73</v>
      </c>
      <c r="H1939" s="1">
        <v>1650</v>
      </c>
      <c r="I1939" s="1">
        <v>82</v>
      </c>
      <c r="J1939" s="1">
        <v>80</v>
      </c>
      <c r="K1939" s="1" t="s">
        <v>25</v>
      </c>
      <c r="L1939" s="1" t="s">
        <v>2107</v>
      </c>
      <c r="M1939" s="1" t="s">
        <v>8367</v>
      </c>
      <c r="N1939" s="1">
        <v>49.357367613583499</v>
      </c>
      <c r="O1939" s="1">
        <v>-98.625351112521798</v>
      </c>
      <c r="P1939" s="1" t="s">
        <v>8370</v>
      </c>
      <c r="Q1939" s="1" t="s">
        <v>8371</v>
      </c>
      <c r="R1939" s="1" t="s">
        <v>22</v>
      </c>
    </row>
    <row r="1940" spans="1:18" hidden="1" x14ac:dyDescent="0.3">
      <c r="A1940" s="1" t="s">
        <v>2041</v>
      </c>
      <c r="B1940" s="1" t="s">
        <v>2041</v>
      </c>
      <c r="C1940" s="1" t="s">
        <v>2105</v>
      </c>
      <c r="D1940" s="1">
        <v>120.45</v>
      </c>
      <c r="E1940" s="1" t="s">
        <v>2127</v>
      </c>
      <c r="F1940" s="1">
        <v>21</v>
      </c>
      <c r="G1940" s="1" t="str">
        <f t="shared" si="69"/>
        <v>21/73</v>
      </c>
      <c r="H1940" s="1">
        <v>1650</v>
      </c>
      <c r="I1940" s="1">
        <v>82</v>
      </c>
      <c r="J1940" s="1">
        <v>80</v>
      </c>
      <c r="K1940" s="1" t="s">
        <v>25</v>
      </c>
      <c r="L1940" s="1" t="s">
        <v>2107</v>
      </c>
      <c r="M1940" s="1" t="s">
        <v>8367</v>
      </c>
      <c r="N1940" s="1">
        <v>49.355690883980898</v>
      </c>
      <c r="O1940" s="1">
        <v>-98.629875618401798</v>
      </c>
      <c r="P1940" s="1" t="s">
        <v>8370</v>
      </c>
      <c r="Q1940" s="1" t="s">
        <v>8371</v>
      </c>
      <c r="R1940" s="1" t="s">
        <v>22</v>
      </c>
    </row>
    <row r="1941" spans="1:18" hidden="1" x14ac:dyDescent="0.3">
      <c r="A1941" s="1" t="s">
        <v>2041</v>
      </c>
      <c r="B1941" s="1" t="s">
        <v>2041</v>
      </c>
      <c r="C1941" s="1" t="s">
        <v>2105</v>
      </c>
      <c r="D1941" s="1">
        <v>120.45</v>
      </c>
      <c r="E1941" s="1" t="s">
        <v>2128</v>
      </c>
      <c r="F1941" s="1">
        <v>22</v>
      </c>
      <c r="G1941" s="1" t="str">
        <f t="shared" si="69"/>
        <v>22/73</v>
      </c>
      <c r="H1941" s="1">
        <v>1650</v>
      </c>
      <c r="I1941" s="1">
        <v>82</v>
      </c>
      <c r="J1941" s="1">
        <v>80</v>
      </c>
      <c r="K1941" s="1" t="s">
        <v>25</v>
      </c>
      <c r="L1941" s="1" t="s">
        <v>2107</v>
      </c>
      <c r="M1941" s="1" t="s">
        <v>8367</v>
      </c>
      <c r="N1941" s="1">
        <v>49.350324154551899</v>
      </c>
      <c r="O1941" s="1">
        <v>-98.638752064181404</v>
      </c>
      <c r="P1941" s="1" t="s">
        <v>8370</v>
      </c>
      <c r="Q1941" s="1" t="s">
        <v>8371</v>
      </c>
      <c r="R1941" s="1" t="s">
        <v>22</v>
      </c>
    </row>
    <row r="1942" spans="1:18" hidden="1" x14ac:dyDescent="0.3">
      <c r="A1942" s="1" t="s">
        <v>2041</v>
      </c>
      <c r="B1942" s="1" t="s">
        <v>2041</v>
      </c>
      <c r="C1942" s="1" t="s">
        <v>2105</v>
      </c>
      <c r="D1942" s="1">
        <v>120.45</v>
      </c>
      <c r="E1942" s="1" t="s">
        <v>2129</v>
      </c>
      <c r="F1942" s="1">
        <v>23</v>
      </c>
      <c r="G1942" s="1" t="str">
        <f t="shared" si="69"/>
        <v>23/73</v>
      </c>
      <c r="H1942" s="1">
        <v>1650</v>
      </c>
      <c r="I1942" s="1">
        <v>82</v>
      </c>
      <c r="J1942" s="1">
        <v>80</v>
      </c>
      <c r="K1942" s="1" t="s">
        <v>25</v>
      </c>
      <c r="L1942" s="1" t="s">
        <v>2107</v>
      </c>
      <c r="M1942" s="1" t="s">
        <v>8367</v>
      </c>
      <c r="N1942" s="1">
        <v>49.341704267431297</v>
      </c>
      <c r="O1942" s="1">
        <v>-98.617267206542707</v>
      </c>
      <c r="P1942" s="1" t="s">
        <v>8370</v>
      </c>
      <c r="Q1942" s="1" t="s">
        <v>8371</v>
      </c>
      <c r="R1942" s="1" t="s">
        <v>22</v>
      </c>
    </row>
    <row r="1943" spans="1:18" hidden="1" x14ac:dyDescent="0.3">
      <c r="A1943" s="1" t="s">
        <v>2041</v>
      </c>
      <c r="B1943" s="1" t="s">
        <v>2041</v>
      </c>
      <c r="C1943" s="1" t="s">
        <v>2105</v>
      </c>
      <c r="D1943" s="1">
        <v>120.45</v>
      </c>
      <c r="E1943" s="1" t="s">
        <v>2130</v>
      </c>
      <c r="F1943" s="1">
        <v>24</v>
      </c>
      <c r="G1943" s="1" t="str">
        <f t="shared" si="69"/>
        <v>24/73</v>
      </c>
      <c r="H1943" s="1">
        <v>1650</v>
      </c>
      <c r="I1943" s="1">
        <v>82</v>
      </c>
      <c r="J1943" s="1">
        <v>80</v>
      </c>
      <c r="K1943" s="1" t="s">
        <v>25</v>
      </c>
      <c r="L1943" s="1" t="s">
        <v>2107</v>
      </c>
      <c r="M1943" s="1" t="s">
        <v>8367</v>
      </c>
      <c r="N1943" s="1">
        <v>49.3447501915741</v>
      </c>
      <c r="O1943" s="1">
        <v>-98.610506737219396</v>
      </c>
      <c r="P1943" s="1" t="s">
        <v>8370</v>
      </c>
      <c r="Q1943" s="1" t="s">
        <v>8371</v>
      </c>
      <c r="R1943" s="1" t="s">
        <v>22</v>
      </c>
    </row>
    <row r="1944" spans="1:18" hidden="1" x14ac:dyDescent="0.3">
      <c r="A1944" s="1" t="s">
        <v>2041</v>
      </c>
      <c r="B1944" s="1" t="s">
        <v>2041</v>
      </c>
      <c r="C1944" s="1" t="s">
        <v>2105</v>
      </c>
      <c r="D1944" s="1">
        <v>120.45</v>
      </c>
      <c r="E1944" s="1" t="s">
        <v>2131</v>
      </c>
      <c r="F1944" s="1">
        <v>25</v>
      </c>
      <c r="G1944" s="1" t="str">
        <f t="shared" si="69"/>
        <v>25/73</v>
      </c>
      <c r="H1944" s="1">
        <v>1650</v>
      </c>
      <c r="I1944" s="1">
        <v>82</v>
      </c>
      <c r="J1944" s="1">
        <v>80</v>
      </c>
      <c r="K1944" s="1" t="s">
        <v>25</v>
      </c>
      <c r="L1944" s="1" t="s">
        <v>2107</v>
      </c>
      <c r="M1944" s="1" t="s">
        <v>8367</v>
      </c>
      <c r="N1944" s="1">
        <v>49.346686095257702</v>
      </c>
      <c r="O1944" s="1">
        <v>-98.602561668128203</v>
      </c>
      <c r="P1944" s="1" t="s">
        <v>8370</v>
      </c>
      <c r="Q1944" s="1" t="s">
        <v>8371</v>
      </c>
      <c r="R1944" s="1" t="s">
        <v>22</v>
      </c>
    </row>
    <row r="1945" spans="1:18" hidden="1" x14ac:dyDescent="0.3">
      <c r="A1945" s="1" t="s">
        <v>2041</v>
      </c>
      <c r="B1945" s="1" t="s">
        <v>2041</v>
      </c>
      <c r="C1945" s="1" t="s">
        <v>2105</v>
      </c>
      <c r="D1945" s="1">
        <v>120.45</v>
      </c>
      <c r="E1945" s="1" t="s">
        <v>2132</v>
      </c>
      <c r="F1945" s="1">
        <v>26</v>
      </c>
      <c r="G1945" s="1" t="str">
        <f t="shared" si="69"/>
        <v>26/73</v>
      </c>
      <c r="H1945" s="1">
        <v>1650</v>
      </c>
      <c r="I1945" s="1">
        <v>82</v>
      </c>
      <c r="J1945" s="1">
        <v>80</v>
      </c>
      <c r="K1945" s="1" t="s">
        <v>25</v>
      </c>
      <c r="L1945" s="1" t="s">
        <v>2107</v>
      </c>
      <c r="M1945" s="1" t="s">
        <v>8367</v>
      </c>
      <c r="N1945" s="1">
        <v>49.3724124609708</v>
      </c>
      <c r="O1945" s="1">
        <v>-98.670773873448198</v>
      </c>
      <c r="P1945" s="1" t="s">
        <v>8370</v>
      </c>
      <c r="Q1945" s="1" t="s">
        <v>8371</v>
      </c>
      <c r="R1945" s="1" t="s">
        <v>1013</v>
      </c>
    </row>
    <row r="1946" spans="1:18" hidden="1" x14ac:dyDescent="0.3">
      <c r="A1946" s="1" t="s">
        <v>2041</v>
      </c>
      <c r="B1946" s="1" t="s">
        <v>2041</v>
      </c>
      <c r="C1946" s="1" t="s">
        <v>2105</v>
      </c>
      <c r="D1946" s="1">
        <v>120.45</v>
      </c>
      <c r="E1946" s="1" t="s">
        <v>2133</v>
      </c>
      <c r="F1946" s="1">
        <v>27</v>
      </c>
      <c r="G1946" s="1" t="str">
        <f t="shared" si="69"/>
        <v>27/73</v>
      </c>
      <c r="H1946" s="1">
        <v>1650</v>
      </c>
      <c r="I1946" s="1">
        <v>82</v>
      </c>
      <c r="J1946" s="1">
        <v>80</v>
      </c>
      <c r="K1946" s="1" t="s">
        <v>25</v>
      </c>
      <c r="L1946" s="1" t="s">
        <v>2107</v>
      </c>
      <c r="M1946" s="1" t="s">
        <v>8367</v>
      </c>
      <c r="N1946" s="1">
        <v>49.373373906079401</v>
      </c>
      <c r="O1946" s="1">
        <v>-98.6769007926721</v>
      </c>
      <c r="P1946" s="1" t="s">
        <v>8370</v>
      </c>
      <c r="Q1946" s="1" t="s">
        <v>8371</v>
      </c>
      <c r="R1946" s="1" t="s">
        <v>1013</v>
      </c>
    </row>
    <row r="1947" spans="1:18" hidden="1" x14ac:dyDescent="0.3">
      <c r="A1947" s="1" t="s">
        <v>2041</v>
      </c>
      <c r="B1947" s="1" t="s">
        <v>2041</v>
      </c>
      <c r="C1947" s="1" t="s">
        <v>2105</v>
      </c>
      <c r="D1947" s="1">
        <v>120.45</v>
      </c>
      <c r="E1947" s="1" t="s">
        <v>2134</v>
      </c>
      <c r="F1947" s="1">
        <v>28</v>
      </c>
      <c r="G1947" s="1" t="str">
        <f t="shared" si="69"/>
        <v>28/73</v>
      </c>
      <c r="H1947" s="1">
        <v>1650</v>
      </c>
      <c r="I1947" s="1">
        <v>82</v>
      </c>
      <c r="J1947" s="1">
        <v>80</v>
      </c>
      <c r="K1947" s="1" t="s">
        <v>25</v>
      </c>
      <c r="L1947" s="1" t="s">
        <v>2107</v>
      </c>
      <c r="M1947" s="1" t="s">
        <v>8367</v>
      </c>
      <c r="N1947" s="1">
        <v>49.374237169862603</v>
      </c>
      <c r="O1947" s="1">
        <v>-98.654850465175002</v>
      </c>
      <c r="P1947" s="1" t="s">
        <v>8370</v>
      </c>
      <c r="Q1947" s="1" t="s">
        <v>8371</v>
      </c>
      <c r="R1947" s="1" t="s">
        <v>22</v>
      </c>
    </row>
    <row r="1948" spans="1:18" hidden="1" x14ac:dyDescent="0.3">
      <c r="A1948" s="1" t="s">
        <v>2041</v>
      </c>
      <c r="B1948" s="1" t="s">
        <v>2041</v>
      </c>
      <c r="C1948" s="1" t="s">
        <v>2105</v>
      </c>
      <c r="D1948" s="1">
        <v>120.45</v>
      </c>
      <c r="E1948" s="1" t="s">
        <v>2135</v>
      </c>
      <c r="F1948" s="1">
        <v>29</v>
      </c>
      <c r="G1948" s="1" t="str">
        <f t="shared" si="69"/>
        <v>29/73</v>
      </c>
      <c r="H1948" s="1">
        <v>1650</v>
      </c>
      <c r="I1948" s="1">
        <v>82</v>
      </c>
      <c r="J1948" s="1">
        <v>80</v>
      </c>
      <c r="K1948" s="1" t="s">
        <v>25</v>
      </c>
      <c r="L1948" s="1" t="s">
        <v>2107</v>
      </c>
      <c r="M1948" s="1" t="s">
        <v>8367</v>
      </c>
      <c r="N1948" s="1">
        <v>49.375849812241903</v>
      </c>
      <c r="O1948" s="1">
        <v>-98.649333761325195</v>
      </c>
      <c r="P1948" s="1" t="s">
        <v>8370</v>
      </c>
      <c r="Q1948" s="1" t="s">
        <v>8371</v>
      </c>
      <c r="R1948" s="1" t="s">
        <v>22</v>
      </c>
    </row>
    <row r="1949" spans="1:18" hidden="1" x14ac:dyDescent="0.3">
      <c r="A1949" s="1" t="s">
        <v>2041</v>
      </c>
      <c r="B1949" s="1" t="s">
        <v>2041</v>
      </c>
      <c r="C1949" s="1" t="s">
        <v>2105</v>
      </c>
      <c r="D1949" s="1">
        <v>120.45</v>
      </c>
      <c r="E1949" s="1" t="s">
        <v>2136</v>
      </c>
      <c r="F1949" s="1">
        <v>30</v>
      </c>
      <c r="G1949" s="1" t="str">
        <f t="shared" si="69"/>
        <v>30/73</v>
      </c>
      <c r="H1949" s="1">
        <v>1650</v>
      </c>
      <c r="I1949" s="1">
        <v>82</v>
      </c>
      <c r="J1949" s="1">
        <v>80</v>
      </c>
      <c r="K1949" s="1" t="s">
        <v>25</v>
      </c>
      <c r="L1949" s="1" t="s">
        <v>2107</v>
      </c>
      <c r="M1949" s="1">
        <v>2011</v>
      </c>
      <c r="N1949" s="1">
        <v>49.377225070604602</v>
      </c>
      <c r="O1949" s="1">
        <v>-98.643858275765794</v>
      </c>
      <c r="Q1949" s="1" t="s">
        <v>8371</v>
      </c>
      <c r="R1949" s="1" t="s">
        <v>22</v>
      </c>
    </row>
    <row r="1950" spans="1:18" hidden="1" x14ac:dyDescent="0.3">
      <c r="A1950" s="1" t="s">
        <v>2041</v>
      </c>
      <c r="B1950" s="1" t="s">
        <v>2041</v>
      </c>
      <c r="C1950" s="1" t="s">
        <v>2105</v>
      </c>
      <c r="D1950" s="1">
        <v>120.45</v>
      </c>
      <c r="E1950" s="1" t="s">
        <v>2137</v>
      </c>
      <c r="F1950" s="1">
        <v>31</v>
      </c>
      <c r="G1950" s="1" t="str">
        <f t="shared" si="69"/>
        <v>31/73</v>
      </c>
      <c r="H1950" s="1">
        <v>1650</v>
      </c>
      <c r="I1950" s="1">
        <v>82</v>
      </c>
      <c r="J1950" s="1">
        <v>80</v>
      </c>
      <c r="K1950" s="1" t="s">
        <v>25</v>
      </c>
      <c r="L1950" s="1" t="s">
        <v>2107</v>
      </c>
      <c r="M1950" s="1" t="s">
        <v>8367</v>
      </c>
      <c r="N1950" s="1">
        <v>49.381784305268297</v>
      </c>
      <c r="O1950" s="1">
        <v>-98.620167710212897</v>
      </c>
      <c r="P1950" s="1" t="s">
        <v>8370</v>
      </c>
      <c r="Q1950" s="1" t="s">
        <v>8371</v>
      </c>
      <c r="R1950" s="1" t="s">
        <v>22</v>
      </c>
    </row>
    <row r="1951" spans="1:18" hidden="1" x14ac:dyDescent="0.3">
      <c r="A1951" s="1" t="s">
        <v>2041</v>
      </c>
      <c r="B1951" s="1" t="s">
        <v>2041</v>
      </c>
      <c r="C1951" s="1" t="s">
        <v>2105</v>
      </c>
      <c r="D1951" s="1">
        <v>120.45</v>
      </c>
      <c r="E1951" s="1" t="s">
        <v>2138</v>
      </c>
      <c r="F1951" s="1">
        <v>32</v>
      </c>
      <c r="G1951" s="1" t="str">
        <f t="shared" si="69"/>
        <v>32/73</v>
      </c>
      <c r="H1951" s="1">
        <v>1650</v>
      </c>
      <c r="I1951" s="1">
        <v>82</v>
      </c>
      <c r="J1951" s="1">
        <v>80</v>
      </c>
      <c r="K1951" s="1" t="s">
        <v>25</v>
      </c>
      <c r="L1951" s="1" t="s">
        <v>2107</v>
      </c>
      <c r="M1951" s="1" t="s">
        <v>8367</v>
      </c>
      <c r="N1951" s="1">
        <v>49.383426031597303</v>
      </c>
      <c r="O1951" s="1">
        <v>-98.615177030232701</v>
      </c>
      <c r="P1951" s="1" t="s">
        <v>8370</v>
      </c>
      <c r="Q1951" s="1" t="s">
        <v>8371</v>
      </c>
      <c r="R1951" s="1" t="s">
        <v>22</v>
      </c>
    </row>
    <row r="1952" spans="1:18" hidden="1" x14ac:dyDescent="0.3">
      <c r="A1952" s="1" t="s">
        <v>2041</v>
      </c>
      <c r="B1952" s="1" t="s">
        <v>2041</v>
      </c>
      <c r="C1952" s="1" t="s">
        <v>2105</v>
      </c>
      <c r="D1952" s="1">
        <v>120.45</v>
      </c>
      <c r="E1952" s="1" t="s">
        <v>2139</v>
      </c>
      <c r="F1952" s="1">
        <v>33</v>
      </c>
      <c r="G1952" s="1" t="str">
        <f t="shared" ref="G1952:G1983" si="70">F1952&amp;"/"&amp;73</f>
        <v>33/73</v>
      </c>
      <c r="H1952" s="1">
        <v>1650</v>
      </c>
      <c r="I1952" s="1">
        <v>82</v>
      </c>
      <c r="J1952" s="1">
        <v>80</v>
      </c>
      <c r="K1952" s="1" t="s">
        <v>25</v>
      </c>
      <c r="L1952" s="1" t="s">
        <v>2107</v>
      </c>
      <c r="M1952" s="1" t="s">
        <v>8367</v>
      </c>
      <c r="N1952" s="1">
        <v>49.401204558445997</v>
      </c>
      <c r="O1952" s="1">
        <v>-98.631880194163202</v>
      </c>
      <c r="P1952" s="1" t="s">
        <v>8370</v>
      </c>
      <c r="Q1952" s="1" t="s">
        <v>8371</v>
      </c>
      <c r="R1952" s="1" t="s">
        <v>22</v>
      </c>
    </row>
    <row r="1953" spans="1:18" hidden="1" x14ac:dyDescent="0.3">
      <c r="A1953" s="1" t="s">
        <v>2041</v>
      </c>
      <c r="B1953" s="1" t="s">
        <v>2041</v>
      </c>
      <c r="C1953" s="1" t="s">
        <v>2105</v>
      </c>
      <c r="D1953" s="1">
        <v>120.45</v>
      </c>
      <c r="E1953" s="1" t="s">
        <v>2140</v>
      </c>
      <c r="F1953" s="1">
        <v>34</v>
      </c>
      <c r="G1953" s="1" t="str">
        <f t="shared" si="70"/>
        <v>34/73</v>
      </c>
      <c r="H1953" s="1">
        <v>1650</v>
      </c>
      <c r="I1953" s="1">
        <v>82</v>
      </c>
      <c r="J1953" s="1">
        <v>80</v>
      </c>
      <c r="K1953" s="1" t="s">
        <v>25</v>
      </c>
      <c r="L1953" s="1" t="s">
        <v>2107</v>
      </c>
      <c r="M1953" s="1" t="s">
        <v>8367</v>
      </c>
      <c r="N1953" s="1">
        <v>49.402668255921498</v>
      </c>
      <c r="O1953" s="1">
        <v>-98.626671916375997</v>
      </c>
      <c r="P1953" s="1" t="s">
        <v>8370</v>
      </c>
      <c r="Q1953" s="1" t="s">
        <v>8371</v>
      </c>
      <c r="R1953" s="1" t="s">
        <v>22</v>
      </c>
    </row>
    <row r="1954" spans="1:18" hidden="1" x14ac:dyDescent="0.3">
      <c r="A1954" s="1" t="s">
        <v>2041</v>
      </c>
      <c r="B1954" s="1" t="s">
        <v>2041</v>
      </c>
      <c r="C1954" s="1" t="s">
        <v>2105</v>
      </c>
      <c r="D1954" s="1">
        <v>120.45</v>
      </c>
      <c r="E1954" s="1" t="s">
        <v>2141</v>
      </c>
      <c r="F1954" s="1">
        <v>35</v>
      </c>
      <c r="G1954" s="1" t="str">
        <f t="shared" si="70"/>
        <v>35/73</v>
      </c>
      <c r="H1954" s="1">
        <v>1650</v>
      </c>
      <c r="I1954" s="1">
        <v>82</v>
      </c>
      <c r="J1954" s="1">
        <v>80</v>
      </c>
      <c r="K1954" s="1" t="s">
        <v>25</v>
      </c>
      <c r="L1954" s="1" t="s">
        <v>2107</v>
      </c>
      <c r="M1954" s="1" t="s">
        <v>8367</v>
      </c>
      <c r="N1954" s="1">
        <v>49.404221891130497</v>
      </c>
      <c r="O1954" s="1">
        <v>-98.621654011657995</v>
      </c>
      <c r="P1954" s="1" t="s">
        <v>8370</v>
      </c>
      <c r="Q1954" s="1" t="s">
        <v>8371</v>
      </c>
      <c r="R1954" s="1" t="s">
        <v>22</v>
      </c>
    </row>
    <row r="1955" spans="1:18" hidden="1" x14ac:dyDescent="0.3">
      <c r="A1955" s="1" t="s">
        <v>2041</v>
      </c>
      <c r="B1955" s="1" t="s">
        <v>2041</v>
      </c>
      <c r="C1955" s="1" t="s">
        <v>2105</v>
      </c>
      <c r="D1955" s="1">
        <v>120.45</v>
      </c>
      <c r="E1955" s="1" t="s">
        <v>2142</v>
      </c>
      <c r="F1955" s="1">
        <v>36</v>
      </c>
      <c r="G1955" s="1" t="str">
        <f t="shared" si="70"/>
        <v>36/73</v>
      </c>
      <c r="H1955" s="1">
        <v>1650</v>
      </c>
      <c r="I1955" s="1">
        <v>82</v>
      </c>
      <c r="J1955" s="1">
        <v>80</v>
      </c>
      <c r="K1955" s="1" t="s">
        <v>25</v>
      </c>
      <c r="L1955" s="1" t="s">
        <v>2107</v>
      </c>
      <c r="M1955" s="1" t="s">
        <v>8367</v>
      </c>
      <c r="N1955" s="1">
        <v>49.405669769359399</v>
      </c>
      <c r="O1955" s="1">
        <v>-98.616428988298296</v>
      </c>
      <c r="P1955" s="1" t="s">
        <v>8370</v>
      </c>
      <c r="Q1955" s="1" t="s">
        <v>8371</v>
      </c>
      <c r="R1955" s="1" t="s">
        <v>22</v>
      </c>
    </row>
    <row r="1956" spans="1:18" hidden="1" x14ac:dyDescent="0.3">
      <c r="A1956" s="1" t="s">
        <v>2041</v>
      </c>
      <c r="B1956" s="1" t="s">
        <v>2041</v>
      </c>
      <c r="C1956" s="1" t="s">
        <v>2105</v>
      </c>
      <c r="D1956" s="1">
        <v>120.45</v>
      </c>
      <c r="E1956" s="1" t="s">
        <v>2143</v>
      </c>
      <c r="F1956" s="1">
        <v>37</v>
      </c>
      <c r="G1956" s="1" t="str">
        <f t="shared" si="70"/>
        <v>37/73</v>
      </c>
      <c r="H1956" s="1">
        <v>1650</v>
      </c>
      <c r="I1956" s="1">
        <v>82</v>
      </c>
      <c r="J1956" s="1">
        <v>80</v>
      </c>
      <c r="K1956" s="1" t="s">
        <v>25</v>
      </c>
      <c r="L1956" s="1" t="s">
        <v>2107</v>
      </c>
      <c r="M1956" s="1">
        <v>2011</v>
      </c>
      <c r="N1956" s="1">
        <v>49.353720922544497</v>
      </c>
      <c r="O1956" s="1">
        <v>-98.696904671466598</v>
      </c>
      <c r="Q1956" s="1" t="s">
        <v>8371</v>
      </c>
      <c r="R1956" s="1" t="s">
        <v>1013</v>
      </c>
    </row>
    <row r="1957" spans="1:18" hidden="1" x14ac:dyDescent="0.3">
      <c r="A1957" s="1" t="s">
        <v>2041</v>
      </c>
      <c r="B1957" s="1" t="s">
        <v>2041</v>
      </c>
      <c r="C1957" s="1" t="s">
        <v>2105</v>
      </c>
      <c r="D1957" s="1">
        <v>120.45</v>
      </c>
      <c r="E1957" s="1" t="s">
        <v>2144</v>
      </c>
      <c r="F1957" s="1">
        <v>38</v>
      </c>
      <c r="G1957" s="1" t="str">
        <f t="shared" si="70"/>
        <v>38/73</v>
      </c>
      <c r="H1957" s="1">
        <v>1650</v>
      </c>
      <c r="I1957" s="1">
        <v>82</v>
      </c>
      <c r="J1957" s="1">
        <v>80</v>
      </c>
      <c r="K1957" s="1" t="s">
        <v>25</v>
      </c>
      <c r="L1957" s="1" t="s">
        <v>2107</v>
      </c>
      <c r="M1957" s="1">
        <v>2011</v>
      </c>
      <c r="N1957" s="1">
        <v>49.351010849202503</v>
      </c>
      <c r="O1957" s="1">
        <v>-98.702211575169002</v>
      </c>
      <c r="Q1957" s="1" t="s">
        <v>8371</v>
      </c>
      <c r="R1957" s="1" t="s">
        <v>1013</v>
      </c>
    </row>
    <row r="1958" spans="1:18" hidden="1" x14ac:dyDescent="0.3">
      <c r="A1958" s="1" t="s">
        <v>2041</v>
      </c>
      <c r="B1958" s="1" t="s">
        <v>2041</v>
      </c>
      <c r="C1958" s="1" t="s">
        <v>2105</v>
      </c>
      <c r="D1958" s="1">
        <v>120.45</v>
      </c>
      <c r="E1958" s="1" t="s">
        <v>2145</v>
      </c>
      <c r="F1958" s="1">
        <v>39</v>
      </c>
      <c r="G1958" s="1" t="str">
        <f t="shared" si="70"/>
        <v>39/73</v>
      </c>
      <c r="H1958" s="1">
        <v>1650</v>
      </c>
      <c r="I1958" s="1">
        <v>82</v>
      </c>
      <c r="J1958" s="1">
        <v>80</v>
      </c>
      <c r="K1958" s="1" t="s">
        <v>25</v>
      </c>
      <c r="L1958" s="1" t="s">
        <v>2107</v>
      </c>
      <c r="M1958" s="1">
        <v>2011</v>
      </c>
      <c r="N1958" s="1">
        <v>49.345481789495601</v>
      </c>
      <c r="O1958" s="1">
        <v>-98.710146592069805</v>
      </c>
      <c r="Q1958" s="1" t="s">
        <v>8371</v>
      </c>
      <c r="R1958" s="1" t="s">
        <v>1013</v>
      </c>
    </row>
    <row r="1959" spans="1:18" hidden="1" x14ac:dyDescent="0.3">
      <c r="A1959" s="1" t="s">
        <v>2041</v>
      </c>
      <c r="B1959" s="1" t="s">
        <v>2041</v>
      </c>
      <c r="C1959" s="1" t="s">
        <v>2105</v>
      </c>
      <c r="D1959" s="1">
        <v>120.45</v>
      </c>
      <c r="E1959" s="1" t="s">
        <v>2146</v>
      </c>
      <c r="F1959" s="1">
        <v>40</v>
      </c>
      <c r="G1959" s="1" t="str">
        <f t="shared" si="70"/>
        <v>40/73</v>
      </c>
      <c r="H1959" s="1">
        <v>1650</v>
      </c>
      <c r="I1959" s="1">
        <v>82</v>
      </c>
      <c r="J1959" s="1">
        <v>80</v>
      </c>
      <c r="K1959" s="1" t="s">
        <v>25</v>
      </c>
      <c r="L1959" s="1" t="s">
        <v>2107</v>
      </c>
      <c r="M1959" s="1">
        <v>2011</v>
      </c>
      <c r="N1959" s="1">
        <v>49.343692115666698</v>
      </c>
      <c r="O1959" s="1">
        <v>-98.722823380265396</v>
      </c>
      <c r="Q1959" s="1" t="s">
        <v>8371</v>
      </c>
      <c r="R1959" s="1" t="s">
        <v>1013</v>
      </c>
    </row>
    <row r="1960" spans="1:18" hidden="1" x14ac:dyDescent="0.3">
      <c r="A1960" s="1" t="s">
        <v>2041</v>
      </c>
      <c r="B1960" s="1" t="s">
        <v>2041</v>
      </c>
      <c r="C1960" s="1" t="s">
        <v>2105</v>
      </c>
      <c r="D1960" s="1">
        <v>120.45</v>
      </c>
      <c r="E1960" s="1" t="s">
        <v>2147</v>
      </c>
      <c r="F1960" s="1">
        <v>41</v>
      </c>
      <c r="G1960" s="1" t="str">
        <f t="shared" si="70"/>
        <v>41/73</v>
      </c>
      <c r="H1960" s="1">
        <v>1650</v>
      </c>
      <c r="I1960" s="1">
        <v>82</v>
      </c>
      <c r="J1960" s="1">
        <v>80</v>
      </c>
      <c r="K1960" s="1" t="s">
        <v>25</v>
      </c>
      <c r="L1960" s="1" t="s">
        <v>2107</v>
      </c>
      <c r="M1960" s="1">
        <v>2011</v>
      </c>
      <c r="N1960" s="1">
        <v>49.342881599999998</v>
      </c>
      <c r="O1960" s="1">
        <v>-98.687525399999998</v>
      </c>
      <c r="Q1960" s="1" t="s">
        <v>8371</v>
      </c>
      <c r="R1960" s="1" t="s">
        <v>1013</v>
      </c>
    </row>
    <row r="1961" spans="1:18" hidden="1" x14ac:dyDescent="0.3">
      <c r="A1961" s="1" t="s">
        <v>2041</v>
      </c>
      <c r="B1961" s="1" t="s">
        <v>2041</v>
      </c>
      <c r="C1961" s="1" t="s">
        <v>2105</v>
      </c>
      <c r="D1961" s="1">
        <v>120.45</v>
      </c>
      <c r="E1961" s="1" t="s">
        <v>2148</v>
      </c>
      <c r="F1961" s="1">
        <v>42</v>
      </c>
      <c r="G1961" s="1" t="str">
        <f t="shared" si="70"/>
        <v>42/73</v>
      </c>
      <c r="H1961" s="1">
        <v>1650</v>
      </c>
      <c r="I1961" s="1">
        <v>82</v>
      </c>
      <c r="J1961" s="1">
        <v>80</v>
      </c>
      <c r="K1961" s="1" t="s">
        <v>25</v>
      </c>
      <c r="L1961" s="1" t="s">
        <v>2107</v>
      </c>
      <c r="M1961" s="1">
        <v>2011</v>
      </c>
      <c r="N1961" s="1">
        <v>49.337105847390397</v>
      </c>
      <c r="O1961" s="1">
        <v>-98.687607915721003</v>
      </c>
      <c r="Q1961" s="1" t="s">
        <v>8371</v>
      </c>
      <c r="R1961" s="1" t="s">
        <v>1013</v>
      </c>
    </row>
    <row r="1962" spans="1:18" hidden="1" x14ac:dyDescent="0.3">
      <c r="A1962" s="1" t="s">
        <v>2041</v>
      </c>
      <c r="B1962" s="1" t="s">
        <v>2041</v>
      </c>
      <c r="C1962" s="1" t="s">
        <v>2105</v>
      </c>
      <c r="D1962" s="1">
        <v>120.45</v>
      </c>
      <c r="E1962" s="1" t="s">
        <v>2149</v>
      </c>
      <c r="F1962" s="1">
        <v>43</v>
      </c>
      <c r="G1962" s="1" t="str">
        <f t="shared" si="70"/>
        <v>43/73</v>
      </c>
      <c r="H1962" s="1">
        <v>1650</v>
      </c>
      <c r="I1962" s="1">
        <v>82</v>
      </c>
      <c r="J1962" s="1">
        <v>80</v>
      </c>
      <c r="K1962" s="1" t="s">
        <v>25</v>
      </c>
      <c r="L1962" s="1" t="s">
        <v>2107</v>
      </c>
      <c r="M1962" s="1">
        <v>2011</v>
      </c>
      <c r="N1962" s="1">
        <v>49.334626100000001</v>
      </c>
      <c r="O1962" s="1">
        <v>-98.693552499999896</v>
      </c>
      <c r="Q1962" s="1" t="s">
        <v>8371</v>
      </c>
      <c r="R1962" s="1" t="s">
        <v>1013</v>
      </c>
    </row>
    <row r="1963" spans="1:18" hidden="1" x14ac:dyDescent="0.3">
      <c r="A1963" s="1" t="s">
        <v>2041</v>
      </c>
      <c r="B1963" s="1" t="s">
        <v>2041</v>
      </c>
      <c r="C1963" s="1" t="s">
        <v>2105</v>
      </c>
      <c r="D1963" s="1">
        <v>120.45</v>
      </c>
      <c r="E1963" s="1" t="s">
        <v>2150</v>
      </c>
      <c r="F1963" s="1">
        <v>44</v>
      </c>
      <c r="G1963" s="1" t="str">
        <f t="shared" si="70"/>
        <v>44/73</v>
      </c>
      <c r="H1963" s="1">
        <v>1650</v>
      </c>
      <c r="I1963" s="1">
        <v>82</v>
      </c>
      <c r="J1963" s="1">
        <v>80</v>
      </c>
      <c r="K1963" s="1" t="s">
        <v>25</v>
      </c>
      <c r="L1963" s="1" t="s">
        <v>2107</v>
      </c>
      <c r="M1963" s="1">
        <v>2011</v>
      </c>
      <c r="N1963" s="1">
        <v>49.3330737</v>
      </c>
      <c r="O1963" s="1">
        <v>-98.698402099999996</v>
      </c>
      <c r="Q1963" s="1" t="s">
        <v>8371</v>
      </c>
      <c r="R1963" s="1" t="s">
        <v>1013</v>
      </c>
    </row>
    <row r="1964" spans="1:18" hidden="1" x14ac:dyDescent="0.3">
      <c r="A1964" s="1" t="s">
        <v>2041</v>
      </c>
      <c r="B1964" s="1" t="s">
        <v>2041</v>
      </c>
      <c r="C1964" s="1" t="s">
        <v>2105</v>
      </c>
      <c r="D1964" s="1">
        <v>120.45</v>
      </c>
      <c r="E1964" s="1" t="s">
        <v>2151</v>
      </c>
      <c r="F1964" s="1">
        <v>45</v>
      </c>
      <c r="G1964" s="1" t="str">
        <f t="shared" si="70"/>
        <v>45/73</v>
      </c>
      <c r="H1964" s="1">
        <v>1650</v>
      </c>
      <c r="I1964" s="1">
        <v>82</v>
      </c>
      <c r="J1964" s="1">
        <v>80</v>
      </c>
      <c r="K1964" s="1" t="s">
        <v>25</v>
      </c>
      <c r="L1964" s="1" t="s">
        <v>2107</v>
      </c>
      <c r="M1964" s="1">
        <v>2011</v>
      </c>
      <c r="N1964" s="1">
        <v>49.3301655491343</v>
      </c>
      <c r="O1964" s="1">
        <v>-98.651119604948505</v>
      </c>
      <c r="P1964" s="1" t="s">
        <v>8370</v>
      </c>
      <c r="Q1964" s="1" t="s">
        <v>8371</v>
      </c>
      <c r="R1964" s="1" t="s">
        <v>22</v>
      </c>
    </row>
    <row r="1965" spans="1:18" hidden="1" x14ac:dyDescent="0.3">
      <c r="A1965" s="1" t="s">
        <v>2041</v>
      </c>
      <c r="B1965" s="1" t="s">
        <v>2041</v>
      </c>
      <c r="C1965" s="1" t="s">
        <v>2105</v>
      </c>
      <c r="D1965" s="1">
        <v>120.45</v>
      </c>
      <c r="E1965" s="1" t="s">
        <v>2152</v>
      </c>
      <c r="F1965" s="1">
        <v>46</v>
      </c>
      <c r="G1965" s="1" t="str">
        <f t="shared" si="70"/>
        <v>46/73</v>
      </c>
      <c r="H1965" s="1">
        <v>1650</v>
      </c>
      <c r="I1965" s="1">
        <v>82</v>
      </c>
      <c r="J1965" s="1">
        <v>80</v>
      </c>
      <c r="K1965" s="1" t="s">
        <v>25</v>
      </c>
      <c r="L1965" s="1" t="s">
        <v>2107</v>
      </c>
      <c r="M1965" s="1" t="s">
        <v>8367</v>
      </c>
      <c r="N1965" s="1">
        <v>49.332031552405503</v>
      </c>
      <c r="O1965" s="1">
        <v>-98.645507005191007</v>
      </c>
      <c r="P1965" s="1" t="s">
        <v>8370</v>
      </c>
      <c r="Q1965" s="1" t="s">
        <v>8371</v>
      </c>
      <c r="R1965" s="1" t="s">
        <v>22</v>
      </c>
    </row>
    <row r="1966" spans="1:18" hidden="1" x14ac:dyDescent="0.3">
      <c r="A1966" s="1" t="s">
        <v>2041</v>
      </c>
      <c r="B1966" s="1" t="s">
        <v>2041</v>
      </c>
      <c r="C1966" s="1" t="s">
        <v>2105</v>
      </c>
      <c r="D1966" s="1">
        <v>120.45</v>
      </c>
      <c r="E1966" s="1" t="s">
        <v>2153</v>
      </c>
      <c r="F1966" s="1">
        <v>47</v>
      </c>
      <c r="G1966" s="1" t="str">
        <f t="shared" si="70"/>
        <v>47/73</v>
      </c>
      <c r="H1966" s="1">
        <v>1650</v>
      </c>
      <c r="I1966" s="1">
        <v>82</v>
      </c>
      <c r="J1966" s="1">
        <v>80</v>
      </c>
      <c r="K1966" s="1" t="s">
        <v>25</v>
      </c>
      <c r="L1966" s="1" t="s">
        <v>2107</v>
      </c>
      <c r="M1966" s="1" t="s">
        <v>8367</v>
      </c>
      <c r="N1966" s="1">
        <v>49.334103747480199</v>
      </c>
      <c r="O1966" s="1">
        <v>-98.6405256482835</v>
      </c>
      <c r="P1966" s="1" t="s">
        <v>8370</v>
      </c>
      <c r="Q1966" s="1" t="s">
        <v>8371</v>
      </c>
      <c r="R1966" s="1" t="s">
        <v>22</v>
      </c>
    </row>
    <row r="1967" spans="1:18" hidden="1" x14ac:dyDescent="0.3">
      <c r="A1967" s="1" t="s">
        <v>2041</v>
      </c>
      <c r="B1967" s="1" t="s">
        <v>2041</v>
      </c>
      <c r="C1967" s="1" t="s">
        <v>2105</v>
      </c>
      <c r="D1967" s="1">
        <v>120.45</v>
      </c>
      <c r="E1967" s="1" t="s">
        <v>2154</v>
      </c>
      <c r="F1967" s="1">
        <v>48</v>
      </c>
      <c r="G1967" s="1" t="str">
        <f t="shared" si="70"/>
        <v>48/73</v>
      </c>
      <c r="H1967" s="1">
        <v>1650</v>
      </c>
      <c r="I1967" s="1">
        <v>82</v>
      </c>
      <c r="J1967" s="1">
        <v>80</v>
      </c>
      <c r="K1967" s="1" t="s">
        <v>25</v>
      </c>
      <c r="L1967" s="1" t="s">
        <v>2107</v>
      </c>
      <c r="M1967" s="1" t="s">
        <v>8367</v>
      </c>
      <c r="N1967" s="1">
        <v>49.3357864401546</v>
      </c>
      <c r="O1967" s="1">
        <v>-98.634326594640697</v>
      </c>
      <c r="P1967" s="1" t="s">
        <v>8370</v>
      </c>
      <c r="Q1967" s="1" t="s">
        <v>8371</v>
      </c>
      <c r="R1967" s="1" t="s">
        <v>22</v>
      </c>
    </row>
    <row r="1968" spans="1:18" hidden="1" x14ac:dyDescent="0.3">
      <c r="A1968" s="1" t="s">
        <v>2041</v>
      </c>
      <c r="B1968" s="1" t="s">
        <v>2041</v>
      </c>
      <c r="C1968" s="1" t="s">
        <v>2105</v>
      </c>
      <c r="D1968" s="1">
        <v>120.45</v>
      </c>
      <c r="E1968" s="1" t="s">
        <v>2155</v>
      </c>
      <c r="F1968" s="1">
        <v>49</v>
      </c>
      <c r="G1968" s="1" t="str">
        <f t="shared" si="70"/>
        <v>49/73</v>
      </c>
      <c r="H1968" s="1">
        <v>1650</v>
      </c>
      <c r="I1968" s="1">
        <v>82</v>
      </c>
      <c r="J1968" s="1">
        <v>80</v>
      </c>
      <c r="K1968" s="1" t="s">
        <v>25</v>
      </c>
      <c r="L1968" s="1" t="s">
        <v>2107</v>
      </c>
      <c r="M1968" s="1" t="s">
        <v>8367</v>
      </c>
      <c r="N1968" s="1">
        <v>49.405639104508701</v>
      </c>
      <c r="O1968" s="1">
        <v>-98.560993158600596</v>
      </c>
      <c r="P1968" s="1" t="s">
        <v>8370</v>
      </c>
      <c r="Q1968" s="1" t="s">
        <v>8371</v>
      </c>
      <c r="R1968" s="1" t="s">
        <v>22</v>
      </c>
    </row>
    <row r="1969" spans="1:18" hidden="1" x14ac:dyDescent="0.3">
      <c r="A1969" s="1" t="s">
        <v>2041</v>
      </c>
      <c r="B1969" s="1" t="s">
        <v>2041</v>
      </c>
      <c r="C1969" s="1" t="s">
        <v>2105</v>
      </c>
      <c r="D1969" s="1">
        <v>120.45</v>
      </c>
      <c r="E1969" s="1" t="s">
        <v>2156</v>
      </c>
      <c r="F1969" s="1">
        <v>50</v>
      </c>
      <c r="G1969" s="1" t="str">
        <f t="shared" si="70"/>
        <v>50/73</v>
      </c>
      <c r="H1969" s="1">
        <v>1650</v>
      </c>
      <c r="I1969" s="1">
        <v>82</v>
      </c>
      <c r="J1969" s="1">
        <v>80</v>
      </c>
      <c r="K1969" s="1" t="s">
        <v>25</v>
      </c>
      <c r="L1969" s="1" t="s">
        <v>2107</v>
      </c>
      <c r="M1969" s="1" t="s">
        <v>8367</v>
      </c>
      <c r="N1969" s="1">
        <v>49.407299265451499</v>
      </c>
      <c r="O1969" s="1">
        <v>-98.555364209025697</v>
      </c>
      <c r="P1969" s="1" t="s">
        <v>8370</v>
      </c>
      <c r="Q1969" s="1" t="s">
        <v>8371</v>
      </c>
      <c r="R1969" s="1" t="s">
        <v>22</v>
      </c>
    </row>
    <row r="1970" spans="1:18" hidden="1" x14ac:dyDescent="0.3">
      <c r="A1970" s="1" t="s">
        <v>2041</v>
      </c>
      <c r="B1970" s="1" t="s">
        <v>2041</v>
      </c>
      <c r="C1970" s="1" t="s">
        <v>2105</v>
      </c>
      <c r="D1970" s="1">
        <v>120.45</v>
      </c>
      <c r="E1970" s="1" t="s">
        <v>2157</v>
      </c>
      <c r="F1970" s="1">
        <v>51</v>
      </c>
      <c r="G1970" s="1" t="str">
        <f t="shared" si="70"/>
        <v>51/73</v>
      </c>
      <c r="H1970" s="1">
        <v>1650</v>
      </c>
      <c r="I1970" s="1">
        <v>82</v>
      </c>
      <c r="J1970" s="1">
        <v>80</v>
      </c>
      <c r="K1970" s="1" t="s">
        <v>25</v>
      </c>
      <c r="L1970" s="1" t="s">
        <v>2107</v>
      </c>
      <c r="M1970" s="1" t="s">
        <v>8367</v>
      </c>
      <c r="N1970" s="1">
        <v>49.408920087708502</v>
      </c>
      <c r="O1970" s="1">
        <v>-98.549725692512098</v>
      </c>
      <c r="P1970" s="1" t="s">
        <v>8370</v>
      </c>
      <c r="Q1970" s="1" t="s">
        <v>8371</v>
      </c>
      <c r="R1970" s="1" t="s">
        <v>22</v>
      </c>
    </row>
    <row r="1971" spans="1:18" hidden="1" x14ac:dyDescent="0.3">
      <c r="A1971" s="1" t="s">
        <v>2041</v>
      </c>
      <c r="B1971" s="1" t="s">
        <v>2041</v>
      </c>
      <c r="C1971" s="1" t="s">
        <v>2105</v>
      </c>
      <c r="D1971" s="1">
        <v>120.45</v>
      </c>
      <c r="E1971" s="1" t="s">
        <v>2158</v>
      </c>
      <c r="F1971" s="1">
        <v>52</v>
      </c>
      <c r="G1971" s="1" t="str">
        <f t="shared" si="70"/>
        <v>52/73</v>
      </c>
      <c r="H1971" s="1">
        <v>1650</v>
      </c>
      <c r="I1971" s="1">
        <v>82</v>
      </c>
      <c r="J1971" s="1">
        <v>80</v>
      </c>
      <c r="K1971" s="1" t="s">
        <v>25</v>
      </c>
      <c r="L1971" s="1" t="s">
        <v>2107</v>
      </c>
      <c r="M1971" s="1" t="s">
        <v>8367</v>
      </c>
      <c r="N1971" s="1">
        <v>49.4109701035743</v>
      </c>
      <c r="O1971" s="1">
        <v>-98.539900646335298</v>
      </c>
      <c r="P1971" s="1" t="s">
        <v>8370</v>
      </c>
      <c r="Q1971" s="1" t="s">
        <v>8371</v>
      </c>
      <c r="R1971" s="1" t="s">
        <v>22</v>
      </c>
    </row>
    <row r="1972" spans="1:18" hidden="1" x14ac:dyDescent="0.3">
      <c r="A1972" s="1" t="s">
        <v>2041</v>
      </c>
      <c r="B1972" s="1" t="s">
        <v>2041</v>
      </c>
      <c r="C1972" s="1" t="s">
        <v>2105</v>
      </c>
      <c r="D1972" s="1">
        <v>120.45</v>
      </c>
      <c r="E1972" s="1" t="s">
        <v>2159</v>
      </c>
      <c r="F1972" s="1">
        <v>53</v>
      </c>
      <c r="G1972" s="1" t="str">
        <f t="shared" si="70"/>
        <v>53/73</v>
      </c>
      <c r="H1972" s="1">
        <v>1650</v>
      </c>
      <c r="I1972" s="1">
        <v>82</v>
      </c>
      <c r="J1972" s="1">
        <v>80</v>
      </c>
      <c r="K1972" s="1" t="s">
        <v>25</v>
      </c>
      <c r="L1972" s="1" t="s">
        <v>2107</v>
      </c>
      <c r="M1972" s="1" t="s">
        <v>8367</v>
      </c>
      <c r="N1972" s="1">
        <v>49.412478374812501</v>
      </c>
      <c r="O1972" s="1">
        <v>-98.534731166060496</v>
      </c>
      <c r="P1972" s="1" t="s">
        <v>8370</v>
      </c>
      <c r="Q1972" s="1" t="s">
        <v>8371</v>
      </c>
      <c r="R1972" s="1" t="s">
        <v>22</v>
      </c>
    </row>
    <row r="1973" spans="1:18" hidden="1" x14ac:dyDescent="0.3">
      <c r="A1973" s="1" t="s">
        <v>2041</v>
      </c>
      <c r="B1973" s="1" t="s">
        <v>2041</v>
      </c>
      <c r="C1973" s="1" t="s">
        <v>2105</v>
      </c>
      <c r="D1973" s="1">
        <v>120.45</v>
      </c>
      <c r="E1973" s="1" t="s">
        <v>2160</v>
      </c>
      <c r="F1973" s="1">
        <v>54</v>
      </c>
      <c r="G1973" s="1" t="str">
        <f t="shared" si="70"/>
        <v>54/73</v>
      </c>
      <c r="H1973" s="1">
        <v>1650</v>
      </c>
      <c r="I1973" s="1">
        <v>82</v>
      </c>
      <c r="J1973" s="1">
        <v>80</v>
      </c>
      <c r="K1973" s="1" t="s">
        <v>25</v>
      </c>
      <c r="L1973" s="1" t="s">
        <v>2107</v>
      </c>
      <c r="M1973" s="1" t="s">
        <v>8367</v>
      </c>
      <c r="N1973" s="1">
        <v>49.394931717902999</v>
      </c>
      <c r="O1973" s="1">
        <v>-98.537033408648796</v>
      </c>
      <c r="P1973" s="1" t="s">
        <v>8370</v>
      </c>
      <c r="Q1973" s="1" t="s">
        <v>8371</v>
      </c>
      <c r="R1973" s="1" t="s">
        <v>22</v>
      </c>
    </row>
    <row r="1974" spans="1:18" hidden="1" x14ac:dyDescent="0.3">
      <c r="A1974" s="1" t="s">
        <v>2041</v>
      </c>
      <c r="B1974" s="1" t="s">
        <v>2041</v>
      </c>
      <c r="C1974" s="1" t="s">
        <v>2105</v>
      </c>
      <c r="D1974" s="1">
        <v>120.45</v>
      </c>
      <c r="E1974" s="1" t="s">
        <v>2161</v>
      </c>
      <c r="F1974" s="1">
        <v>55</v>
      </c>
      <c r="G1974" s="1" t="str">
        <f t="shared" si="70"/>
        <v>55/73</v>
      </c>
      <c r="H1974" s="1">
        <v>1650</v>
      </c>
      <c r="I1974" s="1">
        <v>82</v>
      </c>
      <c r="J1974" s="1">
        <v>80</v>
      </c>
      <c r="K1974" s="1" t="s">
        <v>25</v>
      </c>
      <c r="L1974" s="1" t="s">
        <v>2107</v>
      </c>
      <c r="M1974" s="1" t="s">
        <v>8367</v>
      </c>
      <c r="N1974" s="1">
        <v>49.396412496997897</v>
      </c>
      <c r="O1974" s="1">
        <v>-98.531841416776899</v>
      </c>
      <c r="P1974" s="1" t="s">
        <v>8370</v>
      </c>
      <c r="Q1974" s="1" t="s">
        <v>8371</v>
      </c>
      <c r="R1974" s="1" t="s">
        <v>22</v>
      </c>
    </row>
    <row r="1975" spans="1:18" hidden="1" x14ac:dyDescent="0.3">
      <c r="A1975" s="1" t="s">
        <v>2041</v>
      </c>
      <c r="B1975" s="1" t="s">
        <v>2041</v>
      </c>
      <c r="C1975" s="1" t="s">
        <v>2105</v>
      </c>
      <c r="D1975" s="1">
        <v>120.45</v>
      </c>
      <c r="E1975" s="1" t="s">
        <v>2162</v>
      </c>
      <c r="F1975" s="1">
        <v>56</v>
      </c>
      <c r="G1975" s="1" t="str">
        <f t="shared" si="70"/>
        <v>56/73</v>
      </c>
      <c r="H1975" s="1">
        <v>1650</v>
      </c>
      <c r="I1975" s="1">
        <v>82</v>
      </c>
      <c r="J1975" s="1">
        <v>80</v>
      </c>
      <c r="K1975" s="1" t="s">
        <v>25</v>
      </c>
      <c r="L1975" s="1" t="s">
        <v>2107</v>
      </c>
      <c r="M1975" s="1" t="s">
        <v>8367</v>
      </c>
      <c r="N1975" s="1">
        <v>49.397935404492401</v>
      </c>
      <c r="O1975" s="1">
        <v>-98.526623360062402</v>
      </c>
      <c r="P1975" s="1" t="s">
        <v>8370</v>
      </c>
      <c r="Q1975" s="1" t="s">
        <v>8371</v>
      </c>
      <c r="R1975" s="1" t="s">
        <v>22</v>
      </c>
    </row>
    <row r="1976" spans="1:18" hidden="1" x14ac:dyDescent="0.3">
      <c r="A1976" s="1" t="s">
        <v>2041</v>
      </c>
      <c r="B1976" s="1" t="s">
        <v>2041</v>
      </c>
      <c r="C1976" s="1" t="s">
        <v>2105</v>
      </c>
      <c r="D1976" s="1">
        <v>120.45</v>
      </c>
      <c r="E1976" s="1" t="s">
        <v>2163</v>
      </c>
      <c r="F1976" s="1">
        <v>57</v>
      </c>
      <c r="G1976" s="1" t="str">
        <f t="shared" si="70"/>
        <v>57/73</v>
      </c>
      <c r="H1976" s="1">
        <v>1650</v>
      </c>
      <c r="I1976" s="1">
        <v>82</v>
      </c>
      <c r="J1976" s="1">
        <v>80</v>
      </c>
      <c r="K1976" s="1" t="s">
        <v>25</v>
      </c>
      <c r="L1976" s="1" t="s">
        <v>2107</v>
      </c>
      <c r="M1976" s="1" t="s">
        <v>8367</v>
      </c>
      <c r="N1976" s="1">
        <v>49.381609130818703</v>
      </c>
      <c r="O1976" s="1">
        <v>-98.524369463957797</v>
      </c>
      <c r="P1976" s="1" t="s">
        <v>8370</v>
      </c>
      <c r="Q1976" s="1" t="s">
        <v>8371</v>
      </c>
      <c r="R1976" s="1" t="s">
        <v>22</v>
      </c>
    </row>
    <row r="1977" spans="1:18" hidden="1" x14ac:dyDescent="0.3">
      <c r="A1977" s="1" t="s">
        <v>2041</v>
      </c>
      <c r="B1977" s="1" t="s">
        <v>2041</v>
      </c>
      <c r="C1977" s="1" t="s">
        <v>2105</v>
      </c>
      <c r="D1977" s="1">
        <v>120.45</v>
      </c>
      <c r="E1977" s="1" t="s">
        <v>2164</v>
      </c>
      <c r="F1977" s="1">
        <v>58</v>
      </c>
      <c r="G1977" s="1" t="str">
        <f t="shared" si="70"/>
        <v>58/73</v>
      </c>
      <c r="H1977" s="1">
        <v>1650</v>
      </c>
      <c r="I1977" s="1">
        <v>82</v>
      </c>
      <c r="J1977" s="1">
        <v>80</v>
      </c>
      <c r="K1977" s="1" t="s">
        <v>25</v>
      </c>
      <c r="L1977" s="1" t="s">
        <v>2107</v>
      </c>
      <c r="M1977" s="1" t="s">
        <v>8367</v>
      </c>
      <c r="N1977" s="1">
        <v>49.379711585115302</v>
      </c>
      <c r="O1977" s="1">
        <v>-98.530313263215007</v>
      </c>
      <c r="P1977" s="1" t="s">
        <v>8370</v>
      </c>
      <c r="Q1977" s="1" t="s">
        <v>8371</v>
      </c>
      <c r="R1977" s="1" t="s">
        <v>22</v>
      </c>
    </row>
    <row r="1978" spans="1:18" hidden="1" x14ac:dyDescent="0.3">
      <c r="A1978" s="1" t="s">
        <v>2041</v>
      </c>
      <c r="B1978" s="1" t="s">
        <v>2041</v>
      </c>
      <c r="C1978" s="1" t="s">
        <v>2105</v>
      </c>
      <c r="D1978" s="1">
        <v>120.45</v>
      </c>
      <c r="E1978" s="1" t="s">
        <v>2165</v>
      </c>
      <c r="F1978" s="1">
        <v>59</v>
      </c>
      <c r="G1978" s="1" t="str">
        <f t="shared" si="70"/>
        <v>59/73</v>
      </c>
      <c r="H1978" s="1">
        <v>1650</v>
      </c>
      <c r="I1978" s="1">
        <v>82</v>
      </c>
      <c r="J1978" s="1">
        <v>80</v>
      </c>
      <c r="K1978" s="1" t="s">
        <v>25</v>
      </c>
      <c r="L1978" s="1" t="s">
        <v>2107</v>
      </c>
      <c r="M1978" s="1" t="s">
        <v>8367</v>
      </c>
      <c r="N1978" s="1">
        <v>49.378013249480603</v>
      </c>
      <c r="O1978" s="1">
        <v>-98.536424882489996</v>
      </c>
      <c r="P1978" s="1" t="s">
        <v>8370</v>
      </c>
      <c r="Q1978" s="1" t="s">
        <v>8371</v>
      </c>
      <c r="R1978" s="1" t="s">
        <v>22</v>
      </c>
    </row>
    <row r="1979" spans="1:18" hidden="1" x14ac:dyDescent="0.3">
      <c r="A1979" s="1" t="s">
        <v>2041</v>
      </c>
      <c r="B1979" s="1" t="s">
        <v>2041</v>
      </c>
      <c r="C1979" s="1" t="s">
        <v>2105</v>
      </c>
      <c r="D1979" s="1">
        <v>120.45</v>
      </c>
      <c r="E1979" s="1" t="s">
        <v>2166</v>
      </c>
      <c r="F1979" s="1">
        <v>60</v>
      </c>
      <c r="G1979" s="1" t="str">
        <f t="shared" si="70"/>
        <v>60/73</v>
      </c>
      <c r="H1979" s="1">
        <v>1650</v>
      </c>
      <c r="I1979" s="1">
        <v>82</v>
      </c>
      <c r="J1979" s="1">
        <v>80</v>
      </c>
      <c r="K1979" s="1" t="s">
        <v>25</v>
      </c>
      <c r="L1979" s="1" t="s">
        <v>2107</v>
      </c>
      <c r="M1979" s="1" t="s">
        <v>8367</v>
      </c>
      <c r="N1979" s="1">
        <v>49.376039148648601</v>
      </c>
      <c r="O1979" s="1">
        <v>-98.542374328800506</v>
      </c>
      <c r="P1979" s="1" t="s">
        <v>8370</v>
      </c>
      <c r="Q1979" s="1" t="s">
        <v>8371</v>
      </c>
      <c r="R1979" s="1" t="s">
        <v>22</v>
      </c>
    </row>
    <row r="1980" spans="1:18" hidden="1" x14ac:dyDescent="0.3">
      <c r="A1980" s="1" t="s">
        <v>2041</v>
      </c>
      <c r="B1980" s="1" t="s">
        <v>2041</v>
      </c>
      <c r="C1980" s="1" t="s">
        <v>2105</v>
      </c>
      <c r="D1980" s="1">
        <v>120.45</v>
      </c>
      <c r="E1980" s="1" t="s">
        <v>2167</v>
      </c>
      <c r="F1980" s="1">
        <v>61</v>
      </c>
      <c r="G1980" s="1" t="str">
        <f t="shared" si="70"/>
        <v>61/73</v>
      </c>
      <c r="H1980" s="1">
        <v>1650</v>
      </c>
      <c r="I1980" s="1">
        <v>82</v>
      </c>
      <c r="J1980" s="1">
        <v>80</v>
      </c>
      <c r="K1980" s="1" t="s">
        <v>25</v>
      </c>
      <c r="L1980" s="1" t="s">
        <v>2107</v>
      </c>
      <c r="M1980" s="1" t="s">
        <v>8367</v>
      </c>
      <c r="N1980" s="1">
        <v>49.359754303076599</v>
      </c>
      <c r="O1980" s="1">
        <v>-98.540741814710998</v>
      </c>
      <c r="P1980" s="1" t="s">
        <v>8370</v>
      </c>
      <c r="Q1980" s="1" t="s">
        <v>8371</v>
      </c>
      <c r="R1980" s="1" t="s">
        <v>22</v>
      </c>
    </row>
    <row r="1981" spans="1:18" hidden="1" x14ac:dyDescent="0.3">
      <c r="A1981" s="1" t="s">
        <v>2041</v>
      </c>
      <c r="B1981" s="1" t="s">
        <v>2041</v>
      </c>
      <c r="C1981" s="1" t="s">
        <v>2105</v>
      </c>
      <c r="D1981" s="1">
        <v>120.45</v>
      </c>
      <c r="E1981" s="1" t="s">
        <v>2168</v>
      </c>
      <c r="F1981" s="1">
        <v>62</v>
      </c>
      <c r="G1981" s="1" t="str">
        <f t="shared" si="70"/>
        <v>62/73</v>
      </c>
      <c r="H1981" s="1">
        <v>1650</v>
      </c>
      <c r="I1981" s="1">
        <v>82</v>
      </c>
      <c r="J1981" s="1">
        <v>80</v>
      </c>
      <c r="K1981" s="1" t="s">
        <v>25</v>
      </c>
      <c r="L1981" s="1" t="s">
        <v>2107</v>
      </c>
      <c r="M1981" s="1" t="s">
        <v>8367</v>
      </c>
      <c r="N1981" s="1">
        <v>49.360475844108301</v>
      </c>
      <c r="O1981" s="1">
        <v>-98.537621878435104</v>
      </c>
      <c r="P1981" s="1" t="s">
        <v>8370</v>
      </c>
      <c r="Q1981" s="1" t="s">
        <v>8371</v>
      </c>
      <c r="R1981" s="1" t="s">
        <v>22</v>
      </c>
    </row>
    <row r="1982" spans="1:18" hidden="1" x14ac:dyDescent="0.3">
      <c r="A1982" s="1" t="s">
        <v>2041</v>
      </c>
      <c r="B1982" s="1" t="s">
        <v>2041</v>
      </c>
      <c r="C1982" s="1" t="s">
        <v>2105</v>
      </c>
      <c r="D1982" s="1">
        <v>120.45</v>
      </c>
      <c r="E1982" s="1" t="s">
        <v>2169</v>
      </c>
      <c r="F1982" s="1">
        <v>63</v>
      </c>
      <c r="G1982" s="1" t="str">
        <f t="shared" si="70"/>
        <v>63/73</v>
      </c>
      <c r="H1982" s="1">
        <v>1650</v>
      </c>
      <c r="I1982" s="1">
        <v>82</v>
      </c>
      <c r="J1982" s="1">
        <v>80</v>
      </c>
      <c r="K1982" s="1" t="s">
        <v>25</v>
      </c>
      <c r="L1982" s="1" t="s">
        <v>2107</v>
      </c>
      <c r="M1982" s="1" t="s">
        <v>8367</v>
      </c>
      <c r="N1982" s="1">
        <v>49.3612594986499</v>
      </c>
      <c r="O1982" s="1">
        <v>-98.534505485313801</v>
      </c>
      <c r="P1982" s="1" t="s">
        <v>8370</v>
      </c>
      <c r="Q1982" s="1" t="s">
        <v>8371</v>
      </c>
      <c r="R1982" s="1" t="s">
        <v>22</v>
      </c>
    </row>
    <row r="1983" spans="1:18" hidden="1" x14ac:dyDescent="0.3">
      <c r="A1983" s="1" t="s">
        <v>2041</v>
      </c>
      <c r="B1983" s="1" t="s">
        <v>2041</v>
      </c>
      <c r="C1983" s="1" t="s">
        <v>2105</v>
      </c>
      <c r="D1983" s="1">
        <v>120.45</v>
      </c>
      <c r="E1983" s="1" t="s">
        <v>2170</v>
      </c>
      <c r="F1983" s="1">
        <v>64</v>
      </c>
      <c r="G1983" s="1" t="str">
        <f t="shared" si="70"/>
        <v>64/73</v>
      </c>
      <c r="H1983" s="1">
        <v>1650</v>
      </c>
      <c r="I1983" s="1">
        <v>82</v>
      </c>
      <c r="J1983" s="1">
        <v>80</v>
      </c>
      <c r="K1983" s="1" t="s">
        <v>25</v>
      </c>
      <c r="L1983" s="1" t="s">
        <v>2107</v>
      </c>
      <c r="M1983" s="1" t="s">
        <v>8367</v>
      </c>
      <c r="N1983" s="1">
        <v>49.3284041443844</v>
      </c>
      <c r="O1983" s="1">
        <v>-98.584612777854204</v>
      </c>
      <c r="P1983" s="1" t="s">
        <v>8370</v>
      </c>
      <c r="Q1983" s="1" t="s">
        <v>8371</v>
      </c>
      <c r="R1983" s="1" t="s">
        <v>22</v>
      </c>
    </row>
    <row r="1984" spans="1:18" hidden="1" x14ac:dyDescent="0.3">
      <c r="A1984" s="1" t="s">
        <v>2041</v>
      </c>
      <c r="B1984" s="1" t="s">
        <v>2041</v>
      </c>
      <c r="C1984" s="1" t="s">
        <v>2105</v>
      </c>
      <c r="D1984" s="1">
        <v>120.45</v>
      </c>
      <c r="E1984" s="1" t="s">
        <v>2171</v>
      </c>
      <c r="F1984" s="1">
        <v>65</v>
      </c>
      <c r="G1984" s="1" t="str">
        <f t="shared" ref="G1984:G1992" si="71">F1984&amp;"/"&amp;73</f>
        <v>65/73</v>
      </c>
      <c r="H1984" s="1">
        <v>1650</v>
      </c>
      <c r="I1984" s="1">
        <v>82</v>
      </c>
      <c r="J1984" s="1">
        <v>80</v>
      </c>
      <c r="K1984" s="1" t="s">
        <v>25</v>
      </c>
      <c r="L1984" s="1" t="s">
        <v>2107</v>
      </c>
      <c r="M1984" s="1" t="s">
        <v>8367</v>
      </c>
      <c r="N1984" s="1">
        <v>49.330993572199603</v>
      </c>
      <c r="O1984" s="1">
        <v>-98.577075044160395</v>
      </c>
      <c r="P1984" s="1" t="s">
        <v>8370</v>
      </c>
      <c r="Q1984" s="1" t="s">
        <v>8371</v>
      </c>
      <c r="R1984" s="1" t="s">
        <v>22</v>
      </c>
    </row>
    <row r="1985" spans="1:18" hidden="1" x14ac:dyDescent="0.3">
      <c r="A1985" s="1" t="s">
        <v>2041</v>
      </c>
      <c r="B1985" s="1" t="s">
        <v>2041</v>
      </c>
      <c r="C1985" s="1" t="s">
        <v>2105</v>
      </c>
      <c r="D1985" s="1">
        <v>120.45</v>
      </c>
      <c r="E1985" s="1" t="s">
        <v>2172</v>
      </c>
      <c r="F1985" s="1">
        <v>66</v>
      </c>
      <c r="G1985" s="1" t="str">
        <f t="shared" si="71"/>
        <v>66/73</v>
      </c>
      <c r="H1985" s="1">
        <v>1650</v>
      </c>
      <c r="I1985" s="1">
        <v>82</v>
      </c>
      <c r="J1985" s="1">
        <v>80</v>
      </c>
      <c r="K1985" s="1" t="s">
        <v>25</v>
      </c>
      <c r="L1985" s="1" t="s">
        <v>2107</v>
      </c>
      <c r="M1985" s="1" t="s">
        <v>8367</v>
      </c>
      <c r="N1985" s="1">
        <v>49.333509282839003</v>
      </c>
      <c r="O1985" s="1">
        <v>-98.569454769913193</v>
      </c>
      <c r="P1985" s="1" t="s">
        <v>8370</v>
      </c>
      <c r="Q1985" s="1" t="s">
        <v>8371</v>
      </c>
      <c r="R1985" s="1" t="s">
        <v>22</v>
      </c>
    </row>
    <row r="1986" spans="1:18" hidden="1" x14ac:dyDescent="0.3">
      <c r="A1986" s="1" t="s">
        <v>2041</v>
      </c>
      <c r="B1986" s="1" t="s">
        <v>2041</v>
      </c>
      <c r="C1986" s="1" t="s">
        <v>2105</v>
      </c>
      <c r="D1986" s="1">
        <v>120.45</v>
      </c>
      <c r="E1986" s="1" t="s">
        <v>2173</v>
      </c>
      <c r="F1986" s="1">
        <v>67</v>
      </c>
      <c r="G1986" s="1" t="str">
        <f t="shared" si="71"/>
        <v>67/73</v>
      </c>
      <c r="H1986" s="1">
        <v>1650</v>
      </c>
      <c r="I1986" s="1">
        <v>82</v>
      </c>
      <c r="J1986" s="1">
        <v>80</v>
      </c>
      <c r="K1986" s="1" t="s">
        <v>25</v>
      </c>
      <c r="L1986" s="1" t="s">
        <v>2107</v>
      </c>
      <c r="M1986" s="1" t="s">
        <v>8367</v>
      </c>
      <c r="N1986" s="1">
        <v>49.341552747248201</v>
      </c>
      <c r="O1986" s="1">
        <v>-98.584974993602302</v>
      </c>
      <c r="P1986" s="1" t="s">
        <v>8370</v>
      </c>
      <c r="Q1986" s="1" t="s">
        <v>8371</v>
      </c>
      <c r="R1986" s="1" t="s">
        <v>22</v>
      </c>
    </row>
    <row r="1987" spans="1:18" hidden="1" x14ac:dyDescent="0.3">
      <c r="A1987" s="1" t="s">
        <v>2041</v>
      </c>
      <c r="B1987" s="1" t="s">
        <v>2041</v>
      </c>
      <c r="C1987" s="1" t="s">
        <v>2105</v>
      </c>
      <c r="D1987" s="1">
        <v>120.45</v>
      </c>
      <c r="E1987" s="1" t="s">
        <v>2174</v>
      </c>
      <c r="F1987" s="1">
        <v>68</v>
      </c>
      <c r="G1987" s="1" t="str">
        <f t="shared" si="71"/>
        <v>68/73</v>
      </c>
      <c r="H1987" s="1">
        <v>1650</v>
      </c>
      <c r="I1987" s="1">
        <v>82</v>
      </c>
      <c r="J1987" s="1">
        <v>80</v>
      </c>
      <c r="K1987" s="1" t="s">
        <v>25</v>
      </c>
      <c r="L1987" s="1" t="s">
        <v>2107</v>
      </c>
      <c r="M1987" s="1" t="s">
        <v>8367</v>
      </c>
      <c r="N1987" s="1">
        <v>49.342893738973203</v>
      </c>
      <c r="O1987" s="1">
        <v>-98.577876624530703</v>
      </c>
      <c r="P1987" s="1" t="s">
        <v>8370</v>
      </c>
      <c r="Q1987" s="1" t="s">
        <v>8371</v>
      </c>
      <c r="R1987" s="1" t="s">
        <v>22</v>
      </c>
    </row>
    <row r="1988" spans="1:18" hidden="1" x14ac:dyDescent="0.3">
      <c r="A1988" s="1" t="s">
        <v>2041</v>
      </c>
      <c r="B1988" s="1" t="s">
        <v>2041</v>
      </c>
      <c r="C1988" s="1" t="s">
        <v>2105</v>
      </c>
      <c r="D1988" s="1">
        <v>120.45</v>
      </c>
      <c r="E1988" s="1" t="s">
        <v>2175</v>
      </c>
      <c r="F1988" s="1">
        <v>69</v>
      </c>
      <c r="G1988" s="1" t="str">
        <f t="shared" si="71"/>
        <v>69/73</v>
      </c>
      <c r="H1988" s="1">
        <v>1650</v>
      </c>
      <c r="I1988" s="1">
        <v>82</v>
      </c>
      <c r="J1988" s="1">
        <v>80</v>
      </c>
      <c r="K1988" s="1" t="s">
        <v>25</v>
      </c>
      <c r="L1988" s="1" t="s">
        <v>2107</v>
      </c>
      <c r="M1988" s="1" t="s">
        <v>8367</v>
      </c>
      <c r="N1988" s="1">
        <v>49.345396299496898</v>
      </c>
      <c r="O1988" s="1">
        <v>-98.571628673450206</v>
      </c>
      <c r="P1988" s="1" t="s">
        <v>8370</v>
      </c>
      <c r="Q1988" s="1" t="s">
        <v>8371</v>
      </c>
      <c r="R1988" s="1" t="s">
        <v>22</v>
      </c>
    </row>
    <row r="1989" spans="1:18" hidden="1" x14ac:dyDescent="0.3">
      <c r="A1989" s="1" t="s">
        <v>2041</v>
      </c>
      <c r="B1989" s="1" t="s">
        <v>2041</v>
      </c>
      <c r="C1989" s="1" t="s">
        <v>2105</v>
      </c>
      <c r="D1989" s="1">
        <v>120.45</v>
      </c>
      <c r="E1989" s="1" t="s">
        <v>2176</v>
      </c>
      <c r="F1989" s="1">
        <v>70</v>
      </c>
      <c r="G1989" s="1" t="str">
        <f t="shared" si="71"/>
        <v>70/73</v>
      </c>
      <c r="H1989" s="1">
        <v>1650</v>
      </c>
      <c r="I1989" s="1">
        <v>82</v>
      </c>
      <c r="J1989" s="1">
        <v>80</v>
      </c>
      <c r="K1989" s="1" t="s">
        <v>25</v>
      </c>
      <c r="L1989" s="1" t="s">
        <v>2107</v>
      </c>
      <c r="M1989" s="1" t="s">
        <v>8367</v>
      </c>
      <c r="N1989" s="1">
        <v>49.347360295667499</v>
      </c>
      <c r="O1989" s="1">
        <v>-98.565050203374099</v>
      </c>
      <c r="P1989" s="1" t="s">
        <v>8370</v>
      </c>
      <c r="Q1989" s="1" t="s">
        <v>8371</v>
      </c>
      <c r="R1989" s="1" t="s">
        <v>22</v>
      </c>
    </row>
    <row r="1990" spans="1:18" hidden="1" x14ac:dyDescent="0.3">
      <c r="A1990" s="1" t="s">
        <v>2041</v>
      </c>
      <c r="B1990" s="1" t="s">
        <v>2041</v>
      </c>
      <c r="C1990" s="1" t="s">
        <v>2105</v>
      </c>
      <c r="D1990" s="1">
        <v>120.45</v>
      </c>
      <c r="E1990" s="1" t="s">
        <v>2177</v>
      </c>
      <c r="F1990" s="1">
        <v>71</v>
      </c>
      <c r="G1990" s="1" t="str">
        <f t="shared" si="71"/>
        <v>71/73</v>
      </c>
      <c r="H1990" s="1">
        <v>1650</v>
      </c>
      <c r="I1990" s="1">
        <v>82</v>
      </c>
      <c r="J1990" s="1">
        <v>80</v>
      </c>
      <c r="K1990" s="1" t="s">
        <v>25</v>
      </c>
      <c r="L1990" s="1" t="s">
        <v>2107</v>
      </c>
      <c r="M1990" s="1" t="s">
        <v>8367</v>
      </c>
      <c r="N1990" s="1">
        <v>49.349305222178302</v>
      </c>
      <c r="O1990" s="1">
        <v>-98.558315133322694</v>
      </c>
      <c r="P1990" s="1" t="s">
        <v>8370</v>
      </c>
      <c r="Q1990" s="1" t="s">
        <v>8371</v>
      </c>
      <c r="R1990" s="1" t="s">
        <v>22</v>
      </c>
    </row>
    <row r="1991" spans="1:18" hidden="1" x14ac:dyDescent="0.3">
      <c r="A1991" s="1" t="s">
        <v>2041</v>
      </c>
      <c r="B1991" s="1" t="s">
        <v>2041</v>
      </c>
      <c r="C1991" s="1" t="s">
        <v>2105</v>
      </c>
      <c r="D1991" s="1">
        <v>120.45</v>
      </c>
      <c r="E1991" s="1" t="s">
        <v>2178</v>
      </c>
      <c r="F1991" s="1">
        <v>72</v>
      </c>
      <c r="G1991" s="1" t="str">
        <f t="shared" si="71"/>
        <v>72/73</v>
      </c>
      <c r="H1991" s="1">
        <v>1650</v>
      </c>
      <c r="I1991" s="1">
        <v>82</v>
      </c>
      <c r="J1991" s="1">
        <v>80</v>
      </c>
      <c r="K1991" s="1" t="s">
        <v>25</v>
      </c>
      <c r="L1991" s="1" t="s">
        <v>2107</v>
      </c>
      <c r="M1991" s="1" t="s">
        <v>8367</v>
      </c>
      <c r="N1991" s="1">
        <v>49.389955119819902</v>
      </c>
      <c r="O1991" s="1">
        <v>-98.562329140491101</v>
      </c>
      <c r="P1991" s="1" t="s">
        <v>8370</v>
      </c>
      <c r="Q1991" s="1" t="s">
        <v>8371</v>
      </c>
      <c r="R1991" s="1" t="s">
        <v>22</v>
      </c>
    </row>
    <row r="1992" spans="1:18" hidden="1" x14ac:dyDescent="0.3">
      <c r="A1992" s="1" t="s">
        <v>2041</v>
      </c>
      <c r="B1992" s="1" t="s">
        <v>2041</v>
      </c>
      <c r="C1992" s="1" t="s">
        <v>2105</v>
      </c>
      <c r="D1992" s="1">
        <v>120.45</v>
      </c>
      <c r="E1992" s="1" t="s">
        <v>2179</v>
      </c>
      <c r="F1992" s="1">
        <v>73</v>
      </c>
      <c r="G1992" s="1" t="str">
        <f t="shared" si="71"/>
        <v>73/73</v>
      </c>
      <c r="H1992" s="1">
        <v>1650</v>
      </c>
      <c r="I1992" s="1">
        <v>82</v>
      </c>
      <c r="J1992" s="1">
        <v>80</v>
      </c>
      <c r="K1992" s="1" t="s">
        <v>25</v>
      </c>
      <c r="L1992" s="1" t="s">
        <v>2107</v>
      </c>
      <c r="M1992" s="1" t="s">
        <v>8367</v>
      </c>
      <c r="N1992" s="1">
        <v>49.348500174563597</v>
      </c>
      <c r="O1992" s="1">
        <v>-98.645024090597502</v>
      </c>
      <c r="P1992" s="1" t="s">
        <v>8370</v>
      </c>
      <c r="Q1992" s="1" t="s">
        <v>8371</v>
      </c>
      <c r="R1992" s="1" t="s">
        <v>22</v>
      </c>
    </row>
    <row r="1993" spans="1:18" hidden="1" x14ac:dyDescent="0.3">
      <c r="A1993" s="1" t="s">
        <v>2180</v>
      </c>
      <c r="B1993" s="1" t="s">
        <v>8393</v>
      </c>
      <c r="C1993" s="1" t="s">
        <v>2333</v>
      </c>
      <c r="D1993" s="1">
        <v>42</v>
      </c>
      <c r="E1993" s="1" t="s">
        <v>2334</v>
      </c>
      <c r="F1993" s="1">
        <v>1</v>
      </c>
      <c r="G1993" s="1" t="str">
        <f t="shared" ref="G1993:G2002" si="72">F1993&amp;"/"&amp;10</f>
        <v>1/10</v>
      </c>
      <c r="H1993" s="1">
        <v>4200</v>
      </c>
      <c r="I1993" s="1">
        <v>141</v>
      </c>
      <c r="J1993" s="1">
        <v>135</v>
      </c>
      <c r="K1993" s="1" t="s">
        <v>56</v>
      </c>
      <c r="L1993" s="1" t="s">
        <v>2335</v>
      </c>
      <c r="M1993" s="1">
        <v>2023</v>
      </c>
      <c r="N1993" s="1">
        <v>45.1594904216036</v>
      </c>
      <c r="O1993" s="1">
        <v>-66.190809717904401</v>
      </c>
      <c r="P1993" s="1" t="s">
        <v>8389</v>
      </c>
      <c r="Q1993" s="1" t="s">
        <v>8390</v>
      </c>
      <c r="R1993" s="1" t="s">
        <v>22</v>
      </c>
    </row>
    <row r="1994" spans="1:18" hidden="1" x14ac:dyDescent="0.3">
      <c r="A1994" s="1" t="s">
        <v>2180</v>
      </c>
      <c r="B1994" s="1" t="s">
        <v>8393</v>
      </c>
      <c r="C1994" s="1" t="s">
        <v>2333</v>
      </c>
      <c r="D1994" s="1">
        <v>42</v>
      </c>
      <c r="E1994" s="1" t="s">
        <v>2336</v>
      </c>
      <c r="F1994" s="1">
        <v>2</v>
      </c>
      <c r="G1994" s="1" t="str">
        <f t="shared" si="72"/>
        <v>2/10</v>
      </c>
      <c r="H1994" s="1">
        <v>4200</v>
      </c>
      <c r="I1994" s="1">
        <v>141</v>
      </c>
      <c r="J1994" s="1">
        <v>135</v>
      </c>
      <c r="K1994" s="1" t="s">
        <v>56</v>
      </c>
      <c r="L1994" s="1" t="s">
        <v>2335</v>
      </c>
      <c r="M1994" s="1">
        <v>2023</v>
      </c>
      <c r="N1994" s="1">
        <v>45.164338163890598</v>
      </c>
      <c r="O1994" s="1">
        <v>-66.197175170875596</v>
      </c>
      <c r="P1994" s="1" t="s">
        <v>8389</v>
      </c>
      <c r="Q1994" s="1" t="s">
        <v>8390</v>
      </c>
      <c r="R1994" s="1" t="s">
        <v>22</v>
      </c>
    </row>
    <row r="1995" spans="1:18" hidden="1" x14ac:dyDescent="0.3">
      <c r="A1995" s="1" t="s">
        <v>2180</v>
      </c>
      <c r="B1995" s="1" t="s">
        <v>8393</v>
      </c>
      <c r="C1995" s="1" t="s">
        <v>2333</v>
      </c>
      <c r="D1995" s="1">
        <v>42</v>
      </c>
      <c r="E1995" s="1" t="s">
        <v>2337</v>
      </c>
      <c r="F1995" s="1">
        <v>3</v>
      </c>
      <c r="G1995" s="1" t="str">
        <f t="shared" si="72"/>
        <v>3/10</v>
      </c>
      <c r="H1995" s="1">
        <v>4200</v>
      </c>
      <c r="I1995" s="1">
        <v>141</v>
      </c>
      <c r="J1995" s="1">
        <v>135</v>
      </c>
      <c r="K1995" s="1" t="s">
        <v>56</v>
      </c>
      <c r="L1995" s="1" t="s">
        <v>2335</v>
      </c>
      <c r="M1995" s="1">
        <v>2023</v>
      </c>
      <c r="N1995" s="1">
        <v>45.168747914460802</v>
      </c>
      <c r="O1995" s="1">
        <v>-66.200696718680504</v>
      </c>
      <c r="P1995" s="1" t="s">
        <v>8389</v>
      </c>
      <c r="Q1995" s="1" t="s">
        <v>8390</v>
      </c>
      <c r="R1995" s="1" t="s">
        <v>22</v>
      </c>
    </row>
    <row r="1996" spans="1:18" hidden="1" x14ac:dyDescent="0.3">
      <c r="A1996" s="1" t="s">
        <v>2180</v>
      </c>
      <c r="B1996" s="1" t="s">
        <v>8393</v>
      </c>
      <c r="C1996" s="1" t="s">
        <v>2333</v>
      </c>
      <c r="D1996" s="1">
        <v>42</v>
      </c>
      <c r="E1996" s="1" t="s">
        <v>2338</v>
      </c>
      <c r="F1996" s="1">
        <v>4</v>
      </c>
      <c r="G1996" s="1" t="str">
        <f t="shared" si="72"/>
        <v>4/10</v>
      </c>
      <c r="H1996" s="1">
        <v>4200</v>
      </c>
      <c r="I1996" s="1">
        <v>141</v>
      </c>
      <c r="J1996" s="1">
        <v>135</v>
      </c>
      <c r="K1996" s="1" t="s">
        <v>56</v>
      </c>
      <c r="L1996" s="1" t="s">
        <v>2335</v>
      </c>
      <c r="M1996" s="1">
        <v>2023</v>
      </c>
      <c r="N1996" s="1">
        <v>45.173072858317703</v>
      </c>
      <c r="O1996" s="1">
        <v>-66.200363572307197</v>
      </c>
      <c r="P1996" s="1" t="s">
        <v>8389</v>
      </c>
      <c r="Q1996" s="1" t="s">
        <v>8390</v>
      </c>
      <c r="R1996" s="1" t="s">
        <v>22</v>
      </c>
    </row>
    <row r="1997" spans="1:18" hidden="1" x14ac:dyDescent="0.3">
      <c r="A1997" s="1" t="s">
        <v>2180</v>
      </c>
      <c r="B1997" s="1" t="s">
        <v>8393</v>
      </c>
      <c r="C1997" s="1" t="s">
        <v>2333</v>
      </c>
      <c r="D1997" s="1">
        <v>42</v>
      </c>
      <c r="E1997" s="1" t="s">
        <v>2339</v>
      </c>
      <c r="F1997" s="1">
        <v>5</v>
      </c>
      <c r="G1997" s="1" t="str">
        <f t="shared" si="72"/>
        <v>5/10</v>
      </c>
      <c r="H1997" s="1">
        <v>4200</v>
      </c>
      <c r="I1997" s="1">
        <v>141</v>
      </c>
      <c r="J1997" s="1">
        <v>135</v>
      </c>
      <c r="K1997" s="1" t="s">
        <v>56</v>
      </c>
      <c r="L1997" s="1" t="s">
        <v>2335</v>
      </c>
      <c r="M1997" s="1">
        <v>2023</v>
      </c>
      <c r="N1997" s="1">
        <v>45.178336828292103</v>
      </c>
      <c r="O1997" s="1">
        <v>-66.193397477885995</v>
      </c>
      <c r="P1997" s="1" t="s">
        <v>8389</v>
      </c>
      <c r="Q1997" s="1" t="s">
        <v>8390</v>
      </c>
      <c r="R1997" s="1" t="s">
        <v>22</v>
      </c>
    </row>
    <row r="1998" spans="1:18" hidden="1" x14ac:dyDescent="0.3">
      <c r="A1998" s="1" t="s">
        <v>2180</v>
      </c>
      <c r="B1998" s="1" t="s">
        <v>8393</v>
      </c>
      <c r="C1998" s="1" t="s">
        <v>2333</v>
      </c>
      <c r="D1998" s="1">
        <v>42</v>
      </c>
      <c r="E1998" s="1" t="s">
        <v>2340</v>
      </c>
      <c r="F1998" s="1">
        <v>6</v>
      </c>
      <c r="G1998" s="1" t="str">
        <f t="shared" si="72"/>
        <v>6/10</v>
      </c>
      <c r="H1998" s="1">
        <v>4200</v>
      </c>
      <c r="I1998" s="1">
        <v>141</v>
      </c>
      <c r="J1998" s="1">
        <v>135</v>
      </c>
      <c r="K1998" s="1" t="s">
        <v>56</v>
      </c>
      <c r="L1998" s="1" t="s">
        <v>2335</v>
      </c>
      <c r="M1998" s="1">
        <v>2023</v>
      </c>
      <c r="N1998" s="1">
        <v>45.182808136506999</v>
      </c>
      <c r="O1998" s="1">
        <v>-66.188996106158598</v>
      </c>
      <c r="P1998" s="1" t="s">
        <v>8389</v>
      </c>
      <c r="Q1998" s="1" t="s">
        <v>8390</v>
      </c>
      <c r="R1998" s="1" t="s">
        <v>22</v>
      </c>
    </row>
    <row r="1999" spans="1:18" hidden="1" x14ac:dyDescent="0.3">
      <c r="A1999" s="1" t="s">
        <v>2180</v>
      </c>
      <c r="B1999" s="1" t="s">
        <v>8393</v>
      </c>
      <c r="C1999" s="1" t="s">
        <v>2333</v>
      </c>
      <c r="D1999" s="1">
        <v>42</v>
      </c>
      <c r="E1999" s="1" t="s">
        <v>2341</v>
      </c>
      <c r="F1999" s="1">
        <v>7</v>
      </c>
      <c r="G1999" s="1" t="str">
        <f t="shared" si="72"/>
        <v>7/10</v>
      </c>
      <c r="H1999" s="1">
        <v>4200</v>
      </c>
      <c r="I1999" s="1">
        <v>141</v>
      </c>
      <c r="J1999" s="1">
        <v>135</v>
      </c>
      <c r="K1999" s="1" t="s">
        <v>56</v>
      </c>
      <c r="L1999" s="1" t="s">
        <v>2335</v>
      </c>
      <c r="M1999" s="1">
        <v>2023</v>
      </c>
      <c r="N1999" s="1">
        <v>45.185833835397197</v>
      </c>
      <c r="O1999" s="1">
        <v>-66.182821658054706</v>
      </c>
      <c r="P1999" s="1" t="s">
        <v>8389</v>
      </c>
      <c r="Q1999" s="1" t="s">
        <v>8390</v>
      </c>
      <c r="R1999" s="1" t="s">
        <v>22</v>
      </c>
    </row>
    <row r="2000" spans="1:18" hidden="1" x14ac:dyDescent="0.3">
      <c r="A2000" s="1" t="s">
        <v>2180</v>
      </c>
      <c r="B2000" s="1" t="s">
        <v>8393</v>
      </c>
      <c r="C2000" s="1" t="s">
        <v>2333</v>
      </c>
      <c r="D2000" s="1">
        <v>42</v>
      </c>
      <c r="E2000" s="1" t="s">
        <v>2342</v>
      </c>
      <c r="F2000" s="1">
        <v>8</v>
      </c>
      <c r="G2000" s="1" t="str">
        <f t="shared" si="72"/>
        <v>8/10</v>
      </c>
      <c r="H2000" s="1">
        <v>4200</v>
      </c>
      <c r="I2000" s="1">
        <v>141</v>
      </c>
      <c r="J2000" s="1">
        <v>135</v>
      </c>
      <c r="K2000" s="1" t="s">
        <v>56</v>
      </c>
      <c r="L2000" s="1" t="s">
        <v>2335</v>
      </c>
      <c r="M2000" s="1">
        <v>2023</v>
      </c>
      <c r="N2000" s="1">
        <v>45.1898231594189</v>
      </c>
      <c r="O2000" s="1">
        <v>-66.186381153986702</v>
      </c>
      <c r="P2000" s="1" t="s">
        <v>8389</v>
      </c>
      <c r="Q2000" s="1" t="s">
        <v>8390</v>
      </c>
      <c r="R2000" s="1" t="s">
        <v>22</v>
      </c>
    </row>
    <row r="2001" spans="1:18" hidden="1" x14ac:dyDescent="0.3">
      <c r="A2001" s="1" t="s">
        <v>2180</v>
      </c>
      <c r="B2001" s="1" t="s">
        <v>8393</v>
      </c>
      <c r="C2001" s="1" t="s">
        <v>2333</v>
      </c>
      <c r="D2001" s="1">
        <v>42</v>
      </c>
      <c r="E2001" s="1" t="s">
        <v>2343</v>
      </c>
      <c r="F2001" s="1">
        <v>9</v>
      </c>
      <c r="G2001" s="1" t="str">
        <f t="shared" si="72"/>
        <v>9/10</v>
      </c>
      <c r="H2001" s="1">
        <v>4200</v>
      </c>
      <c r="I2001" s="1">
        <v>141</v>
      </c>
      <c r="J2001" s="1">
        <v>135</v>
      </c>
      <c r="K2001" s="1" t="s">
        <v>56</v>
      </c>
      <c r="L2001" s="1" t="s">
        <v>2335</v>
      </c>
      <c r="M2001" s="1">
        <v>2023</v>
      </c>
      <c r="N2001" s="1">
        <v>45.197924401633102</v>
      </c>
      <c r="O2001" s="1">
        <v>-66.187880043348102</v>
      </c>
      <c r="P2001" s="1" t="s">
        <v>8389</v>
      </c>
      <c r="Q2001" s="1" t="s">
        <v>8390</v>
      </c>
      <c r="R2001" s="1" t="s">
        <v>22</v>
      </c>
    </row>
    <row r="2002" spans="1:18" hidden="1" x14ac:dyDescent="0.3">
      <c r="A2002" s="1" t="s">
        <v>2180</v>
      </c>
      <c r="B2002" s="1" t="s">
        <v>8393</v>
      </c>
      <c r="C2002" s="1" t="s">
        <v>2333</v>
      </c>
      <c r="D2002" s="1">
        <v>42</v>
      </c>
      <c r="E2002" s="1" t="s">
        <v>2344</v>
      </c>
      <c r="F2002" s="1">
        <v>10</v>
      </c>
      <c r="G2002" s="1" t="str">
        <f t="shared" si="72"/>
        <v>10/10</v>
      </c>
      <c r="H2002" s="1">
        <v>4200</v>
      </c>
      <c r="I2002" s="1">
        <v>141</v>
      </c>
      <c r="J2002" s="1">
        <v>135</v>
      </c>
      <c r="K2002" s="1" t="s">
        <v>56</v>
      </c>
      <c r="L2002" s="1" t="s">
        <v>2335</v>
      </c>
      <c r="M2002" s="1">
        <v>2023</v>
      </c>
      <c r="N2002" s="1">
        <v>45.192843724741699</v>
      </c>
      <c r="O2002" s="1">
        <v>-66.201016824763499</v>
      </c>
      <c r="P2002" s="1" t="s">
        <v>8389</v>
      </c>
      <c r="Q2002" s="1" t="s">
        <v>8390</v>
      </c>
      <c r="R2002" s="1" t="s">
        <v>22</v>
      </c>
    </row>
    <row r="2003" spans="1:18" hidden="1" x14ac:dyDescent="0.3">
      <c r="A2003" s="1" t="s">
        <v>2180</v>
      </c>
      <c r="B2003" s="1" t="s">
        <v>8393</v>
      </c>
      <c r="C2003" s="1" t="s">
        <v>2301</v>
      </c>
      <c r="D2003" s="1">
        <v>2.35</v>
      </c>
      <c r="E2003" s="1" t="s">
        <v>2302</v>
      </c>
      <c r="F2003" s="1">
        <v>1</v>
      </c>
      <c r="G2003" s="1" t="str">
        <f>F2003&amp;"/"&amp;1</f>
        <v>1/1</v>
      </c>
      <c r="H2003" s="1">
        <v>2350</v>
      </c>
      <c r="I2003" s="1">
        <v>92</v>
      </c>
      <c r="J2003" s="1">
        <v>98</v>
      </c>
      <c r="K2003" s="1" t="s">
        <v>56</v>
      </c>
      <c r="L2003" s="1" t="s">
        <v>2303</v>
      </c>
      <c r="M2003" s="1">
        <v>2018</v>
      </c>
      <c r="N2003" s="1">
        <v>46.179621400000002</v>
      </c>
      <c r="O2003" s="1">
        <v>-64.238532399999997</v>
      </c>
      <c r="Q2003" s="1" t="s">
        <v>2304</v>
      </c>
      <c r="R2003" s="1" t="s">
        <v>22</v>
      </c>
    </row>
    <row r="2004" spans="1:18" hidden="1" x14ac:dyDescent="0.3">
      <c r="A2004" s="1" t="s">
        <v>2180</v>
      </c>
      <c r="B2004" s="1" t="s">
        <v>8393</v>
      </c>
      <c r="C2004" s="1" t="s">
        <v>2214</v>
      </c>
      <c r="D2004" s="1">
        <v>99</v>
      </c>
      <c r="E2004" s="1" t="s">
        <v>2215</v>
      </c>
      <c r="F2004" s="1">
        <v>1</v>
      </c>
      <c r="G2004" s="1" t="str">
        <f t="shared" ref="G2004:G2036" si="73">F2004&amp;"/"&amp;33</f>
        <v>1/33</v>
      </c>
      <c r="H2004" s="1">
        <v>3000</v>
      </c>
      <c r="I2004" s="1">
        <v>90</v>
      </c>
      <c r="J2004" s="1">
        <v>80</v>
      </c>
      <c r="K2004" s="1" t="s">
        <v>25</v>
      </c>
      <c r="L2004" s="1" t="s">
        <v>199</v>
      </c>
      <c r="M2004" s="1">
        <v>2009</v>
      </c>
      <c r="N2004" s="1">
        <v>47.511000000000003</v>
      </c>
      <c r="O2004" s="1">
        <v>-66.418000000000006</v>
      </c>
      <c r="Q2004" s="1" t="s">
        <v>2216</v>
      </c>
      <c r="R2004" s="1" t="s">
        <v>22</v>
      </c>
    </row>
    <row r="2005" spans="1:18" hidden="1" x14ac:dyDescent="0.3">
      <c r="A2005" s="1" t="s">
        <v>2180</v>
      </c>
      <c r="B2005" s="1" t="s">
        <v>8393</v>
      </c>
      <c r="C2005" s="1" t="s">
        <v>2214</v>
      </c>
      <c r="D2005" s="1">
        <v>99</v>
      </c>
      <c r="E2005" s="1" t="s">
        <v>2217</v>
      </c>
      <c r="F2005" s="1">
        <v>2</v>
      </c>
      <c r="G2005" s="1" t="str">
        <f t="shared" si="73"/>
        <v>2/33</v>
      </c>
      <c r="H2005" s="1">
        <v>3000</v>
      </c>
      <c r="I2005" s="1">
        <v>90</v>
      </c>
      <c r="J2005" s="1">
        <v>80</v>
      </c>
      <c r="K2005" s="1" t="s">
        <v>25</v>
      </c>
      <c r="L2005" s="1" t="s">
        <v>199</v>
      </c>
      <c r="M2005" s="1">
        <v>2009</v>
      </c>
      <c r="N2005" s="1">
        <v>47.508000000000003</v>
      </c>
      <c r="O2005" s="1">
        <v>-66.4161395</v>
      </c>
      <c r="Q2005" s="1" t="s">
        <v>2216</v>
      </c>
      <c r="R2005" s="1" t="s">
        <v>22</v>
      </c>
    </row>
    <row r="2006" spans="1:18" hidden="1" x14ac:dyDescent="0.3">
      <c r="A2006" s="1" t="s">
        <v>2180</v>
      </c>
      <c r="B2006" s="1" t="s">
        <v>8393</v>
      </c>
      <c r="C2006" s="1" t="s">
        <v>2214</v>
      </c>
      <c r="D2006" s="1">
        <v>99</v>
      </c>
      <c r="E2006" s="1" t="s">
        <v>2218</v>
      </c>
      <c r="F2006" s="1">
        <v>3</v>
      </c>
      <c r="G2006" s="1" t="str">
        <f t="shared" si="73"/>
        <v>3/33</v>
      </c>
      <c r="H2006" s="1">
        <v>3000</v>
      </c>
      <c r="I2006" s="1">
        <v>90</v>
      </c>
      <c r="J2006" s="1">
        <v>80</v>
      </c>
      <c r="K2006" s="1" t="s">
        <v>25</v>
      </c>
      <c r="L2006" s="1" t="s">
        <v>199</v>
      </c>
      <c r="M2006" s="1">
        <v>2009</v>
      </c>
      <c r="N2006" s="1">
        <v>47.505000000000003</v>
      </c>
      <c r="O2006" s="1">
        <v>-66.415000000000006</v>
      </c>
      <c r="Q2006" s="1" t="s">
        <v>2216</v>
      </c>
      <c r="R2006" s="1" t="s">
        <v>22</v>
      </c>
    </row>
    <row r="2007" spans="1:18" hidden="1" x14ac:dyDescent="0.3">
      <c r="A2007" s="1" t="s">
        <v>2180</v>
      </c>
      <c r="B2007" s="1" t="s">
        <v>8393</v>
      </c>
      <c r="C2007" s="1" t="s">
        <v>2214</v>
      </c>
      <c r="D2007" s="1">
        <v>99</v>
      </c>
      <c r="E2007" s="1" t="s">
        <v>2219</v>
      </c>
      <c r="F2007" s="1">
        <v>4</v>
      </c>
      <c r="G2007" s="1" t="str">
        <f t="shared" si="73"/>
        <v>4/33</v>
      </c>
      <c r="H2007" s="1">
        <v>3000</v>
      </c>
      <c r="I2007" s="1">
        <v>90</v>
      </c>
      <c r="J2007" s="1">
        <v>80</v>
      </c>
      <c r="K2007" s="1" t="s">
        <v>25</v>
      </c>
      <c r="L2007" s="1" t="s">
        <v>199</v>
      </c>
      <c r="M2007" s="1">
        <v>2009</v>
      </c>
      <c r="N2007" s="1">
        <v>47.500999999999998</v>
      </c>
      <c r="O2007" s="1">
        <v>-66.415000000000006</v>
      </c>
      <c r="Q2007" s="1" t="s">
        <v>2216</v>
      </c>
      <c r="R2007" s="1" t="s">
        <v>22</v>
      </c>
    </row>
    <row r="2008" spans="1:18" hidden="1" x14ac:dyDescent="0.3">
      <c r="A2008" s="1" t="s">
        <v>2180</v>
      </c>
      <c r="B2008" s="1" t="s">
        <v>8393</v>
      </c>
      <c r="C2008" s="1" t="s">
        <v>2214</v>
      </c>
      <c r="D2008" s="1">
        <v>99</v>
      </c>
      <c r="E2008" s="1" t="s">
        <v>2220</v>
      </c>
      <c r="F2008" s="1">
        <v>5</v>
      </c>
      <c r="G2008" s="1" t="str">
        <f t="shared" si="73"/>
        <v>5/33</v>
      </c>
      <c r="H2008" s="1">
        <v>3000</v>
      </c>
      <c r="I2008" s="1">
        <v>90</v>
      </c>
      <c r="J2008" s="1">
        <v>80</v>
      </c>
      <c r="K2008" s="1" t="s">
        <v>25</v>
      </c>
      <c r="L2008" s="1" t="s">
        <v>199</v>
      </c>
      <c r="M2008" s="1">
        <v>2009</v>
      </c>
      <c r="N2008" s="1">
        <v>47.497999999999998</v>
      </c>
      <c r="O2008" s="1">
        <v>-66.414000000000001</v>
      </c>
      <c r="Q2008" s="1" t="s">
        <v>2216</v>
      </c>
      <c r="R2008" s="1" t="s">
        <v>22</v>
      </c>
    </row>
    <row r="2009" spans="1:18" hidden="1" x14ac:dyDescent="0.3">
      <c r="A2009" s="1" t="s">
        <v>2180</v>
      </c>
      <c r="B2009" s="1" t="s">
        <v>8393</v>
      </c>
      <c r="C2009" s="1" t="s">
        <v>2214</v>
      </c>
      <c r="D2009" s="1">
        <v>99</v>
      </c>
      <c r="E2009" s="1" t="s">
        <v>2221</v>
      </c>
      <c r="F2009" s="1">
        <v>6</v>
      </c>
      <c r="G2009" s="1" t="str">
        <f t="shared" si="73"/>
        <v>6/33</v>
      </c>
      <c r="H2009" s="1">
        <v>3000</v>
      </c>
      <c r="I2009" s="1">
        <v>90</v>
      </c>
      <c r="J2009" s="1">
        <v>80</v>
      </c>
      <c r="K2009" s="1" t="s">
        <v>25</v>
      </c>
      <c r="L2009" s="1" t="s">
        <v>199</v>
      </c>
      <c r="M2009" s="1">
        <v>2009</v>
      </c>
      <c r="N2009" s="1">
        <v>47.493000000000002</v>
      </c>
      <c r="O2009" s="1">
        <v>-66.432000000000002</v>
      </c>
      <c r="Q2009" s="1" t="s">
        <v>2216</v>
      </c>
      <c r="R2009" s="1" t="s">
        <v>22</v>
      </c>
    </row>
    <row r="2010" spans="1:18" hidden="1" x14ac:dyDescent="0.3">
      <c r="A2010" s="1" t="s">
        <v>2180</v>
      </c>
      <c r="B2010" s="1" t="s">
        <v>8393</v>
      </c>
      <c r="C2010" s="1" t="s">
        <v>2214</v>
      </c>
      <c r="D2010" s="1">
        <v>99</v>
      </c>
      <c r="E2010" s="1" t="s">
        <v>2222</v>
      </c>
      <c r="F2010" s="1">
        <v>7</v>
      </c>
      <c r="G2010" s="1" t="str">
        <f t="shared" si="73"/>
        <v>7/33</v>
      </c>
      <c r="H2010" s="1">
        <v>3000</v>
      </c>
      <c r="I2010" s="1">
        <v>90</v>
      </c>
      <c r="J2010" s="1">
        <v>80</v>
      </c>
      <c r="K2010" s="1" t="s">
        <v>25</v>
      </c>
      <c r="L2010" s="1" t="s">
        <v>199</v>
      </c>
      <c r="M2010" s="1">
        <v>2009</v>
      </c>
      <c r="N2010" s="1">
        <v>47.487000000000002</v>
      </c>
      <c r="O2010" s="1">
        <v>-66.427999999999997</v>
      </c>
      <c r="Q2010" s="1" t="s">
        <v>2216</v>
      </c>
      <c r="R2010" s="1" t="s">
        <v>22</v>
      </c>
    </row>
    <row r="2011" spans="1:18" hidden="1" x14ac:dyDescent="0.3">
      <c r="A2011" s="1" t="s">
        <v>2180</v>
      </c>
      <c r="B2011" s="1" t="s">
        <v>8393</v>
      </c>
      <c r="C2011" s="1" t="s">
        <v>2214</v>
      </c>
      <c r="D2011" s="1">
        <v>99</v>
      </c>
      <c r="E2011" s="1" t="s">
        <v>2223</v>
      </c>
      <c r="F2011" s="1">
        <v>8</v>
      </c>
      <c r="G2011" s="1" t="str">
        <f t="shared" si="73"/>
        <v>8/33</v>
      </c>
      <c r="H2011" s="1">
        <v>3000</v>
      </c>
      <c r="I2011" s="1">
        <v>90</v>
      </c>
      <c r="J2011" s="1">
        <v>80</v>
      </c>
      <c r="K2011" s="1" t="s">
        <v>25</v>
      </c>
      <c r="L2011" s="1" t="s">
        <v>199</v>
      </c>
      <c r="M2011" s="1">
        <v>2009</v>
      </c>
      <c r="N2011" s="1">
        <v>47.484000000000002</v>
      </c>
      <c r="O2011" s="1">
        <v>-66.430000000000007</v>
      </c>
      <c r="Q2011" s="1" t="s">
        <v>2216</v>
      </c>
      <c r="R2011" s="1" t="s">
        <v>22</v>
      </c>
    </row>
    <row r="2012" spans="1:18" hidden="1" x14ac:dyDescent="0.3">
      <c r="A2012" s="1" t="s">
        <v>2180</v>
      </c>
      <c r="B2012" s="1" t="s">
        <v>8393</v>
      </c>
      <c r="C2012" s="1" t="s">
        <v>2214</v>
      </c>
      <c r="D2012" s="1">
        <v>99</v>
      </c>
      <c r="E2012" s="1" t="s">
        <v>2224</v>
      </c>
      <c r="F2012" s="1">
        <v>9</v>
      </c>
      <c r="G2012" s="1" t="str">
        <f t="shared" si="73"/>
        <v>9/33</v>
      </c>
      <c r="H2012" s="1">
        <v>3000</v>
      </c>
      <c r="I2012" s="1">
        <v>90</v>
      </c>
      <c r="J2012" s="1">
        <v>80</v>
      </c>
      <c r="K2012" s="1" t="s">
        <v>25</v>
      </c>
      <c r="L2012" s="1" t="s">
        <v>199</v>
      </c>
      <c r="M2012" s="1">
        <v>2009</v>
      </c>
      <c r="N2012" s="1">
        <v>47.481000000000002</v>
      </c>
      <c r="O2012" s="1">
        <v>-66.421000000000006</v>
      </c>
      <c r="Q2012" s="1" t="s">
        <v>2216</v>
      </c>
      <c r="R2012" s="1" t="s">
        <v>22</v>
      </c>
    </row>
    <row r="2013" spans="1:18" hidden="1" x14ac:dyDescent="0.3">
      <c r="A2013" s="1" t="s">
        <v>2180</v>
      </c>
      <c r="B2013" s="1" t="s">
        <v>8393</v>
      </c>
      <c r="C2013" s="1" t="s">
        <v>2214</v>
      </c>
      <c r="D2013" s="1">
        <v>99</v>
      </c>
      <c r="E2013" s="1" t="s">
        <v>2225</v>
      </c>
      <c r="F2013" s="1">
        <v>10</v>
      </c>
      <c r="G2013" s="1" t="str">
        <f t="shared" si="73"/>
        <v>10/33</v>
      </c>
      <c r="H2013" s="1">
        <v>3000</v>
      </c>
      <c r="I2013" s="1">
        <v>90</v>
      </c>
      <c r="J2013" s="1">
        <v>80</v>
      </c>
      <c r="K2013" s="1" t="s">
        <v>25</v>
      </c>
      <c r="L2013" s="1" t="s">
        <v>199</v>
      </c>
      <c r="M2013" s="1">
        <v>2009</v>
      </c>
      <c r="N2013" s="1">
        <v>47.478000000000002</v>
      </c>
      <c r="O2013" s="1">
        <v>-66.424999999999997</v>
      </c>
      <c r="Q2013" s="1" t="s">
        <v>2216</v>
      </c>
      <c r="R2013" s="1" t="s">
        <v>22</v>
      </c>
    </row>
    <row r="2014" spans="1:18" hidden="1" x14ac:dyDescent="0.3">
      <c r="A2014" s="1" t="s">
        <v>2180</v>
      </c>
      <c r="B2014" s="1" t="s">
        <v>8393</v>
      </c>
      <c r="C2014" s="1" t="s">
        <v>2214</v>
      </c>
      <c r="D2014" s="1">
        <v>99</v>
      </c>
      <c r="E2014" s="1" t="s">
        <v>2226</v>
      </c>
      <c r="F2014" s="1">
        <v>11</v>
      </c>
      <c r="G2014" s="1" t="str">
        <f t="shared" si="73"/>
        <v>11/33</v>
      </c>
      <c r="H2014" s="1">
        <v>3000</v>
      </c>
      <c r="I2014" s="1">
        <v>90</v>
      </c>
      <c r="J2014" s="1">
        <v>80</v>
      </c>
      <c r="K2014" s="1" t="s">
        <v>25</v>
      </c>
      <c r="L2014" s="1" t="s">
        <v>199</v>
      </c>
      <c r="M2014" s="1">
        <v>2009</v>
      </c>
      <c r="N2014" s="1">
        <v>47.473999999999997</v>
      </c>
      <c r="O2014" s="1">
        <v>-66.424000000000007</v>
      </c>
      <c r="Q2014" s="1" t="s">
        <v>2216</v>
      </c>
      <c r="R2014" s="1" t="s">
        <v>22</v>
      </c>
    </row>
    <row r="2015" spans="1:18" hidden="1" x14ac:dyDescent="0.3">
      <c r="A2015" s="1" t="s">
        <v>2180</v>
      </c>
      <c r="B2015" s="1" t="s">
        <v>8393</v>
      </c>
      <c r="C2015" s="1" t="s">
        <v>2214</v>
      </c>
      <c r="D2015" s="1">
        <v>99</v>
      </c>
      <c r="E2015" s="1" t="s">
        <v>2227</v>
      </c>
      <c r="F2015" s="1">
        <v>12</v>
      </c>
      <c r="G2015" s="1" t="str">
        <f t="shared" si="73"/>
        <v>12/33</v>
      </c>
      <c r="H2015" s="1">
        <v>3000</v>
      </c>
      <c r="I2015" s="1">
        <v>90</v>
      </c>
      <c r="J2015" s="1">
        <v>80</v>
      </c>
      <c r="K2015" s="1" t="s">
        <v>25</v>
      </c>
      <c r="L2015" s="1" t="s">
        <v>199</v>
      </c>
      <c r="M2015" s="1">
        <v>2009</v>
      </c>
      <c r="N2015" s="1">
        <v>47.470999999999997</v>
      </c>
      <c r="O2015" s="1">
        <v>-66.423000000000002</v>
      </c>
      <c r="Q2015" s="1" t="s">
        <v>2216</v>
      </c>
      <c r="R2015" s="1" t="s">
        <v>22</v>
      </c>
    </row>
    <row r="2016" spans="1:18" hidden="1" x14ac:dyDescent="0.3">
      <c r="A2016" s="1" t="s">
        <v>2180</v>
      </c>
      <c r="B2016" s="1" t="s">
        <v>8393</v>
      </c>
      <c r="C2016" s="1" t="s">
        <v>2214</v>
      </c>
      <c r="D2016" s="1">
        <v>99</v>
      </c>
      <c r="E2016" s="1" t="s">
        <v>2228</v>
      </c>
      <c r="F2016" s="1">
        <v>13</v>
      </c>
      <c r="G2016" s="1" t="str">
        <f t="shared" si="73"/>
        <v>13/33</v>
      </c>
      <c r="H2016" s="1">
        <v>3000</v>
      </c>
      <c r="I2016" s="1">
        <v>90</v>
      </c>
      <c r="J2016" s="1">
        <v>80</v>
      </c>
      <c r="K2016" s="1" t="s">
        <v>25</v>
      </c>
      <c r="L2016" s="1" t="s">
        <v>199</v>
      </c>
      <c r="M2016" s="1">
        <v>2009</v>
      </c>
      <c r="N2016" s="1">
        <v>47.468000000000004</v>
      </c>
      <c r="O2016" s="1">
        <v>-66.424000000000007</v>
      </c>
      <c r="Q2016" s="1" t="s">
        <v>2216</v>
      </c>
      <c r="R2016" s="1" t="s">
        <v>22</v>
      </c>
    </row>
    <row r="2017" spans="1:18" hidden="1" x14ac:dyDescent="0.3">
      <c r="A2017" s="1" t="s">
        <v>2180</v>
      </c>
      <c r="B2017" s="1" t="s">
        <v>8393</v>
      </c>
      <c r="C2017" s="1" t="s">
        <v>2214</v>
      </c>
      <c r="D2017" s="1">
        <v>99</v>
      </c>
      <c r="E2017" s="1" t="s">
        <v>2229</v>
      </c>
      <c r="F2017" s="1">
        <v>14</v>
      </c>
      <c r="G2017" s="1" t="str">
        <f t="shared" si="73"/>
        <v>14/33</v>
      </c>
      <c r="H2017" s="1">
        <v>3000</v>
      </c>
      <c r="I2017" s="1">
        <v>90</v>
      </c>
      <c r="J2017" s="1">
        <v>80</v>
      </c>
      <c r="K2017" s="1" t="s">
        <v>25</v>
      </c>
      <c r="L2017" s="1" t="s">
        <v>199</v>
      </c>
      <c r="M2017" s="1">
        <v>2009</v>
      </c>
      <c r="N2017" s="1">
        <v>47.460999999999999</v>
      </c>
      <c r="O2017" s="1">
        <v>-66.429000000000002</v>
      </c>
      <c r="Q2017" s="1" t="s">
        <v>2216</v>
      </c>
      <c r="R2017" s="1" t="s">
        <v>22</v>
      </c>
    </row>
    <row r="2018" spans="1:18" hidden="1" x14ac:dyDescent="0.3">
      <c r="A2018" s="1" t="s">
        <v>2180</v>
      </c>
      <c r="B2018" s="1" t="s">
        <v>8393</v>
      </c>
      <c r="C2018" s="1" t="s">
        <v>2214</v>
      </c>
      <c r="D2018" s="1">
        <v>99</v>
      </c>
      <c r="E2018" s="1" t="s">
        <v>2230</v>
      </c>
      <c r="F2018" s="1">
        <v>15</v>
      </c>
      <c r="G2018" s="1" t="str">
        <f t="shared" si="73"/>
        <v>15/33</v>
      </c>
      <c r="H2018" s="1">
        <v>3000</v>
      </c>
      <c r="I2018" s="1">
        <v>90</v>
      </c>
      <c r="J2018" s="1">
        <v>80</v>
      </c>
      <c r="K2018" s="1" t="s">
        <v>25</v>
      </c>
      <c r="L2018" s="1" t="s">
        <v>199</v>
      </c>
      <c r="M2018" s="1">
        <v>2009</v>
      </c>
      <c r="N2018" s="1">
        <v>47.454000000000001</v>
      </c>
      <c r="O2018" s="1">
        <v>-66.423000000000002</v>
      </c>
      <c r="Q2018" s="1" t="s">
        <v>2216</v>
      </c>
      <c r="R2018" s="1" t="s">
        <v>22</v>
      </c>
    </row>
    <row r="2019" spans="1:18" hidden="1" x14ac:dyDescent="0.3">
      <c r="A2019" s="1" t="s">
        <v>2180</v>
      </c>
      <c r="B2019" s="1" t="s">
        <v>8393</v>
      </c>
      <c r="C2019" s="1" t="s">
        <v>2214</v>
      </c>
      <c r="D2019" s="1">
        <v>99</v>
      </c>
      <c r="E2019" s="1" t="s">
        <v>2231</v>
      </c>
      <c r="F2019" s="1">
        <v>16</v>
      </c>
      <c r="G2019" s="1" t="str">
        <f t="shared" si="73"/>
        <v>16/33</v>
      </c>
      <c r="H2019" s="1">
        <v>3000</v>
      </c>
      <c r="I2019" s="1">
        <v>90</v>
      </c>
      <c r="J2019" s="1">
        <v>80</v>
      </c>
      <c r="K2019" s="1" t="s">
        <v>25</v>
      </c>
      <c r="L2019" s="1" t="s">
        <v>199</v>
      </c>
      <c r="M2019" s="1">
        <v>2009</v>
      </c>
      <c r="N2019" s="1">
        <v>47.451999999999998</v>
      </c>
      <c r="O2019" s="1">
        <v>-66.432000000000002</v>
      </c>
      <c r="Q2019" s="1" t="s">
        <v>2216</v>
      </c>
      <c r="R2019" s="1" t="s">
        <v>22</v>
      </c>
    </row>
    <row r="2020" spans="1:18" hidden="1" x14ac:dyDescent="0.3">
      <c r="A2020" s="1" t="s">
        <v>2180</v>
      </c>
      <c r="B2020" s="1" t="s">
        <v>8393</v>
      </c>
      <c r="C2020" s="1" t="s">
        <v>2214</v>
      </c>
      <c r="D2020" s="1">
        <v>99</v>
      </c>
      <c r="E2020" s="1" t="s">
        <v>2232</v>
      </c>
      <c r="F2020" s="1">
        <v>17</v>
      </c>
      <c r="G2020" s="1" t="str">
        <f t="shared" si="73"/>
        <v>17/33</v>
      </c>
      <c r="H2020" s="1">
        <v>3000</v>
      </c>
      <c r="I2020" s="1">
        <v>90</v>
      </c>
      <c r="J2020" s="1">
        <v>80</v>
      </c>
      <c r="K2020" s="1" t="s">
        <v>25</v>
      </c>
      <c r="L2020" s="1" t="s">
        <v>199</v>
      </c>
      <c r="M2020" s="1">
        <v>2009</v>
      </c>
      <c r="N2020" s="1">
        <v>47.451000000000001</v>
      </c>
      <c r="O2020" s="1">
        <v>-66.424000000000007</v>
      </c>
      <c r="Q2020" s="1" t="s">
        <v>2216</v>
      </c>
      <c r="R2020" s="1" t="s">
        <v>22</v>
      </c>
    </row>
    <row r="2021" spans="1:18" hidden="1" x14ac:dyDescent="0.3">
      <c r="A2021" s="1" t="s">
        <v>2180</v>
      </c>
      <c r="B2021" s="1" t="s">
        <v>8393</v>
      </c>
      <c r="C2021" s="1" t="s">
        <v>2214</v>
      </c>
      <c r="D2021" s="1">
        <v>99</v>
      </c>
      <c r="E2021" s="1" t="s">
        <v>2233</v>
      </c>
      <c r="F2021" s="1">
        <v>18</v>
      </c>
      <c r="G2021" s="1" t="str">
        <f t="shared" si="73"/>
        <v>18/33</v>
      </c>
      <c r="H2021" s="1">
        <v>3000</v>
      </c>
      <c r="I2021" s="1">
        <v>90</v>
      </c>
      <c r="J2021" s="1">
        <v>80</v>
      </c>
      <c r="K2021" s="1" t="s">
        <v>25</v>
      </c>
      <c r="L2021" s="1" t="s">
        <v>199</v>
      </c>
      <c r="M2021" s="1">
        <v>2009</v>
      </c>
      <c r="N2021" s="1">
        <v>47.464597699999999</v>
      </c>
      <c r="O2021" s="1">
        <v>-66.466712400000006</v>
      </c>
      <c r="Q2021" s="1" t="s">
        <v>2216</v>
      </c>
      <c r="R2021" s="1" t="s">
        <v>22</v>
      </c>
    </row>
    <row r="2022" spans="1:18" hidden="1" x14ac:dyDescent="0.3">
      <c r="A2022" s="1" t="s">
        <v>2180</v>
      </c>
      <c r="B2022" s="1" t="s">
        <v>8393</v>
      </c>
      <c r="C2022" s="1" t="s">
        <v>2214</v>
      </c>
      <c r="D2022" s="1">
        <v>99</v>
      </c>
      <c r="E2022" s="1" t="s">
        <v>2234</v>
      </c>
      <c r="F2022" s="1">
        <v>19</v>
      </c>
      <c r="G2022" s="1" t="str">
        <f t="shared" si="73"/>
        <v>19/33</v>
      </c>
      <c r="H2022" s="1">
        <v>3000</v>
      </c>
      <c r="I2022" s="1">
        <v>90</v>
      </c>
      <c r="J2022" s="1">
        <v>80</v>
      </c>
      <c r="K2022" s="1" t="s">
        <v>25</v>
      </c>
      <c r="L2022" s="1" t="s">
        <v>199</v>
      </c>
      <c r="M2022" s="1">
        <v>2009</v>
      </c>
      <c r="N2022" s="1">
        <v>47.46</v>
      </c>
      <c r="O2022" s="1">
        <v>-66.466999999999999</v>
      </c>
      <c r="Q2022" s="1" t="s">
        <v>2216</v>
      </c>
      <c r="R2022" s="1" t="s">
        <v>22</v>
      </c>
    </row>
    <row r="2023" spans="1:18" hidden="1" x14ac:dyDescent="0.3">
      <c r="A2023" s="1" t="s">
        <v>2180</v>
      </c>
      <c r="B2023" s="1" t="s">
        <v>8393</v>
      </c>
      <c r="C2023" s="1" t="s">
        <v>2214</v>
      </c>
      <c r="D2023" s="1">
        <v>99</v>
      </c>
      <c r="E2023" s="1" t="s">
        <v>2235</v>
      </c>
      <c r="F2023" s="1">
        <v>20</v>
      </c>
      <c r="G2023" s="1" t="str">
        <f t="shared" si="73"/>
        <v>20/33</v>
      </c>
      <c r="H2023" s="1">
        <v>3000</v>
      </c>
      <c r="I2023" s="1">
        <v>90</v>
      </c>
      <c r="J2023" s="1">
        <v>80</v>
      </c>
      <c r="K2023" s="1" t="s">
        <v>25</v>
      </c>
      <c r="L2023" s="1" t="s">
        <v>199</v>
      </c>
      <c r="M2023" s="1">
        <v>2009</v>
      </c>
      <c r="N2023" s="1">
        <v>47.442</v>
      </c>
      <c r="O2023" s="1">
        <v>-66.486000000000004</v>
      </c>
      <c r="Q2023" s="1" t="s">
        <v>2216</v>
      </c>
      <c r="R2023" s="1" t="s">
        <v>22</v>
      </c>
    </row>
    <row r="2024" spans="1:18" hidden="1" x14ac:dyDescent="0.3">
      <c r="A2024" s="1" t="s">
        <v>2180</v>
      </c>
      <c r="B2024" s="1" t="s">
        <v>8393</v>
      </c>
      <c r="C2024" s="1" t="s">
        <v>2214</v>
      </c>
      <c r="D2024" s="1">
        <v>99</v>
      </c>
      <c r="E2024" s="1" t="s">
        <v>2236</v>
      </c>
      <c r="F2024" s="1">
        <v>21</v>
      </c>
      <c r="G2024" s="1" t="str">
        <f t="shared" si="73"/>
        <v>21/33</v>
      </c>
      <c r="H2024" s="1">
        <v>3000</v>
      </c>
      <c r="I2024" s="1">
        <v>90</v>
      </c>
      <c r="J2024" s="1">
        <v>80</v>
      </c>
      <c r="K2024" s="1" t="s">
        <v>25</v>
      </c>
      <c r="L2024" s="1" t="s">
        <v>199</v>
      </c>
      <c r="M2024" s="1">
        <v>2009</v>
      </c>
      <c r="N2024" s="1">
        <v>47.444000000000003</v>
      </c>
      <c r="O2024" s="1">
        <v>-66.483000000000004</v>
      </c>
      <c r="Q2024" s="1" t="s">
        <v>2216</v>
      </c>
      <c r="R2024" s="1" t="s">
        <v>22</v>
      </c>
    </row>
    <row r="2025" spans="1:18" hidden="1" x14ac:dyDescent="0.3">
      <c r="A2025" s="1" t="s">
        <v>2180</v>
      </c>
      <c r="B2025" s="1" t="s">
        <v>8393</v>
      </c>
      <c r="C2025" s="1" t="s">
        <v>2214</v>
      </c>
      <c r="D2025" s="1">
        <v>99</v>
      </c>
      <c r="E2025" s="1" t="s">
        <v>2237</v>
      </c>
      <c r="F2025" s="1">
        <v>22</v>
      </c>
      <c r="G2025" s="1" t="str">
        <f t="shared" si="73"/>
        <v>22/33</v>
      </c>
      <c r="H2025" s="1">
        <v>3000</v>
      </c>
      <c r="I2025" s="1">
        <v>90</v>
      </c>
      <c r="J2025" s="1">
        <v>80</v>
      </c>
      <c r="K2025" s="1" t="s">
        <v>25</v>
      </c>
      <c r="L2025" s="1" t="s">
        <v>199</v>
      </c>
      <c r="M2025" s="1">
        <v>2009</v>
      </c>
      <c r="N2025" s="1">
        <v>47.447000000000003</v>
      </c>
      <c r="O2025" s="1">
        <v>-66.48</v>
      </c>
      <c r="Q2025" s="1" t="s">
        <v>2216</v>
      </c>
      <c r="R2025" s="1" t="s">
        <v>22</v>
      </c>
    </row>
    <row r="2026" spans="1:18" hidden="1" x14ac:dyDescent="0.3">
      <c r="A2026" s="1" t="s">
        <v>2180</v>
      </c>
      <c r="B2026" s="1" t="s">
        <v>8393</v>
      </c>
      <c r="C2026" s="1" t="s">
        <v>2214</v>
      </c>
      <c r="D2026" s="1">
        <v>99</v>
      </c>
      <c r="E2026" s="1" t="s">
        <v>2238</v>
      </c>
      <c r="F2026" s="1">
        <v>23</v>
      </c>
      <c r="G2026" s="1" t="str">
        <f t="shared" si="73"/>
        <v>23/33</v>
      </c>
      <c r="H2026" s="1">
        <v>3000</v>
      </c>
      <c r="I2026" s="1">
        <v>90</v>
      </c>
      <c r="J2026" s="1">
        <v>80</v>
      </c>
      <c r="K2026" s="1" t="s">
        <v>25</v>
      </c>
      <c r="L2026" s="1" t="s">
        <v>199</v>
      </c>
      <c r="M2026" s="1">
        <v>2009</v>
      </c>
      <c r="N2026" s="1">
        <v>47.45</v>
      </c>
      <c r="O2026" s="1">
        <v>-66.474000000000004</v>
      </c>
      <c r="Q2026" s="1" t="s">
        <v>2216</v>
      </c>
      <c r="R2026" s="1" t="s">
        <v>22</v>
      </c>
    </row>
    <row r="2027" spans="1:18" hidden="1" x14ac:dyDescent="0.3">
      <c r="A2027" s="1" t="s">
        <v>2180</v>
      </c>
      <c r="B2027" s="1" t="s">
        <v>8393</v>
      </c>
      <c r="C2027" s="1" t="s">
        <v>2214</v>
      </c>
      <c r="D2027" s="1">
        <v>99</v>
      </c>
      <c r="E2027" s="1" t="s">
        <v>2239</v>
      </c>
      <c r="F2027" s="1">
        <v>24</v>
      </c>
      <c r="G2027" s="1" t="str">
        <f t="shared" si="73"/>
        <v>24/33</v>
      </c>
      <c r="H2027" s="1">
        <v>3000</v>
      </c>
      <c r="I2027" s="1">
        <v>90</v>
      </c>
      <c r="J2027" s="1">
        <v>80</v>
      </c>
      <c r="K2027" s="1" t="s">
        <v>25</v>
      </c>
      <c r="L2027" s="1" t="s">
        <v>199</v>
      </c>
      <c r="M2027" s="1">
        <v>2009</v>
      </c>
      <c r="N2027" s="1">
        <v>47.451999999999998</v>
      </c>
      <c r="O2027" s="1">
        <v>-66.47</v>
      </c>
      <c r="Q2027" s="1" t="s">
        <v>2216</v>
      </c>
      <c r="R2027" s="1" t="s">
        <v>22</v>
      </c>
    </row>
    <row r="2028" spans="1:18" hidden="1" x14ac:dyDescent="0.3">
      <c r="A2028" s="1" t="s">
        <v>2180</v>
      </c>
      <c r="B2028" s="1" t="s">
        <v>8393</v>
      </c>
      <c r="C2028" s="1" t="s">
        <v>2214</v>
      </c>
      <c r="D2028" s="1">
        <v>99</v>
      </c>
      <c r="E2028" s="1" t="s">
        <v>2240</v>
      </c>
      <c r="F2028" s="1">
        <v>25</v>
      </c>
      <c r="G2028" s="1" t="str">
        <f t="shared" si="73"/>
        <v>25/33</v>
      </c>
      <c r="H2028" s="1">
        <v>3000</v>
      </c>
      <c r="I2028" s="1">
        <v>90</v>
      </c>
      <c r="J2028" s="1">
        <v>80</v>
      </c>
      <c r="K2028" s="1" t="s">
        <v>25</v>
      </c>
      <c r="L2028" s="1" t="s">
        <v>199</v>
      </c>
      <c r="M2028" s="1">
        <v>2009</v>
      </c>
      <c r="N2028" s="1">
        <v>47.454000000000001</v>
      </c>
      <c r="O2028" s="1">
        <v>-66.465000000000003</v>
      </c>
      <c r="Q2028" s="1" t="s">
        <v>2216</v>
      </c>
      <c r="R2028" s="1" t="s">
        <v>22</v>
      </c>
    </row>
    <row r="2029" spans="1:18" hidden="1" x14ac:dyDescent="0.3">
      <c r="A2029" s="1" t="s">
        <v>2180</v>
      </c>
      <c r="B2029" s="1" t="s">
        <v>8393</v>
      </c>
      <c r="C2029" s="1" t="s">
        <v>2214</v>
      </c>
      <c r="D2029" s="1">
        <v>99</v>
      </c>
      <c r="E2029" s="1" t="s">
        <v>2241</v>
      </c>
      <c r="F2029" s="1">
        <v>26</v>
      </c>
      <c r="G2029" s="1" t="str">
        <f t="shared" si="73"/>
        <v>26/33</v>
      </c>
      <c r="H2029" s="1">
        <v>3000</v>
      </c>
      <c r="I2029" s="1">
        <v>90</v>
      </c>
      <c r="J2029" s="1">
        <v>80</v>
      </c>
      <c r="K2029" s="1" t="s">
        <v>25</v>
      </c>
      <c r="L2029" s="1" t="s">
        <v>199</v>
      </c>
      <c r="M2029" s="1">
        <v>2009</v>
      </c>
      <c r="N2029" s="1">
        <v>47.448999999999998</v>
      </c>
      <c r="O2029" s="1">
        <v>-66.456999999999994</v>
      </c>
      <c r="Q2029" s="1" t="s">
        <v>2216</v>
      </c>
      <c r="R2029" s="1" t="s">
        <v>22</v>
      </c>
    </row>
    <row r="2030" spans="1:18" hidden="1" x14ac:dyDescent="0.3">
      <c r="A2030" s="1" t="s">
        <v>2180</v>
      </c>
      <c r="B2030" s="1" t="s">
        <v>8393</v>
      </c>
      <c r="C2030" s="1" t="s">
        <v>2214</v>
      </c>
      <c r="D2030" s="1">
        <v>99</v>
      </c>
      <c r="E2030" s="1" t="s">
        <v>2242</v>
      </c>
      <c r="F2030" s="1">
        <v>27</v>
      </c>
      <c r="G2030" s="1" t="str">
        <f t="shared" si="73"/>
        <v>27/33</v>
      </c>
      <c r="H2030" s="1">
        <v>3000</v>
      </c>
      <c r="I2030" s="1">
        <v>90</v>
      </c>
      <c r="J2030" s="1">
        <v>80</v>
      </c>
      <c r="K2030" s="1" t="s">
        <v>25</v>
      </c>
      <c r="L2030" s="1" t="s">
        <v>199</v>
      </c>
      <c r="M2030" s="1">
        <v>2009</v>
      </c>
      <c r="N2030" s="1">
        <v>47.451000000000001</v>
      </c>
      <c r="O2030" s="1">
        <v>-66.450999999999993</v>
      </c>
      <c r="Q2030" s="1" t="s">
        <v>2216</v>
      </c>
      <c r="R2030" s="1" t="s">
        <v>22</v>
      </c>
    </row>
    <row r="2031" spans="1:18" hidden="1" x14ac:dyDescent="0.3">
      <c r="A2031" s="1" t="s">
        <v>2180</v>
      </c>
      <c r="B2031" s="1" t="s">
        <v>8393</v>
      </c>
      <c r="C2031" s="1" t="s">
        <v>2214</v>
      </c>
      <c r="D2031" s="1">
        <v>99</v>
      </c>
      <c r="E2031" s="1" t="s">
        <v>2243</v>
      </c>
      <c r="F2031" s="1">
        <v>28</v>
      </c>
      <c r="G2031" s="1" t="str">
        <f t="shared" si="73"/>
        <v>28/33</v>
      </c>
      <c r="H2031" s="1">
        <v>3000</v>
      </c>
      <c r="I2031" s="1">
        <v>90</v>
      </c>
      <c r="J2031" s="1">
        <v>80</v>
      </c>
      <c r="K2031" s="1" t="s">
        <v>25</v>
      </c>
      <c r="L2031" s="1" t="s">
        <v>199</v>
      </c>
      <c r="M2031" s="1">
        <v>2009</v>
      </c>
      <c r="N2031" s="1">
        <v>47.442</v>
      </c>
      <c r="O2031" s="1">
        <v>-66.445999999999998</v>
      </c>
      <c r="Q2031" s="1" t="s">
        <v>2216</v>
      </c>
      <c r="R2031" s="1" t="s">
        <v>22</v>
      </c>
    </row>
    <row r="2032" spans="1:18" hidden="1" x14ac:dyDescent="0.3">
      <c r="A2032" s="1" t="s">
        <v>2180</v>
      </c>
      <c r="B2032" s="1" t="s">
        <v>8393</v>
      </c>
      <c r="C2032" s="1" t="s">
        <v>2214</v>
      </c>
      <c r="D2032" s="1">
        <v>99</v>
      </c>
      <c r="E2032" s="1" t="s">
        <v>2244</v>
      </c>
      <c r="F2032" s="1">
        <v>29</v>
      </c>
      <c r="G2032" s="1" t="str">
        <f t="shared" si="73"/>
        <v>29/33</v>
      </c>
      <c r="H2032" s="1">
        <v>3000</v>
      </c>
      <c r="I2032" s="1">
        <v>90</v>
      </c>
      <c r="J2032" s="1">
        <v>80</v>
      </c>
      <c r="K2032" s="1" t="s">
        <v>25</v>
      </c>
      <c r="L2032" s="1" t="s">
        <v>199</v>
      </c>
      <c r="M2032" s="1">
        <v>2009</v>
      </c>
      <c r="N2032" s="1">
        <v>47.433</v>
      </c>
      <c r="O2032" s="1">
        <v>-66.468000000000004</v>
      </c>
      <c r="Q2032" s="1" t="s">
        <v>2216</v>
      </c>
      <c r="R2032" s="1" t="s">
        <v>22</v>
      </c>
    </row>
    <row r="2033" spans="1:18" hidden="1" x14ac:dyDescent="0.3">
      <c r="A2033" s="1" t="s">
        <v>2180</v>
      </c>
      <c r="B2033" s="1" t="s">
        <v>8393</v>
      </c>
      <c r="C2033" s="1" t="s">
        <v>2214</v>
      </c>
      <c r="D2033" s="1">
        <v>99</v>
      </c>
      <c r="E2033" s="1" t="s">
        <v>2245</v>
      </c>
      <c r="F2033" s="1">
        <v>30</v>
      </c>
      <c r="G2033" s="1" t="str">
        <f t="shared" si="73"/>
        <v>30/33</v>
      </c>
      <c r="H2033" s="1">
        <v>3000</v>
      </c>
      <c r="I2033" s="1">
        <v>90</v>
      </c>
      <c r="J2033" s="1">
        <v>80</v>
      </c>
      <c r="K2033" s="1" t="s">
        <v>25</v>
      </c>
      <c r="L2033" s="1" t="s">
        <v>199</v>
      </c>
      <c r="M2033" s="1">
        <v>2009</v>
      </c>
      <c r="N2033" s="1">
        <v>47.424999999999997</v>
      </c>
      <c r="O2033" s="1">
        <v>-66.478999999999999</v>
      </c>
      <c r="Q2033" s="1" t="s">
        <v>2216</v>
      </c>
      <c r="R2033" s="1" t="s">
        <v>22</v>
      </c>
    </row>
    <row r="2034" spans="1:18" hidden="1" x14ac:dyDescent="0.3">
      <c r="A2034" s="1" t="s">
        <v>2180</v>
      </c>
      <c r="B2034" s="1" t="s">
        <v>8393</v>
      </c>
      <c r="C2034" s="1" t="s">
        <v>2214</v>
      </c>
      <c r="D2034" s="1">
        <v>99</v>
      </c>
      <c r="E2034" s="1" t="s">
        <v>2246</v>
      </c>
      <c r="F2034" s="1">
        <v>31</v>
      </c>
      <c r="G2034" s="1" t="str">
        <f t="shared" si="73"/>
        <v>31/33</v>
      </c>
      <c r="H2034" s="1">
        <v>3000</v>
      </c>
      <c r="I2034" s="1">
        <v>90</v>
      </c>
      <c r="J2034" s="1">
        <v>80</v>
      </c>
      <c r="K2034" s="1" t="s">
        <v>25</v>
      </c>
      <c r="L2034" s="1" t="s">
        <v>199</v>
      </c>
      <c r="M2034" s="1">
        <v>2009</v>
      </c>
      <c r="N2034" s="1">
        <v>47.427</v>
      </c>
      <c r="O2034" s="1">
        <v>-66.47</v>
      </c>
      <c r="Q2034" s="1" t="s">
        <v>2216</v>
      </c>
      <c r="R2034" s="1" t="s">
        <v>22</v>
      </c>
    </row>
    <row r="2035" spans="1:18" hidden="1" x14ac:dyDescent="0.3">
      <c r="A2035" s="1" t="s">
        <v>2180</v>
      </c>
      <c r="B2035" s="1" t="s">
        <v>8393</v>
      </c>
      <c r="C2035" s="1" t="s">
        <v>2214</v>
      </c>
      <c r="D2035" s="1">
        <v>99</v>
      </c>
      <c r="E2035" s="1" t="s">
        <v>2247</v>
      </c>
      <c r="F2035" s="1">
        <v>32</v>
      </c>
      <c r="G2035" s="1" t="str">
        <f t="shared" si="73"/>
        <v>32/33</v>
      </c>
      <c r="H2035" s="1">
        <v>3000</v>
      </c>
      <c r="I2035" s="1">
        <v>90</v>
      </c>
      <c r="J2035" s="1">
        <v>80</v>
      </c>
      <c r="K2035" s="1" t="s">
        <v>25</v>
      </c>
      <c r="L2035" s="1" t="s">
        <v>199</v>
      </c>
      <c r="M2035" s="1">
        <v>2009</v>
      </c>
      <c r="N2035" s="1">
        <v>47.429000000000002</v>
      </c>
      <c r="O2035" s="1">
        <v>-66.456000000000003</v>
      </c>
      <c r="Q2035" s="1" t="s">
        <v>2216</v>
      </c>
      <c r="R2035" s="1" t="s">
        <v>22</v>
      </c>
    </row>
    <row r="2036" spans="1:18" hidden="1" x14ac:dyDescent="0.3">
      <c r="A2036" s="1" t="s">
        <v>2180</v>
      </c>
      <c r="B2036" s="1" t="s">
        <v>8393</v>
      </c>
      <c r="C2036" s="1" t="s">
        <v>2214</v>
      </c>
      <c r="D2036" s="1">
        <v>99</v>
      </c>
      <c r="E2036" s="1" t="s">
        <v>2248</v>
      </c>
      <c r="F2036" s="1">
        <v>33</v>
      </c>
      <c r="G2036" s="1" t="str">
        <f t="shared" si="73"/>
        <v>33/33</v>
      </c>
      <c r="H2036" s="1">
        <v>3000</v>
      </c>
      <c r="I2036" s="1">
        <v>90</v>
      </c>
      <c r="J2036" s="1">
        <v>80</v>
      </c>
      <c r="K2036" s="1" t="s">
        <v>25</v>
      </c>
      <c r="L2036" s="1" t="s">
        <v>199</v>
      </c>
      <c r="M2036" s="1">
        <v>2009</v>
      </c>
      <c r="N2036" s="1">
        <v>47.427999999999997</v>
      </c>
      <c r="O2036" s="1">
        <v>-66.45</v>
      </c>
      <c r="Q2036" s="1" t="s">
        <v>2216</v>
      </c>
      <c r="R2036" s="1" t="s">
        <v>22</v>
      </c>
    </row>
    <row r="2037" spans="1:18" hidden="1" x14ac:dyDescent="0.3">
      <c r="A2037" s="1" t="s">
        <v>2180</v>
      </c>
      <c r="B2037" s="1" t="s">
        <v>8393</v>
      </c>
      <c r="C2037" s="1" t="s">
        <v>2181</v>
      </c>
      <c r="D2037" s="1">
        <v>167.25</v>
      </c>
      <c r="E2037" s="1" t="s">
        <v>2182</v>
      </c>
      <c r="F2037" s="1">
        <v>1</v>
      </c>
      <c r="G2037" s="1" t="str">
        <f t="shared" ref="G2037:G2068" si="74">F2037&amp;"/"&amp;55</f>
        <v>1/55</v>
      </c>
      <c r="H2037" s="1">
        <v>3000</v>
      </c>
      <c r="I2037" s="1">
        <v>90</v>
      </c>
      <c r="J2037" s="1">
        <v>80</v>
      </c>
      <c r="K2037" s="1" t="s">
        <v>25</v>
      </c>
      <c r="L2037" s="1" t="s">
        <v>199</v>
      </c>
      <c r="M2037" s="1">
        <v>2008</v>
      </c>
      <c r="N2037" s="1">
        <v>45.839629199999997</v>
      </c>
      <c r="O2037" s="1">
        <v>-64.860466500000001</v>
      </c>
      <c r="P2037" s="1" t="s">
        <v>8351</v>
      </c>
      <c r="Q2037" s="1" t="s">
        <v>8350</v>
      </c>
      <c r="R2037" s="1" t="s">
        <v>22</v>
      </c>
    </row>
    <row r="2038" spans="1:18" hidden="1" x14ac:dyDescent="0.3">
      <c r="A2038" s="1" t="s">
        <v>2180</v>
      </c>
      <c r="B2038" s="1" t="s">
        <v>8393</v>
      </c>
      <c r="C2038" s="1" t="s">
        <v>2181</v>
      </c>
      <c r="D2038" s="1">
        <v>167.25</v>
      </c>
      <c r="E2038" s="1" t="s">
        <v>2183</v>
      </c>
      <c r="F2038" s="1">
        <v>2</v>
      </c>
      <c r="G2038" s="1" t="str">
        <f t="shared" si="74"/>
        <v>2/55</v>
      </c>
      <c r="H2038" s="1">
        <v>3000</v>
      </c>
      <c r="I2038" s="1">
        <v>90</v>
      </c>
      <c r="J2038" s="1">
        <v>80</v>
      </c>
      <c r="K2038" s="1" t="s">
        <v>25</v>
      </c>
      <c r="L2038" s="1" t="s">
        <v>199</v>
      </c>
      <c r="M2038" s="1">
        <v>2008</v>
      </c>
      <c r="N2038" s="1">
        <v>45.836374399999997</v>
      </c>
      <c r="O2038" s="1">
        <v>-64.857338999999996</v>
      </c>
      <c r="P2038" s="1" t="s">
        <v>8351</v>
      </c>
      <c r="Q2038" s="1" t="s">
        <v>8350</v>
      </c>
      <c r="R2038" s="1" t="s">
        <v>22</v>
      </c>
    </row>
    <row r="2039" spans="1:18" hidden="1" x14ac:dyDescent="0.3">
      <c r="A2039" s="1" t="s">
        <v>2180</v>
      </c>
      <c r="B2039" s="1" t="s">
        <v>8393</v>
      </c>
      <c r="C2039" s="1" t="s">
        <v>2181</v>
      </c>
      <c r="D2039" s="1">
        <v>167.25</v>
      </c>
      <c r="E2039" s="1" t="s">
        <v>2184</v>
      </c>
      <c r="F2039" s="1">
        <v>3</v>
      </c>
      <c r="G2039" s="1" t="str">
        <f t="shared" si="74"/>
        <v>3/55</v>
      </c>
      <c r="H2039" s="1">
        <v>3000</v>
      </c>
      <c r="I2039" s="1">
        <v>90</v>
      </c>
      <c r="J2039" s="1">
        <v>80</v>
      </c>
      <c r="K2039" s="1" t="s">
        <v>25</v>
      </c>
      <c r="L2039" s="1" t="s">
        <v>199</v>
      </c>
      <c r="M2039" s="1">
        <v>2008</v>
      </c>
      <c r="N2039" s="1">
        <v>45.836439499999997</v>
      </c>
      <c r="O2039" s="1">
        <v>-64.872146700000002</v>
      </c>
      <c r="P2039" s="1" t="s">
        <v>8351</v>
      </c>
      <c r="Q2039" s="1" t="s">
        <v>8350</v>
      </c>
      <c r="R2039" s="1" t="s">
        <v>22</v>
      </c>
    </row>
    <row r="2040" spans="1:18" hidden="1" x14ac:dyDescent="0.3">
      <c r="A2040" s="1" t="s">
        <v>2180</v>
      </c>
      <c r="B2040" s="1" t="s">
        <v>8393</v>
      </c>
      <c r="C2040" s="1" t="s">
        <v>2181</v>
      </c>
      <c r="D2040" s="1">
        <v>167.25</v>
      </c>
      <c r="E2040" s="1" t="s">
        <v>2185</v>
      </c>
      <c r="F2040" s="1">
        <v>4</v>
      </c>
      <c r="G2040" s="1" t="str">
        <f t="shared" si="74"/>
        <v>4/55</v>
      </c>
      <c r="H2040" s="1">
        <v>3000</v>
      </c>
      <c r="I2040" s="1">
        <v>90</v>
      </c>
      <c r="J2040" s="1">
        <v>80</v>
      </c>
      <c r="K2040" s="1" t="s">
        <v>25</v>
      </c>
      <c r="L2040" s="1" t="s">
        <v>199</v>
      </c>
      <c r="M2040" s="1">
        <v>2008</v>
      </c>
      <c r="N2040" s="1">
        <v>45.833457899999999</v>
      </c>
      <c r="O2040" s="1">
        <v>-64.870399599999999</v>
      </c>
      <c r="P2040" s="1" t="s">
        <v>8351</v>
      </c>
      <c r="Q2040" s="1" t="s">
        <v>8350</v>
      </c>
      <c r="R2040" s="1" t="s">
        <v>22</v>
      </c>
    </row>
    <row r="2041" spans="1:18" hidden="1" x14ac:dyDescent="0.3">
      <c r="A2041" s="1" t="s">
        <v>2180</v>
      </c>
      <c r="B2041" s="1" t="s">
        <v>8393</v>
      </c>
      <c r="C2041" s="1" t="s">
        <v>2181</v>
      </c>
      <c r="D2041" s="1">
        <v>167.25</v>
      </c>
      <c r="E2041" s="1" t="s">
        <v>2186</v>
      </c>
      <c r="F2041" s="1">
        <v>5</v>
      </c>
      <c r="G2041" s="1" t="str">
        <f t="shared" si="74"/>
        <v>5/55</v>
      </c>
      <c r="H2041" s="1">
        <v>3000</v>
      </c>
      <c r="I2041" s="1">
        <v>90</v>
      </c>
      <c r="J2041" s="1">
        <v>80</v>
      </c>
      <c r="K2041" s="1" t="s">
        <v>25</v>
      </c>
      <c r="L2041" s="1" t="s">
        <v>199</v>
      </c>
      <c r="M2041" s="1">
        <v>2008</v>
      </c>
      <c r="N2041" s="1">
        <v>45.8292073</v>
      </c>
      <c r="O2041" s="1">
        <v>-64.882288799999998</v>
      </c>
      <c r="P2041" s="1" t="s">
        <v>8351</v>
      </c>
      <c r="Q2041" s="1" t="s">
        <v>8350</v>
      </c>
      <c r="R2041" s="1" t="s">
        <v>22</v>
      </c>
    </row>
    <row r="2042" spans="1:18" hidden="1" x14ac:dyDescent="0.3">
      <c r="A2042" s="1" t="s">
        <v>2180</v>
      </c>
      <c r="B2042" s="1" t="s">
        <v>8393</v>
      </c>
      <c r="C2042" s="1" t="s">
        <v>2181</v>
      </c>
      <c r="D2042" s="1">
        <v>167.25</v>
      </c>
      <c r="E2042" s="1" t="s">
        <v>2187</v>
      </c>
      <c r="F2042" s="1">
        <v>6</v>
      </c>
      <c r="G2042" s="1" t="str">
        <f t="shared" si="74"/>
        <v>6/55</v>
      </c>
      <c r="H2042" s="1">
        <v>3000</v>
      </c>
      <c r="I2042" s="1">
        <v>90</v>
      </c>
      <c r="J2042" s="1">
        <v>80</v>
      </c>
      <c r="K2042" s="1" t="s">
        <v>25</v>
      </c>
      <c r="L2042" s="1" t="s">
        <v>199</v>
      </c>
      <c r="M2042" s="1">
        <v>2008</v>
      </c>
      <c r="N2042" s="1">
        <v>45.823233500000001</v>
      </c>
      <c r="O2042" s="1">
        <v>-64.881728699999996</v>
      </c>
      <c r="P2042" s="1" t="s">
        <v>8351</v>
      </c>
      <c r="Q2042" s="1" t="s">
        <v>8350</v>
      </c>
      <c r="R2042" s="1" t="s">
        <v>22</v>
      </c>
    </row>
    <row r="2043" spans="1:18" hidden="1" x14ac:dyDescent="0.3">
      <c r="A2043" s="1" t="s">
        <v>2180</v>
      </c>
      <c r="B2043" s="1" t="s">
        <v>8393</v>
      </c>
      <c r="C2043" s="1" t="s">
        <v>2181</v>
      </c>
      <c r="D2043" s="1">
        <v>167.25</v>
      </c>
      <c r="E2043" s="1" t="s">
        <v>2188</v>
      </c>
      <c r="F2043" s="1">
        <v>7</v>
      </c>
      <c r="G2043" s="1" t="str">
        <f t="shared" si="74"/>
        <v>7/55</v>
      </c>
      <c r="H2043" s="1">
        <v>3000</v>
      </c>
      <c r="I2043" s="1">
        <v>90</v>
      </c>
      <c r="J2043" s="1">
        <v>80</v>
      </c>
      <c r="K2043" s="1" t="s">
        <v>25</v>
      </c>
      <c r="L2043" s="1" t="s">
        <v>199</v>
      </c>
      <c r="M2043" s="1">
        <v>2008</v>
      </c>
      <c r="N2043" s="1">
        <v>45.822918399999999</v>
      </c>
      <c r="O2043" s="1">
        <v>-64.843168599999998</v>
      </c>
      <c r="P2043" s="1" t="s">
        <v>8351</v>
      </c>
      <c r="Q2043" s="1" t="s">
        <v>8350</v>
      </c>
      <c r="R2043" s="1" t="s">
        <v>22</v>
      </c>
    </row>
    <row r="2044" spans="1:18" hidden="1" x14ac:dyDescent="0.3">
      <c r="A2044" s="1" t="s">
        <v>2180</v>
      </c>
      <c r="B2044" s="1" t="s">
        <v>8393</v>
      </c>
      <c r="C2044" s="1" t="s">
        <v>2181</v>
      </c>
      <c r="D2044" s="1">
        <v>167.25</v>
      </c>
      <c r="E2044" s="1" t="s">
        <v>2189</v>
      </c>
      <c r="F2044" s="1">
        <v>8</v>
      </c>
      <c r="G2044" s="1" t="str">
        <f t="shared" si="74"/>
        <v>8/55</v>
      </c>
      <c r="H2044" s="1">
        <v>3000</v>
      </c>
      <c r="I2044" s="1">
        <v>90</v>
      </c>
      <c r="J2044" s="1">
        <v>80</v>
      </c>
      <c r="K2044" s="1" t="s">
        <v>25</v>
      </c>
      <c r="L2044" s="1" t="s">
        <v>199</v>
      </c>
      <c r="M2044" s="1">
        <v>2008</v>
      </c>
      <c r="N2044" s="1">
        <v>45.817830899999997</v>
      </c>
      <c r="O2044" s="1">
        <v>-64.843229500000007</v>
      </c>
      <c r="P2044" s="1" t="s">
        <v>8351</v>
      </c>
      <c r="Q2044" s="1" t="s">
        <v>8350</v>
      </c>
      <c r="R2044" s="1" t="s">
        <v>22</v>
      </c>
    </row>
    <row r="2045" spans="1:18" hidden="1" x14ac:dyDescent="0.3">
      <c r="A2045" s="1" t="s">
        <v>2180</v>
      </c>
      <c r="B2045" s="1" t="s">
        <v>8393</v>
      </c>
      <c r="C2045" s="1" t="s">
        <v>2181</v>
      </c>
      <c r="D2045" s="1">
        <v>167.25</v>
      </c>
      <c r="E2045" s="1" t="s">
        <v>2190</v>
      </c>
      <c r="F2045" s="1">
        <v>9</v>
      </c>
      <c r="G2045" s="1" t="str">
        <f t="shared" si="74"/>
        <v>9/55</v>
      </c>
      <c r="H2045" s="1">
        <v>3000</v>
      </c>
      <c r="I2045" s="1">
        <v>90</v>
      </c>
      <c r="J2045" s="1">
        <v>80</v>
      </c>
      <c r="K2045" s="1" t="s">
        <v>25</v>
      </c>
      <c r="L2045" s="1" t="s">
        <v>199</v>
      </c>
      <c r="M2045" s="1">
        <v>2008</v>
      </c>
      <c r="N2045" s="1">
        <v>45.812649399999998</v>
      </c>
      <c r="O2045" s="1">
        <v>-64.850099299999997</v>
      </c>
      <c r="P2045" s="1" t="s">
        <v>8351</v>
      </c>
      <c r="Q2045" s="1" t="s">
        <v>8350</v>
      </c>
      <c r="R2045" s="1" t="s">
        <v>22</v>
      </c>
    </row>
    <row r="2046" spans="1:18" hidden="1" x14ac:dyDescent="0.3">
      <c r="A2046" s="1" t="s">
        <v>2180</v>
      </c>
      <c r="B2046" s="1" t="s">
        <v>8393</v>
      </c>
      <c r="C2046" s="1" t="s">
        <v>2181</v>
      </c>
      <c r="D2046" s="1">
        <v>167.25</v>
      </c>
      <c r="E2046" s="1" t="s">
        <v>2191</v>
      </c>
      <c r="F2046" s="1">
        <v>10</v>
      </c>
      <c r="G2046" s="1" t="str">
        <f t="shared" si="74"/>
        <v>10/55</v>
      </c>
      <c r="H2046" s="1">
        <v>3000</v>
      </c>
      <c r="I2046" s="1">
        <v>90</v>
      </c>
      <c r="J2046" s="1">
        <v>80</v>
      </c>
      <c r="K2046" s="1" t="s">
        <v>25</v>
      </c>
      <c r="L2046" s="1" t="s">
        <v>199</v>
      </c>
      <c r="M2046" s="1">
        <v>2008</v>
      </c>
      <c r="N2046" s="1">
        <v>45.809533399999999</v>
      </c>
      <c r="O2046" s="1">
        <v>-64.842260199999998</v>
      </c>
      <c r="P2046" s="1" t="s">
        <v>8351</v>
      </c>
      <c r="Q2046" s="1" t="s">
        <v>8350</v>
      </c>
      <c r="R2046" s="1" t="s">
        <v>22</v>
      </c>
    </row>
    <row r="2047" spans="1:18" hidden="1" x14ac:dyDescent="0.3">
      <c r="A2047" s="1" t="s">
        <v>2180</v>
      </c>
      <c r="B2047" s="1" t="s">
        <v>8393</v>
      </c>
      <c r="C2047" s="1" t="s">
        <v>2181</v>
      </c>
      <c r="D2047" s="1">
        <v>167.25</v>
      </c>
      <c r="E2047" s="1" t="s">
        <v>2192</v>
      </c>
      <c r="F2047" s="1">
        <v>11</v>
      </c>
      <c r="G2047" s="1" t="str">
        <f t="shared" si="74"/>
        <v>11/55</v>
      </c>
      <c r="H2047" s="1">
        <v>3000</v>
      </c>
      <c r="I2047" s="1">
        <v>90</v>
      </c>
      <c r="J2047" s="1">
        <v>80</v>
      </c>
      <c r="K2047" s="1" t="s">
        <v>25</v>
      </c>
      <c r="L2047" s="1" t="s">
        <v>199</v>
      </c>
      <c r="M2047" s="1">
        <v>2008</v>
      </c>
      <c r="N2047" s="1">
        <v>45.818099099999998</v>
      </c>
      <c r="O2047" s="1">
        <v>-64.912278999999998</v>
      </c>
      <c r="P2047" s="1" t="s">
        <v>8351</v>
      </c>
      <c r="Q2047" s="1" t="s">
        <v>8350</v>
      </c>
      <c r="R2047" s="1" t="s">
        <v>22</v>
      </c>
    </row>
    <row r="2048" spans="1:18" hidden="1" x14ac:dyDescent="0.3">
      <c r="A2048" s="1" t="s">
        <v>2180</v>
      </c>
      <c r="B2048" s="1" t="s">
        <v>8393</v>
      </c>
      <c r="C2048" s="1" t="s">
        <v>2181</v>
      </c>
      <c r="D2048" s="1">
        <v>167.25</v>
      </c>
      <c r="E2048" s="1" t="s">
        <v>2193</v>
      </c>
      <c r="F2048" s="1">
        <v>12</v>
      </c>
      <c r="G2048" s="1" t="str">
        <f t="shared" si="74"/>
        <v>12/55</v>
      </c>
      <c r="H2048" s="1">
        <v>3000</v>
      </c>
      <c r="I2048" s="1">
        <v>90</v>
      </c>
      <c r="J2048" s="1">
        <v>80</v>
      </c>
      <c r="K2048" s="1" t="s">
        <v>25</v>
      </c>
      <c r="L2048" s="1" t="s">
        <v>199</v>
      </c>
      <c r="M2048" s="1">
        <v>2008</v>
      </c>
      <c r="N2048" s="1">
        <v>45.813940500000001</v>
      </c>
      <c r="O2048" s="1">
        <v>-64.909297600000002</v>
      </c>
      <c r="P2048" s="1" t="s">
        <v>8351</v>
      </c>
      <c r="Q2048" s="1" t="s">
        <v>8350</v>
      </c>
      <c r="R2048" s="1" t="s">
        <v>22</v>
      </c>
    </row>
    <row r="2049" spans="1:18" hidden="1" x14ac:dyDescent="0.3">
      <c r="A2049" s="1" t="s">
        <v>2180</v>
      </c>
      <c r="B2049" s="1" t="s">
        <v>8393</v>
      </c>
      <c r="C2049" s="1" t="s">
        <v>2181</v>
      </c>
      <c r="D2049" s="1">
        <v>167.25</v>
      </c>
      <c r="E2049" s="1" t="s">
        <v>2194</v>
      </c>
      <c r="F2049" s="1">
        <v>13</v>
      </c>
      <c r="G2049" s="1" t="str">
        <f t="shared" si="74"/>
        <v>13/55</v>
      </c>
      <c r="H2049" s="1">
        <v>3000</v>
      </c>
      <c r="I2049" s="1">
        <v>90</v>
      </c>
      <c r="J2049" s="1">
        <v>80</v>
      </c>
      <c r="K2049" s="1" t="s">
        <v>25</v>
      </c>
      <c r="L2049" s="1" t="s">
        <v>199</v>
      </c>
      <c r="M2049" s="1">
        <v>2008</v>
      </c>
      <c r="N2049" s="1">
        <v>45.811445399999997</v>
      </c>
      <c r="O2049" s="1">
        <v>-64.899759299999999</v>
      </c>
      <c r="P2049" s="1" t="s">
        <v>8351</v>
      </c>
      <c r="Q2049" s="1" t="s">
        <v>8350</v>
      </c>
      <c r="R2049" s="1" t="s">
        <v>22</v>
      </c>
    </row>
    <row r="2050" spans="1:18" hidden="1" x14ac:dyDescent="0.3">
      <c r="A2050" s="1" t="s">
        <v>2180</v>
      </c>
      <c r="B2050" s="1" t="s">
        <v>8393</v>
      </c>
      <c r="C2050" s="1" t="s">
        <v>2181</v>
      </c>
      <c r="D2050" s="1">
        <v>167.25</v>
      </c>
      <c r="E2050" s="1" t="s">
        <v>2195</v>
      </c>
      <c r="F2050" s="1">
        <v>14</v>
      </c>
      <c r="G2050" s="1" t="str">
        <f t="shared" si="74"/>
        <v>14/55</v>
      </c>
      <c r="H2050" s="1">
        <v>3000</v>
      </c>
      <c r="I2050" s="1">
        <v>90</v>
      </c>
      <c r="J2050" s="1">
        <v>80</v>
      </c>
      <c r="K2050" s="1" t="s">
        <v>25</v>
      </c>
      <c r="L2050" s="1" t="s">
        <v>199</v>
      </c>
      <c r="M2050" s="1">
        <v>2008</v>
      </c>
      <c r="N2050" s="1">
        <v>45.808447299999997</v>
      </c>
      <c r="O2050" s="1">
        <v>-64.897998299999998</v>
      </c>
      <c r="P2050" s="1" t="s">
        <v>8351</v>
      </c>
      <c r="Q2050" s="1" t="s">
        <v>8350</v>
      </c>
      <c r="R2050" s="1" t="s">
        <v>22</v>
      </c>
    </row>
    <row r="2051" spans="1:18" hidden="1" x14ac:dyDescent="0.3">
      <c r="A2051" s="1" t="s">
        <v>2180</v>
      </c>
      <c r="B2051" s="1" t="s">
        <v>8393</v>
      </c>
      <c r="C2051" s="1" t="s">
        <v>2181</v>
      </c>
      <c r="D2051" s="1">
        <v>167.25</v>
      </c>
      <c r="E2051" s="1" t="s">
        <v>2196</v>
      </c>
      <c r="F2051" s="1">
        <v>15</v>
      </c>
      <c r="G2051" s="1" t="str">
        <f t="shared" si="74"/>
        <v>15/55</v>
      </c>
      <c r="H2051" s="1">
        <v>3000</v>
      </c>
      <c r="I2051" s="1">
        <v>90</v>
      </c>
      <c r="J2051" s="1">
        <v>80</v>
      </c>
      <c r="K2051" s="1" t="s">
        <v>25</v>
      </c>
      <c r="L2051" s="1" t="s">
        <v>199</v>
      </c>
      <c r="M2051" s="1">
        <v>2008</v>
      </c>
      <c r="N2051" s="1">
        <v>45.811528199999998</v>
      </c>
      <c r="O2051" s="1">
        <v>-64.887771799999996</v>
      </c>
      <c r="P2051" s="1" t="s">
        <v>8351</v>
      </c>
      <c r="Q2051" s="1" t="s">
        <v>8350</v>
      </c>
      <c r="R2051" s="1" t="s">
        <v>22</v>
      </c>
    </row>
    <row r="2052" spans="1:18" hidden="1" x14ac:dyDescent="0.3">
      <c r="A2052" s="1" t="s">
        <v>2180</v>
      </c>
      <c r="B2052" s="1" t="s">
        <v>8393</v>
      </c>
      <c r="C2052" s="1" t="s">
        <v>2181</v>
      </c>
      <c r="D2052" s="1">
        <v>167.25</v>
      </c>
      <c r="E2052" s="1" t="s">
        <v>2197</v>
      </c>
      <c r="F2052" s="1">
        <v>16</v>
      </c>
      <c r="G2052" s="1" t="str">
        <f t="shared" si="74"/>
        <v>16/55</v>
      </c>
      <c r="H2052" s="1">
        <v>3000</v>
      </c>
      <c r="I2052" s="1">
        <v>90</v>
      </c>
      <c r="J2052" s="1">
        <v>80</v>
      </c>
      <c r="K2052" s="1" t="s">
        <v>25</v>
      </c>
      <c r="L2052" s="1" t="s">
        <v>199</v>
      </c>
      <c r="M2052" s="1">
        <v>2008</v>
      </c>
      <c r="N2052" s="1">
        <v>45.808419000000001</v>
      </c>
      <c r="O2052" s="1">
        <v>-64.886254800000003</v>
      </c>
      <c r="P2052" s="1" t="s">
        <v>8351</v>
      </c>
      <c r="Q2052" s="1" t="s">
        <v>8350</v>
      </c>
      <c r="R2052" s="1" t="s">
        <v>22</v>
      </c>
    </row>
    <row r="2053" spans="1:18" hidden="1" x14ac:dyDescent="0.3">
      <c r="A2053" s="1" t="s">
        <v>2180</v>
      </c>
      <c r="B2053" s="1" t="s">
        <v>8393</v>
      </c>
      <c r="C2053" s="1" t="s">
        <v>2181</v>
      </c>
      <c r="D2053" s="1">
        <v>167.25</v>
      </c>
      <c r="E2053" s="1" t="s">
        <v>2198</v>
      </c>
      <c r="F2053" s="1">
        <v>17</v>
      </c>
      <c r="G2053" s="1" t="str">
        <f t="shared" si="74"/>
        <v>17/55</v>
      </c>
      <c r="H2053" s="1">
        <v>3000</v>
      </c>
      <c r="I2053" s="1">
        <v>90</v>
      </c>
      <c r="J2053" s="1">
        <v>80</v>
      </c>
      <c r="K2053" s="1" t="s">
        <v>25</v>
      </c>
      <c r="L2053" s="1" t="s">
        <v>199</v>
      </c>
      <c r="M2053" s="1">
        <v>2008</v>
      </c>
      <c r="N2053" s="1">
        <v>45.814316699999999</v>
      </c>
      <c r="O2053" s="1">
        <v>-64.868810800000006</v>
      </c>
      <c r="P2053" s="1" t="s">
        <v>8351</v>
      </c>
      <c r="Q2053" s="1" t="s">
        <v>8350</v>
      </c>
      <c r="R2053" s="1" t="s">
        <v>22</v>
      </c>
    </row>
    <row r="2054" spans="1:18" hidden="1" x14ac:dyDescent="0.3">
      <c r="A2054" s="1" t="s">
        <v>2180</v>
      </c>
      <c r="B2054" s="1" t="s">
        <v>8393</v>
      </c>
      <c r="C2054" s="1" t="s">
        <v>2181</v>
      </c>
      <c r="D2054" s="1">
        <v>167.25</v>
      </c>
      <c r="E2054" s="1" t="s">
        <v>2199</v>
      </c>
      <c r="F2054" s="1">
        <v>18</v>
      </c>
      <c r="G2054" s="1" t="str">
        <f t="shared" si="74"/>
        <v>18/55</v>
      </c>
      <c r="H2054" s="1">
        <v>3000</v>
      </c>
      <c r="I2054" s="1">
        <v>90</v>
      </c>
      <c r="J2054" s="1">
        <v>80</v>
      </c>
      <c r="K2054" s="1" t="s">
        <v>25</v>
      </c>
      <c r="L2054" s="1" t="s">
        <v>199</v>
      </c>
      <c r="M2054" s="1">
        <v>2008</v>
      </c>
      <c r="N2054" s="1">
        <v>45.810749899999998</v>
      </c>
      <c r="O2054" s="1">
        <v>-64.867398399999999</v>
      </c>
      <c r="P2054" s="1" t="s">
        <v>8351</v>
      </c>
      <c r="Q2054" s="1" t="s">
        <v>8350</v>
      </c>
      <c r="R2054" s="1" t="s">
        <v>22</v>
      </c>
    </row>
    <row r="2055" spans="1:18" hidden="1" x14ac:dyDescent="0.3">
      <c r="A2055" s="1" t="s">
        <v>2180</v>
      </c>
      <c r="B2055" s="1" t="s">
        <v>8393</v>
      </c>
      <c r="C2055" s="1" t="s">
        <v>2181</v>
      </c>
      <c r="D2055" s="1">
        <v>167.25</v>
      </c>
      <c r="E2055" s="1" t="s">
        <v>2200</v>
      </c>
      <c r="F2055" s="1">
        <v>19</v>
      </c>
      <c r="G2055" s="1" t="str">
        <f t="shared" si="74"/>
        <v>19/55</v>
      </c>
      <c r="H2055" s="1">
        <v>3000</v>
      </c>
      <c r="I2055" s="1">
        <v>90</v>
      </c>
      <c r="J2055" s="1">
        <v>80</v>
      </c>
      <c r="K2055" s="1" t="s">
        <v>25</v>
      </c>
      <c r="L2055" s="1" t="s">
        <v>199</v>
      </c>
      <c r="M2055" s="1">
        <v>2008</v>
      </c>
      <c r="N2055" s="1">
        <v>45.807367999999997</v>
      </c>
      <c r="O2055" s="1">
        <v>-64.866022099999995</v>
      </c>
      <c r="P2055" s="1" t="s">
        <v>8351</v>
      </c>
      <c r="Q2055" s="1" t="s">
        <v>8350</v>
      </c>
      <c r="R2055" s="1" t="s">
        <v>22</v>
      </c>
    </row>
    <row r="2056" spans="1:18" hidden="1" x14ac:dyDescent="0.3">
      <c r="A2056" s="1" t="s">
        <v>2180</v>
      </c>
      <c r="B2056" s="1" t="s">
        <v>8393</v>
      </c>
      <c r="C2056" s="1" t="s">
        <v>2181</v>
      </c>
      <c r="D2056" s="1">
        <v>167.25</v>
      </c>
      <c r="E2056" s="1" t="s">
        <v>2201</v>
      </c>
      <c r="F2056" s="1">
        <v>20</v>
      </c>
      <c r="G2056" s="1" t="str">
        <f t="shared" si="74"/>
        <v>20/55</v>
      </c>
      <c r="H2056" s="1">
        <v>3000</v>
      </c>
      <c r="I2056" s="1">
        <v>90</v>
      </c>
      <c r="J2056" s="1">
        <v>80</v>
      </c>
      <c r="K2056" s="1" t="s">
        <v>25</v>
      </c>
      <c r="L2056" s="1" t="s">
        <v>199</v>
      </c>
      <c r="M2056" s="1">
        <v>2008</v>
      </c>
      <c r="N2056" s="1">
        <v>45.803983100000004</v>
      </c>
      <c r="O2056" s="1">
        <v>-64.864648500000001</v>
      </c>
      <c r="P2056" s="1" t="s">
        <v>8351</v>
      </c>
      <c r="Q2056" s="1" t="s">
        <v>8350</v>
      </c>
      <c r="R2056" s="1" t="s">
        <v>22</v>
      </c>
    </row>
    <row r="2057" spans="1:18" hidden="1" x14ac:dyDescent="0.3">
      <c r="A2057" s="1" t="s">
        <v>2180</v>
      </c>
      <c r="B2057" s="1" t="s">
        <v>8393</v>
      </c>
      <c r="C2057" s="1" t="s">
        <v>2181</v>
      </c>
      <c r="D2057" s="1">
        <v>167.25</v>
      </c>
      <c r="E2057" s="1" t="s">
        <v>2202</v>
      </c>
      <c r="F2057" s="1">
        <v>21</v>
      </c>
      <c r="G2057" s="1" t="str">
        <f t="shared" si="74"/>
        <v>21/55</v>
      </c>
      <c r="H2057" s="1">
        <v>3000</v>
      </c>
      <c r="I2057" s="1">
        <v>90</v>
      </c>
      <c r="J2057" s="1">
        <v>80</v>
      </c>
      <c r="K2057" s="1" t="s">
        <v>25</v>
      </c>
      <c r="L2057" s="1" t="s">
        <v>199</v>
      </c>
      <c r="M2057" s="1">
        <v>2008</v>
      </c>
      <c r="N2057" s="1">
        <v>45.800404299999997</v>
      </c>
      <c r="O2057" s="1">
        <v>-64.864476199999999</v>
      </c>
      <c r="P2057" s="1" t="s">
        <v>8351</v>
      </c>
      <c r="Q2057" s="1" t="s">
        <v>8350</v>
      </c>
      <c r="R2057" s="1" t="s">
        <v>22</v>
      </c>
    </row>
    <row r="2058" spans="1:18" hidden="1" x14ac:dyDescent="0.3">
      <c r="A2058" s="1" t="s">
        <v>2180</v>
      </c>
      <c r="B2058" s="1" t="s">
        <v>8393</v>
      </c>
      <c r="C2058" s="1" t="s">
        <v>2181</v>
      </c>
      <c r="D2058" s="1">
        <v>167.25</v>
      </c>
      <c r="E2058" s="1" t="s">
        <v>2203</v>
      </c>
      <c r="F2058" s="1">
        <v>22</v>
      </c>
      <c r="G2058" s="1" t="str">
        <f t="shared" si="74"/>
        <v>22/55</v>
      </c>
      <c r="H2058" s="1">
        <v>3000</v>
      </c>
      <c r="I2058" s="1">
        <v>90</v>
      </c>
      <c r="J2058" s="1">
        <v>80</v>
      </c>
      <c r="K2058" s="1" t="s">
        <v>25</v>
      </c>
      <c r="L2058" s="1" t="s">
        <v>199</v>
      </c>
      <c r="M2058" s="1">
        <v>2008</v>
      </c>
      <c r="N2058" s="1">
        <v>45.797843399999998</v>
      </c>
      <c r="O2058" s="1">
        <v>-64.897331800000003</v>
      </c>
      <c r="P2058" s="1" t="s">
        <v>8351</v>
      </c>
      <c r="Q2058" s="1" t="s">
        <v>8350</v>
      </c>
      <c r="R2058" s="1" t="s">
        <v>22</v>
      </c>
    </row>
    <row r="2059" spans="1:18" hidden="1" x14ac:dyDescent="0.3">
      <c r="A2059" s="1" t="s">
        <v>2180</v>
      </c>
      <c r="B2059" s="1" t="s">
        <v>8393</v>
      </c>
      <c r="C2059" s="1" t="s">
        <v>2181</v>
      </c>
      <c r="D2059" s="1">
        <v>167.25</v>
      </c>
      <c r="E2059" s="1" t="s">
        <v>2204</v>
      </c>
      <c r="F2059" s="1">
        <v>23</v>
      </c>
      <c r="G2059" s="1" t="str">
        <f t="shared" si="74"/>
        <v>23/55</v>
      </c>
      <c r="H2059" s="1">
        <v>3000</v>
      </c>
      <c r="I2059" s="1">
        <v>90</v>
      </c>
      <c r="J2059" s="1">
        <v>80</v>
      </c>
      <c r="K2059" s="1" t="s">
        <v>25</v>
      </c>
      <c r="L2059" s="1" t="s">
        <v>199</v>
      </c>
      <c r="M2059" s="1">
        <v>2008</v>
      </c>
      <c r="N2059" s="1">
        <v>45.794868999999998</v>
      </c>
      <c r="O2059" s="1">
        <v>-64.8955445</v>
      </c>
      <c r="P2059" s="1" t="s">
        <v>8351</v>
      </c>
      <c r="Q2059" s="1" t="s">
        <v>8350</v>
      </c>
      <c r="R2059" s="1" t="s">
        <v>22</v>
      </c>
    </row>
    <row r="2060" spans="1:18" hidden="1" x14ac:dyDescent="0.3">
      <c r="A2060" s="1" t="s">
        <v>2180</v>
      </c>
      <c r="B2060" s="1" t="s">
        <v>8393</v>
      </c>
      <c r="C2060" s="1" t="s">
        <v>2181</v>
      </c>
      <c r="D2060" s="1">
        <v>167.25</v>
      </c>
      <c r="E2060" s="1" t="s">
        <v>2205</v>
      </c>
      <c r="F2060" s="1">
        <v>24</v>
      </c>
      <c r="G2060" s="1" t="str">
        <f t="shared" si="74"/>
        <v>24/55</v>
      </c>
      <c r="H2060" s="1">
        <v>3000</v>
      </c>
      <c r="I2060" s="1">
        <v>90</v>
      </c>
      <c r="J2060" s="1">
        <v>80</v>
      </c>
      <c r="K2060" s="1" t="s">
        <v>25</v>
      </c>
      <c r="L2060" s="1" t="s">
        <v>199</v>
      </c>
      <c r="M2060" s="1">
        <v>2008</v>
      </c>
      <c r="N2060" s="1">
        <v>45.7942909</v>
      </c>
      <c r="O2060" s="1">
        <v>-64.909649799999997</v>
      </c>
      <c r="P2060" s="1" t="s">
        <v>8351</v>
      </c>
      <c r="Q2060" s="1" t="s">
        <v>8350</v>
      </c>
      <c r="R2060" s="1" t="s">
        <v>22</v>
      </c>
    </row>
    <row r="2061" spans="1:18" hidden="1" x14ac:dyDescent="0.3">
      <c r="A2061" s="1" t="s">
        <v>2180</v>
      </c>
      <c r="B2061" s="1" t="s">
        <v>8393</v>
      </c>
      <c r="C2061" s="1" t="s">
        <v>2181</v>
      </c>
      <c r="D2061" s="1">
        <v>167.25</v>
      </c>
      <c r="E2061" s="1" t="s">
        <v>2206</v>
      </c>
      <c r="F2061" s="1">
        <v>25</v>
      </c>
      <c r="G2061" s="1" t="str">
        <f t="shared" si="74"/>
        <v>25/55</v>
      </c>
      <c r="H2061" s="1">
        <v>3000</v>
      </c>
      <c r="I2061" s="1">
        <v>90</v>
      </c>
      <c r="J2061" s="1">
        <v>80</v>
      </c>
      <c r="K2061" s="1" t="s">
        <v>25</v>
      </c>
      <c r="L2061" s="1" t="s">
        <v>199</v>
      </c>
      <c r="M2061" s="1">
        <v>2008</v>
      </c>
      <c r="N2061" s="1">
        <v>45.789931099999997</v>
      </c>
      <c r="O2061" s="1">
        <v>-64.909343699999994</v>
      </c>
      <c r="P2061" s="1" t="s">
        <v>8351</v>
      </c>
      <c r="Q2061" s="1" t="s">
        <v>8350</v>
      </c>
      <c r="R2061" s="1" t="s">
        <v>22</v>
      </c>
    </row>
    <row r="2062" spans="1:18" hidden="1" x14ac:dyDescent="0.3">
      <c r="A2062" s="1" t="s">
        <v>2180</v>
      </c>
      <c r="B2062" s="1" t="s">
        <v>8393</v>
      </c>
      <c r="C2062" s="1" t="s">
        <v>2181</v>
      </c>
      <c r="D2062" s="1">
        <v>167.25</v>
      </c>
      <c r="E2062" s="1" t="s">
        <v>2207</v>
      </c>
      <c r="F2062" s="1">
        <v>26</v>
      </c>
      <c r="G2062" s="1" t="str">
        <f t="shared" si="74"/>
        <v>26/55</v>
      </c>
      <c r="H2062" s="1">
        <v>3000</v>
      </c>
      <c r="I2062" s="1">
        <v>90</v>
      </c>
      <c r="J2062" s="1">
        <v>80</v>
      </c>
      <c r="K2062" s="1" t="s">
        <v>25</v>
      </c>
      <c r="L2062" s="1" t="s">
        <v>199</v>
      </c>
      <c r="M2062" s="1">
        <v>2008</v>
      </c>
      <c r="N2062" s="1">
        <v>45.786294699999999</v>
      </c>
      <c r="O2062" s="1">
        <v>-64.909152500000005</v>
      </c>
      <c r="P2062" s="1" t="s">
        <v>8351</v>
      </c>
      <c r="Q2062" s="1" t="s">
        <v>8350</v>
      </c>
      <c r="R2062" s="1" t="s">
        <v>22</v>
      </c>
    </row>
    <row r="2063" spans="1:18" hidden="1" x14ac:dyDescent="0.3">
      <c r="A2063" s="1" t="s">
        <v>2180</v>
      </c>
      <c r="B2063" s="1" t="s">
        <v>8393</v>
      </c>
      <c r="C2063" s="1" t="s">
        <v>2181</v>
      </c>
      <c r="D2063" s="1">
        <v>167.25</v>
      </c>
      <c r="E2063" s="1" t="s">
        <v>2208</v>
      </c>
      <c r="F2063" s="1">
        <v>27</v>
      </c>
      <c r="G2063" s="1" t="str">
        <f t="shared" si="74"/>
        <v>27/55</v>
      </c>
      <c r="H2063" s="1">
        <v>3000</v>
      </c>
      <c r="I2063" s="1">
        <v>90</v>
      </c>
      <c r="J2063" s="1">
        <v>80</v>
      </c>
      <c r="K2063" s="1" t="s">
        <v>25</v>
      </c>
      <c r="L2063" s="1" t="s">
        <v>199</v>
      </c>
      <c r="M2063" s="1">
        <v>2008</v>
      </c>
      <c r="N2063" s="1">
        <v>45.781198000000003</v>
      </c>
      <c r="O2063" s="1">
        <v>-64.908165499999996</v>
      </c>
      <c r="P2063" s="1" t="s">
        <v>8351</v>
      </c>
      <c r="Q2063" s="1" t="s">
        <v>8350</v>
      </c>
      <c r="R2063" s="1" t="s">
        <v>22</v>
      </c>
    </row>
    <row r="2064" spans="1:18" hidden="1" x14ac:dyDescent="0.3">
      <c r="A2064" s="1" t="s">
        <v>2180</v>
      </c>
      <c r="B2064" s="1" t="s">
        <v>8393</v>
      </c>
      <c r="C2064" s="1" t="s">
        <v>2181</v>
      </c>
      <c r="D2064" s="1">
        <v>167.25</v>
      </c>
      <c r="E2064" s="1" t="s">
        <v>2209</v>
      </c>
      <c r="F2064" s="1">
        <v>28</v>
      </c>
      <c r="G2064" s="1" t="str">
        <f t="shared" si="74"/>
        <v>28/55</v>
      </c>
      <c r="H2064" s="1">
        <v>3000</v>
      </c>
      <c r="I2064" s="1">
        <v>90</v>
      </c>
      <c r="J2064" s="1">
        <v>80</v>
      </c>
      <c r="K2064" s="1" t="s">
        <v>25</v>
      </c>
      <c r="L2064" s="1" t="s">
        <v>199</v>
      </c>
      <c r="M2064" s="1">
        <v>2008</v>
      </c>
      <c r="N2064" s="1">
        <v>45.777601900000001</v>
      </c>
      <c r="O2064" s="1">
        <v>-64.907388400000002</v>
      </c>
      <c r="P2064" s="1" t="s">
        <v>8351</v>
      </c>
      <c r="Q2064" s="1" t="s">
        <v>8350</v>
      </c>
      <c r="R2064" s="1" t="s">
        <v>22</v>
      </c>
    </row>
    <row r="2065" spans="1:18" hidden="1" x14ac:dyDescent="0.3">
      <c r="A2065" s="1" t="s">
        <v>2180</v>
      </c>
      <c r="B2065" s="1" t="s">
        <v>8393</v>
      </c>
      <c r="C2065" s="1" t="s">
        <v>2181</v>
      </c>
      <c r="D2065" s="1">
        <v>167.25</v>
      </c>
      <c r="E2065" s="1" t="s">
        <v>2210</v>
      </c>
      <c r="F2065" s="1">
        <v>29</v>
      </c>
      <c r="G2065" s="1" t="str">
        <f t="shared" si="74"/>
        <v>29/55</v>
      </c>
      <c r="H2065" s="1">
        <v>3000</v>
      </c>
      <c r="I2065" s="1">
        <v>90</v>
      </c>
      <c r="J2065" s="1">
        <v>80</v>
      </c>
      <c r="K2065" s="1" t="s">
        <v>25</v>
      </c>
      <c r="L2065" s="1" t="s">
        <v>199</v>
      </c>
      <c r="M2065" s="1">
        <v>2008</v>
      </c>
      <c r="N2065" s="1">
        <v>45.774308599999998</v>
      </c>
      <c r="O2065" s="1">
        <v>-64.905767400000002</v>
      </c>
      <c r="P2065" s="1" t="s">
        <v>8351</v>
      </c>
      <c r="Q2065" s="1" t="s">
        <v>8350</v>
      </c>
      <c r="R2065" s="1" t="s">
        <v>22</v>
      </c>
    </row>
    <row r="2066" spans="1:18" hidden="1" x14ac:dyDescent="0.3">
      <c r="A2066" s="1" t="s">
        <v>2180</v>
      </c>
      <c r="B2066" s="1" t="s">
        <v>8393</v>
      </c>
      <c r="C2066" s="1" t="s">
        <v>2181</v>
      </c>
      <c r="D2066" s="1">
        <v>167.25</v>
      </c>
      <c r="E2066" s="1" t="s">
        <v>2211</v>
      </c>
      <c r="F2066" s="1">
        <v>30</v>
      </c>
      <c r="G2066" s="1" t="str">
        <f t="shared" si="74"/>
        <v>30/55</v>
      </c>
      <c r="H2066" s="1">
        <v>3000</v>
      </c>
      <c r="I2066" s="1">
        <v>90</v>
      </c>
      <c r="J2066" s="1">
        <v>80</v>
      </c>
      <c r="K2066" s="1" t="s">
        <v>25</v>
      </c>
      <c r="L2066" s="1" t="s">
        <v>199</v>
      </c>
      <c r="M2066" s="1">
        <v>2008</v>
      </c>
      <c r="N2066" s="1">
        <v>45.770892400000001</v>
      </c>
      <c r="O2066" s="1">
        <v>-64.904003099999997</v>
      </c>
      <c r="P2066" s="1" t="s">
        <v>8351</v>
      </c>
      <c r="Q2066" s="1" t="s">
        <v>8350</v>
      </c>
      <c r="R2066" s="1" t="s">
        <v>22</v>
      </c>
    </row>
    <row r="2067" spans="1:18" hidden="1" x14ac:dyDescent="0.3">
      <c r="A2067" s="1" t="s">
        <v>2180</v>
      </c>
      <c r="B2067" s="1" t="s">
        <v>8393</v>
      </c>
      <c r="C2067" s="1" t="s">
        <v>2181</v>
      </c>
      <c r="D2067" s="1">
        <v>167.25</v>
      </c>
      <c r="E2067" s="1" t="s">
        <v>2212</v>
      </c>
      <c r="F2067" s="1">
        <v>31</v>
      </c>
      <c r="G2067" s="1" t="str">
        <f t="shared" si="74"/>
        <v>31/55</v>
      </c>
      <c r="H2067" s="1">
        <v>3000</v>
      </c>
      <c r="I2067" s="1">
        <v>90</v>
      </c>
      <c r="J2067" s="1">
        <v>80</v>
      </c>
      <c r="K2067" s="1" t="s">
        <v>25</v>
      </c>
      <c r="L2067" s="1" t="s">
        <v>199</v>
      </c>
      <c r="M2067" s="1">
        <v>2008</v>
      </c>
      <c r="N2067" s="1">
        <v>45.7675573</v>
      </c>
      <c r="O2067" s="1">
        <v>-64.902352399999998</v>
      </c>
      <c r="P2067" s="1" t="s">
        <v>8351</v>
      </c>
      <c r="Q2067" s="1" t="s">
        <v>8350</v>
      </c>
      <c r="R2067" s="1" t="s">
        <v>22</v>
      </c>
    </row>
    <row r="2068" spans="1:18" hidden="1" x14ac:dyDescent="0.3">
      <c r="A2068" s="1" t="s">
        <v>2180</v>
      </c>
      <c r="B2068" s="1" t="s">
        <v>8393</v>
      </c>
      <c r="C2068" s="1" t="s">
        <v>2181</v>
      </c>
      <c r="D2068" s="1">
        <v>167.25</v>
      </c>
      <c r="E2068" s="1" t="s">
        <v>2213</v>
      </c>
      <c r="F2068" s="1">
        <v>32</v>
      </c>
      <c r="G2068" s="1" t="str">
        <f t="shared" si="74"/>
        <v>32/55</v>
      </c>
      <c r="H2068" s="1">
        <v>3000</v>
      </c>
      <c r="I2068" s="1">
        <v>90</v>
      </c>
      <c r="J2068" s="1">
        <v>80</v>
      </c>
      <c r="K2068" s="1" t="s">
        <v>25</v>
      </c>
      <c r="L2068" s="1" t="s">
        <v>199</v>
      </c>
      <c r="M2068" s="1">
        <v>2008</v>
      </c>
      <c r="N2068" s="1">
        <v>45.764220999999999</v>
      </c>
      <c r="O2068" s="1">
        <v>-64.900685800000005</v>
      </c>
      <c r="P2068" s="1" t="s">
        <v>8351</v>
      </c>
      <c r="Q2068" s="1" t="s">
        <v>8350</v>
      </c>
      <c r="R2068" s="1" t="s">
        <v>22</v>
      </c>
    </row>
    <row r="2069" spans="1:18" hidden="1" x14ac:dyDescent="0.3">
      <c r="A2069" s="1" t="s">
        <v>2180</v>
      </c>
      <c r="B2069" s="1" t="s">
        <v>8393</v>
      </c>
      <c r="C2069" s="1" t="s">
        <v>2181</v>
      </c>
      <c r="D2069" s="1">
        <v>167.25</v>
      </c>
      <c r="E2069" s="1" t="s">
        <v>2249</v>
      </c>
      <c r="F2069" s="1">
        <v>33</v>
      </c>
      <c r="G2069" s="1" t="str">
        <f t="shared" ref="G2069:G2091" si="75">F2069&amp;"/"&amp;55</f>
        <v>33/55</v>
      </c>
      <c r="H2069" s="1">
        <v>3000</v>
      </c>
      <c r="I2069" s="1">
        <v>90</v>
      </c>
      <c r="J2069" s="1">
        <v>80</v>
      </c>
      <c r="K2069" s="1" t="s">
        <v>25</v>
      </c>
      <c r="L2069" s="1" t="s">
        <v>199</v>
      </c>
      <c r="M2069" s="1">
        <v>2010</v>
      </c>
      <c r="N2069" s="1">
        <v>45.827342799999997</v>
      </c>
      <c r="O2069" s="1">
        <v>-64.894559299999997</v>
      </c>
      <c r="P2069" s="1" t="s">
        <v>8351</v>
      </c>
      <c r="Q2069" s="1" t="s">
        <v>8350</v>
      </c>
      <c r="R2069" s="1" t="s">
        <v>22</v>
      </c>
    </row>
    <row r="2070" spans="1:18" hidden="1" x14ac:dyDescent="0.3">
      <c r="A2070" s="1" t="s">
        <v>2180</v>
      </c>
      <c r="B2070" s="1" t="s">
        <v>8393</v>
      </c>
      <c r="C2070" s="1" t="s">
        <v>2181</v>
      </c>
      <c r="D2070" s="1">
        <v>167.25</v>
      </c>
      <c r="E2070" s="1" t="s">
        <v>2250</v>
      </c>
      <c r="F2070" s="1">
        <v>34</v>
      </c>
      <c r="G2070" s="1" t="str">
        <f t="shared" si="75"/>
        <v>34/55</v>
      </c>
      <c r="H2070" s="1">
        <v>3000</v>
      </c>
      <c r="I2070" s="1">
        <v>90</v>
      </c>
      <c r="J2070" s="1">
        <v>80</v>
      </c>
      <c r="K2070" s="1" t="s">
        <v>25</v>
      </c>
      <c r="L2070" s="1" t="s">
        <v>199</v>
      </c>
      <c r="M2070" s="1">
        <v>2010</v>
      </c>
      <c r="N2070" s="1">
        <v>45.823731500000001</v>
      </c>
      <c r="O2070" s="1">
        <v>-64.893479400000004</v>
      </c>
      <c r="P2070" s="1" t="s">
        <v>8351</v>
      </c>
      <c r="Q2070" s="1" t="s">
        <v>8350</v>
      </c>
      <c r="R2070" s="1" t="s">
        <v>22</v>
      </c>
    </row>
    <row r="2071" spans="1:18" hidden="1" x14ac:dyDescent="0.3">
      <c r="A2071" s="1" t="s">
        <v>2180</v>
      </c>
      <c r="B2071" s="1" t="s">
        <v>8393</v>
      </c>
      <c r="C2071" s="1" t="s">
        <v>2181</v>
      </c>
      <c r="D2071" s="1">
        <v>167.25</v>
      </c>
      <c r="E2071" s="1" t="s">
        <v>2251</v>
      </c>
      <c r="F2071" s="1">
        <v>35</v>
      </c>
      <c r="G2071" s="1" t="str">
        <f t="shared" si="75"/>
        <v>35/55</v>
      </c>
      <c r="H2071" s="1">
        <v>3000</v>
      </c>
      <c r="I2071" s="1">
        <v>90</v>
      </c>
      <c r="J2071" s="1">
        <v>80</v>
      </c>
      <c r="K2071" s="1" t="s">
        <v>25</v>
      </c>
      <c r="L2071" s="1" t="s">
        <v>199</v>
      </c>
      <c r="M2071" s="1">
        <v>2010</v>
      </c>
      <c r="N2071" s="1">
        <v>45.791970599999999</v>
      </c>
      <c r="O2071" s="1">
        <v>-64.893676600000006</v>
      </c>
      <c r="P2071" s="1" t="s">
        <v>8351</v>
      </c>
      <c r="Q2071" s="1" t="s">
        <v>8350</v>
      </c>
      <c r="R2071" s="1" t="s">
        <v>22</v>
      </c>
    </row>
    <row r="2072" spans="1:18" hidden="1" x14ac:dyDescent="0.3">
      <c r="A2072" s="1" t="s">
        <v>2180</v>
      </c>
      <c r="B2072" s="1" t="s">
        <v>8393</v>
      </c>
      <c r="C2072" s="1" t="s">
        <v>2181</v>
      </c>
      <c r="D2072" s="1">
        <v>167.25</v>
      </c>
      <c r="E2072" s="1" t="s">
        <v>2252</v>
      </c>
      <c r="F2072" s="1">
        <v>36</v>
      </c>
      <c r="G2072" s="1" t="str">
        <f t="shared" si="75"/>
        <v>36/55</v>
      </c>
      <c r="H2072" s="1">
        <v>3000</v>
      </c>
      <c r="I2072" s="1">
        <v>90</v>
      </c>
      <c r="J2072" s="1">
        <v>80</v>
      </c>
      <c r="K2072" s="1" t="s">
        <v>25</v>
      </c>
      <c r="L2072" s="1" t="s">
        <v>199</v>
      </c>
      <c r="M2072" s="1">
        <v>2010</v>
      </c>
      <c r="N2072" s="1">
        <v>45.784721300000001</v>
      </c>
      <c r="O2072" s="1">
        <v>-64.887585700000002</v>
      </c>
      <c r="P2072" s="1" t="s">
        <v>8351</v>
      </c>
      <c r="Q2072" s="1" t="s">
        <v>8350</v>
      </c>
      <c r="R2072" s="1" t="s">
        <v>22</v>
      </c>
    </row>
    <row r="2073" spans="1:18" hidden="1" x14ac:dyDescent="0.3">
      <c r="A2073" s="1" t="s">
        <v>2180</v>
      </c>
      <c r="B2073" s="1" t="s">
        <v>8393</v>
      </c>
      <c r="C2073" s="1" t="s">
        <v>2181</v>
      </c>
      <c r="D2073" s="1">
        <v>167.25</v>
      </c>
      <c r="E2073" s="1" t="s">
        <v>2253</v>
      </c>
      <c r="F2073" s="1">
        <v>37</v>
      </c>
      <c r="G2073" s="1" t="str">
        <f t="shared" si="75"/>
        <v>37/55</v>
      </c>
      <c r="H2073" s="1">
        <v>3000</v>
      </c>
      <c r="I2073" s="1">
        <v>90</v>
      </c>
      <c r="J2073" s="1">
        <v>80</v>
      </c>
      <c r="K2073" s="1" t="s">
        <v>25</v>
      </c>
      <c r="L2073" s="1" t="s">
        <v>199</v>
      </c>
      <c r="M2073" s="1">
        <v>2010</v>
      </c>
      <c r="N2073" s="1">
        <v>45.782038100000001</v>
      </c>
      <c r="O2073" s="1">
        <v>-64.8858137</v>
      </c>
      <c r="P2073" s="1" t="s">
        <v>8351</v>
      </c>
      <c r="Q2073" s="1" t="s">
        <v>8350</v>
      </c>
      <c r="R2073" s="1" t="s">
        <v>22</v>
      </c>
    </row>
    <row r="2074" spans="1:18" hidden="1" x14ac:dyDescent="0.3">
      <c r="A2074" s="1" t="s">
        <v>2180</v>
      </c>
      <c r="B2074" s="1" t="s">
        <v>8393</v>
      </c>
      <c r="C2074" s="1" t="s">
        <v>2181</v>
      </c>
      <c r="D2074" s="1">
        <v>167.25</v>
      </c>
      <c r="E2074" s="1" t="s">
        <v>2254</v>
      </c>
      <c r="F2074" s="1">
        <v>38</v>
      </c>
      <c r="G2074" s="1" t="str">
        <f t="shared" si="75"/>
        <v>38/55</v>
      </c>
      <c r="H2074" s="1">
        <v>3000</v>
      </c>
      <c r="I2074" s="1">
        <v>90</v>
      </c>
      <c r="J2074" s="1">
        <v>80</v>
      </c>
      <c r="K2074" s="1" t="s">
        <v>25</v>
      </c>
      <c r="L2074" s="1" t="s">
        <v>199</v>
      </c>
      <c r="M2074" s="1">
        <v>2010</v>
      </c>
      <c r="N2074" s="1">
        <v>45.779105800000004</v>
      </c>
      <c r="O2074" s="1">
        <v>-64.880234400000006</v>
      </c>
      <c r="P2074" s="1" t="s">
        <v>8351</v>
      </c>
      <c r="Q2074" s="1" t="s">
        <v>8350</v>
      </c>
      <c r="R2074" s="1" t="s">
        <v>22</v>
      </c>
    </row>
    <row r="2075" spans="1:18" hidden="1" x14ac:dyDescent="0.3">
      <c r="A2075" s="1" t="s">
        <v>2180</v>
      </c>
      <c r="B2075" s="1" t="s">
        <v>8393</v>
      </c>
      <c r="C2075" s="1" t="s">
        <v>2181</v>
      </c>
      <c r="D2075" s="1">
        <v>167.25</v>
      </c>
      <c r="E2075" s="1" t="s">
        <v>2255</v>
      </c>
      <c r="F2075" s="1">
        <v>39</v>
      </c>
      <c r="G2075" s="1" t="str">
        <f t="shared" si="75"/>
        <v>39/55</v>
      </c>
      <c r="H2075" s="1">
        <v>3000</v>
      </c>
      <c r="I2075" s="1">
        <v>90</v>
      </c>
      <c r="J2075" s="1">
        <v>80</v>
      </c>
      <c r="K2075" s="1" t="s">
        <v>25</v>
      </c>
      <c r="L2075" s="1" t="s">
        <v>199</v>
      </c>
      <c r="M2075" s="1">
        <v>2010</v>
      </c>
      <c r="N2075" s="1">
        <v>45.776433099999998</v>
      </c>
      <c r="O2075" s="1">
        <v>-64.878376399999993</v>
      </c>
      <c r="P2075" s="1" t="s">
        <v>8351</v>
      </c>
      <c r="Q2075" s="1" t="s">
        <v>8350</v>
      </c>
      <c r="R2075" s="1" t="s">
        <v>22</v>
      </c>
    </row>
    <row r="2076" spans="1:18" hidden="1" x14ac:dyDescent="0.3">
      <c r="A2076" s="1" t="s">
        <v>2180</v>
      </c>
      <c r="B2076" s="1" t="s">
        <v>8393</v>
      </c>
      <c r="C2076" s="1" t="s">
        <v>2181</v>
      </c>
      <c r="D2076" s="1">
        <v>167.25</v>
      </c>
      <c r="E2076" s="1" t="s">
        <v>2256</v>
      </c>
      <c r="F2076" s="1">
        <v>40</v>
      </c>
      <c r="G2076" s="1" t="str">
        <f t="shared" si="75"/>
        <v>40/55</v>
      </c>
      <c r="H2076" s="1">
        <v>3000</v>
      </c>
      <c r="I2076" s="1">
        <v>90</v>
      </c>
      <c r="J2076" s="1">
        <v>80</v>
      </c>
      <c r="K2076" s="1" t="s">
        <v>25</v>
      </c>
      <c r="L2076" s="1" t="s">
        <v>199</v>
      </c>
      <c r="M2076" s="1">
        <v>2010</v>
      </c>
      <c r="N2076" s="1">
        <v>45.773595299999997</v>
      </c>
      <c r="O2076" s="1">
        <v>-64.876497799999996</v>
      </c>
      <c r="P2076" s="1" t="s">
        <v>8351</v>
      </c>
      <c r="Q2076" s="1" t="s">
        <v>8350</v>
      </c>
      <c r="R2076" s="1" t="s">
        <v>22</v>
      </c>
    </row>
    <row r="2077" spans="1:18" hidden="1" x14ac:dyDescent="0.3">
      <c r="A2077" s="1" t="s">
        <v>2180</v>
      </c>
      <c r="B2077" s="1" t="s">
        <v>8393</v>
      </c>
      <c r="C2077" s="1" t="s">
        <v>2181</v>
      </c>
      <c r="D2077" s="1">
        <v>167.25</v>
      </c>
      <c r="E2077" s="1" t="s">
        <v>2257</v>
      </c>
      <c r="F2077" s="1">
        <v>41</v>
      </c>
      <c r="G2077" s="1" t="str">
        <f t="shared" si="75"/>
        <v>41/55</v>
      </c>
      <c r="H2077" s="1">
        <v>3000</v>
      </c>
      <c r="I2077" s="1">
        <v>90</v>
      </c>
      <c r="J2077" s="1">
        <v>80</v>
      </c>
      <c r="K2077" s="1" t="s">
        <v>25</v>
      </c>
      <c r="L2077" s="1" t="s">
        <v>199</v>
      </c>
      <c r="M2077" s="1">
        <v>2010</v>
      </c>
      <c r="N2077" s="1">
        <v>45.788002300000002</v>
      </c>
      <c r="O2077" s="1">
        <v>-64.947623300000004</v>
      </c>
      <c r="P2077" s="1" t="s">
        <v>8351</v>
      </c>
      <c r="Q2077" s="1" t="s">
        <v>8350</v>
      </c>
      <c r="R2077" s="1" t="s">
        <v>22</v>
      </c>
    </row>
    <row r="2078" spans="1:18" hidden="1" x14ac:dyDescent="0.3">
      <c r="A2078" s="1" t="s">
        <v>2180</v>
      </c>
      <c r="B2078" s="1" t="s">
        <v>8393</v>
      </c>
      <c r="C2078" s="1" t="s">
        <v>2181</v>
      </c>
      <c r="D2078" s="1">
        <v>167.25</v>
      </c>
      <c r="E2078" s="1" t="s">
        <v>2258</v>
      </c>
      <c r="F2078" s="1">
        <v>42</v>
      </c>
      <c r="G2078" s="1" t="str">
        <f t="shared" si="75"/>
        <v>42/55</v>
      </c>
      <c r="H2078" s="1">
        <v>3000</v>
      </c>
      <c r="I2078" s="1">
        <v>90</v>
      </c>
      <c r="J2078" s="1">
        <v>80</v>
      </c>
      <c r="K2078" s="1" t="s">
        <v>25</v>
      </c>
      <c r="L2078" s="1" t="s">
        <v>199</v>
      </c>
      <c r="M2078" s="1">
        <v>2010</v>
      </c>
      <c r="N2078" s="1">
        <v>45.7839338</v>
      </c>
      <c r="O2078" s="1">
        <v>-64.947354700000005</v>
      </c>
      <c r="P2078" s="1" t="s">
        <v>8351</v>
      </c>
      <c r="Q2078" s="1" t="s">
        <v>8350</v>
      </c>
      <c r="R2078" s="1" t="s">
        <v>22</v>
      </c>
    </row>
    <row r="2079" spans="1:18" hidden="1" x14ac:dyDescent="0.3">
      <c r="A2079" s="1" t="s">
        <v>2180</v>
      </c>
      <c r="B2079" s="1" t="s">
        <v>8393</v>
      </c>
      <c r="C2079" s="1" t="s">
        <v>2181</v>
      </c>
      <c r="D2079" s="1">
        <v>167.25</v>
      </c>
      <c r="E2079" s="1" t="s">
        <v>2259</v>
      </c>
      <c r="F2079" s="1">
        <v>43</v>
      </c>
      <c r="G2079" s="1" t="str">
        <f t="shared" si="75"/>
        <v>43/55</v>
      </c>
      <c r="H2079" s="1">
        <v>3000</v>
      </c>
      <c r="I2079" s="1">
        <v>90</v>
      </c>
      <c r="J2079" s="1">
        <v>80</v>
      </c>
      <c r="K2079" s="1" t="s">
        <v>25</v>
      </c>
      <c r="L2079" s="1" t="s">
        <v>199</v>
      </c>
      <c r="M2079" s="1">
        <v>2010</v>
      </c>
      <c r="N2079" s="1">
        <v>45.779727200000004</v>
      </c>
      <c r="O2079" s="1">
        <v>-64.947131900000002</v>
      </c>
      <c r="P2079" s="1" t="s">
        <v>8351</v>
      </c>
      <c r="Q2079" s="1" t="s">
        <v>8350</v>
      </c>
      <c r="R2079" s="1" t="s">
        <v>22</v>
      </c>
    </row>
    <row r="2080" spans="1:18" hidden="1" x14ac:dyDescent="0.3">
      <c r="A2080" s="1" t="s">
        <v>2180</v>
      </c>
      <c r="B2080" s="1" t="s">
        <v>8393</v>
      </c>
      <c r="C2080" s="1" t="s">
        <v>2181</v>
      </c>
      <c r="D2080" s="1">
        <v>167.25</v>
      </c>
      <c r="E2080" s="1" t="s">
        <v>2260</v>
      </c>
      <c r="F2080" s="1">
        <v>44</v>
      </c>
      <c r="G2080" s="1" t="str">
        <f t="shared" si="75"/>
        <v>44/55</v>
      </c>
      <c r="H2080" s="1">
        <v>3000</v>
      </c>
      <c r="I2080" s="1">
        <v>90</v>
      </c>
      <c r="J2080" s="1">
        <v>80</v>
      </c>
      <c r="K2080" s="1" t="s">
        <v>25</v>
      </c>
      <c r="L2080" s="1" t="s">
        <v>199</v>
      </c>
      <c r="M2080" s="1">
        <v>2010</v>
      </c>
      <c r="N2080" s="1">
        <v>45.774331400000001</v>
      </c>
      <c r="O2080" s="1">
        <v>-64.948860699999997</v>
      </c>
      <c r="P2080" s="1" t="s">
        <v>8351</v>
      </c>
      <c r="Q2080" s="1" t="s">
        <v>8350</v>
      </c>
      <c r="R2080" s="1" t="s">
        <v>22</v>
      </c>
    </row>
    <row r="2081" spans="1:18" hidden="1" x14ac:dyDescent="0.3">
      <c r="A2081" s="1" t="s">
        <v>2180</v>
      </c>
      <c r="B2081" s="1" t="s">
        <v>8393</v>
      </c>
      <c r="C2081" s="1" t="s">
        <v>2181</v>
      </c>
      <c r="D2081" s="1">
        <v>167.25</v>
      </c>
      <c r="E2081" s="1" t="s">
        <v>2261</v>
      </c>
      <c r="F2081" s="1">
        <v>45</v>
      </c>
      <c r="G2081" s="1" t="str">
        <f t="shared" si="75"/>
        <v>45/55</v>
      </c>
      <c r="H2081" s="1">
        <v>3000</v>
      </c>
      <c r="I2081" s="1">
        <v>90</v>
      </c>
      <c r="J2081" s="1">
        <v>80</v>
      </c>
      <c r="K2081" s="1" t="s">
        <v>25</v>
      </c>
      <c r="L2081" s="1" t="s">
        <v>199</v>
      </c>
      <c r="M2081" s="1">
        <v>2010</v>
      </c>
      <c r="N2081" s="1">
        <v>45.7688019</v>
      </c>
      <c r="O2081" s="1">
        <v>-64.950948699999998</v>
      </c>
      <c r="P2081" s="1" t="s">
        <v>8351</v>
      </c>
      <c r="Q2081" s="1" t="s">
        <v>8350</v>
      </c>
      <c r="R2081" s="1" t="s">
        <v>22</v>
      </c>
    </row>
    <row r="2082" spans="1:18" hidden="1" x14ac:dyDescent="0.3">
      <c r="A2082" s="1" t="s">
        <v>2180</v>
      </c>
      <c r="B2082" s="1" t="s">
        <v>8393</v>
      </c>
      <c r="C2082" s="1" t="s">
        <v>2181</v>
      </c>
      <c r="D2082" s="1">
        <v>167.25</v>
      </c>
      <c r="E2082" s="1" t="s">
        <v>2262</v>
      </c>
      <c r="F2082" s="1">
        <v>46</v>
      </c>
      <c r="G2082" s="1" t="str">
        <f t="shared" si="75"/>
        <v>46/55</v>
      </c>
      <c r="H2082" s="1">
        <v>3000</v>
      </c>
      <c r="I2082" s="1">
        <v>90</v>
      </c>
      <c r="J2082" s="1">
        <v>80</v>
      </c>
      <c r="K2082" s="1" t="s">
        <v>25</v>
      </c>
      <c r="L2082" s="1" t="s">
        <v>199</v>
      </c>
      <c r="M2082" s="1">
        <v>2010</v>
      </c>
      <c r="N2082" s="1">
        <v>45.7648747</v>
      </c>
      <c r="O2082" s="1">
        <v>-64.950360000000003</v>
      </c>
      <c r="P2082" s="1" t="s">
        <v>8351</v>
      </c>
      <c r="Q2082" s="1" t="s">
        <v>8350</v>
      </c>
      <c r="R2082" s="1" t="s">
        <v>22</v>
      </c>
    </row>
    <row r="2083" spans="1:18" hidden="1" x14ac:dyDescent="0.3">
      <c r="A2083" s="1" t="s">
        <v>2180</v>
      </c>
      <c r="B2083" s="1" t="s">
        <v>8393</v>
      </c>
      <c r="C2083" s="1" t="s">
        <v>2181</v>
      </c>
      <c r="D2083" s="1">
        <v>167.25</v>
      </c>
      <c r="E2083" s="1" t="s">
        <v>2263</v>
      </c>
      <c r="F2083" s="1">
        <v>47</v>
      </c>
      <c r="G2083" s="1" t="str">
        <f t="shared" si="75"/>
        <v>47/55</v>
      </c>
      <c r="H2083" s="1">
        <v>3000</v>
      </c>
      <c r="I2083" s="1">
        <v>90</v>
      </c>
      <c r="J2083" s="1">
        <v>80</v>
      </c>
      <c r="K2083" s="1" t="s">
        <v>25</v>
      </c>
      <c r="L2083" s="1" t="s">
        <v>199</v>
      </c>
      <c r="M2083" s="1">
        <v>2010</v>
      </c>
      <c r="N2083" s="1">
        <v>45.771846699999998</v>
      </c>
      <c r="O2083" s="1">
        <v>-64.930099299999995</v>
      </c>
      <c r="P2083" s="1" t="s">
        <v>8351</v>
      </c>
      <c r="Q2083" s="1" t="s">
        <v>8350</v>
      </c>
      <c r="R2083" s="1" t="s">
        <v>22</v>
      </c>
    </row>
    <row r="2084" spans="1:18" hidden="1" x14ac:dyDescent="0.3">
      <c r="A2084" s="1" t="s">
        <v>2180</v>
      </c>
      <c r="B2084" s="1" t="s">
        <v>8393</v>
      </c>
      <c r="C2084" s="1" t="s">
        <v>2181</v>
      </c>
      <c r="D2084" s="1">
        <v>167.25</v>
      </c>
      <c r="E2084" s="1" t="s">
        <v>2264</v>
      </c>
      <c r="F2084" s="1">
        <v>48</v>
      </c>
      <c r="G2084" s="1" t="str">
        <f t="shared" si="75"/>
        <v>48/55</v>
      </c>
      <c r="H2084" s="1">
        <v>3000</v>
      </c>
      <c r="I2084" s="1">
        <v>90</v>
      </c>
      <c r="J2084" s="1">
        <v>80</v>
      </c>
      <c r="K2084" s="1" t="s">
        <v>25</v>
      </c>
      <c r="L2084" s="1" t="s">
        <v>199</v>
      </c>
      <c r="M2084" s="1">
        <v>2010</v>
      </c>
      <c r="N2084" s="1">
        <v>45.768671099999999</v>
      </c>
      <c r="O2084" s="1">
        <v>-64.928038999999998</v>
      </c>
      <c r="P2084" s="1" t="s">
        <v>8351</v>
      </c>
      <c r="Q2084" s="1" t="s">
        <v>8350</v>
      </c>
      <c r="R2084" s="1" t="s">
        <v>22</v>
      </c>
    </row>
    <row r="2085" spans="1:18" hidden="1" x14ac:dyDescent="0.3">
      <c r="A2085" s="1" t="s">
        <v>2180</v>
      </c>
      <c r="B2085" s="1" t="s">
        <v>8393</v>
      </c>
      <c r="C2085" s="1" t="s">
        <v>2181</v>
      </c>
      <c r="D2085" s="1">
        <v>167.25</v>
      </c>
      <c r="E2085" s="1" t="s">
        <v>2265</v>
      </c>
      <c r="F2085" s="1">
        <v>49</v>
      </c>
      <c r="G2085" s="1" t="str">
        <f t="shared" si="75"/>
        <v>49/55</v>
      </c>
      <c r="H2085" s="1">
        <v>3000</v>
      </c>
      <c r="I2085" s="1">
        <v>90</v>
      </c>
      <c r="J2085" s="1">
        <v>80</v>
      </c>
      <c r="K2085" s="1" t="s">
        <v>25</v>
      </c>
      <c r="L2085" s="1" t="s">
        <v>199</v>
      </c>
      <c r="M2085" s="1">
        <v>2010</v>
      </c>
      <c r="N2085" s="1">
        <v>45.756475000000002</v>
      </c>
      <c r="O2085" s="1">
        <v>-64.939156199999999</v>
      </c>
      <c r="P2085" s="1" t="s">
        <v>8351</v>
      </c>
      <c r="Q2085" s="1" t="s">
        <v>8350</v>
      </c>
      <c r="R2085" s="1" t="s">
        <v>22</v>
      </c>
    </row>
    <row r="2086" spans="1:18" hidden="1" x14ac:dyDescent="0.3">
      <c r="A2086" s="1" t="s">
        <v>2180</v>
      </c>
      <c r="B2086" s="1" t="s">
        <v>8393</v>
      </c>
      <c r="C2086" s="1" t="s">
        <v>2181</v>
      </c>
      <c r="D2086" s="1">
        <v>167.25</v>
      </c>
      <c r="E2086" s="1" t="s">
        <v>2266</v>
      </c>
      <c r="F2086" s="1">
        <v>50</v>
      </c>
      <c r="G2086" s="1" t="str">
        <f t="shared" si="75"/>
        <v>50/55</v>
      </c>
      <c r="H2086" s="1">
        <v>3000</v>
      </c>
      <c r="I2086" s="1">
        <v>90</v>
      </c>
      <c r="J2086" s="1">
        <v>80</v>
      </c>
      <c r="K2086" s="1" t="s">
        <v>25</v>
      </c>
      <c r="L2086" s="1" t="s">
        <v>199</v>
      </c>
      <c r="M2086" s="1">
        <v>2010</v>
      </c>
      <c r="N2086" s="1">
        <v>45.7539978</v>
      </c>
      <c r="O2086" s="1">
        <v>-64.937218000000001</v>
      </c>
      <c r="P2086" s="1" t="s">
        <v>8351</v>
      </c>
      <c r="Q2086" s="1" t="s">
        <v>8350</v>
      </c>
      <c r="R2086" s="1" t="s">
        <v>22</v>
      </c>
    </row>
    <row r="2087" spans="1:18" hidden="1" x14ac:dyDescent="0.3">
      <c r="A2087" s="1" t="s">
        <v>2180</v>
      </c>
      <c r="B2087" s="1" t="s">
        <v>8393</v>
      </c>
      <c r="C2087" s="1" t="s">
        <v>2181</v>
      </c>
      <c r="D2087" s="1">
        <v>167.25</v>
      </c>
      <c r="E2087" s="1" t="s">
        <v>2305</v>
      </c>
      <c r="F2087" s="1">
        <v>51</v>
      </c>
      <c r="G2087" s="1" t="str">
        <f t="shared" si="75"/>
        <v>51/55</v>
      </c>
      <c r="H2087" s="1">
        <v>3450</v>
      </c>
      <c r="I2087" s="1">
        <v>126</v>
      </c>
      <c r="J2087" s="1">
        <v>117</v>
      </c>
      <c r="K2087" s="1" t="s">
        <v>25</v>
      </c>
      <c r="L2087" s="1" t="s">
        <v>2306</v>
      </c>
      <c r="M2087" s="1">
        <v>2018</v>
      </c>
      <c r="N2087" s="1">
        <v>45.802128699999997</v>
      </c>
      <c r="O2087" s="1">
        <v>-64.833363800000001</v>
      </c>
      <c r="P2087" s="1" t="s">
        <v>8351</v>
      </c>
      <c r="Q2087" s="1" t="s">
        <v>8350</v>
      </c>
      <c r="R2087" s="1" t="s">
        <v>22</v>
      </c>
    </row>
    <row r="2088" spans="1:18" hidden="1" x14ac:dyDescent="0.3">
      <c r="A2088" s="1" t="s">
        <v>2180</v>
      </c>
      <c r="B2088" s="1" t="s">
        <v>8393</v>
      </c>
      <c r="C2088" s="1" t="s">
        <v>2181</v>
      </c>
      <c r="D2088" s="1">
        <v>167.25</v>
      </c>
      <c r="E2088" s="1" t="s">
        <v>2307</v>
      </c>
      <c r="F2088" s="1">
        <v>52</v>
      </c>
      <c r="G2088" s="1" t="str">
        <f t="shared" si="75"/>
        <v>52/55</v>
      </c>
      <c r="H2088" s="1">
        <v>3450</v>
      </c>
      <c r="I2088" s="1">
        <v>126</v>
      </c>
      <c r="J2088" s="1">
        <v>117</v>
      </c>
      <c r="K2088" s="1" t="s">
        <v>25</v>
      </c>
      <c r="L2088" s="1" t="s">
        <v>2306</v>
      </c>
      <c r="M2088" s="1">
        <v>2018</v>
      </c>
      <c r="N2088" s="1">
        <v>45.796499400000002</v>
      </c>
      <c r="O2088" s="1">
        <v>-64.833549500000004</v>
      </c>
      <c r="P2088" s="1" t="s">
        <v>8351</v>
      </c>
      <c r="Q2088" s="1" t="s">
        <v>8350</v>
      </c>
      <c r="R2088" s="1" t="s">
        <v>22</v>
      </c>
    </row>
    <row r="2089" spans="1:18" hidden="1" x14ac:dyDescent="0.3">
      <c r="A2089" s="1" t="s">
        <v>2180</v>
      </c>
      <c r="B2089" s="1" t="s">
        <v>8393</v>
      </c>
      <c r="C2089" s="1" t="s">
        <v>2181</v>
      </c>
      <c r="D2089" s="1">
        <v>167.25</v>
      </c>
      <c r="E2089" s="1" t="s">
        <v>2308</v>
      </c>
      <c r="F2089" s="1">
        <v>53</v>
      </c>
      <c r="G2089" s="1" t="str">
        <f t="shared" si="75"/>
        <v>53/55</v>
      </c>
      <c r="H2089" s="1">
        <v>3450</v>
      </c>
      <c r="I2089" s="1">
        <v>126</v>
      </c>
      <c r="J2089" s="1">
        <v>117</v>
      </c>
      <c r="K2089" s="1" t="s">
        <v>25</v>
      </c>
      <c r="L2089" s="1" t="s">
        <v>2306</v>
      </c>
      <c r="M2089" s="1">
        <v>2018</v>
      </c>
      <c r="N2089" s="1">
        <v>45.757585599999999</v>
      </c>
      <c r="O2089" s="1">
        <v>-64.964085499999996</v>
      </c>
      <c r="P2089" s="1" t="s">
        <v>8351</v>
      </c>
      <c r="Q2089" s="1" t="s">
        <v>8350</v>
      </c>
      <c r="R2089" s="1" t="s">
        <v>22</v>
      </c>
    </row>
    <row r="2090" spans="1:18" hidden="1" x14ac:dyDescent="0.3">
      <c r="A2090" s="1" t="s">
        <v>2180</v>
      </c>
      <c r="B2090" s="1" t="s">
        <v>8393</v>
      </c>
      <c r="C2090" s="1" t="s">
        <v>2181</v>
      </c>
      <c r="D2090" s="1">
        <v>167.25</v>
      </c>
      <c r="E2090" s="1" t="s">
        <v>2309</v>
      </c>
      <c r="F2090" s="1">
        <v>54</v>
      </c>
      <c r="G2090" s="1" t="str">
        <f t="shared" si="75"/>
        <v>54/55</v>
      </c>
      <c r="H2090" s="1">
        <v>3450</v>
      </c>
      <c r="I2090" s="1">
        <v>126</v>
      </c>
      <c r="J2090" s="1">
        <v>117</v>
      </c>
      <c r="K2090" s="1" t="s">
        <v>25</v>
      </c>
      <c r="L2090" s="1" t="s">
        <v>2306</v>
      </c>
      <c r="M2090" s="1">
        <v>2018</v>
      </c>
      <c r="N2090" s="1">
        <v>45.751544799999998</v>
      </c>
      <c r="O2090" s="1">
        <v>-64.959466899999995</v>
      </c>
      <c r="P2090" s="1" t="s">
        <v>8351</v>
      </c>
      <c r="Q2090" s="1" t="s">
        <v>8350</v>
      </c>
      <c r="R2090" s="1" t="s">
        <v>22</v>
      </c>
    </row>
    <row r="2091" spans="1:18" hidden="1" x14ac:dyDescent="0.3">
      <c r="A2091" s="1" t="s">
        <v>2180</v>
      </c>
      <c r="B2091" s="1" t="s">
        <v>8393</v>
      </c>
      <c r="C2091" s="1" t="s">
        <v>2181</v>
      </c>
      <c r="D2091" s="1">
        <v>167.25</v>
      </c>
      <c r="E2091" s="1" t="s">
        <v>2310</v>
      </c>
      <c r="F2091" s="1">
        <v>55</v>
      </c>
      <c r="G2091" s="1" t="str">
        <f t="shared" si="75"/>
        <v>55/55</v>
      </c>
      <c r="H2091" s="1">
        <v>3450</v>
      </c>
      <c r="I2091" s="1">
        <v>126</v>
      </c>
      <c r="J2091" s="1">
        <v>117</v>
      </c>
      <c r="K2091" s="1" t="s">
        <v>25</v>
      </c>
      <c r="L2091" s="1" t="s">
        <v>2306</v>
      </c>
      <c r="M2091" s="1">
        <v>2018</v>
      </c>
      <c r="N2091" s="1">
        <v>45.744931000000001</v>
      </c>
      <c r="O2091" s="1">
        <v>-64.949278399999997</v>
      </c>
      <c r="P2091" s="1" t="s">
        <v>8351</v>
      </c>
      <c r="Q2091" s="1" t="s">
        <v>8350</v>
      </c>
      <c r="R2091" s="1" t="s">
        <v>22</v>
      </c>
    </row>
    <row r="2092" spans="1:18" hidden="1" x14ac:dyDescent="0.3">
      <c r="A2092" s="1" t="s">
        <v>2180</v>
      </c>
      <c r="B2092" s="1" t="s">
        <v>8393</v>
      </c>
      <c r="C2092" s="1" t="s">
        <v>2267</v>
      </c>
      <c r="D2092" s="1">
        <v>45</v>
      </c>
      <c r="E2092" s="1" t="s">
        <v>2268</v>
      </c>
      <c r="F2092" s="1">
        <v>1</v>
      </c>
      <c r="G2092" s="1" t="str">
        <f t="shared" ref="G2092:G2121" si="76">F2092&amp;"/"&amp;30</f>
        <v>1/30</v>
      </c>
      <c r="H2092" s="1">
        <v>1500</v>
      </c>
      <c r="I2092" s="1">
        <v>77</v>
      </c>
      <c r="J2092" s="1">
        <v>80</v>
      </c>
      <c r="K2092" s="1" t="s">
        <v>2269</v>
      </c>
      <c r="L2092" s="1" t="s">
        <v>2270</v>
      </c>
      <c r="M2092" s="1">
        <v>2011</v>
      </c>
      <c r="N2092" s="1">
        <v>47.875879699999999</v>
      </c>
      <c r="O2092" s="1">
        <v>-64.615229400000004</v>
      </c>
      <c r="Q2092" s="1" t="s">
        <v>2271</v>
      </c>
      <c r="R2092" s="1" t="s">
        <v>22</v>
      </c>
    </row>
    <row r="2093" spans="1:18" hidden="1" x14ac:dyDescent="0.3">
      <c r="A2093" s="1" t="s">
        <v>2180</v>
      </c>
      <c r="B2093" s="1" t="s">
        <v>8393</v>
      </c>
      <c r="C2093" s="1" t="s">
        <v>2267</v>
      </c>
      <c r="D2093" s="1">
        <v>45</v>
      </c>
      <c r="E2093" s="1" t="s">
        <v>2272</v>
      </c>
      <c r="F2093" s="1">
        <v>2</v>
      </c>
      <c r="G2093" s="1" t="str">
        <f t="shared" si="76"/>
        <v>2/30</v>
      </c>
      <c r="H2093" s="1">
        <v>1500</v>
      </c>
      <c r="I2093" s="1">
        <v>77</v>
      </c>
      <c r="J2093" s="1">
        <v>80</v>
      </c>
      <c r="K2093" s="1" t="s">
        <v>2269</v>
      </c>
      <c r="L2093" s="1" t="s">
        <v>2270</v>
      </c>
      <c r="M2093" s="1">
        <v>2011</v>
      </c>
      <c r="N2093" s="1">
        <v>47.873199</v>
      </c>
      <c r="O2093" s="1">
        <v>-64.612010799999993</v>
      </c>
      <c r="Q2093" s="1" t="s">
        <v>2271</v>
      </c>
      <c r="R2093" s="1" t="s">
        <v>22</v>
      </c>
    </row>
    <row r="2094" spans="1:18" hidden="1" x14ac:dyDescent="0.3">
      <c r="A2094" s="1" t="s">
        <v>2180</v>
      </c>
      <c r="B2094" s="1" t="s">
        <v>8393</v>
      </c>
      <c r="C2094" s="1" t="s">
        <v>2267</v>
      </c>
      <c r="D2094" s="1">
        <v>45</v>
      </c>
      <c r="E2094" s="1" t="s">
        <v>2273</v>
      </c>
      <c r="F2094" s="1">
        <v>3</v>
      </c>
      <c r="G2094" s="1" t="str">
        <f t="shared" si="76"/>
        <v>3/30</v>
      </c>
      <c r="H2094" s="1">
        <v>1500</v>
      </c>
      <c r="I2094" s="1">
        <v>77</v>
      </c>
      <c r="J2094" s="1">
        <v>80</v>
      </c>
      <c r="K2094" s="1" t="s">
        <v>2269</v>
      </c>
      <c r="L2094" s="1" t="s">
        <v>2270</v>
      </c>
      <c r="M2094" s="1">
        <v>2011</v>
      </c>
      <c r="N2094" s="1">
        <v>47.869903999999998</v>
      </c>
      <c r="O2094" s="1">
        <v>-64.6114587</v>
      </c>
      <c r="Q2094" s="1" t="s">
        <v>2271</v>
      </c>
      <c r="R2094" s="1" t="s">
        <v>22</v>
      </c>
    </row>
    <row r="2095" spans="1:18" hidden="1" x14ac:dyDescent="0.3">
      <c r="A2095" s="1" t="s">
        <v>2180</v>
      </c>
      <c r="B2095" s="1" t="s">
        <v>8393</v>
      </c>
      <c r="C2095" s="1" t="s">
        <v>2267</v>
      </c>
      <c r="D2095" s="1">
        <v>45</v>
      </c>
      <c r="E2095" s="1" t="s">
        <v>2274</v>
      </c>
      <c r="F2095" s="1">
        <v>4</v>
      </c>
      <c r="G2095" s="1" t="str">
        <f t="shared" si="76"/>
        <v>4/30</v>
      </c>
      <c r="H2095" s="1">
        <v>1500</v>
      </c>
      <c r="I2095" s="1">
        <v>77</v>
      </c>
      <c r="J2095" s="1">
        <v>80</v>
      </c>
      <c r="K2095" s="1" t="s">
        <v>2269</v>
      </c>
      <c r="L2095" s="1" t="s">
        <v>2270</v>
      </c>
      <c r="M2095" s="1">
        <v>2011</v>
      </c>
      <c r="N2095" s="1">
        <v>47.8666117</v>
      </c>
      <c r="O2095" s="1">
        <v>-64.610926599999999</v>
      </c>
      <c r="Q2095" s="1" t="s">
        <v>2271</v>
      </c>
      <c r="R2095" s="1" t="s">
        <v>22</v>
      </c>
    </row>
    <row r="2096" spans="1:18" hidden="1" x14ac:dyDescent="0.3">
      <c r="A2096" s="1" t="s">
        <v>2180</v>
      </c>
      <c r="B2096" s="1" t="s">
        <v>8393</v>
      </c>
      <c r="C2096" s="1" t="s">
        <v>2267</v>
      </c>
      <c r="D2096" s="1">
        <v>45</v>
      </c>
      <c r="E2096" s="1" t="s">
        <v>2275</v>
      </c>
      <c r="F2096" s="1">
        <v>5</v>
      </c>
      <c r="G2096" s="1" t="str">
        <f t="shared" si="76"/>
        <v>5/30</v>
      </c>
      <c r="H2096" s="1">
        <v>1500</v>
      </c>
      <c r="I2096" s="1">
        <v>77</v>
      </c>
      <c r="J2096" s="1">
        <v>80</v>
      </c>
      <c r="K2096" s="1" t="s">
        <v>2269</v>
      </c>
      <c r="L2096" s="1" t="s">
        <v>2270</v>
      </c>
      <c r="M2096" s="1">
        <v>2011</v>
      </c>
      <c r="N2096" s="1">
        <v>47.869758900000001</v>
      </c>
      <c r="O2096" s="1">
        <v>-64.623774499999996</v>
      </c>
      <c r="Q2096" s="1" t="s">
        <v>2271</v>
      </c>
      <c r="R2096" s="1" t="s">
        <v>22</v>
      </c>
    </row>
    <row r="2097" spans="1:18" hidden="1" x14ac:dyDescent="0.3">
      <c r="A2097" s="1" t="s">
        <v>2180</v>
      </c>
      <c r="B2097" s="1" t="s">
        <v>8393</v>
      </c>
      <c r="C2097" s="1" t="s">
        <v>2267</v>
      </c>
      <c r="D2097" s="1">
        <v>45</v>
      </c>
      <c r="E2097" s="1" t="s">
        <v>2276</v>
      </c>
      <c r="F2097" s="1">
        <v>6</v>
      </c>
      <c r="G2097" s="1" t="str">
        <f t="shared" si="76"/>
        <v>6/30</v>
      </c>
      <c r="H2097" s="1">
        <v>1500</v>
      </c>
      <c r="I2097" s="1">
        <v>77</v>
      </c>
      <c r="J2097" s="1">
        <v>80</v>
      </c>
      <c r="K2097" s="1" t="s">
        <v>2269</v>
      </c>
      <c r="L2097" s="1" t="s">
        <v>2270</v>
      </c>
      <c r="M2097" s="1">
        <v>2011</v>
      </c>
      <c r="N2097" s="1">
        <v>47.866883899999998</v>
      </c>
      <c r="O2097" s="1">
        <v>-64.623022899999995</v>
      </c>
      <c r="Q2097" s="1" t="s">
        <v>2271</v>
      </c>
      <c r="R2097" s="1" t="s">
        <v>22</v>
      </c>
    </row>
    <row r="2098" spans="1:18" hidden="1" x14ac:dyDescent="0.3">
      <c r="A2098" s="1" t="s">
        <v>2180</v>
      </c>
      <c r="B2098" s="1" t="s">
        <v>8393</v>
      </c>
      <c r="C2098" s="1" t="s">
        <v>2267</v>
      </c>
      <c r="D2098" s="1">
        <v>45</v>
      </c>
      <c r="E2098" s="1" t="s">
        <v>2277</v>
      </c>
      <c r="F2098" s="1">
        <v>7</v>
      </c>
      <c r="G2098" s="1" t="str">
        <f t="shared" si="76"/>
        <v>7/30</v>
      </c>
      <c r="H2098" s="1">
        <v>1500</v>
      </c>
      <c r="I2098" s="1">
        <v>77</v>
      </c>
      <c r="J2098" s="1">
        <v>80</v>
      </c>
      <c r="K2098" s="1" t="s">
        <v>2269</v>
      </c>
      <c r="L2098" s="1" t="s">
        <v>2270</v>
      </c>
      <c r="M2098" s="1">
        <v>2011</v>
      </c>
      <c r="N2098" s="1">
        <v>47.864140800000001</v>
      </c>
      <c r="O2098" s="1">
        <v>-64.620344000000003</v>
      </c>
      <c r="Q2098" s="1" t="s">
        <v>2271</v>
      </c>
      <c r="R2098" s="1" t="s">
        <v>22</v>
      </c>
    </row>
    <row r="2099" spans="1:18" hidden="1" x14ac:dyDescent="0.3">
      <c r="A2099" s="1" t="s">
        <v>2180</v>
      </c>
      <c r="B2099" s="1" t="s">
        <v>8393</v>
      </c>
      <c r="C2099" s="1" t="s">
        <v>2267</v>
      </c>
      <c r="D2099" s="1">
        <v>45</v>
      </c>
      <c r="E2099" s="1" t="s">
        <v>2278</v>
      </c>
      <c r="F2099" s="1">
        <v>8</v>
      </c>
      <c r="G2099" s="1" t="str">
        <f t="shared" si="76"/>
        <v>8/30</v>
      </c>
      <c r="H2099" s="1">
        <v>1500</v>
      </c>
      <c r="I2099" s="1">
        <v>77</v>
      </c>
      <c r="J2099" s="1">
        <v>80</v>
      </c>
      <c r="K2099" s="1" t="s">
        <v>2269</v>
      </c>
      <c r="L2099" s="1" t="s">
        <v>2270</v>
      </c>
      <c r="M2099" s="1">
        <v>2011</v>
      </c>
      <c r="N2099" s="1">
        <v>47.861500800000002</v>
      </c>
      <c r="O2099" s="1">
        <v>-64.619711800000005</v>
      </c>
      <c r="Q2099" s="1" t="s">
        <v>2271</v>
      </c>
      <c r="R2099" s="1" t="s">
        <v>22</v>
      </c>
    </row>
    <row r="2100" spans="1:18" hidden="1" x14ac:dyDescent="0.3">
      <c r="A2100" s="1" t="s">
        <v>2180</v>
      </c>
      <c r="B2100" s="1" t="s">
        <v>8393</v>
      </c>
      <c r="C2100" s="1" t="s">
        <v>2267</v>
      </c>
      <c r="D2100" s="1">
        <v>45</v>
      </c>
      <c r="E2100" s="1" t="s">
        <v>2279</v>
      </c>
      <c r="F2100" s="1">
        <v>9</v>
      </c>
      <c r="G2100" s="1" t="str">
        <f t="shared" si="76"/>
        <v>9/30</v>
      </c>
      <c r="H2100" s="1">
        <v>1500</v>
      </c>
      <c r="I2100" s="1">
        <v>77</v>
      </c>
      <c r="J2100" s="1">
        <v>80</v>
      </c>
      <c r="K2100" s="1" t="s">
        <v>2269</v>
      </c>
      <c r="L2100" s="1" t="s">
        <v>2270</v>
      </c>
      <c r="M2100" s="1">
        <v>2011</v>
      </c>
      <c r="N2100" s="1">
        <v>47.864390499999999</v>
      </c>
      <c r="O2100" s="1">
        <v>-64.600576599999997</v>
      </c>
      <c r="Q2100" s="1" t="s">
        <v>2271</v>
      </c>
      <c r="R2100" s="1" t="s">
        <v>22</v>
      </c>
    </row>
    <row r="2101" spans="1:18" hidden="1" x14ac:dyDescent="0.3">
      <c r="A2101" s="1" t="s">
        <v>2180</v>
      </c>
      <c r="B2101" s="1" t="s">
        <v>8393</v>
      </c>
      <c r="C2101" s="1" t="s">
        <v>2267</v>
      </c>
      <c r="D2101" s="1">
        <v>45</v>
      </c>
      <c r="E2101" s="1" t="s">
        <v>2280</v>
      </c>
      <c r="F2101" s="1">
        <v>10</v>
      </c>
      <c r="G2101" s="1" t="str">
        <f t="shared" si="76"/>
        <v>10/30</v>
      </c>
      <c r="H2101" s="1">
        <v>1500</v>
      </c>
      <c r="I2101" s="1">
        <v>77</v>
      </c>
      <c r="J2101" s="1">
        <v>80</v>
      </c>
      <c r="K2101" s="1" t="s">
        <v>2269</v>
      </c>
      <c r="L2101" s="1" t="s">
        <v>2270</v>
      </c>
      <c r="M2101" s="1">
        <v>2011</v>
      </c>
      <c r="N2101" s="1">
        <v>47.856019199999999</v>
      </c>
      <c r="O2101" s="1">
        <v>-64.5991772</v>
      </c>
      <c r="Q2101" s="1" t="s">
        <v>2271</v>
      </c>
      <c r="R2101" s="1" t="s">
        <v>22</v>
      </c>
    </row>
    <row r="2102" spans="1:18" hidden="1" x14ac:dyDescent="0.3">
      <c r="A2102" s="1" t="s">
        <v>2180</v>
      </c>
      <c r="B2102" s="1" t="s">
        <v>8393</v>
      </c>
      <c r="C2102" s="1" t="s">
        <v>2267</v>
      </c>
      <c r="D2102" s="1">
        <v>45</v>
      </c>
      <c r="E2102" s="1" t="s">
        <v>2281</v>
      </c>
      <c r="F2102" s="1">
        <v>11</v>
      </c>
      <c r="G2102" s="1" t="str">
        <f t="shared" si="76"/>
        <v>11/30</v>
      </c>
      <c r="H2102" s="1">
        <v>1500</v>
      </c>
      <c r="I2102" s="1">
        <v>77</v>
      </c>
      <c r="J2102" s="1">
        <v>80</v>
      </c>
      <c r="K2102" s="1" t="s">
        <v>2269</v>
      </c>
      <c r="L2102" s="1" t="s">
        <v>2270</v>
      </c>
      <c r="M2102" s="1">
        <v>2011</v>
      </c>
      <c r="N2102" s="1">
        <v>47.851447399999998</v>
      </c>
      <c r="O2102" s="1">
        <v>-64.619941900000001</v>
      </c>
      <c r="Q2102" s="1" t="s">
        <v>2271</v>
      </c>
      <c r="R2102" s="1" t="s">
        <v>22</v>
      </c>
    </row>
    <row r="2103" spans="1:18" hidden="1" x14ac:dyDescent="0.3">
      <c r="A2103" s="1" t="s">
        <v>2180</v>
      </c>
      <c r="B2103" s="1" t="s">
        <v>8393</v>
      </c>
      <c r="C2103" s="1" t="s">
        <v>2267</v>
      </c>
      <c r="D2103" s="1">
        <v>45</v>
      </c>
      <c r="E2103" s="1" t="s">
        <v>2282</v>
      </c>
      <c r="F2103" s="1">
        <v>12</v>
      </c>
      <c r="G2103" s="1" t="str">
        <f t="shared" si="76"/>
        <v>12/30</v>
      </c>
      <c r="H2103" s="1">
        <v>1500</v>
      </c>
      <c r="I2103" s="1">
        <v>77</v>
      </c>
      <c r="J2103" s="1">
        <v>80</v>
      </c>
      <c r="K2103" s="1" t="s">
        <v>2269</v>
      </c>
      <c r="L2103" s="1" t="s">
        <v>2270</v>
      </c>
      <c r="M2103" s="1">
        <v>2011</v>
      </c>
      <c r="N2103" s="1">
        <v>47.849307500000002</v>
      </c>
      <c r="O2103" s="1">
        <v>-64.618638500000003</v>
      </c>
      <c r="Q2103" s="1" t="s">
        <v>2271</v>
      </c>
      <c r="R2103" s="1" t="s">
        <v>22</v>
      </c>
    </row>
    <row r="2104" spans="1:18" hidden="1" x14ac:dyDescent="0.3">
      <c r="A2104" s="1" t="s">
        <v>2180</v>
      </c>
      <c r="B2104" s="1" t="s">
        <v>8393</v>
      </c>
      <c r="C2104" s="1" t="s">
        <v>2267</v>
      </c>
      <c r="D2104" s="1">
        <v>45</v>
      </c>
      <c r="E2104" s="1" t="s">
        <v>2283</v>
      </c>
      <c r="F2104" s="1">
        <v>13</v>
      </c>
      <c r="G2104" s="1" t="str">
        <f t="shared" si="76"/>
        <v>13/30</v>
      </c>
      <c r="H2104" s="1">
        <v>1500</v>
      </c>
      <c r="I2104" s="1">
        <v>77</v>
      </c>
      <c r="J2104" s="1">
        <v>80</v>
      </c>
      <c r="K2104" s="1" t="s">
        <v>2269</v>
      </c>
      <c r="L2104" s="1" t="s">
        <v>2270</v>
      </c>
      <c r="M2104" s="1">
        <v>2011</v>
      </c>
      <c r="N2104" s="1">
        <v>47.846331300000003</v>
      </c>
      <c r="O2104" s="1">
        <v>-64.615328399999996</v>
      </c>
      <c r="Q2104" s="1" t="s">
        <v>2271</v>
      </c>
      <c r="R2104" s="1" t="s">
        <v>22</v>
      </c>
    </row>
    <row r="2105" spans="1:18" hidden="1" x14ac:dyDescent="0.3">
      <c r="A2105" s="1" t="s">
        <v>2180</v>
      </c>
      <c r="B2105" s="1" t="s">
        <v>8393</v>
      </c>
      <c r="C2105" s="1" t="s">
        <v>2267</v>
      </c>
      <c r="D2105" s="1">
        <v>45</v>
      </c>
      <c r="E2105" s="1" t="s">
        <v>2284</v>
      </c>
      <c r="F2105" s="1">
        <v>14</v>
      </c>
      <c r="G2105" s="1" t="str">
        <f t="shared" si="76"/>
        <v>14/30</v>
      </c>
      <c r="H2105" s="1">
        <v>1500</v>
      </c>
      <c r="I2105" s="1">
        <v>77</v>
      </c>
      <c r="J2105" s="1">
        <v>80</v>
      </c>
      <c r="K2105" s="1" t="s">
        <v>2269</v>
      </c>
      <c r="L2105" s="1" t="s">
        <v>2270</v>
      </c>
      <c r="M2105" s="1">
        <v>2011</v>
      </c>
      <c r="N2105" s="1">
        <v>47.8438667</v>
      </c>
      <c r="O2105" s="1">
        <v>-64.624292299999993</v>
      </c>
      <c r="Q2105" s="1" t="s">
        <v>2271</v>
      </c>
      <c r="R2105" s="1" t="s">
        <v>22</v>
      </c>
    </row>
    <row r="2106" spans="1:18" hidden="1" x14ac:dyDescent="0.3">
      <c r="A2106" s="1" t="s">
        <v>2180</v>
      </c>
      <c r="B2106" s="1" t="s">
        <v>8393</v>
      </c>
      <c r="C2106" s="1" t="s">
        <v>2267</v>
      </c>
      <c r="D2106" s="1">
        <v>45</v>
      </c>
      <c r="E2106" s="1" t="s">
        <v>2285</v>
      </c>
      <c r="F2106" s="1">
        <v>15</v>
      </c>
      <c r="G2106" s="1" t="str">
        <f t="shared" si="76"/>
        <v>15/30</v>
      </c>
      <c r="H2106" s="1">
        <v>1500</v>
      </c>
      <c r="I2106" s="1">
        <v>77</v>
      </c>
      <c r="J2106" s="1">
        <v>80</v>
      </c>
      <c r="K2106" s="1" t="s">
        <v>2269</v>
      </c>
      <c r="L2106" s="1" t="s">
        <v>2270</v>
      </c>
      <c r="M2106" s="1">
        <v>2011</v>
      </c>
      <c r="N2106" s="1">
        <v>47.8409087</v>
      </c>
      <c r="O2106" s="1">
        <v>-64.623511899999997</v>
      </c>
      <c r="Q2106" s="1" t="s">
        <v>2271</v>
      </c>
      <c r="R2106" s="1" t="s">
        <v>22</v>
      </c>
    </row>
    <row r="2107" spans="1:18" hidden="1" x14ac:dyDescent="0.3">
      <c r="A2107" s="1" t="s">
        <v>2180</v>
      </c>
      <c r="B2107" s="1" t="s">
        <v>8393</v>
      </c>
      <c r="C2107" s="1" t="s">
        <v>2267</v>
      </c>
      <c r="D2107" s="1">
        <v>45</v>
      </c>
      <c r="E2107" s="1" t="s">
        <v>2286</v>
      </c>
      <c r="F2107" s="1">
        <v>16</v>
      </c>
      <c r="G2107" s="1" t="str">
        <f t="shared" si="76"/>
        <v>16/30</v>
      </c>
      <c r="H2107" s="1">
        <v>1500</v>
      </c>
      <c r="I2107" s="1">
        <v>77</v>
      </c>
      <c r="J2107" s="1">
        <v>80</v>
      </c>
      <c r="K2107" s="1" t="s">
        <v>2269</v>
      </c>
      <c r="L2107" s="1" t="s">
        <v>2270</v>
      </c>
      <c r="M2107" s="1">
        <v>2011</v>
      </c>
      <c r="N2107" s="1">
        <v>47.837844099999998</v>
      </c>
      <c r="O2107" s="1">
        <v>-64.618926099999996</v>
      </c>
      <c r="Q2107" s="1" t="s">
        <v>2271</v>
      </c>
      <c r="R2107" s="1" t="s">
        <v>22</v>
      </c>
    </row>
    <row r="2108" spans="1:18" hidden="1" x14ac:dyDescent="0.3">
      <c r="A2108" s="1" t="s">
        <v>2180</v>
      </c>
      <c r="B2108" s="1" t="s">
        <v>8393</v>
      </c>
      <c r="C2108" s="1" t="s">
        <v>2267</v>
      </c>
      <c r="D2108" s="1">
        <v>45</v>
      </c>
      <c r="E2108" s="1" t="s">
        <v>2287</v>
      </c>
      <c r="F2108" s="1">
        <v>17</v>
      </c>
      <c r="G2108" s="1" t="str">
        <f t="shared" si="76"/>
        <v>17/30</v>
      </c>
      <c r="H2108" s="1">
        <v>1500</v>
      </c>
      <c r="I2108" s="1">
        <v>77</v>
      </c>
      <c r="J2108" s="1">
        <v>80</v>
      </c>
      <c r="K2108" s="1" t="s">
        <v>2269</v>
      </c>
      <c r="L2108" s="1" t="s">
        <v>2270</v>
      </c>
      <c r="M2108" s="1">
        <v>2011</v>
      </c>
      <c r="N2108" s="1">
        <v>47.833967600000001</v>
      </c>
      <c r="O2108" s="1">
        <v>-64.653227000000001</v>
      </c>
      <c r="Q2108" s="1" t="s">
        <v>2271</v>
      </c>
      <c r="R2108" s="1" t="s">
        <v>22</v>
      </c>
    </row>
    <row r="2109" spans="1:18" hidden="1" x14ac:dyDescent="0.3">
      <c r="A2109" s="1" t="s">
        <v>2180</v>
      </c>
      <c r="B2109" s="1" t="s">
        <v>8393</v>
      </c>
      <c r="C2109" s="1" t="s">
        <v>2267</v>
      </c>
      <c r="D2109" s="1">
        <v>45</v>
      </c>
      <c r="E2109" s="1" t="s">
        <v>2288</v>
      </c>
      <c r="F2109" s="1">
        <v>18</v>
      </c>
      <c r="G2109" s="1" t="str">
        <f t="shared" si="76"/>
        <v>18/30</v>
      </c>
      <c r="H2109" s="1">
        <v>1500</v>
      </c>
      <c r="I2109" s="1">
        <v>77</v>
      </c>
      <c r="J2109" s="1">
        <v>80</v>
      </c>
      <c r="K2109" s="1" t="s">
        <v>2269</v>
      </c>
      <c r="L2109" s="1" t="s">
        <v>2270</v>
      </c>
      <c r="M2109" s="1">
        <v>2011</v>
      </c>
      <c r="N2109" s="1">
        <v>47.838299399999997</v>
      </c>
      <c r="O2109" s="1">
        <v>-64.654331299999996</v>
      </c>
      <c r="Q2109" s="1" t="s">
        <v>2271</v>
      </c>
      <c r="R2109" s="1" t="s">
        <v>22</v>
      </c>
    </row>
    <row r="2110" spans="1:18" hidden="1" x14ac:dyDescent="0.3">
      <c r="A2110" s="1" t="s">
        <v>2180</v>
      </c>
      <c r="B2110" s="1" t="s">
        <v>8393</v>
      </c>
      <c r="C2110" s="1" t="s">
        <v>2267</v>
      </c>
      <c r="D2110" s="1">
        <v>45</v>
      </c>
      <c r="E2110" s="1" t="s">
        <v>2289</v>
      </c>
      <c r="F2110" s="1">
        <v>19</v>
      </c>
      <c r="G2110" s="1" t="str">
        <f t="shared" si="76"/>
        <v>19/30</v>
      </c>
      <c r="H2110" s="1">
        <v>1500</v>
      </c>
      <c r="I2110" s="1">
        <v>77</v>
      </c>
      <c r="J2110" s="1">
        <v>80</v>
      </c>
      <c r="K2110" s="1" t="s">
        <v>2269</v>
      </c>
      <c r="L2110" s="1" t="s">
        <v>2270</v>
      </c>
      <c r="M2110" s="1">
        <v>2011</v>
      </c>
      <c r="N2110" s="1">
        <v>47.8421825</v>
      </c>
      <c r="O2110" s="1">
        <v>-64.646129000000002</v>
      </c>
      <c r="Q2110" s="1" t="s">
        <v>2271</v>
      </c>
      <c r="R2110" s="1" t="s">
        <v>22</v>
      </c>
    </row>
    <row r="2111" spans="1:18" hidden="1" x14ac:dyDescent="0.3">
      <c r="A2111" s="1" t="s">
        <v>2180</v>
      </c>
      <c r="B2111" s="1" t="s">
        <v>8393</v>
      </c>
      <c r="C2111" s="1" t="s">
        <v>2267</v>
      </c>
      <c r="D2111" s="1">
        <v>45</v>
      </c>
      <c r="E2111" s="1" t="s">
        <v>2290</v>
      </c>
      <c r="F2111" s="1">
        <v>20</v>
      </c>
      <c r="G2111" s="1" t="str">
        <f t="shared" si="76"/>
        <v>20/30</v>
      </c>
      <c r="H2111" s="1">
        <v>1500</v>
      </c>
      <c r="I2111" s="1">
        <v>77</v>
      </c>
      <c r="J2111" s="1">
        <v>80</v>
      </c>
      <c r="K2111" s="1" t="s">
        <v>2269</v>
      </c>
      <c r="L2111" s="1" t="s">
        <v>2270</v>
      </c>
      <c r="M2111" s="1">
        <v>2011</v>
      </c>
      <c r="N2111" s="1">
        <v>47.838234999999997</v>
      </c>
      <c r="O2111" s="1">
        <v>-64.632753600000001</v>
      </c>
      <c r="Q2111" s="1" t="s">
        <v>2271</v>
      </c>
      <c r="R2111" s="1" t="s">
        <v>22</v>
      </c>
    </row>
    <row r="2112" spans="1:18" hidden="1" x14ac:dyDescent="0.3">
      <c r="A2112" s="1" t="s">
        <v>2180</v>
      </c>
      <c r="B2112" s="1" t="s">
        <v>8393</v>
      </c>
      <c r="C2112" s="1" t="s">
        <v>2267</v>
      </c>
      <c r="D2112" s="1">
        <v>45</v>
      </c>
      <c r="E2112" s="1" t="s">
        <v>2291</v>
      </c>
      <c r="F2112" s="1">
        <v>21</v>
      </c>
      <c r="G2112" s="1" t="str">
        <f t="shared" si="76"/>
        <v>21/30</v>
      </c>
      <c r="H2112" s="1">
        <v>1500</v>
      </c>
      <c r="I2112" s="1">
        <v>77</v>
      </c>
      <c r="J2112" s="1">
        <v>80</v>
      </c>
      <c r="K2112" s="1" t="s">
        <v>2269</v>
      </c>
      <c r="L2112" s="1" t="s">
        <v>2270</v>
      </c>
      <c r="M2112" s="1">
        <v>2011</v>
      </c>
      <c r="N2112" s="1">
        <v>47.836037099999999</v>
      </c>
      <c r="O2112" s="1">
        <v>-64.630700700000006</v>
      </c>
      <c r="Q2112" s="1" t="s">
        <v>2271</v>
      </c>
      <c r="R2112" s="1" t="s">
        <v>22</v>
      </c>
    </row>
    <row r="2113" spans="1:18" hidden="1" x14ac:dyDescent="0.3">
      <c r="A2113" s="1" t="s">
        <v>2180</v>
      </c>
      <c r="B2113" s="1" t="s">
        <v>8393</v>
      </c>
      <c r="C2113" s="1" t="s">
        <v>2267</v>
      </c>
      <c r="D2113" s="1">
        <v>45</v>
      </c>
      <c r="E2113" s="1" t="s">
        <v>2292</v>
      </c>
      <c r="F2113" s="1">
        <v>22</v>
      </c>
      <c r="G2113" s="1" t="str">
        <f t="shared" si="76"/>
        <v>22/30</v>
      </c>
      <c r="H2113" s="1">
        <v>1500</v>
      </c>
      <c r="I2113" s="1">
        <v>77</v>
      </c>
      <c r="J2113" s="1">
        <v>80</v>
      </c>
      <c r="K2113" s="1" t="s">
        <v>2269</v>
      </c>
      <c r="L2113" s="1" t="s">
        <v>2270</v>
      </c>
      <c r="M2113" s="1">
        <v>2011</v>
      </c>
      <c r="N2113" s="1">
        <v>47.833829700000003</v>
      </c>
      <c r="O2113" s="1">
        <v>-64.628660400000001</v>
      </c>
      <c r="Q2113" s="1" t="s">
        <v>2271</v>
      </c>
      <c r="R2113" s="1" t="s">
        <v>22</v>
      </c>
    </row>
    <row r="2114" spans="1:18" hidden="1" x14ac:dyDescent="0.3">
      <c r="A2114" s="1" t="s">
        <v>2180</v>
      </c>
      <c r="B2114" s="1" t="s">
        <v>8393</v>
      </c>
      <c r="C2114" s="1" t="s">
        <v>2267</v>
      </c>
      <c r="D2114" s="1">
        <v>45</v>
      </c>
      <c r="E2114" s="1" t="s">
        <v>2293</v>
      </c>
      <c r="F2114" s="1">
        <v>23</v>
      </c>
      <c r="G2114" s="1" t="str">
        <f t="shared" si="76"/>
        <v>23/30</v>
      </c>
      <c r="H2114" s="1">
        <v>1500</v>
      </c>
      <c r="I2114" s="1">
        <v>77</v>
      </c>
      <c r="J2114" s="1">
        <v>80</v>
      </c>
      <c r="K2114" s="1" t="s">
        <v>2269</v>
      </c>
      <c r="L2114" s="1" t="s">
        <v>2270</v>
      </c>
      <c r="M2114" s="1">
        <v>2011</v>
      </c>
      <c r="N2114" s="1">
        <v>47.832886000000002</v>
      </c>
      <c r="O2114" s="1">
        <v>-64.638791600000005</v>
      </c>
      <c r="Q2114" s="1" t="s">
        <v>2271</v>
      </c>
      <c r="R2114" s="1" t="s">
        <v>22</v>
      </c>
    </row>
    <row r="2115" spans="1:18" hidden="1" x14ac:dyDescent="0.3">
      <c r="A2115" s="1" t="s">
        <v>2180</v>
      </c>
      <c r="B2115" s="1" t="s">
        <v>8393</v>
      </c>
      <c r="C2115" s="1" t="s">
        <v>2267</v>
      </c>
      <c r="D2115" s="1">
        <v>45</v>
      </c>
      <c r="E2115" s="1" t="s">
        <v>2294</v>
      </c>
      <c r="F2115" s="1">
        <v>24</v>
      </c>
      <c r="G2115" s="1" t="str">
        <f t="shared" si="76"/>
        <v>24/30</v>
      </c>
      <c r="H2115" s="1">
        <v>1500</v>
      </c>
      <c r="I2115" s="1">
        <v>77</v>
      </c>
      <c r="J2115" s="1">
        <v>80</v>
      </c>
      <c r="K2115" s="1" t="s">
        <v>2269</v>
      </c>
      <c r="L2115" s="1" t="s">
        <v>2270</v>
      </c>
      <c r="M2115" s="1">
        <v>2011</v>
      </c>
      <c r="N2115" s="1">
        <v>47.829816700000002</v>
      </c>
      <c r="O2115" s="1">
        <v>-64.637290699999994</v>
      </c>
      <c r="Q2115" s="1" t="s">
        <v>2271</v>
      </c>
      <c r="R2115" s="1" t="s">
        <v>22</v>
      </c>
    </row>
    <row r="2116" spans="1:18" hidden="1" x14ac:dyDescent="0.3">
      <c r="A2116" s="1" t="s">
        <v>2180</v>
      </c>
      <c r="B2116" s="1" t="s">
        <v>8393</v>
      </c>
      <c r="C2116" s="1" t="s">
        <v>2267</v>
      </c>
      <c r="D2116" s="1">
        <v>45</v>
      </c>
      <c r="E2116" s="1" t="s">
        <v>2295</v>
      </c>
      <c r="F2116" s="1">
        <v>25</v>
      </c>
      <c r="G2116" s="1" t="str">
        <f t="shared" si="76"/>
        <v>25/30</v>
      </c>
      <c r="H2116" s="1">
        <v>1500</v>
      </c>
      <c r="I2116" s="1">
        <v>77</v>
      </c>
      <c r="J2116" s="1">
        <v>80</v>
      </c>
      <c r="K2116" s="1" t="s">
        <v>2269</v>
      </c>
      <c r="L2116" s="1" t="s">
        <v>2270</v>
      </c>
      <c r="M2116" s="1">
        <v>2011</v>
      </c>
      <c r="N2116" s="1">
        <v>47.827008300000003</v>
      </c>
      <c r="O2116" s="1">
        <v>-64.636183900000006</v>
      </c>
      <c r="Q2116" s="1" t="s">
        <v>2271</v>
      </c>
      <c r="R2116" s="1" t="s">
        <v>22</v>
      </c>
    </row>
    <row r="2117" spans="1:18" hidden="1" x14ac:dyDescent="0.3">
      <c r="A2117" s="1" t="s">
        <v>2180</v>
      </c>
      <c r="B2117" s="1" t="s">
        <v>8393</v>
      </c>
      <c r="C2117" s="1" t="s">
        <v>2267</v>
      </c>
      <c r="D2117" s="1">
        <v>45</v>
      </c>
      <c r="E2117" s="1" t="s">
        <v>2296</v>
      </c>
      <c r="F2117" s="1">
        <v>26</v>
      </c>
      <c r="G2117" s="1" t="str">
        <f t="shared" si="76"/>
        <v>26/30</v>
      </c>
      <c r="H2117" s="1">
        <v>1500</v>
      </c>
      <c r="I2117" s="1">
        <v>77</v>
      </c>
      <c r="J2117" s="1">
        <v>80</v>
      </c>
      <c r="K2117" s="1" t="s">
        <v>2269</v>
      </c>
      <c r="L2117" s="1" t="s">
        <v>2270</v>
      </c>
      <c r="M2117" s="1">
        <v>2011</v>
      </c>
      <c r="N2117" s="1">
        <v>47.824568499999998</v>
      </c>
      <c r="O2117" s="1">
        <v>-64.650971799999994</v>
      </c>
      <c r="Q2117" s="1" t="s">
        <v>2271</v>
      </c>
      <c r="R2117" s="1" t="s">
        <v>22</v>
      </c>
    </row>
    <row r="2118" spans="1:18" hidden="1" x14ac:dyDescent="0.3">
      <c r="A2118" s="1" t="s">
        <v>2180</v>
      </c>
      <c r="B2118" s="1" t="s">
        <v>8393</v>
      </c>
      <c r="C2118" s="1" t="s">
        <v>2267</v>
      </c>
      <c r="D2118" s="1">
        <v>45</v>
      </c>
      <c r="E2118" s="1" t="s">
        <v>2297</v>
      </c>
      <c r="F2118" s="1">
        <v>27</v>
      </c>
      <c r="G2118" s="1" t="str">
        <f t="shared" si="76"/>
        <v>27/30</v>
      </c>
      <c r="H2118" s="1">
        <v>1500</v>
      </c>
      <c r="I2118" s="1">
        <v>77</v>
      </c>
      <c r="J2118" s="1">
        <v>80</v>
      </c>
      <c r="K2118" s="1" t="s">
        <v>2269</v>
      </c>
      <c r="L2118" s="1" t="s">
        <v>2270</v>
      </c>
      <c r="M2118" s="1">
        <v>2011</v>
      </c>
      <c r="N2118" s="1">
        <v>47.822045899999999</v>
      </c>
      <c r="O2118" s="1">
        <v>-64.649539200000007</v>
      </c>
      <c r="Q2118" s="1" t="s">
        <v>2271</v>
      </c>
      <c r="R2118" s="1" t="s">
        <v>22</v>
      </c>
    </row>
    <row r="2119" spans="1:18" hidden="1" x14ac:dyDescent="0.3">
      <c r="A2119" s="1" t="s">
        <v>2180</v>
      </c>
      <c r="B2119" s="1" t="s">
        <v>8393</v>
      </c>
      <c r="C2119" s="1" t="s">
        <v>2267</v>
      </c>
      <c r="D2119" s="1">
        <v>45</v>
      </c>
      <c r="E2119" s="1" t="s">
        <v>2298</v>
      </c>
      <c r="F2119" s="1">
        <v>28</v>
      </c>
      <c r="G2119" s="1" t="str">
        <f t="shared" si="76"/>
        <v>28/30</v>
      </c>
      <c r="H2119" s="1">
        <v>1500</v>
      </c>
      <c r="I2119" s="1">
        <v>77</v>
      </c>
      <c r="J2119" s="1">
        <v>80</v>
      </c>
      <c r="K2119" s="1" t="s">
        <v>2269</v>
      </c>
      <c r="L2119" s="1" t="s">
        <v>2270</v>
      </c>
      <c r="M2119" s="1">
        <v>2011</v>
      </c>
      <c r="N2119" s="1">
        <v>47.819203700000003</v>
      </c>
      <c r="O2119" s="1">
        <v>-64.6479736</v>
      </c>
      <c r="Q2119" s="1" t="s">
        <v>2271</v>
      </c>
      <c r="R2119" s="1" t="s">
        <v>22</v>
      </c>
    </row>
    <row r="2120" spans="1:18" hidden="1" x14ac:dyDescent="0.3">
      <c r="A2120" s="1" t="s">
        <v>2180</v>
      </c>
      <c r="B2120" s="1" t="s">
        <v>8393</v>
      </c>
      <c r="C2120" s="1" t="s">
        <v>2267</v>
      </c>
      <c r="D2120" s="1">
        <v>45</v>
      </c>
      <c r="E2120" s="1" t="s">
        <v>2299</v>
      </c>
      <c r="F2120" s="1">
        <v>29</v>
      </c>
      <c r="G2120" s="1" t="str">
        <f t="shared" si="76"/>
        <v>29/30</v>
      </c>
      <c r="H2120" s="1">
        <v>1500</v>
      </c>
      <c r="I2120" s="1">
        <v>77</v>
      </c>
      <c r="J2120" s="1">
        <v>80</v>
      </c>
      <c r="K2120" s="1" t="s">
        <v>2269</v>
      </c>
      <c r="L2120" s="1" t="s">
        <v>2270</v>
      </c>
      <c r="M2120" s="1">
        <v>2011</v>
      </c>
      <c r="N2120" s="1">
        <v>47.816812599999999</v>
      </c>
      <c r="O2120" s="1">
        <v>-64.647120400000006</v>
      </c>
      <c r="Q2120" s="1" t="s">
        <v>2271</v>
      </c>
      <c r="R2120" s="1" t="s">
        <v>22</v>
      </c>
    </row>
    <row r="2121" spans="1:18" hidden="1" x14ac:dyDescent="0.3">
      <c r="A2121" s="1" t="s">
        <v>2180</v>
      </c>
      <c r="B2121" s="1" t="s">
        <v>8393</v>
      </c>
      <c r="C2121" s="1" t="s">
        <v>2267</v>
      </c>
      <c r="D2121" s="1">
        <v>45</v>
      </c>
      <c r="E2121" s="1" t="s">
        <v>2300</v>
      </c>
      <c r="F2121" s="1">
        <v>30</v>
      </c>
      <c r="G2121" s="1" t="str">
        <f t="shared" si="76"/>
        <v>30/30</v>
      </c>
      <c r="H2121" s="1">
        <v>1500</v>
      </c>
      <c r="I2121" s="1">
        <v>77</v>
      </c>
      <c r="J2121" s="1">
        <v>80</v>
      </c>
      <c r="K2121" s="1" t="s">
        <v>2269</v>
      </c>
      <c r="L2121" s="1" t="s">
        <v>2270</v>
      </c>
      <c r="M2121" s="1">
        <v>2011</v>
      </c>
      <c r="N2121" s="1">
        <v>47.814413799999997</v>
      </c>
      <c r="O2121" s="1">
        <v>-64.646263700000006</v>
      </c>
      <c r="Q2121" s="1" t="s">
        <v>2271</v>
      </c>
      <c r="R2121" s="1" t="s">
        <v>22</v>
      </c>
    </row>
    <row r="2122" spans="1:18" hidden="1" x14ac:dyDescent="0.3">
      <c r="A2122" s="1" t="s">
        <v>2180</v>
      </c>
      <c r="B2122" s="1" t="s">
        <v>8393</v>
      </c>
      <c r="C2122" s="1" t="s">
        <v>2319</v>
      </c>
      <c r="D2122" s="1">
        <v>3.8</v>
      </c>
      <c r="E2122" s="1" t="s">
        <v>2320</v>
      </c>
      <c r="F2122" s="1">
        <v>1</v>
      </c>
      <c r="G2122" s="1" t="str">
        <f>F2122&amp;"/"&amp;1</f>
        <v>1/1</v>
      </c>
      <c r="H2122" s="1">
        <v>3500</v>
      </c>
      <c r="I2122" s="1">
        <v>127</v>
      </c>
      <c r="J2122" s="1">
        <v>135</v>
      </c>
      <c r="K2122" s="1" t="s">
        <v>2321</v>
      </c>
      <c r="L2122" s="1" t="s">
        <v>2322</v>
      </c>
      <c r="M2122" s="1">
        <v>2020</v>
      </c>
      <c r="N2122" s="1">
        <v>46.662050000000001</v>
      </c>
      <c r="O2122" s="1">
        <v>-64.891119000000003</v>
      </c>
      <c r="P2122" s="1" t="s">
        <v>2323</v>
      </c>
      <c r="Q2122" s="1" t="s">
        <v>2324</v>
      </c>
      <c r="R2122" s="1" t="s">
        <v>22</v>
      </c>
    </row>
    <row r="2123" spans="1:18" hidden="1" x14ac:dyDescent="0.3">
      <c r="A2123" s="1" t="s">
        <v>2180</v>
      </c>
      <c r="B2123" s="1" t="s">
        <v>8393</v>
      </c>
      <c r="C2123" s="1" t="s">
        <v>2311</v>
      </c>
      <c r="D2123" s="1">
        <v>18</v>
      </c>
      <c r="E2123" s="1" t="s">
        <v>2312</v>
      </c>
      <c r="F2123" s="1">
        <v>1</v>
      </c>
      <c r="G2123" s="1" t="str">
        <f t="shared" ref="G2123:G2132" si="77">F2123&amp;"/"&amp;5</f>
        <v>1/5</v>
      </c>
      <c r="H2123" s="1">
        <v>3600</v>
      </c>
      <c r="I2123" s="1">
        <v>126</v>
      </c>
      <c r="J2123" s="1">
        <v>117</v>
      </c>
      <c r="K2123" s="1" t="s">
        <v>25</v>
      </c>
      <c r="L2123" s="1" t="s">
        <v>2313</v>
      </c>
      <c r="M2123" s="1">
        <v>2019</v>
      </c>
      <c r="N2123" s="1">
        <v>45.721376999999997</v>
      </c>
      <c r="O2123" s="1">
        <v>-64.886612999999997</v>
      </c>
      <c r="Q2123" s="1" t="s">
        <v>2314</v>
      </c>
      <c r="R2123" s="1" t="s">
        <v>22</v>
      </c>
    </row>
    <row r="2124" spans="1:18" hidden="1" x14ac:dyDescent="0.3">
      <c r="A2124" s="1" t="s">
        <v>2180</v>
      </c>
      <c r="B2124" s="1" t="s">
        <v>8393</v>
      </c>
      <c r="C2124" s="1" t="s">
        <v>2311</v>
      </c>
      <c r="D2124" s="1">
        <v>18</v>
      </c>
      <c r="E2124" s="1" t="s">
        <v>2315</v>
      </c>
      <c r="F2124" s="1">
        <v>2</v>
      </c>
      <c r="G2124" s="1" t="str">
        <f t="shared" si="77"/>
        <v>2/5</v>
      </c>
      <c r="H2124" s="1">
        <v>3600</v>
      </c>
      <c r="I2124" s="1">
        <v>126</v>
      </c>
      <c r="J2124" s="1">
        <v>117</v>
      </c>
      <c r="K2124" s="1" t="s">
        <v>25</v>
      </c>
      <c r="L2124" s="1" t="s">
        <v>2313</v>
      </c>
      <c r="M2124" s="1">
        <v>2019</v>
      </c>
      <c r="N2124" s="1">
        <v>45.714067999999997</v>
      </c>
      <c r="O2124" s="1">
        <v>-64.888232000000002</v>
      </c>
      <c r="Q2124" s="1" t="s">
        <v>2314</v>
      </c>
      <c r="R2124" s="1" t="s">
        <v>22</v>
      </c>
    </row>
    <row r="2125" spans="1:18" hidden="1" x14ac:dyDescent="0.3">
      <c r="A2125" s="1" t="s">
        <v>2180</v>
      </c>
      <c r="B2125" s="1" t="s">
        <v>8393</v>
      </c>
      <c r="C2125" s="1" t="s">
        <v>2311</v>
      </c>
      <c r="D2125" s="1">
        <v>18</v>
      </c>
      <c r="E2125" s="1" t="s">
        <v>2316</v>
      </c>
      <c r="F2125" s="1">
        <v>3</v>
      </c>
      <c r="G2125" s="1" t="str">
        <f t="shared" si="77"/>
        <v>3/5</v>
      </c>
      <c r="H2125" s="1">
        <v>3600</v>
      </c>
      <c r="I2125" s="1">
        <v>126</v>
      </c>
      <c r="J2125" s="1">
        <v>117</v>
      </c>
      <c r="K2125" s="1" t="s">
        <v>25</v>
      </c>
      <c r="L2125" s="1" t="s">
        <v>2313</v>
      </c>
      <c r="M2125" s="1">
        <v>2019</v>
      </c>
      <c r="N2125" s="1">
        <v>45.710607000000003</v>
      </c>
      <c r="O2125" s="1">
        <v>-64.892357000000004</v>
      </c>
      <c r="Q2125" s="1" t="s">
        <v>2314</v>
      </c>
      <c r="R2125" s="1" t="s">
        <v>22</v>
      </c>
    </row>
    <row r="2126" spans="1:18" hidden="1" x14ac:dyDescent="0.3">
      <c r="A2126" s="1" t="s">
        <v>2180</v>
      </c>
      <c r="B2126" s="1" t="s">
        <v>8393</v>
      </c>
      <c r="C2126" s="1" t="s">
        <v>2311</v>
      </c>
      <c r="D2126" s="1">
        <v>18</v>
      </c>
      <c r="E2126" s="1" t="s">
        <v>2317</v>
      </c>
      <c r="F2126" s="1">
        <v>4</v>
      </c>
      <c r="G2126" s="1" t="str">
        <f t="shared" si="77"/>
        <v>4/5</v>
      </c>
      <c r="H2126" s="1">
        <v>3600</v>
      </c>
      <c r="I2126" s="1">
        <v>126</v>
      </c>
      <c r="J2126" s="1">
        <v>117</v>
      </c>
      <c r="K2126" s="1" t="s">
        <v>25</v>
      </c>
      <c r="L2126" s="1" t="s">
        <v>2313</v>
      </c>
      <c r="M2126" s="1">
        <v>2019</v>
      </c>
      <c r="N2126" s="1">
        <v>45.706226999999998</v>
      </c>
      <c r="O2126" s="1">
        <v>-64.884488000000005</v>
      </c>
      <c r="Q2126" s="1" t="s">
        <v>2314</v>
      </c>
      <c r="R2126" s="1" t="s">
        <v>22</v>
      </c>
    </row>
    <row r="2127" spans="1:18" hidden="1" x14ac:dyDescent="0.3">
      <c r="A2127" s="1" t="s">
        <v>2180</v>
      </c>
      <c r="B2127" s="1" t="s">
        <v>8393</v>
      </c>
      <c r="C2127" s="1" t="s">
        <v>2311</v>
      </c>
      <c r="D2127" s="1">
        <v>18</v>
      </c>
      <c r="E2127" s="1" t="s">
        <v>2318</v>
      </c>
      <c r="F2127" s="1">
        <v>5</v>
      </c>
      <c r="G2127" s="1" t="str">
        <f t="shared" si="77"/>
        <v>5/5</v>
      </c>
      <c r="H2127" s="1">
        <v>3600</v>
      </c>
      <c r="I2127" s="1">
        <v>126</v>
      </c>
      <c r="J2127" s="1">
        <v>117</v>
      </c>
      <c r="K2127" s="1" t="s">
        <v>25</v>
      </c>
      <c r="L2127" s="1" t="s">
        <v>2313</v>
      </c>
      <c r="M2127" s="1">
        <v>2019</v>
      </c>
      <c r="N2127" s="1">
        <v>45.701031999999998</v>
      </c>
      <c r="O2127" s="1">
        <v>-64.883628999999999</v>
      </c>
      <c r="Q2127" s="1" t="s">
        <v>2314</v>
      </c>
      <c r="R2127" s="1" t="s">
        <v>22</v>
      </c>
    </row>
    <row r="2128" spans="1:18" hidden="1" x14ac:dyDescent="0.3">
      <c r="A2128" s="1" t="s">
        <v>2180</v>
      </c>
      <c r="B2128" s="1" t="s">
        <v>8393</v>
      </c>
      <c r="C2128" s="1" t="s">
        <v>2325</v>
      </c>
      <c r="D2128" s="1">
        <v>20</v>
      </c>
      <c r="E2128" s="1" t="s">
        <v>2326</v>
      </c>
      <c r="F2128" s="1">
        <v>1</v>
      </c>
      <c r="G2128" s="1" t="str">
        <f t="shared" si="77"/>
        <v>1/5</v>
      </c>
      <c r="H2128" s="1">
        <v>4000</v>
      </c>
      <c r="I2128" s="1">
        <v>127</v>
      </c>
      <c r="J2128" s="1">
        <v>131</v>
      </c>
      <c r="K2128" s="1" t="s">
        <v>56</v>
      </c>
      <c r="L2128" s="1" t="s">
        <v>2327</v>
      </c>
      <c r="M2128" s="1">
        <v>2020</v>
      </c>
      <c r="N2128" s="1">
        <v>45.797038000000001</v>
      </c>
      <c r="O2128" s="1">
        <v>-65.254975200000004</v>
      </c>
      <c r="Q2128" s="1" t="s">
        <v>2328</v>
      </c>
      <c r="R2128" s="1" t="s">
        <v>22</v>
      </c>
    </row>
    <row r="2129" spans="1:18" hidden="1" x14ac:dyDescent="0.3">
      <c r="A2129" s="1" t="s">
        <v>2180</v>
      </c>
      <c r="B2129" s="1" t="s">
        <v>8393</v>
      </c>
      <c r="C2129" s="1" t="s">
        <v>2325</v>
      </c>
      <c r="D2129" s="1">
        <v>20</v>
      </c>
      <c r="E2129" s="1" t="s">
        <v>2329</v>
      </c>
      <c r="F2129" s="1">
        <v>2</v>
      </c>
      <c r="G2129" s="1" t="str">
        <f t="shared" si="77"/>
        <v>2/5</v>
      </c>
      <c r="H2129" s="1">
        <v>4000</v>
      </c>
      <c r="I2129" s="1">
        <v>127</v>
      </c>
      <c r="J2129" s="1">
        <v>131</v>
      </c>
      <c r="K2129" s="1" t="s">
        <v>56</v>
      </c>
      <c r="L2129" s="1" t="s">
        <v>2327</v>
      </c>
      <c r="M2129" s="1">
        <v>2020</v>
      </c>
      <c r="N2129" s="1">
        <v>45.792857699999999</v>
      </c>
      <c r="O2129" s="1">
        <v>-65.255269699999999</v>
      </c>
      <c r="Q2129" s="1" t="s">
        <v>2328</v>
      </c>
      <c r="R2129" s="1" t="s">
        <v>22</v>
      </c>
    </row>
    <row r="2130" spans="1:18" hidden="1" x14ac:dyDescent="0.3">
      <c r="A2130" s="1" t="s">
        <v>2180</v>
      </c>
      <c r="B2130" s="1" t="s">
        <v>8393</v>
      </c>
      <c r="C2130" s="1" t="s">
        <v>2325</v>
      </c>
      <c r="D2130" s="1">
        <v>20</v>
      </c>
      <c r="E2130" s="1" t="s">
        <v>2330</v>
      </c>
      <c r="F2130" s="1">
        <v>3</v>
      </c>
      <c r="G2130" s="1" t="str">
        <f t="shared" si="77"/>
        <v>3/5</v>
      </c>
      <c r="H2130" s="1">
        <v>4000</v>
      </c>
      <c r="I2130" s="1">
        <v>127</v>
      </c>
      <c r="J2130" s="1">
        <v>131</v>
      </c>
      <c r="K2130" s="1" t="s">
        <v>56</v>
      </c>
      <c r="L2130" s="1" t="s">
        <v>2327</v>
      </c>
      <c r="M2130" s="1">
        <v>2020</v>
      </c>
      <c r="N2130" s="1">
        <v>45.802878700000001</v>
      </c>
      <c r="O2130" s="1">
        <v>-65.252398400000004</v>
      </c>
      <c r="Q2130" s="1" t="s">
        <v>2328</v>
      </c>
      <c r="R2130" s="1" t="s">
        <v>22</v>
      </c>
    </row>
    <row r="2131" spans="1:18" hidden="1" x14ac:dyDescent="0.3">
      <c r="A2131" s="1" t="s">
        <v>2180</v>
      </c>
      <c r="B2131" s="1" t="s">
        <v>8393</v>
      </c>
      <c r="C2131" s="1" t="s">
        <v>2325</v>
      </c>
      <c r="D2131" s="1">
        <v>20</v>
      </c>
      <c r="E2131" s="1" t="s">
        <v>2331</v>
      </c>
      <c r="F2131" s="1">
        <v>4</v>
      </c>
      <c r="G2131" s="1" t="str">
        <f t="shared" si="77"/>
        <v>4/5</v>
      </c>
      <c r="H2131" s="1">
        <v>4000</v>
      </c>
      <c r="I2131" s="1">
        <v>127</v>
      </c>
      <c r="J2131" s="1">
        <v>131</v>
      </c>
      <c r="K2131" s="1" t="s">
        <v>56</v>
      </c>
      <c r="L2131" s="1" t="s">
        <v>2327</v>
      </c>
      <c r="M2131" s="1">
        <v>2020</v>
      </c>
      <c r="N2131" s="1">
        <v>45.807670700000003</v>
      </c>
      <c r="O2131" s="1">
        <v>-65.250649699999997</v>
      </c>
      <c r="Q2131" s="1" t="s">
        <v>2328</v>
      </c>
      <c r="R2131" s="1" t="s">
        <v>22</v>
      </c>
    </row>
    <row r="2132" spans="1:18" hidden="1" x14ac:dyDescent="0.3">
      <c r="A2132" s="1" t="s">
        <v>2180</v>
      </c>
      <c r="B2132" s="1" t="s">
        <v>8393</v>
      </c>
      <c r="C2132" s="1" t="s">
        <v>2325</v>
      </c>
      <c r="D2132" s="1">
        <v>20</v>
      </c>
      <c r="E2132" s="1" t="s">
        <v>2332</v>
      </c>
      <c r="F2132" s="1">
        <v>5</v>
      </c>
      <c r="G2132" s="1" t="str">
        <f t="shared" si="77"/>
        <v>5/5</v>
      </c>
      <c r="H2132" s="1">
        <v>4000</v>
      </c>
      <c r="I2132" s="1">
        <v>127</v>
      </c>
      <c r="J2132" s="1">
        <v>131</v>
      </c>
      <c r="K2132" s="1" t="s">
        <v>56</v>
      </c>
      <c r="L2132" s="1" t="s">
        <v>2327</v>
      </c>
      <c r="M2132" s="1">
        <v>2020</v>
      </c>
      <c r="N2132" s="1">
        <v>45.812255100000002</v>
      </c>
      <c r="O2132" s="1">
        <v>-65.249882299999996</v>
      </c>
      <c r="Q2132" s="1" t="s">
        <v>2328</v>
      </c>
      <c r="R2132" s="1" t="s">
        <v>22</v>
      </c>
    </row>
    <row r="2133" spans="1:18" hidden="1" x14ac:dyDescent="0.3">
      <c r="A2133" s="1" t="s">
        <v>2345</v>
      </c>
      <c r="B2133" s="1" t="s">
        <v>8394</v>
      </c>
      <c r="C2133" s="1" t="s">
        <v>2356</v>
      </c>
      <c r="D2133" s="1">
        <v>27</v>
      </c>
      <c r="E2133" s="1" t="s">
        <v>2357</v>
      </c>
      <c r="F2133" s="1">
        <v>1</v>
      </c>
      <c r="G2133" s="1" t="str">
        <f t="shared" ref="G2133:G2141" si="78">F2133&amp;"/"&amp;9</f>
        <v>1/9</v>
      </c>
      <c r="H2133" s="1">
        <v>3000</v>
      </c>
      <c r="I2133" s="1">
        <v>90</v>
      </c>
      <c r="J2133" s="1">
        <v>80</v>
      </c>
      <c r="K2133" s="1" t="s">
        <v>25</v>
      </c>
      <c r="L2133" s="1" t="s">
        <v>199</v>
      </c>
      <c r="M2133" s="1">
        <v>2009</v>
      </c>
      <c r="N2133" s="1">
        <v>46.989586000000003</v>
      </c>
      <c r="O2133" s="1">
        <v>-53.017913</v>
      </c>
      <c r="Q2133" s="1" t="s">
        <v>2358</v>
      </c>
      <c r="R2133" s="1" t="s">
        <v>22</v>
      </c>
    </row>
    <row r="2134" spans="1:18" hidden="1" x14ac:dyDescent="0.3">
      <c r="A2134" s="1" t="s">
        <v>2345</v>
      </c>
      <c r="B2134" s="1" t="s">
        <v>8394</v>
      </c>
      <c r="C2134" s="1" t="s">
        <v>2356</v>
      </c>
      <c r="D2134" s="1">
        <v>27</v>
      </c>
      <c r="E2134" s="1" t="s">
        <v>2359</v>
      </c>
      <c r="F2134" s="1">
        <v>2</v>
      </c>
      <c r="G2134" s="1" t="str">
        <f t="shared" si="78"/>
        <v>2/9</v>
      </c>
      <c r="H2134" s="1">
        <v>3000</v>
      </c>
      <c r="I2134" s="1">
        <v>90</v>
      </c>
      <c r="J2134" s="1">
        <v>80</v>
      </c>
      <c r="K2134" s="1" t="s">
        <v>25</v>
      </c>
      <c r="L2134" s="1" t="s">
        <v>199</v>
      </c>
      <c r="M2134" s="1">
        <v>2009</v>
      </c>
      <c r="N2134" s="1">
        <v>46.988596000000001</v>
      </c>
      <c r="O2134" s="1">
        <v>-53.013314999999999</v>
      </c>
      <c r="Q2134" s="1" t="s">
        <v>2358</v>
      </c>
      <c r="R2134" s="1" t="s">
        <v>22</v>
      </c>
    </row>
    <row r="2135" spans="1:18" hidden="1" x14ac:dyDescent="0.3">
      <c r="A2135" s="1" t="s">
        <v>2345</v>
      </c>
      <c r="B2135" s="1" t="s">
        <v>8394</v>
      </c>
      <c r="C2135" s="1" t="s">
        <v>2356</v>
      </c>
      <c r="D2135" s="1">
        <v>27</v>
      </c>
      <c r="E2135" s="1" t="s">
        <v>2360</v>
      </c>
      <c r="F2135" s="1">
        <v>3</v>
      </c>
      <c r="G2135" s="1" t="str">
        <f t="shared" si="78"/>
        <v>3/9</v>
      </c>
      <c r="H2135" s="1">
        <v>3000</v>
      </c>
      <c r="I2135" s="1">
        <v>90</v>
      </c>
      <c r="J2135" s="1">
        <v>80</v>
      </c>
      <c r="K2135" s="1" t="s">
        <v>25</v>
      </c>
      <c r="L2135" s="1" t="s">
        <v>199</v>
      </c>
      <c r="M2135" s="1">
        <v>2009</v>
      </c>
      <c r="N2135" s="1">
        <v>46.986463000000001</v>
      </c>
      <c r="O2135" s="1">
        <v>-53.010742</v>
      </c>
      <c r="Q2135" s="1" t="s">
        <v>2358</v>
      </c>
      <c r="R2135" s="1" t="s">
        <v>22</v>
      </c>
    </row>
    <row r="2136" spans="1:18" hidden="1" x14ac:dyDescent="0.3">
      <c r="A2136" s="1" t="s">
        <v>2345</v>
      </c>
      <c r="B2136" s="1" t="s">
        <v>8394</v>
      </c>
      <c r="C2136" s="1" t="s">
        <v>2356</v>
      </c>
      <c r="D2136" s="1">
        <v>27</v>
      </c>
      <c r="E2136" s="1" t="s">
        <v>2361</v>
      </c>
      <c r="F2136" s="1">
        <v>4</v>
      </c>
      <c r="G2136" s="1" t="str">
        <f t="shared" si="78"/>
        <v>4/9</v>
      </c>
      <c r="H2136" s="1">
        <v>3000</v>
      </c>
      <c r="I2136" s="1">
        <v>90</v>
      </c>
      <c r="J2136" s="1">
        <v>80</v>
      </c>
      <c r="K2136" s="1" t="s">
        <v>25</v>
      </c>
      <c r="L2136" s="1" t="s">
        <v>199</v>
      </c>
      <c r="M2136" s="1">
        <v>2009</v>
      </c>
      <c r="N2136" s="1">
        <v>46.984552000000001</v>
      </c>
      <c r="O2136" s="1">
        <v>-53.007956</v>
      </c>
      <c r="Q2136" s="1" t="s">
        <v>2358</v>
      </c>
      <c r="R2136" s="1" t="s">
        <v>22</v>
      </c>
    </row>
    <row r="2137" spans="1:18" hidden="1" x14ac:dyDescent="0.3">
      <c r="A2137" s="1" t="s">
        <v>2345</v>
      </c>
      <c r="B2137" s="1" t="s">
        <v>8394</v>
      </c>
      <c r="C2137" s="1" t="s">
        <v>2356</v>
      </c>
      <c r="D2137" s="1">
        <v>27</v>
      </c>
      <c r="E2137" s="1" t="s">
        <v>2362</v>
      </c>
      <c r="F2137" s="1">
        <v>5</v>
      </c>
      <c r="G2137" s="1" t="str">
        <f t="shared" si="78"/>
        <v>5/9</v>
      </c>
      <c r="H2137" s="1">
        <v>3000</v>
      </c>
      <c r="I2137" s="1">
        <v>90</v>
      </c>
      <c r="J2137" s="1">
        <v>80</v>
      </c>
      <c r="K2137" s="1" t="s">
        <v>25</v>
      </c>
      <c r="L2137" s="1" t="s">
        <v>199</v>
      </c>
      <c r="M2137" s="1">
        <v>2009</v>
      </c>
      <c r="N2137" s="1">
        <v>46.983373</v>
      </c>
      <c r="O2137" s="1">
        <v>-53.004918000000004</v>
      </c>
      <c r="Q2137" s="1" t="s">
        <v>2358</v>
      </c>
      <c r="R2137" s="1" t="s">
        <v>22</v>
      </c>
    </row>
    <row r="2138" spans="1:18" hidden="1" x14ac:dyDescent="0.3">
      <c r="A2138" s="1" t="s">
        <v>2345</v>
      </c>
      <c r="B2138" s="1" t="s">
        <v>8394</v>
      </c>
      <c r="C2138" s="1" t="s">
        <v>2356</v>
      </c>
      <c r="D2138" s="1">
        <v>27</v>
      </c>
      <c r="E2138" s="1" t="s">
        <v>2363</v>
      </c>
      <c r="F2138" s="1">
        <v>6</v>
      </c>
      <c r="G2138" s="1" t="str">
        <f t="shared" si="78"/>
        <v>6/9</v>
      </c>
      <c r="H2138" s="1">
        <v>3000</v>
      </c>
      <c r="I2138" s="1">
        <v>90</v>
      </c>
      <c r="J2138" s="1">
        <v>80</v>
      </c>
      <c r="K2138" s="1" t="s">
        <v>25</v>
      </c>
      <c r="L2138" s="1" t="s">
        <v>199</v>
      </c>
      <c r="M2138" s="1">
        <v>2009</v>
      </c>
      <c r="N2138" s="1">
        <v>46.981144</v>
      </c>
      <c r="O2138" s="1">
        <v>-53.002097999999997</v>
      </c>
      <c r="Q2138" s="1" t="s">
        <v>2358</v>
      </c>
      <c r="R2138" s="1" t="s">
        <v>22</v>
      </c>
    </row>
    <row r="2139" spans="1:18" hidden="1" x14ac:dyDescent="0.3">
      <c r="A2139" s="1" t="s">
        <v>2345</v>
      </c>
      <c r="B2139" s="1" t="s">
        <v>8394</v>
      </c>
      <c r="C2139" s="1" t="s">
        <v>2356</v>
      </c>
      <c r="D2139" s="1">
        <v>27</v>
      </c>
      <c r="E2139" s="1" t="s">
        <v>2364</v>
      </c>
      <c r="F2139" s="1">
        <v>7</v>
      </c>
      <c r="G2139" s="1" t="str">
        <f t="shared" si="78"/>
        <v>7/9</v>
      </c>
      <c r="H2139" s="1">
        <v>3000</v>
      </c>
      <c r="I2139" s="1">
        <v>90</v>
      </c>
      <c r="J2139" s="1">
        <v>80</v>
      </c>
      <c r="K2139" s="1" t="s">
        <v>25</v>
      </c>
      <c r="L2139" s="1" t="s">
        <v>199</v>
      </c>
      <c r="M2139" s="1">
        <v>2009</v>
      </c>
      <c r="N2139" s="1">
        <v>46.972529999999999</v>
      </c>
      <c r="O2139" s="1">
        <v>-52.977665999999999</v>
      </c>
      <c r="Q2139" s="1" t="s">
        <v>2358</v>
      </c>
      <c r="R2139" s="1" t="s">
        <v>22</v>
      </c>
    </row>
    <row r="2140" spans="1:18" hidden="1" x14ac:dyDescent="0.3">
      <c r="A2140" s="1" t="s">
        <v>2345</v>
      </c>
      <c r="B2140" s="1" t="s">
        <v>8394</v>
      </c>
      <c r="C2140" s="1" t="s">
        <v>2356</v>
      </c>
      <c r="D2140" s="1">
        <v>27</v>
      </c>
      <c r="E2140" s="1" t="s">
        <v>2365</v>
      </c>
      <c r="F2140" s="1">
        <v>8</v>
      </c>
      <c r="G2140" s="1" t="str">
        <f t="shared" si="78"/>
        <v>8/9</v>
      </c>
      <c r="H2140" s="1">
        <v>3000</v>
      </c>
      <c r="I2140" s="1">
        <v>90</v>
      </c>
      <c r="J2140" s="1">
        <v>80</v>
      </c>
      <c r="K2140" s="1" t="s">
        <v>25</v>
      </c>
      <c r="L2140" s="1" t="s">
        <v>199</v>
      </c>
      <c r="M2140" s="1">
        <v>2009</v>
      </c>
      <c r="N2140" s="1">
        <v>46.971024999999997</v>
      </c>
      <c r="O2140" s="1">
        <v>-52.973944000000003</v>
      </c>
      <c r="Q2140" s="1" t="s">
        <v>2358</v>
      </c>
      <c r="R2140" s="1" t="s">
        <v>22</v>
      </c>
    </row>
    <row r="2141" spans="1:18" hidden="1" x14ac:dyDescent="0.3">
      <c r="A2141" s="1" t="s">
        <v>2345</v>
      </c>
      <c r="B2141" s="1" t="s">
        <v>8394</v>
      </c>
      <c r="C2141" s="1" t="s">
        <v>2356</v>
      </c>
      <c r="D2141" s="1">
        <v>27</v>
      </c>
      <c r="E2141" s="1" t="s">
        <v>2366</v>
      </c>
      <c r="F2141" s="1">
        <v>9</v>
      </c>
      <c r="G2141" s="1" t="str">
        <f t="shared" si="78"/>
        <v>9/9</v>
      </c>
      <c r="H2141" s="1">
        <v>3000</v>
      </c>
      <c r="I2141" s="1">
        <v>90</v>
      </c>
      <c r="J2141" s="1">
        <v>80</v>
      </c>
      <c r="K2141" s="1" t="s">
        <v>25</v>
      </c>
      <c r="L2141" s="1" t="s">
        <v>199</v>
      </c>
      <c r="M2141" s="1">
        <v>2009</v>
      </c>
      <c r="N2141" s="1">
        <v>46.969892999999999</v>
      </c>
      <c r="O2141" s="1">
        <v>-52.970072000000002</v>
      </c>
      <c r="Q2141" s="1" t="s">
        <v>2358</v>
      </c>
      <c r="R2141" s="1" t="s">
        <v>22</v>
      </c>
    </row>
    <row r="2142" spans="1:18" hidden="1" x14ac:dyDescent="0.3">
      <c r="A2142" s="1" t="s">
        <v>2345</v>
      </c>
      <c r="B2142" s="1" t="s">
        <v>8394</v>
      </c>
      <c r="C2142" s="1" t="s">
        <v>2346</v>
      </c>
      <c r="D2142" s="1">
        <v>0.39</v>
      </c>
      <c r="E2142" s="1" t="s">
        <v>2347</v>
      </c>
      <c r="F2142" s="1">
        <v>1</v>
      </c>
      <c r="G2142" s="1" t="str">
        <f t="shared" ref="G2142:G2147" si="79">F2142&amp;"/"&amp;6</f>
        <v>1/6</v>
      </c>
      <c r="H2142" s="1">
        <v>65</v>
      </c>
      <c r="I2142" s="1">
        <v>15.5</v>
      </c>
      <c r="J2142" s="1">
        <v>24.5</v>
      </c>
      <c r="K2142" s="1" t="s">
        <v>2348</v>
      </c>
      <c r="L2142" s="1" t="s">
        <v>2349</v>
      </c>
      <c r="M2142" s="1">
        <v>2004</v>
      </c>
      <c r="N2142" s="1">
        <v>47.526601999999997</v>
      </c>
      <c r="O2142" s="1">
        <v>-57.388930000000002</v>
      </c>
      <c r="Q2142" s="1" t="s">
        <v>2350</v>
      </c>
      <c r="R2142" t="s">
        <v>1013</v>
      </c>
    </row>
    <row r="2143" spans="1:18" hidden="1" x14ac:dyDescent="0.3">
      <c r="A2143" s="1" t="s">
        <v>2345</v>
      </c>
      <c r="B2143" s="1" t="s">
        <v>8394</v>
      </c>
      <c r="C2143" s="1" t="s">
        <v>2346</v>
      </c>
      <c r="D2143" s="1">
        <v>0.39</v>
      </c>
      <c r="E2143" s="1" t="s">
        <v>2351</v>
      </c>
      <c r="F2143" s="1">
        <v>2</v>
      </c>
      <c r="G2143" s="1" t="str">
        <f t="shared" si="79"/>
        <v>2/6</v>
      </c>
      <c r="H2143" s="1">
        <v>65</v>
      </c>
      <c r="I2143" s="1">
        <v>15.5</v>
      </c>
      <c r="J2143" s="1">
        <v>24.5</v>
      </c>
      <c r="K2143" s="1" t="s">
        <v>2348</v>
      </c>
      <c r="L2143" s="1" t="s">
        <v>2349</v>
      </c>
      <c r="M2143" s="1">
        <v>2004</v>
      </c>
      <c r="N2143" s="1">
        <v>47.523421461054397</v>
      </c>
      <c r="O2143" s="1">
        <v>-57.3983317838019</v>
      </c>
      <c r="Q2143" s="1" t="s">
        <v>2350</v>
      </c>
      <c r="R2143" t="s">
        <v>1013</v>
      </c>
    </row>
    <row r="2144" spans="1:18" hidden="1" x14ac:dyDescent="0.3">
      <c r="A2144" s="1" t="s">
        <v>2345</v>
      </c>
      <c r="B2144" s="1" t="s">
        <v>8394</v>
      </c>
      <c r="C2144" s="1" t="s">
        <v>2346</v>
      </c>
      <c r="D2144" s="1">
        <v>0.39</v>
      </c>
      <c r="E2144" s="1" t="s">
        <v>2352</v>
      </c>
      <c r="F2144" s="1">
        <v>3</v>
      </c>
      <c r="G2144" s="1" t="str">
        <f t="shared" si="79"/>
        <v>3/6</v>
      </c>
      <c r="H2144" s="1">
        <v>65</v>
      </c>
      <c r="I2144" s="1">
        <v>15.5</v>
      </c>
      <c r="J2144" s="1">
        <v>24.5</v>
      </c>
      <c r="K2144" s="1" t="s">
        <v>2348</v>
      </c>
      <c r="L2144" s="1" t="s">
        <v>2349</v>
      </c>
      <c r="M2144" s="1">
        <v>2004</v>
      </c>
      <c r="N2144" s="1">
        <v>47.523073576812997</v>
      </c>
      <c r="O2144" s="1">
        <v>-57.397843564918198</v>
      </c>
      <c r="Q2144" s="1" t="s">
        <v>2350</v>
      </c>
      <c r="R2144" t="s">
        <v>1013</v>
      </c>
    </row>
    <row r="2145" spans="1:18" hidden="1" x14ac:dyDescent="0.3">
      <c r="A2145" s="1" t="s">
        <v>2345</v>
      </c>
      <c r="B2145" s="1" t="s">
        <v>8394</v>
      </c>
      <c r="C2145" s="1" t="s">
        <v>2346</v>
      </c>
      <c r="D2145" s="1">
        <v>0.39</v>
      </c>
      <c r="E2145" s="1" t="s">
        <v>2353</v>
      </c>
      <c r="F2145" s="1">
        <v>4</v>
      </c>
      <c r="G2145" s="1" t="str">
        <f t="shared" si="79"/>
        <v>4/6</v>
      </c>
      <c r="H2145" s="1">
        <v>65</v>
      </c>
      <c r="I2145" s="1">
        <v>15.5</v>
      </c>
      <c r="J2145" s="1">
        <v>24.5</v>
      </c>
      <c r="K2145" s="1" t="s">
        <v>2348</v>
      </c>
      <c r="L2145" s="1" t="s">
        <v>2349</v>
      </c>
      <c r="M2145" s="1">
        <v>2004</v>
      </c>
      <c r="N2145" s="1">
        <v>47.522771499624199</v>
      </c>
      <c r="O2145" s="1">
        <v>-57.397696911065097</v>
      </c>
      <c r="Q2145" s="1" t="s">
        <v>2350</v>
      </c>
      <c r="R2145" t="s">
        <v>1013</v>
      </c>
    </row>
    <row r="2146" spans="1:18" hidden="1" x14ac:dyDescent="0.3">
      <c r="A2146" s="1" t="s">
        <v>2345</v>
      </c>
      <c r="B2146" s="1" t="s">
        <v>8394</v>
      </c>
      <c r="C2146" s="1" t="s">
        <v>2346</v>
      </c>
      <c r="D2146" s="1">
        <v>0.39</v>
      </c>
      <c r="E2146" s="1" t="s">
        <v>2354</v>
      </c>
      <c r="F2146" s="1">
        <v>5</v>
      </c>
      <c r="G2146" s="1" t="str">
        <f t="shared" si="79"/>
        <v>5/6</v>
      </c>
      <c r="H2146" s="1">
        <v>65</v>
      </c>
      <c r="I2146" s="1">
        <v>15.5</v>
      </c>
      <c r="J2146" s="1">
        <v>24.5</v>
      </c>
      <c r="K2146" s="1" t="s">
        <v>2348</v>
      </c>
      <c r="L2146" s="1" t="s">
        <v>2349</v>
      </c>
      <c r="M2146" s="1">
        <v>2004</v>
      </c>
      <c r="N2146" s="1">
        <v>47.522479983605201</v>
      </c>
      <c r="O2146" s="1">
        <v>-57.398858362215101</v>
      </c>
      <c r="Q2146" s="1" t="s">
        <v>2350</v>
      </c>
      <c r="R2146" t="s">
        <v>1013</v>
      </c>
    </row>
    <row r="2147" spans="1:18" hidden="1" x14ac:dyDescent="0.3">
      <c r="A2147" s="1" t="s">
        <v>2345</v>
      </c>
      <c r="B2147" s="1" t="s">
        <v>8394</v>
      </c>
      <c r="C2147" s="1" t="s">
        <v>2346</v>
      </c>
      <c r="D2147" s="1">
        <v>0.39</v>
      </c>
      <c r="E2147" s="1" t="s">
        <v>2355</v>
      </c>
      <c r="F2147" s="1">
        <v>6</v>
      </c>
      <c r="G2147" s="1" t="str">
        <f t="shared" si="79"/>
        <v>6/6</v>
      </c>
      <c r="H2147" s="1">
        <v>65</v>
      </c>
      <c r="I2147" s="1">
        <v>15.5</v>
      </c>
      <c r="J2147" s="1">
        <v>24.5</v>
      </c>
      <c r="K2147" s="1" t="s">
        <v>2348</v>
      </c>
      <c r="L2147" s="1" t="s">
        <v>2349</v>
      </c>
      <c r="M2147" s="1">
        <v>2004</v>
      </c>
      <c r="N2147" s="1">
        <v>47.5222242436326</v>
      </c>
      <c r="O2147" s="1">
        <v>-57.398486408169298</v>
      </c>
      <c r="Q2147" s="1" t="s">
        <v>2350</v>
      </c>
      <c r="R2147" t="s">
        <v>1013</v>
      </c>
    </row>
    <row r="2148" spans="1:18" hidden="1" x14ac:dyDescent="0.3">
      <c r="A2148" s="1" t="s">
        <v>2345</v>
      </c>
      <c r="B2148" s="1" t="s">
        <v>8394</v>
      </c>
      <c r="C2148" s="1" t="s">
        <v>2369</v>
      </c>
      <c r="D2148" s="1">
        <v>0.3</v>
      </c>
      <c r="E2148" s="1" t="s">
        <v>2370</v>
      </c>
      <c r="F2148" s="1">
        <v>1</v>
      </c>
      <c r="G2148" s="1" t="str">
        <f>F2148&amp;"/"&amp;3</f>
        <v>1/3</v>
      </c>
      <c r="H2148" s="1">
        <v>100</v>
      </c>
      <c r="I2148" s="1">
        <v>21</v>
      </c>
      <c r="J2148" s="1">
        <v>37</v>
      </c>
      <c r="K2148" s="1" t="s">
        <v>2371</v>
      </c>
      <c r="L2148" s="1" t="s">
        <v>2372</v>
      </c>
      <c r="M2148" s="1">
        <v>2011</v>
      </c>
      <c r="N2148" s="1">
        <v>47.526882999999998</v>
      </c>
      <c r="O2148" s="1">
        <v>-57.387321</v>
      </c>
      <c r="Q2148" s="1" t="s">
        <v>2373</v>
      </c>
      <c r="R2148" s="1" t="s">
        <v>22</v>
      </c>
    </row>
    <row r="2149" spans="1:18" hidden="1" x14ac:dyDescent="0.3">
      <c r="A2149" s="1" t="s">
        <v>2345</v>
      </c>
      <c r="B2149" s="1" t="s">
        <v>8394</v>
      </c>
      <c r="C2149" s="1" t="s">
        <v>2369</v>
      </c>
      <c r="D2149" s="1">
        <v>0.3</v>
      </c>
      <c r="E2149" s="1" t="s">
        <v>2374</v>
      </c>
      <c r="F2149" s="1">
        <v>2</v>
      </c>
      <c r="G2149" s="1" t="str">
        <f>F2149&amp;"/"&amp;3</f>
        <v>2/3</v>
      </c>
      <c r="H2149" s="1">
        <v>100</v>
      </c>
      <c r="I2149" s="1">
        <v>21</v>
      </c>
      <c r="J2149" s="1">
        <v>37</v>
      </c>
      <c r="K2149" s="1" t="s">
        <v>2371</v>
      </c>
      <c r="L2149" s="1" t="s">
        <v>2372</v>
      </c>
      <c r="M2149" s="1">
        <v>2011</v>
      </c>
      <c r="N2149" s="1">
        <v>47.522269822912399</v>
      </c>
      <c r="O2149" s="1">
        <v>-57.397258822124599</v>
      </c>
      <c r="Q2149" s="1" t="s">
        <v>2373</v>
      </c>
      <c r="R2149" s="1" t="s">
        <v>22</v>
      </c>
    </row>
    <row r="2150" spans="1:18" hidden="1" x14ac:dyDescent="0.3">
      <c r="A2150" s="1" t="s">
        <v>2345</v>
      </c>
      <c r="B2150" s="1" t="s">
        <v>8394</v>
      </c>
      <c r="C2150" s="1" t="s">
        <v>2369</v>
      </c>
      <c r="D2150" s="1">
        <v>0.3</v>
      </c>
      <c r="E2150" s="1" t="s">
        <v>2375</v>
      </c>
      <c r="F2150" s="1">
        <v>3</v>
      </c>
      <c r="G2150" s="1" t="str">
        <f>F2150&amp;"/"&amp;3</f>
        <v>3/3</v>
      </c>
      <c r="H2150" s="1">
        <v>100</v>
      </c>
      <c r="I2150" s="1">
        <v>21</v>
      </c>
      <c r="J2150" s="1">
        <v>37</v>
      </c>
      <c r="K2150" s="1" t="s">
        <v>2371</v>
      </c>
      <c r="L2150" s="1" t="s">
        <v>2372</v>
      </c>
      <c r="M2150" s="1">
        <v>2011</v>
      </c>
      <c r="N2150" s="1">
        <v>47.526864000000003</v>
      </c>
      <c r="O2150" s="1">
        <v>-57.389696999999998</v>
      </c>
      <c r="Q2150" s="1" t="s">
        <v>2373</v>
      </c>
      <c r="R2150" s="1" t="s">
        <v>22</v>
      </c>
    </row>
    <row r="2151" spans="1:18" hidden="1" x14ac:dyDescent="0.3">
      <c r="A2151" s="1" t="s">
        <v>2345</v>
      </c>
      <c r="B2151" s="1" t="s">
        <v>8394</v>
      </c>
      <c r="C2151" s="1" t="s">
        <v>2367</v>
      </c>
      <c r="D2151" s="1">
        <v>27</v>
      </c>
      <c r="E2151" s="1" t="s">
        <v>1326</v>
      </c>
      <c r="F2151" s="1">
        <v>1</v>
      </c>
      <c r="G2151" s="1" t="str">
        <f t="shared" ref="G2151:G2159" si="80">F2151&amp;"/"&amp;9</f>
        <v>1/9</v>
      </c>
      <c r="H2151" s="1">
        <v>3000</v>
      </c>
      <c r="I2151" s="1">
        <v>90</v>
      </c>
      <c r="J2151" s="1">
        <v>80</v>
      </c>
      <c r="K2151" s="1" t="s">
        <v>25</v>
      </c>
      <c r="L2151" s="1" t="s">
        <v>199</v>
      </c>
      <c r="M2151" s="1">
        <v>2009</v>
      </c>
      <c r="N2151" s="1">
        <v>46.965958000000001</v>
      </c>
      <c r="O2151" s="1">
        <v>-55.426824000000003</v>
      </c>
      <c r="Q2151" s="1" t="s">
        <v>2368</v>
      </c>
      <c r="R2151" s="1" t="s">
        <v>22</v>
      </c>
    </row>
    <row r="2152" spans="1:18" hidden="1" x14ac:dyDescent="0.3">
      <c r="A2152" s="1" t="s">
        <v>2345</v>
      </c>
      <c r="B2152" s="1" t="s">
        <v>8394</v>
      </c>
      <c r="C2152" s="1" t="s">
        <v>2367</v>
      </c>
      <c r="D2152" s="1">
        <v>27</v>
      </c>
      <c r="E2152" s="1" t="s">
        <v>1327</v>
      </c>
      <c r="F2152" s="1">
        <v>2</v>
      </c>
      <c r="G2152" s="1" t="str">
        <f t="shared" si="80"/>
        <v>2/9</v>
      </c>
      <c r="H2152" s="1">
        <v>3000</v>
      </c>
      <c r="I2152" s="1">
        <v>90</v>
      </c>
      <c r="J2152" s="1">
        <v>80</v>
      </c>
      <c r="K2152" s="1" t="s">
        <v>25</v>
      </c>
      <c r="L2152" s="1" t="s">
        <v>199</v>
      </c>
      <c r="M2152" s="1">
        <v>2009</v>
      </c>
      <c r="N2152" s="1">
        <v>46.963797</v>
      </c>
      <c r="O2152" s="1">
        <v>-55.425297999999998</v>
      </c>
      <c r="Q2152" s="1" t="s">
        <v>2368</v>
      </c>
      <c r="R2152" s="1" t="s">
        <v>22</v>
      </c>
    </row>
    <row r="2153" spans="1:18" hidden="1" x14ac:dyDescent="0.3">
      <c r="A2153" s="1" t="s">
        <v>2345</v>
      </c>
      <c r="B2153" s="1" t="s">
        <v>8394</v>
      </c>
      <c r="C2153" s="1" t="s">
        <v>2367</v>
      </c>
      <c r="D2153" s="1">
        <v>27</v>
      </c>
      <c r="E2153" s="1" t="s">
        <v>1328</v>
      </c>
      <c r="F2153" s="1">
        <v>3</v>
      </c>
      <c r="G2153" s="1" t="str">
        <f t="shared" si="80"/>
        <v>3/9</v>
      </c>
      <c r="H2153" s="1">
        <v>3000</v>
      </c>
      <c r="I2153" s="1">
        <v>90</v>
      </c>
      <c r="J2153" s="1">
        <v>80</v>
      </c>
      <c r="K2153" s="1" t="s">
        <v>25</v>
      </c>
      <c r="L2153" s="1" t="s">
        <v>199</v>
      </c>
      <c r="M2153" s="1">
        <v>2009</v>
      </c>
      <c r="N2153" s="1">
        <v>46.961292</v>
      </c>
      <c r="O2153" s="1">
        <v>-55.426575</v>
      </c>
      <c r="Q2153" s="1" t="s">
        <v>2368</v>
      </c>
      <c r="R2153" s="1" t="s">
        <v>22</v>
      </c>
    </row>
    <row r="2154" spans="1:18" hidden="1" x14ac:dyDescent="0.3">
      <c r="A2154" s="1" t="s">
        <v>2345</v>
      </c>
      <c r="B2154" s="1" t="s">
        <v>8394</v>
      </c>
      <c r="C2154" s="1" t="s">
        <v>2367</v>
      </c>
      <c r="D2154" s="1">
        <v>27</v>
      </c>
      <c r="E2154" s="1" t="s">
        <v>1329</v>
      </c>
      <c r="F2154" s="1">
        <v>4</v>
      </c>
      <c r="G2154" s="1" t="str">
        <f t="shared" si="80"/>
        <v>4/9</v>
      </c>
      <c r="H2154" s="1">
        <v>3000</v>
      </c>
      <c r="I2154" s="1">
        <v>90</v>
      </c>
      <c r="J2154" s="1">
        <v>80</v>
      </c>
      <c r="K2154" s="1" t="s">
        <v>25</v>
      </c>
      <c r="L2154" s="1" t="s">
        <v>199</v>
      </c>
      <c r="M2154" s="1">
        <v>2009</v>
      </c>
      <c r="N2154" s="1">
        <v>46.958973999999998</v>
      </c>
      <c r="O2154" s="1">
        <v>-55.422809000000001</v>
      </c>
      <c r="Q2154" s="1" t="s">
        <v>2368</v>
      </c>
      <c r="R2154" s="1" t="s">
        <v>22</v>
      </c>
    </row>
    <row r="2155" spans="1:18" hidden="1" x14ac:dyDescent="0.3">
      <c r="A2155" s="1" t="s">
        <v>2345</v>
      </c>
      <c r="B2155" s="1" t="s">
        <v>8394</v>
      </c>
      <c r="C2155" s="1" t="s">
        <v>2367</v>
      </c>
      <c r="D2155" s="1">
        <v>27</v>
      </c>
      <c r="E2155" s="1" t="s">
        <v>1330</v>
      </c>
      <c r="F2155" s="1">
        <v>5</v>
      </c>
      <c r="G2155" s="1" t="str">
        <f t="shared" si="80"/>
        <v>5/9</v>
      </c>
      <c r="H2155" s="1">
        <v>3000</v>
      </c>
      <c r="I2155" s="1">
        <v>90</v>
      </c>
      <c r="J2155" s="1">
        <v>80</v>
      </c>
      <c r="K2155" s="1" t="s">
        <v>25</v>
      </c>
      <c r="L2155" s="1" t="s">
        <v>199</v>
      </c>
      <c r="M2155" s="1">
        <v>2009</v>
      </c>
      <c r="N2155" s="1">
        <v>46.956083</v>
      </c>
      <c r="O2155" s="1">
        <v>-55.432136</v>
      </c>
      <c r="Q2155" s="1" t="s">
        <v>2368</v>
      </c>
      <c r="R2155" s="1" t="s">
        <v>22</v>
      </c>
    </row>
    <row r="2156" spans="1:18" hidden="1" x14ac:dyDescent="0.3">
      <c r="A2156" s="1" t="s">
        <v>2345</v>
      </c>
      <c r="B2156" s="1" t="s">
        <v>8394</v>
      </c>
      <c r="C2156" s="1" t="s">
        <v>2367</v>
      </c>
      <c r="D2156" s="1">
        <v>27</v>
      </c>
      <c r="E2156" s="1" t="s">
        <v>1331</v>
      </c>
      <c r="F2156" s="1">
        <v>6</v>
      </c>
      <c r="G2156" s="1" t="str">
        <f t="shared" si="80"/>
        <v>6/9</v>
      </c>
      <c r="H2156" s="1">
        <v>3000</v>
      </c>
      <c r="I2156" s="1">
        <v>90</v>
      </c>
      <c r="J2156" s="1">
        <v>80</v>
      </c>
      <c r="K2156" s="1" t="s">
        <v>25</v>
      </c>
      <c r="L2156" s="1" t="s">
        <v>199</v>
      </c>
      <c r="M2156" s="1">
        <v>2009</v>
      </c>
      <c r="N2156" s="1">
        <v>46.953709000000003</v>
      </c>
      <c r="O2156" s="1">
        <v>-55.431984999999997</v>
      </c>
      <c r="Q2156" s="1" t="s">
        <v>2368</v>
      </c>
      <c r="R2156" s="1" t="s">
        <v>22</v>
      </c>
    </row>
    <row r="2157" spans="1:18" hidden="1" x14ac:dyDescent="0.3">
      <c r="A2157" s="1" t="s">
        <v>2345</v>
      </c>
      <c r="B2157" s="1" t="s">
        <v>8394</v>
      </c>
      <c r="C2157" s="1" t="s">
        <v>2367</v>
      </c>
      <c r="D2157" s="1">
        <v>27</v>
      </c>
      <c r="E2157" s="1" t="s">
        <v>1332</v>
      </c>
      <c r="F2157" s="1">
        <v>7</v>
      </c>
      <c r="G2157" s="1" t="str">
        <f t="shared" si="80"/>
        <v>7/9</v>
      </c>
      <c r="H2157" s="1">
        <v>3000</v>
      </c>
      <c r="I2157" s="1">
        <v>90</v>
      </c>
      <c r="J2157" s="1">
        <v>80</v>
      </c>
      <c r="K2157" s="1" t="s">
        <v>25</v>
      </c>
      <c r="L2157" s="1" t="s">
        <v>199</v>
      </c>
      <c r="M2157" s="1">
        <v>2009</v>
      </c>
      <c r="N2157" s="1">
        <v>46.951245999999998</v>
      </c>
      <c r="O2157" s="1">
        <v>-55.430777999999997</v>
      </c>
      <c r="Q2157" s="1" t="s">
        <v>2368</v>
      </c>
      <c r="R2157" s="1" t="s">
        <v>22</v>
      </c>
    </row>
    <row r="2158" spans="1:18" hidden="1" x14ac:dyDescent="0.3">
      <c r="A2158" s="1" t="s">
        <v>2345</v>
      </c>
      <c r="B2158" s="1" t="s">
        <v>8394</v>
      </c>
      <c r="C2158" s="1" t="s">
        <v>2367</v>
      </c>
      <c r="D2158" s="1">
        <v>27</v>
      </c>
      <c r="E2158" s="1" t="s">
        <v>1333</v>
      </c>
      <c r="F2158" s="1">
        <v>8</v>
      </c>
      <c r="G2158" s="1" t="str">
        <f t="shared" si="80"/>
        <v>8/9</v>
      </c>
      <c r="H2158" s="1">
        <v>3000</v>
      </c>
      <c r="I2158" s="1">
        <v>90</v>
      </c>
      <c r="J2158" s="1">
        <v>80</v>
      </c>
      <c r="K2158" s="1" t="s">
        <v>25</v>
      </c>
      <c r="L2158" s="1" t="s">
        <v>199</v>
      </c>
      <c r="M2158" s="1">
        <v>2009</v>
      </c>
      <c r="N2158" s="1">
        <v>46.972828</v>
      </c>
      <c r="O2158" s="1">
        <v>-55.427590000000002</v>
      </c>
      <c r="Q2158" s="1" t="s">
        <v>2368</v>
      </c>
      <c r="R2158" s="1" t="s">
        <v>22</v>
      </c>
    </row>
    <row r="2159" spans="1:18" hidden="1" x14ac:dyDescent="0.3">
      <c r="A2159" s="1" t="s">
        <v>2345</v>
      </c>
      <c r="B2159" s="1" t="s">
        <v>8394</v>
      </c>
      <c r="C2159" s="1" t="s">
        <v>2367</v>
      </c>
      <c r="D2159" s="1">
        <v>27</v>
      </c>
      <c r="E2159" s="1" t="s">
        <v>1333</v>
      </c>
      <c r="F2159" s="1">
        <v>9</v>
      </c>
      <c r="G2159" s="1" t="str">
        <f t="shared" si="80"/>
        <v>9/9</v>
      </c>
      <c r="H2159" s="1">
        <v>3000</v>
      </c>
      <c r="I2159" s="1">
        <v>90</v>
      </c>
      <c r="J2159" s="1">
        <v>80</v>
      </c>
      <c r="K2159" s="1" t="s">
        <v>25</v>
      </c>
      <c r="L2159" s="1" t="s">
        <v>199</v>
      </c>
      <c r="M2159" s="1">
        <v>2009</v>
      </c>
      <c r="N2159" s="1">
        <v>46.967983099999998</v>
      </c>
      <c r="O2159" s="1">
        <v>-55.428704699999997</v>
      </c>
      <c r="Q2159" s="1" t="s">
        <v>2368</v>
      </c>
      <c r="R2159" s="1" t="s">
        <v>22</v>
      </c>
    </row>
    <row r="2160" spans="1:18" hidden="1" x14ac:dyDescent="0.3">
      <c r="A2160" s="1" t="s">
        <v>2376</v>
      </c>
      <c r="B2160" s="1" t="s">
        <v>8395</v>
      </c>
      <c r="C2160" s="1" t="s">
        <v>2377</v>
      </c>
      <c r="D2160" s="1">
        <v>9.1999999999999993</v>
      </c>
      <c r="E2160" s="1" t="s">
        <v>2378</v>
      </c>
      <c r="F2160" s="1">
        <v>1</v>
      </c>
      <c r="G2160" s="1" t="str">
        <f>F2160&amp;"/"&amp;4</f>
        <v>1/4</v>
      </c>
      <c r="H2160" s="1">
        <v>2300</v>
      </c>
      <c r="I2160" s="1">
        <v>71</v>
      </c>
      <c r="J2160" s="1">
        <v>64</v>
      </c>
      <c r="K2160" s="1" t="s">
        <v>56</v>
      </c>
      <c r="L2160" s="1" t="s">
        <v>343</v>
      </c>
      <c r="M2160" s="1">
        <v>2012</v>
      </c>
      <c r="N2160" s="1">
        <v>64.494119999999995</v>
      </c>
      <c r="O2160" s="1">
        <v>-110.334604</v>
      </c>
      <c r="Q2160" s="1" t="s">
        <v>2379</v>
      </c>
      <c r="R2160" s="1" t="s">
        <v>22</v>
      </c>
    </row>
    <row r="2161" spans="1:18" hidden="1" x14ac:dyDescent="0.3">
      <c r="A2161" s="1" t="s">
        <v>2376</v>
      </c>
      <c r="B2161" s="1" t="s">
        <v>8395</v>
      </c>
      <c r="C2161" s="1" t="s">
        <v>2377</v>
      </c>
      <c r="D2161" s="1">
        <v>9.1999999999999993</v>
      </c>
      <c r="E2161" s="1" t="s">
        <v>2380</v>
      </c>
      <c r="F2161" s="1">
        <v>2</v>
      </c>
      <c r="G2161" s="1" t="str">
        <f>F2161&amp;"/"&amp;4</f>
        <v>2/4</v>
      </c>
      <c r="H2161" s="1">
        <v>2300</v>
      </c>
      <c r="I2161" s="1">
        <v>71</v>
      </c>
      <c r="J2161" s="1">
        <v>64</v>
      </c>
      <c r="K2161" s="1" t="s">
        <v>56</v>
      </c>
      <c r="L2161" s="1" t="s">
        <v>343</v>
      </c>
      <c r="M2161" s="1">
        <v>2012</v>
      </c>
      <c r="N2161" s="1">
        <v>64.493746000000002</v>
      </c>
      <c r="O2161" s="1">
        <v>-110.34204</v>
      </c>
      <c r="Q2161" s="1" t="s">
        <v>2379</v>
      </c>
      <c r="R2161" s="1" t="s">
        <v>22</v>
      </c>
    </row>
    <row r="2162" spans="1:18" hidden="1" x14ac:dyDescent="0.3">
      <c r="A2162" s="1" t="s">
        <v>2376</v>
      </c>
      <c r="B2162" s="1" t="s">
        <v>8395</v>
      </c>
      <c r="C2162" s="1" t="s">
        <v>2377</v>
      </c>
      <c r="D2162" s="1">
        <v>9.1999999999999993</v>
      </c>
      <c r="E2162" s="1" t="s">
        <v>2381</v>
      </c>
      <c r="F2162" s="1">
        <v>3</v>
      </c>
      <c r="G2162" s="1" t="str">
        <f>F2162&amp;"/"&amp;4</f>
        <v>3/4</v>
      </c>
      <c r="H2162" s="1">
        <v>2300</v>
      </c>
      <c r="I2162" s="1">
        <v>71</v>
      </c>
      <c r="J2162" s="1">
        <v>64</v>
      </c>
      <c r="K2162" s="1" t="s">
        <v>56</v>
      </c>
      <c r="L2162" s="1" t="s">
        <v>343</v>
      </c>
      <c r="M2162" s="1">
        <v>2012</v>
      </c>
      <c r="N2162" s="1">
        <v>64.489958000000001</v>
      </c>
      <c r="O2162" s="1">
        <v>-110.342319</v>
      </c>
      <c r="Q2162" s="1" t="s">
        <v>2379</v>
      </c>
      <c r="R2162" s="1" t="s">
        <v>22</v>
      </c>
    </row>
    <row r="2163" spans="1:18" hidden="1" x14ac:dyDescent="0.3">
      <c r="A2163" s="1" t="s">
        <v>2376</v>
      </c>
      <c r="B2163" s="1" t="s">
        <v>8395</v>
      </c>
      <c r="C2163" s="1" t="s">
        <v>2377</v>
      </c>
      <c r="D2163" s="1">
        <v>9.1999999999999993</v>
      </c>
      <c r="E2163" s="1" t="s">
        <v>2382</v>
      </c>
      <c r="F2163" s="1">
        <v>4</v>
      </c>
      <c r="G2163" s="1" t="str">
        <f>F2163&amp;"/"&amp;4</f>
        <v>4/4</v>
      </c>
      <c r="H2163" s="1">
        <v>2300</v>
      </c>
      <c r="I2163" s="1">
        <v>71</v>
      </c>
      <c r="J2163" s="1">
        <v>64</v>
      </c>
      <c r="K2163" s="1" t="s">
        <v>56</v>
      </c>
      <c r="L2163" s="1" t="s">
        <v>343</v>
      </c>
      <c r="M2163" s="1">
        <v>2012</v>
      </c>
      <c r="N2163" s="1">
        <v>64.484568999999993</v>
      </c>
      <c r="O2163" s="1">
        <v>-110.33456</v>
      </c>
      <c r="Q2163" s="1" t="s">
        <v>2379</v>
      </c>
      <c r="R2163" s="1" t="s">
        <v>22</v>
      </c>
    </row>
    <row r="2164" spans="1:18" hidden="1" x14ac:dyDescent="0.3">
      <c r="A2164" s="1" t="s">
        <v>2376</v>
      </c>
      <c r="B2164" s="1" t="s">
        <v>8395</v>
      </c>
      <c r="C2164" s="1" t="s">
        <v>2383</v>
      </c>
      <c r="D2164" s="1">
        <v>3.5</v>
      </c>
      <c r="E2164" s="1" t="s">
        <v>2384</v>
      </c>
      <c r="F2164" s="1">
        <v>1</v>
      </c>
      <c r="G2164" s="1" t="str">
        <f>F2164&amp;"/"&amp;1</f>
        <v>1/1</v>
      </c>
      <c r="H2164" s="1">
        <v>3500</v>
      </c>
      <c r="I2164" s="1">
        <v>138.25</v>
      </c>
      <c r="J2164" s="1">
        <v>150</v>
      </c>
      <c r="K2164" s="1" t="s">
        <v>56</v>
      </c>
      <c r="L2164" s="1" t="s">
        <v>2385</v>
      </c>
      <c r="M2164" s="1">
        <v>2023</v>
      </c>
      <c r="N2164" s="1">
        <v>68.3564401</v>
      </c>
      <c r="O2164" s="1">
        <v>-133.4069475</v>
      </c>
      <c r="P2164" s="1" t="s">
        <v>8391</v>
      </c>
      <c r="Q2164" s="1" t="s">
        <v>2386</v>
      </c>
      <c r="R2164" s="1" t="s">
        <v>22</v>
      </c>
    </row>
    <row r="2165" spans="1:18" hidden="1" x14ac:dyDescent="0.3">
      <c r="A2165" s="1" t="s">
        <v>2387</v>
      </c>
      <c r="B2165" s="1" t="s">
        <v>8396</v>
      </c>
      <c r="C2165" s="1" t="s">
        <v>2836</v>
      </c>
      <c r="D2165" s="1">
        <v>6</v>
      </c>
      <c r="E2165" s="1" t="s">
        <v>2837</v>
      </c>
      <c r="F2165" s="1">
        <v>1</v>
      </c>
      <c r="G2165" s="1" t="str">
        <f>F2165&amp;"/"&amp;2</f>
        <v>1/2</v>
      </c>
      <c r="H2165" s="1">
        <v>3000</v>
      </c>
      <c r="I2165" s="1">
        <v>101</v>
      </c>
      <c r="J2165" s="1">
        <v>99</v>
      </c>
      <c r="K2165" s="1" t="s">
        <v>56</v>
      </c>
      <c r="L2165" s="1" t="s">
        <v>2838</v>
      </c>
      <c r="M2165" s="1">
        <v>2016</v>
      </c>
      <c r="N2165" s="1">
        <v>45.834402859186298</v>
      </c>
      <c r="O2165" s="1">
        <v>-64.144244683761301</v>
      </c>
      <c r="Q2165" s="1" t="s">
        <v>8353</v>
      </c>
      <c r="R2165" s="1" t="s">
        <v>22</v>
      </c>
    </row>
    <row r="2166" spans="1:18" hidden="1" x14ac:dyDescent="0.3">
      <c r="A2166" s="1" t="s">
        <v>2387</v>
      </c>
      <c r="B2166" s="1" t="s">
        <v>8396</v>
      </c>
      <c r="C2166" s="1" t="s">
        <v>2836</v>
      </c>
      <c r="D2166" s="1">
        <v>6</v>
      </c>
      <c r="E2166" s="1" t="s">
        <v>2839</v>
      </c>
      <c r="F2166" s="1">
        <v>2</v>
      </c>
      <c r="G2166" s="1" t="str">
        <f>F2166&amp;"/"&amp;2</f>
        <v>2/2</v>
      </c>
      <c r="H2166" s="1">
        <v>3000</v>
      </c>
      <c r="I2166" s="1">
        <v>101</v>
      </c>
      <c r="J2166" s="1">
        <v>99</v>
      </c>
      <c r="K2166" s="1" t="s">
        <v>56</v>
      </c>
      <c r="L2166" s="1" t="s">
        <v>2838</v>
      </c>
      <c r="M2166" s="1">
        <v>2016</v>
      </c>
      <c r="N2166" s="1">
        <v>45.830935729443802</v>
      </c>
      <c r="O2166" s="1">
        <v>-64.147696067789695</v>
      </c>
      <c r="Q2166" s="1" t="s">
        <v>8353</v>
      </c>
      <c r="R2166" s="1" t="s">
        <v>22</v>
      </c>
    </row>
    <row r="2167" spans="1:18" hidden="1" x14ac:dyDescent="0.3">
      <c r="A2167" s="1" t="s">
        <v>2387</v>
      </c>
      <c r="B2167" s="1" t="s">
        <v>8396</v>
      </c>
      <c r="C2167" s="1" t="s">
        <v>2593</v>
      </c>
      <c r="D2167" s="1">
        <v>31.5</v>
      </c>
      <c r="E2167" s="1" t="s">
        <v>2594</v>
      </c>
      <c r="F2167" s="1">
        <v>1</v>
      </c>
      <c r="G2167" s="1" t="str">
        <f t="shared" ref="G2167:G2181" si="81">F2167&amp;"/"&amp;15</f>
        <v>1/15</v>
      </c>
      <c r="H2167" s="1">
        <v>2100</v>
      </c>
      <c r="I2167" s="1">
        <v>97</v>
      </c>
      <c r="J2167" s="1">
        <v>90</v>
      </c>
      <c r="K2167" s="1" t="s">
        <v>2595</v>
      </c>
      <c r="L2167" s="1" t="s">
        <v>2596</v>
      </c>
      <c r="M2167" s="1">
        <v>2012</v>
      </c>
      <c r="N2167" s="1">
        <v>45.842868009678497</v>
      </c>
      <c r="O2167" s="1">
        <v>-64.255212278204695</v>
      </c>
      <c r="Q2167" s="1" t="s">
        <v>2597</v>
      </c>
      <c r="R2167" s="1" t="s">
        <v>22</v>
      </c>
    </row>
    <row r="2168" spans="1:18" hidden="1" x14ac:dyDescent="0.3">
      <c r="A2168" s="1" t="s">
        <v>2387</v>
      </c>
      <c r="B2168" s="1" t="s">
        <v>8396</v>
      </c>
      <c r="C2168" s="1" t="s">
        <v>2593</v>
      </c>
      <c r="D2168" s="1">
        <v>31.5</v>
      </c>
      <c r="E2168" s="1" t="s">
        <v>2598</v>
      </c>
      <c r="F2168" s="1">
        <v>2</v>
      </c>
      <c r="G2168" s="1" t="str">
        <f t="shared" si="81"/>
        <v>2/15</v>
      </c>
      <c r="H2168" s="1">
        <v>2100</v>
      </c>
      <c r="I2168" s="1">
        <v>97</v>
      </c>
      <c r="J2168" s="1">
        <v>90</v>
      </c>
      <c r="K2168" s="1" t="s">
        <v>2595</v>
      </c>
      <c r="L2168" s="1" t="s">
        <v>2596</v>
      </c>
      <c r="M2168" s="1">
        <v>2012</v>
      </c>
      <c r="N2168" s="1">
        <v>45.8386700399886</v>
      </c>
      <c r="O2168" s="1">
        <v>-64.261516274062501</v>
      </c>
      <c r="Q2168" s="1" t="s">
        <v>2597</v>
      </c>
      <c r="R2168" s="1" t="s">
        <v>22</v>
      </c>
    </row>
    <row r="2169" spans="1:18" hidden="1" x14ac:dyDescent="0.3">
      <c r="A2169" s="1" t="s">
        <v>2387</v>
      </c>
      <c r="B2169" s="1" t="s">
        <v>8396</v>
      </c>
      <c r="C2169" s="1" t="s">
        <v>2593</v>
      </c>
      <c r="D2169" s="1">
        <v>31.5</v>
      </c>
      <c r="E2169" s="1" t="s">
        <v>2599</v>
      </c>
      <c r="F2169" s="1">
        <v>3</v>
      </c>
      <c r="G2169" s="1" t="str">
        <f t="shared" si="81"/>
        <v>3/15</v>
      </c>
      <c r="H2169" s="1">
        <v>2100</v>
      </c>
      <c r="I2169" s="1">
        <v>97</v>
      </c>
      <c r="J2169" s="1">
        <v>90</v>
      </c>
      <c r="K2169" s="1" t="s">
        <v>2595</v>
      </c>
      <c r="L2169" s="1" t="s">
        <v>2596</v>
      </c>
      <c r="M2169" s="1">
        <v>2012</v>
      </c>
      <c r="N2169" s="1">
        <v>45.839387721146899</v>
      </c>
      <c r="O2169" s="1">
        <v>-64.258123290787495</v>
      </c>
      <c r="Q2169" s="1" t="s">
        <v>2597</v>
      </c>
      <c r="R2169" s="1" t="s">
        <v>22</v>
      </c>
    </row>
    <row r="2170" spans="1:18" hidden="1" x14ac:dyDescent="0.3">
      <c r="A2170" s="1" t="s">
        <v>2387</v>
      </c>
      <c r="B2170" s="1" t="s">
        <v>8396</v>
      </c>
      <c r="C2170" s="1" t="s">
        <v>2593</v>
      </c>
      <c r="D2170" s="1">
        <v>31.5</v>
      </c>
      <c r="E2170" s="1" t="s">
        <v>2600</v>
      </c>
      <c r="F2170" s="1">
        <v>4</v>
      </c>
      <c r="G2170" s="1" t="str">
        <f t="shared" si="81"/>
        <v>4/15</v>
      </c>
      <c r="H2170" s="1">
        <v>2100</v>
      </c>
      <c r="I2170" s="1">
        <v>97</v>
      </c>
      <c r="J2170" s="1">
        <v>90</v>
      </c>
      <c r="K2170" s="1" t="s">
        <v>2595</v>
      </c>
      <c r="L2170" s="1" t="s">
        <v>2596</v>
      </c>
      <c r="M2170" s="1">
        <v>2012</v>
      </c>
      <c r="N2170" s="1">
        <v>45.837350898055</v>
      </c>
      <c r="O2170" s="1">
        <v>-64.255499668925395</v>
      </c>
      <c r="Q2170" s="1" t="s">
        <v>2597</v>
      </c>
      <c r="R2170" s="1" t="s">
        <v>22</v>
      </c>
    </row>
    <row r="2171" spans="1:18" hidden="1" x14ac:dyDescent="0.3">
      <c r="A2171" s="1" t="s">
        <v>2387</v>
      </c>
      <c r="B2171" s="1" t="s">
        <v>8396</v>
      </c>
      <c r="C2171" s="1" t="s">
        <v>2593</v>
      </c>
      <c r="D2171" s="1">
        <v>31.5</v>
      </c>
      <c r="E2171" s="1" t="s">
        <v>2601</v>
      </c>
      <c r="F2171" s="1">
        <v>5</v>
      </c>
      <c r="G2171" s="1" t="str">
        <f t="shared" si="81"/>
        <v>5/15</v>
      </c>
      <c r="H2171" s="1">
        <v>2100</v>
      </c>
      <c r="I2171" s="1">
        <v>97</v>
      </c>
      <c r="J2171" s="1">
        <v>90</v>
      </c>
      <c r="K2171" s="1" t="s">
        <v>2595</v>
      </c>
      <c r="L2171" s="1" t="s">
        <v>2596</v>
      </c>
      <c r="M2171" s="1">
        <v>2012</v>
      </c>
      <c r="N2171" s="1">
        <v>45.837489006110701</v>
      </c>
      <c r="O2171" s="1">
        <v>-64.2507136346957</v>
      </c>
      <c r="Q2171" s="1" t="s">
        <v>2597</v>
      </c>
      <c r="R2171" s="1" t="s">
        <v>22</v>
      </c>
    </row>
    <row r="2172" spans="1:18" hidden="1" x14ac:dyDescent="0.3">
      <c r="A2172" s="1" t="s">
        <v>2387</v>
      </c>
      <c r="B2172" s="1" t="s">
        <v>8396</v>
      </c>
      <c r="C2172" s="1" t="s">
        <v>2593</v>
      </c>
      <c r="D2172" s="1">
        <v>31.5</v>
      </c>
      <c r="E2172" s="1" t="s">
        <v>2602</v>
      </c>
      <c r="F2172" s="1">
        <v>6</v>
      </c>
      <c r="G2172" s="1" t="str">
        <f t="shared" si="81"/>
        <v>6/15</v>
      </c>
      <c r="H2172" s="1">
        <v>2100</v>
      </c>
      <c r="I2172" s="1">
        <v>97</v>
      </c>
      <c r="J2172" s="1">
        <v>90</v>
      </c>
      <c r="K2172" s="1" t="s">
        <v>2595</v>
      </c>
      <c r="L2172" s="1" t="s">
        <v>2596</v>
      </c>
      <c r="M2172" s="1">
        <v>2012</v>
      </c>
      <c r="N2172" s="1">
        <v>45.833491861648803</v>
      </c>
      <c r="O2172" s="1">
        <v>-64.250813741758705</v>
      </c>
      <c r="Q2172" s="1" t="s">
        <v>2597</v>
      </c>
      <c r="R2172" s="1" t="s">
        <v>22</v>
      </c>
    </row>
    <row r="2173" spans="1:18" hidden="1" x14ac:dyDescent="0.3">
      <c r="A2173" s="1" t="s">
        <v>2387</v>
      </c>
      <c r="B2173" s="1" t="s">
        <v>8396</v>
      </c>
      <c r="C2173" s="1" t="s">
        <v>2593</v>
      </c>
      <c r="D2173" s="1">
        <v>31.5</v>
      </c>
      <c r="E2173" s="1" t="s">
        <v>2603</v>
      </c>
      <c r="F2173" s="1">
        <v>7</v>
      </c>
      <c r="G2173" s="1" t="str">
        <f t="shared" si="81"/>
        <v>7/15</v>
      </c>
      <c r="H2173" s="1">
        <v>2100</v>
      </c>
      <c r="I2173" s="1">
        <v>97</v>
      </c>
      <c r="J2173" s="1">
        <v>90</v>
      </c>
      <c r="K2173" s="1" t="s">
        <v>2595</v>
      </c>
      <c r="L2173" s="1" t="s">
        <v>2596</v>
      </c>
      <c r="M2173" s="1">
        <v>2012</v>
      </c>
      <c r="N2173" s="1">
        <v>45.835741970239901</v>
      </c>
      <c r="O2173" s="1">
        <v>-64.2461977321163</v>
      </c>
      <c r="Q2173" s="1" t="s">
        <v>2597</v>
      </c>
      <c r="R2173" s="1" t="s">
        <v>22</v>
      </c>
    </row>
    <row r="2174" spans="1:18" hidden="1" x14ac:dyDescent="0.3">
      <c r="A2174" s="1" t="s">
        <v>2387</v>
      </c>
      <c r="B2174" s="1" t="s">
        <v>8396</v>
      </c>
      <c r="C2174" s="1" t="s">
        <v>2593</v>
      </c>
      <c r="D2174" s="1">
        <v>31.5</v>
      </c>
      <c r="E2174" s="1" t="s">
        <v>2604</v>
      </c>
      <c r="F2174" s="1">
        <v>8</v>
      </c>
      <c r="G2174" s="1" t="str">
        <f t="shared" si="81"/>
        <v>8/15</v>
      </c>
      <c r="H2174" s="1">
        <v>2100</v>
      </c>
      <c r="I2174" s="1">
        <v>97</v>
      </c>
      <c r="J2174" s="1">
        <v>90</v>
      </c>
      <c r="K2174" s="1" t="s">
        <v>2595</v>
      </c>
      <c r="L2174" s="1" t="s">
        <v>2596</v>
      </c>
      <c r="M2174" s="1">
        <v>2012</v>
      </c>
      <c r="N2174" s="1">
        <v>45.828879265195702</v>
      </c>
      <c r="O2174" s="1">
        <v>-64.253159327957604</v>
      </c>
      <c r="Q2174" s="1" t="s">
        <v>2597</v>
      </c>
      <c r="R2174" s="1" t="s">
        <v>22</v>
      </c>
    </row>
    <row r="2175" spans="1:18" hidden="1" x14ac:dyDescent="0.3">
      <c r="A2175" s="1" t="s">
        <v>2387</v>
      </c>
      <c r="B2175" s="1" t="s">
        <v>8396</v>
      </c>
      <c r="C2175" s="1" t="s">
        <v>2593</v>
      </c>
      <c r="D2175" s="1">
        <v>31.5</v>
      </c>
      <c r="E2175" s="1" t="s">
        <v>2605</v>
      </c>
      <c r="F2175" s="1">
        <v>9</v>
      </c>
      <c r="G2175" s="1" t="str">
        <f t="shared" si="81"/>
        <v>9/15</v>
      </c>
      <c r="H2175" s="1">
        <v>2100</v>
      </c>
      <c r="I2175" s="1">
        <v>97</v>
      </c>
      <c r="J2175" s="1">
        <v>90</v>
      </c>
      <c r="K2175" s="1" t="s">
        <v>2595</v>
      </c>
      <c r="L2175" s="1" t="s">
        <v>2596</v>
      </c>
      <c r="M2175" s="1">
        <v>2012</v>
      </c>
      <c r="N2175" s="1">
        <v>45.829681536750897</v>
      </c>
      <c r="O2175" s="1">
        <v>-64.249112666300604</v>
      </c>
      <c r="Q2175" s="1" t="s">
        <v>2597</v>
      </c>
      <c r="R2175" s="1" t="s">
        <v>22</v>
      </c>
    </row>
    <row r="2176" spans="1:18" hidden="1" x14ac:dyDescent="0.3">
      <c r="A2176" s="1" t="s">
        <v>2387</v>
      </c>
      <c r="B2176" s="1" t="s">
        <v>8396</v>
      </c>
      <c r="C2176" s="1" t="s">
        <v>2593</v>
      </c>
      <c r="D2176" s="1">
        <v>31.5</v>
      </c>
      <c r="E2176" s="1" t="s">
        <v>2606</v>
      </c>
      <c r="F2176" s="1">
        <v>10</v>
      </c>
      <c r="G2176" s="1" t="str">
        <f t="shared" si="81"/>
        <v>10/15</v>
      </c>
      <c r="H2176" s="1">
        <v>2100</v>
      </c>
      <c r="I2176" s="1">
        <v>97</v>
      </c>
      <c r="J2176" s="1">
        <v>90</v>
      </c>
      <c r="K2176" s="1" t="s">
        <v>2595</v>
      </c>
      <c r="L2176" s="1" t="s">
        <v>2596</v>
      </c>
      <c r="M2176" s="1">
        <v>2012</v>
      </c>
      <c r="N2176" s="1">
        <v>45.8323194589872</v>
      </c>
      <c r="O2176" s="1">
        <v>-64.242247385865397</v>
      </c>
      <c r="Q2176" s="1" t="s">
        <v>2597</v>
      </c>
      <c r="R2176" s="1" t="s">
        <v>22</v>
      </c>
    </row>
    <row r="2177" spans="1:18" hidden="1" x14ac:dyDescent="0.3">
      <c r="A2177" s="1" t="s">
        <v>2387</v>
      </c>
      <c r="B2177" s="1" t="s">
        <v>8396</v>
      </c>
      <c r="C2177" s="1" t="s">
        <v>2593</v>
      </c>
      <c r="D2177" s="1">
        <v>31.5</v>
      </c>
      <c r="E2177" s="1" t="s">
        <v>2607</v>
      </c>
      <c r="F2177" s="1">
        <v>11</v>
      </c>
      <c r="G2177" s="1" t="str">
        <f t="shared" si="81"/>
        <v>11/15</v>
      </c>
      <c r="H2177" s="1">
        <v>2100</v>
      </c>
      <c r="I2177" s="1">
        <v>97</v>
      </c>
      <c r="J2177" s="1">
        <v>90</v>
      </c>
      <c r="K2177" s="1" t="s">
        <v>2595</v>
      </c>
      <c r="L2177" s="1" t="s">
        <v>2596</v>
      </c>
      <c r="M2177" s="1">
        <v>2012</v>
      </c>
      <c r="N2177" s="1">
        <v>45.825638600001099</v>
      </c>
      <c r="O2177" s="1">
        <v>-64.251132588736098</v>
      </c>
      <c r="Q2177" s="1" t="s">
        <v>2597</v>
      </c>
      <c r="R2177" s="1" t="s">
        <v>22</v>
      </c>
    </row>
    <row r="2178" spans="1:18" hidden="1" x14ac:dyDescent="0.3">
      <c r="A2178" s="1" t="s">
        <v>2387</v>
      </c>
      <c r="B2178" s="1" t="s">
        <v>8396</v>
      </c>
      <c r="C2178" s="1" t="s">
        <v>2593</v>
      </c>
      <c r="D2178" s="1">
        <v>31.5</v>
      </c>
      <c r="E2178" s="1" t="s">
        <v>2608</v>
      </c>
      <c r="F2178" s="1">
        <v>12</v>
      </c>
      <c r="G2178" s="1" t="str">
        <f t="shared" si="81"/>
        <v>12/15</v>
      </c>
      <c r="H2178" s="1">
        <v>2100</v>
      </c>
      <c r="I2178" s="1">
        <v>97</v>
      </c>
      <c r="J2178" s="1">
        <v>90</v>
      </c>
      <c r="K2178" s="1" t="s">
        <v>2595</v>
      </c>
      <c r="L2178" s="1" t="s">
        <v>2596</v>
      </c>
      <c r="M2178" s="1">
        <v>2012</v>
      </c>
      <c r="N2178" s="1">
        <v>45.828078298998797</v>
      </c>
      <c r="O2178" s="1">
        <v>-64.246046476646896</v>
      </c>
      <c r="Q2178" s="1" t="s">
        <v>2597</v>
      </c>
      <c r="R2178" s="1" t="s">
        <v>22</v>
      </c>
    </row>
    <row r="2179" spans="1:18" hidden="1" x14ac:dyDescent="0.3">
      <c r="A2179" s="1" t="s">
        <v>2387</v>
      </c>
      <c r="B2179" s="1" t="s">
        <v>8396</v>
      </c>
      <c r="C2179" s="1" t="s">
        <v>2593</v>
      </c>
      <c r="D2179" s="1">
        <v>31.5</v>
      </c>
      <c r="E2179" s="1" t="s">
        <v>2609</v>
      </c>
      <c r="F2179" s="1">
        <v>13</v>
      </c>
      <c r="G2179" s="1" t="str">
        <f t="shared" si="81"/>
        <v>13/15</v>
      </c>
      <c r="H2179" s="1">
        <v>2100</v>
      </c>
      <c r="I2179" s="1">
        <v>97</v>
      </c>
      <c r="J2179" s="1">
        <v>90</v>
      </c>
      <c r="K2179" s="1" t="s">
        <v>2595</v>
      </c>
      <c r="L2179" s="1" t="s">
        <v>2596</v>
      </c>
      <c r="M2179" s="1">
        <v>2012</v>
      </c>
      <c r="N2179" s="1">
        <v>45.8286671645212</v>
      </c>
      <c r="O2179" s="1">
        <v>-64.241161372485607</v>
      </c>
      <c r="Q2179" s="1" t="s">
        <v>2597</v>
      </c>
      <c r="R2179" s="1" t="s">
        <v>22</v>
      </c>
    </row>
    <row r="2180" spans="1:18" hidden="1" x14ac:dyDescent="0.3">
      <c r="A2180" s="1" t="s">
        <v>2387</v>
      </c>
      <c r="B2180" s="1" t="s">
        <v>8396</v>
      </c>
      <c r="C2180" s="1" t="s">
        <v>2593</v>
      </c>
      <c r="D2180" s="1">
        <v>31.5</v>
      </c>
      <c r="E2180" s="1" t="s">
        <v>2610</v>
      </c>
      <c r="F2180" s="1">
        <v>14</v>
      </c>
      <c r="G2180" s="1" t="str">
        <f t="shared" si="81"/>
        <v>14/15</v>
      </c>
      <c r="H2180" s="1">
        <v>2100</v>
      </c>
      <c r="I2180" s="1">
        <v>97</v>
      </c>
      <c r="J2180" s="1">
        <v>90</v>
      </c>
      <c r="K2180" s="1" t="s">
        <v>2595</v>
      </c>
      <c r="L2180" s="1" t="s">
        <v>2596</v>
      </c>
      <c r="M2180" s="1">
        <v>2012</v>
      </c>
      <c r="N2180" s="1">
        <v>45.824321700219102</v>
      </c>
      <c r="O2180" s="1">
        <v>-64.248614584213101</v>
      </c>
      <c r="Q2180" s="1" t="s">
        <v>2597</v>
      </c>
      <c r="R2180" s="1" t="s">
        <v>22</v>
      </c>
    </row>
    <row r="2181" spans="1:18" hidden="1" x14ac:dyDescent="0.3">
      <c r="A2181" s="1" t="s">
        <v>2387</v>
      </c>
      <c r="B2181" s="1" t="s">
        <v>8396</v>
      </c>
      <c r="C2181" s="1" t="s">
        <v>2593</v>
      </c>
      <c r="D2181" s="1">
        <v>31.5</v>
      </c>
      <c r="E2181" s="1" t="s">
        <v>2611</v>
      </c>
      <c r="F2181" s="1">
        <v>15</v>
      </c>
      <c r="G2181" s="1" t="str">
        <f t="shared" si="81"/>
        <v>15/15</v>
      </c>
      <c r="H2181" s="1">
        <v>2100</v>
      </c>
      <c r="I2181" s="1">
        <v>97</v>
      </c>
      <c r="J2181" s="1">
        <v>90</v>
      </c>
      <c r="K2181" s="1" t="s">
        <v>2595</v>
      </c>
      <c r="L2181" s="1" t="s">
        <v>2596</v>
      </c>
      <c r="M2181" s="1">
        <v>2012</v>
      </c>
      <c r="N2181" s="1">
        <v>45.824458239185802</v>
      </c>
      <c r="O2181" s="1">
        <v>-64.243766047409295</v>
      </c>
      <c r="Q2181" s="1" t="s">
        <v>2597</v>
      </c>
      <c r="R2181" s="1" t="s">
        <v>22</v>
      </c>
    </row>
    <row r="2182" spans="1:18" hidden="1" x14ac:dyDescent="0.3">
      <c r="A2182" s="1" t="s">
        <v>2387</v>
      </c>
      <c r="B2182" s="1" t="s">
        <v>8396</v>
      </c>
      <c r="C2182" s="1" t="s">
        <v>2704</v>
      </c>
      <c r="D2182" s="1">
        <v>4.5999999999999996</v>
      </c>
      <c r="E2182" s="1" t="s">
        <v>2705</v>
      </c>
      <c r="F2182" s="1">
        <v>1</v>
      </c>
      <c r="G2182" s="1" t="str">
        <f>F2182&amp;"/"&amp;2</f>
        <v>1/2</v>
      </c>
      <c r="H2182" s="1">
        <v>2300</v>
      </c>
      <c r="I2182" s="1">
        <v>92</v>
      </c>
      <c r="J2182" s="1">
        <v>98</v>
      </c>
      <c r="K2182" s="1" t="s">
        <v>56</v>
      </c>
      <c r="L2182" s="1" t="s">
        <v>2303</v>
      </c>
      <c r="M2182" s="1">
        <v>2015</v>
      </c>
      <c r="N2182" s="1">
        <v>45.594793299999999</v>
      </c>
      <c r="O2182" s="1">
        <v>-62.374593500000003</v>
      </c>
      <c r="P2182" s="1" t="s">
        <v>2672</v>
      </c>
      <c r="Q2182" s="1" t="s">
        <v>2706</v>
      </c>
      <c r="R2182" s="1" t="s">
        <v>22</v>
      </c>
    </row>
    <row r="2183" spans="1:18" hidden="1" x14ac:dyDescent="0.3">
      <c r="A2183" s="1" t="s">
        <v>2387</v>
      </c>
      <c r="B2183" s="1" t="s">
        <v>8396</v>
      </c>
      <c r="C2183" s="1" t="s">
        <v>2704</v>
      </c>
      <c r="D2183" s="1">
        <v>4.5999999999999996</v>
      </c>
      <c r="E2183" s="1" t="s">
        <v>2707</v>
      </c>
      <c r="F2183" s="1">
        <v>2</v>
      </c>
      <c r="G2183" s="1" t="str">
        <f>F2183&amp;"/"&amp;2</f>
        <v>2/2</v>
      </c>
      <c r="H2183" s="1">
        <v>2300</v>
      </c>
      <c r="I2183" s="1">
        <v>92</v>
      </c>
      <c r="J2183" s="1">
        <v>98</v>
      </c>
      <c r="K2183" s="1" t="s">
        <v>56</v>
      </c>
      <c r="L2183" s="1" t="s">
        <v>2303</v>
      </c>
      <c r="M2183" s="1">
        <v>2015</v>
      </c>
      <c r="N2183" s="1">
        <v>45.590641900000001</v>
      </c>
      <c r="O2183" s="1">
        <v>-62.371027300000002</v>
      </c>
      <c r="P2183" s="1" t="s">
        <v>2672</v>
      </c>
      <c r="Q2183" s="1" t="s">
        <v>2706</v>
      </c>
      <c r="R2183" s="1" t="s">
        <v>22</v>
      </c>
    </row>
    <row r="2184" spans="1:18" hidden="1" x14ac:dyDescent="0.3">
      <c r="A2184" s="1" t="s">
        <v>2387</v>
      </c>
      <c r="B2184" s="1" t="s">
        <v>8396</v>
      </c>
      <c r="C2184" s="1" t="s">
        <v>2840</v>
      </c>
      <c r="D2184" s="1">
        <v>1.7</v>
      </c>
      <c r="E2184" s="1" t="s">
        <v>2841</v>
      </c>
      <c r="F2184" s="1">
        <v>1</v>
      </c>
      <c r="G2184" s="1" t="str">
        <f>F2184&amp;"/"&amp;3</f>
        <v>1/3</v>
      </c>
      <c r="H2184" s="1">
        <v>1600</v>
      </c>
      <c r="I2184" s="1">
        <v>92</v>
      </c>
      <c r="J2184" s="1">
        <v>85</v>
      </c>
      <c r="K2184" s="1" t="s">
        <v>56</v>
      </c>
      <c r="L2184" s="1" t="s">
        <v>2303</v>
      </c>
      <c r="M2184" s="1">
        <v>2016</v>
      </c>
      <c r="N2184" s="1">
        <v>45.632541000000003</v>
      </c>
      <c r="O2184" s="1">
        <v>-62.278396999999998</v>
      </c>
      <c r="P2184" s="1" t="s">
        <v>2672</v>
      </c>
      <c r="Q2184" s="1" t="s">
        <v>2842</v>
      </c>
      <c r="R2184" s="1" t="s">
        <v>22</v>
      </c>
    </row>
    <row r="2185" spans="1:18" hidden="1" x14ac:dyDescent="0.3">
      <c r="A2185" s="1" t="s">
        <v>2387</v>
      </c>
      <c r="B2185" s="1" t="s">
        <v>8396</v>
      </c>
      <c r="C2185" s="1" t="s">
        <v>8352</v>
      </c>
      <c r="D2185" s="1">
        <v>1.7</v>
      </c>
      <c r="E2185" s="1" t="s">
        <v>2843</v>
      </c>
      <c r="F2185" s="1">
        <v>2</v>
      </c>
      <c r="G2185" s="1" t="str">
        <f>F2185&amp;"/"&amp;3</f>
        <v>2/3</v>
      </c>
      <c r="H2185" s="1">
        <v>50</v>
      </c>
      <c r="I2185" s="1">
        <v>21.5</v>
      </c>
      <c r="J2185" s="1">
        <v>42</v>
      </c>
      <c r="K2185" s="1" t="s">
        <v>2676</v>
      </c>
      <c r="L2185" s="1" t="s">
        <v>2677</v>
      </c>
      <c r="M2185" s="1">
        <v>2016</v>
      </c>
      <c r="N2185" s="1">
        <v>45.637329999999999</v>
      </c>
      <c r="O2185" s="1">
        <v>-62.290666000000002</v>
      </c>
      <c r="Q2185" s="1" t="s">
        <v>2844</v>
      </c>
      <c r="R2185" s="1" t="s">
        <v>1013</v>
      </c>
    </row>
    <row r="2186" spans="1:18" hidden="1" x14ac:dyDescent="0.3">
      <c r="A2186" s="1" t="s">
        <v>2387</v>
      </c>
      <c r="B2186" s="1" t="s">
        <v>8396</v>
      </c>
      <c r="C2186" s="1" t="s">
        <v>8352</v>
      </c>
      <c r="D2186" s="1">
        <v>1.7</v>
      </c>
      <c r="E2186" s="1" t="s">
        <v>2845</v>
      </c>
      <c r="F2186" s="1">
        <v>3</v>
      </c>
      <c r="G2186" s="1" t="str">
        <f>F2186&amp;"/"&amp;3</f>
        <v>3/3</v>
      </c>
      <c r="H2186" s="1">
        <v>50</v>
      </c>
      <c r="I2186" s="1">
        <v>21.5</v>
      </c>
      <c r="J2186" s="1">
        <v>42</v>
      </c>
      <c r="K2186" s="1" t="s">
        <v>2676</v>
      </c>
      <c r="L2186" s="1" t="s">
        <v>2677</v>
      </c>
      <c r="M2186" s="1">
        <v>2016</v>
      </c>
      <c r="N2186" s="1">
        <v>45.636789</v>
      </c>
      <c r="O2186" s="1">
        <v>-62.287284999999997</v>
      </c>
      <c r="Q2186" s="1" t="s">
        <v>2844</v>
      </c>
      <c r="R2186" s="1" t="s">
        <v>1013</v>
      </c>
    </row>
    <row r="2187" spans="1:18" hidden="1" x14ac:dyDescent="0.3">
      <c r="A2187" s="2" t="s">
        <v>2387</v>
      </c>
      <c r="B2187" s="2" t="s">
        <v>8396</v>
      </c>
      <c r="C2187" s="2" t="s">
        <v>2846</v>
      </c>
      <c r="D2187" s="1">
        <v>1.7</v>
      </c>
      <c r="E2187" s="1" t="s">
        <v>2847</v>
      </c>
      <c r="F2187" s="1">
        <v>1</v>
      </c>
      <c r="G2187" s="1" t="str">
        <f>F2187&amp;"/"&amp;1</f>
        <v>1/1</v>
      </c>
      <c r="H2187" s="1">
        <v>1700</v>
      </c>
      <c r="I2187" s="1">
        <v>100</v>
      </c>
      <c r="J2187" s="1">
        <v>100</v>
      </c>
      <c r="K2187" s="1" t="s">
        <v>25</v>
      </c>
      <c r="L2187" s="1" t="s">
        <v>2645</v>
      </c>
      <c r="M2187" s="1">
        <v>2016</v>
      </c>
      <c r="N2187" s="1">
        <v>46.146833000000001</v>
      </c>
      <c r="O2187" s="1">
        <v>-60.696196999999998</v>
      </c>
      <c r="P2187" s="1" t="s">
        <v>2682</v>
      </c>
      <c r="Q2187" s="1" t="s">
        <v>2848</v>
      </c>
      <c r="R2187" s="1" t="s">
        <v>22</v>
      </c>
    </row>
    <row r="2188" spans="1:18" hidden="1" x14ac:dyDescent="0.3">
      <c r="A2188" s="2" t="s">
        <v>2387</v>
      </c>
      <c r="B2188" s="2" t="s">
        <v>8396</v>
      </c>
      <c r="C2188" s="2" t="s">
        <v>2708</v>
      </c>
      <c r="D2188" s="1">
        <v>4.7</v>
      </c>
      <c r="E2188" s="1" t="s">
        <v>2709</v>
      </c>
      <c r="F2188" s="1">
        <v>1</v>
      </c>
      <c r="G2188" s="1" t="str">
        <f>F2188&amp;"/"&amp;2</f>
        <v>1/2</v>
      </c>
      <c r="H2188" s="1">
        <v>2350</v>
      </c>
      <c r="I2188" s="1">
        <v>92</v>
      </c>
      <c r="J2188" s="1">
        <v>98</v>
      </c>
      <c r="K2188" s="1" t="s">
        <v>56</v>
      </c>
      <c r="L2188" s="1" t="s">
        <v>2303</v>
      </c>
      <c r="M2188" s="1">
        <v>2015</v>
      </c>
      <c r="N2188" s="1">
        <v>46.158391313769798</v>
      </c>
      <c r="O2188" s="1">
        <v>-60.403394514406898</v>
      </c>
      <c r="Q2188" s="1" t="s">
        <v>2710</v>
      </c>
      <c r="R2188" s="1" t="s">
        <v>22</v>
      </c>
    </row>
    <row r="2189" spans="1:18" hidden="1" x14ac:dyDescent="0.3">
      <c r="A2189" s="2" t="s">
        <v>2387</v>
      </c>
      <c r="B2189" s="2" t="s">
        <v>8396</v>
      </c>
      <c r="C2189" s="2" t="s">
        <v>2708</v>
      </c>
      <c r="D2189" s="1">
        <v>4.7</v>
      </c>
      <c r="E2189" s="1" t="s">
        <v>2711</v>
      </c>
      <c r="F2189" s="1">
        <v>2</v>
      </c>
      <c r="G2189" s="1" t="str">
        <f>F2189&amp;"/"&amp;2</f>
        <v>2/2</v>
      </c>
      <c r="H2189" s="1">
        <v>2350</v>
      </c>
      <c r="I2189" s="1">
        <v>92</v>
      </c>
      <c r="J2189" s="1">
        <v>98</v>
      </c>
      <c r="K2189" s="1" t="s">
        <v>56</v>
      </c>
      <c r="L2189" s="1" t="s">
        <v>2303</v>
      </c>
      <c r="M2189" s="1">
        <v>2015</v>
      </c>
      <c r="N2189" s="1">
        <v>46.153421992196797</v>
      </c>
      <c r="O2189" s="1">
        <v>-60.402749767233303</v>
      </c>
      <c r="Q2189" s="1" t="s">
        <v>2710</v>
      </c>
      <c r="R2189" s="1" t="s">
        <v>22</v>
      </c>
    </row>
    <row r="2190" spans="1:18" hidden="1" x14ac:dyDescent="0.3">
      <c r="A2190" s="2" t="s">
        <v>2387</v>
      </c>
      <c r="B2190" s="2" t="s">
        <v>8396</v>
      </c>
      <c r="C2190" s="2" t="s">
        <v>2712</v>
      </c>
      <c r="D2190" s="1">
        <v>3.2</v>
      </c>
      <c r="E2190" s="1" t="s">
        <v>2713</v>
      </c>
      <c r="F2190" s="1">
        <v>1</v>
      </c>
      <c r="G2190" s="1" t="str">
        <f>F2190&amp;"/"&amp;2</f>
        <v>1/2</v>
      </c>
      <c r="H2190" s="1">
        <v>1600</v>
      </c>
      <c r="I2190" s="1">
        <v>82.5</v>
      </c>
      <c r="J2190" s="1">
        <v>80</v>
      </c>
      <c r="K2190" s="1" t="s">
        <v>203</v>
      </c>
      <c r="L2190" s="1" t="s">
        <v>2653</v>
      </c>
      <c r="M2190" s="1">
        <v>2015</v>
      </c>
      <c r="N2190" s="1">
        <v>43.522734999999997</v>
      </c>
      <c r="O2190" s="1">
        <v>-65.666345000000007</v>
      </c>
      <c r="Q2190" s="1" t="s">
        <v>2714</v>
      </c>
      <c r="R2190" s="1" t="s">
        <v>22</v>
      </c>
    </row>
    <row r="2191" spans="1:18" hidden="1" x14ac:dyDescent="0.3">
      <c r="A2191" s="2" t="s">
        <v>2387</v>
      </c>
      <c r="B2191" s="2" t="s">
        <v>8396</v>
      </c>
      <c r="C2191" s="2" t="s">
        <v>2712</v>
      </c>
      <c r="D2191" s="1">
        <v>3.2</v>
      </c>
      <c r="E2191" s="1" t="s">
        <v>2715</v>
      </c>
      <c r="F2191" s="1">
        <v>2</v>
      </c>
      <c r="G2191" s="1" t="str">
        <f>F2191&amp;"/"&amp;2</f>
        <v>2/2</v>
      </c>
      <c r="H2191" s="1">
        <v>1600</v>
      </c>
      <c r="I2191" s="1">
        <v>82.5</v>
      </c>
      <c r="J2191" s="1">
        <v>80</v>
      </c>
      <c r="K2191" s="1" t="s">
        <v>203</v>
      </c>
      <c r="L2191" s="1" t="s">
        <v>2653</v>
      </c>
      <c r="M2191" s="1">
        <v>2015</v>
      </c>
      <c r="N2191" s="1">
        <v>43.519578000000003</v>
      </c>
      <c r="O2191" s="1">
        <v>-65.661654999999996</v>
      </c>
      <c r="Q2191" s="1" t="s">
        <v>2714</v>
      </c>
      <c r="R2191" s="1" t="s">
        <v>22</v>
      </c>
    </row>
    <row r="2192" spans="1:18" hidden="1" x14ac:dyDescent="0.3">
      <c r="A2192" s="2" t="s">
        <v>2387</v>
      </c>
      <c r="B2192" s="2" t="s">
        <v>8396</v>
      </c>
      <c r="C2192" s="2" t="s">
        <v>2716</v>
      </c>
      <c r="D2192" s="1">
        <v>2.2999999999999998</v>
      </c>
      <c r="E2192" s="1" t="s">
        <v>2717</v>
      </c>
      <c r="F2192" s="1">
        <v>1</v>
      </c>
      <c r="G2192" s="1" t="str">
        <f>F2192&amp;"/"&amp;1</f>
        <v>1/1</v>
      </c>
      <c r="H2192" s="1">
        <v>2300</v>
      </c>
      <c r="I2192" s="1">
        <v>92</v>
      </c>
      <c r="J2192" s="1">
        <v>98</v>
      </c>
      <c r="K2192" s="1" t="s">
        <v>56</v>
      </c>
      <c r="L2192" s="1" t="s">
        <v>2303</v>
      </c>
      <c r="M2192" s="1">
        <v>2015</v>
      </c>
      <c r="N2192" s="1">
        <v>45.993053000000003</v>
      </c>
      <c r="O2192" s="1">
        <v>-59.907584999999997</v>
      </c>
      <c r="P2192" s="1" t="s">
        <v>2672</v>
      </c>
      <c r="Q2192" s="1" t="s">
        <v>2718</v>
      </c>
      <c r="R2192" s="1" t="s">
        <v>22</v>
      </c>
    </row>
    <row r="2193" spans="1:18" hidden="1" x14ac:dyDescent="0.3">
      <c r="A2193" s="1" t="s">
        <v>2387</v>
      </c>
      <c r="B2193" s="1" t="s">
        <v>8396</v>
      </c>
      <c r="C2193" s="1" t="s">
        <v>2719</v>
      </c>
      <c r="D2193" s="1">
        <v>1.99</v>
      </c>
      <c r="E2193" s="1" t="s">
        <v>2720</v>
      </c>
      <c r="F2193" s="1">
        <v>1</v>
      </c>
      <c r="G2193" s="1" t="str">
        <f>F2193&amp;"/"&amp;1</f>
        <v>1/1</v>
      </c>
      <c r="H2193" s="1">
        <v>1990</v>
      </c>
      <c r="I2193" s="1">
        <v>100</v>
      </c>
      <c r="J2193" s="1">
        <v>80</v>
      </c>
      <c r="K2193" s="1" t="s">
        <v>25</v>
      </c>
      <c r="L2193" s="1" t="s">
        <v>2645</v>
      </c>
      <c r="M2193" s="1">
        <v>2015</v>
      </c>
      <c r="N2193" s="1">
        <v>43.750934000000001</v>
      </c>
      <c r="O2193" s="1">
        <v>-66.020472999999996</v>
      </c>
      <c r="P2193" s="1" t="s">
        <v>2682</v>
      </c>
      <c r="Q2193" s="1" t="s">
        <v>2721</v>
      </c>
      <c r="R2193" s="1" t="s">
        <v>22</v>
      </c>
    </row>
    <row r="2194" spans="1:18" hidden="1" x14ac:dyDescent="0.3">
      <c r="A2194" s="1" t="s">
        <v>2387</v>
      </c>
      <c r="B2194" s="1" t="s">
        <v>8396</v>
      </c>
      <c r="C2194" s="1" t="s">
        <v>2849</v>
      </c>
      <c r="D2194" s="1">
        <v>1.99</v>
      </c>
      <c r="E2194" s="1" t="s">
        <v>2850</v>
      </c>
      <c r="F2194" s="1">
        <v>1</v>
      </c>
      <c r="G2194" s="1" t="str">
        <f>F2194&amp;"/"&amp;1</f>
        <v>1/1</v>
      </c>
      <c r="H2194" s="1">
        <v>1990</v>
      </c>
      <c r="I2194" s="1">
        <v>100</v>
      </c>
      <c r="J2194" s="1">
        <v>95</v>
      </c>
      <c r="K2194" s="1" t="s">
        <v>25</v>
      </c>
      <c r="L2194" s="1" t="s">
        <v>2645</v>
      </c>
      <c r="M2194" s="1">
        <v>2016</v>
      </c>
      <c r="N2194" s="1">
        <v>43.973393000000002</v>
      </c>
      <c r="O2194" s="1">
        <v>-66.083070000000006</v>
      </c>
      <c r="P2194" s="1" t="s">
        <v>2682</v>
      </c>
      <c r="Q2194" s="1" t="s">
        <v>2851</v>
      </c>
      <c r="R2194" s="1" t="s">
        <v>22</v>
      </c>
    </row>
    <row r="2195" spans="1:18" hidden="1" x14ac:dyDescent="0.3">
      <c r="A2195" s="1" t="s">
        <v>2387</v>
      </c>
      <c r="B2195" s="1" t="s">
        <v>8396</v>
      </c>
      <c r="C2195" s="1" t="s">
        <v>2397</v>
      </c>
      <c r="D2195" s="1">
        <v>0.6</v>
      </c>
      <c r="E2195" s="1" t="s">
        <v>2398</v>
      </c>
      <c r="F2195" s="1">
        <v>1</v>
      </c>
      <c r="G2195" s="1" t="str">
        <f>F2195&amp;"/"&amp;1</f>
        <v>1/1</v>
      </c>
      <c r="H2195" s="1">
        <v>600</v>
      </c>
      <c r="I2195" s="1">
        <v>48</v>
      </c>
      <c r="J2195" s="1">
        <v>50</v>
      </c>
      <c r="K2195" s="1" t="s">
        <v>2394</v>
      </c>
      <c r="L2195" s="1" t="s">
        <v>2395</v>
      </c>
      <c r="M2195" s="1">
        <v>2005</v>
      </c>
      <c r="N2195" s="1">
        <v>45.267192999999999</v>
      </c>
      <c r="O2195" s="1">
        <v>-63.251702000000002</v>
      </c>
      <c r="Q2195" s="1" t="s">
        <v>2399</v>
      </c>
      <c r="R2195" s="1" t="s">
        <v>1082</v>
      </c>
    </row>
    <row r="2196" spans="1:18" hidden="1" x14ac:dyDescent="0.3">
      <c r="A2196" s="1" t="s">
        <v>2387</v>
      </c>
      <c r="B2196" s="1" t="s">
        <v>8396</v>
      </c>
      <c r="C2196" s="1" t="s">
        <v>2643</v>
      </c>
      <c r="D2196" s="1">
        <v>10</v>
      </c>
      <c r="E2196" s="1" t="s">
        <v>2644</v>
      </c>
      <c r="F2196" s="1">
        <v>1</v>
      </c>
      <c r="G2196" s="1" t="str">
        <f>F2196&amp;"/"&amp;5</f>
        <v>1/5</v>
      </c>
      <c r="H2196" s="1">
        <v>2000</v>
      </c>
      <c r="I2196" s="1">
        <v>100</v>
      </c>
      <c r="J2196" s="1">
        <v>100</v>
      </c>
      <c r="K2196" s="1" t="s">
        <v>25</v>
      </c>
      <c r="L2196" s="1" t="s">
        <v>2645</v>
      </c>
      <c r="M2196" s="1">
        <v>2014</v>
      </c>
      <c r="N2196" s="1">
        <v>44.777776336708598</v>
      </c>
      <c r="O2196" s="1">
        <v>-63.842523630768802</v>
      </c>
      <c r="Q2196" s="1" t="s">
        <v>2646</v>
      </c>
      <c r="R2196" s="1" t="s">
        <v>22</v>
      </c>
    </row>
    <row r="2197" spans="1:18" hidden="1" x14ac:dyDescent="0.3">
      <c r="A2197" s="1" t="s">
        <v>2387</v>
      </c>
      <c r="B2197" s="1" t="s">
        <v>8396</v>
      </c>
      <c r="C2197" s="1" t="s">
        <v>2643</v>
      </c>
      <c r="D2197" s="1">
        <v>10</v>
      </c>
      <c r="E2197" s="1" t="s">
        <v>2647</v>
      </c>
      <c r="F2197" s="1">
        <v>2</v>
      </c>
      <c r="G2197" s="1" t="str">
        <f>F2197&amp;"/"&amp;5</f>
        <v>2/5</v>
      </c>
      <c r="H2197" s="1">
        <v>2000</v>
      </c>
      <c r="I2197" s="1">
        <v>100</v>
      </c>
      <c r="J2197" s="1">
        <v>100</v>
      </c>
      <c r="K2197" s="1" t="s">
        <v>25</v>
      </c>
      <c r="L2197" s="1" t="s">
        <v>2645</v>
      </c>
      <c r="M2197" s="1">
        <v>2014</v>
      </c>
      <c r="N2197" s="1">
        <v>44.774414485283003</v>
      </c>
      <c r="O2197" s="1">
        <v>-63.840727536558603</v>
      </c>
      <c r="Q2197" s="1" t="s">
        <v>2646</v>
      </c>
      <c r="R2197" s="1" t="s">
        <v>22</v>
      </c>
    </row>
    <row r="2198" spans="1:18" hidden="1" x14ac:dyDescent="0.3">
      <c r="A2198" s="1" t="s">
        <v>2387</v>
      </c>
      <c r="B2198" s="1" t="s">
        <v>8396</v>
      </c>
      <c r="C2198" s="1" t="s">
        <v>2643</v>
      </c>
      <c r="D2198" s="1">
        <v>10</v>
      </c>
      <c r="E2198" s="1" t="s">
        <v>2648</v>
      </c>
      <c r="F2198" s="1">
        <v>3</v>
      </c>
      <c r="G2198" s="1" t="str">
        <f>F2198&amp;"/"&amp;5</f>
        <v>3/5</v>
      </c>
      <c r="H2198" s="1">
        <v>2000</v>
      </c>
      <c r="I2198" s="1">
        <v>100</v>
      </c>
      <c r="J2198" s="1">
        <v>100</v>
      </c>
      <c r="K2198" s="1" t="s">
        <v>25</v>
      </c>
      <c r="L2198" s="1" t="s">
        <v>2645</v>
      </c>
      <c r="M2198" s="1">
        <v>2014</v>
      </c>
      <c r="N2198" s="1">
        <v>44.770135131079698</v>
      </c>
      <c r="O2198" s="1">
        <v>-63.838120055306803</v>
      </c>
      <c r="Q2198" s="1" t="s">
        <v>2646</v>
      </c>
      <c r="R2198" s="1" t="s">
        <v>22</v>
      </c>
    </row>
    <row r="2199" spans="1:18" hidden="1" x14ac:dyDescent="0.3">
      <c r="A2199" s="1" t="s">
        <v>2387</v>
      </c>
      <c r="B2199" s="1" t="s">
        <v>8396</v>
      </c>
      <c r="C2199" s="1" t="s">
        <v>2643</v>
      </c>
      <c r="D2199" s="1">
        <v>10</v>
      </c>
      <c r="E2199" s="1" t="s">
        <v>2649</v>
      </c>
      <c r="F2199" s="1">
        <v>4</v>
      </c>
      <c r="G2199" s="1" t="str">
        <f>F2199&amp;"/"&amp;5</f>
        <v>4/5</v>
      </c>
      <c r="H2199" s="1">
        <v>2000</v>
      </c>
      <c r="I2199" s="1">
        <v>100</v>
      </c>
      <c r="J2199" s="1">
        <v>100</v>
      </c>
      <c r="K2199" s="1" t="s">
        <v>25</v>
      </c>
      <c r="L2199" s="1" t="s">
        <v>2645</v>
      </c>
      <c r="M2199" s="1">
        <v>2014</v>
      </c>
      <c r="N2199" s="1">
        <v>44.767207188673503</v>
      </c>
      <c r="O2199" s="1">
        <v>-63.835202764369903</v>
      </c>
      <c r="Q2199" s="1" t="s">
        <v>2646</v>
      </c>
      <c r="R2199" s="1" t="s">
        <v>22</v>
      </c>
    </row>
    <row r="2200" spans="1:18" hidden="1" x14ac:dyDescent="0.3">
      <c r="A2200" s="1" t="s">
        <v>2387</v>
      </c>
      <c r="B2200" s="1" t="s">
        <v>8396</v>
      </c>
      <c r="C2200" s="1" t="s">
        <v>2643</v>
      </c>
      <c r="D2200" s="1">
        <v>10</v>
      </c>
      <c r="E2200" s="1" t="s">
        <v>2650</v>
      </c>
      <c r="F2200" s="1">
        <v>5</v>
      </c>
      <c r="G2200" s="1" t="str">
        <f>F2200&amp;"/"&amp;5</f>
        <v>5/5</v>
      </c>
      <c r="H2200" s="1">
        <v>2000</v>
      </c>
      <c r="I2200" s="1">
        <v>100</v>
      </c>
      <c r="J2200" s="1">
        <v>100</v>
      </c>
      <c r="K2200" s="1" t="s">
        <v>25</v>
      </c>
      <c r="L2200" s="1" t="s">
        <v>2645</v>
      </c>
      <c r="M2200" s="1">
        <v>2014</v>
      </c>
      <c r="N2200" s="1">
        <v>44.763684291796501</v>
      </c>
      <c r="O2200" s="1">
        <v>-63.827401748901202</v>
      </c>
      <c r="Q2200" s="1" t="s">
        <v>2646</v>
      </c>
      <c r="R2200" s="1" t="s">
        <v>22</v>
      </c>
    </row>
    <row r="2201" spans="1:18" hidden="1" x14ac:dyDescent="0.3">
      <c r="A2201" s="1" t="s">
        <v>2387</v>
      </c>
      <c r="B2201" s="1" t="s">
        <v>8396</v>
      </c>
      <c r="C2201" s="1" t="s">
        <v>2889</v>
      </c>
      <c r="D2201" s="1">
        <v>7.05</v>
      </c>
      <c r="E2201" s="1" t="s">
        <v>2890</v>
      </c>
      <c r="F2201" s="1">
        <v>1</v>
      </c>
      <c r="G2201" s="1" t="str">
        <f>F2201&amp;"/"&amp;3</f>
        <v>1/3</v>
      </c>
      <c r="H2201" s="1">
        <v>2350</v>
      </c>
      <c r="I2201" s="1">
        <v>92</v>
      </c>
      <c r="J2201" s="1">
        <v>85</v>
      </c>
      <c r="K2201" s="1" t="s">
        <v>56</v>
      </c>
      <c r="L2201" s="1" t="s">
        <v>2303</v>
      </c>
      <c r="M2201" s="1">
        <v>2017</v>
      </c>
      <c r="N2201" s="1">
        <v>44.502518000000002</v>
      </c>
      <c r="O2201" s="1">
        <v>-63.710269999999902</v>
      </c>
      <c r="Q2201" s="1" t="s">
        <v>2891</v>
      </c>
      <c r="R2201" s="1" t="s">
        <v>22</v>
      </c>
    </row>
    <row r="2202" spans="1:18" hidden="1" x14ac:dyDescent="0.3">
      <c r="A2202" s="1" t="s">
        <v>2387</v>
      </c>
      <c r="B2202" s="1" t="s">
        <v>8396</v>
      </c>
      <c r="C2202" s="1" t="s">
        <v>2889</v>
      </c>
      <c r="D2202" s="1">
        <v>7.05</v>
      </c>
      <c r="E2202" s="1" t="s">
        <v>2892</v>
      </c>
      <c r="F2202" s="1">
        <v>2</v>
      </c>
      <c r="G2202" s="1" t="str">
        <f>F2202&amp;"/"&amp;3</f>
        <v>2/3</v>
      </c>
      <c r="H2202" s="1">
        <v>2350</v>
      </c>
      <c r="I2202" s="1">
        <v>92</v>
      </c>
      <c r="J2202" s="1">
        <v>85</v>
      </c>
      <c r="K2202" s="1" t="s">
        <v>56</v>
      </c>
      <c r="L2202" s="1" t="s">
        <v>2303</v>
      </c>
      <c r="M2202" s="1">
        <v>2017</v>
      </c>
      <c r="N2202" s="1">
        <v>44.505343000000003</v>
      </c>
      <c r="O2202" s="1">
        <v>-63.711536000000002</v>
      </c>
      <c r="Q2202" s="1" t="s">
        <v>2891</v>
      </c>
      <c r="R2202" s="1" t="s">
        <v>22</v>
      </c>
    </row>
    <row r="2203" spans="1:18" hidden="1" x14ac:dyDescent="0.3">
      <c r="A2203" s="1" t="s">
        <v>2387</v>
      </c>
      <c r="B2203" s="1" t="s">
        <v>8396</v>
      </c>
      <c r="C2203" s="1" t="s">
        <v>2889</v>
      </c>
      <c r="D2203" s="1">
        <v>7.05</v>
      </c>
      <c r="E2203" s="1" t="s">
        <v>2893</v>
      </c>
      <c r="F2203" s="1">
        <v>3</v>
      </c>
      <c r="G2203" s="1" t="str">
        <f>F2203&amp;"/"&amp;3</f>
        <v>3/3</v>
      </c>
      <c r="H2203" s="1">
        <v>2350</v>
      </c>
      <c r="I2203" s="1">
        <v>92</v>
      </c>
      <c r="J2203" s="1">
        <v>85</v>
      </c>
      <c r="K2203" s="1" t="s">
        <v>56</v>
      </c>
      <c r="L2203" s="1" t="s">
        <v>2303</v>
      </c>
      <c r="M2203" s="1">
        <v>2017</v>
      </c>
      <c r="N2203" s="1">
        <v>44.508192000000001</v>
      </c>
      <c r="O2203" s="1">
        <v>-63.712801999999897</v>
      </c>
      <c r="Q2203" s="1" t="s">
        <v>2891</v>
      </c>
      <c r="R2203" s="1" t="s">
        <v>22</v>
      </c>
    </row>
    <row r="2204" spans="1:18" hidden="1" x14ac:dyDescent="0.3">
      <c r="A2204" s="1" t="s">
        <v>2387</v>
      </c>
      <c r="B2204" s="1" t="s">
        <v>8396</v>
      </c>
      <c r="C2204" s="1" t="s">
        <v>2722</v>
      </c>
      <c r="D2204" s="1">
        <v>0.9</v>
      </c>
      <c r="E2204" s="1" t="s">
        <v>2723</v>
      </c>
      <c r="F2204" s="1">
        <v>1</v>
      </c>
      <c r="G2204" s="1" t="str">
        <f>F2204&amp;"/"&amp;1</f>
        <v>1/1</v>
      </c>
      <c r="H2204" s="1">
        <v>900</v>
      </c>
      <c r="I2204" s="1">
        <v>44</v>
      </c>
      <c r="J2204" s="1">
        <v>55</v>
      </c>
      <c r="K2204" s="1" t="s">
        <v>56</v>
      </c>
      <c r="L2204" s="1" t="s">
        <v>2724</v>
      </c>
      <c r="M2204" s="1">
        <v>2015</v>
      </c>
      <c r="N2204" s="1">
        <v>46.58231</v>
      </c>
      <c r="O2204" s="1">
        <v>-60.974131999999997</v>
      </c>
      <c r="Q2204" s="1" t="s">
        <v>2725</v>
      </c>
      <c r="R2204" s="1" t="s">
        <v>22</v>
      </c>
    </row>
    <row r="2205" spans="1:18" hidden="1" x14ac:dyDescent="0.3">
      <c r="A2205" s="1" t="s">
        <v>2387</v>
      </c>
      <c r="B2205" s="1" t="s">
        <v>8396</v>
      </c>
      <c r="C2205" s="1" t="s">
        <v>2726</v>
      </c>
      <c r="D2205" s="1">
        <v>0.3</v>
      </c>
      <c r="E2205" s="1" t="s">
        <v>2727</v>
      </c>
      <c r="F2205" s="1">
        <v>1</v>
      </c>
      <c r="G2205" s="1" t="str">
        <f t="shared" ref="G2205:G2210" si="82">F2205&amp;"/"&amp;6</f>
        <v>1/6</v>
      </c>
      <c r="H2205" s="1">
        <v>50</v>
      </c>
      <c r="I2205" s="1">
        <v>21.5</v>
      </c>
      <c r="J2205" s="1">
        <v>42</v>
      </c>
      <c r="K2205" s="1" t="s">
        <v>2676</v>
      </c>
      <c r="L2205" s="1" t="s">
        <v>2677</v>
      </c>
      <c r="M2205" s="1">
        <v>2015</v>
      </c>
      <c r="N2205" s="1">
        <v>46.581721000000002</v>
      </c>
      <c r="O2205" s="1">
        <v>-60.972102999999997</v>
      </c>
      <c r="Q2205" s="1" t="s">
        <v>2728</v>
      </c>
      <c r="R2205" s="1" t="s">
        <v>22</v>
      </c>
    </row>
    <row r="2206" spans="1:18" hidden="1" x14ac:dyDescent="0.3">
      <c r="A2206" s="1" t="s">
        <v>2387</v>
      </c>
      <c r="B2206" s="1" t="s">
        <v>8396</v>
      </c>
      <c r="C2206" s="1" t="s">
        <v>2726</v>
      </c>
      <c r="D2206" s="1">
        <v>0.3</v>
      </c>
      <c r="E2206" s="1" t="s">
        <v>2729</v>
      </c>
      <c r="F2206" s="1">
        <v>2</v>
      </c>
      <c r="G2206" s="1" t="str">
        <f t="shared" si="82"/>
        <v>2/6</v>
      </c>
      <c r="H2206" s="1">
        <v>50</v>
      </c>
      <c r="I2206" s="1">
        <v>21.5</v>
      </c>
      <c r="J2206" s="1">
        <v>42</v>
      </c>
      <c r="K2206" s="1" t="s">
        <v>2676</v>
      </c>
      <c r="L2206" s="1" t="s">
        <v>2677</v>
      </c>
      <c r="M2206" s="1">
        <v>2015</v>
      </c>
      <c r="N2206" s="1">
        <v>46.581226000000001</v>
      </c>
      <c r="O2206" s="1">
        <v>-60.970709999999997</v>
      </c>
      <c r="Q2206" s="1" t="s">
        <v>2728</v>
      </c>
      <c r="R2206" s="1" t="s">
        <v>22</v>
      </c>
    </row>
    <row r="2207" spans="1:18" hidden="1" x14ac:dyDescent="0.3">
      <c r="A2207" s="1" t="s">
        <v>2387</v>
      </c>
      <c r="B2207" s="1" t="s">
        <v>8396</v>
      </c>
      <c r="C2207" s="1" t="s">
        <v>2726</v>
      </c>
      <c r="D2207" s="1">
        <v>0.3</v>
      </c>
      <c r="E2207" s="1" t="s">
        <v>2894</v>
      </c>
      <c r="F2207" s="1">
        <v>3</v>
      </c>
      <c r="G2207" s="1" t="str">
        <f t="shared" si="82"/>
        <v>3/6</v>
      </c>
      <c r="H2207" s="1">
        <v>50</v>
      </c>
      <c r="I2207" s="1">
        <v>21.5</v>
      </c>
      <c r="J2207" s="1">
        <v>42</v>
      </c>
      <c r="K2207" s="1" t="s">
        <v>2676</v>
      </c>
      <c r="L2207" s="1" t="s">
        <v>2677</v>
      </c>
      <c r="M2207" s="1">
        <v>2017</v>
      </c>
      <c r="N2207" s="1">
        <v>46.580691000000002</v>
      </c>
      <c r="O2207" s="1">
        <v>-60.969189</v>
      </c>
      <c r="Q2207" s="1" t="s">
        <v>2728</v>
      </c>
      <c r="R2207" s="1" t="s">
        <v>22</v>
      </c>
    </row>
    <row r="2208" spans="1:18" hidden="1" x14ac:dyDescent="0.3">
      <c r="A2208" s="1" t="s">
        <v>2387</v>
      </c>
      <c r="B2208" s="1" t="s">
        <v>8396</v>
      </c>
      <c r="C2208" s="1" t="s">
        <v>2726</v>
      </c>
      <c r="D2208" s="1">
        <v>0.3</v>
      </c>
      <c r="E2208" s="1" t="s">
        <v>2895</v>
      </c>
      <c r="F2208" s="1">
        <v>4</v>
      </c>
      <c r="G2208" s="1" t="str">
        <f t="shared" si="82"/>
        <v>4/6</v>
      </c>
      <c r="H2208" s="1">
        <v>50</v>
      </c>
      <c r="I2208" s="1">
        <v>21.5</v>
      </c>
      <c r="J2208" s="1">
        <v>42</v>
      </c>
      <c r="K2208" s="1" t="s">
        <v>2676</v>
      </c>
      <c r="L2208" s="1" t="s">
        <v>2677</v>
      </c>
      <c r="M2208" s="1">
        <v>2017</v>
      </c>
      <c r="N2208" s="1">
        <v>46.580157</v>
      </c>
      <c r="O2208" s="1">
        <v>-60.967691000000002</v>
      </c>
      <c r="Q2208" s="1" t="s">
        <v>2728</v>
      </c>
      <c r="R2208" s="1" t="s">
        <v>22</v>
      </c>
    </row>
    <row r="2209" spans="1:18" hidden="1" x14ac:dyDescent="0.3">
      <c r="A2209" s="1" t="s">
        <v>2387</v>
      </c>
      <c r="B2209" s="1" t="s">
        <v>8396</v>
      </c>
      <c r="C2209" s="1" t="s">
        <v>2726</v>
      </c>
      <c r="D2209" s="1">
        <v>0.3</v>
      </c>
      <c r="E2209" s="1" t="s">
        <v>2896</v>
      </c>
      <c r="F2209" s="1">
        <v>5</v>
      </c>
      <c r="G2209" s="1" t="str">
        <f t="shared" si="82"/>
        <v>5/6</v>
      </c>
      <c r="H2209" s="1">
        <v>50</v>
      </c>
      <c r="I2209" s="1">
        <v>21.5</v>
      </c>
      <c r="J2209" s="1">
        <v>42</v>
      </c>
      <c r="K2209" s="1" t="s">
        <v>2676</v>
      </c>
      <c r="L2209" s="1" t="s">
        <v>2677</v>
      </c>
      <c r="M2209" s="1">
        <v>2017</v>
      </c>
      <c r="N2209" s="1">
        <v>46.579636000000001</v>
      </c>
      <c r="O2209" s="1">
        <v>-60.966213000000003</v>
      </c>
      <c r="Q2209" s="1" t="s">
        <v>2728</v>
      </c>
      <c r="R2209" s="1" t="s">
        <v>22</v>
      </c>
    </row>
    <row r="2210" spans="1:18" hidden="1" x14ac:dyDescent="0.3">
      <c r="A2210" s="1" t="s">
        <v>2387</v>
      </c>
      <c r="B2210" s="1" t="s">
        <v>8396</v>
      </c>
      <c r="C2210" s="1" t="s">
        <v>2726</v>
      </c>
      <c r="D2210" s="1">
        <v>0.3</v>
      </c>
      <c r="E2210" s="1" t="s">
        <v>2897</v>
      </c>
      <c r="F2210" s="1">
        <v>6</v>
      </c>
      <c r="G2210" s="1" t="str">
        <f t="shared" si="82"/>
        <v>6/6</v>
      </c>
      <c r="H2210" s="1">
        <v>50</v>
      </c>
      <c r="I2210" s="1">
        <v>21.5</v>
      </c>
      <c r="J2210" s="1">
        <v>42</v>
      </c>
      <c r="K2210" s="1" t="s">
        <v>2676</v>
      </c>
      <c r="L2210" s="1" t="s">
        <v>2677</v>
      </c>
      <c r="M2210" s="1">
        <v>2017</v>
      </c>
      <c r="N2210" s="1">
        <v>46.579194000000001</v>
      </c>
      <c r="O2210" s="1">
        <v>-60.965097</v>
      </c>
      <c r="Q2210" s="1" t="s">
        <v>2728</v>
      </c>
      <c r="R2210" s="1" t="s">
        <v>22</v>
      </c>
    </row>
    <row r="2211" spans="1:18" hidden="1" x14ac:dyDescent="0.3">
      <c r="A2211" s="1" t="s">
        <v>2387</v>
      </c>
      <c r="B2211" s="1" t="s">
        <v>8396</v>
      </c>
      <c r="C2211" s="1" t="s">
        <v>2622</v>
      </c>
      <c r="D2211" s="1">
        <v>2</v>
      </c>
      <c r="E2211" s="1" t="s">
        <v>2623</v>
      </c>
      <c r="F2211" s="1">
        <v>1</v>
      </c>
      <c r="G2211" s="1" t="str">
        <f>F2211&amp;"/"&amp;1</f>
        <v>1/1</v>
      </c>
      <c r="H2211" s="1">
        <v>2000</v>
      </c>
      <c r="I2211" s="1">
        <v>82</v>
      </c>
      <c r="J2211" s="1">
        <v>78</v>
      </c>
      <c r="K2211" s="1" t="s">
        <v>56</v>
      </c>
      <c r="L2211" s="1" t="s">
        <v>2540</v>
      </c>
      <c r="M2211" s="1">
        <v>2013</v>
      </c>
      <c r="N2211" s="1">
        <v>45.727665999999999</v>
      </c>
      <c r="O2211" s="1">
        <v>-61.425910000000002</v>
      </c>
      <c r="Q2211" s="1" t="s">
        <v>2624</v>
      </c>
      <c r="R2211" s="1" t="s">
        <v>22</v>
      </c>
    </row>
    <row r="2212" spans="1:18" hidden="1" x14ac:dyDescent="0.3">
      <c r="A2212" s="1" t="s">
        <v>2387</v>
      </c>
      <c r="B2212" s="1" t="s">
        <v>8396</v>
      </c>
      <c r="C2212" s="1" t="s">
        <v>2449</v>
      </c>
      <c r="D2212" s="1">
        <v>51</v>
      </c>
      <c r="E2212" s="1" t="s">
        <v>2450</v>
      </c>
      <c r="F2212" s="1">
        <v>1</v>
      </c>
      <c r="G2212" s="1" t="str">
        <f t="shared" ref="G2212:G2245" si="83">F2212&amp;"/"&amp;34</f>
        <v>1/34</v>
      </c>
      <c r="H2212" s="1">
        <v>1500</v>
      </c>
      <c r="I2212" s="1">
        <v>77</v>
      </c>
      <c r="J2212" s="1">
        <v>80</v>
      </c>
      <c r="K2212" s="1" t="s">
        <v>203</v>
      </c>
      <c r="L2212" s="1" t="s">
        <v>204</v>
      </c>
      <c r="M2212" s="1">
        <v>2009</v>
      </c>
      <c r="N2212" s="1">
        <v>45.580444782954302</v>
      </c>
      <c r="O2212" s="1">
        <v>-62.940144175129099</v>
      </c>
      <c r="Q2212" s="1" t="s">
        <v>2451</v>
      </c>
      <c r="R2212" s="1" t="s">
        <v>22</v>
      </c>
    </row>
    <row r="2213" spans="1:18" hidden="1" x14ac:dyDescent="0.3">
      <c r="A2213" s="1" t="s">
        <v>2387</v>
      </c>
      <c r="B2213" s="1" t="s">
        <v>8396</v>
      </c>
      <c r="C2213" s="1" t="s">
        <v>2449</v>
      </c>
      <c r="D2213" s="1">
        <v>51</v>
      </c>
      <c r="E2213" s="1" t="s">
        <v>2452</v>
      </c>
      <c r="F2213" s="1">
        <v>2</v>
      </c>
      <c r="G2213" s="1" t="str">
        <f t="shared" si="83"/>
        <v>2/34</v>
      </c>
      <c r="H2213" s="1">
        <v>1500</v>
      </c>
      <c r="I2213" s="1">
        <v>77</v>
      </c>
      <c r="J2213" s="1">
        <v>80</v>
      </c>
      <c r="K2213" s="1" t="s">
        <v>203</v>
      </c>
      <c r="L2213" s="1" t="s">
        <v>204</v>
      </c>
      <c r="M2213" s="1">
        <v>2009</v>
      </c>
      <c r="N2213" s="1">
        <v>45.582331527227197</v>
      </c>
      <c r="O2213" s="1">
        <v>-62.9438181358219</v>
      </c>
      <c r="Q2213" s="1" t="s">
        <v>2451</v>
      </c>
      <c r="R2213" s="1" t="s">
        <v>22</v>
      </c>
    </row>
    <row r="2214" spans="1:18" hidden="1" x14ac:dyDescent="0.3">
      <c r="A2214" s="1" t="s">
        <v>2387</v>
      </c>
      <c r="B2214" s="1" t="s">
        <v>8396</v>
      </c>
      <c r="C2214" s="1" t="s">
        <v>2449</v>
      </c>
      <c r="D2214" s="1">
        <v>51</v>
      </c>
      <c r="E2214" s="1" t="s">
        <v>2453</v>
      </c>
      <c r="F2214" s="1">
        <v>3</v>
      </c>
      <c r="G2214" s="1" t="str">
        <f t="shared" si="83"/>
        <v>3/34</v>
      </c>
      <c r="H2214" s="1">
        <v>1500</v>
      </c>
      <c r="I2214" s="1">
        <v>77</v>
      </c>
      <c r="J2214" s="1">
        <v>80</v>
      </c>
      <c r="K2214" s="1" t="s">
        <v>203</v>
      </c>
      <c r="L2214" s="1" t="s">
        <v>204</v>
      </c>
      <c r="M2214" s="1">
        <v>2009</v>
      </c>
      <c r="N2214" s="1">
        <v>45.5852923124013</v>
      </c>
      <c r="O2214" s="1">
        <v>-62.946417429754703</v>
      </c>
      <c r="Q2214" s="1" t="s">
        <v>2451</v>
      </c>
      <c r="R2214" s="1" t="s">
        <v>22</v>
      </c>
    </row>
    <row r="2215" spans="1:18" hidden="1" x14ac:dyDescent="0.3">
      <c r="A2215" s="1" t="s">
        <v>2387</v>
      </c>
      <c r="B2215" s="1" t="s">
        <v>8396</v>
      </c>
      <c r="C2215" s="1" t="s">
        <v>2449</v>
      </c>
      <c r="D2215" s="1">
        <v>51</v>
      </c>
      <c r="E2215" s="1" t="s">
        <v>2454</v>
      </c>
      <c r="F2215" s="1">
        <v>4</v>
      </c>
      <c r="G2215" s="1" t="str">
        <f t="shared" si="83"/>
        <v>4/34</v>
      </c>
      <c r="H2215" s="1">
        <v>1500</v>
      </c>
      <c r="I2215" s="1">
        <v>77</v>
      </c>
      <c r="J2215" s="1">
        <v>80</v>
      </c>
      <c r="K2215" s="1" t="s">
        <v>203</v>
      </c>
      <c r="L2215" s="1" t="s">
        <v>204</v>
      </c>
      <c r="M2215" s="1">
        <v>2009</v>
      </c>
      <c r="N2215" s="1">
        <v>45.582357893935097</v>
      </c>
      <c r="O2215" s="1">
        <v>-62.949496227380898</v>
      </c>
      <c r="Q2215" s="1" t="s">
        <v>2451</v>
      </c>
      <c r="R2215" s="1" t="s">
        <v>22</v>
      </c>
    </row>
    <row r="2216" spans="1:18" hidden="1" x14ac:dyDescent="0.3">
      <c r="A2216" s="1" t="s">
        <v>2387</v>
      </c>
      <c r="B2216" s="1" t="s">
        <v>8396</v>
      </c>
      <c r="C2216" s="1" t="s">
        <v>2449</v>
      </c>
      <c r="D2216" s="1">
        <v>51</v>
      </c>
      <c r="E2216" s="1" t="s">
        <v>2455</v>
      </c>
      <c r="F2216" s="1">
        <v>5</v>
      </c>
      <c r="G2216" s="1" t="str">
        <f t="shared" si="83"/>
        <v>5/34</v>
      </c>
      <c r="H2216" s="1">
        <v>1500</v>
      </c>
      <c r="I2216" s="1">
        <v>77</v>
      </c>
      <c r="J2216" s="1">
        <v>80</v>
      </c>
      <c r="K2216" s="1" t="s">
        <v>203</v>
      </c>
      <c r="L2216" s="1" t="s">
        <v>204</v>
      </c>
      <c r="M2216" s="1">
        <v>2009</v>
      </c>
      <c r="N2216" s="1">
        <v>45.578823502450199</v>
      </c>
      <c r="O2216" s="1">
        <v>-62.958258077097703</v>
      </c>
      <c r="Q2216" s="1" t="s">
        <v>2451</v>
      </c>
      <c r="R2216" s="1" t="s">
        <v>22</v>
      </c>
    </row>
    <row r="2217" spans="1:18" hidden="1" x14ac:dyDescent="0.3">
      <c r="A2217" s="1" t="s">
        <v>2387</v>
      </c>
      <c r="B2217" s="1" t="s">
        <v>8396</v>
      </c>
      <c r="C2217" s="1" t="s">
        <v>2449</v>
      </c>
      <c r="D2217" s="1">
        <v>51</v>
      </c>
      <c r="E2217" s="1" t="s">
        <v>2456</v>
      </c>
      <c r="F2217" s="1">
        <v>6</v>
      </c>
      <c r="G2217" s="1" t="str">
        <f t="shared" si="83"/>
        <v>6/34</v>
      </c>
      <c r="H2217" s="1">
        <v>1500</v>
      </c>
      <c r="I2217" s="1">
        <v>77</v>
      </c>
      <c r="J2217" s="1">
        <v>80</v>
      </c>
      <c r="K2217" s="1" t="s">
        <v>203</v>
      </c>
      <c r="L2217" s="1" t="s">
        <v>204</v>
      </c>
      <c r="M2217" s="1">
        <v>2009</v>
      </c>
      <c r="N2217" s="1">
        <v>45.573614829199201</v>
      </c>
      <c r="O2217" s="1">
        <v>-62.961940384449399</v>
      </c>
      <c r="Q2217" s="1" t="s">
        <v>2451</v>
      </c>
      <c r="R2217" s="1" t="s">
        <v>22</v>
      </c>
    </row>
    <row r="2218" spans="1:18" hidden="1" x14ac:dyDescent="0.3">
      <c r="A2218" s="1" t="s">
        <v>2387</v>
      </c>
      <c r="B2218" s="1" t="s">
        <v>8396</v>
      </c>
      <c r="C2218" s="1" t="s">
        <v>2449</v>
      </c>
      <c r="D2218" s="1">
        <v>51</v>
      </c>
      <c r="E2218" s="1" t="s">
        <v>2457</v>
      </c>
      <c r="F2218" s="1">
        <v>7</v>
      </c>
      <c r="G2218" s="1" t="str">
        <f t="shared" si="83"/>
        <v>7/34</v>
      </c>
      <c r="H2218" s="1">
        <v>1500</v>
      </c>
      <c r="I2218" s="1">
        <v>77</v>
      </c>
      <c r="J2218" s="1">
        <v>80</v>
      </c>
      <c r="K2218" s="1" t="s">
        <v>203</v>
      </c>
      <c r="L2218" s="1" t="s">
        <v>204</v>
      </c>
      <c r="M2218" s="1">
        <v>2009</v>
      </c>
      <c r="N2218" s="1">
        <v>45.564342590225699</v>
      </c>
      <c r="O2218" s="1">
        <v>-62.951024024861397</v>
      </c>
      <c r="Q2218" s="1" t="s">
        <v>2451</v>
      </c>
      <c r="R2218" s="1" t="s">
        <v>22</v>
      </c>
    </row>
    <row r="2219" spans="1:18" hidden="1" x14ac:dyDescent="0.3">
      <c r="A2219" s="1" t="s">
        <v>2387</v>
      </c>
      <c r="B2219" s="1" t="s">
        <v>8396</v>
      </c>
      <c r="C2219" s="1" t="s">
        <v>2449</v>
      </c>
      <c r="D2219" s="1">
        <v>51</v>
      </c>
      <c r="E2219" s="1" t="s">
        <v>2458</v>
      </c>
      <c r="F2219" s="1">
        <v>8</v>
      </c>
      <c r="G2219" s="1" t="str">
        <f t="shared" si="83"/>
        <v>8/34</v>
      </c>
      <c r="H2219" s="1">
        <v>1500</v>
      </c>
      <c r="I2219" s="1">
        <v>77</v>
      </c>
      <c r="J2219" s="1">
        <v>80</v>
      </c>
      <c r="K2219" s="1" t="s">
        <v>203</v>
      </c>
      <c r="L2219" s="1" t="s">
        <v>204</v>
      </c>
      <c r="M2219" s="1">
        <v>2009</v>
      </c>
      <c r="N2219" s="1">
        <v>45.5667100950023</v>
      </c>
      <c r="O2219" s="1">
        <v>-62.947673402910503</v>
      </c>
      <c r="Q2219" s="1" t="s">
        <v>2451</v>
      </c>
      <c r="R2219" s="1" t="s">
        <v>22</v>
      </c>
    </row>
    <row r="2220" spans="1:18" hidden="1" x14ac:dyDescent="0.3">
      <c r="A2220" s="1" t="s">
        <v>2387</v>
      </c>
      <c r="B2220" s="1" t="s">
        <v>8396</v>
      </c>
      <c r="C2220" s="1" t="s">
        <v>2449</v>
      </c>
      <c r="D2220" s="1">
        <v>51</v>
      </c>
      <c r="E2220" s="1" t="s">
        <v>2459</v>
      </c>
      <c r="F2220" s="1">
        <v>9</v>
      </c>
      <c r="G2220" s="1" t="str">
        <f t="shared" si="83"/>
        <v>9/34</v>
      </c>
      <c r="H2220" s="1">
        <v>1500</v>
      </c>
      <c r="I2220" s="1">
        <v>77</v>
      </c>
      <c r="J2220" s="1">
        <v>80</v>
      </c>
      <c r="K2220" s="1" t="s">
        <v>203</v>
      </c>
      <c r="L2220" s="1" t="s">
        <v>204</v>
      </c>
      <c r="M2220" s="1">
        <v>2009</v>
      </c>
      <c r="N2220" s="1">
        <v>45.569563142771599</v>
      </c>
      <c r="O2220" s="1">
        <v>-62.944821719903999</v>
      </c>
      <c r="Q2220" s="1" t="s">
        <v>2451</v>
      </c>
      <c r="R2220" s="1" t="s">
        <v>22</v>
      </c>
    </row>
    <row r="2221" spans="1:18" hidden="1" x14ac:dyDescent="0.3">
      <c r="A2221" s="1" t="s">
        <v>2387</v>
      </c>
      <c r="B2221" s="1" t="s">
        <v>8396</v>
      </c>
      <c r="C2221" s="1" t="s">
        <v>2449</v>
      </c>
      <c r="D2221" s="1">
        <v>51</v>
      </c>
      <c r="E2221" s="1" t="s">
        <v>2460</v>
      </c>
      <c r="F2221" s="1">
        <v>10</v>
      </c>
      <c r="G2221" s="1" t="str">
        <f t="shared" si="83"/>
        <v>10/34</v>
      </c>
      <c r="H2221" s="1">
        <v>1500</v>
      </c>
      <c r="I2221" s="1">
        <v>77</v>
      </c>
      <c r="J2221" s="1">
        <v>80</v>
      </c>
      <c r="K2221" s="1" t="s">
        <v>203</v>
      </c>
      <c r="L2221" s="1" t="s">
        <v>204</v>
      </c>
      <c r="M2221" s="1">
        <v>2009</v>
      </c>
      <c r="N2221" s="1">
        <v>45.5705967457152</v>
      </c>
      <c r="O2221" s="1">
        <v>-62.950230284822602</v>
      </c>
      <c r="Q2221" s="1" t="s">
        <v>2451</v>
      </c>
      <c r="R2221" s="1" t="s">
        <v>22</v>
      </c>
    </row>
    <row r="2222" spans="1:18" hidden="1" x14ac:dyDescent="0.3">
      <c r="A2222" s="1" t="s">
        <v>2387</v>
      </c>
      <c r="B2222" s="1" t="s">
        <v>8396</v>
      </c>
      <c r="C2222" s="1" t="s">
        <v>2449</v>
      </c>
      <c r="D2222" s="1">
        <v>51</v>
      </c>
      <c r="E2222" s="1" t="s">
        <v>2461</v>
      </c>
      <c r="F2222" s="1">
        <v>11</v>
      </c>
      <c r="G2222" s="1" t="str">
        <f t="shared" si="83"/>
        <v>11/34</v>
      </c>
      <c r="H2222" s="1">
        <v>1500</v>
      </c>
      <c r="I2222" s="1">
        <v>77</v>
      </c>
      <c r="J2222" s="1">
        <v>80</v>
      </c>
      <c r="K2222" s="1" t="s">
        <v>203</v>
      </c>
      <c r="L2222" s="1" t="s">
        <v>204</v>
      </c>
      <c r="M2222" s="1">
        <v>2009</v>
      </c>
      <c r="N2222" s="1">
        <v>45.574861225421401</v>
      </c>
      <c r="O2222" s="1">
        <v>-62.947943278187097</v>
      </c>
      <c r="Q2222" s="1" t="s">
        <v>2451</v>
      </c>
      <c r="R2222" s="1" t="s">
        <v>22</v>
      </c>
    </row>
    <row r="2223" spans="1:18" hidden="1" x14ac:dyDescent="0.3">
      <c r="A2223" s="1" t="s">
        <v>2387</v>
      </c>
      <c r="B2223" s="1" t="s">
        <v>8396</v>
      </c>
      <c r="C2223" s="1" t="s">
        <v>2449</v>
      </c>
      <c r="D2223" s="1">
        <v>51</v>
      </c>
      <c r="E2223" s="1" t="s">
        <v>2462</v>
      </c>
      <c r="F2223" s="1">
        <v>12</v>
      </c>
      <c r="G2223" s="1" t="str">
        <f t="shared" si="83"/>
        <v>12/34</v>
      </c>
      <c r="H2223" s="1">
        <v>1500</v>
      </c>
      <c r="I2223" s="1">
        <v>77</v>
      </c>
      <c r="J2223" s="1">
        <v>80</v>
      </c>
      <c r="K2223" s="1" t="s">
        <v>203</v>
      </c>
      <c r="L2223" s="1" t="s">
        <v>204</v>
      </c>
      <c r="M2223" s="1">
        <v>2009</v>
      </c>
      <c r="N2223" s="1">
        <v>45.565420382501699</v>
      </c>
      <c r="O2223" s="1">
        <v>-62.959895335504299</v>
      </c>
      <c r="Q2223" s="1" t="s">
        <v>2451</v>
      </c>
      <c r="R2223" s="1" t="s">
        <v>22</v>
      </c>
    </row>
    <row r="2224" spans="1:18" hidden="1" x14ac:dyDescent="0.3">
      <c r="A2224" s="1" t="s">
        <v>2387</v>
      </c>
      <c r="B2224" s="1" t="s">
        <v>8396</v>
      </c>
      <c r="C2224" s="1" t="s">
        <v>2449</v>
      </c>
      <c r="D2224" s="1">
        <v>51</v>
      </c>
      <c r="E2224" s="1" t="s">
        <v>2463</v>
      </c>
      <c r="F2224" s="1">
        <v>13</v>
      </c>
      <c r="G2224" s="1" t="str">
        <f t="shared" si="83"/>
        <v>13/34</v>
      </c>
      <c r="H2224" s="1">
        <v>1500</v>
      </c>
      <c r="I2224" s="1">
        <v>77</v>
      </c>
      <c r="J2224" s="1">
        <v>80</v>
      </c>
      <c r="K2224" s="1" t="s">
        <v>203</v>
      </c>
      <c r="L2224" s="1" t="s">
        <v>204</v>
      </c>
      <c r="M2224" s="1">
        <v>2009</v>
      </c>
      <c r="N2224" s="1">
        <v>45.567987784254299</v>
      </c>
      <c r="O2224" s="1">
        <v>-62.956306797195097</v>
      </c>
      <c r="Q2224" s="1" t="s">
        <v>2451</v>
      </c>
      <c r="R2224" s="1" t="s">
        <v>22</v>
      </c>
    </row>
    <row r="2225" spans="1:18" hidden="1" x14ac:dyDescent="0.3">
      <c r="A2225" s="1" t="s">
        <v>2387</v>
      </c>
      <c r="B2225" s="1" t="s">
        <v>8396</v>
      </c>
      <c r="C2225" s="1" t="s">
        <v>2449</v>
      </c>
      <c r="D2225" s="1">
        <v>51</v>
      </c>
      <c r="E2225" s="1" t="s">
        <v>2464</v>
      </c>
      <c r="F2225" s="1">
        <v>14</v>
      </c>
      <c r="G2225" s="1" t="str">
        <f t="shared" si="83"/>
        <v>14/34</v>
      </c>
      <c r="H2225" s="1">
        <v>1500</v>
      </c>
      <c r="I2225" s="1">
        <v>77</v>
      </c>
      <c r="J2225" s="1">
        <v>80</v>
      </c>
      <c r="K2225" s="1" t="s">
        <v>203</v>
      </c>
      <c r="L2225" s="1" t="s">
        <v>204</v>
      </c>
      <c r="M2225" s="1">
        <v>2009</v>
      </c>
      <c r="N2225" s="1">
        <v>45.572106491734203</v>
      </c>
      <c r="O2225" s="1">
        <v>-62.9553645748856</v>
      </c>
      <c r="Q2225" s="1" t="s">
        <v>2451</v>
      </c>
      <c r="R2225" s="1" t="s">
        <v>22</v>
      </c>
    </row>
    <row r="2226" spans="1:18" hidden="1" x14ac:dyDescent="0.3">
      <c r="A2226" s="1" t="s">
        <v>2387</v>
      </c>
      <c r="B2226" s="1" t="s">
        <v>8396</v>
      </c>
      <c r="C2226" s="1" t="s">
        <v>2449</v>
      </c>
      <c r="D2226" s="1">
        <v>51</v>
      </c>
      <c r="E2226" s="1" t="s">
        <v>2465</v>
      </c>
      <c r="F2226" s="1">
        <v>15</v>
      </c>
      <c r="G2226" s="1" t="str">
        <f t="shared" si="83"/>
        <v>15/34</v>
      </c>
      <c r="H2226" s="1">
        <v>1500</v>
      </c>
      <c r="I2226" s="1">
        <v>77</v>
      </c>
      <c r="J2226" s="1">
        <v>80</v>
      </c>
      <c r="K2226" s="1" t="s">
        <v>203</v>
      </c>
      <c r="L2226" s="1" t="s">
        <v>204</v>
      </c>
      <c r="M2226" s="1">
        <v>2009</v>
      </c>
      <c r="N2226" s="1">
        <v>45.569857375778199</v>
      </c>
      <c r="O2226" s="1">
        <v>-62.9622529663027</v>
      </c>
      <c r="Q2226" s="1" t="s">
        <v>2451</v>
      </c>
      <c r="R2226" s="1" t="s">
        <v>22</v>
      </c>
    </row>
    <row r="2227" spans="1:18" hidden="1" x14ac:dyDescent="0.3">
      <c r="A2227" s="1" t="s">
        <v>2387</v>
      </c>
      <c r="B2227" s="1" t="s">
        <v>8396</v>
      </c>
      <c r="C2227" s="1" t="s">
        <v>2449</v>
      </c>
      <c r="D2227" s="1">
        <v>51</v>
      </c>
      <c r="E2227" s="1" t="s">
        <v>2466</v>
      </c>
      <c r="F2227" s="1">
        <v>16</v>
      </c>
      <c r="G2227" s="1" t="str">
        <f t="shared" si="83"/>
        <v>16/34</v>
      </c>
      <c r="H2227" s="1">
        <v>1500</v>
      </c>
      <c r="I2227" s="1">
        <v>77</v>
      </c>
      <c r="J2227" s="1">
        <v>80</v>
      </c>
      <c r="K2227" s="1" t="s">
        <v>203</v>
      </c>
      <c r="L2227" s="1" t="s">
        <v>204</v>
      </c>
      <c r="M2227" s="1">
        <v>2009</v>
      </c>
      <c r="N2227" s="1">
        <v>45.569857305831199</v>
      </c>
      <c r="O2227" s="1">
        <v>-62.967541162813703</v>
      </c>
      <c r="Q2227" s="1" t="s">
        <v>2451</v>
      </c>
      <c r="R2227" s="1" t="s">
        <v>22</v>
      </c>
    </row>
    <row r="2228" spans="1:18" hidden="1" x14ac:dyDescent="0.3">
      <c r="A2228" s="1" t="s">
        <v>2387</v>
      </c>
      <c r="B2228" s="1" t="s">
        <v>8396</v>
      </c>
      <c r="C2228" s="1" t="s">
        <v>2449</v>
      </c>
      <c r="D2228" s="1">
        <v>51</v>
      </c>
      <c r="E2228" s="1" t="s">
        <v>2467</v>
      </c>
      <c r="F2228" s="1">
        <v>17</v>
      </c>
      <c r="G2228" s="1" t="str">
        <f t="shared" si="83"/>
        <v>17/34</v>
      </c>
      <c r="H2228" s="1">
        <v>1500</v>
      </c>
      <c r="I2228" s="1">
        <v>77</v>
      </c>
      <c r="J2228" s="1">
        <v>80</v>
      </c>
      <c r="K2228" s="1" t="s">
        <v>203</v>
      </c>
      <c r="L2228" s="1" t="s">
        <v>204</v>
      </c>
      <c r="M2228" s="1">
        <v>2009</v>
      </c>
      <c r="N2228" s="1">
        <v>45.573303265927997</v>
      </c>
      <c r="O2228" s="1">
        <v>-62.969042958697401</v>
      </c>
      <c r="Q2228" s="1" t="s">
        <v>2451</v>
      </c>
      <c r="R2228" s="1" t="s">
        <v>22</v>
      </c>
    </row>
    <row r="2229" spans="1:18" hidden="1" x14ac:dyDescent="0.3">
      <c r="A2229" s="1" t="s">
        <v>2387</v>
      </c>
      <c r="B2229" s="1" t="s">
        <v>8396</v>
      </c>
      <c r="C2229" s="1" t="s">
        <v>2449</v>
      </c>
      <c r="D2229" s="1">
        <v>51</v>
      </c>
      <c r="E2229" s="1" t="s">
        <v>2468</v>
      </c>
      <c r="F2229" s="1">
        <v>18</v>
      </c>
      <c r="G2229" s="1" t="str">
        <f t="shared" si="83"/>
        <v>18/34</v>
      </c>
      <c r="H2229" s="1">
        <v>1500</v>
      </c>
      <c r="I2229" s="1">
        <v>77</v>
      </c>
      <c r="J2229" s="1">
        <v>80</v>
      </c>
      <c r="K2229" s="1" t="s">
        <v>203</v>
      </c>
      <c r="L2229" s="1" t="s">
        <v>204</v>
      </c>
      <c r="M2229" s="1">
        <v>2009</v>
      </c>
      <c r="N2229" s="1">
        <v>45.592756751890398</v>
      </c>
      <c r="O2229" s="1">
        <v>-62.963057052776499</v>
      </c>
      <c r="Q2229" s="1" t="s">
        <v>2451</v>
      </c>
      <c r="R2229" s="1" t="s">
        <v>22</v>
      </c>
    </row>
    <row r="2230" spans="1:18" hidden="1" x14ac:dyDescent="0.3">
      <c r="A2230" s="1" t="s">
        <v>2387</v>
      </c>
      <c r="B2230" s="1" t="s">
        <v>8396</v>
      </c>
      <c r="C2230" s="1" t="s">
        <v>2449</v>
      </c>
      <c r="D2230" s="1">
        <v>51</v>
      </c>
      <c r="E2230" s="1" t="s">
        <v>2469</v>
      </c>
      <c r="F2230" s="1">
        <v>19</v>
      </c>
      <c r="G2230" s="1" t="str">
        <f t="shared" si="83"/>
        <v>19/34</v>
      </c>
      <c r="H2230" s="1">
        <v>1500</v>
      </c>
      <c r="I2230" s="1">
        <v>77</v>
      </c>
      <c r="J2230" s="1">
        <v>80</v>
      </c>
      <c r="K2230" s="1" t="s">
        <v>203</v>
      </c>
      <c r="L2230" s="1" t="s">
        <v>204</v>
      </c>
      <c r="M2230" s="1">
        <v>2009</v>
      </c>
      <c r="N2230" s="1">
        <v>45.589238810534397</v>
      </c>
      <c r="O2230" s="1">
        <v>-62.966991091083003</v>
      </c>
      <c r="Q2230" s="1" t="s">
        <v>2451</v>
      </c>
      <c r="R2230" s="1" t="s">
        <v>22</v>
      </c>
    </row>
    <row r="2231" spans="1:18" hidden="1" x14ac:dyDescent="0.3">
      <c r="A2231" s="1" t="s">
        <v>2387</v>
      </c>
      <c r="B2231" s="1" t="s">
        <v>8396</v>
      </c>
      <c r="C2231" s="1" t="s">
        <v>2449</v>
      </c>
      <c r="D2231" s="1">
        <v>51</v>
      </c>
      <c r="E2231" s="1" t="s">
        <v>2470</v>
      </c>
      <c r="F2231" s="1">
        <v>20</v>
      </c>
      <c r="G2231" s="1" t="str">
        <f t="shared" si="83"/>
        <v>20/34</v>
      </c>
      <c r="H2231" s="1">
        <v>1500</v>
      </c>
      <c r="I2231" s="1">
        <v>77</v>
      </c>
      <c r="J2231" s="1">
        <v>80</v>
      </c>
      <c r="K2231" s="1" t="s">
        <v>203</v>
      </c>
      <c r="L2231" s="1" t="s">
        <v>204</v>
      </c>
      <c r="M2231" s="1">
        <v>2009</v>
      </c>
      <c r="N2231" s="1">
        <v>45.586011364156299</v>
      </c>
      <c r="O2231" s="1">
        <v>-62.970850537331003</v>
      </c>
      <c r="Q2231" s="1" t="s">
        <v>2451</v>
      </c>
      <c r="R2231" s="1" t="s">
        <v>22</v>
      </c>
    </row>
    <row r="2232" spans="1:18" hidden="1" x14ac:dyDescent="0.3">
      <c r="A2232" s="1" t="s">
        <v>2387</v>
      </c>
      <c r="B2232" s="1" t="s">
        <v>8396</v>
      </c>
      <c r="C2232" s="1" t="s">
        <v>2449</v>
      </c>
      <c r="D2232" s="1">
        <v>51</v>
      </c>
      <c r="E2232" s="1" t="s">
        <v>2471</v>
      </c>
      <c r="F2232" s="1">
        <v>21</v>
      </c>
      <c r="G2232" s="1" t="str">
        <f t="shared" si="83"/>
        <v>21/34</v>
      </c>
      <c r="H2232" s="1">
        <v>1500</v>
      </c>
      <c r="I2232" s="1">
        <v>77</v>
      </c>
      <c r="J2232" s="1">
        <v>80</v>
      </c>
      <c r="K2232" s="1" t="s">
        <v>203</v>
      </c>
      <c r="L2232" s="1" t="s">
        <v>204</v>
      </c>
      <c r="M2232" s="1">
        <v>2009</v>
      </c>
      <c r="N2232" s="1">
        <v>45.582933479364598</v>
      </c>
      <c r="O2232" s="1">
        <v>-62.975254725336697</v>
      </c>
      <c r="Q2232" s="1" t="s">
        <v>2451</v>
      </c>
      <c r="R2232" s="1" t="s">
        <v>22</v>
      </c>
    </row>
    <row r="2233" spans="1:18" hidden="1" x14ac:dyDescent="0.3">
      <c r="A2233" s="1" t="s">
        <v>2387</v>
      </c>
      <c r="B2233" s="1" t="s">
        <v>8396</v>
      </c>
      <c r="C2233" s="1" t="s">
        <v>2449</v>
      </c>
      <c r="D2233" s="1">
        <v>51</v>
      </c>
      <c r="E2233" s="1" t="s">
        <v>2472</v>
      </c>
      <c r="F2233" s="1">
        <v>22</v>
      </c>
      <c r="G2233" s="1" t="str">
        <f t="shared" si="83"/>
        <v>22/34</v>
      </c>
      <c r="H2233" s="1">
        <v>1500</v>
      </c>
      <c r="I2233" s="1">
        <v>77</v>
      </c>
      <c r="J2233" s="1">
        <v>80</v>
      </c>
      <c r="K2233" s="1" t="s">
        <v>203</v>
      </c>
      <c r="L2233" s="1" t="s">
        <v>204</v>
      </c>
      <c r="M2233" s="1">
        <v>2009</v>
      </c>
      <c r="N2233" s="1">
        <v>45.577531540934501</v>
      </c>
      <c r="O2233" s="1">
        <v>-62.970796643722998</v>
      </c>
      <c r="Q2233" s="1" t="s">
        <v>2451</v>
      </c>
      <c r="R2233" s="1" t="s">
        <v>22</v>
      </c>
    </row>
    <row r="2234" spans="1:18" hidden="1" x14ac:dyDescent="0.3">
      <c r="A2234" s="1" t="s">
        <v>2387</v>
      </c>
      <c r="B2234" s="1" t="s">
        <v>8396</v>
      </c>
      <c r="C2234" s="1" t="s">
        <v>2449</v>
      </c>
      <c r="D2234" s="1">
        <v>51</v>
      </c>
      <c r="E2234" s="1" t="s">
        <v>2473</v>
      </c>
      <c r="F2234" s="1">
        <v>23</v>
      </c>
      <c r="G2234" s="1" t="str">
        <f t="shared" si="83"/>
        <v>23/34</v>
      </c>
      <c r="H2234" s="1">
        <v>1500</v>
      </c>
      <c r="I2234" s="1">
        <v>77</v>
      </c>
      <c r="J2234" s="1">
        <v>80</v>
      </c>
      <c r="K2234" s="1" t="s">
        <v>203</v>
      </c>
      <c r="L2234" s="1" t="s">
        <v>204</v>
      </c>
      <c r="M2234" s="1">
        <v>2009</v>
      </c>
      <c r="N2234" s="1">
        <v>45.575140091741901</v>
      </c>
      <c r="O2234" s="1">
        <v>-62.975954563800101</v>
      </c>
      <c r="Q2234" s="1" t="s">
        <v>2451</v>
      </c>
      <c r="R2234" s="1" t="s">
        <v>22</v>
      </c>
    </row>
    <row r="2235" spans="1:18" hidden="1" x14ac:dyDescent="0.3">
      <c r="A2235" s="1" t="s">
        <v>2387</v>
      </c>
      <c r="B2235" s="1" t="s">
        <v>8396</v>
      </c>
      <c r="C2235" s="1" t="s">
        <v>2449</v>
      </c>
      <c r="D2235" s="1">
        <v>51</v>
      </c>
      <c r="E2235" s="1" t="s">
        <v>2474</v>
      </c>
      <c r="F2235" s="1">
        <v>24</v>
      </c>
      <c r="G2235" s="1" t="str">
        <f t="shared" si="83"/>
        <v>24/34</v>
      </c>
      <c r="H2235" s="1">
        <v>1500</v>
      </c>
      <c r="I2235" s="1">
        <v>77</v>
      </c>
      <c r="J2235" s="1">
        <v>80</v>
      </c>
      <c r="K2235" s="1" t="s">
        <v>203</v>
      </c>
      <c r="L2235" s="1" t="s">
        <v>204</v>
      </c>
      <c r="M2235" s="1">
        <v>2009</v>
      </c>
      <c r="N2235" s="1">
        <v>45.572211485849799</v>
      </c>
      <c r="O2235" s="1">
        <v>-62.980786504061001</v>
      </c>
      <c r="Q2235" s="1" t="s">
        <v>2451</v>
      </c>
      <c r="R2235" s="1" t="s">
        <v>22</v>
      </c>
    </row>
    <row r="2236" spans="1:18" hidden="1" x14ac:dyDescent="0.3">
      <c r="A2236" s="1" t="s">
        <v>2387</v>
      </c>
      <c r="B2236" s="1" t="s">
        <v>8396</v>
      </c>
      <c r="C2236" s="1" t="s">
        <v>2449</v>
      </c>
      <c r="D2236" s="1">
        <v>51</v>
      </c>
      <c r="E2236" s="1" t="s">
        <v>2475</v>
      </c>
      <c r="F2236" s="1">
        <v>25</v>
      </c>
      <c r="G2236" s="1" t="str">
        <f t="shared" si="83"/>
        <v>25/34</v>
      </c>
      <c r="H2236" s="1">
        <v>1500</v>
      </c>
      <c r="I2236" s="1">
        <v>77</v>
      </c>
      <c r="J2236" s="1">
        <v>80</v>
      </c>
      <c r="K2236" s="1" t="s">
        <v>203</v>
      </c>
      <c r="L2236" s="1" t="s">
        <v>204</v>
      </c>
      <c r="M2236" s="1">
        <v>2009</v>
      </c>
      <c r="N2236" s="1">
        <v>45.568858823325201</v>
      </c>
      <c r="O2236" s="1">
        <v>-62.984442809197297</v>
      </c>
      <c r="Q2236" s="1" t="s">
        <v>2451</v>
      </c>
      <c r="R2236" s="1" t="s">
        <v>22</v>
      </c>
    </row>
    <row r="2237" spans="1:18" hidden="1" x14ac:dyDescent="0.3">
      <c r="A2237" s="1" t="s">
        <v>2387</v>
      </c>
      <c r="B2237" s="1" t="s">
        <v>8396</v>
      </c>
      <c r="C2237" s="1" t="s">
        <v>2449</v>
      </c>
      <c r="D2237" s="1">
        <v>51</v>
      </c>
      <c r="E2237" s="1" t="s">
        <v>2476</v>
      </c>
      <c r="F2237" s="1">
        <v>26</v>
      </c>
      <c r="G2237" s="1" t="str">
        <f t="shared" si="83"/>
        <v>26/34</v>
      </c>
      <c r="H2237" s="1">
        <v>1500</v>
      </c>
      <c r="I2237" s="1">
        <v>77</v>
      </c>
      <c r="J2237" s="1">
        <v>80</v>
      </c>
      <c r="K2237" s="1" t="s">
        <v>203</v>
      </c>
      <c r="L2237" s="1" t="s">
        <v>204</v>
      </c>
      <c r="M2237" s="1">
        <v>2009</v>
      </c>
      <c r="N2237" s="1">
        <v>45.566737922066302</v>
      </c>
      <c r="O2237" s="1">
        <v>-62.990567297050497</v>
      </c>
      <c r="Q2237" s="1" t="s">
        <v>2451</v>
      </c>
      <c r="R2237" s="1" t="s">
        <v>22</v>
      </c>
    </row>
    <row r="2238" spans="1:18" hidden="1" x14ac:dyDescent="0.3">
      <c r="A2238" s="1" t="s">
        <v>2387</v>
      </c>
      <c r="B2238" s="1" t="s">
        <v>8396</v>
      </c>
      <c r="C2238" s="1" t="s">
        <v>2449</v>
      </c>
      <c r="D2238" s="1">
        <v>51</v>
      </c>
      <c r="E2238" s="1" t="s">
        <v>2477</v>
      </c>
      <c r="F2238" s="1">
        <v>27</v>
      </c>
      <c r="G2238" s="1" t="str">
        <f t="shared" si="83"/>
        <v>27/34</v>
      </c>
      <c r="H2238" s="1">
        <v>1500</v>
      </c>
      <c r="I2238" s="1">
        <v>77</v>
      </c>
      <c r="J2238" s="1">
        <v>80</v>
      </c>
      <c r="K2238" s="1" t="s">
        <v>203</v>
      </c>
      <c r="L2238" s="1" t="s">
        <v>204</v>
      </c>
      <c r="M2238" s="1">
        <v>2009</v>
      </c>
      <c r="N2238" s="1">
        <v>45.566556783596603</v>
      </c>
      <c r="O2238" s="1">
        <v>-62.995982266063599</v>
      </c>
      <c r="Q2238" s="1" t="s">
        <v>2451</v>
      </c>
      <c r="R2238" s="1" t="s">
        <v>22</v>
      </c>
    </row>
    <row r="2239" spans="1:18" hidden="1" x14ac:dyDescent="0.3">
      <c r="A2239" s="1" t="s">
        <v>2387</v>
      </c>
      <c r="B2239" s="1" t="s">
        <v>8396</v>
      </c>
      <c r="C2239" s="1" t="s">
        <v>2449</v>
      </c>
      <c r="D2239" s="1">
        <v>51</v>
      </c>
      <c r="E2239" s="1" t="s">
        <v>2478</v>
      </c>
      <c r="F2239" s="1">
        <v>28</v>
      </c>
      <c r="G2239" s="1" t="str">
        <f t="shared" si="83"/>
        <v>28/34</v>
      </c>
      <c r="H2239" s="1">
        <v>1500</v>
      </c>
      <c r="I2239" s="1">
        <v>77</v>
      </c>
      <c r="J2239" s="1">
        <v>80</v>
      </c>
      <c r="K2239" s="1" t="s">
        <v>203</v>
      </c>
      <c r="L2239" s="1" t="s">
        <v>204</v>
      </c>
      <c r="M2239" s="1">
        <v>2009</v>
      </c>
      <c r="N2239" s="1">
        <v>45.569832757659</v>
      </c>
      <c r="O2239" s="1">
        <v>-62.998914482410903</v>
      </c>
      <c r="Q2239" s="1" t="s">
        <v>2451</v>
      </c>
      <c r="R2239" s="1" t="s">
        <v>22</v>
      </c>
    </row>
    <row r="2240" spans="1:18" hidden="1" x14ac:dyDescent="0.3">
      <c r="A2240" s="1" t="s">
        <v>2387</v>
      </c>
      <c r="B2240" s="1" t="s">
        <v>8396</v>
      </c>
      <c r="C2240" s="1" t="s">
        <v>2449</v>
      </c>
      <c r="D2240" s="1">
        <v>51</v>
      </c>
      <c r="E2240" s="1" t="s">
        <v>2479</v>
      </c>
      <c r="F2240" s="1">
        <v>29</v>
      </c>
      <c r="G2240" s="1" t="str">
        <f t="shared" si="83"/>
        <v>29/34</v>
      </c>
      <c r="H2240" s="1">
        <v>1500</v>
      </c>
      <c r="I2240" s="1">
        <v>77</v>
      </c>
      <c r="J2240" s="1">
        <v>80</v>
      </c>
      <c r="K2240" s="1" t="s">
        <v>203</v>
      </c>
      <c r="L2240" s="1" t="s">
        <v>204</v>
      </c>
      <c r="M2240" s="1">
        <v>2009</v>
      </c>
      <c r="N2240" s="1">
        <v>45.568669593145898</v>
      </c>
      <c r="O2240" s="1">
        <v>-63.004827356246601</v>
      </c>
      <c r="Q2240" s="1" t="s">
        <v>2451</v>
      </c>
      <c r="R2240" s="1" t="s">
        <v>22</v>
      </c>
    </row>
    <row r="2241" spans="1:18" hidden="1" x14ac:dyDescent="0.3">
      <c r="A2241" s="1" t="s">
        <v>2387</v>
      </c>
      <c r="B2241" s="1" t="s">
        <v>8396</v>
      </c>
      <c r="C2241" s="1" t="s">
        <v>2449</v>
      </c>
      <c r="D2241" s="1">
        <v>51</v>
      </c>
      <c r="E2241" s="1" t="s">
        <v>2480</v>
      </c>
      <c r="F2241" s="1">
        <v>30</v>
      </c>
      <c r="G2241" s="1" t="str">
        <f t="shared" si="83"/>
        <v>30/34</v>
      </c>
      <c r="H2241" s="1">
        <v>1500</v>
      </c>
      <c r="I2241" s="1">
        <v>77</v>
      </c>
      <c r="J2241" s="1">
        <v>80</v>
      </c>
      <c r="K2241" s="1" t="s">
        <v>203</v>
      </c>
      <c r="L2241" s="1" t="s">
        <v>204</v>
      </c>
      <c r="M2241" s="1">
        <v>2009</v>
      </c>
      <c r="N2241" s="1">
        <v>45.560779876194999</v>
      </c>
      <c r="O2241" s="1">
        <v>-62.987403879498999</v>
      </c>
      <c r="Q2241" s="1" t="s">
        <v>2451</v>
      </c>
      <c r="R2241" s="1" t="s">
        <v>22</v>
      </c>
    </row>
    <row r="2242" spans="1:18" hidden="1" x14ac:dyDescent="0.3">
      <c r="A2242" s="1" t="s">
        <v>2387</v>
      </c>
      <c r="B2242" s="1" t="s">
        <v>8396</v>
      </c>
      <c r="C2242" s="1" t="s">
        <v>2449</v>
      </c>
      <c r="D2242" s="1">
        <v>51</v>
      </c>
      <c r="E2242" s="1" t="s">
        <v>2481</v>
      </c>
      <c r="F2242" s="1">
        <v>31</v>
      </c>
      <c r="G2242" s="1" t="str">
        <f t="shared" si="83"/>
        <v>31/34</v>
      </c>
      <c r="H2242" s="1">
        <v>1500</v>
      </c>
      <c r="I2242" s="1">
        <v>77</v>
      </c>
      <c r="J2242" s="1">
        <v>80</v>
      </c>
      <c r="K2242" s="1" t="s">
        <v>203</v>
      </c>
      <c r="L2242" s="1" t="s">
        <v>204</v>
      </c>
      <c r="M2242" s="1">
        <v>2009</v>
      </c>
      <c r="N2242" s="1">
        <v>45.5561382278607</v>
      </c>
      <c r="O2242" s="1">
        <v>-62.985092297120403</v>
      </c>
      <c r="Q2242" s="1" t="s">
        <v>2451</v>
      </c>
      <c r="R2242" s="1" t="s">
        <v>22</v>
      </c>
    </row>
    <row r="2243" spans="1:18" hidden="1" x14ac:dyDescent="0.3">
      <c r="A2243" s="1" t="s">
        <v>2387</v>
      </c>
      <c r="B2243" s="1" t="s">
        <v>8396</v>
      </c>
      <c r="C2243" s="1" t="s">
        <v>2449</v>
      </c>
      <c r="D2243" s="1">
        <v>51</v>
      </c>
      <c r="E2243" s="1" t="s">
        <v>2482</v>
      </c>
      <c r="F2243" s="1">
        <v>32</v>
      </c>
      <c r="G2243" s="1" t="str">
        <f t="shared" si="83"/>
        <v>32/34</v>
      </c>
      <c r="H2243" s="1">
        <v>1500</v>
      </c>
      <c r="I2243" s="1">
        <v>77</v>
      </c>
      <c r="J2243" s="1">
        <v>80</v>
      </c>
      <c r="K2243" s="1" t="s">
        <v>203</v>
      </c>
      <c r="L2243" s="1" t="s">
        <v>204</v>
      </c>
      <c r="M2243" s="1">
        <v>2009</v>
      </c>
      <c r="N2243" s="1">
        <v>45.551895573763296</v>
      </c>
      <c r="O2243" s="1">
        <v>-62.977466065374998</v>
      </c>
      <c r="Q2243" s="1" t="s">
        <v>2451</v>
      </c>
      <c r="R2243" s="1" t="s">
        <v>22</v>
      </c>
    </row>
    <row r="2244" spans="1:18" hidden="1" x14ac:dyDescent="0.3">
      <c r="A2244" s="1" t="s">
        <v>2387</v>
      </c>
      <c r="B2244" s="1" t="s">
        <v>8396</v>
      </c>
      <c r="C2244" s="1" t="s">
        <v>2449</v>
      </c>
      <c r="D2244" s="1">
        <v>51</v>
      </c>
      <c r="E2244" s="1" t="s">
        <v>2483</v>
      </c>
      <c r="F2244" s="1">
        <v>33</v>
      </c>
      <c r="G2244" s="1" t="str">
        <f t="shared" si="83"/>
        <v>33/34</v>
      </c>
      <c r="H2244" s="1">
        <v>1500</v>
      </c>
      <c r="I2244" s="1">
        <v>77</v>
      </c>
      <c r="J2244" s="1">
        <v>80</v>
      </c>
      <c r="K2244" s="1" t="s">
        <v>203</v>
      </c>
      <c r="L2244" s="1" t="s">
        <v>204</v>
      </c>
      <c r="M2244" s="1">
        <v>2009</v>
      </c>
      <c r="N2244" s="1">
        <v>45.547157783594102</v>
      </c>
      <c r="O2244" s="1">
        <v>-62.975599500267002</v>
      </c>
      <c r="Q2244" s="1" t="s">
        <v>2451</v>
      </c>
      <c r="R2244" s="1" t="s">
        <v>22</v>
      </c>
    </row>
    <row r="2245" spans="1:18" hidden="1" x14ac:dyDescent="0.3">
      <c r="A2245" s="1" t="s">
        <v>2387</v>
      </c>
      <c r="B2245" s="1" t="s">
        <v>8396</v>
      </c>
      <c r="C2245" s="1" t="s">
        <v>2449</v>
      </c>
      <c r="D2245" s="1">
        <v>51</v>
      </c>
      <c r="E2245" s="1" t="s">
        <v>2484</v>
      </c>
      <c r="F2245" s="1">
        <v>34</v>
      </c>
      <c r="G2245" s="1" t="str">
        <f t="shared" si="83"/>
        <v>34/34</v>
      </c>
      <c r="H2245" s="1">
        <v>1500</v>
      </c>
      <c r="I2245" s="1">
        <v>77</v>
      </c>
      <c r="J2245" s="1">
        <v>80</v>
      </c>
      <c r="K2245" s="1" t="s">
        <v>203</v>
      </c>
      <c r="L2245" s="1" t="s">
        <v>204</v>
      </c>
      <c r="M2245" s="1">
        <v>2009</v>
      </c>
      <c r="N2245" s="1">
        <v>45.543113677460902</v>
      </c>
      <c r="O2245" s="1">
        <v>-62.977987381569299</v>
      </c>
      <c r="Q2245" s="1" t="s">
        <v>2451</v>
      </c>
      <c r="R2245" s="1" t="s">
        <v>22</v>
      </c>
    </row>
    <row r="2246" spans="1:18" hidden="1" x14ac:dyDescent="0.3">
      <c r="A2246" s="1" t="s">
        <v>2387</v>
      </c>
      <c r="B2246" s="1" t="s">
        <v>8396</v>
      </c>
      <c r="C2246" s="1" t="s">
        <v>2651</v>
      </c>
      <c r="D2246" s="1">
        <v>1.4</v>
      </c>
      <c r="E2246" s="1" t="s">
        <v>2652</v>
      </c>
      <c r="F2246" s="1">
        <v>1</v>
      </c>
      <c r="G2246" s="1" t="str">
        <f>F2246&amp;"/"&amp;1</f>
        <v>1/1</v>
      </c>
      <c r="H2246" s="1">
        <v>1400</v>
      </c>
      <c r="I2246" s="1">
        <v>82.5</v>
      </c>
      <c r="J2246" s="1">
        <v>80</v>
      </c>
      <c r="K2246" s="1" t="s">
        <v>203</v>
      </c>
      <c r="L2246" s="1" t="s">
        <v>2653</v>
      </c>
      <c r="M2246" s="1">
        <v>2014</v>
      </c>
      <c r="N2246" s="1">
        <v>45.598067700000001</v>
      </c>
      <c r="O2246" s="1">
        <v>-62.954966499999998</v>
      </c>
      <c r="P2246" s="1" t="s">
        <v>2654</v>
      </c>
      <c r="Q2246" s="1" t="s">
        <v>2655</v>
      </c>
      <c r="R2246" s="1" t="s">
        <v>22</v>
      </c>
    </row>
    <row r="2247" spans="1:18" hidden="1" x14ac:dyDescent="0.3">
      <c r="A2247" s="1" t="s">
        <v>2387</v>
      </c>
      <c r="B2247" s="1" t="s">
        <v>8396</v>
      </c>
      <c r="C2247" s="1" t="s">
        <v>2485</v>
      </c>
      <c r="D2247" s="1">
        <v>30</v>
      </c>
      <c r="E2247" s="1" t="s">
        <v>2486</v>
      </c>
      <c r="F2247" s="1">
        <v>1</v>
      </c>
      <c r="G2247" s="1" t="str">
        <f t="shared" ref="G2247:G2266" si="84">F2247&amp;"/"&amp;20</f>
        <v>1/20</v>
      </c>
      <c r="H2247" s="1">
        <v>1500</v>
      </c>
      <c r="I2247" s="1">
        <v>77</v>
      </c>
      <c r="J2247" s="1">
        <v>80</v>
      </c>
      <c r="K2247" s="1" t="s">
        <v>203</v>
      </c>
      <c r="L2247" s="1" t="s">
        <v>204</v>
      </c>
      <c r="M2247" s="1">
        <v>2010</v>
      </c>
      <c r="N2247" s="1">
        <v>44.6043565953198</v>
      </c>
      <c r="O2247" s="1">
        <v>-65.944428689759803</v>
      </c>
      <c r="Q2247" s="1" t="s">
        <v>2487</v>
      </c>
      <c r="R2247" s="1" t="s">
        <v>22</v>
      </c>
    </row>
    <row r="2248" spans="1:18" hidden="1" x14ac:dyDescent="0.3">
      <c r="A2248" s="1" t="s">
        <v>2387</v>
      </c>
      <c r="B2248" s="1" t="s">
        <v>8396</v>
      </c>
      <c r="C2248" s="1" t="s">
        <v>2485</v>
      </c>
      <c r="D2248" s="1">
        <v>30</v>
      </c>
      <c r="E2248" s="1" t="s">
        <v>2488</v>
      </c>
      <c r="F2248" s="1">
        <v>2</v>
      </c>
      <c r="G2248" s="1" t="str">
        <f t="shared" si="84"/>
        <v>2/20</v>
      </c>
      <c r="H2248" s="1">
        <v>1500</v>
      </c>
      <c r="I2248" s="1">
        <v>77</v>
      </c>
      <c r="J2248" s="1">
        <v>80</v>
      </c>
      <c r="K2248" s="1" t="s">
        <v>203</v>
      </c>
      <c r="L2248" s="1" t="s">
        <v>204</v>
      </c>
      <c r="M2248" s="1">
        <v>2010</v>
      </c>
      <c r="N2248" s="1">
        <v>44.600767814573899</v>
      </c>
      <c r="O2248" s="1">
        <v>-65.950821325544794</v>
      </c>
      <c r="Q2248" s="1" t="s">
        <v>2487</v>
      </c>
      <c r="R2248" s="1" t="s">
        <v>22</v>
      </c>
    </row>
    <row r="2249" spans="1:18" hidden="1" x14ac:dyDescent="0.3">
      <c r="A2249" s="1" t="s">
        <v>2387</v>
      </c>
      <c r="B2249" s="1" t="s">
        <v>8396</v>
      </c>
      <c r="C2249" s="1" t="s">
        <v>2485</v>
      </c>
      <c r="D2249" s="1">
        <v>30</v>
      </c>
      <c r="E2249" s="1" t="s">
        <v>2489</v>
      </c>
      <c r="F2249" s="1">
        <v>3</v>
      </c>
      <c r="G2249" s="1" t="str">
        <f t="shared" si="84"/>
        <v>3/20</v>
      </c>
      <c r="H2249" s="1">
        <v>1500</v>
      </c>
      <c r="I2249" s="1">
        <v>77</v>
      </c>
      <c r="J2249" s="1">
        <v>80</v>
      </c>
      <c r="K2249" s="1" t="s">
        <v>203</v>
      </c>
      <c r="L2249" s="1" t="s">
        <v>204</v>
      </c>
      <c r="M2249" s="1">
        <v>2010</v>
      </c>
      <c r="N2249" s="1">
        <v>44.597072607465897</v>
      </c>
      <c r="O2249" s="1">
        <v>-65.9544594805283</v>
      </c>
      <c r="Q2249" s="1" t="s">
        <v>2487</v>
      </c>
      <c r="R2249" s="1" t="s">
        <v>22</v>
      </c>
    </row>
    <row r="2250" spans="1:18" hidden="1" x14ac:dyDescent="0.3">
      <c r="A2250" s="1" t="s">
        <v>2387</v>
      </c>
      <c r="B2250" s="1" t="s">
        <v>8396</v>
      </c>
      <c r="C2250" s="1" t="s">
        <v>2485</v>
      </c>
      <c r="D2250" s="1">
        <v>30</v>
      </c>
      <c r="E2250" s="1" t="s">
        <v>2490</v>
      </c>
      <c r="F2250" s="1">
        <v>4</v>
      </c>
      <c r="G2250" s="1" t="str">
        <f t="shared" si="84"/>
        <v>4/20</v>
      </c>
      <c r="H2250" s="1">
        <v>1500</v>
      </c>
      <c r="I2250" s="1">
        <v>77</v>
      </c>
      <c r="J2250" s="1">
        <v>80</v>
      </c>
      <c r="K2250" s="1" t="s">
        <v>203</v>
      </c>
      <c r="L2250" s="1" t="s">
        <v>204</v>
      </c>
      <c r="M2250" s="1">
        <v>2010</v>
      </c>
      <c r="N2250" s="1">
        <v>44.594488091232002</v>
      </c>
      <c r="O2250" s="1">
        <v>-65.956943557563307</v>
      </c>
      <c r="Q2250" s="1" t="s">
        <v>2487</v>
      </c>
      <c r="R2250" s="1" t="s">
        <v>22</v>
      </c>
    </row>
    <row r="2251" spans="1:18" hidden="1" x14ac:dyDescent="0.3">
      <c r="A2251" s="1" t="s">
        <v>2387</v>
      </c>
      <c r="B2251" s="1" t="s">
        <v>8396</v>
      </c>
      <c r="C2251" s="1" t="s">
        <v>2485</v>
      </c>
      <c r="D2251" s="1">
        <v>30</v>
      </c>
      <c r="E2251" s="1" t="s">
        <v>2491</v>
      </c>
      <c r="F2251" s="1">
        <v>5</v>
      </c>
      <c r="G2251" s="1" t="str">
        <f t="shared" si="84"/>
        <v>5/20</v>
      </c>
      <c r="H2251" s="1">
        <v>1500</v>
      </c>
      <c r="I2251" s="1">
        <v>77</v>
      </c>
      <c r="J2251" s="1">
        <v>80</v>
      </c>
      <c r="K2251" s="1" t="s">
        <v>203</v>
      </c>
      <c r="L2251" s="1" t="s">
        <v>204</v>
      </c>
      <c r="M2251" s="1">
        <v>2010</v>
      </c>
      <c r="N2251" s="1">
        <v>44.604880492739198</v>
      </c>
      <c r="O2251" s="1">
        <v>-65.935635690671006</v>
      </c>
      <c r="Q2251" s="1" t="s">
        <v>2487</v>
      </c>
      <c r="R2251" s="1" t="s">
        <v>22</v>
      </c>
    </row>
    <row r="2252" spans="1:18" hidden="1" x14ac:dyDescent="0.3">
      <c r="A2252" s="1" t="s">
        <v>2387</v>
      </c>
      <c r="B2252" s="1" t="s">
        <v>8396</v>
      </c>
      <c r="C2252" s="1" t="s">
        <v>2485</v>
      </c>
      <c r="D2252" s="1">
        <v>30</v>
      </c>
      <c r="E2252" s="1" t="s">
        <v>2492</v>
      </c>
      <c r="F2252" s="1">
        <v>6</v>
      </c>
      <c r="G2252" s="1" t="str">
        <f t="shared" si="84"/>
        <v>6/20</v>
      </c>
      <c r="H2252" s="1">
        <v>1500</v>
      </c>
      <c r="I2252" s="1">
        <v>77</v>
      </c>
      <c r="J2252" s="1">
        <v>80</v>
      </c>
      <c r="K2252" s="1" t="s">
        <v>203</v>
      </c>
      <c r="L2252" s="1" t="s">
        <v>204</v>
      </c>
      <c r="M2252" s="1">
        <v>2010</v>
      </c>
      <c r="N2252" s="1">
        <v>44.602580457852099</v>
      </c>
      <c r="O2252" s="1">
        <v>-65.939544819890401</v>
      </c>
      <c r="Q2252" s="1" t="s">
        <v>2487</v>
      </c>
      <c r="R2252" s="1" t="s">
        <v>22</v>
      </c>
    </row>
    <row r="2253" spans="1:18" hidden="1" x14ac:dyDescent="0.3">
      <c r="A2253" s="1" t="s">
        <v>2387</v>
      </c>
      <c r="B2253" s="1" t="s">
        <v>8396</v>
      </c>
      <c r="C2253" s="1" t="s">
        <v>2485</v>
      </c>
      <c r="D2253" s="1">
        <v>30</v>
      </c>
      <c r="E2253" s="1" t="s">
        <v>2493</v>
      </c>
      <c r="F2253" s="1">
        <v>7</v>
      </c>
      <c r="G2253" s="1" t="str">
        <f t="shared" si="84"/>
        <v>7/20</v>
      </c>
      <c r="H2253" s="1">
        <v>1500</v>
      </c>
      <c r="I2253" s="1">
        <v>77</v>
      </c>
      <c r="J2253" s="1">
        <v>80</v>
      </c>
      <c r="K2253" s="1" t="s">
        <v>203</v>
      </c>
      <c r="L2253" s="1" t="s">
        <v>204</v>
      </c>
      <c r="M2253" s="1">
        <v>2010</v>
      </c>
      <c r="N2253" s="1">
        <v>44.600708247213603</v>
      </c>
      <c r="O2253" s="1">
        <v>-65.942481419834394</v>
      </c>
      <c r="Q2253" s="1" t="s">
        <v>2487</v>
      </c>
      <c r="R2253" s="1" t="s">
        <v>22</v>
      </c>
    </row>
    <row r="2254" spans="1:18" hidden="1" x14ac:dyDescent="0.3">
      <c r="A2254" s="1" t="s">
        <v>2387</v>
      </c>
      <c r="B2254" s="1" t="s">
        <v>8396</v>
      </c>
      <c r="C2254" s="1" t="s">
        <v>2485</v>
      </c>
      <c r="D2254" s="1">
        <v>30</v>
      </c>
      <c r="E2254" s="1" t="s">
        <v>2494</v>
      </c>
      <c r="F2254" s="1">
        <v>8</v>
      </c>
      <c r="G2254" s="1" t="str">
        <f t="shared" si="84"/>
        <v>8/20</v>
      </c>
      <c r="H2254" s="1">
        <v>1500</v>
      </c>
      <c r="I2254" s="1">
        <v>77</v>
      </c>
      <c r="J2254" s="1">
        <v>80</v>
      </c>
      <c r="K2254" s="1" t="s">
        <v>203</v>
      </c>
      <c r="L2254" s="1" t="s">
        <v>204</v>
      </c>
      <c r="M2254" s="1">
        <v>2010</v>
      </c>
      <c r="N2254" s="1">
        <v>44.5968580127021</v>
      </c>
      <c r="O2254" s="1">
        <v>-65.949245201842899</v>
      </c>
      <c r="Q2254" s="1" t="s">
        <v>2487</v>
      </c>
      <c r="R2254" s="1" t="s">
        <v>22</v>
      </c>
    </row>
    <row r="2255" spans="1:18" hidden="1" x14ac:dyDescent="0.3">
      <c r="A2255" s="1" t="s">
        <v>2387</v>
      </c>
      <c r="B2255" s="1" t="s">
        <v>8396</v>
      </c>
      <c r="C2255" s="1" t="s">
        <v>2485</v>
      </c>
      <c r="D2255" s="1">
        <v>30</v>
      </c>
      <c r="E2255" s="1" t="s">
        <v>2495</v>
      </c>
      <c r="F2255" s="1">
        <v>9</v>
      </c>
      <c r="G2255" s="1" t="str">
        <f t="shared" si="84"/>
        <v>9/20</v>
      </c>
      <c r="H2255" s="1">
        <v>1500</v>
      </c>
      <c r="I2255" s="1">
        <v>77</v>
      </c>
      <c r="J2255" s="1">
        <v>80</v>
      </c>
      <c r="K2255" s="1" t="s">
        <v>203</v>
      </c>
      <c r="L2255" s="1" t="s">
        <v>204</v>
      </c>
      <c r="M2255" s="1">
        <v>2010</v>
      </c>
      <c r="N2255" s="1">
        <v>44.593704671572098</v>
      </c>
      <c r="O2255" s="1">
        <v>-65.953994653575904</v>
      </c>
      <c r="Q2255" s="1" t="s">
        <v>2487</v>
      </c>
      <c r="R2255" s="1" t="s">
        <v>22</v>
      </c>
    </row>
    <row r="2256" spans="1:18" hidden="1" x14ac:dyDescent="0.3">
      <c r="A2256" s="1" t="s">
        <v>2387</v>
      </c>
      <c r="B2256" s="1" t="s">
        <v>8396</v>
      </c>
      <c r="C2256" s="1" t="s">
        <v>2485</v>
      </c>
      <c r="D2256" s="1">
        <v>30</v>
      </c>
      <c r="E2256" s="1" t="s">
        <v>2496</v>
      </c>
      <c r="F2256" s="1">
        <v>10</v>
      </c>
      <c r="G2256" s="1" t="str">
        <f t="shared" si="84"/>
        <v>10/20</v>
      </c>
      <c r="H2256" s="1">
        <v>1500</v>
      </c>
      <c r="I2256" s="1">
        <v>77</v>
      </c>
      <c r="J2256" s="1">
        <v>80</v>
      </c>
      <c r="K2256" s="1" t="s">
        <v>203</v>
      </c>
      <c r="L2256" s="1" t="s">
        <v>204</v>
      </c>
      <c r="M2256" s="1">
        <v>2010</v>
      </c>
      <c r="N2256" s="1">
        <v>44.592052717247299</v>
      </c>
      <c r="O2256" s="1">
        <v>-65.959584939428197</v>
      </c>
      <c r="Q2256" s="1" t="s">
        <v>2487</v>
      </c>
      <c r="R2256" s="1" t="s">
        <v>22</v>
      </c>
    </row>
    <row r="2257" spans="1:18" hidden="1" x14ac:dyDescent="0.3">
      <c r="A2257" s="1" t="s">
        <v>2387</v>
      </c>
      <c r="B2257" s="1" t="s">
        <v>8396</v>
      </c>
      <c r="C2257" s="1" t="s">
        <v>2485</v>
      </c>
      <c r="D2257" s="1">
        <v>30</v>
      </c>
      <c r="E2257" s="1" t="s">
        <v>2497</v>
      </c>
      <c r="F2257" s="1">
        <v>11</v>
      </c>
      <c r="G2257" s="1" t="str">
        <f t="shared" si="84"/>
        <v>11/20</v>
      </c>
      <c r="H2257" s="1">
        <v>1500</v>
      </c>
      <c r="I2257" s="1">
        <v>77</v>
      </c>
      <c r="J2257" s="1">
        <v>80</v>
      </c>
      <c r="K2257" s="1" t="s">
        <v>203</v>
      </c>
      <c r="L2257" s="1" t="s">
        <v>204</v>
      </c>
      <c r="M2257" s="1">
        <v>2010</v>
      </c>
      <c r="N2257" s="1">
        <v>44.589890169816996</v>
      </c>
      <c r="O2257" s="1">
        <v>-65.958108691765105</v>
      </c>
      <c r="Q2257" s="1" t="s">
        <v>2487</v>
      </c>
      <c r="R2257" s="1" t="s">
        <v>22</v>
      </c>
    </row>
    <row r="2258" spans="1:18" hidden="1" x14ac:dyDescent="0.3">
      <c r="A2258" s="1" t="s">
        <v>2387</v>
      </c>
      <c r="B2258" s="1" t="s">
        <v>8396</v>
      </c>
      <c r="C2258" s="1" t="s">
        <v>2485</v>
      </c>
      <c r="D2258" s="1">
        <v>30</v>
      </c>
      <c r="E2258" s="1" t="s">
        <v>2498</v>
      </c>
      <c r="F2258" s="1">
        <v>12</v>
      </c>
      <c r="G2258" s="1" t="str">
        <f t="shared" si="84"/>
        <v>12/20</v>
      </c>
      <c r="H2258" s="1">
        <v>1500</v>
      </c>
      <c r="I2258" s="1">
        <v>77</v>
      </c>
      <c r="J2258" s="1">
        <v>80</v>
      </c>
      <c r="K2258" s="1" t="s">
        <v>203</v>
      </c>
      <c r="L2258" s="1" t="s">
        <v>204</v>
      </c>
      <c r="M2258" s="1">
        <v>2010</v>
      </c>
      <c r="N2258" s="1">
        <v>44.588232011370202</v>
      </c>
      <c r="O2258" s="1">
        <v>-65.955225743876198</v>
      </c>
      <c r="Q2258" s="1" t="s">
        <v>2487</v>
      </c>
      <c r="R2258" s="1" t="s">
        <v>22</v>
      </c>
    </row>
    <row r="2259" spans="1:18" hidden="1" x14ac:dyDescent="0.3">
      <c r="A2259" s="1" t="s">
        <v>2387</v>
      </c>
      <c r="B2259" s="1" t="s">
        <v>8396</v>
      </c>
      <c r="C2259" s="1" t="s">
        <v>2485</v>
      </c>
      <c r="D2259" s="1">
        <v>30</v>
      </c>
      <c r="E2259" s="1" t="s">
        <v>2499</v>
      </c>
      <c r="F2259" s="1">
        <v>13</v>
      </c>
      <c r="G2259" s="1" t="str">
        <f t="shared" si="84"/>
        <v>13/20</v>
      </c>
      <c r="H2259" s="1">
        <v>1500</v>
      </c>
      <c r="I2259" s="1">
        <v>77</v>
      </c>
      <c r="J2259" s="1">
        <v>80</v>
      </c>
      <c r="K2259" s="1" t="s">
        <v>203</v>
      </c>
      <c r="L2259" s="1" t="s">
        <v>204</v>
      </c>
      <c r="M2259" s="1">
        <v>2010</v>
      </c>
      <c r="N2259" s="1">
        <v>44.589666850109602</v>
      </c>
      <c r="O2259" s="1">
        <v>-65.952702405150703</v>
      </c>
      <c r="Q2259" s="1" t="s">
        <v>2487</v>
      </c>
      <c r="R2259" s="1" t="s">
        <v>22</v>
      </c>
    </row>
    <row r="2260" spans="1:18" hidden="1" x14ac:dyDescent="0.3">
      <c r="A2260" s="1" t="s">
        <v>2387</v>
      </c>
      <c r="B2260" s="1" t="s">
        <v>8396</v>
      </c>
      <c r="C2260" s="1" t="s">
        <v>2485</v>
      </c>
      <c r="D2260" s="1">
        <v>30</v>
      </c>
      <c r="E2260" s="1" t="s">
        <v>2500</v>
      </c>
      <c r="F2260" s="1">
        <v>14</v>
      </c>
      <c r="G2260" s="1" t="str">
        <f t="shared" si="84"/>
        <v>14/20</v>
      </c>
      <c r="H2260" s="1">
        <v>1500</v>
      </c>
      <c r="I2260" s="1">
        <v>77</v>
      </c>
      <c r="J2260" s="1">
        <v>80</v>
      </c>
      <c r="K2260" s="1" t="s">
        <v>203</v>
      </c>
      <c r="L2260" s="1" t="s">
        <v>204</v>
      </c>
      <c r="M2260" s="1">
        <v>2010</v>
      </c>
      <c r="N2260" s="1">
        <v>44.591237033800198</v>
      </c>
      <c r="O2260" s="1">
        <v>-65.950174105824104</v>
      </c>
      <c r="Q2260" s="1" t="s">
        <v>2487</v>
      </c>
      <c r="R2260" s="1" t="s">
        <v>22</v>
      </c>
    </row>
    <row r="2261" spans="1:18" hidden="1" x14ac:dyDescent="0.3">
      <c r="A2261" s="1" t="s">
        <v>2387</v>
      </c>
      <c r="B2261" s="1" t="s">
        <v>8396</v>
      </c>
      <c r="C2261" s="1" t="s">
        <v>2485</v>
      </c>
      <c r="D2261" s="1">
        <v>30</v>
      </c>
      <c r="E2261" s="1" t="s">
        <v>2501</v>
      </c>
      <c r="F2261" s="1">
        <v>15</v>
      </c>
      <c r="G2261" s="1" t="str">
        <f t="shared" si="84"/>
        <v>15/20</v>
      </c>
      <c r="H2261" s="1">
        <v>1500</v>
      </c>
      <c r="I2261" s="1">
        <v>77</v>
      </c>
      <c r="J2261" s="1">
        <v>80</v>
      </c>
      <c r="K2261" s="1" t="s">
        <v>203</v>
      </c>
      <c r="L2261" s="1" t="s">
        <v>204</v>
      </c>
      <c r="M2261" s="1">
        <v>2010</v>
      </c>
      <c r="N2261" s="1">
        <v>44.592602051696502</v>
      </c>
      <c r="O2261" s="1">
        <v>-65.947682170590099</v>
      </c>
      <c r="Q2261" s="1" t="s">
        <v>2487</v>
      </c>
      <c r="R2261" s="1" t="s">
        <v>22</v>
      </c>
    </row>
    <row r="2262" spans="1:18" hidden="1" x14ac:dyDescent="0.3">
      <c r="A2262" s="1" t="s">
        <v>2387</v>
      </c>
      <c r="B2262" s="1" t="s">
        <v>8396</v>
      </c>
      <c r="C2262" s="1" t="s">
        <v>2485</v>
      </c>
      <c r="D2262" s="1">
        <v>30</v>
      </c>
      <c r="E2262" s="1" t="s">
        <v>2502</v>
      </c>
      <c r="F2262" s="1">
        <v>16</v>
      </c>
      <c r="G2262" s="1" t="str">
        <f t="shared" si="84"/>
        <v>16/20</v>
      </c>
      <c r="H2262" s="1">
        <v>1500</v>
      </c>
      <c r="I2262" s="1">
        <v>77</v>
      </c>
      <c r="J2262" s="1">
        <v>80</v>
      </c>
      <c r="K2262" s="1" t="s">
        <v>203</v>
      </c>
      <c r="L2262" s="1" t="s">
        <v>204</v>
      </c>
      <c r="M2262" s="1">
        <v>2010</v>
      </c>
      <c r="N2262" s="1">
        <v>44.593738353409201</v>
      </c>
      <c r="O2262" s="1">
        <v>-65.945136192976193</v>
      </c>
      <c r="Q2262" s="1" t="s">
        <v>2487</v>
      </c>
      <c r="R2262" s="1" t="s">
        <v>22</v>
      </c>
    </row>
    <row r="2263" spans="1:18" hidden="1" x14ac:dyDescent="0.3">
      <c r="A2263" s="1" t="s">
        <v>2387</v>
      </c>
      <c r="B2263" s="1" t="s">
        <v>8396</v>
      </c>
      <c r="C2263" s="1" t="s">
        <v>2485</v>
      </c>
      <c r="D2263" s="1">
        <v>30</v>
      </c>
      <c r="E2263" s="1" t="s">
        <v>2503</v>
      </c>
      <c r="F2263" s="1">
        <v>17</v>
      </c>
      <c r="G2263" s="1" t="str">
        <f t="shared" si="84"/>
        <v>17/20</v>
      </c>
      <c r="H2263" s="1">
        <v>1500</v>
      </c>
      <c r="I2263" s="1">
        <v>77</v>
      </c>
      <c r="J2263" s="1">
        <v>80</v>
      </c>
      <c r="K2263" s="1" t="s">
        <v>203</v>
      </c>
      <c r="L2263" s="1" t="s">
        <v>204</v>
      </c>
      <c r="M2263" s="1">
        <v>2010</v>
      </c>
      <c r="N2263" s="1">
        <v>44.5947844168941</v>
      </c>
      <c r="O2263" s="1">
        <v>-65.942434227868503</v>
      </c>
      <c r="Q2263" s="1" t="s">
        <v>2487</v>
      </c>
      <c r="R2263" s="1" t="s">
        <v>22</v>
      </c>
    </row>
    <row r="2264" spans="1:18" hidden="1" x14ac:dyDescent="0.3">
      <c r="A2264" s="1" t="s">
        <v>2387</v>
      </c>
      <c r="B2264" s="1" t="s">
        <v>8396</v>
      </c>
      <c r="C2264" s="1" t="s">
        <v>2485</v>
      </c>
      <c r="D2264" s="1">
        <v>30</v>
      </c>
      <c r="E2264" s="1" t="s">
        <v>2504</v>
      </c>
      <c r="F2264" s="1">
        <v>18</v>
      </c>
      <c r="G2264" s="1" t="str">
        <f t="shared" si="84"/>
        <v>18/20</v>
      </c>
      <c r="H2264" s="1">
        <v>1500</v>
      </c>
      <c r="I2264" s="1">
        <v>77</v>
      </c>
      <c r="J2264" s="1">
        <v>80</v>
      </c>
      <c r="K2264" s="1" t="s">
        <v>203</v>
      </c>
      <c r="L2264" s="1" t="s">
        <v>204</v>
      </c>
      <c r="M2264" s="1">
        <v>2010</v>
      </c>
      <c r="N2264" s="1">
        <v>44.5959659499255</v>
      </c>
      <c r="O2264" s="1">
        <v>-65.939949083313195</v>
      </c>
      <c r="Q2264" s="1" t="s">
        <v>2487</v>
      </c>
      <c r="R2264" s="1" t="s">
        <v>22</v>
      </c>
    </row>
    <row r="2265" spans="1:18" hidden="1" x14ac:dyDescent="0.3">
      <c r="A2265" s="1" t="s">
        <v>2387</v>
      </c>
      <c r="B2265" s="1" t="s">
        <v>8396</v>
      </c>
      <c r="C2265" s="1" t="s">
        <v>2485</v>
      </c>
      <c r="D2265" s="1">
        <v>30</v>
      </c>
      <c r="E2265" s="1" t="s">
        <v>2505</v>
      </c>
      <c r="F2265" s="1">
        <v>19</v>
      </c>
      <c r="G2265" s="1" t="str">
        <f t="shared" si="84"/>
        <v>19/20</v>
      </c>
      <c r="H2265" s="1">
        <v>1500</v>
      </c>
      <c r="I2265" s="1">
        <v>77</v>
      </c>
      <c r="J2265" s="1">
        <v>80</v>
      </c>
      <c r="K2265" s="1" t="s">
        <v>203</v>
      </c>
      <c r="L2265" s="1" t="s">
        <v>204</v>
      </c>
      <c r="M2265" s="1">
        <v>2010</v>
      </c>
      <c r="N2265" s="1">
        <v>44.598943264987199</v>
      </c>
      <c r="O2265" s="1">
        <v>-65.937245706715004</v>
      </c>
      <c r="Q2265" s="1" t="s">
        <v>2487</v>
      </c>
      <c r="R2265" s="1" t="s">
        <v>22</v>
      </c>
    </row>
    <row r="2266" spans="1:18" hidden="1" x14ac:dyDescent="0.3">
      <c r="A2266" s="1" t="s">
        <v>2387</v>
      </c>
      <c r="B2266" s="1" t="s">
        <v>8396</v>
      </c>
      <c r="C2266" s="1" t="s">
        <v>2485</v>
      </c>
      <c r="D2266" s="1">
        <v>30</v>
      </c>
      <c r="E2266" s="1" t="s">
        <v>2506</v>
      </c>
      <c r="F2266" s="1">
        <v>20</v>
      </c>
      <c r="G2266" s="1" t="str">
        <f t="shared" si="84"/>
        <v>20/20</v>
      </c>
      <c r="H2266" s="1">
        <v>1500</v>
      </c>
      <c r="I2266" s="1">
        <v>77</v>
      </c>
      <c r="J2266" s="1">
        <v>80</v>
      </c>
      <c r="K2266" s="1" t="s">
        <v>203</v>
      </c>
      <c r="L2266" s="1" t="s">
        <v>204</v>
      </c>
      <c r="M2266" s="1">
        <v>2010</v>
      </c>
      <c r="N2266" s="1">
        <v>44.601323623665799</v>
      </c>
      <c r="O2266" s="1">
        <v>-65.935417145217599</v>
      </c>
      <c r="Q2266" s="1" t="s">
        <v>2487</v>
      </c>
      <c r="R2266" s="1" t="s">
        <v>22</v>
      </c>
    </row>
    <row r="2267" spans="1:18" hidden="1" x14ac:dyDescent="0.3">
      <c r="A2267" s="1" t="s">
        <v>2387</v>
      </c>
      <c r="B2267" s="1" t="s">
        <v>8396</v>
      </c>
      <c r="C2267" s="1" t="s">
        <v>2730</v>
      </c>
      <c r="D2267" s="1">
        <v>23.5</v>
      </c>
      <c r="E2267" s="1" t="s">
        <v>2731</v>
      </c>
      <c r="F2267" s="1">
        <v>1</v>
      </c>
      <c r="G2267" s="1" t="str">
        <f t="shared" ref="G2267:G2276" si="85">F2267&amp;"/"&amp;10</f>
        <v>1/10</v>
      </c>
      <c r="H2267" s="1">
        <v>2350</v>
      </c>
      <c r="I2267" s="1">
        <v>92</v>
      </c>
      <c r="J2267" s="1">
        <v>98</v>
      </c>
      <c r="K2267" s="1" t="s">
        <v>56</v>
      </c>
      <c r="L2267" s="1" t="s">
        <v>2303</v>
      </c>
      <c r="M2267" s="1">
        <v>2015</v>
      </c>
      <c r="N2267" s="1">
        <v>44.931370505967301</v>
      </c>
      <c r="O2267" s="1">
        <v>-64.027754749158603</v>
      </c>
      <c r="Q2267" s="1" t="s">
        <v>2732</v>
      </c>
      <c r="R2267" s="1" t="s">
        <v>22</v>
      </c>
    </row>
    <row r="2268" spans="1:18" hidden="1" x14ac:dyDescent="0.3">
      <c r="A2268" s="1" t="s">
        <v>2387</v>
      </c>
      <c r="B2268" s="1" t="s">
        <v>8396</v>
      </c>
      <c r="C2268" s="1" t="s">
        <v>2730</v>
      </c>
      <c r="D2268" s="1">
        <v>23.5</v>
      </c>
      <c r="E2268" s="1" t="s">
        <v>2733</v>
      </c>
      <c r="F2268" s="1">
        <v>2</v>
      </c>
      <c r="G2268" s="1" t="str">
        <f t="shared" si="85"/>
        <v>2/10</v>
      </c>
      <c r="H2268" s="1">
        <v>2350</v>
      </c>
      <c r="I2268" s="1">
        <v>92</v>
      </c>
      <c r="J2268" s="1">
        <v>98</v>
      </c>
      <c r="K2268" s="1" t="s">
        <v>56</v>
      </c>
      <c r="L2268" s="1" t="s">
        <v>2303</v>
      </c>
      <c r="M2268" s="1">
        <v>2015</v>
      </c>
      <c r="N2268" s="1">
        <v>44.929085255634398</v>
      </c>
      <c r="O2268" s="1">
        <v>-64.019256869139397</v>
      </c>
      <c r="Q2268" s="1" t="s">
        <v>2732</v>
      </c>
      <c r="R2268" s="1" t="s">
        <v>22</v>
      </c>
    </row>
    <row r="2269" spans="1:18" hidden="1" x14ac:dyDescent="0.3">
      <c r="A2269" s="1" t="s">
        <v>2387</v>
      </c>
      <c r="B2269" s="1" t="s">
        <v>8396</v>
      </c>
      <c r="C2269" s="1" t="s">
        <v>2730</v>
      </c>
      <c r="D2269" s="1">
        <v>23.5</v>
      </c>
      <c r="E2269" s="1" t="s">
        <v>2734</v>
      </c>
      <c r="F2269" s="1">
        <v>3</v>
      </c>
      <c r="G2269" s="1" t="str">
        <f t="shared" si="85"/>
        <v>3/10</v>
      </c>
      <c r="H2269" s="1">
        <v>2350</v>
      </c>
      <c r="I2269" s="1">
        <v>92</v>
      </c>
      <c r="J2269" s="1">
        <v>98</v>
      </c>
      <c r="K2269" s="1" t="s">
        <v>56</v>
      </c>
      <c r="L2269" s="1" t="s">
        <v>2303</v>
      </c>
      <c r="M2269" s="1">
        <v>2015</v>
      </c>
      <c r="N2269" s="1">
        <v>44.930547296560803</v>
      </c>
      <c r="O2269" s="1">
        <v>-64.015375419062494</v>
      </c>
      <c r="Q2269" s="1" t="s">
        <v>2732</v>
      </c>
      <c r="R2269" s="1" t="s">
        <v>22</v>
      </c>
    </row>
    <row r="2270" spans="1:18" hidden="1" x14ac:dyDescent="0.3">
      <c r="A2270" s="1" t="s">
        <v>2387</v>
      </c>
      <c r="B2270" s="1" t="s">
        <v>8396</v>
      </c>
      <c r="C2270" s="1" t="s">
        <v>2730</v>
      </c>
      <c r="D2270" s="1">
        <v>23.5</v>
      </c>
      <c r="E2270" s="1" t="s">
        <v>2735</v>
      </c>
      <c r="F2270" s="1">
        <v>4</v>
      </c>
      <c r="G2270" s="1" t="str">
        <f t="shared" si="85"/>
        <v>4/10</v>
      </c>
      <c r="H2270" s="1">
        <v>2350</v>
      </c>
      <c r="I2270" s="1">
        <v>92</v>
      </c>
      <c r="J2270" s="1">
        <v>98</v>
      </c>
      <c r="K2270" s="1" t="s">
        <v>56</v>
      </c>
      <c r="L2270" s="1" t="s">
        <v>2303</v>
      </c>
      <c r="M2270" s="1">
        <v>2015</v>
      </c>
      <c r="N2270" s="1">
        <v>44.931884207043097</v>
      </c>
      <c r="O2270" s="1">
        <v>-64.010905180619503</v>
      </c>
      <c r="Q2270" s="1" t="s">
        <v>2732</v>
      </c>
      <c r="R2270" s="1" t="s">
        <v>22</v>
      </c>
    </row>
    <row r="2271" spans="1:18" hidden="1" x14ac:dyDescent="0.3">
      <c r="A2271" s="1" t="s">
        <v>2387</v>
      </c>
      <c r="B2271" s="1" t="s">
        <v>8396</v>
      </c>
      <c r="C2271" s="1" t="s">
        <v>2730</v>
      </c>
      <c r="D2271" s="1">
        <v>23.5</v>
      </c>
      <c r="E2271" s="1" t="s">
        <v>2934</v>
      </c>
      <c r="F2271" s="1">
        <v>5</v>
      </c>
      <c r="G2271" s="1" t="str">
        <f t="shared" si="85"/>
        <v>5/10</v>
      </c>
      <c r="H2271" s="1">
        <v>2350</v>
      </c>
      <c r="I2271" s="1">
        <v>92</v>
      </c>
      <c r="J2271" s="1">
        <v>98</v>
      </c>
      <c r="K2271" s="1" t="s">
        <v>56</v>
      </c>
      <c r="L2271" s="1" t="s">
        <v>2303</v>
      </c>
      <c r="M2271" s="1" t="s">
        <v>2935</v>
      </c>
      <c r="N2271" s="1">
        <v>44.933818966422699</v>
      </c>
      <c r="O2271" s="1">
        <v>-64.029074136636396</v>
      </c>
      <c r="Q2271" s="1" t="s">
        <v>2732</v>
      </c>
      <c r="R2271" s="1" t="s">
        <v>22</v>
      </c>
    </row>
    <row r="2272" spans="1:18" hidden="1" x14ac:dyDescent="0.3">
      <c r="A2272" s="1" t="s">
        <v>2387</v>
      </c>
      <c r="B2272" s="1" t="s">
        <v>8396</v>
      </c>
      <c r="C2272" s="1" t="s">
        <v>2730</v>
      </c>
      <c r="D2272" s="1">
        <v>23.5</v>
      </c>
      <c r="E2272" s="1" t="s">
        <v>2936</v>
      </c>
      <c r="F2272" s="1">
        <v>6</v>
      </c>
      <c r="G2272" s="1" t="str">
        <f t="shared" si="85"/>
        <v>6/10</v>
      </c>
      <c r="H2272" s="1">
        <v>2350</v>
      </c>
      <c r="I2272" s="1">
        <v>92</v>
      </c>
      <c r="J2272" s="1">
        <v>98</v>
      </c>
      <c r="K2272" s="1" t="s">
        <v>56</v>
      </c>
      <c r="L2272" s="1" t="s">
        <v>2303</v>
      </c>
      <c r="M2272" s="1" t="s">
        <v>2935</v>
      </c>
      <c r="N2272" s="1">
        <v>44.9272773</v>
      </c>
      <c r="O2272" s="1">
        <v>-64.004634699999997</v>
      </c>
      <c r="Q2272" s="1" t="s">
        <v>2732</v>
      </c>
      <c r="R2272" s="1" t="s">
        <v>22</v>
      </c>
    </row>
    <row r="2273" spans="1:18" hidden="1" x14ac:dyDescent="0.3">
      <c r="A2273" s="1" t="s">
        <v>2387</v>
      </c>
      <c r="B2273" s="1" t="s">
        <v>8396</v>
      </c>
      <c r="C2273" s="1" t="s">
        <v>2730</v>
      </c>
      <c r="D2273" s="1">
        <v>23.5</v>
      </c>
      <c r="E2273" s="1" t="s">
        <v>2937</v>
      </c>
      <c r="F2273" s="1">
        <v>7</v>
      </c>
      <c r="G2273" s="1" t="str">
        <f t="shared" si="85"/>
        <v>7/10</v>
      </c>
      <c r="H2273" s="1">
        <v>2350</v>
      </c>
      <c r="I2273" s="1">
        <v>92</v>
      </c>
      <c r="J2273" s="1">
        <v>98</v>
      </c>
      <c r="K2273" s="1" t="s">
        <v>56</v>
      </c>
      <c r="L2273" s="1" t="s">
        <v>2303</v>
      </c>
      <c r="M2273" s="1" t="s">
        <v>2935</v>
      </c>
      <c r="N2273" s="1">
        <v>44.927249500000002</v>
      </c>
      <c r="O2273" s="1">
        <v>-63.9999799</v>
      </c>
      <c r="Q2273" s="1" t="s">
        <v>2732</v>
      </c>
      <c r="R2273" s="1" t="s">
        <v>22</v>
      </c>
    </row>
    <row r="2274" spans="1:18" hidden="1" x14ac:dyDescent="0.3">
      <c r="A2274" s="1" t="s">
        <v>2387</v>
      </c>
      <c r="B2274" s="1" t="s">
        <v>8396</v>
      </c>
      <c r="C2274" s="1" t="s">
        <v>2730</v>
      </c>
      <c r="D2274" s="1">
        <v>23.5</v>
      </c>
      <c r="E2274" s="1" t="s">
        <v>2938</v>
      </c>
      <c r="F2274" s="1">
        <v>8</v>
      </c>
      <c r="G2274" s="1" t="str">
        <f t="shared" si="85"/>
        <v>8/10</v>
      </c>
      <c r="H2274" s="1">
        <v>2350</v>
      </c>
      <c r="I2274" s="1">
        <v>92</v>
      </c>
      <c r="J2274" s="1">
        <v>98</v>
      </c>
      <c r="K2274" s="1" t="s">
        <v>56</v>
      </c>
      <c r="L2274" s="1" t="s">
        <v>2303</v>
      </c>
      <c r="M2274" s="1" t="s">
        <v>2935</v>
      </c>
      <c r="N2274" s="1">
        <v>44.9198357</v>
      </c>
      <c r="O2274" s="1">
        <v>-64.018118200000004</v>
      </c>
      <c r="Q2274" s="1" t="s">
        <v>2732</v>
      </c>
      <c r="R2274" s="1" t="s">
        <v>22</v>
      </c>
    </row>
    <row r="2275" spans="1:18" hidden="1" x14ac:dyDescent="0.3">
      <c r="A2275" s="1" t="s">
        <v>2387</v>
      </c>
      <c r="B2275" s="1" t="s">
        <v>8396</v>
      </c>
      <c r="C2275" s="1" t="s">
        <v>2730</v>
      </c>
      <c r="D2275" s="1">
        <v>23.5</v>
      </c>
      <c r="E2275" s="1" t="s">
        <v>2939</v>
      </c>
      <c r="F2275" s="1">
        <v>9</v>
      </c>
      <c r="G2275" s="1" t="str">
        <f t="shared" si="85"/>
        <v>9/10</v>
      </c>
      <c r="H2275" s="1">
        <v>2350</v>
      </c>
      <c r="I2275" s="1">
        <v>92</v>
      </c>
      <c r="J2275" s="1">
        <v>98</v>
      </c>
      <c r="K2275" s="1" t="s">
        <v>56</v>
      </c>
      <c r="L2275" s="1" t="s">
        <v>2303</v>
      </c>
      <c r="M2275" s="1" t="s">
        <v>2935</v>
      </c>
      <c r="N2275" s="1">
        <v>44.923493200000003</v>
      </c>
      <c r="O2275" s="1">
        <v>-64.022161400000002</v>
      </c>
      <c r="Q2275" s="1" t="s">
        <v>2732</v>
      </c>
      <c r="R2275" s="1" t="s">
        <v>22</v>
      </c>
    </row>
    <row r="2276" spans="1:18" hidden="1" x14ac:dyDescent="0.3">
      <c r="A2276" s="1" t="s">
        <v>2387</v>
      </c>
      <c r="B2276" s="1" t="s">
        <v>8396</v>
      </c>
      <c r="C2276" s="1" t="s">
        <v>2730</v>
      </c>
      <c r="D2276" s="1">
        <v>23.5</v>
      </c>
      <c r="E2276" s="1" t="s">
        <v>2940</v>
      </c>
      <c r="F2276" s="1">
        <v>10</v>
      </c>
      <c r="G2276" s="1" t="str">
        <f t="shared" si="85"/>
        <v>10/10</v>
      </c>
      <c r="H2276" s="1">
        <v>2350</v>
      </c>
      <c r="I2276" s="1">
        <v>92</v>
      </c>
      <c r="J2276" s="1">
        <v>98</v>
      </c>
      <c r="K2276" s="1" t="s">
        <v>56</v>
      </c>
      <c r="L2276" s="1" t="s">
        <v>2303</v>
      </c>
      <c r="M2276" s="1" t="s">
        <v>2935</v>
      </c>
      <c r="N2276" s="1">
        <v>44.919089</v>
      </c>
      <c r="O2276" s="1">
        <v>-64.023404600000006</v>
      </c>
      <c r="Q2276" s="1" t="s">
        <v>2732</v>
      </c>
      <c r="R2276" s="1" t="s">
        <v>22</v>
      </c>
    </row>
    <row r="2277" spans="1:18" hidden="1" x14ac:dyDescent="0.3">
      <c r="A2277" s="1" t="s">
        <v>2387</v>
      </c>
      <c r="B2277" s="1" t="s">
        <v>8396</v>
      </c>
      <c r="C2277" s="1" t="s">
        <v>2612</v>
      </c>
      <c r="D2277" s="1">
        <v>4.5999999999999996</v>
      </c>
      <c r="E2277" s="1" t="s">
        <v>2613</v>
      </c>
      <c r="F2277" s="1">
        <v>1</v>
      </c>
      <c r="G2277" s="1" t="str">
        <f>F2277&amp;"/"&amp;2</f>
        <v>1/2</v>
      </c>
      <c r="H2277" s="1">
        <v>2300</v>
      </c>
      <c r="I2277" s="1">
        <v>82</v>
      </c>
      <c r="J2277" s="1">
        <v>98</v>
      </c>
      <c r="K2277" s="1" t="s">
        <v>56</v>
      </c>
      <c r="L2277" s="1" t="s">
        <v>2516</v>
      </c>
      <c r="M2277" s="1">
        <v>2012</v>
      </c>
      <c r="N2277" s="1">
        <v>45.682176449135902</v>
      </c>
      <c r="O2277" s="1">
        <v>-61.991274365004699</v>
      </c>
      <c r="Q2277" s="1" t="s">
        <v>2614</v>
      </c>
      <c r="R2277" s="1" t="s">
        <v>22</v>
      </c>
    </row>
    <row r="2278" spans="1:18" hidden="1" x14ac:dyDescent="0.3">
      <c r="A2278" s="1" t="s">
        <v>2387</v>
      </c>
      <c r="B2278" s="1" t="s">
        <v>8396</v>
      </c>
      <c r="C2278" s="1" t="s">
        <v>2612</v>
      </c>
      <c r="D2278" s="1">
        <v>4.5999999999999996</v>
      </c>
      <c r="E2278" s="1" t="s">
        <v>2615</v>
      </c>
      <c r="F2278" s="1">
        <v>2</v>
      </c>
      <c r="G2278" s="1" t="str">
        <f>F2278&amp;"/"&amp;2</f>
        <v>2/2</v>
      </c>
      <c r="H2278" s="1">
        <v>2300</v>
      </c>
      <c r="I2278" s="1">
        <v>82</v>
      </c>
      <c r="J2278" s="1">
        <v>98</v>
      </c>
      <c r="K2278" s="1" t="s">
        <v>56</v>
      </c>
      <c r="L2278" s="1" t="s">
        <v>2516</v>
      </c>
      <c r="M2278" s="1">
        <v>2012</v>
      </c>
      <c r="N2278" s="1">
        <v>45.679857427181702</v>
      </c>
      <c r="O2278" s="1">
        <v>-61.988134723038598</v>
      </c>
      <c r="Q2278" s="1" t="s">
        <v>2614</v>
      </c>
      <c r="R2278" s="1" t="s">
        <v>22</v>
      </c>
    </row>
    <row r="2279" spans="1:18" hidden="1" x14ac:dyDescent="0.3">
      <c r="A2279" s="1" t="s">
        <v>2387</v>
      </c>
      <c r="B2279" s="1" t="s">
        <v>8396</v>
      </c>
      <c r="C2279" s="1" t="s">
        <v>2736</v>
      </c>
      <c r="D2279" s="1">
        <v>1.4</v>
      </c>
      <c r="E2279" s="1" t="s">
        <v>2737</v>
      </c>
      <c r="F2279" s="1">
        <v>1</v>
      </c>
      <c r="G2279" s="1" t="str">
        <f>F2279&amp;"/"&amp;1</f>
        <v>1/1</v>
      </c>
      <c r="H2279" s="1">
        <v>1400</v>
      </c>
      <c r="I2279" s="1">
        <v>82.5</v>
      </c>
      <c r="J2279" s="1">
        <v>80</v>
      </c>
      <c r="K2279" s="1" t="s">
        <v>203</v>
      </c>
      <c r="L2279" s="1" t="s">
        <v>2653</v>
      </c>
      <c r="M2279" s="1">
        <v>2015</v>
      </c>
      <c r="N2279" s="1">
        <v>45.623173000000001</v>
      </c>
      <c r="O2279" s="1">
        <v>-62.908047000000003</v>
      </c>
      <c r="P2279" s="1" t="s">
        <v>2654</v>
      </c>
      <c r="Q2279" s="1" t="s">
        <v>2738</v>
      </c>
      <c r="R2279" s="1" t="s">
        <v>22</v>
      </c>
    </row>
    <row r="2280" spans="1:18" hidden="1" x14ac:dyDescent="0.3">
      <c r="A2280" s="1" t="s">
        <v>2387</v>
      </c>
      <c r="B2280" s="1" t="s">
        <v>8396</v>
      </c>
      <c r="C2280" s="1" t="s">
        <v>2441</v>
      </c>
      <c r="D2280" s="1">
        <v>0</v>
      </c>
      <c r="E2280" s="1" t="s">
        <v>2442</v>
      </c>
      <c r="F2280" s="1">
        <v>1</v>
      </c>
      <c r="G2280" s="1" t="str">
        <f>F2280&amp;"/"&amp;2</f>
        <v>1/2</v>
      </c>
      <c r="H2280" s="1">
        <v>0</v>
      </c>
      <c r="I2280" s="1">
        <v>48</v>
      </c>
      <c r="J2280" s="1">
        <v>50</v>
      </c>
      <c r="K2280" s="1" t="s">
        <v>56</v>
      </c>
      <c r="L2280" s="1" t="s">
        <v>408</v>
      </c>
      <c r="M2280" s="1">
        <v>2007</v>
      </c>
      <c r="N2280" s="1">
        <v>45.627251999999999</v>
      </c>
      <c r="O2280" s="1">
        <v>-62.898995999999997</v>
      </c>
      <c r="P2280" s="1" t="s">
        <v>2443</v>
      </c>
      <c r="Q2280" s="1" t="s">
        <v>2444</v>
      </c>
      <c r="R2280" s="1" t="s">
        <v>22</v>
      </c>
    </row>
    <row r="2281" spans="1:18" hidden="1" x14ac:dyDescent="0.3">
      <c r="A2281" s="1" t="s">
        <v>2387</v>
      </c>
      <c r="B2281" s="1" t="s">
        <v>8396</v>
      </c>
      <c r="C2281" s="1" t="s">
        <v>2441</v>
      </c>
      <c r="D2281" s="1">
        <v>0</v>
      </c>
      <c r="E2281" s="1" t="s">
        <v>2445</v>
      </c>
      <c r="F2281" s="1">
        <v>2</v>
      </c>
      <c r="G2281" s="1" t="str">
        <f>F2281&amp;"/"&amp;2</f>
        <v>2/2</v>
      </c>
      <c r="H2281" s="1">
        <v>0</v>
      </c>
      <c r="I2281" s="1">
        <v>48</v>
      </c>
      <c r="J2281" s="1">
        <v>50</v>
      </c>
      <c r="K2281" s="1" t="s">
        <v>56</v>
      </c>
      <c r="L2281" s="1" t="s">
        <v>408</v>
      </c>
      <c r="M2281" s="1">
        <v>2007</v>
      </c>
      <c r="N2281" s="1">
        <v>45.626120999999998</v>
      </c>
      <c r="O2281" s="1">
        <v>-62.901494</v>
      </c>
      <c r="P2281" s="1" t="s">
        <v>2443</v>
      </c>
      <c r="Q2281" s="1" t="s">
        <v>2444</v>
      </c>
      <c r="R2281" s="1" t="s">
        <v>22</v>
      </c>
    </row>
    <row r="2282" spans="1:18" hidden="1" x14ac:dyDescent="0.3">
      <c r="A2282" s="1" t="s">
        <v>2387</v>
      </c>
      <c r="B2282" s="1" t="s">
        <v>8396</v>
      </c>
      <c r="C2282" s="1" t="s">
        <v>2909</v>
      </c>
      <c r="D2282" s="1">
        <v>0.15</v>
      </c>
      <c r="E2282" s="1" t="s">
        <v>2910</v>
      </c>
      <c r="F2282" s="1">
        <v>1</v>
      </c>
      <c r="G2282" s="1" t="str">
        <f>F2282&amp;"/"&amp;3</f>
        <v>1/3</v>
      </c>
      <c r="H2282" s="1">
        <v>50</v>
      </c>
      <c r="I2282" s="1">
        <v>21.5</v>
      </c>
      <c r="J2282" s="1">
        <v>42</v>
      </c>
      <c r="K2282" s="1" t="s">
        <v>2676</v>
      </c>
      <c r="L2282" s="1" t="s">
        <v>2677</v>
      </c>
      <c r="M2282" s="1">
        <v>2018</v>
      </c>
      <c r="N2282" s="1">
        <v>45.6257065</v>
      </c>
      <c r="O2282" s="1">
        <v>-62.896244500000002</v>
      </c>
      <c r="Q2282" s="1" t="s">
        <v>2911</v>
      </c>
      <c r="R2282" s="1" t="s">
        <v>22</v>
      </c>
    </row>
    <row r="2283" spans="1:18" hidden="1" x14ac:dyDescent="0.3">
      <c r="A2283" s="1" t="s">
        <v>2387</v>
      </c>
      <c r="B2283" s="1" t="s">
        <v>8396</v>
      </c>
      <c r="C2283" s="1" t="s">
        <v>2909</v>
      </c>
      <c r="D2283" s="1">
        <v>0.15</v>
      </c>
      <c r="E2283" s="1" t="s">
        <v>2912</v>
      </c>
      <c r="F2283" s="1">
        <v>2</v>
      </c>
      <c r="G2283" s="1" t="str">
        <f>F2283&amp;"/"&amp;3</f>
        <v>2/3</v>
      </c>
      <c r="H2283" s="1">
        <v>50</v>
      </c>
      <c r="I2283" s="1">
        <v>21.5</v>
      </c>
      <c r="J2283" s="1">
        <v>42</v>
      </c>
      <c r="K2283" s="1" t="s">
        <v>2676</v>
      </c>
      <c r="L2283" s="1" t="s">
        <v>2677</v>
      </c>
      <c r="M2283" s="1">
        <v>2018</v>
      </c>
      <c r="N2283" s="1">
        <v>45.6257351</v>
      </c>
      <c r="O2283" s="1">
        <v>-62.894849899999997</v>
      </c>
      <c r="Q2283" s="1" t="s">
        <v>2911</v>
      </c>
      <c r="R2283" s="1" t="s">
        <v>22</v>
      </c>
    </row>
    <row r="2284" spans="1:18" hidden="1" x14ac:dyDescent="0.3">
      <c r="A2284" s="1" t="s">
        <v>2387</v>
      </c>
      <c r="B2284" s="1" t="s">
        <v>8396</v>
      </c>
      <c r="C2284" s="1" t="s">
        <v>2909</v>
      </c>
      <c r="D2284" s="1">
        <v>0.15</v>
      </c>
      <c r="E2284" s="1" t="s">
        <v>2913</v>
      </c>
      <c r="F2284" s="1">
        <v>3</v>
      </c>
      <c r="G2284" s="1" t="str">
        <f>F2284&amp;"/"&amp;3</f>
        <v>3/3</v>
      </c>
      <c r="H2284" s="1">
        <v>50</v>
      </c>
      <c r="I2284" s="1">
        <v>21.5</v>
      </c>
      <c r="J2284" s="1">
        <v>42</v>
      </c>
      <c r="K2284" s="1" t="s">
        <v>2676</v>
      </c>
      <c r="L2284" s="1" t="s">
        <v>2677</v>
      </c>
      <c r="M2284" s="1">
        <v>2018</v>
      </c>
      <c r="N2284" s="1">
        <v>45.626100000000001</v>
      </c>
      <c r="O2284" s="1">
        <v>-62.892528800000001</v>
      </c>
      <c r="Q2284" s="1" t="s">
        <v>2911</v>
      </c>
      <c r="R2284" s="1" t="s">
        <v>22</v>
      </c>
    </row>
    <row r="2285" spans="1:18" hidden="1" x14ac:dyDescent="0.3">
      <c r="A2285" s="1" t="s">
        <v>2387</v>
      </c>
      <c r="B2285" s="1" t="s">
        <v>8396</v>
      </c>
      <c r="C2285" s="1" t="s">
        <v>2625</v>
      </c>
      <c r="D2285" s="1">
        <v>0.05</v>
      </c>
      <c r="E2285" s="1" t="s">
        <v>2626</v>
      </c>
      <c r="F2285" s="1">
        <v>1</v>
      </c>
      <c r="G2285" s="1" t="str">
        <f>F2285&amp;"/"&amp;1</f>
        <v>1/1</v>
      </c>
      <c r="H2285" s="1">
        <v>50</v>
      </c>
      <c r="I2285" s="1">
        <v>15</v>
      </c>
      <c r="J2285" s="1">
        <v>30</v>
      </c>
      <c r="K2285" s="1" t="s">
        <v>2553</v>
      </c>
      <c r="L2285" s="1" t="s">
        <v>2554</v>
      </c>
      <c r="M2285" s="1">
        <v>2013</v>
      </c>
      <c r="N2285" s="1">
        <v>45.505946000000002</v>
      </c>
      <c r="O2285" s="1">
        <v>-62.636797999999999</v>
      </c>
      <c r="Q2285" s="1" t="s">
        <v>2627</v>
      </c>
      <c r="R2285" s="1" t="s">
        <v>22</v>
      </c>
    </row>
    <row r="2286" spans="1:18" hidden="1" x14ac:dyDescent="0.3">
      <c r="A2286" s="1" t="s">
        <v>2387</v>
      </c>
      <c r="B2286" s="1" t="s">
        <v>8396</v>
      </c>
      <c r="C2286" s="1" t="s">
        <v>2656</v>
      </c>
      <c r="D2286" s="1">
        <v>2.35</v>
      </c>
      <c r="E2286" s="1" t="s">
        <v>2657</v>
      </c>
      <c r="F2286" s="1">
        <v>1</v>
      </c>
      <c r="G2286" s="1" t="str">
        <f>F2286&amp;"/"&amp;1</f>
        <v>1/1</v>
      </c>
      <c r="H2286" s="1">
        <v>2350</v>
      </c>
      <c r="I2286" s="1">
        <v>92</v>
      </c>
      <c r="J2286" s="1">
        <v>98</v>
      </c>
      <c r="K2286" s="1" t="s">
        <v>56</v>
      </c>
      <c r="L2286" s="1" t="s">
        <v>2303</v>
      </c>
      <c r="M2286" s="1">
        <v>2014</v>
      </c>
      <c r="N2286" s="1">
        <v>44.757914</v>
      </c>
      <c r="O2286" s="1">
        <v>-63.204633000000001</v>
      </c>
      <c r="Q2286" s="1" t="s">
        <v>2658</v>
      </c>
      <c r="R2286" s="1" t="s">
        <v>22</v>
      </c>
    </row>
    <row r="2287" spans="1:18" hidden="1" x14ac:dyDescent="0.3">
      <c r="A2287" s="1" t="s">
        <v>2387</v>
      </c>
      <c r="B2287" s="1" t="s">
        <v>8396</v>
      </c>
      <c r="C2287" s="1" t="s">
        <v>2852</v>
      </c>
      <c r="D2287" s="1">
        <v>5.4</v>
      </c>
      <c r="E2287" s="1" t="s">
        <v>2853</v>
      </c>
      <c r="F2287" s="1">
        <v>1</v>
      </c>
      <c r="G2287" s="1" t="str">
        <f>F2287&amp;"/"&amp;3</f>
        <v>1/3</v>
      </c>
      <c r="H2287" s="1">
        <v>2350</v>
      </c>
      <c r="I2287" s="1">
        <v>92</v>
      </c>
      <c r="J2287" s="1">
        <v>85</v>
      </c>
      <c r="K2287" s="1" t="s">
        <v>56</v>
      </c>
      <c r="L2287" s="1" t="s">
        <v>2303</v>
      </c>
      <c r="M2287" s="1">
        <v>2016</v>
      </c>
      <c r="N2287" s="1">
        <v>46.1971237216746</v>
      </c>
      <c r="O2287" s="1">
        <v>-60.080339434698402</v>
      </c>
      <c r="P2287" s="1" t="s">
        <v>2854</v>
      </c>
      <c r="Q2287" s="1" t="s">
        <v>2855</v>
      </c>
      <c r="R2287" s="1" t="s">
        <v>22</v>
      </c>
    </row>
    <row r="2288" spans="1:18" hidden="1" x14ac:dyDescent="0.3">
      <c r="A2288" s="1" t="s">
        <v>2387</v>
      </c>
      <c r="B2288" s="1" t="s">
        <v>8396</v>
      </c>
      <c r="C2288" s="1" t="s">
        <v>2852</v>
      </c>
      <c r="D2288" s="1">
        <v>5.4</v>
      </c>
      <c r="E2288" s="1" t="s">
        <v>2856</v>
      </c>
      <c r="F2288" s="1">
        <v>2</v>
      </c>
      <c r="G2288" s="1" t="str">
        <f>F2288&amp;"/"&amp;3</f>
        <v>2/3</v>
      </c>
      <c r="H2288" s="1">
        <v>2350</v>
      </c>
      <c r="I2288" s="1">
        <v>92</v>
      </c>
      <c r="J2288" s="1">
        <v>85</v>
      </c>
      <c r="K2288" s="1" t="s">
        <v>56</v>
      </c>
      <c r="L2288" s="1" t="s">
        <v>2303</v>
      </c>
      <c r="M2288" s="1">
        <v>2016</v>
      </c>
      <c r="N2288" s="1">
        <v>46.194859058632503</v>
      </c>
      <c r="O2288" s="1">
        <v>-60.084004417574299</v>
      </c>
      <c r="P2288" s="1" t="s">
        <v>2854</v>
      </c>
      <c r="Q2288" s="1" t="s">
        <v>2855</v>
      </c>
      <c r="R2288" s="1" t="s">
        <v>22</v>
      </c>
    </row>
    <row r="2289" spans="1:18" hidden="1" x14ac:dyDescent="0.3">
      <c r="A2289" s="1" t="s">
        <v>2387</v>
      </c>
      <c r="B2289" s="1" t="s">
        <v>8396</v>
      </c>
      <c r="C2289" s="1" t="s">
        <v>2852</v>
      </c>
      <c r="D2289" s="1">
        <v>5.4</v>
      </c>
      <c r="E2289" s="1" t="s">
        <v>2857</v>
      </c>
      <c r="F2289" s="1">
        <v>3</v>
      </c>
      <c r="G2289" s="1" t="str">
        <f>F2289&amp;"/"&amp;3</f>
        <v>3/3</v>
      </c>
      <c r="H2289" s="1">
        <v>2350</v>
      </c>
      <c r="I2289" s="1">
        <v>92</v>
      </c>
      <c r="J2289" s="1">
        <v>85</v>
      </c>
      <c r="K2289" s="1" t="s">
        <v>56</v>
      </c>
      <c r="L2289" s="1" t="s">
        <v>2303</v>
      </c>
      <c r="M2289" s="1">
        <v>2016</v>
      </c>
      <c r="N2289" s="1">
        <v>46.192458088438698</v>
      </c>
      <c r="O2289" s="1">
        <v>-60.088176633469701</v>
      </c>
      <c r="P2289" s="1" t="s">
        <v>2854</v>
      </c>
      <c r="Q2289" s="1" t="s">
        <v>2855</v>
      </c>
      <c r="R2289" s="1" t="s">
        <v>22</v>
      </c>
    </row>
    <row r="2290" spans="1:18" hidden="1" x14ac:dyDescent="0.3">
      <c r="A2290" s="1" t="s">
        <v>2387</v>
      </c>
      <c r="B2290" s="1" t="s">
        <v>8396</v>
      </c>
      <c r="C2290" s="1" t="s">
        <v>2400</v>
      </c>
      <c r="D2290" s="1">
        <v>19.809999999999999</v>
      </c>
      <c r="E2290" s="1" t="s">
        <v>2401</v>
      </c>
      <c r="F2290" s="1">
        <v>1</v>
      </c>
      <c r="G2290" s="1" t="str">
        <f>F2290&amp;"/"&amp;2</f>
        <v>1/2</v>
      </c>
      <c r="H2290" s="1">
        <v>800</v>
      </c>
      <c r="I2290" s="1">
        <v>48</v>
      </c>
      <c r="J2290" s="1">
        <v>50</v>
      </c>
      <c r="K2290" s="1" t="s">
        <v>56</v>
      </c>
      <c r="L2290" s="1" t="s">
        <v>408</v>
      </c>
      <c r="M2290" s="1">
        <v>2005</v>
      </c>
      <c r="N2290" s="1">
        <v>46.217785224337298</v>
      </c>
      <c r="O2290" s="1">
        <v>-59.981122969809903</v>
      </c>
      <c r="Q2290" s="1" t="s">
        <v>2402</v>
      </c>
      <c r="R2290" s="1" t="s">
        <v>22</v>
      </c>
    </row>
    <row r="2291" spans="1:18" hidden="1" x14ac:dyDescent="0.3">
      <c r="A2291" s="1" t="s">
        <v>2387</v>
      </c>
      <c r="B2291" s="1" t="s">
        <v>8396</v>
      </c>
      <c r="C2291" s="1" t="s">
        <v>2400</v>
      </c>
      <c r="D2291" s="1">
        <v>19.809999999999999</v>
      </c>
      <c r="E2291" s="1" t="s">
        <v>2403</v>
      </c>
      <c r="F2291" s="1">
        <v>2</v>
      </c>
      <c r="G2291" s="1" t="str">
        <f>F2291&amp;"/"&amp;2</f>
        <v>2/2</v>
      </c>
      <c r="H2291" s="1">
        <v>800</v>
      </c>
      <c r="I2291" s="1">
        <v>48</v>
      </c>
      <c r="J2291" s="1">
        <v>50</v>
      </c>
      <c r="K2291" s="1" t="s">
        <v>56</v>
      </c>
      <c r="L2291" s="1" t="s">
        <v>408</v>
      </c>
      <c r="M2291" s="1">
        <v>2005</v>
      </c>
      <c r="N2291" s="1">
        <v>46.1848109688585</v>
      </c>
      <c r="O2291" s="1">
        <v>-59.897174399107598</v>
      </c>
      <c r="Q2291" s="1" t="s">
        <v>2402</v>
      </c>
      <c r="R2291" s="1" t="s">
        <v>22</v>
      </c>
    </row>
    <row r="2292" spans="1:18" hidden="1" x14ac:dyDescent="0.3">
      <c r="A2292" s="1" t="s">
        <v>2387</v>
      </c>
      <c r="B2292" s="1" t="s">
        <v>8396</v>
      </c>
      <c r="C2292" s="1" t="s">
        <v>2413</v>
      </c>
      <c r="D2292" s="1">
        <v>19.809999999999999</v>
      </c>
      <c r="E2292" s="1" t="s">
        <v>2414</v>
      </c>
      <c r="F2292" s="1">
        <v>1</v>
      </c>
      <c r="G2292" s="1" t="str">
        <f t="shared" ref="G2292:G2299" si="86">F2292&amp;"/"&amp;8</f>
        <v>1/8</v>
      </c>
      <c r="H2292" s="1">
        <v>2310</v>
      </c>
      <c r="I2292" s="1">
        <v>71</v>
      </c>
      <c r="J2292" s="1">
        <v>64</v>
      </c>
      <c r="K2292" s="1" t="s">
        <v>56</v>
      </c>
      <c r="L2292" s="1" t="s">
        <v>343</v>
      </c>
      <c r="M2292" s="1">
        <v>2006</v>
      </c>
      <c r="N2292" s="1">
        <v>46.247117435634799</v>
      </c>
      <c r="O2292" s="1">
        <v>-60.051640573445198</v>
      </c>
      <c r="P2292" s="1" t="s">
        <v>2415</v>
      </c>
      <c r="Q2292" s="1" t="s">
        <v>2416</v>
      </c>
      <c r="R2292" s="1" t="s">
        <v>22</v>
      </c>
    </row>
    <row r="2293" spans="1:18" hidden="1" x14ac:dyDescent="0.3">
      <c r="A2293" s="1" t="s">
        <v>2387</v>
      </c>
      <c r="B2293" s="1" t="s">
        <v>8396</v>
      </c>
      <c r="C2293" s="1" t="s">
        <v>2413</v>
      </c>
      <c r="D2293" s="1">
        <v>19.809999999999999</v>
      </c>
      <c r="E2293" s="1" t="s">
        <v>2417</v>
      </c>
      <c r="F2293" s="1">
        <v>2</v>
      </c>
      <c r="G2293" s="1" t="str">
        <f t="shared" si="86"/>
        <v>2/8</v>
      </c>
      <c r="H2293" s="1">
        <v>2310</v>
      </c>
      <c r="I2293" s="1">
        <v>71</v>
      </c>
      <c r="J2293" s="1">
        <v>64</v>
      </c>
      <c r="K2293" s="1" t="s">
        <v>56</v>
      </c>
      <c r="L2293" s="1" t="s">
        <v>343</v>
      </c>
      <c r="M2293" s="1">
        <v>2006</v>
      </c>
      <c r="N2293" s="1">
        <v>46.247258725705002</v>
      </c>
      <c r="O2293" s="1">
        <v>-60.047576698740599</v>
      </c>
      <c r="P2293" s="1" t="s">
        <v>2415</v>
      </c>
      <c r="Q2293" s="1" t="s">
        <v>2416</v>
      </c>
      <c r="R2293" s="1" t="s">
        <v>22</v>
      </c>
    </row>
    <row r="2294" spans="1:18" hidden="1" x14ac:dyDescent="0.3">
      <c r="A2294" s="1" t="s">
        <v>2387</v>
      </c>
      <c r="B2294" s="1" t="s">
        <v>8396</v>
      </c>
      <c r="C2294" s="1" t="s">
        <v>2413</v>
      </c>
      <c r="D2294" s="1">
        <v>19.809999999999999</v>
      </c>
      <c r="E2294" s="1" t="s">
        <v>2418</v>
      </c>
      <c r="F2294" s="1">
        <v>3</v>
      </c>
      <c r="G2294" s="1" t="str">
        <f t="shared" si="86"/>
        <v>3/8</v>
      </c>
      <c r="H2294" s="1">
        <v>2310</v>
      </c>
      <c r="I2294" s="1">
        <v>71</v>
      </c>
      <c r="J2294" s="1">
        <v>64</v>
      </c>
      <c r="K2294" s="1" t="s">
        <v>56</v>
      </c>
      <c r="L2294" s="1" t="s">
        <v>343</v>
      </c>
      <c r="M2294" s="1">
        <v>2006</v>
      </c>
      <c r="N2294" s="1">
        <v>46.246112549200603</v>
      </c>
      <c r="O2294" s="1">
        <v>-60.042225243432597</v>
      </c>
      <c r="P2294" s="1" t="s">
        <v>2415</v>
      </c>
      <c r="Q2294" s="1" t="s">
        <v>2416</v>
      </c>
      <c r="R2294" s="1" t="s">
        <v>22</v>
      </c>
    </row>
    <row r="2295" spans="1:18" hidden="1" x14ac:dyDescent="0.3">
      <c r="A2295" s="1" t="s">
        <v>2387</v>
      </c>
      <c r="B2295" s="1" t="s">
        <v>8396</v>
      </c>
      <c r="C2295" s="1" t="s">
        <v>2413</v>
      </c>
      <c r="D2295" s="1">
        <v>19.809999999999999</v>
      </c>
      <c r="E2295" s="1" t="s">
        <v>2419</v>
      </c>
      <c r="F2295" s="1">
        <v>4</v>
      </c>
      <c r="G2295" s="1" t="str">
        <f t="shared" si="86"/>
        <v>4/8</v>
      </c>
      <c r="H2295" s="1">
        <v>2310</v>
      </c>
      <c r="I2295" s="1">
        <v>71</v>
      </c>
      <c r="J2295" s="1">
        <v>64</v>
      </c>
      <c r="K2295" s="1" t="s">
        <v>56</v>
      </c>
      <c r="L2295" s="1" t="s">
        <v>343</v>
      </c>
      <c r="M2295" s="1">
        <v>2006</v>
      </c>
      <c r="N2295" s="1">
        <v>46.244886882453102</v>
      </c>
      <c r="O2295" s="1">
        <v>-60.038912361858699</v>
      </c>
      <c r="P2295" s="1" t="s">
        <v>2415</v>
      </c>
      <c r="Q2295" s="1" t="s">
        <v>2416</v>
      </c>
      <c r="R2295" s="1" t="s">
        <v>22</v>
      </c>
    </row>
    <row r="2296" spans="1:18" hidden="1" x14ac:dyDescent="0.3">
      <c r="A2296" s="1" t="s">
        <v>2387</v>
      </c>
      <c r="B2296" s="1" t="s">
        <v>8396</v>
      </c>
      <c r="C2296" s="1" t="s">
        <v>2413</v>
      </c>
      <c r="D2296" s="1">
        <v>19.809999999999999</v>
      </c>
      <c r="E2296" s="1" t="s">
        <v>2420</v>
      </c>
      <c r="F2296" s="1">
        <v>5</v>
      </c>
      <c r="G2296" s="1" t="str">
        <f t="shared" si="86"/>
        <v>5/8</v>
      </c>
      <c r="H2296" s="1">
        <v>2310</v>
      </c>
      <c r="I2296" s="1">
        <v>71</v>
      </c>
      <c r="J2296" s="1">
        <v>64</v>
      </c>
      <c r="K2296" s="1" t="s">
        <v>56</v>
      </c>
      <c r="L2296" s="1" t="s">
        <v>343</v>
      </c>
      <c r="M2296" s="1">
        <v>2006</v>
      </c>
      <c r="N2296" s="1">
        <v>46.243253789694897</v>
      </c>
      <c r="O2296" s="1">
        <v>-60.034207617147899</v>
      </c>
      <c r="P2296" s="1" t="s">
        <v>2415</v>
      </c>
      <c r="Q2296" s="1" t="s">
        <v>2416</v>
      </c>
      <c r="R2296" s="1" t="s">
        <v>22</v>
      </c>
    </row>
    <row r="2297" spans="1:18" hidden="1" x14ac:dyDescent="0.3">
      <c r="A2297" s="1" t="s">
        <v>2387</v>
      </c>
      <c r="B2297" s="1" t="s">
        <v>8396</v>
      </c>
      <c r="C2297" s="1" t="s">
        <v>2413</v>
      </c>
      <c r="D2297" s="1">
        <v>19.809999999999999</v>
      </c>
      <c r="E2297" s="1" t="s">
        <v>2421</v>
      </c>
      <c r="F2297" s="1">
        <v>6</v>
      </c>
      <c r="G2297" s="1" t="str">
        <f t="shared" si="86"/>
        <v>6/8</v>
      </c>
      <c r="H2297" s="1">
        <v>2310</v>
      </c>
      <c r="I2297" s="1">
        <v>71</v>
      </c>
      <c r="J2297" s="1">
        <v>64</v>
      </c>
      <c r="K2297" s="1" t="s">
        <v>56</v>
      </c>
      <c r="L2297" s="1" t="s">
        <v>343</v>
      </c>
      <c r="M2297" s="1">
        <v>2006</v>
      </c>
      <c r="N2297" s="1">
        <v>46.242003378921702</v>
      </c>
      <c r="O2297" s="1">
        <v>-60.032072970123501</v>
      </c>
      <c r="P2297" s="1" t="s">
        <v>2415</v>
      </c>
      <c r="Q2297" s="1" t="s">
        <v>2416</v>
      </c>
      <c r="R2297" s="1" t="s">
        <v>22</v>
      </c>
    </row>
    <row r="2298" spans="1:18" hidden="1" x14ac:dyDescent="0.3">
      <c r="A2298" s="1" t="s">
        <v>2387</v>
      </c>
      <c r="B2298" s="1" t="s">
        <v>8396</v>
      </c>
      <c r="C2298" s="1" t="s">
        <v>2413</v>
      </c>
      <c r="D2298" s="1">
        <v>19.809999999999999</v>
      </c>
      <c r="E2298" s="1" t="s">
        <v>2422</v>
      </c>
      <c r="F2298" s="1">
        <v>7</v>
      </c>
      <c r="G2298" s="1" t="str">
        <f t="shared" si="86"/>
        <v>7/8</v>
      </c>
      <c r="H2298" s="1">
        <v>2050</v>
      </c>
      <c r="I2298" s="1">
        <v>71</v>
      </c>
      <c r="J2298" s="1">
        <v>64</v>
      </c>
      <c r="K2298" s="1" t="s">
        <v>56</v>
      </c>
      <c r="L2298" s="1" t="s">
        <v>343</v>
      </c>
      <c r="M2298" s="1">
        <v>2006</v>
      </c>
      <c r="N2298" s="1">
        <v>46.242158719450202</v>
      </c>
      <c r="O2298" s="1">
        <v>-60.029213982224299</v>
      </c>
      <c r="P2298" s="1" t="s">
        <v>2415</v>
      </c>
      <c r="Q2298" s="1" t="s">
        <v>2416</v>
      </c>
      <c r="R2298" s="1" t="s">
        <v>22</v>
      </c>
    </row>
    <row r="2299" spans="1:18" hidden="1" x14ac:dyDescent="0.3">
      <c r="A2299" s="1" t="s">
        <v>2387</v>
      </c>
      <c r="B2299" s="1" t="s">
        <v>8396</v>
      </c>
      <c r="C2299" s="1" t="s">
        <v>2413</v>
      </c>
      <c r="D2299" s="1">
        <v>19.809999999999999</v>
      </c>
      <c r="E2299" s="1" t="s">
        <v>2616</v>
      </c>
      <c r="F2299" s="1">
        <v>8</v>
      </c>
      <c r="G2299" s="1" t="str">
        <f t="shared" si="86"/>
        <v>8/8</v>
      </c>
      <c r="H2299" s="1">
        <v>2300</v>
      </c>
      <c r="I2299" s="1">
        <v>82</v>
      </c>
      <c r="J2299" s="1">
        <v>78</v>
      </c>
      <c r="K2299" s="1" t="s">
        <v>56</v>
      </c>
      <c r="L2299" s="1" t="s">
        <v>2516</v>
      </c>
      <c r="M2299" s="1">
        <v>2012</v>
      </c>
      <c r="N2299" s="1">
        <v>46.243380625389399</v>
      </c>
      <c r="O2299" s="1">
        <v>-60.042967325920202</v>
      </c>
      <c r="Q2299" s="1" t="s">
        <v>2617</v>
      </c>
      <c r="R2299" s="1" t="s">
        <v>22</v>
      </c>
    </row>
    <row r="2300" spans="1:18" hidden="1" x14ac:dyDescent="0.3">
      <c r="A2300" s="1" t="s">
        <v>2387</v>
      </c>
      <c r="B2300" s="1" t="s">
        <v>8396</v>
      </c>
      <c r="C2300" s="1" t="s">
        <v>2556</v>
      </c>
      <c r="D2300" s="1">
        <v>62.1</v>
      </c>
      <c r="E2300" s="1" t="s">
        <v>2557</v>
      </c>
      <c r="F2300" s="1">
        <v>1</v>
      </c>
      <c r="G2300" s="1" t="str">
        <f t="shared" ref="G2300:G2326" si="87">F2300&amp;"/"&amp;27</f>
        <v>1/27</v>
      </c>
      <c r="H2300" s="1">
        <v>2300</v>
      </c>
      <c r="I2300" s="1">
        <v>82</v>
      </c>
      <c r="J2300" s="1">
        <v>80</v>
      </c>
      <c r="K2300" s="1" t="s">
        <v>56</v>
      </c>
      <c r="L2300" s="1" t="s">
        <v>2516</v>
      </c>
      <c r="M2300" s="1">
        <v>2011</v>
      </c>
      <c r="N2300" s="1">
        <v>45.688238271121598</v>
      </c>
      <c r="O2300" s="1">
        <v>-62.202217529013502</v>
      </c>
      <c r="Q2300" s="1" t="s">
        <v>2558</v>
      </c>
      <c r="R2300" s="1" t="s">
        <v>22</v>
      </c>
    </row>
    <row r="2301" spans="1:18" hidden="1" x14ac:dyDescent="0.3">
      <c r="A2301" s="1" t="s">
        <v>2387</v>
      </c>
      <c r="B2301" s="1" t="s">
        <v>8396</v>
      </c>
      <c r="C2301" s="1" t="s">
        <v>2556</v>
      </c>
      <c r="D2301" s="1">
        <v>62.1</v>
      </c>
      <c r="E2301" s="1" t="s">
        <v>2559</v>
      </c>
      <c r="F2301" s="1">
        <v>2</v>
      </c>
      <c r="G2301" s="1" t="str">
        <f t="shared" si="87"/>
        <v>2/27</v>
      </c>
      <c r="H2301" s="1">
        <v>2300</v>
      </c>
      <c r="I2301" s="1">
        <v>82</v>
      </c>
      <c r="J2301" s="1">
        <v>80</v>
      </c>
      <c r="K2301" s="1" t="s">
        <v>56</v>
      </c>
      <c r="L2301" s="1" t="s">
        <v>2516</v>
      </c>
      <c r="M2301" s="1">
        <v>2011</v>
      </c>
      <c r="N2301" s="1">
        <v>45.686881004656499</v>
      </c>
      <c r="O2301" s="1">
        <v>-62.206478238361001</v>
      </c>
      <c r="Q2301" s="1" t="s">
        <v>2558</v>
      </c>
      <c r="R2301" s="1" t="s">
        <v>22</v>
      </c>
    </row>
    <row r="2302" spans="1:18" hidden="1" x14ac:dyDescent="0.3">
      <c r="A2302" s="1" t="s">
        <v>2387</v>
      </c>
      <c r="B2302" s="1" t="s">
        <v>8396</v>
      </c>
      <c r="C2302" s="1" t="s">
        <v>2556</v>
      </c>
      <c r="D2302" s="1">
        <v>62.1</v>
      </c>
      <c r="E2302" s="1" t="s">
        <v>2560</v>
      </c>
      <c r="F2302" s="1">
        <v>3</v>
      </c>
      <c r="G2302" s="1" t="str">
        <f t="shared" si="87"/>
        <v>3/27</v>
      </c>
      <c r="H2302" s="1">
        <v>2300</v>
      </c>
      <c r="I2302" s="1">
        <v>82</v>
      </c>
      <c r="J2302" s="1">
        <v>80</v>
      </c>
      <c r="K2302" s="1" t="s">
        <v>56</v>
      </c>
      <c r="L2302" s="1" t="s">
        <v>2516</v>
      </c>
      <c r="M2302" s="1">
        <v>2011</v>
      </c>
      <c r="N2302" s="1">
        <v>45.685096372672199</v>
      </c>
      <c r="O2302" s="1">
        <v>-62.212094754994297</v>
      </c>
      <c r="Q2302" s="1" t="s">
        <v>2558</v>
      </c>
      <c r="R2302" s="1" t="s">
        <v>22</v>
      </c>
    </row>
    <row r="2303" spans="1:18" hidden="1" x14ac:dyDescent="0.3">
      <c r="A2303" s="1" t="s">
        <v>2387</v>
      </c>
      <c r="B2303" s="1" t="s">
        <v>8396</v>
      </c>
      <c r="C2303" s="1" t="s">
        <v>2556</v>
      </c>
      <c r="D2303" s="1">
        <v>62.1</v>
      </c>
      <c r="E2303" s="1" t="s">
        <v>2561</v>
      </c>
      <c r="F2303" s="1">
        <v>4</v>
      </c>
      <c r="G2303" s="1" t="str">
        <f t="shared" si="87"/>
        <v>4/27</v>
      </c>
      <c r="H2303" s="1">
        <v>2300</v>
      </c>
      <c r="I2303" s="1">
        <v>82</v>
      </c>
      <c r="J2303" s="1">
        <v>80</v>
      </c>
      <c r="K2303" s="1" t="s">
        <v>56</v>
      </c>
      <c r="L2303" s="1" t="s">
        <v>2516</v>
      </c>
      <c r="M2303" s="1">
        <v>2011</v>
      </c>
      <c r="N2303" s="1">
        <v>45.683334109929902</v>
      </c>
      <c r="O2303" s="1">
        <v>-62.206898183035896</v>
      </c>
      <c r="Q2303" s="1" t="s">
        <v>2558</v>
      </c>
      <c r="R2303" s="1" t="s">
        <v>22</v>
      </c>
    </row>
    <row r="2304" spans="1:18" hidden="1" x14ac:dyDescent="0.3">
      <c r="A2304" s="1" t="s">
        <v>2387</v>
      </c>
      <c r="B2304" s="1" t="s">
        <v>8396</v>
      </c>
      <c r="C2304" s="1" t="s">
        <v>2556</v>
      </c>
      <c r="D2304" s="1">
        <v>62.1</v>
      </c>
      <c r="E2304" s="1" t="s">
        <v>2562</v>
      </c>
      <c r="F2304" s="1">
        <v>5</v>
      </c>
      <c r="G2304" s="1" t="str">
        <f t="shared" si="87"/>
        <v>5/27</v>
      </c>
      <c r="H2304" s="1">
        <v>2300</v>
      </c>
      <c r="I2304" s="1">
        <v>82</v>
      </c>
      <c r="J2304" s="1">
        <v>80</v>
      </c>
      <c r="K2304" s="1" t="s">
        <v>56</v>
      </c>
      <c r="L2304" s="1" t="s">
        <v>2516</v>
      </c>
      <c r="M2304" s="1">
        <v>2011</v>
      </c>
      <c r="N2304" s="1">
        <v>45.683291892171503</v>
      </c>
      <c r="O2304" s="1">
        <v>-62.199826985021303</v>
      </c>
      <c r="Q2304" s="1" t="s">
        <v>2558</v>
      </c>
      <c r="R2304" s="1" t="s">
        <v>22</v>
      </c>
    </row>
    <row r="2305" spans="1:18" hidden="1" x14ac:dyDescent="0.3">
      <c r="A2305" s="1" t="s">
        <v>2387</v>
      </c>
      <c r="B2305" s="1" t="s">
        <v>8396</v>
      </c>
      <c r="C2305" s="1" t="s">
        <v>2556</v>
      </c>
      <c r="D2305" s="1">
        <v>62.1</v>
      </c>
      <c r="E2305" s="1" t="s">
        <v>2563</v>
      </c>
      <c r="F2305" s="1">
        <v>6</v>
      </c>
      <c r="G2305" s="1" t="str">
        <f t="shared" si="87"/>
        <v>6/27</v>
      </c>
      <c r="H2305" s="1">
        <v>2300</v>
      </c>
      <c r="I2305" s="1">
        <v>82</v>
      </c>
      <c r="J2305" s="1">
        <v>80</v>
      </c>
      <c r="K2305" s="1" t="s">
        <v>56</v>
      </c>
      <c r="L2305" s="1" t="s">
        <v>2516</v>
      </c>
      <c r="M2305" s="1">
        <v>2011</v>
      </c>
      <c r="N2305" s="1">
        <v>45.680055337779599</v>
      </c>
      <c r="O2305" s="1">
        <v>-62.216521781536997</v>
      </c>
      <c r="Q2305" s="1" t="s">
        <v>2558</v>
      </c>
      <c r="R2305" s="1" t="s">
        <v>22</v>
      </c>
    </row>
    <row r="2306" spans="1:18" hidden="1" x14ac:dyDescent="0.3">
      <c r="A2306" s="1" t="s">
        <v>2387</v>
      </c>
      <c r="B2306" s="1" t="s">
        <v>8396</v>
      </c>
      <c r="C2306" s="1" t="s">
        <v>2556</v>
      </c>
      <c r="D2306" s="1">
        <v>62.1</v>
      </c>
      <c r="E2306" s="1" t="s">
        <v>2564</v>
      </c>
      <c r="F2306" s="1">
        <v>7</v>
      </c>
      <c r="G2306" s="1" t="str">
        <f t="shared" si="87"/>
        <v>7/27</v>
      </c>
      <c r="H2306" s="1">
        <v>2300</v>
      </c>
      <c r="I2306" s="1">
        <v>82</v>
      </c>
      <c r="J2306" s="1">
        <v>80</v>
      </c>
      <c r="K2306" s="1" t="s">
        <v>56</v>
      </c>
      <c r="L2306" s="1" t="s">
        <v>2516</v>
      </c>
      <c r="M2306" s="1">
        <v>2011</v>
      </c>
      <c r="N2306" s="1">
        <v>45.678074375028203</v>
      </c>
      <c r="O2306" s="1">
        <v>-62.209458138544903</v>
      </c>
      <c r="Q2306" s="1" t="s">
        <v>2558</v>
      </c>
      <c r="R2306" s="1" t="s">
        <v>22</v>
      </c>
    </row>
    <row r="2307" spans="1:18" hidden="1" x14ac:dyDescent="0.3">
      <c r="A2307" s="1" t="s">
        <v>2387</v>
      </c>
      <c r="B2307" s="1" t="s">
        <v>8396</v>
      </c>
      <c r="C2307" s="1" t="s">
        <v>2556</v>
      </c>
      <c r="D2307" s="1">
        <v>62.1</v>
      </c>
      <c r="E2307" s="1" t="s">
        <v>2565</v>
      </c>
      <c r="F2307" s="1">
        <v>8</v>
      </c>
      <c r="G2307" s="1" t="str">
        <f t="shared" si="87"/>
        <v>8/27</v>
      </c>
      <c r="H2307" s="1">
        <v>2300</v>
      </c>
      <c r="I2307" s="1">
        <v>82</v>
      </c>
      <c r="J2307" s="1">
        <v>80</v>
      </c>
      <c r="K2307" s="1" t="s">
        <v>56</v>
      </c>
      <c r="L2307" s="1" t="s">
        <v>2516</v>
      </c>
      <c r="M2307" s="1">
        <v>2011</v>
      </c>
      <c r="N2307" s="1">
        <v>45.6746397067486</v>
      </c>
      <c r="O2307" s="1">
        <v>-62.209531131134199</v>
      </c>
      <c r="Q2307" s="1" t="s">
        <v>2558</v>
      </c>
      <c r="R2307" s="1" t="s">
        <v>22</v>
      </c>
    </row>
    <row r="2308" spans="1:18" hidden="1" x14ac:dyDescent="0.3">
      <c r="A2308" s="1" t="s">
        <v>2387</v>
      </c>
      <c r="B2308" s="1" t="s">
        <v>8396</v>
      </c>
      <c r="C2308" s="1" t="s">
        <v>2556</v>
      </c>
      <c r="D2308" s="1">
        <v>62.1</v>
      </c>
      <c r="E2308" s="1" t="s">
        <v>2566</v>
      </c>
      <c r="F2308" s="1">
        <v>9</v>
      </c>
      <c r="G2308" s="1" t="str">
        <f t="shared" si="87"/>
        <v>9/27</v>
      </c>
      <c r="H2308" s="1">
        <v>2300</v>
      </c>
      <c r="I2308" s="1">
        <v>82</v>
      </c>
      <c r="J2308" s="1">
        <v>80</v>
      </c>
      <c r="K2308" s="1" t="s">
        <v>56</v>
      </c>
      <c r="L2308" s="1" t="s">
        <v>2516</v>
      </c>
      <c r="M2308" s="1">
        <v>2011</v>
      </c>
      <c r="N2308" s="1">
        <v>45.676571990113104</v>
      </c>
      <c r="O2308" s="1">
        <v>-62.2058275934044</v>
      </c>
      <c r="Q2308" s="1" t="s">
        <v>2558</v>
      </c>
      <c r="R2308" s="1" t="s">
        <v>22</v>
      </c>
    </row>
    <row r="2309" spans="1:18" hidden="1" x14ac:dyDescent="0.3">
      <c r="A2309" s="1" t="s">
        <v>2387</v>
      </c>
      <c r="B2309" s="1" t="s">
        <v>8396</v>
      </c>
      <c r="C2309" s="1" t="s">
        <v>2556</v>
      </c>
      <c r="D2309" s="1">
        <v>62.1</v>
      </c>
      <c r="E2309" s="1" t="s">
        <v>2567</v>
      </c>
      <c r="F2309" s="1">
        <v>10</v>
      </c>
      <c r="G2309" s="1" t="str">
        <f t="shared" si="87"/>
        <v>10/27</v>
      </c>
      <c r="H2309" s="1">
        <v>2300</v>
      </c>
      <c r="I2309" s="1">
        <v>82</v>
      </c>
      <c r="J2309" s="1">
        <v>80</v>
      </c>
      <c r="K2309" s="1" t="s">
        <v>56</v>
      </c>
      <c r="L2309" s="1" t="s">
        <v>2516</v>
      </c>
      <c r="M2309" s="1">
        <v>2011</v>
      </c>
      <c r="N2309" s="1">
        <v>45.676231054543798</v>
      </c>
      <c r="O2309" s="1">
        <v>-62.198954834888703</v>
      </c>
      <c r="Q2309" s="1" t="s">
        <v>2558</v>
      </c>
      <c r="R2309" s="1" t="s">
        <v>22</v>
      </c>
    </row>
    <row r="2310" spans="1:18" hidden="1" x14ac:dyDescent="0.3">
      <c r="A2310" s="1" t="s">
        <v>2387</v>
      </c>
      <c r="B2310" s="1" t="s">
        <v>8396</v>
      </c>
      <c r="C2310" s="1" t="s">
        <v>2556</v>
      </c>
      <c r="D2310" s="1">
        <v>62.1</v>
      </c>
      <c r="E2310" s="1" t="s">
        <v>2568</v>
      </c>
      <c r="F2310" s="1">
        <v>11</v>
      </c>
      <c r="G2310" s="1" t="str">
        <f t="shared" si="87"/>
        <v>11/27</v>
      </c>
      <c r="H2310" s="1">
        <v>2300</v>
      </c>
      <c r="I2310" s="1">
        <v>82</v>
      </c>
      <c r="J2310" s="1">
        <v>80</v>
      </c>
      <c r="K2310" s="1" t="s">
        <v>56</v>
      </c>
      <c r="L2310" s="1" t="s">
        <v>2516</v>
      </c>
      <c r="M2310" s="1">
        <v>2011</v>
      </c>
      <c r="N2310" s="1">
        <v>45.672833448732703</v>
      </c>
      <c r="O2310" s="1">
        <v>-62.196319756014901</v>
      </c>
      <c r="Q2310" s="1" t="s">
        <v>2558</v>
      </c>
      <c r="R2310" s="1" t="s">
        <v>22</v>
      </c>
    </row>
    <row r="2311" spans="1:18" hidden="1" x14ac:dyDescent="0.3">
      <c r="A2311" s="1" t="s">
        <v>2387</v>
      </c>
      <c r="B2311" s="1" t="s">
        <v>8396</v>
      </c>
      <c r="C2311" s="1" t="s">
        <v>2556</v>
      </c>
      <c r="D2311" s="1">
        <v>62.1</v>
      </c>
      <c r="E2311" s="1" t="s">
        <v>2569</v>
      </c>
      <c r="F2311" s="1">
        <v>12</v>
      </c>
      <c r="G2311" s="1" t="str">
        <f t="shared" si="87"/>
        <v>12/27</v>
      </c>
      <c r="H2311" s="1">
        <v>2300</v>
      </c>
      <c r="I2311" s="1">
        <v>82</v>
      </c>
      <c r="J2311" s="1">
        <v>80</v>
      </c>
      <c r="K2311" s="1" t="s">
        <v>56</v>
      </c>
      <c r="L2311" s="1" t="s">
        <v>2516</v>
      </c>
      <c r="M2311" s="1">
        <v>2011</v>
      </c>
      <c r="N2311" s="1">
        <v>45.669964626462601</v>
      </c>
      <c r="O2311" s="1">
        <v>-62.197086462518001</v>
      </c>
      <c r="Q2311" s="1" t="s">
        <v>2558</v>
      </c>
      <c r="R2311" s="1" t="s">
        <v>22</v>
      </c>
    </row>
    <row r="2312" spans="1:18" hidden="1" x14ac:dyDescent="0.3">
      <c r="A2312" s="1" t="s">
        <v>2387</v>
      </c>
      <c r="B2312" s="1" t="s">
        <v>8396</v>
      </c>
      <c r="C2312" s="1" t="s">
        <v>2556</v>
      </c>
      <c r="D2312" s="1">
        <v>62.1</v>
      </c>
      <c r="E2312" s="1" t="s">
        <v>2570</v>
      </c>
      <c r="F2312" s="1">
        <v>13</v>
      </c>
      <c r="G2312" s="1" t="str">
        <f t="shared" si="87"/>
        <v>13/27</v>
      </c>
      <c r="H2312" s="1">
        <v>2300</v>
      </c>
      <c r="I2312" s="1">
        <v>82</v>
      </c>
      <c r="J2312" s="1">
        <v>80</v>
      </c>
      <c r="K2312" s="1" t="s">
        <v>56</v>
      </c>
      <c r="L2312" s="1" t="s">
        <v>2516</v>
      </c>
      <c r="M2312" s="1">
        <v>2011</v>
      </c>
      <c r="N2312" s="1">
        <v>45.669249961184804</v>
      </c>
      <c r="O2312" s="1">
        <v>-62.203120399755697</v>
      </c>
      <c r="Q2312" s="1" t="s">
        <v>2558</v>
      </c>
      <c r="R2312" s="1" t="s">
        <v>22</v>
      </c>
    </row>
    <row r="2313" spans="1:18" hidden="1" x14ac:dyDescent="0.3">
      <c r="A2313" s="1" t="s">
        <v>2387</v>
      </c>
      <c r="B2313" s="1" t="s">
        <v>8396</v>
      </c>
      <c r="C2313" s="1" t="s">
        <v>2556</v>
      </c>
      <c r="D2313" s="1">
        <v>62.1</v>
      </c>
      <c r="E2313" s="1" t="s">
        <v>2571</v>
      </c>
      <c r="F2313" s="1">
        <v>14</v>
      </c>
      <c r="G2313" s="1" t="str">
        <f t="shared" si="87"/>
        <v>14/27</v>
      </c>
      <c r="H2313" s="1">
        <v>2300</v>
      </c>
      <c r="I2313" s="1">
        <v>82</v>
      </c>
      <c r="J2313" s="1">
        <v>80</v>
      </c>
      <c r="K2313" s="1" t="s">
        <v>56</v>
      </c>
      <c r="L2313" s="1" t="s">
        <v>2516</v>
      </c>
      <c r="M2313" s="1">
        <v>2011</v>
      </c>
      <c r="N2313" s="1">
        <v>45.670030117532697</v>
      </c>
      <c r="O2313" s="1">
        <v>-62.2143039336244</v>
      </c>
      <c r="Q2313" s="1" t="s">
        <v>2558</v>
      </c>
      <c r="R2313" s="1" t="s">
        <v>22</v>
      </c>
    </row>
    <row r="2314" spans="1:18" hidden="1" x14ac:dyDescent="0.3">
      <c r="A2314" s="1" t="s">
        <v>2387</v>
      </c>
      <c r="B2314" s="1" t="s">
        <v>8396</v>
      </c>
      <c r="C2314" s="1" t="s">
        <v>2556</v>
      </c>
      <c r="D2314" s="1">
        <v>62.1</v>
      </c>
      <c r="E2314" s="1" t="s">
        <v>2572</v>
      </c>
      <c r="F2314" s="1">
        <v>15</v>
      </c>
      <c r="G2314" s="1" t="str">
        <f t="shared" si="87"/>
        <v>15/27</v>
      </c>
      <c r="H2314" s="1">
        <v>2300</v>
      </c>
      <c r="I2314" s="1">
        <v>82</v>
      </c>
      <c r="J2314" s="1">
        <v>80</v>
      </c>
      <c r="K2314" s="1" t="s">
        <v>56</v>
      </c>
      <c r="L2314" s="1" t="s">
        <v>2516</v>
      </c>
      <c r="M2314" s="1">
        <v>2011</v>
      </c>
      <c r="N2314" s="1">
        <v>45.675517298228598</v>
      </c>
      <c r="O2314" s="1">
        <v>-62.2219720679958</v>
      </c>
      <c r="Q2314" s="1" t="s">
        <v>2558</v>
      </c>
      <c r="R2314" s="1" t="s">
        <v>22</v>
      </c>
    </row>
    <row r="2315" spans="1:18" hidden="1" x14ac:dyDescent="0.3">
      <c r="A2315" s="1" t="s">
        <v>2387</v>
      </c>
      <c r="B2315" s="1" t="s">
        <v>8396</v>
      </c>
      <c r="C2315" s="1" t="s">
        <v>2556</v>
      </c>
      <c r="D2315" s="1">
        <v>62.1</v>
      </c>
      <c r="E2315" s="1" t="s">
        <v>2573</v>
      </c>
      <c r="F2315" s="1">
        <v>16</v>
      </c>
      <c r="G2315" s="1" t="str">
        <f t="shared" si="87"/>
        <v>16/27</v>
      </c>
      <c r="H2315" s="1">
        <v>2300</v>
      </c>
      <c r="I2315" s="1">
        <v>82</v>
      </c>
      <c r="J2315" s="1">
        <v>80</v>
      </c>
      <c r="K2315" s="1" t="s">
        <v>56</v>
      </c>
      <c r="L2315" s="1" t="s">
        <v>2516</v>
      </c>
      <c r="M2315" s="1">
        <v>2011</v>
      </c>
      <c r="N2315" s="1">
        <v>45.6707323533455</v>
      </c>
      <c r="O2315" s="1">
        <v>-62.223097930832303</v>
      </c>
      <c r="Q2315" s="1" t="s">
        <v>2558</v>
      </c>
      <c r="R2315" s="1" t="s">
        <v>22</v>
      </c>
    </row>
    <row r="2316" spans="1:18" hidden="1" x14ac:dyDescent="0.3">
      <c r="A2316" s="1" t="s">
        <v>2387</v>
      </c>
      <c r="B2316" s="1" t="s">
        <v>8396</v>
      </c>
      <c r="C2316" s="1" t="s">
        <v>2556</v>
      </c>
      <c r="D2316" s="1">
        <v>62.1</v>
      </c>
      <c r="E2316" s="1" t="s">
        <v>2574</v>
      </c>
      <c r="F2316" s="1">
        <v>17</v>
      </c>
      <c r="G2316" s="1" t="str">
        <f t="shared" si="87"/>
        <v>17/27</v>
      </c>
      <c r="H2316" s="1">
        <v>2300</v>
      </c>
      <c r="I2316" s="1">
        <v>82</v>
      </c>
      <c r="J2316" s="1">
        <v>80</v>
      </c>
      <c r="K2316" s="1" t="s">
        <v>56</v>
      </c>
      <c r="L2316" s="1" t="s">
        <v>2516</v>
      </c>
      <c r="M2316" s="1">
        <v>2011</v>
      </c>
      <c r="N2316" s="1">
        <v>45.667292270590899</v>
      </c>
      <c r="O2316" s="1">
        <v>-62.231839751097802</v>
      </c>
      <c r="Q2316" s="1" t="s">
        <v>2558</v>
      </c>
      <c r="R2316" s="1" t="s">
        <v>22</v>
      </c>
    </row>
    <row r="2317" spans="1:18" hidden="1" x14ac:dyDescent="0.3">
      <c r="A2317" s="1" t="s">
        <v>2387</v>
      </c>
      <c r="B2317" s="1" t="s">
        <v>8396</v>
      </c>
      <c r="C2317" s="1" t="s">
        <v>2556</v>
      </c>
      <c r="D2317" s="1">
        <v>62.1</v>
      </c>
      <c r="E2317" s="1" t="s">
        <v>2575</v>
      </c>
      <c r="F2317" s="1">
        <v>18</v>
      </c>
      <c r="G2317" s="1" t="str">
        <f t="shared" si="87"/>
        <v>18/27</v>
      </c>
      <c r="H2317" s="1">
        <v>2300</v>
      </c>
      <c r="I2317" s="1">
        <v>82</v>
      </c>
      <c r="J2317" s="1">
        <v>80</v>
      </c>
      <c r="K2317" s="1" t="s">
        <v>56</v>
      </c>
      <c r="L2317" s="1" t="s">
        <v>2516</v>
      </c>
      <c r="M2317" s="1">
        <v>2011</v>
      </c>
      <c r="N2317" s="1">
        <v>45.663654925037797</v>
      </c>
      <c r="O2317" s="1">
        <v>-62.230617393395498</v>
      </c>
      <c r="Q2317" s="1" t="s">
        <v>2558</v>
      </c>
      <c r="R2317" s="1" t="s">
        <v>22</v>
      </c>
    </row>
    <row r="2318" spans="1:18" hidden="1" x14ac:dyDescent="0.3">
      <c r="A2318" s="1" t="s">
        <v>2387</v>
      </c>
      <c r="B2318" s="1" t="s">
        <v>8396</v>
      </c>
      <c r="C2318" s="1" t="s">
        <v>2556</v>
      </c>
      <c r="D2318" s="1">
        <v>62.1</v>
      </c>
      <c r="E2318" s="1" t="s">
        <v>2576</v>
      </c>
      <c r="F2318" s="1">
        <v>19</v>
      </c>
      <c r="G2318" s="1" t="str">
        <f t="shared" si="87"/>
        <v>19/27</v>
      </c>
      <c r="H2318" s="1">
        <v>2300</v>
      </c>
      <c r="I2318" s="1">
        <v>82</v>
      </c>
      <c r="J2318" s="1">
        <v>80</v>
      </c>
      <c r="K2318" s="1" t="s">
        <v>56</v>
      </c>
      <c r="L2318" s="1" t="s">
        <v>2516</v>
      </c>
      <c r="M2318" s="1">
        <v>2011</v>
      </c>
      <c r="N2318" s="1">
        <v>45.664642867467002</v>
      </c>
      <c r="O2318" s="1">
        <v>-62.235123876081602</v>
      </c>
      <c r="Q2318" s="1" t="s">
        <v>2558</v>
      </c>
      <c r="R2318" s="1" t="s">
        <v>22</v>
      </c>
    </row>
    <row r="2319" spans="1:18" hidden="1" x14ac:dyDescent="0.3">
      <c r="A2319" s="1" t="s">
        <v>2387</v>
      </c>
      <c r="B2319" s="1" t="s">
        <v>8396</v>
      </c>
      <c r="C2319" s="1" t="s">
        <v>2556</v>
      </c>
      <c r="D2319" s="1">
        <v>62.1</v>
      </c>
      <c r="E2319" s="1" t="s">
        <v>2577</v>
      </c>
      <c r="F2319" s="1">
        <v>20</v>
      </c>
      <c r="G2319" s="1" t="str">
        <f t="shared" si="87"/>
        <v>20/27</v>
      </c>
      <c r="H2319" s="1">
        <v>2300</v>
      </c>
      <c r="I2319" s="1">
        <v>82</v>
      </c>
      <c r="J2319" s="1">
        <v>80</v>
      </c>
      <c r="K2319" s="1" t="s">
        <v>56</v>
      </c>
      <c r="L2319" s="1" t="s">
        <v>2516</v>
      </c>
      <c r="M2319" s="1">
        <v>2011</v>
      </c>
      <c r="N2319" s="1">
        <v>45.661952433591999</v>
      </c>
      <c r="O2319" s="1">
        <v>-62.239314988690197</v>
      </c>
      <c r="Q2319" s="1" t="s">
        <v>2558</v>
      </c>
      <c r="R2319" s="1" t="s">
        <v>22</v>
      </c>
    </row>
    <row r="2320" spans="1:18" hidden="1" x14ac:dyDescent="0.3">
      <c r="A2320" s="1" t="s">
        <v>2387</v>
      </c>
      <c r="B2320" s="1" t="s">
        <v>8396</v>
      </c>
      <c r="C2320" s="1" t="s">
        <v>2556</v>
      </c>
      <c r="D2320" s="1">
        <v>62.1</v>
      </c>
      <c r="E2320" s="1" t="s">
        <v>2578</v>
      </c>
      <c r="F2320" s="1">
        <v>21</v>
      </c>
      <c r="G2320" s="1" t="str">
        <f t="shared" si="87"/>
        <v>21/27</v>
      </c>
      <c r="H2320" s="1">
        <v>2300</v>
      </c>
      <c r="I2320" s="1">
        <v>82</v>
      </c>
      <c r="J2320" s="1">
        <v>80</v>
      </c>
      <c r="K2320" s="1" t="s">
        <v>56</v>
      </c>
      <c r="L2320" s="1" t="s">
        <v>2516</v>
      </c>
      <c r="M2320" s="1">
        <v>2011</v>
      </c>
      <c r="N2320" s="1">
        <v>45.6564516434862</v>
      </c>
      <c r="O2320" s="1">
        <v>-62.244618993262598</v>
      </c>
      <c r="Q2320" s="1" t="s">
        <v>2558</v>
      </c>
      <c r="R2320" s="1" t="s">
        <v>22</v>
      </c>
    </row>
    <row r="2321" spans="1:18" hidden="1" x14ac:dyDescent="0.3">
      <c r="A2321" s="1" t="s">
        <v>2387</v>
      </c>
      <c r="B2321" s="1" t="s">
        <v>8396</v>
      </c>
      <c r="C2321" s="1" t="s">
        <v>2556</v>
      </c>
      <c r="D2321" s="1">
        <v>62.1</v>
      </c>
      <c r="E2321" s="1" t="s">
        <v>2579</v>
      </c>
      <c r="F2321" s="1">
        <v>22</v>
      </c>
      <c r="G2321" s="1" t="str">
        <f t="shared" si="87"/>
        <v>22/27</v>
      </c>
      <c r="H2321" s="1">
        <v>2300</v>
      </c>
      <c r="I2321" s="1">
        <v>82</v>
      </c>
      <c r="J2321" s="1">
        <v>80</v>
      </c>
      <c r="K2321" s="1" t="s">
        <v>56</v>
      </c>
      <c r="L2321" s="1" t="s">
        <v>2516</v>
      </c>
      <c r="M2321" s="1">
        <v>2011</v>
      </c>
      <c r="N2321" s="1">
        <v>45.652046125101798</v>
      </c>
      <c r="O2321" s="1">
        <v>-62.242783311653803</v>
      </c>
      <c r="Q2321" s="1" t="s">
        <v>2558</v>
      </c>
      <c r="R2321" s="1" t="s">
        <v>22</v>
      </c>
    </row>
    <row r="2322" spans="1:18" hidden="1" x14ac:dyDescent="0.3">
      <c r="A2322" s="1" t="s">
        <v>2387</v>
      </c>
      <c r="B2322" s="1" t="s">
        <v>8396</v>
      </c>
      <c r="C2322" s="1" t="s">
        <v>2556</v>
      </c>
      <c r="D2322" s="1">
        <v>62.1</v>
      </c>
      <c r="E2322" s="1" t="s">
        <v>2580</v>
      </c>
      <c r="F2322" s="1">
        <v>23</v>
      </c>
      <c r="G2322" s="1" t="str">
        <f t="shared" si="87"/>
        <v>23/27</v>
      </c>
      <c r="H2322" s="1">
        <v>2300</v>
      </c>
      <c r="I2322" s="1">
        <v>82</v>
      </c>
      <c r="J2322" s="1">
        <v>80</v>
      </c>
      <c r="K2322" s="1" t="s">
        <v>56</v>
      </c>
      <c r="L2322" s="1" t="s">
        <v>2516</v>
      </c>
      <c r="M2322" s="1">
        <v>2011</v>
      </c>
      <c r="N2322" s="1">
        <v>45.654114536000101</v>
      </c>
      <c r="O2322" s="1">
        <v>-62.238721412419501</v>
      </c>
      <c r="Q2322" s="1" t="s">
        <v>2558</v>
      </c>
      <c r="R2322" s="1" t="s">
        <v>22</v>
      </c>
    </row>
    <row r="2323" spans="1:18" hidden="1" x14ac:dyDescent="0.3">
      <c r="A2323" s="1" t="s">
        <v>2387</v>
      </c>
      <c r="B2323" s="1" t="s">
        <v>8396</v>
      </c>
      <c r="C2323" s="1" t="s">
        <v>2556</v>
      </c>
      <c r="D2323" s="1">
        <v>62.1</v>
      </c>
      <c r="E2323" s="1" t="s">
        <v>2581</v>
      </c>
      <c r="F2323" s="1">
        <v>24</v>
      </c>
      <c r="G2323" s="1" t="str">
        <f t="shared" si="87"/>
        <v>24/27</v>
      </c>
      <c r="H2323" s="1">
        <v>2300</v>
      </c>
      <c r="I2323" s="1">
        <v>82</v>
      </c>
      <c r="J2323" s="1">
        <v>80</v>
      </c>
      <c r="K2323" s="1" t="s">
        <v>56</v>
      </c>
      <c r="L2323" s="1" t="s">
        <v>2516</v>
      </c>
      <c r="M2323" s="1">
        <v>2011</v>
      </c>
      <c r="N2323" s="1">
        <v>45.651368997941802</v>
      </c>
      <c r="O2323" s="1">
        <v>-62.235821253049899</v>
      </c>
      <c r="Q2323" s="1" t="s">
        <v>2558</v>
      </c>
      <c r="R2323" s="1" t="s">
        <v>22</v>
      </c>
    </row>
    <row r="2324" spans="1:18" hidden="1" x14ac:dyDescent="0.3">
      <c r="A2324" s="1" t="s">
        <v>2387</v>
      </c>
      <c r="B2324" s="1" t="s">
        <v>8396</v>
      </c>
      <c r="C2324" s="1" t="s">
        <v>2556</v>
      </c>
      <c r="D2324" s="1">
        <v>62.1</v>
      </c>
      <c r="E2324" s="1" t="s">
        <v>2582</v>
      </c>
      <c r="F2324" s="1">
        <v>25</v>
      </c>
      <c r="G2324" s="1" t="str">
        <f t="shared" si="87"/>
        <v>25/27</v>
      </c>
      <c r="H2324" s="1">
        <v>2300</v>
      </c>
      <c r="I2324" s="1">
        <v>82</v>
      </c>
      <c r="J2324" s="1">
        <v>80</v>
      </c>
      <c r="K2324" s="1" t="s">
        <v>56</v>
      </c>
      <c r="L2324" s="1" t="s">
        <v>2516</v>
      </c>
      <c r="M2324" s="1">
        <v>2011</v>
      </c>
      <c r="N2324" s="1">
        <v>45.655213174334499</v>
      </c>
      <c r="O2324" s="1">
        <v>-62.232120470973001</v>
      </c>
      <c r="Q2324" s="1" t="s">
        <v>2558</v>
      </c>
      <c r="R2324" s="1" t="s">
        <v>22</v>
      </c>
    </row>
    <row r="2325" spans="1:18" hidden="1" x14ac:dyDescent="0.3">
      <c r="A2325" s="1" t="s">
        <v>2387</v>
      </c>
      <c r="B2325" s="1" t="s">
        <v>8396</v>
      </c>
      <c r="C2325" s="1" t="s">
        <v>2556</v>
      </c>
      <c r="D2325" s="1">
        <v>62.1</v>
      </c>
      <c r="E2325" s="1" t="s">
        <v>2583</v>
      </c>
      <c r="F2325" s="1">
        <v>26</v>
      </c>
      <c r="G2325" s="1" t="str">
        <f t="shared" si="87"/>
        <v>26/27</v>
      </c>
      <c r="H2325" s="1">
        <v>2300</v>
      </c>
      <c r="I2325" s="1">
        <v>82</v>
      </c>
      <c r="J2325" s="1">
        <v>80</v>
      </c>
      <c r="K2325" s="1" t="s">
        <v>56</v>
      </c>
      <c r="L2325" s="1" t="s">
        <v>2516</v>
      </c>
      <c r="M2325" s="1">
        <v>2011</v>
      </c>
      <c r="N2325" s="1">
        <v>45.655213478514902</v>
      </c>
      <c r="O2325" s="1">
        <v>-62.227358665668099</v>
      </c>
      <c r="Q2325" s="1" t="s">
        <v>2558</v>
      </c>
      <c r="R2325" s="1" t="s">
        <v>22</v>
      </c>
    </row>
    <row r="2326" spans="1:18" hidden="1" x14ac:dyDescent="0.3">
      <c r="A2326" s="1" t="s">
        <v>2387</v>
      </c>
      <c r="B2326" s="1" t="s">
        <v>8396</v>
      </c>
      <c r="C2326" s="1" t="s">
        <v>2556</v>
      </c>
      <c r="D2326" s="1">
        <v>62.1</v>
      </c>
      <c r="E2326" s="1" t="s">
        <v>2584</v>
      </c>
      <c r="F2326" s="1">
        <v>27</v>
      </c>
      <c r="G2326" s="1" t="str">
        <f t="shared" si="87"/>
        <v>27/27</v>
      </c>
      <c r="H2326" s="1">
        <v>2300</v>
      </c>
      <c r="I2326" s="1">
        <v>82</v>
      </c>
      <c r="J2326" s="1">
        <v>80</v>
      </c>
      <c r="K2326" s="1" t="s">
        <v>56</v>
      </c>
      <c r="L2326" s="1" t="s">
        <v>2516</v>
      </c>
      <c r="M2326" s="1">
        <v>2011</v>
      </c>
      <c r="N2326" s="1">
        <v>45.6475895382478</v>
      </c>
      <c r="O2326" s="1">
        <v>-62.224791714330998</v>
      </c>
      <c r="Q2326" s="1" t="s">
        <v>2558</v>
      </c>
      <c r="R2326" s="1" t="s">
        <v>22</v>
      </c>
    </row>
    <row r="2327" spans="1:18" hidden="1" x14ac:dyDescent="0.3">
      <c r="A2327" s="1" t="s">
        <v>2387</v>
      </c>
      <c r="B2327" s="1" t="s">
        <v>8396</v>
      </c>
      <c r="C2327" s="1" t="s">
        <v>2404</v>
      </c>
      <c r="D2327" s="1">
        <v>0</v>
      </c>
      <c r="E2327" s="1" t="s">
        <v>2405</v>
      </c>
      <c r="F2327" s="1">
        <v>1</v>
      </c>
      <c r="G2327" s="1" t="str">
        <f>F2327&amp;"/"&amp;1</f>
        <v>1/1</v>
      </c>
      <c r="H2327" s="1">
        <v>0</v>
      </c>
      <c r="I2327" s="1">
        <v>48</v>
      </c>
      <c r="J2327" s="1">
        <v>50</v>
      </c>
      <c r="K2327" s="1" t="s">
        <v>2394</v>
      </c>
      <c r="L2327" s="1" t="s">
        <v>2395</v>
      </c>
      <c r="M2327" s="1">
        <v>2005</v>
      </c>
      <c r="N2327" s="1">
        <v>44.607785</v>
      </c>
      <c r="O2327" s="1">
        <v>-63.678277999999999</v>
      </c>
      <c r="P2327" s="1" t="s">
        <v>2406</v>
      </c>
      <c r="Q2327" s="1" t="s">
        <v>2407</v>
      </c>
      <c r="R2327" s="1" t="s">
        <v>1082</v>
      </c>
    </row>
    <row r="2328" spans="1:18" hidden="1" x14ac:dyDescent="0.3">
      <c r="A2328" s="1" t="s">
        <v>2387</v>
      </c>
      <c r="B2328" s="1" t="s">
        <v>8396</v>
      </c>
      <c r="C2328" s="1" t="s">
        <v>2388</v>
      </c>
      <c r="D2328" s="1">
        <v>0</v>
      </c>
      <c r="E2328" s="1" t="s">
        <v>2389</v>
      </c>
      <c r="F2328" s="1">
        <v>1</v>
      </c>
      <c r="G2328" s="1" t="str">
        <f>F2328&amp;"/"&amp;1</f>
        <v>1/1</v>
      </c>
      <c r="H2328" s="1">
        <v>0</v>
      </c>
      <c r="I2328" s="1">
        <v>47</v>
      </c>
      <c r="J2328" s="1">
        <v>50</v>
      </c>
      <c r="K2328" s="1" t="s">
        <v>25</v>
      </c>
      <c r="L2328" s="1" t="s">
        <v>34</v>
      </c>
      <c r="M2328" s="1">
        <v>2002</v>
      </c>
      <c r="N2328" s="1">
        <v>46.549757</v>
      </c>
      <c r="O2328" s="1">
        <v>-61.037917</v>
      </c>
      <c r="P2328" s="1" t="s">
        <v>2390</v>
      </c>
      <c r="Q2328" s="1" t="s">
        <v>2391</v>
      </c>
      <c r="R2328" s="1" t="s">
        <v>1082</v>
      </c>
    </row>
    <row r="2329" spans="1:18" hidden="1" x14ac:dyDescent="0.3">
      <c r="A2329" s="1" t="s">
        <v>2387</v>
      </c>
      <c r="B2329" s="1" t="s">
        <v>8396</v>
      </c>
      <c r="C2329" s="1" t="s">
        <v>2739</v>
      </c>
      <c r="D2329" s="1">
        <v>3.2</v>
      </c>
      <c r="E2329" s="1" t="s">
        <v>2740</v>
      </c>
      <c r="F2329" s="1">
        <v>1</v>
      </c>
      <c r="G2329" s="1" t="str">
        <f>F2329&amp;"/"&amp;2</f>
        <v>1/2</v>
      </c>
      <c r="H2329" s="1">
        <v>1600</v>
      </c>
      <c r="I2329" s="1">
        <v>82.5</v>
      </c>
      <c r="J2329" s="1">
        <v>80</v>
      </c>
      <c r="K2329" s="1" t="s">
        <v>203</v>
      </c>
      <c r="L2329" s="1" t="s">
        <v>2653</v>
      </c>
      <c r="M2329" s="1">
        <v>2015</v>
      </c>
      <c r="N2329" s="1">
        <v>45.348556000000002</v>
      </c>
      <c r="O2329" s="1">
        <v>-63.139892000000003</v>
      </c>
      <c r="Q2329" s="1" t="s">
        <v>2741</v>
      </c>
      <c r="R2329" s="1" t="s">
        <v>22</v>
      </c>
    </row>
    <row r="2330" spans="1:18" hidden="1" x14ac:dyDescent="0.3">
      <c r="A2330" s="1" t="s">
        <v>2387</v>
      </c>
      <c r="B2330" s="1" t="s">
        <v>8396</v>
      </c>
      <c r="C2330" s="1" t="s">
        <v>2739</v>
      </c>
      <c r="D2330" s="1">
        <v>3.2</v>
      </c>
      <c r="E2330" s="1" t="s">
        <v>2742</v>
      </c>
      <c r="F2330" s="1">
        <v>2</v>
      </c>
      <c r="G2330" s="1" t="str">
        <f>F2330&amp;"/"&amp;2</f>
        <v>2/2</v>
      </c>
      <c r="H2330" s="1">
        <v>1600</v>
      </c>
      <c r="I2330" s="1">
        <v>82.5</v>
      </c>
      <c r="J2330" s="1">
        <v>80</v>
      </c>
      <c r="K2330" s="1" t="s">
        <v>203</v>
      </c>
      <c r="L2330" s="1" t="s">
        <v>2653</v>
      </c>
      <c r="M2330" s="1">
        <v>2015</v>
      </c>
      <c r="N2330" s="1">
        <v>45.346235999999998</v>
      </c>
      <c r="O2330" s="1">
        <v>-63.140030000000003</v>
      </c>
      <c r="Q2330" s="1" t="s">
        <v>2741</v>
      </c>
      <c r="R2330" s="1" t="s">
        <v>22</v>
      </c>
    </row>
    <row r="2331" spans="1:18" hidden="1" x14ac:dyDescent="0.3">
      <c r="A2331" s="1" t="s">
        <v>2387</v>
      </c>
      <c r="B2331" s="1" t="s">
        <v>8396</v>
      </c>
      <c r="C2331" s="1" t="s">
        <v>2858</v>
      </c>
      <c r="D2331" s="1">
        <v>6</v>
      </c>
      <c r="E2331" s="1" t="s">
        <v>2859</v>
      </c>
      <c r="F2331" s="1">
        <v>1</v>
      </c>
      <c r="G2331" s="1" t="str">
        <f t="shared" ref="G2331:G2336" si="88">F2331&amp;"/"&amp;3</f>
        <v>1/3</v>
      </c>
      <c r="H2331" s="1">
        <v>2000</v>
      </c>
      <c r="I2331" s="1">
        <v>110</v>
      </c>
      <c r="J2331" s="1">
        <v>95</v>
      </c>
      <c r="K2331" s="1" t="s">
        <v>25</v>
      </c>
      <c r="L2331" s="1" t="s">
        <v>2860</v>
      </c>
      <c r="M2331" s="1">
        <v>2016</v>
      </c>
      <c r="N2331" s="1">
        <v>45.090532000000003</v>
      </c>
      <c r="O2331" s="1">
        <v>-63.529031999999901</v>
      </c>
      <c r="Q2331" s="1" t="s">
        <v>2861</v>
      </c>
      <c r="R2331" s="1" t="s">
        <v>22</v>
      </c>
    </row>
    <row r="2332" spans="1:18" hidden="1" x14ac:dyDescent="0.3">
      <c r="A2332" s="1" t="s">
        <v>2387</v>
      </c>
      <c r="B2332" s="1" t="s">
        <v>8396</v>
      </c>
      <c r="C2332" s="1" t="s">
        <v>2858</v>
      </c>
      <c r="D2332" s="1">
        <v>6</v>
      </c>
      <c r="E2332" s="1" t="s">
        <v>2862</v>
      </c>
      <c r="F2332" s="1">
        <v>2</v>
      </c>
      <c r="G2332" s="1" t="str">
        <f t="shared" si="88"/>
        <v>2/3</v>
      </c>
      <c r="H2332" s="1">
        <v>2000</v>
      </c>
      <c r="I2332" s="1">
        <v>110</v>
      </c>
      <c r="J2332" s="1">
        <v>95</v>
      </c>
      <c r="K2332" s="1" t="s">
        <v>25</v>
      </c>
      <c r="L2332" s="1" t="s">
        <v>2860</v>
      </c>
      <c r="M2332" s="1">
        <v>2016</v>
      </c>
      <c r="N2332" s="1">
        <v>45.087963000000002</v>
      </c>
      <c r="O2332" s="1">
        <v>-63.521822</v>
      </c>
      <c r="Q2332" s="1" t="s">
        <v>2861</v>
      </c>
      <c r="R2332" s="1" t="s">
        <v>22</v>
      </c>
    </row>
    <row r="2333" spans="1:18" hidden="1" x14ac:dyDescent="0.3">
      <c r="A2333" s="1" t="s">
        <v>2387</v>
      </c>
      <c r="B2333" s="1" t="s">
        <v>8396</v>
      </c>
      <c r="C2333" s="1" t="s">
        <v>2858</v>
      </c>
      <c r="D2333" s="1">
        <v>6</v>
      </c>
      <c r="E2333" s="1" t="s">
        <v>2863</v>
      </c>
      <c r="F2333" s="1">
        <v>3</v>
      </c>
      <c r="G2333" s="1" t="str">
        <f t="shared" si="88"/>
        <v>3/3</v>
      </c>
      <c r="H2333" s="1">
        <v>2000</v>
      </c>
      <c r="I2333" s="1">
        <v>110</v>
      </c>
      <c r="J2333" s="1">
        <v>95</v>
      </c>
      <c r="K2333" s="1" t="s">
        <v>25</v>
      </c>
      <c r="L2333" s="1" t="s">
        <v>2860</v>
      </c>
      <c r="M2333" s="1">
        <v>2016</v>
      </c>
      <c r="N2333" s="1">
        <v>45.095305000000003</v>
      </c>
      <c r="O2333" s="1">
        <v>-63.522486999999899</v>
      </c>
      <c r="Q2333" s="1" t="s">
        <v>2861</v>
      </c>
      <c r="R2333" s="1" t="s">
        <v>22</v>
      </c>
    </row>
    <row r="2334" spans="1:18" hidden="1" x14ac:dyDescent="0.3">
      <c r="A2334" s="1" t="s">
        <v>2387</v>
      </c>
      <c r="B2334" s="1" t="s">
        <v>8396</v>
      </c>
      <c r="C2334" s="1" t="s">
        <v>2423</v>
      </c>
      <c r="D2334" s="1">
        <v>3.6</v>
      </c>
      <c r="E2334" s="1" t="s">
        <v>2424</v>
      </c>
      <c r="F2334" s="1">
        <v>1</v>
      </c>
      <c r="G2334" s="1" t="str">
        <f t="shared" si="88"/>
        <v>1/3</v>
      </c>
      <c r="H2334" s="1">
        <v>1200</v>
      </c>
      <c r="I2334" s="1">
        <v>62</v>
      </c>
      <c r="J2334" s="1">
        <v>69</v>
      </c>
      <c r="K2334" s="1" t="s">
        <v>2410</v>
      </c>
      <c r="L2334" s="1" t="s">
        <v>2411</v>
      </c>
      <c r="M2334" s="1">
        <v>2006</v>
      </c>
      <c r="N2334" s="1">
        <v>45.600387946984</v>
      </c>
      <c r="O2334" s="1">
        <v>-63.630183032612301</v>
      </c>
      <c r="Q2334" s="1" t="s">
        <v>2425</v>
      </c>
      <c r="R2334" s="1" t="s">
        <v>22</v>
      </c>
    </row>
    <row r="2335" spans="1:18" hidden="1" x14ac:dyDescent="0.3">
      <c r="A2335" s="1" t="s">
        <v>2387</v>
      </c>
      <c r="B2335" s="1" t="s">
        <v>8396</v>
      </c>
      <c r="C2335" s="1" t="s">
        <v>2423</v>
      </c>
      <c r="D2335" s="1">
        <v>3.6</v>
      </c>
      <c r="E2335" s="1" t="s">
        <v>2426</v>
      </c>
      <c r="F2335" s="1">
        <v>2</v>
      </c>
      <c r="G2335" s="1" t="str">
        <f t="shared" si="88"/>
        <v>2/3</v>
      </c>
      <c r="H2335" s="1">
        <v>1200</v>
      </c>
      <c r="I2335" s="1">
        <v>62</v>
      </c>
      <c r="J2335" s="1">
        <v>69</v>
      </c>
      <c r="K2335" s="1" t="s">
        <v>2410</v>
      </c>
      <c r="L2335" s="1" t="s">
        <v>2411</v>
      </c>
      <c r="M2335" s="1">
        <v>2006</v>
      </c>
      <c r="N2335" s="1">
        <v>45.588831204278797</v>
      </c>
      <c r="O2335" s="1">
        <v>-63.613934360464903</v>
      </c>
      <c r="Q2335" s="1" t="s">
        <v>2425</v>
      </c>
      <c r="R2335" s="1" t="s">
        <v>22</v>
      </c>
    </row>
    <row r="2336" spans="1:18" hidden="1" x14ac:dyDescent="0.3">
      <c r="A2336" s="1" t="s">
        <v>2387</v>
      </c>
      <c r="B2336" s="1" t="s">
        <v>8396</v>
      </c>
      <c r="C2336" s="1" t="s">
        <v>2423</v>
      </c>
      <c r="D2336" s="1">
        <v>3.6</v>
      </c>
      <c r="E2336" s="1" t="s">
        <v>2427</v>
      </c>
      <c r="F2336" s="1">
        <v>3</v>
      </c>
      <c r="G2336" s="1" t="str">
        <f t="shared" si="88"/>
        <v>3/3</v>
      </c>
      <c r="H2336" s="1">
        <v>1200</v>
      </c>
      <c r="I2336" s="1">
        <v>62</v>
      </c>
      <c r="J2336" s="1">
        <v>69</v>
      </c>
      <c r="K2336" s="1" t="s">
        <v>2410</v>
      </c>
      <c r="L2336" s="1" t="s">
        <v>2411</v>
      </c>
      <c r="M2336" s="1">
        <v>2006</v>
      </c>
      <c r="N2336" s="1">
        <v>45.575604034944398</v>
      </c>
      <c r="O2336" s="1">
        <v>-63.616999112996297</v>
      </c>
      <c r="Q2336" s="1" t="s">
        <v>2425</v>
      </c>
      <c r="R2336" s="1" t="s">
        <v>22</v>
      </c>
    </row>
    <row r="2337" spans="1:18" hidden="1" x14ac:dyDescent="0.3">
      <c r="A2337" s="1" t="s">
        <v>2387</v>
      </c>
      <c r="B2337" s="1" t="s">
        <v>8396</v>
      </c>
      <c r="C2337" s="1" t="s">
        <v>2743</v>
      </c>
      <c r="D2337" s="1">
        <v>4</v>
      </c>
      <c r="E2337" s="1" t="s">
        <v>2744</v>
      </c>
      <c r="F2337" s="1">
        <v>1</v>
      </c>
      <c r="G2337" s="1" t="str">
        <f>F2337&amp;"/"&amp;2</f>
        <v>1/2</v>
      </c>
      <c r="H2337" s="1">
        <v>2000</v>
      </c>
      <c r="I2337" s="1">
        <v>92</v>
      </c>
      <c r="J2337" s="1">
        <v>98</v>
      </c>
      <c r="K2337" s="1" t="s">
        <v>56</v>
      </c>
      <c r="L2337" s="1" t="s">
        <v>2303</v>
      </c>
      <c r="M2337" s="1">
        <v>2015</v>
      </c>
      <c r="N2337" s="1">
        <v>46.247047630496297</v>
      </c>
      <c r="O2337" s="1">
        <v>-60.351621988096198</v>
      </c>
      <c r="P2337" s="1" t="s">
        <v>2672</v>
      </c>
      <c r="Q2337" s="1" t="s">
        <v>2745</v>
      </c>
      <c r="R2337" s="1" t="s">
        <v>22</v>
      </c>
    </row>
    <row r="2338" spans="1:18" hidden="1" x14ac:dyDescent="0.3">
      <c r="A2338" s="1" t="s">
        <v>2387</v>
      </c>
      <c r="B2338" s="1" t="s">
        <v>8396</v>
      </c>
      <c r="C2338" s="1" t="s">
        <v>2743</v>
      </c>
      <c r="D2338" s="1">
        <v>4</v>
      </c>
      <c r="E2338" s="1" t="s">
        <v>2746</v>
      </c>
      <c r="F2338" s="1">
        <v>2</v>
      </c>
      <c r="G2338" s="1" t="str">
        <f>F2338&amp;"/"&amp;2</f>
        <v>2/2</v>
      </c>
      <c r="H2338" s="1">
        <v>2000</v>
      </c>
      <c r="I2338" s="1">
        <v>92</v>
      </c>
      <c r="J2338" s="1">
        <v>98</v>
      </c>
      <c r="K2338" s="1" t="s">
        <v>56</v>
      </c>
      <c r="L2338" s="1" t="s">
        <v>2303</v>
      </c>
      <c r="M2338" s="1">
        <v>2015</v>
      </c>
      <c r="N2338" s="1">
        <v>46.244460716037501</v>
      </c>
      <c r="O2338" s="1">
        <v>-60.348395298208203</v>
      </c>
      <c r="P2338" s="1" t="s">
        <v>2672</v>
      </c>
      <c r="Q2338" s="1" t="s">
        <v>2745</v>
      </c>
      <c r="R2338" s="1" t="s">
        <v>22</v>
      </c>
    </row>
    <row r="2339" spans="1:18" hidden="1" x14ac:dyDescent="0.3">
      <c r="A2339" s="1" t="s">
        <v>2387</v>
      </c>
      <c r="B2339" s="1" t="s">
        <v>8396</v>
      </c>
      <c r="C2339" s="1" t="s">
        <v>2628</v>
      </c>
      <c r="D2339" s="1">
        <v>2</v>
      </c>
      <c r="E2339" s="1" t="s">
        <v>2629</v>
      </c>
      <c r="F2339" s="1">
        <v>1</v>
      </c>
      <c r="G2339" s="1" t="str">
        <f>F2339&amp;"/"&amp;1</f>
        <v>1/1</v>
      </c>
      <c r="H2339" s="1">
        <v>2000</v>
      </c>
      <c r="I2339" s="1">
        <v>82</v>
      </c>
      <c r="J2339" s="1">
        <v>80</v>
      </c>
      <c r="K2339" s="1" t="s">
        <v>56</v>
      </c>
      <c r="L2339" s="1" t="s">
        <v>2540</v>
      </c>
      <c r="M2339" s="1">
        <v>2013</v>
      </c>
      <c r="N2339" s="1">
        <v>45.493144999999998</v>
      </c>
      <c r="O2339" s="1">
        <v>-62.624248000000001</v>
      </c>
      <c r="Q2339" s="1" t="s">
        <v>2630</v>
      </c>
      <c r="R2339" s="1" t="s">
        <v>22</v>
      </c>
    </row>
    <row r="2340" spans="1:18" hidden="1" x14ac:dyDescent="0.3">
      <c r="A2340" s="1" t="s">
        <v>2387</v>
      </c>
      <c r="B2340" s="1" t="s">
        <v>8396</v>
      </c>
      <c r="C2340" s="1" t="s">
        <v>2747</v>
      </c>
      <c r="D2340" s="1">
        <v>1.99</v>
      </c>
      <c r="E2340" s="1" t="s">
        <v>2748</v>
      </c>
      <c r="F2340" s="1">
        <v>1</v>
      </c>
      <c r="G2340" s="1" t="str">
        <f>F2340&amp;"/"&amp;1</f>
        <v>1/1</v>
      </c>
      <c r="H2340" s="1">
        <v>1990</v>
      </c>
      <c r="I2340" s="1">
        <v>100</v>
      </c>
      <c r="J2340" s="1">
        <v>100</v>
      </c>
      <c r="K2340" s="1" t="s">
        <v>25</v>
      </c>
      <c r="L2340" s="1" t="s">
        <v>2645</v>
      </c>
      <c r="M2340" s="1">
        <v>2015</v>
      </c>
      <c r="N2340" s="1">
        <v>45.56767</v>
      </c>
      <c r="O2340" s="1">
        <v>-61.074655</v>
      </c>
      <c r="Q2340" s="1" t="s">
        <v>2749</v>
      </c>
      <c r="R2340" s="1" t="s">
        <v>22</v>
      </c>
    </row>
    <row r="2341" spans="1:18" hidden="1" x14ac:dyDescent="0.3">
      <c r="A2341" s="1" t="s">
        <v>2387</v>
      </c>
      <c r="B2341" s="1" t="s">
        <v>8396</v>
      </c>
      <c r="C2341" s="1" t="s">
        <v>2659</v>
      </c>
      <c r="D2341" s="1">
        <v>2</v>
      </c>
      <c r="E2341" s="1" t="s">
        <v>2660</v>
      </c>
      <c r="F2341" s="1">
        <v>1</v>
      </c>
      <c r="G2341" s="1" t="str">
        <f>F2341&amp;"/"&amp;1</f>
        <v>1/1</v>
      </c>
      <c r="H2341" s="1">
        <v>2000</v>
      </c>
      <c r="I2341" s="1">
        <v>82</v>
      </c>
      <c r="J2341" s="1">
        <v>98</v>
      </c>
      <c r="K2341" s="1" t="s">
        <v>56</v>
      </c>
      <c r="L2341" s="1" t="s">
        <v>2540</v>
      </c>
      <c r="M2341" s="1">
        <v>2014</v>
      </c>
      <c r="N2341" s="1">
        <v>44.727646</v>
      </c>
      <c r="O2341" s="1">
        <v>-64.254330999999993</v>
      </c>
      <c r="Q2341" s="1" t="s">
        <v>2661</v>
      </c>
      <c r="R2341" s="1" t="s">
        <v>22</v>
      </c>
    </row>
    <row r="2342" spans="1:18" hidden="1" x14ac:dyDescent="0.3">
      <c r="A2342" s="1" t="s">
        <v>2387</v>
      </c>
      <c r="B2342" s="1" t="s">
        <v>8396</v>
      </c>
      <c r="C2342" s="1" t="s">
        <v>2750</v>
      </c>
      <c r="D2342" s="1">
        <v>5.04</v>
      </c>
      <c r="E2342" s="1" t="s">
        <v>2751</v>
      </c>
      <c r="F2342" s="1">
        <v>1</v>
      </c>
      <c r="G2342" s="1" t="str">
        <f>F2342&amp;"/"&amp;3</f>
        <v>1/3</v>
      </c>
      <c r="H2342" s="1">
        <v>1680</v>
      </c>
      <c r="I2342" s="1">
        <v>82.5</v>
      </c>
      <c r="J2342" s="1">
        <v>80</v>
      </c>
      <c r="K2342" s="1" t="s">
        <v>203</v>
      </c>
      <c r="L2342" s="1" t="s">
        <v>2653</v>
      </c>
      <c r="M2342" s="1">
        <v>2015</v>
      </c>
      <c r="N2342" s="1">
        <v>45.494836877435802</v>
      </c>
      <c r="O2342" s="1">
        <v>-63.1263064472816</v>
      </c>
      <c r="P2342" s="1" t="s">
        <v>2752</v>
      </c>
      <c r="Q2342" s="1" t="s">
        <v>2753</v>
      </c>
      <c r="R2342" s="1" t="s">
        <v>1013</v>
      </c>
    </row>
    <row r="2343" spans="1:18" hidden="1" x14ac:dyDescent="0.3">
      <c r="A2343" s="1" t="s">
        <v>2387</v>
      </c>
      <c r="B2343" s="1" t="s">
        <v>8396</v>
      </c>
      <c r="C2343" s="1" t="s">
        <v>2750</v>
      </c>
      <c r="D2343" s="1">
        <v>5.04</v>
      </c>
      <c r="E2343" s="1" t="s">
        <v>2754</v>
      </c>
      <c r="F2343" s="1">
        <v>2</v>
      </c>
      <c r="G2343" s="1" t="str">
        <f>F2343&amp;"/"&amp;3</f>
        <v>2/3</v>
      </c>
      <c r="H2343" s="1">
        <v>1680</v>
      </c>
      <c r="I2343" s="1">
        <v>82.5</v>
      </c>
      <c r="J2343" s="1">
        <v>80</v>
      </c>
      <c r="K2343" s="1" t="s">
        <v>203</v>
      </c>
      <c r="L2343" s="1" t="s">
        <v>2653</v>
      </c>
      <c r="M2343" s="1">
        <v>2015</v>
      </c>
      <c r="N2343" s="1">
        <v>45.495953295700403</v>
      </c>
      <c r="O2343" s="1">
        <v>-63.1202621271905</v>
      </c>
      <c r="P2343" s="1" t="s">
        <v>2752</v>
      </c>
      <c r="Q2343" s="1" t="s">
        <v>2753</v>
      </c>
      <c r="R2343" s="1" t="s">
        <v>1013</v>
      </c>
    </row>
    <row r="2344" spans="1:18" hidden="1" x14ac:dyDescent="0.3">
      <c r="A2344" s="1" t="s">
        <v>2387</v>
      </c>
      <c r="B2344" s="1" t="s">
        <v>8396</v>
      </c>
      <c r="C2344" s="1" t="s">
        <v>2750</v>
      </c>
      <c r="D2344" s="1">
        <v>5.04</v>
      </c>
      <c r="E2344" s="1" t="s">
        <v>2755</v>
      </c>
      <c r="F2344" s="1">
        <v>3</v>
      </c>
      <c r="G2344" s="1" t="str">
        <f>F2344&amp;"/"&amp;3</f>
        <v>3/3</v>
      </c>
      <c r="H2344" s="1">
        <v>1680</v>
      </c>
      <c r="I2344" s="1">
        <v>82.5</v>
      </c>
      <c r="J2344" s="1">
        <v>80</v>
      </c>
      <c r="K2344" s="1" t="s">
        <v>203</v>
      </c>
      <c r="L2344" s="1" t="s">
        <v>2653</v>
      </c>
      <c r="M2344" s="1">
        <v>2015</v>
      </c>
      <c r="N2344" s="1">
        <v>45.496290107907697</v>
      </c>
      <c r="O2344" s="1">
        <v>-63.114689060463299</v>
      </c>
      <c r="P2344" s="1" t="s">
        <v>2752</v>
      </c>
      <c r="Q2344" s="1" t="s">
        <v>2753</v>
      </c>
      <c r="R2344" s="1" t="s">
        <v>1013</v>
      </c>
    </row>
    <row r="2345" spans="1:18" hidden="1" x14ac:dyDescent="0.3">
      <c r="A2345" s="1" t="s">
        <v>2387</v>
      </c>
      <c r="B2345" s="1" t="s">
        <v>8396</v>
      </c>
      <c r="C2345" s="1" t="s">
        <v>2864</v>
      </c>
      <c r="D2345" s="1">
        <v>0.1</v>
      </c>
      <c r="E2345" s="1" t="s">
        <v>2865</v>
      </c>
      <c r="F2345" s="1">
        <v>1</v>
      </c>
      <c r="G2345" s="1" t="s">
        <v>2866</v>
      </c>
      <c r="H2345" s="1">
        <v>50</v>
      </c>
      <c r="I2345" s="1">
        <v>19.2</v>
      </c>
      <c r="J2345" s="1">
        <v>45</v>
      </c>
      <c r="K2345" s="1" t="s">
        <v>2686</v>
      </c>
      <c r="L2345" s="1" t="s">
        <v>2831</v>
      </c>
      <c r="M2345" s="1">
        <v>2016</v>
      </c>
      <c r="N2345" s="1">
        <v>45.459429</v>
      </c>
      <c r="O2345" s="1">
        <v>-63.112399000000003</v>
      </c>
      <c r="Q2345" s="1" t="s">
        <v>2867</v>
      </c>
      <c r="R2345" s="1" t="s">
        <v>22</v>
      </c>
    </row>
    <row r="2346" spans="1:18" hidden="1" x14ac:dyDescent="0.3">
      <c r="A2346" s="1" t="s">
        <v>2387</v>
      </c>
      <c r="B2346" s="1" t="s">
        <v>8396</v>
      </c>
      <c r="C2346" s="1" t="s">
        <v>2864</v>
      </c>
      <c r="D2346" s="1">
        <v>0.1</v>
      </c>
      <c r="E2346" s="1" t="s">
        <v>2868</v>
      </c>
      <c r="F2346" s="1">
        <v>2</v>
      </c>
      <c r="G2346" s="1" t="s">
        <v>2869</v>
      </c>
      <c r="H2346" s="1">
        <v>50</v>
      </c>
      <c r="I2346" s="1">
        <v>19.2</v>
      </c>
      <c r="J2346" s="1">
        <v>45</v>
      </c>
      <c r="K2346" s="1" t="s">
        <v>2686</v>
      </c>
      <c r="L2346" s="1" t="s">
        <v>2831</v>
      </c>
      <c r="M2346" s="1">
        <v>2016</v>
      </c>
      <c r="N2346" s="1">
        <v>45.458837000000003</v>
      </c>
      <c r="O2346" s="1">
        <v>-63.111924999999999</v>
      </c>
      <c r="Q2346" s="1" t="s">
        <v>2867</v>
      </c>
      <c r="R2346" s="1" t="s">
        <v>22</v>
      </c>
    </row>
    <row r="2347" spans="1:18" hidden="1" x14ac:dyDescent="0.3">
      <c r="A2347" s="1" t="s">
        <v>2387</v>
      </c>
      <c r="B2347" s="1" t="s">
        <v>8396</v>
      </c>
      <c r="C2347" s="1" t="s">
        <v>2870</v>
      </c>
      <c r="D2347" s="1">
        <v>4.5999999999999996</v>
      </c>
      <c r="E2347" s="1" t="s">
        <v>2871</v>
      </c>
      <c r="F2347" s="1">
        <v>1</v>
      </c>
      <c r="G2347" s="1" t="str">
        <f t="shared" ref="G2347:G2352" si="89">F2347&amp;"/"&amp;3</f>
        <v>1/3</v>
      </c>
      <c r="H2347" s="1">
        <v>1600</v>
      </c>
      <c r="I2347" s="1">
        <v>82.5</v>
      </c>
      <c r="J2347" s="1">
        <v>80</v>
      </c>
      <c r="K2347" s="1" t="s">
        <v>203</v>
      </c>
      <c r="L2347" s="1" t="s">
        <v>2653</v>
      </c>
      <c r="M2347" s="1">
        <v>2016</v>
      </c>
      <c r="N2347" s="1">
        <v>44.5332569999999</v>
      </c>
      <c r="O2347" s="1">
        <v>-63.611468000000002</v>
      </c>
      <c r="P2347" s="1" t="s">
        <v>2872</v>
      </c>
      <c r="Q2347" s="1" t="s">
        <v>2873</v>
      </c>
      <c r="R2347" s="1" t="s">
        <v>22</v>
      </c>
    </row>
    <row r="2348" spans="1:18" hidden="1" x14ac:dyDescent="0.3">
      <c r="A2348" s="1" t="s">
        <v>2387</v>
      </c>
      <c r="B2348" s="1" t="s">
        <v>8396</v>
      </c>
      <c r="C2348" s="1" t="s">
        <v>2870</v>
      </c>
      <c r="D2348" s="1">
        <v>4.5999999999999996</v>
      </c>
      <c r="E2348" s="1" t="s">
        <v>2874</v>
      </c>
      <c r="F2348" s="1">
        <v>2</v>
      </c>
      <c r="G2348" s="1" t="str">
        <f t="shared" si="89"/>
        <v>2/3</v>
      </c>
      <c r="H2348" s="1">
        <v>1600</v>
      </c>
      <c r="I2348" s="1">
        <v>82.5</v>
      </c>
      <c r="J2348" s="1">
        <v>80</v>
      </c>
      <c r="K2348" s="1" t="s">
        <v>203</v>
      </c>
      <c r="L2348" s="1" t="s">
        <v>2653</v>
      </c>
      <c r="M2348" s="1">
        <v>2016</v>
      </c>
      <c r="N2348" s="1">
        <v>44.536931000000003</v>
      </c>
      <c r="O2348" s="1">
        <v>-63.609919999999903</v>
      </c>
      <c r="P2348" s="1" t="s">
        <v>2872</v>
      </c>
      <c r="Q2348" s="1" t="s">
        <v>2873</v>
      </c>
      <c r="R2348" s="1" t="s">
        <v>22</v>
      </c>
    </row>
    <row r="2349" spans="1:18" hidden="1" x14ac:dyDescent="0.3">
      <c r="A2349" s="1" t="s">
        <v>2387</v>
      </c>
      <c r="B2349" s="1" t="s">
        <v>8396</v>
      </c>
      <c r="C2349" s="1" t="s">
        <v>2870</v>
      </c>
      <c r="D2349" s="1">
        <v>4.5999999999999996</v>
      </c>
      <c r="E2349" s="1" t="s">
        <v>2875</v>
      </c>
      <c r="F2349" s="1">
        <v>3</v>
      </c>
      <c r="G2349" s="1" t="str">
        <f t="shared" si="89"/>
        <v>3/3</v>
      </c>
      <c r="H2349" s="1">
        <v>1600</v>
      </c>
      <c r="I2349" s="1">
        <v>82.5</v>
      </c>
      <c r="J2349" s="1">
        <v>80</v>
      </c>
      <c r="K2349" s="1" t="s">
        <v>203</v>
      </c>
      <c r="L2349" s="1" t="s">
        <v>2653</v>
      </c>
      <c r="M2349" s="1">
        <v>2016</v>
      </c>
      <c r="N2349" s="1">
        <v>44.539662999999997</v>
      </c>
      <c r="O2349" s="1">
        <v>-63.611035999999899</v>
      </c>
      <c r="P2349" s="1" t="s">
        <v>2872</v>
      </c>
      <c r="Q2349" s="1" t="s">
        <v>2873</v>
      </c>
      <c r="R2349" s="1" t="s">
        <v>22</v>
      </c>
    </row>
    <row r="2350" spans="1:18" hidden="1" x14ac:dyDescent="0.3">
      <c r="A2350" s="1" t="s">
        <v>2387</v>
      </c>
      <c r="B2350" s="1" t="s">
        <v>8396</v>
      </c>
      <c r="C2350" s="1" t="s">
        <v>2756</v>
      </c>
      <c r="D2350" s="1">
        <v>5.04</v>
      </c>
      <c r="E2350" s="1" t="s">
        <v>2757</v>
      </c>
      <c r="F2350" s="1">
        <v>1</v>
      </c>
      <c r="G2350" s="1" t="str">
        <f t="shared" si="89"/>
        <v>1/3</v>
      </c>
      <c r="H2350" s="1">
        <v>1680</v>
      </c>
      <c r="I2350" s="1">
        <v>82.5</v>
      </c>
      <c r="J2350" s="1">
        <v>80</v>
      </c>
      <c r="K2350" s="1" t="s">
        <v>203</v>
      </c>
      <c r="L2350" s="1" t="s">
        <v>2653</v>
      </c>
      <c r="M2350" s="1">
        <v>2015</v>
      </c>
      <c r="N2350" s="1">
        <v>45.539641440150803</v>
      </c>
      <c r="O2350" s="1">
        <v>-62.816191304699501</v>
      </c>
      <c r="P2350" s="1" t="s">
        <v>2752</v>
      </c>
      <c r="Q2350" s="1" t="s">
        <v>2758</v>
      </c>
      <c r="R2350" s="1" t="s">
        <v>22</v>
      </c>
    </row>
    <row r="2351" spans="1:18" hidden="1" x14ac:dyDescent="0.3">
      <c r="A2351" s="1" t="s">
        <v>2387</v>
      </c>
      <c r="B2351" s="1" t="s">
        <v>8396</v>
      </c>
      <c r="C2351" s="1" t="s">
        <v>2756</v>
      </c>
      <c r="D2351" s="1">
        <v>5.04</v>
      </c>
      <c r="E2351" s="1" t="s">
        <v>2759</v>
      </c>
      <c r="F2351" s="1">
        <v>2</v>
      </c>
      <c r="G2351" s="1" t="str">
        <f t="shared" si="89"/>
        <v>2/3</v>
      </c>
      <c r="H2351" s="1">
        <v>1680</v>
      </c>
      <c r="I2351" s="1">
        <v>82.5</v>
      </c>
      <c r="J2351" s="1">
        <v>80</v>
      </c>
      <c r="K2351" s="1" t="s">
        <v>203</v>
      </c>
      <c r="L2351" s="1" t="s">
        <v>2653</v>
      </c>
      <c r="M2351" s="1">
        <v>2015</v>
      </c>
      <c r="N2351" s="1">
        <v>45.539773536252802</v>
      </c>
      <c r="O2351" s="1">
        <v>-62.824492059785101</v>
      </c>
      <c r="P2351" s="1" t="s">
        <v>2752</v>
      </c>
      <c r="Q2351" s="1" t="s">
        <v>2758</v>
      </c>
      <c r="R2351" s="1" t="s">
        <v>22</v>
      </c>
    </row>
    <row r="2352" spans="1:18" hidden="1" x14ac:dyDescent="0.3">
      <c r="A2352" s="1" t="s">
        <v>2387</v>
      </c>
      <c r="B2352" s="1" t="s">
        <v>8396</v>
      </c>
      <c r="C2352" s="1" t="s">
        <v>2756</v>
      </c>
      <c r="D2352" s="1">
        <v>5.04</v>
      </c>
      <c r="E2352" s="1" t="s">
        <v>2760</v>
      </c>
      <c r="F2352" s="1">
        <v>3</v>
      </c>
      <c r="G2352" s="1" t="str">
        <f t="shared" si="89"/>
        <v>3/3</v>
      </c>
      <c r="H2352" s="1">
        <v>1680</v>
      </c>
      <c r="I2352" s="1">
        <v>82.5</v>
      </c>
      <c r="J2352" s="1">
        <v>80</v>
      </c>
      <c r="K2352" s="1" t="s">
        <v>203</v>
      </c>
      <c r="L2352" s="1" t="s">
        <v>2653</v>
      </c>
      <c r="M2352" s="1">
        <v>2015</v>
      </c>
      <c r="N2352" s="1">
        <v>45.5358736456541</v>
      </c>
      <c r="O2352" s="1">
        <v>-62.821669679771198</v>
      </c>
      <c r="P2352" s="1" t="s">
        <v>2752</v>
      </c>
      <c r="Q2352" s="1" t="s">
        <v>2758</v>
      </c>
      <c r="R2352" s="1" t="s">
        <v>22</v>
      </c>
    </row>
    <row r="2353" spans="1:18" hidden="1" x14ac:dyDescent="0.3">
      <c r="A2353" s="1" t="s">
        <v>2387</v>
      </c>
      <c r="B2353" s="1" t="s">
        <v>8396</v>
      </c>
      <c r="C2353" s="1" t="s">
        <v>2392</v>
      </c>
      <c r="D2353" s="1">
        <v>0.6</v>
      </c>
      <c r="E2353" s="1" t="s">
        <v>2393</v>
      </c>
      <c r="F2353" s="1">
        <v>1</v>
      </c>
      <c r="G2353" s="1" t="str">
        <f>F2353&amp;"/"&amp;1</f>
        <v>1/1</v>
      </c>
      <c r="H2353" s="1">
        <v>600</v>
      </c>
      <c r="I2353" s="1">
        <v>48</v>
      </c>
      <c r="J2353" s="1">
        <v>75</v>
      </c>
      <c r="K2353" s="1" t="s">
        <v>2394</v>
      </c>
      <c r="L2353" s="1" t="s">
        <v>2395</v>
      </c>
      <c r="M2353" s="1">
        <v>2002</v>
      </c>
      <c r="N2353" s="1">
        <v>44.298830000000002</v>
      </c>
      <c r="O2353" s="1">
        <v>-66.096918000000002</v>
      </c>
      <c r="Q2353" s="1" t="s">
        <v>2396</v>
      </c>
      <c r="R2353" s="1" t="s">
        <v>1082</v>
      </c>
    </row>
    <row r="2354" spans="1:18" hidden="1" x14ac:dyDescent="0.3">
      <c r="A2354" s="1" t="s">
        <v>2387</v>
      </c>
      <c r="B2354" s="1" t="s">
        <v>8396</v>
      </c>
      <c r="C2354" s="1" t="s">
        <v>2662</v>
      </c>
      <c r="D2354" s="1">
        <v>1.99</v>
      </c>
      <c r="E2354" s="1" t="s">
        <v>2663</v>
      </c>
      <c r="F2354" s="1">
        <v>1</v>
      </c>
      <c r="G2354" s="1" t="str">
        <f>F2354&amp;"/"&amp;1</f>
        <v>1/1</v>
      </c>
      <c r="H2354" s="1">
        <v>1990</v>
      </c>
      <c r="I2354" s="1">
        <v>100</v>
      </c>
      <c r="J2354" s="1">
        <v>95</v>
      </c>
      <c r="K2354" s="1" t="s">
        <v>25</v>
      </c>
      <c r="L2354" s="1" t="s">
        <v>2645</v>
      </c>
      <c r="M2354" s="1">
        <v>2014</v>
      </c>
      <c r="N2354" s="1">
        <v>43.753185000000002</v>
      </c>
      <c r="O2354" s="1">
        <v>-66.030479999999997</v>
      </c>
      <c r="Q2354" s="1" t="s">
        <v>2664</v>
      </c>
      <c r="R2354" s="1" t="s">
        <v>22</v>
      </c>
    </row>
    <row r="2355" spans="1:18" hidden="1" x14ac:dyDescent="0.3">
      <c r="A2355" s="1" t="s">
        <v>2387</v>
      </c>
      <c r="B2355" s="1" t="s">
        <v>8396</v>
      </c>
      <c r="C2355" s="1" t="s">
        <v>2898</v>
      </c>
      <c r="D2355" s="1">
        <v>3.6</v>
      </c>
      <c r="E2355" s="1" t="s">
        <v>2899</v>
      </c>
      <c r="F2355" s="1">
        <v>1</v>
      </c>
      <c r="G2355" s="1" t="str">
        <f>F2355&amp;"/"&amp;2</f>
        <v>1/2</v>
      </c>
      <c r="H2355" s="1">
        <v>1800</v>
      </c>
      <c r="I2355" s="1">
        <v>92</v>
      </c>
      <c r="J2355" s="1">
        <v>95</v>
      </c>
      <c r="K2355" s="1" t="s">
        <v>56</v>
      </c>
      <c r="L2355" s="1" t="s">
        <v>2303</v>
      </c>
      <c r="M2355" s="1">
        <v>2017</v>
      </c>
      <c r="N2355" s="1">
        <v>44.091559589320497</v>
      </c>
      <c r="O2355" s="1">
        <v>-64.7085038758851</v>
      </c>
      <c r="P2355" s="1" t="s">
        <v>2900</v>
      </c>
      <c r="Q2355" s="1" t="s">
        <v>2901</v>
      </c>
      <c r="R2355" s="1" t="s">
        <v>22</v>
      </c>
    </row>
    <row r="2356" spans="1:18" hidden="1" x14ac:dyDescent="0.3">
      <c r="A2356" s="1" t="s">
        <v>2387</v>
      </c>
      <c r="B2356" s="1" t="s">
        <v>8396</v>
      </c>
      <c r="C2356" s="1" t="s">
        <v>2898</v>
      </c>
      <c r="D2356" s="1">
        <v>3.6</v>
      </c>
      <c r="E2356" s="1" t="s">
        <v>2902</v>
      </c>
      <c r="F2356" s="1">
        <v>2</v>
      </c>
      <c r="G2356" s="1" t="str">
        <f>F2356&amp;"/"&amp;2</f>
        <v>2/2</v>
      </c>
      <c r="H2356" s="1">
        <v>1800</v>
      </c>
      <c r="I2356" s="1">
        <v>92</v>
      </c>
      <c r="J2356" s="1">
        <v>95</v>
      </c>
      <c r="K2356" s="1" t="s">
        <v>56</v>
      </c>
      <c r="L2356" s="1" t="s">
        <v>2303</v>
      </c>
      <c r="M2356" s="1">
        <v>2017</v>
      </c>
      <c r="N2356" s="1">
        <v>44.086745897135501</v>
      </c>
      <c r="O2356" s="1">
        <v>-64.705117380662898</v>
      </c>
      <c r="P2356" s="1" t="s">
        <v>2900</v>
      </c>
      <c r="Q2356" s="1" t="s">
        <v>2901</v>
      </c>
      <c r="R2356" s="1" t="s">
        <v>22</v>
      </c>
    </row>
    <row r="2357" spans="1:18" hidden="1" x14ac:dyDescent="0.3">
      <c r="A2357" s="1" t="s">
        <v>2387</v>
      </c>
      <c r="B2357" s="1" t="s">
        <v>8396</v>
      </c>
      <c r="C2357" s="1" t="s">
        <v>2428</v>
      </c>
      <c r="D2357" s="1">
        <v>0.8</v>
      </c>
      <c r="E2357" s="1" t="s">
        <v>2429</v>
      </c>
      <c r="F2357" s="1">
        <v>1</v>
      </c>
      <c r="G2357" s="1" t="str">
        <f>F2357&amp;"/"&amp;1</f>
        <v>1/1</v>
      </c>
      <c r="H2357" s="1">
        <v>800</v>
      </c>
      <c r="I2357" s="1">
        <v>48</v>
      </c>
      <c r="J2357" s="1">
        <v>50</v>
      </c>
      <c r="K2357" s="1" t="s">
        <v>56</v>
      </c>
      <c r="L2357" s="1" t="s">
        <v>408</v>
      </c>
      <c r="M2357" s="1">
        <v>2006</v>
      </c>
      <c r="N2357" s="1">
        <v>45.757646999999999</v>
      </c>
      <c r="O2357" s="1">
        <v>-63.102165999999997</v>
      </c>
      <c r="Q2357" s="1" t="s">
        <v>2430</v>
      </c>
      <c r="R2357" s="1" t="s">
        <v>22</v>
      </c>
    </row>
    <row r="2358" spans="1:18" hidden="1" x14ac:dyDescent="0.3">
      <c r="A2358" s="1" t="s">
        <v>2387</v>
      </c>
      <c r="B2358" s="1" t="s">
        <v>8396</v>
      </c>
      <c r="C2358" s="1" t="s">
        <v>2761</v>
      </c>
      <c r="D2358" s="1">
        <v>6</v>
      </c>
      <c r="E2358" s="1" t="s">
        <v>2762</v>
      </c>
      <c r="F2358" s="1">
        <v>1</v>
      </c>
      <c r="G2358" s="1" t="str">
        <f>F2358&amp;"/"&amp;3</f>
        <v>1/3</v>
      </c>
      <c r="H2358" s="1">
        <v>2000</v>
      </c>
      <c r="I2358" s="1">
        <v>100</v>
      </c>
      <c r="J2358" s="1">
        <v>100</v>
      </c>
      <c r="K2358" s="1" t="s">
        <v>25</v>
      </c>
      <c r="L2358" s="1" t="s">
        <v>2645</v>
      </c>
      <c r="M2358" s="1">
        <v>2015</v>
      </c>
      <c r="N2358" s="1">
        <v>44.931760239644198</v>
      </c>
      <c r="O2358" s="1">
        <v>-64.1128335916721</v>
      </c>
      <c r="Q2358" s="1" t="s">
        <v>2763</v>
      </c>
      <c r="R2358" s="1" t="s">
        <v>22</v>
      </c>
    </row>
    <row r="2359" spans="1:18" hidden="1" x14ac:dyDescent="0.3">
      <c r="A2359" s="1" t="s">
        <v>2387</v>
      </c>
      <c r="B2359" s="1" t="s">
        <v>8396</v>
      </c>
      <c r="C2359" s="1" t="s">
        <v>2761</v>
      </c>
      <c r="D2359" s="1">
        <v>6</v>
      </c>
      <c r="E2359" s="1" t="s">
        <v>2764</v>
      </c>
      <c r="F2359" s="1">
        <v>2</v>
      </c>
      <c r="G2359" s="1" t="str">
        <f>F2359&amp;"/"&amp;3</f>
        <v>2/3</v>
      </c>
      <c r="H2359" s="1">
        <v>2000</v>
      </c>
      <c r="I2359" s="1">
        <v>100</v>
      </c>
      <c r="J2359" s="1">
        <v>100</v>
      </c>
      <c r="K2359" s="1" t="s">
        <v>25</v>
      </c>
      <c r="L2359" s="1" t="s">
        <v>2645</v>
      </c>
      <c r="M2359" s="1">
        <v>2015</v>
      </c>
      <c r="N2359" s="1">
        <v>44.928396598113601</v>
      </c>
      <c r="O2359" s="1">
        <v>-64.117255407436502</v>
      </c>
      <c r="Q2359" s="1" t="s">
        <v>2763</v>
      </c>
      <c r="R2359" s="1" t="s">
        <v>22</v>
      </c>
    </row>
    <row r="2360" spans="1:18" hidden="1" x14ac:dyDescent="0.3">
      <c r="A2360" s="1" t="s">
        <v>2387</v>
      </c>
      <c r="B2360" s="1" t="s">
        <v>8396</v>
      </c>
      <c r="C2360" s="1" t="s">
        <v>2761</v>
      </c>
      <c r="D2360" s="1">
        <v>6</v>
      </c>
      <c r="E2360" s="1" t="s">
        <v>2765</v>
      </c>
      <c r="F2360" s="1">
        <v>3</v>
      </c>
      <c r="G2360" s="1" t="str">
        <f>F2360&amp;"/"&amp;3</f>
        <v>3/3</v>
      </c>
      <c r="H2360" s="1">
        <v>2000</v>
      </c>
      <c r="I2360" s="1">
        <v>100</v>
      </c>
      <c r="J2360" s="1">
        <v>100</v>
      </c>
      <c r="K2360" s="1" t="s">
        <v>25</v>
      </c>
      <c r="L2360" s="1" t="s">
        <v>2645</v>
      </c>
      <c r="M2360" s="1">
        <v>2015</v>
      </c>
      <c r="N2360" s="1">
        <v>44.925582804595699</v>
      </c>
      <c r="O2360" s="1">
        <v>-64.120082544175204</v>
      </c>
      <c r="Q2360" s="1" t="s">
        <v>2763</v>
      </c>
      <c r="R2360" s="1" t="s">
        <v>22</v>
      </c>
    </row>
    <row r="2361" spans="1:18" hidden="1" x14ac:dyDescent="0.3">
      <c r="A2361" s="1" t="s">
        <v>2387</v>
      </c>
      <c r="B2361" s="1" t="s">
        <v>8396</v>
      </c>
      <c r="C2361" s="1" t="s">
        <v>2507</v>
      </c>
      <c r="D2361" s="1">
        <v>6</v>
      </c>
      <c r="E2361" s="1" t="s">
        <v>2508</v>
      </c>
      <c r="F2361" s="1">
        <v>1</v>
      </c>
      <c r="G2361" s="1" t="str">
        <f>F2361&amp;"/"&amp;4</f>
        <v>1/4</v>
      </c>
      <c r="H2361" s="1">
        <v>1500</v>
      </c>
      <c r="I2361" s="1">
        <v>76.8</v>
      </c>
      <c r="J2361" s="1">
        <v>85</v>
      </c>
      <c r="K2361" s="1" t="s">
        <v>2410</v>
      </c>
      <c r="L2361" s="1" t="s">
        <v>2509</v>
      </c>
      <c r="M2361" s="1">
        <v>2010</v>
      </c>
      <c r="N2361" s="1">
        <v>45.732878535039802</v>
      </c>
      <c r="O2361" s="1">
        <v>-62.065527734747398</v>
      </c>
      <c r="Q2361" s="1" t="s">
        <v>2510</v>
      </c>
      <c r="R2361" s="1" t="s">
        <v>22</v>
      </c>
    </row>
    <row r="2362" spans="1:18" hidden="1" x14ac:dyDescent="0.3">
      <c r="A2362" s="1" t="s">
        <v>2387</v>
      </c>
      <c r="B2362" s="1" t="s">
        <v>8396</v>
      </c>
      <c r="C2362" s="1" t="s">
        <v>2507</v>
      </c>
      <c r="D2362" s="1">
        <v>6</v>
      </c>
      <c r="E2362" s="1" t="s">
        <v>2511</v>
      </c>
      <c r="F2362" s="1">
        <v>2</v>
      </c>
      <c r="G2362" s="1" t="str">
        <f>F2362&amp;"/"&amp;4</f>
        <v>2/4</v>
      </c>
      <c r="H2362" s="1">
        <v>1500</v>
      </c>
      <c r="I2362" s="1">
        <v>76.8</v>
      </c>
      <c r="J2362" s="1">
        <v>85</v>
      </c>
      <c r="K2362" s="1" t="s">
        <v>2410</v>
      </c>
      <c r="L2362" s="1" t="s">
        <v>2509</v>
      </c>
      <c r="M2362" s="1">
        <v>2010</v>
      </c>
      <c r="N2362" s="1">
        <v>45.730333182381003</v>
      </c>
      <c r="O2362" s="1">
        <v>-62.062613973952601</v>
      </c>
      <c r="Q2362" s="1" t="s">
        <v>2510</v>
      </c>
      <c r="R2362" s="1" t="s">
        <v>22</v>
      </c>
    </row>
    <row r="2363" spans="1:18" hidden="1" x14ac:dyDescent="0.3">
      <c r="A2363" s="1" t="s">
        <v>2387</v>
      </c>
      <c r="B2363" s="1" t="s">
        <v>8396</v>
      </c>
      <c r="C2363" s="1" t="s">
        <v>2507</v>
      </c>
      <c r="D2363" s="1">
        <v>6</v>
      </c>
      <c r="E2363" s="1" t="s">
        <v>2512</v>
      </c>
      <c r="F2363" s="1">
        <v>3</v>
      </c>
      <c r="G2363" s="1" t="str">
        <f>F2363&amp;"/"&amp;4</f>
        <v>3/4</v>
      </c>
      <c r="H2363" s="1">
        <v>1500</v>
      </c>
      <c r="I2363" s="1">
        <v>76.8</v>
      </c>
      <c r="J2363" s="1">
        <v>85</v>
      </c>
      <c r="K2363" s="1" t="s">
        <v>2410</v>
      </c>
      <c r="L2363" s="1" t="s">
        <v>2509</v>
      </c>
      <c r="M2363" s="1">
        <v>2010</v>
      </c>
      <c r="N2363" s="1">
        <v>45.727962266183198</v>
      </c>
      <c r="O2363" s="1">
        <v>-62.065094865591</v>
      </c>
      <c r="Q2363" s="1" t="s">
        <v>2510</v>
      </c>
      <c r="R2363" s="1" t="s">
        <v>22</v>
      </c>
    </row>
    <row r="2364" spans="1:18" hidden="1" x14ac:dyDescent="0.3">
      <c r="A2364" s="1" t="s">
        <v>2387</v>
      </c>
      <c r="B2364" s="1" t="s">
        <v>8396</v>
      </c>
      <c r="C2364" s="1" t="s">
        <v>2507</v>
      </c>
      <c r="D2364" s="1">
        <v>6</v>
      </c>
      <c r="E2364" s="1" t="s">
        <v>2513</v>
      </c>
      <c r="F2364" s="1">
        <v>4</v>
      </c>
      <c r="G2364" s="1" t="str">
        <f>F2364&amp;"/"&amp;4</f>
        <v>4/4</v>
      </c>
      <c r="H2364" s="1">
        <v>1500</v>
      </c>
      <c r="I2364" s="1">
        <v>76.8</v>
      </c>
      <c r="J2364" s="1">
        <v>85</v>
      </c>
      <c r="K2364" s="1" t="s">
        <v>2410</v>
      </c>
      <c r="L2364" s="1" t="s">
        <v>2509</v>
      </c>
      <c r="M2364" s="1">
        <v>2010</v>
      </c>
      <c r="N2364" s="1">
        <v>45.728369021195903</v>
      </c>
      <c r="O2364" s="1">
        <v>-62.068524657406201</v>
      </c>
      <c r="Q2364" s="1" t="s">
        <v>2510</v>
      </c>
      <c r="R2364" s="1" t="s">
        <v>22</v>
      </c>
    </row>
    <row r="2365" spans="1:18" hidden="1" x14ac:dyDescent="0.3">
      <c r="A2365" s="1" t="s">
        <v>2387</v>
      </c>
      <c r="B2365" s="1" t="s">
        <v>8396</v>
      </c>
      <c r="C2365" s="1" t="s">
        <v>2665</v>
      </c>
      <c r="D2365" s="1">
        <v>6</v>
      </c>
      <c r="E2365" s="1" t="s">
        <v>2666</v>
      </c>
      <c r="F2365" s="1">
        <v>1</v>
      </c>
      <c r="G2365" s="1" t="str">
        <f>F2365&amp;"/"&amp;3</f>
        <v>1/3</v>
      </c>
      <c r="H2365" s="1">
        <v>2000</v>
      </c>
      <c r="I2365" s="1">
        <v>100</v>
      </c>
      <c r="J2365" s="1">
        <v>100</v>
      </c>
      <c r="K2365" s="1" t="s">
        <v>25</v>
      </c>
      <c r="L2365" s="1" t="s">
        <v>2645</v>
      </c>
      <c r="M2365" s="1">
        <v>2014</v>
      </c>
      <c r="N2365" s="1">
        <v>45.330126154007502</v>
      </c>
      <c r="O2365" s="1">
        <v>-63.346217108851398</v>
      </c>
      <c r="Q2365" s="1" t="s">
        <v>2667</v>
      </c>
      <c r="R2365" s="1" t="s">
        <v>22</v>
      </c>
    </row>
    <row r="2366" spans="1:18" hidden="1" x14ac:dyDescent="0.3">
      <c r="A2366" s="1" t="s">
        <v>2387</v>
      </c>
      <c r="B2366" s="1" t="s">
        <v>8396</v>
      </c>
      <c r="C2366" s="1" t="s">
        <v>2665</v>
      </c>
      <c r="D2366" s="1">
        <v>6</v>
      </c>
      <c r="E2366" s="1" t="s">
        <v>2668</v>
      </c>
      <c r="F2366" s="1">
        <v>2</v>
      </c>
      <c r="G2366" s="1" t="str">
        <f>F2366&amp;"/"&amp;3</f>
        <v>2/3</v>
      </c>
      <c r="H2366" s="1">
        <v>2000</v>
      </c>
      <c r="I2366" s="1">
        <v>100</v>
      </c>
      <c r="J2366" s="1">
        <v>100</v>
      </c>
      <c r="K2366" s="1" t="s">
        <v>25</v>
      </c>
      <c r="L2366" s="1" t="s">
        <v>2645</v>
      </c>
      <c r="M2366" s="1">
        <v>2014</v>
      </c>
      <c r="N2366" s="1">
        <v>45.326064415176297</v>
      </c>
      <c r="O2366" s="1">
        <v>-63.344044293726803</v>
      </c>
      <c r="Q2366" s="1" t="s">
        <v>2667</v>
      </c>
      <c r="R2366" s="1" t="s">
        <v>22</v>
      </c>
    </row>
    <row r="2367" spans="1:18" hidden="1" x14ac:dyDescent="0.3">
      <c r="A2367" s="1" t="s">
        <v>2387</v>
      </c>
      <c r="B2367" s="1" t="s">
        <v>8396</v>
      </c>
      <c r="C2367" s="1" t="s">
        <v>2665</v>
      </c>
      <c r="D2367" s="1">
        <v>6</v>
      </c>
      <c r="E2367" s="1" t="s">
        <v>2669</v>
      </c>
      <c r="F2367" s="1">
        <v>3</v>
      </c>
      <c r="G2367" s="1" t="str">
        <f>F2367&amp;"/"&amp;3</f>
        <v>3/3</v>
      </c>
      <c r="H2367" s="1">
        <v>2000</v>
      </c>
      <c r="I2367" s="1">
        <v>100</v>
      </c>
      <c r="J2367" s="1">
        <v>100</v>
      </c>
      <c r="K2367" s="1" t="s">
        <v>25</v>
      </c>
      <c r="L2367" s="1" t="s">
        <v>2645</v>
      </c>
      <c r="M2367" s="1">
        <v>2014</v>
      </c>
      <c r="N2367" s="1">
        <v>45.321814049647102</v>
      </c>
      <c r="O2367" s="1">
        <v>-63.342375843652803</v>
      </c>
      <c r="Q2367" s="1" t="s">
        <v>2667</v>
      </c>
      <c r="R2367" s="1" t="s">
        <v>22</v>
      </c>
    </row>
    <row r="2368" spans="1:18" hidden="1" x14ac:dyDescent="0.3">
      <c r="A2368" s="1" t="s">
        <v>2387</v>
      </c>
      <c r="B2368" s="1" t="s">
        <v>8396</v>
      </c>
      <c r="C2368" s="1" t="s">
        <v>2431</v>
      </c>
      <c r="D2368" s="1">
        <v>0.8</v>
      </c>
      <c r="E2368" s="1" t="s">
        <v>2432</v>
      </c>
      <c r="F2368" s="1">
        <v>1</v>
      </c>
      <c r="G2368" s="1" t="str">
        <f>F2368&amp;"/"&amp;1</f>
        <v>1/1</v>
      </c>
      <c r="H2368" s="1">
        <v>800</v>
      </c>
      <c r="I2368" s="1">
        <v>48</v>
      </c>
      <c r="J2368" s="1">
        <v>50</v>
      </c>
      <c r="K2368" s="1" t="s">
        <v>56</v>
      </c>
      <c r="L2368" s="1" t="s">
        <v>408</v>
      </c>
      <c r="M2368" s="1">
        <v>2006</v>
      </c>
      <c r="N2368" s="1">
        <v>44.649191999999999</v>
      </c>
      <c r="O2368" s="1">
        <v>-65.799676000000005</v>
      </c>
      <c r="Q2368" s="1" t="s">
        <v>2433</v>
      </c>
      <c r="R2368" s="1" t="s">
        <v>22</v>
      </c>
    </row>
    <row r="2369" spans="1:18" hidden="1" x14ac:dyDescent="0.3">
      <c r="A2369" s="1" t="s">
        <v>2387</v>
      </c>
      <c r="B2369" s="1" t="s">
        <v>8396</v>
      </c>
      <c r="C2369" s="1" t="s">
        <v>2876</v>
      </c>
      <c r="D2369" s="1">
        <v>0.05</v>
      </c>
      <c r="E2369" s="1" t="s">
        <v>2877</v>
      </c>
      <c r="F2369" s="1">
        <v>1</v>
      </c>
      <c r="G2369" s="1" t="str">
        <f>F2369&amp;"/"&amp;1</f>
        <v>1/1</v>
      </c>
      <c r="H2369" s="1">
        <v>50</v>
      </c>
      <c r="I2369" s="1">
        <v>21.5</v>
      </c>
      <c r="J2369" s="1">
        <v>42</v>
      </c>
      <c r="K2369" s="1" t="s">
        <v>2676</v>
      </c>
      <c r="L2369" s="1" t="s">
        <v>2677</v>
      </c>
      <c r="M2369" s="1">
        <v>2016</v>
      </c>
      <c r="N2369" s="1">
        <v>44.647995899999998</v>
      </c>
      <c r="O2369" s="1">
        <v>-65.801995099999999</v>
      </c>
      <c r="Q2369" s="1" t="s">
        <v>2878</v>
      </c>
      <c r="R2369" s="1" t="s">
        <v>22</v>
      </c>
    </row>
    <row r="2370" spans="1:18" hidden="1" x14ac:dyDescent="0.3">
      <c r="A2370" s="1" t="s">
        <v>2387</v>
      </c>
      <c r="B2370" s="1" t="s">
        <v>8396</v>
      </c>
      <c r="C2370" s="1" t="s">
        <v>2670</v>
      </c>
      <c r="D2370" s="1">
        <v>2.4</v>
      </c>
      <c r="E2370" s="1" t="s">
        <v>2671</v>
      </c>
      <c r="F2370" s="1">
        <v>1</v>
      </c>
      <c r="G2370" s="1" t="str">
        <f>F2370&amp;"/"&amp;3</f>
        <v>1/3</v>
      </c>
      <c r="H2370" s="1">
        <v>2350</v>
      </c>
      <c r="I2370" s="1">
        <v>92</v>
      </c>
      <c r="J2370" s="1">
        <v>98</v>
      </c>
      <c r="K2370" s="1" t="s">
        <v>56</v>
      </c>
      <c r="L2370" s="1" t="s">
        <v>2303</v>
      </c>
      <c r="M2370" s="1">
        <v>2014</v>
      </c>
      <c r="N2370" s="1">
        <v>45.620215000000002</v>
      </c>
      <c r="O2370" s="1">
        <v>-61.434952000000003</v>
      </c>
      <c r="P2370" s="1" t="s">
        <v>2672</v>
      </c>
      <c r="Q2370" s="1" t="s">
        <v>2673</v>
      </c>
      <c r="R2370" s="1" t="s">
        <v>22</v>
      </c>
    </row>
    <row r="2371" spans="1:18" hidden="1" x14ac:dyDescent="0.3">
      <c r="A2371" s="1" t="s">
        <v>2387</v>
      </c>
      <c r="B2371" s="1" t="s">
        <v>8396</v>
      </c>
      <c r="C2371" s="1" t="s">
        <v>2674</v>
      </c>
      <c r="D2371" s="1">
        <v>2.4</v>
      </c>
      <c r="E2371" s="1" t="s">
        <v>2675</v>
      </c>
      <c r="F2371" s="1">
        <v>2</v>
      </c>
      <c r="G2371" s="1" t="str">
        <f>F2371&amp;"/"&amp;3</f>
        <v>2/3</v>
      </c>
      <c r="H2371" s="1">
        <v>50</v>
      </c>
      <c r="I2371" s="1">
        <v>21.5</v>
      </c>
      <c r="J2371" s="1">
        <v>42</v>
      </c>
      <c r="K2371" s="1" t="s">
        <v>2676</v>
      </c>
      <c r="L2371" s="1" t="s">
        <v>2677</v>
      </c>
      <c r="M2371" s="1">
        <v>2014</v>
      </c>
      <c r="N2371" s="1">
        <v>45.620384999999999</v>
      </c>
      <c r="O2371" s="1">
        <v>-61.4328</v>
      </c>
      <c r="Q2371" s="1" t="s">
        <v>2678</v>
      </c>
      <c r="R2371" s="1" t="s">
        <v>22</v>
      </c>
    </row>
    <row r="2372" spans="1:18" hidden="1" x14ac:dyDescent="0.3">
      <c r="A2372" s="1" t="s">
        <v>2387</v>
      </c>
      <c r="B2372" s="1" t="s">
        <v>8396</v>
      </c>
      <c r="C2372" s="1" t="s">
        <v>2674</v>
      </c>
      <c r="D2372" s="1">
        <v>2.4</v>
      </c>
      <c r="E2372" s="1" t="s">
        <v>2679</v>
      </c>
      <c r="F2372" s="1">
        <v>3</v>
      </c>
      <c r="G2372" s="1" t="str">
        <f>F2372&amp;"/"&amp;3</f>
        <v>3/3</v>
      </c>
      <c r="H2372" s="1">
        <v>50</v>
      </c>
      <c r="I2372" s="1">
        <v>21.5</v>
      </c>
      <c r="J2372" s="1">
        <v>42</v>
      </c>
      <c r="K2372" s="1" t="s">
        <v>2676</v>
      </c>
      <c r="L2372" s="1" t="s">
        <v>2677</v>
      </c>
      <c r="M2372" s="1">
        <v>2014</v>
      </c>
      <c r="N2372" s="1">
        <v>45.619712</v>
      </c>
      <c r="O2372" s="1">
        <v>-61.430812000000003</v>
      </c>
      <c r="Q2372" s="1" t="s">
        <v>2678</v>
      </c>
      <c r="R2372" s="1" t="s">
        <v>22</v>
      </c>
    </row>
    <row r="2373" spans="1:18" hidden="1" x14ac:dyDescent="0.3">
      <c r="A2373" s="1" t="s">
        <v>2387</v>
      </c>
      <c r="B2373" s="1" t="s">
        <v>8396</v>
      </c>
      <c r="C2373" s="1" t="s">
        <v>2766</v>
      </c>
      <c r="D2373" s="1">
        <v>6.4</v>
      </c>
      <c r="E2373" s="1" t="s">
        <v>2767</v>
      </c>
      <c r="F2373" s="1">
        <v>1</v>
      </c>
      <c r="G2373" s="1" t="str">
        <f>F2373&amp;"/"&amp;4</f>
        <v>1/4</v>
      </c>
      <c r="H2373" s="1">
        <v>1600</v>
      </c>
      <c r="I2373" s="1">
        <v>82.5</v>
      </c>
      <c r="J2373" s="1">
        <v>80</v>
      </c>
      <c r="K2373" s="1" t="s">
        <v>203</v>
      </c>
      <c r="L2373" s="1" t="s">
        <v>2653</v>
      </c>
      <c r="M2373" s="1">
        <v>2015</v>
      </c>
      <c r="N2373" s="1">
        <v>45.508786941889397</v>
      </c>
      <c r="O2373" s="1">
        <v>-62.614462583054802</v>
      </c>
      <c r="Q2373" s="1" t="s">
        <v>2768</v>
      </c>
      <c r="R2373" s="1" t="s">
        <v>22</v>
      </c>
    </row>
    <row r="2374" spans="1:18" hidden="1" x14ac:dyDescent="0.3">
      <c r="A2374" s="1" t="s">
        <v>2387</v>
      </c>
      <c r="B2374" s="1" t="s">
        <v>8396</v>
      </c>
      <c r="C2374" s="1" t="s">
        <v>2766</v>
      </c>
      <c r="D2374" s="1">
        <v>6.4</v>
      </c>
      <c r="E2374" s="1" t="s">
        <v>2769</v>
      </c>
      <c r="F2374" s="1">
        <v>2</v>
      </c>
      <c r="G2374" s="1" t="str">
        <f>F2374&amp;"/"&amp;4</f>
        <v>2/4</v>
      </c>
      <c r="H2374" s="1">
        <v>1600</v>
      </c>
      <c r="I2374" s="1">
        <v>82.5</v>
      </c>
      <c r="J2374" s="1">
        <v>80</v>
      </c>
      <c r="K2374" s="1" t="s">
        <v>203</v>
      </c>
      <c r="L2374" s="1" t="s">
        <v>2653</v>
      </c>
      <c r="M2374" s="1">
        <v>2015</v>
      </c>
      <c r="N2374" s="1">
        <v>45.506250705488398</v>
      </c>
      <c r="O2374" s="1">
        <v>-62.609044355364297</v>
      </c>
      <c r="Q2374" s="1" t="s">
        <v>2768</v>
      </c>
      <c r="R2374" s="1" t="s">
        <v>22</v>
      </c>
    </row>
    <row r="2375" spans="1:18" hidden="1" x14ac:dyDescent="0.3">
      <c r="A2375" s="1" t="s">
        <v>2387</v>
      </c>
      <c r="B2375" s="1" t="s">
        <v>8396</v>
      </c>
      <c r="C2375" s="1" t="s">
        <v>2766</v>
      </c>
      <c r="D2375" s="1">
        <v>6.4</v>
      </c>
      <c r="E2375" s="1" t="s">
        <v>2770</v>
      </c>
      <c r="F2375" s="1">
        <v>3</v>
      </c>
      <c r="G2375" s="1" t="str">
        <f>F2375&amp;"/"&amp;4</f>
        <v>3/4</v>
      </c>
      <c r="H2375" s="1">
        <v>1600</v>
      </c>
      <c r="I2375" s="1">
        <v>82.5</v>
      </c>
      <c r="J2375" s="1">
        <v>80</v>
      </c>
      <c r="K2375" s="1" t="s">
        <v>203</v>
      </c>
      <c r="L2375" s="1" t="s">
        <v>2653</v>
      </c>
      <c r="M2375" s="1">
        <v>2015</v>
      </c>
      <c r="N2375" s="1">
        <v>45.507306366391902</v>
      </c>
      <c r="O2375" s="1">
        <v>-62.602360936338798</v>
      </c>
      <c r="Q2375" s="1" t="s">
        <v>2768</v>
      </c>
      <c r="R2375" s="1" t="s">
        <v>22</v>
      </c>
    </row>
    <row r="2376" spans="1:18" hidden="1" x14ac:dyDescent="0.3">
      <c r="A2376" s="1" t="s">
        <v>2387</v>
      </c>
      <c r="B2376" s="1" t="s">
        <v>8396</v>
      </c>
      <c r="C2376" s="1" t="s">
        <v>2766</v>
      </c>
      <c r="D2376" s="1">
        <v>6.4</v>
      </c>
      <c r="E2376" s="1" t="s">
        <v>2771</v>
      </c>
      <c r="F2376" s="1">
        <v>4</v>
      </c>
      <c r="G2376" s="1" t="str">
        <f>F2376&amp;"/"&amp;4</f>
        <v>4/4</v>
      </c>
      <c r="H2376" s="1">
        <v>1600</v>
      </c>
      <c r="I2376" s="1">
        <v>82.5</v>
      </c>
      <c r="J2376" s="1">
        <v>80</v>
      </c>
      <c r="K2376" s="1" t="s">
        <v>203</v>
      </c>
      <c r="L2376" s="1" t="s">
        <v>2653</v>
      </c>
      <c r="M2376" s="1">
        <v>2015</v>
      </c>
      <c r="N2376" s="1">
        <v>45.501363945163398</v>
      </c>
      <c r="O2376" s="1">
        <v>-62.6051902403808</v>
      </c>
      <c r="Q2376" s="1" t="s">
        <v>2768</v>
      </c>
      <c r="R2376" s="1" t="s">
        <v>22</v>
      </c>
    </row>
    <row r="2377" spans="1:18" hidden="1" x14ac:dyDescent="0.3">
      <c r="A2377" s="1" t="s">
        <v>2387</v>
      </c>
      <c r="B2377" s="1" t="s">
        <v>8396</v>
      </c>
      <c r="C2377" s="1" t="s">
        <v>2903</v>
      </c>
      <c r="D2377" s="1">
        <v>2.35</v>
      </c>
      <c r="E2377" s="1" t="s">
        <v>2904</v>
      </c>
      <c r="F2377" s="1">
        <v>1</v>
      </c>
      <c r="G2377" s="1" t="str">
        <f>F2377&amp;"/"&amp;1</f>
        <v>1/1</v>
      </c>
      <c r="H2377" s="1">
        <v>2350</v>
      </c>
      <c r="I2377" s="1">
        <v>92</v>
      </c>
      <c r="J2377" s="1">
        <v>98</v>
      </c>
      <c r="K2377" s="1" t="s">
        <v>56</v>
      </c>
      <c r="L2377" s="1" t="s">
        <v>2303</v>
      </c>
      <c r="M2377" s="1">
        <v>2017</v>
      </c>
      <c r="N2377" s="1">
        <v>46.243507000000001</v>
      </c>
      <c r="O2377" s="1">
        <v>-60.136882</v>
      </c>
      <c r="Q2377" s="1" t="s">
        <v>2905</v>
      </c>
      <c r="R2377" s="1" t="s">
        <v>22</v>
      </c>
    </row>
    <row r="2378" spans="1:18" hidden="1" x14ac:dyDescent="0.3">
      <c r="A2378" s="1" t="s">
        <v>2387</v>
      </c>
      <c r="B2378" s="1" t="s">
        <v>8396</v>
      </c>
      <c r="C2378" s="1" t="s">
        <v>2772</v>
      </c>
      <c r="D2378" s="1">
        <v>4</v>
      </c>
      <c r="E2378" s="1" t="s">
        <v>2773</v>
      </c>
      <c r="F2378" s="1">
        <v>1</v>
      </c>
      <c r="G2378" s="1" t="str">
        <f>F2378&amp;"/"&amp;2</f>
        <v>1/2</v>
      </c>
      <c r="H2378" s="1">
        <v>2000</v>
      </c>
      <c r="I2378" s="1">
        <v>100</v>
      </c>
      <c r="J2378" s="1">
        <v>95</v>
      </c>
      <c r="K2378" s="1" t="s">
        <v>25</v>
      </c>
      <c r="L2378" s="1" t="s">
        <v>2645</v>
      </c>
      <c r="M2378" s="1">
        <v>2015</v>
      </c>
      <c r="N2378" s="1">
        <v>45.027839999999998</v>
      </c>
      <c r="O2378" s="1">
        <v>-63.659979999999997</v>
      </c>
      <c r="Q2378" s="1" t="s">
        <v>2774</v>
      </c>
      <c r="R2378" s="1" t="s">
        <v>22</v>
      </c>
    </row>
    <row r="2379" spans="1:18" hidden="1" x14ac:dyDescent="0.3">
      <c r="A2379" s="1" t="s">
        <v>2387</v>
      </c>
      <c r="B2379" s="1" t="s">
        <v>8396</v>
      </c>
      <c r="C2379" s="1" t="s">
        <v>2772</v>
      </c>
      <c r="D2379" s="1">
        <v>4</v>
      </c>
      <c r="E2379" s="1" t="s">
        <v>2775</v>
      </c>
      <c r="F2379" s="1">
        <v>2</v>
      </c>
      <c r="G2379" s="1" t="str">
        <f>F2379&amp;"/"&amp;2</f>
        <v>2/2</v>
      </c>
      <c r="H2379" s="1">
        <v>2000</v>
      </c>
      <c r="I2379" s="1">
        <v>100</v>
      </c>
      <c r="J2379" s="1">
        <v>95</v>
      </c>
      <c r="K2379" s="1" t="s">
        <v>25</v>
      </c>
      <c r="L2379" s="1" t="s">
        <v>2645</v>
      </c>
      <c r="M2379" s="1">
        <v>2015</v>
      </c>
      <c r="N2379" s="1">
        <v>45.021737000000002</v>
      </c>
      <c r="O2379" s="1">
        <v>-63.655205000000002</v>
      </c>
      <c r="Q2379" s="1" t="s">
        <v>2774</v>
      </c>
      <c r="R2379" s="1" t="s">
        <v>22</v>
      </c>
    </row>
    <row r="2380" spans="1:18" hidden="1" x14ac:dyDescent="0.3">
      <c r="A2380" s="1" t="s">
        <v>2387</v>
      </c>
      <c r="B2380" s="1" t="s">
        <v>8396</v>
      </c>
      <c r="C2380" s="1" t="s">
        <v>2776</v>
      </c>
      <c r="D2380" s="1">
        <v>8</v>
      </c>
      <c r="E2380" s="1" t="s">
        <v>2777</v>
      </c>
      <c r="F2380" s="1">
        <v>1</v>
      </c>
      <c r="G2380" s="1" t="str">
        <f>F2380&amp;"/"&amp;4</f>
        <v>1/4</v>
      </c>
      <c r="H2380" s="1">
        <v>2000</v>
      </c>
      <c r="I2380" s="1">
        <v>100</v>
      </c>
      <c r="J2380" s="1">
        <v>95</v>
      </c>
      <c r="K2380" s="1" t="s">
        <v>25</v>
      </c>
      <c r="L2380" s="1" t="s">
        <v>2645</v>
      </c>
      <c r="M2380" s="1">
        <v>2015</v>
      </c>
      <c r="N2380" s="1">
        <v>44.925106598664797</v>
      </c>
      <c r="O2380" s="1">
        <v>-63.678028516142597</v>
      </c>
      <c r="P2380" s="1" t="s">
        <v>2682</v>
      </c>
      <c r="Q2380" s="1" t="s">
        <v>2778</v>
      </c>
      <c r="R2380" s="1" t="s">
        <v>22</v>
      </c>
    </row>
    <row r="2381" spans="1:18" hidden="1" x14ac:dyDescent="0.3">
      <c r="A2381" s="1" t="s">
        <v>2387</v>
      </c>
      <c r="B2381" s="1" t="s">
        <v>8396</v>
      </c>
      <c r="C2381" s="1" t="s">
        <v>2776</v>
      </c>
      <c r="D2381" s="1">
        <v>8</v>
      </c>
      <c r="E2381" s="1" t="s">
        <v>2779</v>
      </c>
      <c r="F2381" s="1">
        <v>2</v>
      </c>
      <c r="G2381" s="1" t="str">
        <f>F2381&amp;"/"&amp;4</f>
        <v>2/4</v>
      </c>
      <c r="H2381" s="1">
        <v>2000</v>
      </c>
      <c r="I2381" s="1">
        <v>100</v>
      </c>
      <c r="J2381" s="1">
        <v>95</v>
      </c>
      <c r="K2381" s="1" t="s">
        <v>25</v>
      </c>
      <c r="L2381" s="1" t="s">
        <v>2645</v>
      </c>
      <c r="M2381" s="1">
        <v>2015</v>
      </c>
      <c r="N2381" s="1">
        <v>44.919296889867098</v>
      </c>
      <c r="O2381" s="1">
        <v>-63.680757954182603</v>
      </c>
      <c r="P2381" s="1" t="s">
        <v>2682</v>
      </c>
      <c r="Q2381" s="1" t="s">
        <v>2778</v>
      </c>
      <c r="R2381" s="1" t="s">
        <v>22</v>
      </c>
    </row>
    <row r="2382" spans="1:18" hidden="1" x14ac:dyDescent="0.3">
      <c r="A2382" s="1" t="s">
        <v>2387</v>
      </c>
      <c r="B2382" s="1" t="s">
        <v>8396</v>
      </c>
      <c r="C2382" s="1" t="s">
        <v>2776</v>
      </c>
      <c r="D2382" s="1">
        <v>8</v>
      </c>
      <c r="E2382" s="1" t="s">
        <v>2780</v>
      </c>
      <c r="F2382" s="1">
        <v>3</v>
      </c>
      <c r="G2382" s="1" t="str">
        <f>F2382&amp;"/"&amp;4</f>
        <v>3/4</v>
      </c>
      <c r="H2382" s="1">
        <v>2000</v>
      </c>
      <c r="I2382" s="1">
        <v>100</v>
      </c>
      <c r="J2382" s="1">
        <v>95</v>
      </c>
      <c r="K2382" s="1" t="s">
        <v>25</v>
      </c>
      <c r="L2382" s="1" t="s">
        <v>2645</v>
      </c>
      <c r="M2382" s="1">
        <v>2015</v>
      </c>
      <c r="N2382" s="1">
        <v>44.914698959657201</v>
      </c>
      <c r="O2382" s="1">
        <v>-63.681841047468303</v>
      </c>
      <c r="P2382" s="1" t="s">
        <v>2682</v>
      </c>
      <c r="Q2382" s="1" t="s">
        <v>2778</v>
      </c>
      <c r="R2382" s="1" t="s">
        <v>22</v>
      </c>
    </row>
    <row r="2383" spans="1:18" hidden="1" x14ac:dyDescent="0.3">
      <c r="A2383" s="1" t="s">
        <v>2387</v>
      </c>
      <c r="B2383" s="1" t="s">
        <v>8396</v>
      </c>
      <c r="C2383" s="1" t="s">
        <v>2776</v>
      </c>
      <c r="D2383" s="1">
        <v>8</v>
      </c>
      <c r="E2383" s="1" t="s">
        <v>2781</v>
      </c>
      <c r="F2383" s="1">
        <v>4</v>
      </c>
      <c r="G2383" s="1" t="str">
        <f>F2383&amp;"/"&amp;4</f>
        <v>4/4</v>
      </c>
      <c r="H2383" s="1">
        <v>2000</v>
      </c>
      <c r="I2383" s="1">
        <v>100</v>
      </c>
      <c r="J2383" s="1">
        <v>95</v>
      </c>
      <c r="K2383" s="1" t="s">
        <v>25</v>
      </c>
      <c r="L2383" s="1" t="s">
        <v>2645</v>
      </c>
      <c r="M2383" s="1">
        <v>2015</v>
      </c>
      <c r="N2383" s="1">
        <v>44.9109082704272</v>
      </c>
      <c r="O2383" s="1">
        <v>-63.681397303072302</v>
      </c>
      <c r="P2383" s="1" t="s">
        <v>2682</v>
      </c>
      <c r="Q2383" s="1" t="s">
        <v>2778</v>
      </c>
      <c r="R2383" s="1" t="s">
        <v>22</v>
      </c>
    </row>
    <row r="2384" spans="1:18" hidden="1" x14ac:dyDescent="0.3">
      <c r="A2384" s="1" t="s">
        <v>2387</v>
      </c>
      <c r="B2384" s="1" t="s">
        <v>8396</v>
      </c>
      <c r="C2384" s="1" t="s">
        <v>2514</v>
      </c>
      <c r="D2384" s="1">
        <v>50.6</v>
      </c>
      <c r="E2384" s="1" t="s">
        <v>2515</v>
      </c>
      <c r="F2384" s="1">
        <v>1</v>
      </c>
      <c r="G2384" s="1" t="str">
        <f t="shared" ref="G2384:G2405" si="90">F2384&amp;"/"&amp;22</f>
        <v>1/22</v>
      </c>
      <c r="H2384" s="1">
        <v>2300</v>
      </c>
      <c r="I2384" s="1">
        <v>82</v>
      </c>
      <c r="J2384" s="1">
        <v>78</v>
      </c>
      <c r="K2384" s="1" t="s">
        <v>56</v>
      </c>
      <c r="L2384" s="1" t="s">
        <v>2516</v>
      </c>
      <c r="M2384" s="1">
        <v>2010</v>
      </c>
      <c r="N2384" s="1">
        <v>45.5553897589621</v>
      </c>
      <c r="O2384" s="1">
        <v>-63.204256724612101</v>
      </c>
      <c r="Q2384" s="1" t="s">
        <v>2517</v>
      </c>
      <c r="R2384" s="1" t="s">
        <v>22</v>
      </c>
    </row>
    <row r="2385" spans="1:18" hidden="1" x14ac:dyDescent="0.3">
      <c r="A2385" s="1" t="s">
        <v>2387</v>
      </c>
      <c r="B2385" s="1" t="s">
        <v>8396</v>
      </c>
      <c r="C2385" s="1" t="s">
        <v>2514</v>
      </c>
      <c r="D2385" s="1">
        <v>50.6</v>
      </c>
      <c r="E2385" s="1" t="s">
        <v>2518</v>
      </c>
      <c r="F2385" s="1">
        <v>2</v>
      </c>
      <c r="G2385" s="1" t="str">
        <f t="shared" si="90"/>
        <v>2/22</v>
      </c>
      <c r="H2385" s="1">
        <v>2300</v>
      </c>
      <c r="I2385" s="1">
        <v>82</v>
      </c>
      <c r="J2385" s="1">
        <v>78</v>
      </c>
      <c r="K2385" s="1" t="s">
        <v>56</v>
      </c>
      <c r="L2385" s="1" t="s">
        <v>2516</v>
      </c>
      <c r="M2385" s="1">
        <v>2010</v>
      </c>
      <c r="N2385" s="1">
        <v>45.558152766974999</v>
      </c>
      <c r="O2385" s="1">
        <v>-63.206503698652703</v>
      </c>
      <c r="Q2385" s="1" t="s">
        <v>2517</v>
      </c>
      <c r="R2385" s="1" t="s">
        <v>22</v>
      </c>
    </row>
    <row r="2386" spans="1:18" hidden="1" x14ac:dyDescent="0.3">
      <c r="A2386" s="1" t="s">
        <v>2387</v>
      </c>
      <c r="B2386" s="1" t="s">
        <v>8396</v>
      </c>
      <c r="C2386" s="1" t="s">
        <v>2514</v>
      </c>
      <c r="D2386" s="1">
        <v>50.6</v>
      </c>
      <c r="E2386" s="1" t="s">
        <v>2519</v>
      </c>
      <c r="F2386" s="1">
        <v>3</v>
      </c>
      <c r="G2386" s="1" t="str">
        <f t="shared" si="90"/>
        <v>3/22</v>
      </c>
      <c r="H2386" s="1">
        <v>2300</v>
      </c>
      <c r="I2386" s="1">
        <v>82</v>
      </c>
      <c r="J2386" s="1">
        <v>78</v>
      </c>
      <c r="K2386" s="1" t="s">
        <v>56</v>
      </c>
      <c r="L2386" s="1" t="s">
        <v>2516</v>
      </c>
      <c r="M2386" s="1">
        <v>2010</v>
      </c>
      <c r="N2386" s="1">
        <v>45.559640182018804</v>
      </c>
      <c r="O2386" s="1">
        <v>-63.200758910320403</v>
      </c>
      <c r="Q2386" s="1" t="s">
        <v>2517</v>
      </c>
      <c r="R2386" s="1" t="s">
        <v>22</v>
      </c>
    </row>
    <row r="2387" spans="1:18" hidden="1" x14ac:dyDescent="0.3">
      <c r="A2387" s="1" t="s">
        <v>2387</v>
      </c>
      <c r="B2387" s="1" t="s">
        <v>8396</v>
      </c>
      <c r="C2387" s="1" t="s">
        <v>2514</v>
      </c>
      <c r="D2387" s="1">
        <v>50.6</v>
      </c>
      <c r="E2387" s="1" t="s">
        <v>2520</v>
      </c>
      <c r="F2387" s="1">
        <v>4</v>
      </c>
      <c r="G2387" s="1" t="str">
        <f t="shared" si="90"/>
        <v>4/22</v>
      </c>
      <c r="H2387" s="1">
        <v>2300</v>
      </c>
      <c r="I2387" s="1">
        <v>82</v>
      </c>
      <c r="J2387" s="1">
        <v>78</v>
      </c>
      <c r="K2387" s="1" t="s">
        <v>56</v>
      </c>
      <c r="L2387" s="1" t="s">
        <v>2516</v>
      </c>
      <c r="M2387" s="1">
        <v>2010</v>
      </c>
      <c r="N2387" s="1">
        <v>45.566710817990099</v>
      </c>
      <c r="O2387" s="1">
        <v>-63.202649547539103</v>
      </c>
      <c r="Q2387" s="1" t="s">
        <v>2517</v>
      </c>
      <c r="R2387" s="1" t="s">
        <v>22</v>
      </c>
    </row>
    <row r="2388" spans="1:18" hidden="1" x14ac:dyDescent="0.3">
      <c r="A2388" s="1" t="s">
        <v>2387</v>
      </c>
      <c r="B2388" s="1" t="s">
        <v>8396</v>
      </c>
      <c r="C2388" s="1" t="s">
        <v>2514</v>
      </c>
      <c r="D2388" s="1">
        <v>50.6</v>
      </c>
      <c r="E2388" s="1" t="s">
        <v>2521</v>
      </c>
      <c r="F2388" s="1">
        <v>5</v>
      </c>
      <c r="G2388" s="1" t="str">
        <f t="shared" si="90"/>
        <v>5/22</v>
      </c>
      <c r="H2388" s="1">
        <v>2300</v>
      </c>
      <c r="I2388" s="1">
        <v>82</v>
      </c>
      <c r="J2388" s="1">
        <v>78</v>
      </c>
      <c r="K2388" s="1" t="s">
        <v>56</v>
      </c>
      <c r="L2388" s="1" t="s">
        <v>2516</v>
      </c>
      <c r="M2388" s="1">
        <v>2010</v>
      </c>
      <c r="N2388" s="1">
        <v>45.568895273373002</v>
      </c>
      <c r="O2388" s="1">
        <v>-63.210659972601597</v>
      </c>
      <c r="Q2388" s="1" t="s">
        <v>2517</v>
      </c>
      <c r="R2388" s="1" t="s">
        <v>22</v>
      </c>
    </row>
    <row r="2389" spans="1:18" hidden="1" x14ac:dyDescent="0.3">
      <c r="A2389" s="1" t="s">
        <v>2387</v>
      </c>
      <c r="B2389" s="1" t="s">
        <v>8396</v>
      </c>
      <c r="C2389" s="1" t="s">
        <v>2514</v>
      </c>
      <c r="D2389" s="1">
        <v>50.6</v>
      </c>
      <c r="E2389" s="1" t="s">
        <v>2522</v>
      </c>
      <c r="F2389" s="1">
        <v>6</v>
      </c>
      <c r="G2389" s="1" t="str">
        <f t="shared" si="90"/>
        <v>6/22</v>
      </c>
      <c r="H2389" s="1">
        <v>2300</v>
      </c>
      <c r="I2389" s="1">
        <v>82</v>
      </c>
      <c r="J2389" s="1">
        <v>78</v>
      </c>
      <c r="K2389" s="1" t="s">
        <v>56</v>
      </c>
      <c r="L2389" s="1" t="s">
        <v>2516</v>
      </c>
      <c r="M2389" s="1">
        <v>2010</v>
      </c>
      <c r="N2389" s="1">
        <v>45.569032113543898</v>
      </c>
      <c r="O2389" s="1">
        <v>-63.217519423558699</v>
      </c>
      <c r="Q2389" s="1" t="s">
        <v>2517</v>
      </c>
      <c r="R2389" s="1" t="s">
        <v>22</v>
      </c>
    </row>
    <row r="2390" spans="1:18" hidden="1" x14ac:dyDescent="0.3">
      <c r="A2390" s="1" t="s">
        <v>2387</v>
      </c>
      <c r="B2390" s="1" t="s">
        <v>8396</v>
      </c>
      <c r="C2390" s="1" t="s">
        <v>2514</v>
      </c>
      <c r="D2390" s="1">
        <v>50.6</v>
      </c>
      <c r="E2390" s="1" t="s">
        <v>2523</v>
      </c>
      <c r="F2390" s="1">
        <v>7</v>
      </c>
      <c r="G2390" s="1" t="str">
        <f t="shared" si="90"/>
        <v>7/22</v>
      </c>
      <c r="H2390" s="1">
        <v>2300</v>
      </c>
      <c r="I2390" s="1">
        <v>82</v>
      </c>
      <c r="J2390" s="1">
        <v>78</v>
      </c>
      <c r="K2390" s="1" t="s">
        <v>56</v>
      </c>
      <c r="L2390" s="1" t="s">
        <v>2516</v>
      </c>
      <c r="M2390" s="1">
        <v>2010</v>
      </c>
      <c r="N2390" s="1">
        <v>45.563625568553803</v>
      </c>
      <c r="O2390" s="1">
        <v>-63.2152908589756</v>
      </c>
      <c r="Q2390" s="1" t="s">
        <v>2517</v>
      </c>
      <c r="R2390" s="1" t="s">
        <v>22</v>
      </c>
    </row>
    <row r="2391" spans="1:18" hidden="1" x14ac:dyDescent="0.3">
      <c r="A2391" s="1" t="s">
        <v>2387</v>
      </c>
      <c r="B2391" s="1" t="s">
        <v>8396</v>
      </c>
      <c r="C2391" s="1" t="s">
        <v>2514</v>
      </c>
      <c r="D2391" s="1">
        <v>50.6</v>
      </c>
      <c r="E2391" s="1" t="s">
        <v>2524</v>
      </c>
      <c r="F2391" s="1">
        <v>8</v>
      </c>
      <c r="G2391" s="1" t="str">
        <f t="shared" si="90"/>
        <v>8/22</v>
      </c>
      <c r="H2391" s="1">
        <v>2300</v>
      </c>
      <c r="I2391" s="1">
        <v>82</v>
      </c>
      <c r="J2391" s="1">
        <v>78</v>
      </c>
      <c r="K2391" s="1" t="s">
        <v>56</v>
      </c>
      <c r="L2391" s="1" t="s">
        <v>2516</v>
      </c>
      <c r="M2391" s="1">
        <v>2010</v>
      </c>
      <c r="N2391" s="1">
        <v>45.564851974260897</v>
      </c>
      <c r="O2391" s="1">
        <v>-63.224812651995897</v>
      </c>
      <c r="Q2391" s="1" t="s">
        <v>2517</v>
      </c>
      <c r="R2391" s="1" t="s">
        <v>22</v>
      </c>
    </row>
    <row r="2392" spans="1:18" hidden="1" x14ac:dyDescent="0.3">
      <c r="A2392" s="1" t="s">
        <v>2387</v>
      </c>
      <c r="B2392" s="1" t="s">
        <v>8396</v>
      </c>
      <c r="C2392" s="1" t="s">
        <v>2514</v>
      </c>
      <c r="D2392" s="1">
        <v>50.6</v>
      </c>
      <c r="E2392" s="1" t="s">
        <v>2525</v>
      </c>
      <c r="F2392" s="1">
        <v>9</v>
      </c>
      <c r="G2392" s="1" t="str">
        <f t="shared" si="90"/>
        <v>9/22</v>
      </c>
      <c r="H2392" s="1">
        <v>2300</v>
      </c>
      <c r="I2392" s="1">
        <v>82</v>
      </c>
      <c r="J2392" s="1">
        <v>78</v>
      </c>
      <c r="K2392" s="1" t="s">
        <v>56</v>
      </c>
      <c r="L2392" s="1" t="s">
        <v>2516</v>
      </c>
      <c r="M2392" s="1">
        <v>2010</v>
      </c>
      <c r="N2392" s="1">
        <v>45.563484823205599</v>
      </c>
      <c r="O2392" s="1">
        <v>-63.233184072489799</v>
      </c>
      <c r="Q2392" s="1" t="s">
        <v>2517</v>
      </c>
      <c r="R2392" s="1" t="s">
        <v>22</v>
      </c>
    </row>
    <row r="2393" spans="1:18" hidden="1" x14ac:dyDescent="0.3">
      <c r="A2393" s="1" t="s">
        <v>2387</v>
      </c>
      <c r="B2393" s="1" t="s">
        <v>8396</v>
      </c>
      <c r="C2393" s="1" t="s">
        <v>2514</v>
      </c>
      <c r="D2393" s="1">
        <v>50.6</v>
      </c>
      <c r="E2393" s="1" t="s">
        <v>2526</v>
      </c>
      <c r="F2393" s="1">
        <v>10</v>
      </c>
      <c r="G2393" s="1" t="str">
        <f t="shared" si="90"/>
        <v>10/22</v>
      </c>
      <c r="H2393" s="1">
        <v>2300</v>
      </c>
      <c r="I2393" s="1">
        <v>82</v>
      </c>
      <c r="J2393" s="1">
        <v>78</v>
      </c>
      <c r="K2393" s="1" t="s">
        <v>56</v>
      </c>
      <c r="L2393" s="1" t="s">
        <v>2516</v>
      </c>
      <c r="M2393" s="1">
        <v>2010</v>
      </c>
      <c r="N2393" s="1">
        <v>45.556132677059203</v>
      </c>
      <c r="O2393" s="1">
        <v>-63.240901898634</v>
      </c>
      <c r="Q2393" s="1" t="s">
        <v>2517</v>
      </c>
      <c r="R2393" s="1" t="s">
        <v>22</v>
      </c>
    </row>
    <row r="2394" spans="1:18" hidden="1" x14ac:dyDescent="0.3">
      <c r="A2394" s="1" t="s">
        <v>2387</v>
      </c>
      <c r="B2394" s="1" t="s">
        <v>8396</v>
      </c>
      <c r="C2394" s="1" t="s">
        <v>2514</v>
      </c>
      <c r="D2394" s="1">
        <v>50.6</v>
      </c>
      <c r="E2394" s="1" t="s">
        <v>2527</v>
      </c>
      <c r="F2394" s="1">
        <v>11</v>
      </c>
      <c r="G2394" s="1" t="str">
        <f t="shared" si="90"/>
        <v>11/22</v>
      </c>
      <c r="H2394" s="1">
        <v>2300</v>
      </c>
      <c r="I2394" s="1">
        <v>82</v>
      </c>
      <c r="J2394" s="1">
        <v>78</v>
      </c>
      <c r="K2394" s="1" t="s">
        <v>56</v>
      </c>
      <c r="L2394" s="1" t="s">
        <v>2516</v>
      </c>
      <c r="M2394" s="1">
        <v>2010</v>
      </c>
      <c r="N2394" s="1">
        <v>45.562897839384597</v>
      </c>
      <c r="O2394" s="1">
        <v>-63.245281930739502</v>
      </c>
      <c r="Q2394" s="1" t="s">
        <v>2517</v>
      </c>
      <c r="R2394" s="1" t="s">
        <v>22</v>
      </c>
    </row>
    <row r="2395" spans="1:18" hidden="1" x14ac:dyDescent="0.3">
      <c r="A2395" s="1" t="s">
        <v>2387</v>
      </c>
      <c r="B2395" s="1" t="s">
        <v>8396</v>
      </c>
      <c r="C2395" s="1" t="s">
        <v>2514</v>
      </c>
      <c r="D2395" s="1">
        <v>50.6</v>
      </c>
      <c r="E2395" s="1" t="s">
        <v>2528</v>
      </c>
      <c r="F2395" s="1">
        <v>12</v>
      </c>
      <c r="G2395" s="1" t="str">
        <f t="shared" si="90"/>
        <v>12/22</v>
      </c>
      <c r="H2395" s="1">
        <v>2300</v>
      </c>
      <c r="I2395" s="1">
        <v>82</v>
      </c>
      <c r="J2395" s="1">
        <v>78</v>
      </c>
      <c r="K2395" s="1" t="s">
        <v>56</v>
      </c>
      <c r="L2395" s="1" t="s">
        <v>2516</v>
      </c>
      <c r="M2395" s="1">
        <v>2010</v>
      </c>
      <c r="N2395" s="1">
        <v>45.566344640208001</v>
      </c>
      <c r="O2395" s="1">
        <v>-63.2406207179693</v>
      </c>
      <c r="Q2395" s="1" t="s">
        <v>2517</v>
      </c>
      <c r="R2395" s="1" t="s">
        <v>22</v>
      </c>
    </row>
    <row r="2396" spans="1:18" hidden="1" x14ac:dyDescent="0.3">
      <c r="A2396" s="1" t="s">
        <v>2387</v>
      </c>
      <c r="B2396" s="1" t="s">
        <v>8396</v>
      </c>
      <c r="C2396" s="1" t="s">
        <v>2514</v>
      </c>
      <c r="D2396" s="1">
        <v>50.6</v>
      </c>
      <c r="E2396" s="1" t="s">
        <v>2529</v>
      </c>
      <c r="F2396" s="1">
        <v>13</v>
      </c>
      <c r="G2396" s="1" t="str">
        <f t="shared" si="90"/>
        <v>13/22</v>
      </c>
      <c r="H2396" s="1">
        <v>2300</v>
      </c>
      <c r="I2396" s="1">
        <v>82</v>
      </c>
      <c r="J2396" s="1">
        <v>78</v>
      </c>
      <c r="K2396" s="1" t="s">
        <v>56</v>
      </c>
      <c r="L2396" s="1" t="s">
        <v>2516</v>
      </c>
      <c r="M2396" s="1">
        <v>2010</v>
      </c>
      <c r="N2396" s="1">
        <v>45.567572435769499</v>
      </c>
      <c r="O2396" s="1">
        <v>-63.246873546191303</v>
      </c>
      <c r="Q2396" s="1" t="s">
        <v>2517</v>
      </c>
      <c r="R2396" s="1" t="s">
        <v>22</v>
      </c>
    </row>
    <row r="2397" spans="1:18" hidden="1" x14ac:dyDescent="0.3">
      <c r="A2397" s="1" t="s">
        <v>2387</v>
      </c>
      <c r="B2397" s="1" t="s">
        <v>8396</v>
      </c>
      <c r="C2397" s="1" t="s">
        <v>2514</v>
      </c>
      <c r="D2397" s="1">
        <v>50.6</v>
      </c>
      <c r="E2397" s="1" t="s">
        <v>2530</v>
      </c>
      <c r="F2397" s="1">
        <v>14</v>
      </c>
      <c r="G2397" s="1" t="str">
        <f t="shared" si="90"/>
        <v>14/22</v>
      </c>
      <c r="H2397" s="1">
        <v>2300</v>
      </c>
      <c r="I2397" s="1">
        <v>82</v>
      </c>
      <c r="J2397" s="1">
        <v>78</v>
      </c>
      <c r="K2397" s="1" t="s">
        <v>56</v>
      </c>
      <c r="L2397" s="1" t="s">
        <v>2516</v>
      </c>
      <c r="M2397" s="1">
        <v>2010</v>
      </c>
      <c r="N2397" s="1">
        <v>45.569690757084899</v>
      </c>
      <c r="O2397" s="1">
        <v>-63.242648586891399</v>
      </c>
      <c r="Q2397" s="1" t="s">
        <v>2517</v>
      </c>
      <c r="R2397" s="1" t="s">
        <v>22</v>
      </c>
    </row>
    <row r="2398" spans="1:18" hidden="1" x14ac:dyDescent="0.3">
      <c r="A2398" s="1" t="s">
        <v>2387</v>
      </c>
      <c r="B2398" s="1" t="s">
        <v>8396</v>
      </c>
      <c r="C2398" s="1" t="s">
        <v>2514</v>
      </c>
      <c r="D2398" s="1">
        <v>50.6</v>
      </c>
      <c r="E2398" s="1" t="s">
        <v>2531</v>
      </c>
      <c r="F2398" s="1">
        <v>15</v>
      </c>
      <c r="G2398" s="1" t="str">
        <f t="shared" si="90"/>
        <v>15/22</v>
      </c>
      <c r="H2398" s="1">
        <v>2300</v>
      </c>
      <c r="I2398" s="1">
        <v>82</v>
      </c>
      <c r="J2398" s="1">
        <v>78</v>
      </c>
      <c r="K2398" s="1" t="s">
        <v>56</v>
      </c>
      <c r="L2398" s="1" t="s">
        <v>2516</v>
      </c>
      <c r="M2398" s="1">
        <v>2010</v>
      </c>
      <c r="N2398" s="1">
        <v>45.555613082516402</v>
      </c>
      <c r="O2398" s="1">
        <v>-63.232151912919903</v>
      </c>
      <c r="Q2398" s="1" t="s">
        <v>2517</v>
      </c>
      <c r="R2398" s="1" t="s">
        <v>22</v>
      </c>
    </row>
    <row r="2399" spans="1:18" hidden="1" x14ac:dyDescent="0.3">
      <c r="A2399" s="1" t="s">
        <v>2387</v>
      </c>
      <c r="B2399" s="1" t="s">
        <v>8396</v>
      </c>
      <c r="C2399" s="1" t="s">
        <v>2514</v>
      </c>
      <c r="D2399" s="1">
        <v>50.6</v>
      </c>
      <c r="E2399" s="1" t="s">
        <v>2532</v>
      </c>
      <c r="F2399" s="1">
        <v>16</v>
      </c>
      <c r="G2399" s="1" t="str">
        <f t="shared" si="90"/>
        <v>16/22</v>
      </c>
      <c r="H2399" s="1">
        <v>2300</v>
      </c>
      <c r="I2399" s="1">
        <v>82</v>
      </c>
      <c r="J2399" s="1">
        <v>78</v>
      </c>
      <c r="K2399" s="1" t="s">
        <v>56</v>
      </c>
      <c r="L2399" s="1" t="s">
        <v>2516</v>
      </c>
      <c r="M2399" s="1">
        <v>2010</v>
      </c>
      <c r="N2399" s="1">
        <v>45.5585001787124</v>
      </c>
      <c r="O2399" s="1">
        <v>-63.232433605918601</v>
      </c>
      <c r="Q2399" s="1" t="s">
        <v>2517</v>
      </c>
      <c r="R2399" s="1" t="s">
        <v>22</v>
      </c>
    </row>
    <row r="2400" spans="1:18" hidden="1" x14ac:dyDescent="0.3">
      <c r="A2400" s="1" t="s">
        <v>2387</v>
      </c>
      <c r="B2400" s="1" t="s">
        <v>8396</v>
      </c>
      <c r="C2400" s="1" t="s">
        <v>2514</v>
      </c>
      <c r="D2400" s="1">
        <v>50.6</v>
      </c>
      <c r="E2400" s="1" t="s">
        <v>2533</v>
      </c>
      <c r="F2400" s="1">
        <v>17</v>
      </c>
      <c r="G2400" s="1" t="str">
        <f t="shared" si="90"/>
        <v>17/22</v>
      </c>
      <c r="H2400" s="1">
        <v>2300</v>
      </c>
      <c r="I2400" s="1">
        <v>82</v>
      </c>
      <c r="J2400" s="1">
        <v>78</v>
      </c>
      <c r="K2400" s="1" t="s">
        <v>56</v>
      </c>
      <c r="L2400" s="1" t="s">
        <v>2516</v>
      </c>
      <c r="M2400" s="1">
        <v>2010</v>
      </c>
      <c r="N2400" s="1">
        <v>45.560598709952103</v>
      </c>
      <c r="O2400" s="1">
        <v>-63.225505170602801</v>
      </c>
      <c r="Q2400" s="1" t="s">
        <v>2517</v>
      </c>
      <c r="R2400" s="1" t="s">
        <v>22</v>
      </c>
    </row>
    <row r="2401" spans="1:18" hidden="1" x14ac:dyDescent="0.3">
      <c r="A2401" s="1" t="s">
        <v>2387</v>
      </c>
      <c r="B2401" s="1" t="s">
        <v>8396</v>
      </c>
      <c r="C2401" s="1" t="s">
        <v>2514</v>
      </c>
      <c r="D2401" s="1">
        <v>50.6</v>
      </c>
      <c r="E2401" s="1" t="s">
        <v>2534</v>
      </c>
      <c r="F2401" s="1">
        <v>18</v>
      </c>
      <c r="G2401" s="1" t="str">
        <f t="shared" si="90"/>
        <v>18/22</v>
      </c>
      <c r="H2401" s="1">
        <v>2300</v>
      </c>
      <c r="I2401" s="1">
        <v>82</v>
      </c>
      <c r="J2401" s="1">
        <v>78</v>
      </c>
      <c r="K2401" s="1" t="s">
        <v>56</v>
      </c>
      <c r="L2401" s="1" t="s">
        <v>2516</v>
      </c>
      <c r="M2401" s="1">
        <v>2010</v>
      </c>
      <c r="N2401" s="1">
        <v>45.559921411282403</v>
      </c>
      <c r="O2401" s="1">
        <v>-63.219893845246602</v>
      </c>
      <c r="Q2401" s="1" t="s">
        <v>2517</v>
      </c>
      <c r="R2401" s="1" t="s">
        <v>22</v>
      </c>
    </row>
    <row r="2402" spans="1:18" hidden="1" x14ac:dyDescent="0.3">
      <c r="A2402" s="1" t="s">
        <v>2387</v>
      </c>
      <c r="B2402" s="1" t="s">
        <v>8396</v>
      </c>
      <c r="C2402" s="1" t="s">
        <v>2514</v>
      </c>
      <c r="D2402" s="1">
        <v>50.6</v>
      </c>
      <c r="E2402" s="1" t="s">
        <v>2535</v>
      </c>
      <c r="F2402" s="1">
        <v>19</v>
      </c>
      <c r="G2402" s="1" t="str">
        <f t="shared" si="90"/>
        <v>19/22</v>
      </c>
      <c r="H2402" s="1">
        <v>2300</v>
      </c>
      <c r="I2402" s="1">
        <v>82</v>
      </c>
      <c r="J2402" s="1">
        <v>78</v>
      </c>
      <c r="K2402" s="1" t="s">
        <v>56</v>
      </c>
      <c r="L2402" s="1" t="s">
        <v>2516</v>
      </c>
      <c r="M2402" s="1">
        <v>2010</v>
      </c>
      <c r="N2402" s="1">
        <v>45.558109778816402</v>
      </c>
      <c r="O2402" s="1">
        <v>-63.2245870002602</v>
      </c>
      <c r="Q2402" s="1" t="s">
        <v>2517</v>
      </c>
      <c r="R2402" s="1" t="s">
        <v>22</v>
      </c>
    </row>
    <row r="2403" spans="1:18" hidden="1" x14ac:dyDescent="0.3">
      <c r="A2403" s="1" t="s">
        <v>2387</v>
      </c>
      <c r="B2403" s="1" t="s">
        <v>8396</v>
      </c>
      <c r="C2403" s="1" t="s">
        <v>2514</v>
      </c>
      <c r="D2403" s="1">
        <v>50.6</v>
      </c>
      <c r="E2403" s="1" t="s">
        <v>2536</v>
      </c>
      <c r="F2403" s="1">
        <v>20</v>
      </c>
      <c r="G2403" s="1" t="str">
        <f t="shared" si="90"/>
        <v>20/22</v>
      </c>
      <c r="H2403" s="1">
        <v>2300</v>
      </c>
      <c r="I2403" s="1">
        <v>82</v>
      </c>
      <c r="J2403" s="1">
        <v>78</v>
      </c>
      <c r="K2403" s="1" t="s">
        <v>56</v>
      </c>
      <c r="L2403" s="1" t="s">
        <v>2516</v>
      </c>
      <c r="M2403" s="1">
        <v>2010</v>
      </c>
      <c r="N2403" s="1">
        <v>45.551690988761401</v>
      </c>
      <c r="O2403" s="1">
        <v>-63.228152806265399</v>
      </c>
      <c r="Q2403" s="1" t="s">
        <v>2517</v>
      </c>
      <c r="R2403" s="1" t="s">
        <v>22</v>
      </c>
    </row>
    <row r="2404" spans="1:18" hidden="1" x14ac:dyDescent="0.3">
      <c r="A2404" s="1" t="s">
        <v>2387</v>
      </c>
      <c r="B2404" s="1" t="s">
        <v>8396</v>
      </c>
      <c r="C2404" s="1" t="s">
        <v>2514</v>
      </c>
      <c r="D2404" s="1">
        <v>50.6</v>
      </c>
      <c r="E2404" s="1" t="s">
        <v>2537</v>
      </c>
      <c r="F2404" s="1">
        <v>21</v>
      </c>
      <c r="G2404" s="1" t="str">
        <f t="shared" si="90"/>
        <v>21/22</v>
      </c>
      <c r="H2404" s="1">
        <v>2300</v>
      </c>
      <c r="I2404" s="1">
        <v>82</v>
      </c>
      <c r="J2404" s="1">
        <v>78</v>
      </c>
      <c r="K2404" s="1" t="s">
        <v>56</v>
      </c>
      <c r="L2404" s="1" t="s">
        <v>2516</v>
      </c>
      <c r="M2404" s="1">
        <v>2010</v>
      </c>
      <c r="N2404" s="1">
        <v>45.554950408687098</v>
      </c>
      <c r="O2404" s="1">
        <v>-63.2194583000704</v>
      </c>
      <c r="Q2404" s="1" t="s">
        <v>2517</v>
      </c>
      <c r="R2404" s="1" t="s">
        <v>22</v>
      </c>
    </row>
    <row r="2405" spans="1:18" hidden="1" x14ac:dyDescent="0.3">
      <c r="A2405" s="1" t="s">
        <v>2387</v>
      </c>
      <c r="B2405" s="1" t="s">
        <v>8396</v>
      </c>
      <c r="C2405" s="1" t="s">
        <v>2514</v>
      </c>
      <c r="D2405" s="1">
        <v>50.6</v>
      </c>
      <c r="E2405" s="1" t="s">
        <v>2538</v>
      </c>
      <c r="F2405" s="1">
        <v>22</v>
      </c>
      <c r="G2405" s="1" t="str">
        <f t="shared" si="90"/>
        <v>22/22</v>
      </c>
      <c r="H2405" s="1">
        <v>2300</v>
      </c>
      <c r="I2405" s="1">
        <v>82</v>
      </c>
      <c r="J2405" s="1">
        <v>78</v>
      </c>
      <c r="K2405" s="1" t="s">
        <v>56</v>
      </c>
      <c r="L2405" s="1" t="s">
        <v>2516</v>
      </c>
      <c r="M2405" s="1">
        <v>2010</v>
      </c>
      <c r="N2405" s="1">
        <v>45.550822426203602</v>
      </c>
      <c r="O2405" s="1">
        <v>-63.218908524669601</v>
      </c>
      <c r="Q2405" s="1" t="s">
        <v>2517</v>
      </c>
      <c r="R2405" s="1" t="s">
        <v>22</v>
      </c>
    </row>
    <row r="2406" spans="1:18" hidden="1" x14ac:dyDescent="0.3">
      <c r="A2406" s="1" t="s">
        <v>2387</v>
      </c>
      <c r="B2406" s="1" t="s">
        <v>8396</v>
      </c>
      <c r="C2406" s="1" t="s">
        <v>2680</v>
      </c>
      <c r="D2406" s="1">
        <v>1.99</v>
      </c>
      <c r="E2406" s="1" t="s">
        <v>2681</v>
      </c>
      <c r="F2406" s="1">
        <v>1</v>
      </c>
      <c r="G2406" s="1" t="str">
        <f>F2406&amp;"/"&amp;1</f>
        <v>1/1</v>
      </c>
      <c r="H2406" s="1">
        <v>1990</v>
      </c>
      <c r="I2406" s="1">
        <v>100</v>
      </c>
      <c r="J2406" s="1">
        <v>100</v>
      </c>
      <c r="K2406" s="1" t="s">
        <v>25</v>
      </c>
      <c r="L2406" s="1" t="s">
        <v>2645</v>
      </c>
      <c r="M2406" s="1">
        <v>2014</v>
      </c>
      <c r="N2406" s="1">
        <v>44.790469000000002</v>
      </c>
      <c r="O2406" s="1">
        <v>-65.493460999999996</v>
      </c>
      <c r="P2406" s="1" t="s">
        <v>2682</v>
      </c>
      <c r="Q2406" s="1" t="s">
        <v>2683</v>
      </c>
      <c r="R2406" s="1" t="s">
        <v>22</v>
      </c>
    </row>
    <row r="2407" spans="1:18" hidden="1" x14ac:dyDescent="0.3">
      <c r="A2407" s="1" t="s">
        <v>2387</v>
      </c>
      <c r="B2407" s="1" t="s">
        <v>8396</v>
      </c>
      <c r="C2407" s="1" t="s">
        <v>2906</v>
      </c>
      <c r="D2407" s="1">
        <v>1.6</v>
      </c>
      <c r="E2407" s="1" t="s">
        <v>2907</v>
      </c>
      <c r="F2407" s="1">
        <v>1</v>
      </c>
      <c r="G2407" s="1" t="str">
        <f>F2407&amp;"/"&amp;1</f>
        <v>1/1</v>
      </c>
      <c r="H2407" s="1">
        <v>1600</v>
      </c>
      <c r="I2407" s="1">
        <v>92</v>
      </c>
      <c r="J2407" s="1">
        <v>98</v>
      </c>
      <c r="K2407" s="1" t="s">
        <v>56</v>
      </c>
      <c r="L2407" s="1" t="s">
        <v>2303</v>
      </c>
      <c r="M2407" s="1">
        <v>2017</v>
      </c>
      <c r="N2407" s="1">
        <v>45.589575000000004</v>
      </c>
      <c r="O2407" s="1">
        <v>-62.367182999999997</v>
      </c>
      <c r="Q2407" s="1" t="s">
        <v>2908</v>
      </c>
      <c r="R2407" s="1" t="s">
        <v>22</v>
      </c>
    </row>
    <row r="2408" spans="1:18" hidden="1" x14ac:dyDescent="0.3">
      <c r="A2408" s="1" t="s">
        <v>2387</v>
      </c>
      <c r="B2408" s="1" t="s">
        <v>8396</v>
      </c>
      <c r="C2408" s="1" t="s">
        <v>2782</v>
      </c>
      <c r="D2408" s="1">
        <v>1.9</v>
      </c>
      <c r="E2408" s="1" t="s">
        <v>2783</v>
      </c>
      <c r="F2408" s="1">
        <v>1</v>
      </c>
      <c r="G2408" s="1" t="str">
        <f>F2408&amp;"/"&amp;1</f>
        <v>1/1</v>
      </c>
      <c r="H2408" s="1">
        <v>1900</v>
      </c>
      <c r="I2408" s="1">
        <v>82</v>
      </c>
      <c r="J2408" s="1">
        <v>78</v>
      </c>
      <c r="K2408" s="1" t="s">
        <v>56</v>
      </c>
      <c r="L2408" s="1" t="s">
        <v>2540</v>
      </c>
      <c r="M2408" s="1">
        <v>2015</v>
      </c>
      <c r="N2408" s="1">
        <v>46.309494999999998</v>
      </c>
      <c r="O2408" s="1">
        <v>-60.311889000000001</v>
      </c>
      <c r="Q2408" s="1" t="s">
        <v>2784</v>
      </c>
      <c r="R2408" s="1" t="s">
        <v>22</v>
      </c>
    </row>
    <row r="2409" spans="1:18" hidden="1" x14ac:dyDescent="0.3">
      <c r="A2409" s="1" t="s">
        <v>2387</v>
      </c>
      <c r="B2409" s="1" t="s">
        <v>8396</v>
      </c>
      <c r="C2409" s="1" t="s">
        <v>2434</v>
      </c>
      <c r="D2409" s="1">
        <v>22.8</v>
      </c>
      <c r="E2409" s="1" t="s">
        <v>2435</v>
      </c>
      <c r="F2409" s="1">
        <v>1</v>
      </c>
      <c r="G2409" s="1" t="str">
        <f t="shared" ref="G2409:G2420" si="91">F2409&amp;"/"&amp;12</f>
        <v>1/12</v>
      </c>
      <c r="H2409" s="1">
        <v>800</v>
      </c>
      <c r="I2409" s="1">
        <v>48</v>
      </c>
      <c r="J2409" s="1">
        <v>50</v>
      </c>
      <c r="K2409" s="1" t="s">
        <v>56</v>
      </c>
      <c r="L2409" s="1" t="s">
        <v>408</v>
      </c>
      <c r="M2409" s="1">
        <v>2006</v>
      </c>
      <c r="N2409" s="1">
        <v>45.575773645631898</v>
      </c>
      <c r="O2409" s="1">
        <v>-61.338366975501501</v>
      </c>
      <c r="Q2409" s="1" t="s">
        <v>2436</v>
      </c>
      <c r="R2409" s="1" t="s">
        <v>1082</v>
      </c>
    </row>
    <row r="2410" spans="1:18" hidden="1" x14ac:dyDescent="0.3">
      <c r="A2410" s="1" t="s">
        <v>2387</v>
      </c>
      <c r="B2410" s="1" t="s">
        <v>8396</v>
      </c>
      <c r="C2410" s="1" t="s">
        <v>2434</v>
      </c>
      <c r="D2410" s="1">
        <v>22.8</v>
      </c>
      <c r="E2410" s="1" t="s">
        <v>2539</v>
      </c>
      <c r="F2410" s="1">
        <v>2</v>
      </c>
      <c r="G2410" s="1" t="str">
        <f t="shared" si="91"/>
        <v>2/12</v>
      </c>
      <c r="H2410" s="1">
        <v>2000</v>
      </c>
      <c r="I2410" s="1">
        <v>82</v>
      </c>
      <c r="J2410" s="1">
        <v>78</v>
      </c>
      <c r="K2410" s="1" t="s">
        <v>56</v>
      </c>
      <c r="L2410" s="1" t="s">
        <v>2540</v>
      </c>
      <c r="M2410" s="1">
        <v>2010</v>
      </c>
      <c r="N2410" s="1">
        <v>45.572038549704203</v>
      </c>
      <c r="O2410" s="1">
        <v>-61.320732196208397</v>
      </c>
      <c r="Q2410" s="1" t="s">
        <v>2436</v>
      </c>
      <c r="R2410" s="1" t="s">
        <v>22</v>
      </c>
    </row>
    <row r="2411" spans="1:18" hidden="1" x14ac:dyDescent="0.3">
      <c r="A2411" s="1" t="s">
        <v>2387</v>
      </c>
      <c r="B2411" s="1" t="s">
        <v>8396</v>
      </c>
      <c r="C2411" s="1" t="s">
        <v>2434</v>
      </c>
      <c r="D2411" s="1">
        <v>22.8</v>
      </c>
      <c r="E2411" s="1" t="s">
        <v>2541</v>
      </c>
      <c r="F2411" s="1">
        <v>3</v>
      </c>
      <c r="G2411" s="1" t="str">
        <f t="shared" si="91"/>
        <v>3/12</v>
      </c>
      <c r="H2411" s="1">
        <v>2000</v>
      </c>
      <c r="I2411" s="1">
        <v>82</v>
      </c>
      <c r="J2411" s="1">
        <v>78</v>
      </c>
      <c r="K2411" s="1" t="s">
        <v>56</v>
      </c>
      <c r="L2411" s="1" t="s">
        <v>2540</v>
      </c>
      <c r="M2411" s="1">
        <v>2010</v>
      </c>
      <c r="N2411" s="1">
        <v>45.573488563402002</v>
      </c>
      <c r="O2411" s="1">
        <v>-61.316272797346898</v>
      </c>
      <c r="Q2411" s="1" t="s">
        <v>2436</v>
      </c>
      <c r="R2411" s="1" t="s">
        <v>22</v>
      </c>
    </row>
    <row r="2412" spans="1:18" hidden="1" x14ac:dyDescent="0.3">
      <c r="A2412" s="1" t="s">
        <v>2387</v>
      </c>
      <c r="B2412" s="1" t="s">
        <v>8396</v>
      </c>
      <c r="C2412" s="1" t="s">
        <v>2434</v>
      </c>
      <c r="D2412" s="1">
        <v>22.8</v>
      </c>
      <c r="E2412" s="1" t="s">
        <v>2542</v>
      </c>
      <c r="F2412" s="1">
        <v>4</v>
      </c>
      <c r="G2412" s="1" t="str">
        <f t="shared" si="91"/>
        <v>4/12</v>
      </c>
      <c r="H2412" s="1">
        <v>2000</v>
      </c>
      <c r="I2412" s="1">
        <v>82</v>
      </c>
      <c r="J2412" s="1">
        <v>78</v>
      </c>
      <c r="K2412" s="1" t="s">
        <v>56</v>
      </c>
      <c r="L2412" s="1" t="s">
        <v>2540</v>
      </c>
      <c r="M2412" s="1">
        <v>2010</v>
      </c>
      <c r="N2412" s="1">
        <v>45.570427744137596</v>
      </c>
      <c r="O2412" s="1">
        <v>-61.316694543239699</v>
      </c>
      <c r="Q2412" s="1" t="s">
        <v>2436</v>
      </c>
      <c r="R2412" s="1" t="s">
        <v>22</v>
      </c>
    </row>
    <row r="2413" spans="1:18" hidden="1" x14ac:dyDescent="0.3">
      <c r="A2413" s="1" t="s">
        <v>2387</v>
      </c>
      <c r="B2413" s="1" t="s">
        <v>8396</v>
      </c>
      <c r="C2413" s="1" t="s">
        <v>2434</v>
      </c>
      <c r="D2413" s="1">
        <v>22.8</v>
      </c>
      <c r="E2413" s="1" t="s">
        <v>2543</v>
      </c>
      <c r="F2413" s="1">
        <v>5</v>
      </c>
      <c r="G2413" s="1" t="str">
        <f t="shared" si="91"/>
        <v>5/12</v>
      </c>
      <c r="H2413" s="1">
        <v>2000</v>
      </c>
      <c r="I2413" s="1">
        <v>82</v>
      </c>
      <c r="J2413" s="1">
        <v>78</v>
      </c>
      <c r="K2413" s="1" t="s">
        <v>56</v>
      </c>
      <c r="L2413" s="1" t="s">
        <v>2540</v>
      </c>
      <c r="M2413" s="1">
        <v>2010</v>
      </c>
      <c r="N2413" s="1">
        <v>45.571533312799701</v>
      </c>
      <c r="O2413" s="1">
        <v>-61.3114190326311</v>
      </c>
      <c r="Q2413" s="1" t="s">
        <v>2436</v>
      </c>
      <c r="R2413" s="1" t="s">
        <v>22</v>
      </c>
    </row>
    <row r="2414" spans="1:18" hidden="1" x14ac:dyDescent="0.3">
      <c r="A2414" s="1" t="s">
        <v>2387</v>
      </c>
      <c r="B2414" s="1" t="s">
        <v>8396</v>
      </c>
      <c r="C2414" s="1" t="s">
        <v>2434</v>
      </c>
      <c r="D2414" s="1">
        <v>22.8</v>
      </c>
      <c r="E2414" s="1" t="s">
        <v>2544</v>
      </c>
      <c r="F2414" s="1">
        <v>6</v>
      </c>
      <c r="G2414" s="1" t="str">
        <f t="shared" si="91"/>
        <v>6/12</v>
      </c>
      <c r="H2414" s="1">
        <v>2000</v>
      </c>
      <c r="I2414" s="1">
        <v>82</v>
      </c>
      <c r="J2414" s="1">
        <v>78</v>
      </c>
      <c r="K2414" s="1" t="s">
        <v>56</v>
      </c>
      <c r="L2414" s="1" t="s">
        <v>2540</v>
      </c>
      <c r="M2414" s="1">
        <v>2010</v>
      </c>
      <c r="N2414" s="1">
        <v>45.572266454874402</v>
      </c>
      <c r="O2414" s="1">
        <v>-61.306786606125897</v>
      </c>
      <c r="Q2414" s="1" t="s">
        <v>2436</v>
      </c>
      <c r="R2414" s="1" t="s">
        <v>22</v>
      </c>
    </row>
    <row r="2415" spans="1:18" hidden="1" x14ac:dyDescent="0.3">
      <c r="A2415" s="1" t="s">
        <v>2387</v>
      </c>
      <c r="B2415" s="1" t="s">
        <v>8396</v>
      </c>
      <c r="C2415" s="1" t="s">
        <v>2434</v>
      </c>
      <c r="D2415" s="1">
        <v>22.8</v>
      </c>
      <c r="E2415" s="1" t="s">
        <v>2545</v>
      </c>
      <c r="F2415" s="1">
        <v>7</v>
      </c>
      <c r="G2415" s="1" t="str">
        <f t="shared" si="91"/>
        <v>7/12</v>
      </c>
      <c r="H2415" s="1">
        <v>2000</v>
      </c>
      <c r="I2415" s="1">
        <v>82</v>
      </c>
      <c r="J2415" s="1">
        <v>78</v>
      </c>
      <c r="K2415" s="1" t="s">
        <v>56</v>
      </c>
      <c r="L2415" s="1" t="s">
        <v>2540</v>
      </c>
      <c r="M2415" s="1">
        <v>2010</v>
      </c>
      <c r="N2415" s="1">
        <v>45.5659105859351</v>
      </c>
      <c r="O2415" s="1">
        <v>-61.317128130193097</v>
      </c>
      <c r="Q2415" s="1" t="s">
        <v>2436</v>
      </c>
      <c r="R2415" s="1" t="s">
        <v>22</v>
      </c>
    </row>
    <row r="2416" spans="1:18" hidden="1" x14ac:dyDescent="0.3">
      <c r="A2416" s="1" t="s">
        <v>2387</v>
      </c>
      <c r="B2416" s="1" t="s">
        <v>8396</v>
      </c>
      <c r="C2416" s="1" t="s">
        <v>2434</v>
      </c>
      <c r="D2416" s="1">
        <v>22.8</v>
      </c>
      <c r="E2416" s="1" t="s">
        <v>2546</v>
      </c>
      <c r="F2416" s="1">
        <v>8</v>
      </c>
      <c r="G2416" s="1" t="str">
        <f t="shared" si="91"/>
        <v>8/12</v>
      </c>
      <c r="H2416" s="1">
        <v>2000</v>
      </c>
      <c r="I2416" s="1">
        <v>82</v>
      </c>
      <c r="J2416" s="1">
        <v>78</v>
      </c>
      <c r="K2416" s="1" t="s">
        <v>56</v>
      </c>
      <c r="L2416" s="1" t="s">
        <v>2540</v>
      </c>
      <c r="M2416" s="1">
        <v>2010</v>
      </c>
      <c r="N2416" s="1">
        <v>45.568269807716703</v>
      </c>
      <c r="O2416" s="1">
        <v>-61.312820971217</v>
      </c>
      <c r="Q2416" s="1" t="s">
        <v>2436</v>
      </c>
      <c r="R2416" s="1" t="s">
        <v>22</v>
      </c>
    </row>
    <row r="2417" spans="1:18" hidden="1" x14ac:dyDescent="0.3">
      <c r="A2417" s="1" t="s">
        <v>2387</v>
      </c>
      <c r="B2417" s="1" t="s">
        <v>8396</v>
      </c>
      <c r="C2417" s="1" t="s">
        <v>2434</v>
      </c>
      <c r="D2417" s="1">
        <v>22.8</v>
      </c>
      <c r="E2417" s="1" t="s">
        <v>2547</v>
      </c>
      <c r="F2417" s="1">
        <v>9</v>
      </c>
      <c r="G2417" s="1" t="str">
        <f t="shared" si="91"/>
        <v>9/12</v>
      </c>
      <c r="H2417" s="1">
        <v>2000</v>
      </c>
      <c r="I2417" s="1">
        <v>82</v>
      </c>
      <c r="J2417" s="1">
        <v>78</v>
      </c>
      <c r="K2417" s="1" t="s">
        <v>56</v>
      </c>
      <c r="L2417" s="1" t="s">
        <v>2540</v>
      </c>
      <c r="M2417" s="1">
        <v>2010</v>
      </c>
      <c r="N2417" s="1">
        <v>45.568624314445898</v>
      </c>
      <c r="O2417" s="1">
        <v>-61.307848382964103</v>
      </c>
      <c r="Q2417" s="1" t="s">
        <v>2436</v>
      </c>
      <c r="R2417" s="1" t="s">
        <v>22</v>
      </c>
    </row>
    <row r="2418" spans="1:18" hidden="1" x14ac:dyDescent="0.3">
      <c r="A2418" s="1" t="s">
        <v>2387</v>
      </c>
      <c r="B2418" s="1" t="s">
        <v>8396</v>
      </c>
      <c r="C2418" s="1" t="s">
        <v>2434</v>
      </c>
      <c r="D2418" s="1">
        <v>22.8</v>
      </c>
      <c r="E2418" s="1" t="s">
        <v>2548</v>
      </c>
      <c r="F2418" s="1">
        <v>10</v>
      </c>
      <c r="G2418" s="1" t="str">
        <f t="shared" si="91"/>
        <v>10/12</v>
      </c>
      <c r="H2418" s="1">
        <v>2000</v>
      </c>
      <c r="I2418" s="1">
        <v>82</v>
      </c>
      <c r="J2418" s="1">
        <v>78</v>
      </c>
      <c r="K2418" s="1" t="s">
        <v>56</v>
      </c>
      <c r="L2418" s="1" t="s">
        <v>2540</v>
      </c>
      <c r="M2418" s="1">
        <v>2010</v>
      </c>
      <c r="N2418" s="1">
        <v>45.566608965106298</v>
      </c>
      <c r="O2418" s="1">
        <v>-61.303680679262897</v>
      </c>
      <c r="Q2418" s="1" t="s">
        <v>2436</v>
      </c>
      <c r="R2418" s="1" t="s">
        <v>22</v>
      </c>
    </row>
    <row r="2419" spans="1:18" hidden="1" x14ac:dyDescent="0.3">
      <c r="A2419" s="1" t="s">
        <v>2387</v>
      </c>
      <c r="B2419" s="1" t="s">
        <v>8396</v>
      </c>
      <c r="C2419" s="1" t="s">
        <v>2434</v>
      </c>
      <c r="D2419" s="1">
        <v>22.8</v>
      </c>
      <c r="E2419" s="1" t="s">
        <v>2549</v>
      </c>
      <c r="F2419" s="1">
        <v>11</v>
      </c>
      <c r="G2419" s="1" t="str">
        <f t="shared" si="91"/>
        <v>11/12</v>
      </c>
      <c r="H2419" s="1">
        <v>2000</v>
      </c>
      <c r="I2419" s="1">
        <v>82</v>
      </c>
      <c r="J2419" s="1">
        <v>78</v>
      </c>
      <c r="K2419" s="1" t="s">
        <v>56</v>
      </c>
      <c r="L2419" s="1" t="s">
        <v>2540</v>
      </c>
      <c r="M2419" s="1">
        <v>2010</v>
      </c>
      <c r="N2419" s="1">
        <v>45.564126773102601</v>
      </c>
      <c r="O2419" s="1">
        <v>-61.300651296175801</v>
      </c>
      <c r="Q2419" s="1" t="s">
        <v>2436</v>
      </c>
      <c r="R2419" s="1" t="s">
        <v>22</v>
      </c>
    </row>
    <row r="2420" spans="1:18" hidden="1" x14ac:dyDescent="0.3">
      <c r="A2420" s="1" t="s">
        <v>2387</v>
      </c>
      <c r="B2420" s="1" t="s">
        <v>8396</v>
      </c>
      <c r="C2420" s="1" t="s">
        <v>2434</v>
      </c>
      <c r="D2420" s="1">
        <v>22.8</v>
      </c>
      <c r="E2420" s="1" t="s">
        <v>2550</v>
      </c>
      <c r="F2420" s="1">
        <v>12</v>
      </c>
      <c r="G2420" s="1" t="str">
        <f t="shared" si="91"/>
        <v>12/12</v>
      </c>
      <c r="H2420" s="1">
        <v>2000</v>
      </c>
      <c r="I2420" s="1">
        <v>82</v>
      </c>
      <c r="J2420" s="1">
        <v>78</v>
      </c>
      <c r="K2420" s="1" t="s">
        <v>56</v>
      </c>
      <c r="L2420" s="1" t="s">
        <v>2540</v>
      </c>
      <c r="M2420" s="1">
        <v>2010</v>
      </c>
      <c r="N2420" s="1">
        <v>45.563900095296802</v>
      </c>
      <c r="O2420" s="1">
        <v>-61.295849873825397</v>
      </c>
      <c r="Q2420" s="1" t="s">
        <v>2436</v>
      </c>
      <c r="R2420" s="1" t="s">
        <v>22</v>
      </c>
    </row>
    <row r="2421" spans="1:18" hidden="1" x14ac:dyDescent="0.3">
      <c r="A2421" s="1" t="s">
        <v>2387</v>
      </c>
      <c r="B2421" s="1" t="s">
        <v>8396</v>
      </c>
      <c r="C2421" s="1" t="s">
        <v>2879</v>
      </c>
      <c r="D2421" s="1">
        <v>3.2</v>
      </c>
      <c r="E2421" s="1" t="s">
        <v>2880</v>
      </c>
      <c r="F2421" s="1">
        <v>1</v>
      </c>
      <c r="G2421" s="1" t="str">
        <f>F2421&amp;"/"&amp;2</f>
        <v>1/2</v>
      </c>
      <c r="H2421" s="1">
        <v>1600</v>
      </c>
      <c r="I2421" s="1">
        <v>82.5</v>
      </c>
      <c r="J2421" s="1">
        <v>80</v>
      </c>
      <c r="K2421" s="1" t="s">
        <v>203</v>
      </c>
      <c r="L2421" s="1" t="s">
        <v>2653</v>
      </c>
      <c r="M2421" s="1">
        <v>2016</v>
      </c>
      <c r="N2421" s="1">
        <v>44.725183999999999</v>
      </c>
      <c r="O2421" s="1">
        <v>-63.356876999999997</v>
      </c>
      <c r="Q2421" s="1" t="s">
        <v>2881</v>
      </c>
      <c r="R2421" s="1" t="s">
        <v>22</v>
      </c>
    </row>
    <row r="2422" spans="1:18" hidden="1" x14ac:dyDescent="0.3">
      <c r="A2422" s="1" t="s">
        <v>2387</v>
      </c>
      <c r="B2422" s="1" t="s">
        <v>8396</v>
      </c>
      <c r="C2422" s="1" t="s">
        <v>2879</v>
      </c>
      <c r="D2422" s="1">
        <v>3.2</v>
      </c>
      <c r="E2422" s="1" t="s">
        <v>2882</v>
      </c>
      <c r="F2422" s="1">
        <v>2</v>
      </c>
      <c r="G2422" s="1" t="str">
        <f>F2422&amp;"/"&amp;2</f>
        <v>2/2</v>
      </c>
      <c r="H2422" s="1">
        <v>1600</v>
      </c>
      <c r="I2422" s="1">
        <v>82.5</v>
      </c>
      <c r="J2422" s="1">
        <v>80</v>
      </c>
      <c r="K2422" s="1" t="s">
        <v>203</v>
      </c>
      <c r="L2422" s="1" t="s">
        <v>2653</v>
      </c>
      <c r="M2422" s="1">
        <v>2016</v>
      </c>
      <c r="N2422" s="1">
        <v>44.726103999999999</v>
      </c>
      <c r="O2422" s="1">
        <v>-63.351649999999999</v>
      </c>
      <c r="Q2422" s="1" t="s">
        <v>2881</v>
      </c>
      <c r="R2422" s="1" t="s">
        <v>22</v>
      </c>
    </row>
    <row r="2423" spans="1:18" hidden="1" x14ac:dyDescent="0.3">
      <c r="A2423" s="1" t="s">
        <v>2387</v>
      </c>
      <c r="B2423" s="1" t="s">
        <v>8396</v>
      </c>
      <c r="C2423" s="1" t="s">
        <v>2914</v>
      </c>
      <c r="D2423" s="1">
        <v>30.6</v>
      </c>
      <c r="E2423" s="1" t="s">
        <v>2915</v>
      </c>
      <c r="F2423" s="1">
        <v>1</v>
      </c>
      <c r="G2423" s="1" t="str">
        <f t="shared" ref="G2423:G2439" si="92">F2423&amp;"/"&amp;17</f>
        <v>1/17</v>
      </c>
      <c r="H2423" s="1">
        <v>1800</v>
      </c>
      <c r="I2423" s="1">
        <v>80</v>
      </c>
      <c r="J2423" s="1">
        <v>78</v>
      </c>
      <c r="K2423" s="1" t="s">
        <v>25</v>
      </c>
      <c r="L2423" s="1" t="s">
        <v>78</v>
      </c>
      <c r="M2423" s="1" t="s">
        <v>2916</v>
      </c>
      <c r="N2423" s="1">
        <v>43.606459370023899</v>
      </c>
      <c r="O2423" s="1">
        <v>-65.795618445744793</v>
      </c>
      <c r="Q2423" s="1" t="s">
        <v>2917</v>
      </c>
      <c r="R2423" s="1" t="s">
        <v>22</v>
      </c>
    </row>
    <row r="2424" spans="1:18" hidden="1" x14ac:dyDescent="0.3">
      <c r="A2424" s="1" t="s">
        <v>2387</v>
      </c>
      <c r="B2424" s="1" t="s">
        <v>8396</v>
      </c>
      <c r="C2424" s="1" t="s">
        <v>2914</v>
      </c>
      <c r="D2424" s="1">
        <v>30.6</v>
      </c>
      <c r="E2424" s="1" t="s">
        <v>2918</v>
      </c>
      <c r="F2424" s="1">
        <v>2</v>
      </c>
      <c r="G2424" s="1" t="str">
        <f t="shared" si="92"/>
        <v>2/17</v>
      </c>
      <c r="H2424" s="1">
        <v>1800</v>
      </c>
      <c r="I2424" s="1">
        <v>80</v>
      </c>
      <c r="J2424" s="1">
        <v>78</v>
      </c>
      <c r="K2424" s="1" t="s">
        <v>25</v>
      </c>
      <c r="L2424" s="1" t="s">
        <v>78</v>
      </c>
      <c r="M2424" s="1" t="s">
        <v>2916</v>
      </c>
      <c r="N2424" s="1">
        <v>43.606102376465699</v>
      </c>
      <c r="O2424" s="1">
        <v>-65.799888934029397</v>
      </c>
      <c r="Q2424" s="1" t="s">
        <v>2917</v>
      </c>
      <c r="R2424" s="1" t="s">
        <v>22</v>
      </c>
    </row>
    <row r="2425" spans="1:18" hidden="1" x14ac:dyDescent="0.3">
      <c r="A2425" s="1" t="s">
        <v>2387</v>
      </c>
      <c r="B2425" s="1" t="s">
        <v>8396</v>
      </c>
      <c r="C2425" s="1" t="s">
        <v>2914</v>
      </c>
      <c r="D2425" s="1">
        <v>30.6</v>
      </c>
      <c r="E2425" s="1" t="s">
        <v>2919</v>
      </c>
      <c r="F2425" s="1">
        <v>3</v>
      </c>
      <c r="G2425" s="1" t="str">
        <f t="shared" si="92"/>
        <v>3/17</v>
      </c>
      <c r="H2425" s="1">
        <v>1800</v>
      </c>
      <c r="I2425" s="1">
        <v>80</v>
      </c>
      <c r="J2425" s="1">
        <v>78</v>
      </c>
      <c r="K2425" s="1" t="s">
        <v>25</v>
      </c>
      <c r="L2425" s="1" t="s">
        <v>78</v>
      </c>
      <c r="M2425" s="1" t="s">
        <v>2916</v>
      </c>
      <c r="N2425" s="1">
        <v>43.6060614893373</v>
      </c>
      <c r="O2425" s="1">
        <v>-65.804429023730904</v>
      </c>
      <c r="Q2425" s="1" t="s">
        <v>2917</v>
      </c>
      <c r="R2425" s="1" t="s">
        <v>22</v>
      </c>
    </row>
    <row r="2426" spans="1:18" hidden="1" x14ac:dyDescent="0.3">
      <c r="A2426" s="1" t="s">
        <v>2387</v>
      </c>
      <c r="B2426" s="1" t="s">
        <v>8396</v>
      </c>
      <c r="C2426" s="1" t="s">
        <v>2914</v>
      </c>
      <c r="D2426" s="1">
        <v>30.6</v>
      </c>
      <c r="E2426" s="1" t="s">
        <v>2920</v>
      </c>
      <c r="F2426" s="1">
        <v>4</v>
      </c>
      <c r="G2426" s="1" t="str">
        <f t="shared" si="92"/>
        <v>4/17</v>
      </c>
      <c r="H2426" s="1">
        <v>1800</v>
      </c>
      <c r="I2426" s="1">
        <v>80</v>
      </c>
      <c r="J2426" s="1">
        <v>78</v>
      </c>
      <c r="K2426" s="1" t="s">
        <v>25</v>
      </c>
      <c r="L2426" s="1" t="s">
        <v>78</v>
      </c>
      <c r="M2426" s="1" t="s">
        <v>2916</v>
      </c>
      <c r="N2426" s="1">
        <v>43.605934387231699</v>
      </c>
      <c r="O2426" s="1">
        <v>-65.809029095864702</v>
      </c>
      <c r="Q2426" s="1" t="s">
        <v>2917</v>
      </c>
      <c r="R2426" s="1" t="s">
        <v>22</v>
      </c>
    </row>
    <row r="2427" spans="1:18" hidden="1" x14ac:dyDescent="0.3">
      <c r="A2427" s="1" t="s">
        <v>2387</v>
      </c>
      <c r="B2427" s="1" t="s">
        <v>8396</v>
      </c>
      <c r="C2427" s="1" t="s">
        <v>2914</v>
      </c>
      <c r="D2427" s="1">
        <v>30.6</v>
      </c>
      <c r="E2427" s="1" t="s">
        <v>2921</v>
      </c>
      <c r="F2427" s="1">
        <v>5</v>
      </c>
      <c r="G2427" s="1" t="str">
        <f t="shared" si="92"/>
        <v>5/17</v>
      </c>
      <c r="H2427" s="1">
        <v>1800</v>
      </c>
      <c r="I2427" s="1">
        <v>80</v>
      </c>
      <c r="J2427" s="1">
        <v>78</v>
      </c>
      <c r="K2427" s="1" t="s">
        <v>25</v>
      </c>
      <c r="L2427" s="1" t="s">
        <v>78</v>
      </c>
      <c r="M2427" s="1" t="s">
        <v>2916</v>
      </c>
      <c r="N2427" s="1">
        <v>43.6056310674253</v>
      </c>
      <c r="O2427" s="1">
        <v>-65.813369843274401</v>
      </c>
      <c r="Q2427" s="1" t="s">
        <v>2917</v>
      </c>
      <c r="R2427" s="1" t="s">
        <v>22</v>
      </c>
    </row>
    <row r="2428" spans="1:18" hidden="1" x14ac:dyDescent="0.3">
      <c r="A2428" s="1" t="s">
        <v>2387</v>
      </c>
      <c r="B2428" s="1" t="s">
        <v>8396</v>
      </c>
      <c r="C2428" s="1" t="s">
        <v>2914</v>
      </c>
      <c r="D2428" s="1">
        <v>30.6</v>
      </c>
      <c r="E2428" s="1" t="s">
        <v>2922</v>
      </c>
      <c r="F2428" s="1">
        <v>6</v>
      </c>
      <c r="G2428" s="1" t="str">
        <f t="shared" si="92"/>
        <v>6/17</v>
      </c>
      <c r="H2428" s="1">
        <v>1800</v>
      </c>
      <c r="I2428" s="1">
        <v>80</v>
      </c>
      <c r="J2428" s="1">
        <v>78</v>
      </c>
      <c r="K2428" s="1" t="s">
        <v>25</v>
      </c>
      <c r="L2428" s="1" t="s">
        <v>78</v>
      </c>
      <c r="M2428" s="1" t="s">
        <v>2916</v>
      </c>
      <c r="N2428" s="1">
        <v>43.602330214836599</v>
      </c>
      <c r="O2428" s="1">
        <v>-65.812693727312805</v>
      </c>
      <c r="Q2428" s="1" t="s">
        <v>2917</v>
      </c>
      <c r="R2428" s="1" t="s">
        <v>22</v>
      </c>
    </row>
    <row r="2429" spans="1:18" hidden="1" x14ac:dyDescent="0.3">
      <c r="A2429" s="1" t="s">
        <v>2387</v>
      </c>
      <c r="B2429" s="1" t="s">
        <v>8396</v>
      </c>
      <c r="C2429" s="1" t="s">
        <v>2914</v>
      </c>
      <c r="D2429" s="1">
        <v>30.6</v>
      </c>
      <c r="E2429" s="1" t="s">
        <v>2923</v>
      </c>
      <c r="F2429" s="1">
        <v>7</v>
      </c>
      <c r="G2429" s="1" t="str">
        <f t="shared" si="92"/>
        <v>7/17</v>
      </c>
      <c r="H2429" s="1">
        <v>1800</v>
      </c>
      <c r="I2429" s="1">
        <v>80</v>
      </c>
      <c r="J2429" s="1">
        <v>78</v>
      </c>
      <c r="K2429" s="1" t="s">
        <v>25</v>
      </c>
      <c r="L2429" s="1" t="s">
        <v>78</v>
      </c>
      <c r="M2429" s="1" t="s">
        <v>2916</v>
      </c>
      <c r="N2429" s="1">
        <v>43.602551353310297</v>
      </c>
      <c r="O2429" s="1">
        <v>-65.808448446787807</v>
      </c>
      <c r="Q2429" s="1" t="s">
        <v>2917</v>
      </c>
      <c r="R2429" s="1" t="s">
        <v>22</v>
      </c>
    </row>
    <row r="2430" spans="1:18" hidden="1" x14ac:dyDescent="0.3">
      <c r="A2430" s="1" t="s">
        <v>2387</v>
      </c>
      <c r="B2430" s="1" t="s">
        <v>8396</v>
      </c>
      <c r="C2430" s="1" t="s">
        <v>2914</v>
      </c>
      <c r="D2430" s="1">
        <v>30.6</v>
      </c>
      <c r="E2430" s="1" t="s">
        <v>2924</v>
      </c>
      <c r="F2430" s="1">
        <v>8</v>
      </c>
      <c r="G2430" s="1" t="str">
        <f t="shared" si="92"/>
        <v>8/17</v>
      </c>
      <c r="H2430" s="1">
        <v>1800</v>
      </c>
      <c r="I2430" s="1">
        <v>80</v>
      </c>
      <c r="J2430" s="1">
        <v>78</v>
      </c>
      <c r="K2430" s="1" t="s">
        <v>25</v>
      </c>
      <c r="L2430" s="1" t="s">
        <v>78</v>
      </c>
      <c r="M2430" s="1" t="s">
        <v>2916</v>
      </c>
      <c r="N2430" s="1">
        <v>43.602779271164202</v>
      </c>
      <c r="O2430" s="1">
        <v>-65.804093549602797</v>
      </c>
      <c r="Q2430" s="1" t="s">
        <v>2917</v>
      </c>
      <c r="R2430" s="1" t="s">
        <v>22</v>
      </c>
    </row>
    <row r="2431" spans="1:18" hidden="1" x14ac:dyDescent="0.3">
      <c r="A2431" s="1" t="s">
        <v>2387</v>
      </c>
      <c r="B2431" s="1" t="s">
        <v>8396</v>
      </c>
      <c r="C2431" s="1" t="s">
        <v>2914</v>
      </c>
      <c r="D2431" s="1">
        <v>30.6</v>
      </c>
      <c r="E2431" s="1" t="s">
        <v>2925</v>
      </c>
      <c r="F2431" s="1">
        <v>9</v>
      </c>
      <c r="G2431" s="1" t="str">
        <f t="shared" si="92"/>
        <v>9/17</v>
      </c>
      <c r="H2431" s="1">
        <v>1800</v>
      </c>
      <c r="I2431" s="1">
        <v>80</v>
      </c>
      <c r="J2431" s="1">
        <v>78</v>
      </c>
      <c r="K2431" s="1" t="s">
        <v>25</v>
      </c>
      <c r="L2431" s="1" t="s">
        <v>78</v>
      </c>
      <c r="M2431" s="1" t="s">
        <v>2916</v>
      </c>
      <c r="N2431" s="1">
        <v>43.6028372931669</v>
      </c>
      <c r="O2431" s="1">
        <v>-65.799441147715697</v>
      </c>
      <c r="Q2431" s="1" t="s">
        <v>2917</v>
      </c>
      <c r="R2431" s="1" t="s">
        <v>22</v>
      </c>
    </row>
    <row r="2432" spans="1:18" hidden="1" x14ac:dyDescent="0.3">
      <c r="A2432" s="1" t="s">
        <v>2387</v>
      </c>
      <c r="B2432" s="1" t="s">
        <v>8396</v>
      </c>
      <c r="C2432" s="1" t="s">
        <v>2914</v>
      </c>
      <c r="D2432" s="1">
        <v>30.6</v>
      </c>
      <c r="E2432" s="1" t="s">
        <v>2926</v>
      </c>
      <c r="F2432" s="1">
        <v>10</v>
      </c>
      <c r="G2432" s="1" t="str">
        <f t="shared" si="92"/>
        <v>10/17</v>
      </c>
      <c r="H2432" s="1">
        <v>1800</v>
      </c>
      <c r="I2432" s="1">
        <v>80</v>
      </c>
      <c r="J2432" s="1">
        <v>78</v>
      </c>
      <c r="K2432" s="1" t="s">
        <v>25</v>
      </c>
      <c r="L2432" s="1" t="s">
        <v>78</v>
      </c>
      <c r="M2432" s="1" t="s">
        <v>2916</v>
      </c>
      <c r="N2432" s="1">
        <v>43.602943164048803</v>
      </c>
      <c r="O2432" s="1">
        <v>-65.795236155782803</v>
      </c>
      <c r="Q2432" s="1" t="s">
        <v>2917</v>
      </c>
      <c r="R2432" s="1" t="s">
        <v>22</v>
      </c>
    </row>
    <row r="2433" spans="1:18" hidden="1" x14ac:dyDescent="0.3">
      <c r="A2433" s="1" t="s">
        <v>2387</v>
      </c>
      <c r="B2433" s="1" t="s">
        <v>8396</v>
      </c>
      <c r="C2433" s="1" t="s">
        <v>2914</v>
      </c>
      <c r="D2433" s="1">
        <v>30.6</v>
      </c>
      <c r="E2433" s="1" t="s">
        <v>2927</v>
      </c>
      <c r="F2433" s="1">
        <v>11</v>
      </c>
      <c r="G2433" s="1" t="str">
        <f t="shared" si="92"/>
        <v>11/17</v>
      </c>
      <c r="H2433" s="1">
        <v>1800</v>
      </c>
      <c r="I2433" s="1">
        <v>80</v>
      </c>
      <c r="J2433" s="1">
        <v>78</v>
      </c>
      <c r="K2433" s="1" t="s">
        <v>25</v>
      </c>
      <c r="L2433" s="1" t="s">
        <v>78</v>
      </c>
      <c r="M2433" s="1" t="s">
        <v>2916</v>
      </c>
      <c r="N2433" s="1">
        <v>43.599927818957298</v>
      </c>
      <c r="O2433" s="1">
        <v>-65.7953386236277</v>
      </c>
      <c r="Q2433" s="1" t="s">
        <v>2917</v>
      </c>
      <c r="R2433" s="1" t="s">
        <v>22</v>
      </c>
    </row>
    <row r="2434" spans="1:18" hidden="1" x14ac:dyDescent="0.3">
      <c r="A2434" s="1" t="s">
        <v>2387</v>
      </c>
      <c r="B2434" s="1" t="s">
        <v>8396</v>
      </c>
      <c r="C2434" s="1" t="s">
        <v>2914</v>
      </c>
      <c r="D2434" s="1">
        <v>30.6</v>
      </c>
      <c r="E2434" s="1" t="s">
        <v>2928</v>
      </c>
      <c r="F2434" s="1">
        <v>12</v>
      </c>
      <c r="G2434" s="1" t="str">
        <f t="shared" si="92"/>
        <v>12/17</v>
      </c>
      <c r="H2434" s="1">
        <v>1800</v>
      </c>
      <c r="I2434" s="1">
        <v>80</v>
      </c>
      <c r="J2434" s="1">
        <v>78</v>
      </c>
      <c r="K2434" s="1" t="s">
        <v>25</v>
      </c>
      <c r="L2434" s="1" t="s">
        <v>78</v>
      </c>
      <c r="M2434" s="1" t="s">
        <v>2916</v>
      </c>
      <c r="N2434" s="1">
        <v>43.599758570981599</v>
      </c>
      <c r="O2434" s="1">
        <v>-65.800120800401501</v>
      </c>
      <c r="Q2434" s="1" t="s">
        <v>2917</v>
      </c>
      <c r="R2434" s="1" t="s">
        <v>22</v>
      </c>
    </row>
    <row r="2435" spans="1:18" hidden="1" x14ac:dyDescent="0.3">
      <c r="A2435" s="1" t="s">
        <v>2387</v>
      </c>
      <c r="B2435" s="1" t="s">
        <v>8396</v>
      </c>
      <c r="C2435" s="1" t="s">
        <v>2914</v>
      </c>
      <c r="D2435" s="1">
        <v>30.6</v>
      </c>
      <c r="E2435" s="1" t="s">
        <v>2929</v>
      </c>
      <c r="F2435" s="1">
        <v>13</v>
      </c>
      <c r="G2435" s="1" t="str">
        <f t="shared" si="92"/>
        <v>13/17</v>
      </c>
      <c r="H2435" s="1">
        <v>1800</v>
      </c>
      <c r="I2435" s="1">
        <v>80</v>
      </c>
      <c r="J2435" s="1">
        <v>78</v>
      </c>
      <c r="K2435" s="1" t="s">
        <v>25</v>
      </c>
      <c r="L2435" s="1" t="s">
        <v>78</v>
      </c>
      <c r="M2435" s="1" t="s">
        <v>2916</v>
      </c>
      <c r="N2435" s="1">
        <v>43.599534868256697</v>
      </c>
      <c r="O2435" s="1">
        <v>-65.804822748207499</v>
      </c>
      <c r="Q2435" s="1" t="s">
        <v>2917</v>
      </c>
      <c r="R2435" s="1" t="s">
        <v>22</v>
      </c>
    </row>
    <row r="2436" spans="1:18" hidden="1" x14ac:dyDescent="0.3">
      <c r="A2436" s="1" t="s">
        <v>2387</v>
      </c>
      <c r="B2436" s="1" t="s">
        <v>8396</v>
      </c>
      <c r="C2436" s="1" t="s">
        <v>2914</v>
      </c>
      <c r="D2436" s="1">
        <v>30.6</v>
      </c>
      <c r="E2436" s="1" t="s">
        <v>2930</v>
      </c>
      <c r="F2436" s="1">
        <v>14</v>
      </c>
      <c r="G2436" s="1" t="str">
        <f t="shared" si="92"/>
        <v>14/17</v>
      </c>
      <c r="H2436" s="1">
        <v>1800</v>
      </c>
      <c r="I2436" s="1">
        <v>80</v>
      </c>
      <c r="J2436" s="1">
        <v>78</v>
      </c>
      <c r="K2436" s="1" t="s">
        <v>25</v>
      </c>
      <c r="L2436" s="1" t="s">
        <v>78</v>
      </c>
      <c r="M2436" s="1" t="s">
        <v>2916</v>
      </c>
      <c r="N2436" s="1">
        <v>43.599404331449598</v>
      </c>
      <c r="O2436" s="1">
        <v>-65.809626165777601</v>
      </c>
      <c r="Q2436" s="1" t="s">
        <v>2917</v>
      </c>
      <c r="R2436" s="1" t="s">
        <v>22</v>
      </c>
    </row>
    <row r="2437" spans="1:18" hidden="1" x14ac:dyDescent="0.3">
      <c r="A2437" s="1" t="s">
        <v>2387</v>
      </c>
      <c r="B2437" s="1" t="s">
        <v>8396</v>
      </c>
      <c r="C2437" s="1" t="s">
        <v>2914</v>
      </c>
      <c r="D2437" s="1">
        <v>30.6</v>
      </c>
      <c r="E2437" s="1" t="s">
        <v>2931</v>
      </c>
      <c r="F2437" s="1">
        <v>15</v>
      </c>
      <c r="G2437" s="1" t="str">
        <f t="shared" si="92"/>
        <v>15/17</v>
      </c>
      <c r="H2437" s="1">
        <v>1800</v>
      </c>
      <c r="I2437" s="1">
        <v>80</v>
      </c>
      <c r="J2437" s="1">
        <v>78</v>
      </c>
      <c r="K2437" s="1" t="s">
        <v>25</v>
      </c>
      <c r="L2437" s="1" t="s">
        <v>78</v>
      </c>
      <c r="M2437" s="1" t="s">
        <v>2916</v>
      </c>
      <c r="N2437" s="1">
        <v>43.596092904603601</v>
      </c>
      <c r="O2437" s="1">
        <v>-65.807432610480902</v>
      </c>
      <c r="Q2437" s="1" t="s">
        <v>2917</v>
      </c>
      <c r="R2437" s="1" t="s">
        <v>22</v>
      </c>
    </row>
    <row r="2438" spans="1:18" hidden="1" x14ac:dyDescent="0.3">
      <c r="A2438" s="1" t="s">
        <v>2387</v>
      </c>
      <c r="B2438" s="1" t="s">
        <v>8396</v>
      </c>
      <c r="C2438" s="1" t="s">
        <v>2914</v>
      </c>
      <c r="D2438" s="1">
        <v>30.6</v>
      </c>
      <c r="E2438" s="1" t="s">
        <v>2932</v>
      </c>
      <c r="F2438" s="1">
        <v>16</v>
      </c>
      <c r="G2438" s="1" t="str">
        <f t="shared" si="92"/>
        <v>16/17</v>
      </c>
      <c r="H2438" s="1">
        <v>1800</v>
      </c>
      <c r="I2438" s="1">
        <v>80</v>
      </c>
      <c r="J2438" s="1">
        <v>78</v>
      </c>
      <c r="K2438" s="1" t="s">
        <v>25</v>
      </c>
      <c r="L2438" s="1" t="s">
        <v>78</v>
      </c>
      <c r="M2438" s="1" t="s">
        <v>2916</v>
      </c>
      <c r="N2438" s="1">
        <v>43.596150945020099</v>
      </c>
      <c r="O2438" s="1">
        <v>-65.803152836433696</v>
      </c>
      <c r="Q2438" s="1" t="s">
        <v>2917</v>
      </c>
      <c r="R2438" s="1" t="s">
        <v>22</v>
      </c>
    </row>
    <row r="2439" spans="1:18" hidden="1" x14ac:dyDescent="0.3">
      <c r="A2439" s="1" t="s">
        <v>2387</v>
      </c>
      <c r="B2439" s="1" t="s">
        <v>8396</v>
      </c>
      <c r="C2439" s="1" t="s">
        <v>2914</v>
      </c>
      <c r="D2439" s="1">
        <v>30.6</v>
      </c>
      <c r="E2439" s="1" t="s">
        <v>2933</v>
      </c>
      <c r="F2439" s="1">
        <v>17</v>
      </c>
      <c r="G2439" s="1" t="str">
        <f t="shared" si="92"/>
        <v>17/17</v>
      </c>
      <c r="H2439" s="1">
        <v>1800</v>
      </c>
      <c r="I2439" s="1">
        <v>80</v>
      </c>
      <c r="J2439" s="1">
        <v>78</v>
      </c>
      <c r="K2439" s="1" t="s">
        <v>25</v>
      </c>
      <c r="L2439" s="1" t="s">
        <v>78</v>
      </c>
      <c r="M2439" s="1" t="s">
        <v>2916</v>
      </c>
      <c r="N2439" s="1">
        <v>43.596363649475201</v>
      </c>
      <c r="O2439" s="1">
        <v>-65.798991677541906</v>
      </c>
      <c r="Q2439" s="1" t="s">
        <v>2917</v>
      </c>
      <c r="R2439" s="1" t="s">
        <v>22</v>
      </c>
    </row>
    <row r="2440" spans="1:18" hidden="1" x14ac:dyDescent="0.3">
      <c r="A2440" s="1" t="s">
        <v>2387</v>
      </c>
      <c r="B2440" s="1" t="s">
        <v>8396</v>
      </c>
      <c r="C2440" s="1" t="s">
        <v>2684</v>
      </c>
      <c r="D2440" s="1">
        <v>0.3</v>
      </c>
      <c r="E2440" s="1" t="s">
        <v>2685</v>
      </c>
      <c r="F2440" s="1">
        <v>1</v>
      </c>
      <c r="G2440" s="1" t="str">
        <f t="shared" ref="G2440:G2445" si="93">F2440&amp;"/"&amp;6</f>
        <v>1/6</v>
      </c>
      <c r="H2440" s="1">
        <v>50</v>
      </c>
      <c r="I2440" s="1">
        <v>19.2</v>
      </c>
      <c r="J2440" s="1">
        <v>37</v>
      </c>
      <c r="K2440" s="1" t="s">
        <v>2686</v>
      </c>
      <c r="L2440" s="1" t="s">
        <v>2831</v>
      </c>
      <c r="M2440" s="1">
        <v>2014</v>
      </c>
      <c r="N2440" s="1">
        <v>45.536489000000003</v>
      </c>
      <c r="O2440" s="1">
        <v>-62.686808999999997</v>
      </c>
      <c r="Q2440" s="1" t="s">
        <v>2687</v>
      </c>
      <c r="R2440" s="1" t="s">
        <v>22</v>
      </c>
    </row>
    <row r="2441" spans="1:18" hidden="1" x14ac:dyDescent="0.3">
      <c r="A2441" s="1" t="s">
        <v>2387</v>
      </c>
      <c r="B2441" s="1" t="s">
        <v>8396</v>
      </c>
      <c r="C2441" s="1" t="s">
        <v>2684</v>
      </c>
      <c r="D2441" s="1">
        <v>0.3</v>
      </c>
      <c r="E2441" s="1" t="s">
        <v>2688</v>
      </c>
      <c r="F2441" s="1">
        <v>2</v>
      </c>
      <c r="G2441" s="1" t="str">
        <f t="shared" si="93"/>
        <v>2/6</v>
      </c>
      <c r="H2441" s="1">
        <v>50</v>
      </c>
      <c r="I2441" s="1">
        <v>19.2</v>
      </c>
      <c r="J2441" s="1">
        <v>37</v>
      </c>
      <c r="K2441" s="1" t="s">
        <v>2686</v>
      </c>
      <c r="L2441" s="1" t="s">
        <v>2831</v>
      </c>
      <c r="M2441" s="1">
        <v>2014</v>
      </c>
      <c r="N2441" s="1">
        <v>45.535742999999997</v>
      </c>
      <c r="O2441" s="1">
        <v>-62.686089000000003</v>
      </c>
      <c r="Q2441" s="1" t="s">
        <v>2687</v>
      </c>
      <c r="R2441" s="1" t="s">
        <v>22</v>
      </c>
    </row>
    <row r="2442" spans="1:18" hidden="1" x14ac:dyDescent="0.3">
      <c r="A2442" s="1" t="s">
        <v>2387</v>
      </c>
      <c r="B2442" s="1" t="s">
        <v>8396</v>
      </c>
      <c r="C2442" s="1" t="s">
        <v>2684</v>
      </c>
      <c r="D2442" s="1">
        <v>0.3</v>
      </c>
      <c r="E2442" s="1" t="s">
        <v>2689</v>
      </c>
      <c r="F2442" s="1">
        <v>3</v>
      </c>
      <c r="G2442" s="1" t="str">
        <f t="shared" si="93"/>
        <v>3/6</v>
      </c>
      <c r="H2442" s="1">
        <v>50</v>
      </c>
      <c r="I2442" s="1">
        <v>19.2</v>
      </c>
      <c r="J2442" s="1">
        <v>37</v>
      </c>
      <c r="K2442" s="1" t="s">
        <v>2686</v>
      </c>
      <c r="L2442" s="1" t="s">
        <v>2831</v>
      </c>
      <c r="M2442" s="1">
        <v>2014</v>
      </c>
      <c r="N2442" s="1">
        <v>45.534134999999999</v>
      </c>
      <c r="O2442" s="1">
        <v>-62.684573</v>
      </c>
      <c r="Q2442" s="1" t="s">
        <v>2687</v>
      </c>
      <c r="R2442" s="1" t="s">
        <v>22</v>
      </c>
    </row>
    <row r="2443" spans="1:18" hidden="1" x14ac:dyDescent="0.3">
      <c r="A2443" s="1" t="s">
        <v>2387</v>
      </c>
      <c r="B2443" s="1" t="s">
        <v>8396</v>
      </c>
      <c r="C2443" s="1" t="s">
        <v>2684</v>
      </c>
      <c r="D2443" s="1">
        <v>0.3</v>
      </c>
      <c r="E2443" s="1" t="s">
        <v>2690</v>
      </c>
      <c r="F2443" s="1">
        <v>4</v>
      </c>
      <c r="G2443" s="1" t="str">
        <f t="shared" si="93"/>
        <v>4/6</v>
      </c>
      <c r="H2443" s="1">
        <v>50</v>
      </c>
      <c r="I2443" s="1">
        <v>15</v>
      </c>
      <c r="J2443" s="1">
        <v>30</v>
      </c>
      <c r="K2443" s="1" t="s">
        <v>2553</v>
      </c>
      <c r="L2443" s="1" t="s">
        <v>2554</v>
      </c>
      <c r="M2443" s="1">
        <v>2014</v>
      </c>
      <c r="N2443" s="1">
        <v>45.535553</v>
      </c>
      <c r="O2443" s="1">
        <v>-62.682974000000002</v>
      </c>
      <c r="Q2443" s="1" t="s">
        <v>2687</v>
      </c>
      <c r="R2443" s="1" t="s">
        <v>22</v>
      </c>
    </row>
    <row r="2444" spans="1:18" hidden="1" x14ac:dyDescent="0.3">
      <c r="A2444" s="1" t="s">
        <v>2387</v>
      </c>
      <c r="B2444" s="1" t="s">
        <v>8396</v>
      </c>
      <c r="C2444" s="1" t="s">
        <v>2684</v>
      </c>
      <c r="D2444" s="1">
        <v>0.3</v>
      </c>
      <c r="E2444" s="1" t="s">
        <v>2691</v>
      </c>
      <c r="F2444" s="1">
        <v>5</v>
      </c>
      <c r="G2444" s="1" t="str">
        <f t="shared" si="93"/>
        <v>5/6</v>
      </c>
      <c r="H2444" s="1">
        <v>50</v>
      </c>
      <c r="I2444" s="1">
        <v>15</v>
      </c>
      <c r="J2444" s="1">
        <v>30</v>
      </c>
      <c r="K2444" s="1" t="s">
        <v>2553</v>
      </c>
      <c r="L2444" s="1" t="s">
        <v>2554</v>
      </c>
      <c r="M2444" s="1">
        <v>2014</v>
      </c>
      <c r="N2444" s="1">
        <v>45.536130999999997</v>
      </c>
      <c r="O2444" s="1">
        <v>-62.683517999999999</v>
      </c>
      <c r="Q2444" s="1" t="s">
        <v>2687</v>
      </c>
      <c r="R2444" s="1" t="s">
        <v>22</v>
      </c>
    </row>
    <row r="2445" spans="1:18" hidden="1" x14ac:dyDescent="0.3">
      <c r="A2445" s="1" t="s">
        <v>2387</v>
      </c>
      <c r="B2445" s="1" t="s">
        <v>8396</v>
      </c>
      <c r="C2445" s="1" t="s">
        <v>2684</v>
      </c>
      <c r="D2445" s="1">
        <v>0.3</v>
      </c>
      <c r="E2445" s="1" t="s">
        <v>2692</v>
      </c>
      <c r="F2445" s="1">
        <v>6</v>
      </c>
      <c r="G2445" s="1" t="str">
        <f t="shared" si="93"/>
        <v>6/6</v>
      </c>
      <c r="H2445" s="1">
        <v>50</v>
      </c>
      <c r="I2445" s="1">
        <v>15</v>
      </c>
      <c r="J2445" s="1">
        <v>30</v>
      </c>
      <c r="K2445" s="1" t="s">
        <v>2553</v>
      </c>
      <c r="L2445" s="1" t="s">
        <v>2554</v>
      </c>
      <c r="M2445" s="1">
        <v>2014</v>
      </c>
      <c r="N2445" s="1">
        <v>45.536712000000001</v>
      </c>
      <c r="O2445" s="1">
        <v>-62.684066000000001</v>
      </c>
      <c r="Q2445" s="1" t="s">
        <v>2687</v>
      </c>
      <c r="R2445" s="1" t="s">
        <v>22</v>
      </c>
    </row>
    <row r="2446" spans="1:18" hidden="1" x14ac:dyDescent="0.3">
      <c r="A2446" s="1" t="s">
        <v>2387</v>
      </c>
      <c r="B2446" s="1" t="s">
        <v>8396</v>
      </c>
      <c r="C2446" s="1" t="s">
        <v>2883</v>
      </c>
      <c r="D2446" s="1">
        <v>0.1</v>
      </c>
      <c r="E2446" s="1" t="s">
        <v>1038</v>
      </c>
      <c r="F2446" s="1">
        <v>1</v>
      </c>
      <c r="G2446" s="1" t="str">
        <f>F2446&amp;"/"&amp;2</f>
        <v>1/2</v>
      </c>
      <c r="H2446" s="1">
        <v>50</v>
      </c>
      <c r="I2446" s="1">
        <v>21.5</v>
      </c>
      <c r="J2446" s="1">
        <v>40</v>
      </c>
      <c r="K2446" s="1" t="s">
        <v>2676</v>
      </c>
      <c r="L2446" s="1" t="s">
        <v>2677</v>
      </c>
      <c r="M2446" s="1">
        <v>2016</v>
      </c>
      <c r="N2446" s="1">
        <v>43.930754</v>
      </c>
      <c r="O2446" s="1">
        <v>-66.102115999999995</v>
      </c>
      <c r="Q2446" s="1" t="s">
        <v>2884</v>
      </c>
      <c r="R2446" s="1" t="s">
        <v>22</v>
      </c>
    </row>
    <row r="2447" spans="1:18" hidden="1" x14ac:dyDescent="0.3">
      <c r="A2447" s="1" t="s">
        <v>2387</v>
      </c>
      <c r="B2447" s="1" t="s">
        <v>8396</v>
      </c>
      <c r="C2447" s="1" t="s">
        <v>2883</v>
      </c>
      <c r="D2447" s="1">
        <v>0.1</v>
      </c>
      <c r="E2447" s="1" t="s">
        <v>1041</v>
      </c>
      <c r="F2447" s="1">
        <v>2</v>
      </c>
      <c r="G2447" s="1" t="str">
        <f>F2447&amp;"/"&amp;2</f>
        <v>2/2</v>
      </c>
      <c r="H2447" s="1">
        <v>50</v>
      </c>
      <c r="I2447" s="1">
        <v>21.5</v>
      </c>
      <c r="J2447" s="1">
        <v>40</v>
      </c>
      <c r="K2447" s="1" t="s">
        <v>2676</v>
      </c>
      <c r="L2447" s="1" t="s">
        <v>2677</v>
      </c>
      <c r="M2447" s="1">
        <v>2016</v>
      </c>
      <c r="N2447" s="1">
        <v>43.929493999999998</v>
      </c>
      <c r="O2447" s="1">
        <v>-66.102172999999993</v>
      </c>
      <c r="Q2447" s="1" t="s">
        <v>2884</v>
      </c>
      <c r="R2447" s="1" t="s">
        <v>22</v>
      </c>
    </row>
    <row r="2448" spans="1:18" hidden="1" x14ac:dyDescent="0.3">
      <c r="A2448" s="1" t="s">
        <v>2387</v>
      </c>
      <c r="B2448" s="1" t="s">
        <v>8396</v>
      </c>
      <c r="C2448" s="1" t="s">
        <v>2785</v>
      </c>
      <c r="D2448" s="1">
        <v>13.8</v>
      </c>
      <c r="E2448" s="1" t="s">
        <v>2786</v>
      </c>
      <c r="F2448" s="1">
        <v>1</v>
      </c>
      <c r="G2448" s="1" t="str">
        <f t="shared" ref="G2448:G2453" si="94">F2448&amp;"/"&amp;6</f>
        <v>1/6</v>
      </c>
      <c r="H2448" s="1">
        <v>2300</v>
      </c>
      <c r="I2448" s="1">
        <v>82</v>
      </c>
      <c r="J2448" s="1">
        <v>78</v>
      </c>
      <c r="K2448" s="1" t="s">
        <v>56</v>
      </c>
      <c r="L2448" s="1" t="s">
        <v>2516</v>
      </c>
      <c r="M2448" s="1">
        <v>2015</v>
      </c>
      <c r="N2448" s="1">
        <v>45.317254668557702</v>
      </c>
      <c r="O2448" s="1">
        <v>-61.0057658181166</v>
      </c>
      <c r="Q2448" s="1" t="s">
        <v>2787</v>
      </c>
      <c r="R2448" s="1" t="s">
        <v>22</v>
      </c>
    </row>
    <row r="2449" spans="1:18" hidden="1" x14ac:dyDescent="0.3">
      <c r="A2449" s="1" t="s">
        <v>2387</v>
      </c>
      <c r="B2449" s="1" t="s">
        <v>8396</v>
      </c>
      <c r="C2449" s="1" t="s">
        <v>2785</v>
      </c>
      <c r="D2449" s="1">
        <v>13.8</v>
      </c>
      <c r="E2449" s="1" t="s">
        <v>2788</v>
      </c>
      <c r="F2449" s="1">
        <v>2</v>
      </c>
      <c r="G2449" s="1" t="str">
        <f t="shared" si="94"/>
        <v>2/6</v>
      </c>
      <c r="H2449" s="1">
        <v>2300</v>
      </c>
      <c r="I2449" s="1">
        <v>82</v>
      </c>
      <c r="J2449" s="1">
        <v>78</v>
      </c>
      <c r="K2449" s="1" t="s">
        <v>56</v>
      </c>
      <c r="L2449" s="1" t="s">
        <v>2516</v>
      </c>
      <c r="M2449" s="1">
        <v>2015</v>
      </c>
      <c r="N2449" s="1">
        <v>45.315608290886203</v>
      </c>
      <c r="O2449" s="1">
        <v>-61.0001529792981</v>
      </c>
      <c r="Q2449" s="1" t="s">
        <v>2787</v>
      </c>
      <c r="R2449" s="1" t="s">
        <v>22</v>
      </c>
    </row>
    <row r="2450" spans="1:18" hidden="1" x14ac:dyDescent="0.3">
      <c r="A2450" s="1" t="s">
        <v>2387</v>
      </c>
      <c r="B2450" s="1" t="s">
        <v>8396</v>
      </c>
      <c r="C2450" s="1" t="s">
        <v>2785</v>
      </c>
      <c r="D2450" s="1">
        <v>13.8</v>
      </c>
      <c r="E2450" s="1" t="s">
        <v>2789</v>
      </c>
      <c r="F2450" s="1">
        <v>3</v>
      </c>
      <c r="G2450" s="1" t="str">
        <f t="shared" si="94"/>
        <v>3/6</v>
      </c>
      <c r="H2450" s="1">
        <v>2300</v>
      </c>
      <c r="I2450" s="1">
        <v>82</v>
      </c>
      <c r="J2450" s="1">
        <v>78</v>
      </c>
      <c r="K2450" s="1" t="s">
        <v>56</v>
      </c>
      <c r="L2450" s="1" t="s">
        <v>2516</v>
      </c>
      <c r="M2450" s="1">
        <v>2015</v>
      </c>
      <c r="N2450" s="1">
        <v>45.314202936788902</v>
      </c>
      <c r="O2450" s="1">
        <v>-60.995806515745301</v>
      </c>
      <c r="Q2450" s="1" t="s">
        <v>2787</v>
      </c>
      <c r="R2450" s="1" t="s">
        <v>22</v>
      </c>
    </row>
    <row r="2451" spans="1:18" hidden="1" x14ac:dyDescent="0.3">
      <c r="A2451" s="1" t="s">
        <v>2387</v>
      </c>
      <c r="B2451" s="1" t="s">
        <v>8396</v>
      </c>
      <c r="C2451" s="1" t="s">
        <v>2785</v>
      </c>
      <c r="D2451" s="1">
        <v>13.8</v>
      </c>
      <c r="E2451" s="1" t="s">
        <v>2790</v>
      </c>
      <c r="F2451" s="1">
        <v>4</v>
      </c>
      <c r="G2451" s="1" t="str">
        <f t="shared" si="94"/>
        <v>4/6</v>
      </c>
      <c r="H2451" s="1">
        <v>2300</v>
      </c>
      <c r="I2451" s="1">
        <v>82</v>
      </c>
      <c r="J2451" s="1">
        <v>78</v>
      </c>
      <c r="K2451" s="1" t="s">
        <v>56</v>
      </c>
      <c r="L2451" s="1" t="s">
        <v>2516</v>
      </c>
      <c r="M2451" s="1">
        <v>2015</v>
      </c>
      <c r="N2451" s="1">
        <v>45.317514948146297</v>
      </c>
      <c r="O2451" s="1">
        <v>-60.996169807195798</v>
      </c>
      <c r="Q2451" s="1" t="s">
        <v>2787</v>
      </c>
      <c r="R2451" s="1" t="s">
        <v>22</v>
      </c>
    </row>
    <row r="2452" spans="1:18" hidden="1" x14ac:dyDescent="0.3">
      <c r="A2452" s="1" t="s">
        <v>2387</v>
      </c>
      <c r="B2452" s="1" t="s">
        <v>8396</v>
      </c>
      <c r="C2452" s="1" t="s">
        <v>2785</v>
      </c>
      <c r="D2452" s="1">
        <v>13.8</v>
      </c>
      <c r="E2452" s="1" t="s">
        <v>2791</v>
      </c>
      <c r="F2452" s="1">
        <v>5</v>
      </c>
      <c r="G2452" s="1" t="str">
        <f t="shared" si="94"/>
        <v>5/6</v>
      </c>
      <c r="H2452" s="1">
        <v>2300</v>
      </c>
      <c r="I2452" s="1">
        <v>82</v>
      </c>
      <c r="J2452" s="1">
        <v>78</v>
      </c>
      <c r="K2452" s="1" t="s">
        <v>56</v>
      </c>
      <c r="L2452" s="1" t="s">
        <v>2516</v>
      </c>
      <c r="M2452" s="1">
        <v>2015</v>
      </c>
      <c r="N2452" s="1">
        <v>45.318851372640097</v>
      </c>
      <c r="O2452" s="1">
        <v>-60.990914584227802</v>
      </c>
      <c r="Q2452" s="1" t="s">
        <v>2787</v>
      </c>
      <c r="R2452" s="1" t="s">
        <v>22</v>
      </c>
    </row>
    <row r="2453" spans="1:18" hidden="1" x14ac:dyDescent="0.3">
      <c r="A2453" s="1" t="s">
        <v>2387</v>
      </c>
      <c r="B2453" s="1" t="s">
        <v>8396</v>
      </c>
      <c r="C2453" s="1" t="s">
        <v>2785</v>
      </c>
      <c r="D2453" s="1">
        <v>13.8</v>
      </c>
      <c r="E2453" s="1" t="s">
        <v>2792</v>
      </c>
      <c r="F2453" s="1">
        <v>6</v>
      </c>
      <c r="G2453" s="1" t="str">
        <f t="shared" si="94"/>
        <v>6/6</v>
      </c>
      <c r="H2453" s="1">
        <v>2300</v>
      </c>
      <c r="I2453" s="1">
        <v>82</v>
      </c>
      <c r="J2453" s="1">
        <v>78</v>
      </c>
      <c r="K2453" s="1" t="s">
        <v>56</v>
      </c>
      <c r="L2453" s="1" t="s">
        <v>2516</v>
      </c>
      <c r="M2453" s="1">
        <v>2015</v>
      </c>
      <c r="N2453" s="1">
        <v>45.319929066949904</v>
      </c>
      <c r="O2453" s="1">
        <v>-60.994888391563599</v>
      </c>
      <c r="Q2453" s="1" t="s">
        <v>2787</v>
      </c>
      <c r="R2453" s="1" t="s">
        <v>22</v>
      </c>
    </row>
    <row r="2454" spans="1:18" hidden="1" x14ac:dyDescent="0.3">
      <c r="A2454" s="1" t="s">
        <v>2387</v>
      </c>
      <c r="B2454" s="1" t="s">
        <v>8396</v>
      </c>
      <c r="C2454" s="1" t="s">
        <v>2631</v>
      </c>
      <c r="D2454" s="1">
        <v>0.15</v>
      </c>
      <c r="E2454" s="1" t="s">
        <v>2632</v>
      </c>
      <c r="F2454" s="1">
        <v>1</v>
      </c>
      <c r="G2454" s="1" t="str">
        <f>F2454&amp;"/"&amp;3</f>
        <v>1/3</v>
      </c>
      <c r="H2454" s="1">
        <v>50</v>
      </c>
      <c r="I2454" s="1">
        <v>15</v>
      </c>
      <c r="J2454" s="1">
        <v>30</v>
      </c>
      <c r="K2454" s="1" t="s">
        <v>2553</v>
      </c>
      <c r="L2454" s="1" t="s">
        <v>2554</v>
      </c>
      <c r="M2454" s="1">
        <v>2013</v>
      </c>
      <c r="N2454" s="1">
        <v>45.172037000000003</v>
      </c>
      <c r="O2454" s="1">
        <v>-61.623947999999999</v>
      </c>
      <c r="Q2454" s="1" t="s">
        <v>2633</v>
      </c>
      <c r="R2454" s="1" t="s">
        <v>1013</v>
      </c>
    </row>
    <row r="2455" spans="1:18" hidden="1" x14ac:dyDescent="0.3">
      <c r="A2455" s="1" t="s">
        <v>2387</v>
      </c>
      <c r="B2455" s="1" t="s">
        <v>8396</v>
      </c>
      <c r="C2455" s="1" t="s">
        <v>2631</v>
      </c>
      <c r="D2455" s="1">
        <v>0.15</v>
      </c>
      <c r="E2455" s="1" t="s">
        <v>2634</v>
      </c>
      <c r="F2455" s="1">
        <v>2</v>
      </c>
      <c r="G2455" s="1" t="str">
        <f>F2455&amp;"/"&amp;3</f>
        <v>2/3</v>
      </c>
      <c r="H2455" s="1">
        <v>50</v>
      </c>
      <c r="I2455" s="1">
        <v>15</v>
      </c>
      <c r="J2455" s="1">
        <v>30</v>
      </c>
      <c r="K2455" s="1" t="s">
        <v>2553</v>
      </c>
      <c r="L2455" s="1" t="s">
        <v>2554</v>
      </c>
      <c r="M2455" s="1">
        <v>2013</v>
      </c>
      <c r="N2455" s="1">
        <v>45.17127</v>
      </c>
      <c r="O2455" s="1">
        <v>-61.623309999999996</v>
      </c>
      <c r="Q2455" s="1" t="s">
        <v>2633</v>
      </c>
      <c r="R2455" s="1" t="s">
        <v>1013</v>
      </c>
    </row>
    <row r="2456" spans="1:18" hidden="1" x14ac:dyDescent="0.3">
      <c r="A2456" s="1" t="s">
        <v>2387</v>
      </c>
      <c r="B2456" s="1" t="s">
        <v>8396</v>
      </c>
      <c r="C2456" s="1" t="s">
        <v>2631</v>
      </c>
      <c r="D2456" s="1">
        <v>0.15</v>
      </c>
      <c r="E2456" s="1" t="s">
        <v>2635</v>
      </c>
      <c r="F2456" s="1">
        <v>3</v>
      </c>
      <c r="G2456" s="1" t="str">
        <f>F2456&amp;"/"&amp;3</f>
        <v>3/3</v>
      </c>
      <c r="H2456" s="1">
        <v>50</v>
      </c>
      <c r="I2456" s="1">
        <v>15</v>
      </c>
      <c r="J2456" s="1">
        <v>30</v>
      </c>
      <c r="K2456" s="1" t="s">
        <v>2553</v>
      </c>
      <c r="L2456" s="1" t="s">
        <v>2554</v>
      </c>
      <c r="M2456" s="1">
        <v>2013</v>
      </c>
      <c r="N2456" s="1">
        <v>45.170496999999997</v>
      </c>
      <c r="O2456" s="1">
        <v>-61.623140999999997</v>
      </c>
      <c r="Q2456" s="1" t="s">
        <v>2633</v>
      </c>
      <c r="R2456" s="1" t="s">
        <v>1013</v>
      </c>
    </row>
    <row r="2457" spans="1:18" hidden="1" x14ac:dyDescent="0.3">
      <c r="A2457" s="1" t="s">
        <v>2387</v>
      </c>
      <c r="B2457" s="1" t="s">
        <v>8396</v>
      </c>
      <c r="C2457" s="1" t="s">
        <v>2693</v>
      </c>
      <c r="D2457" s="1">
        <v>1.99</v>
      </c>
      <c r="E2457" s="1" t="s">
        <v>2694</v>
      </c>
      <c r="F2457" s="1">
        <v>1</v>
      </c>
      <c r="G2457" s="1" t="str">
        <f>F2457&amp;"/"&amp;1</f>
        <v>1/1</v>
      </c>
      <c r="H2457" s="1">
        <v>1990</v>
      </c>
      <c r="I2457" s="1">
        <v>100</v>
      </c>
      <c r="J2457" s="1">
        <v>95</v>
      </c>
      <c r="K2457" s="1" t="s">
        <v>25</v>
      </c>
      <c r="L2457" s="1" t="s">
        <v>2645</v>
      </c>
      <c r="M2457" s="1">
        <v>2014</v>
      </c>
      <c r="N2457" s="1">
        <v>46.332040999999997</v>
      </c>
      <c r="O2457" s="1">
        <v>-61.180835000000002</v>
      </c>
      <c r="P2457" s="1" t="s">
        <v>2682</v>
      </c>
      <c r="Q2457" s="1" t="s">
        <v>2695</v>
      </c>
      <c r="R2457" s="1" t="s">
        <v>22</v>
      </c>
    </row>
    <row r="2458" spans="1:18" hidden="1" x14ac:dyDescent="0.3">
      <c r="A2458" s="1" t="s">
        <v>2387</v>
      </c>
      <c r="B2458" s="1" t="s">
        <v>8396</v>
      </c>
      <c r="C2458" s="1" t="s">
        <v>2636</v>
      </c>
      <c r="D2458" s="1">
        <v>0.05</v>
      </c>
      <c r="E2458" s="1" t="s">
        <v>2637</v>
      </c>
      <c r="F2458" s="1">
        <v>1</v>
      </c>
      <c r="G2458" s="1" t="str">
        <f>F2458&amp;"/"&amp;1</f>
        <v>1/1</v>
      </c>
      <c r="H2458" s="1">
        <v>50</v>
      </c>
      <c r="I2458" s="1">
        <v>15</v>
      </c>
      <c r="J2458" s="1">
        <v>30</v>
      </c>
      <c r="K2458" s="1" t="s">
        <v>2553</v>
      </c>
      <c r="L2458" s="1" t="s">
        <v>2554</v>
      </c>
      <c r="M2458" s="1">
        <v>2013</v>
      </c>
      <c r="N2458" s="1">
        <v>43.674408</v>
      </c>
      <c r="O2458" s="1">
        <v>-65.277704</v>
      </c>
      <c r="Q2458" s="1" t="s">
        <v>2638</v>
      </c>
      <c r="R2458" s="1" t="s">
        <v>1013</v>
      </c>
    </row>
    <row r="2459" spans="1:18" hidden="1" x14ac:dyDescent="0.3">
      <c r="A2459" s="1" t="s">
        <v>2387</v>
      </c>
      <c r="B2459" s="1" t="s">
        <v>8396</v>
      </c>
      <c r="C2459" s="1" t="s">
        <v>2793</v>
      </c>
      <c r="D2459" s="1">
        <v>102</v>
      </c>
      <c r="E2459" s="1" t="s">
        <v>2794</v>
      </c>
      <c r="F2459" s="1">
        <v>1</v>
      </c>
      <c r="G2459" s="1" t="str">
        <f t="shared" ref="G2459:G2492" si="95">F2459&amp;"/"&amp;34</f>
        <v>1/34</v>
      </c>
      <c r="H2459" s="1">
        <v>3000</v>
      </c>
      <c r="I2459" s="1">
        <v>116</v>
      </c>
      <c r="J2459" s="1">
        <v>92</v>
      </c>
      <c r="K2459" s="1" t="s">
        <v>2269</v>
      </c>
      <c r="L2459" s="1" t="s">
        <v>8358</v>
      </c>
      <c r="M2459" s="1">
        <v>2015</v>
      </c>
      <c r="N2459" s="1">
        <v>44.744180999999998</v>
      </c>
      <c r="O2459" s="1">
        <v>-64.308750999999901</v>
      </c>
      <c r="Q2459" s="1" t="s">
        <v>2795</v>
      </c>
      <c r="R2459" s="1" t="s">
        <v>22</v>
      </c>
    </row>
    <row r="2460" spans="1:18" hidden="1" x14ac:dyDescent="0.3">
      <c r="A2460" s="1" t="s">
        <v>2387</v>
      </c>
      <c r="B2460" s="1" t="s">
        <v>8396</v>
      </c>
      <c r="C2460" s="1" t="s">
        <v>2793</v>
      </c>
      <c r="D2460" s="1">
        <v>102</v>
      </c>
      <c r="E2460" s="1" t="s">
        <v>2796</v>
      </c>
      <c r="F2460" s="1">
        <v>2</v>
      </c>
      <c r="G2460" s="1" t="str">
        <f t="shared" si="95"/>
        <v>2/34</v>
      </c>
      <c r="H2460" s="1">
        <v>3000</v>
      </c>
      <c r="I2460" s="1">
        <v>116</v>
      </c>
      <c r="J2460" s="1">
        <v>92</v>
      </c>
      <c r="K2460" s="1" t="s">
        <v>2269</v>
      </c>
      <c r="L2460" s="1" t="s">
        <v>8358</v>
      </c>
      <c r="M2460" s="1">
        <v>2015</v>
      </c>
      <c r="N2460" s="1">
        <v>44.749962135955101</v>
      </c>
      <c r="O2460" s="1">
        <v>-64.307723022819303</v>
      </c>
      <c r="Q2460" s="1" t="s">
        <v>2795</v>
      </c>
      <c r="R2460" s="1" t="s">
        <v>22</v>
      </c>
    </row>
    <row r="2461" spans="1:18" hidden="1" x14ac:dyDescent="0.3">
      <c r="A2461" s="1" t="s">
        <v>2387</v>
      </c>
      <c r="B2461" s="1" t="s">
        <v>8396</v>
      </c>
      <c r="C2461" s="1" t="s">
        <v>2793</v>
      </c>
      <c r="D2461" s="1">
        <v>102</v>
      </c>
      <c r="E2461" s="1" t="s">
        <v>2797</v>
      </c>
      <c r="F2461" s="1">
        <v>3</v>
      </c>
      <c r="G2461" s="1" t="str">
        <f t="shared" si="95"/>
        <v>3/34</v>
      </c>
      <c r="H2461" s="1">
        <v>3000</v>
      </c>
      <c r="I2461" s="1">
        <v>116</v>
      </c>
      <c r="J2461" s="1">
        <v>92</v>
      </c>
      <c r="K2461" s="1" t="s">
        <v>2269</v>
      </c>
      <c r="L2461" s="1" t="s">
        <v>8358</v>
      </c>
      <c r="M2461" s="1">
        <v>2015</v>
      </c>
      <c r="N2461" s="1">
        <v>44.755022440883302</v>
      </c>
      <c r="O2461" s="1">
        <v>-64.310662858894702</v>
      </c>
      <c r="Q2461" s="1" t="s">
        <v>2795</v>
      </c>
      <c r="R2461" s="1" t="s">
        <v>22</v>
      </c>
    </row>
    <row r="2462" spans="1:18" hidden="1" x14ac:dyDescent="0.3">
      <c r="A2462" s="1" t="s">
        <v>2387</v>
      </c>
      <c r="B2462" s="1" t="s">
        <v>8396</v>
      </c>
      <c r="C2462" s="1" t="s">
        <v>2793</v>
      </c>
      <c r="D2462" s="1">
        <v>102</v>
      </c>
      <c r="E2462" s="1" t="s">
        <v>2798</v>
      </c>
      <c r="F2462" s="1">
        <v>4</v>
      </c>
      <c r="G2462" s="1" t="str">
        <f t="shared" si="95"/>
        <v>4/34</v>
      </c>
      <c r="H2462" s="1">
        <v>3000</v>
      </c>
      <c r="I2462" s="1">
        <v>116</v>
      </c>
      <c r="J2462" s="1">
        <v>92</v>
      </c>
      <c r="K2462" s="1" t="s">
        <v>2269</v>
      </c>
      <c r="L2462" s="1" t="s">
        <v>8358</v>
      </c>
      <c r="M2462" s="1">
        <v>2015</v>
      </c>
      <c r="N2462" s="1">
        <v>44.759217504321597</v>
      </c>
      <c r="O2462" s="1">
        <v>-64.317960111591404</v>
      </c>
      <c r="Q2462" s="1" t="s">
        <v>2795</v>
      </c>
      <c r="R2462" s="1" t="s">
        <v>22</v>
      </c>
    </row>
    <row r="2463" spans="1:18" hidden="1" x14ac:dyDescent="0.3">
      <c r="A2463" s="1" t="s">
        <v>2387</v>
      </c>
      <c r="B2463" s="1" t="s">
        <v>8396</v>
      </c>
      <c r="C2463" s="1" t="s">
        <v>2793</v>
      </c>
      <c r="D2463" s="1">
        <v>102</v>
      </c>
      <c r="E2463" s="1" t="s">
        <v>2799</v>
      </c>
      <c r="F2463" s="1">
        <v>5</v>
      </c>
      <c r="G2463" s="1" t="str">
        <f t="shared" si="95"/>
        <v>5/34</v>
      </c>
      <c r="H2463" s="1">
        <v>3000</v>
      </c>
      <c r="I2463" s="1">
        <v>116</v>
      </c>
      <c r="J2463" s="1">
        <v>92</v>
      </c>
      <c r="K2463" s="1" t="s">
        <v>2269</v>
      </c>
      <c r="L2463" s="1" t="s">
        <v>8358</v>
      </c>
      <c r="M2463" s="1">
        <v>2015</v>
      </c>
      <c r="N2463" s="1">
        <v>44.763234806358497</v>
      </c>
      <c r="O2463" s="1">
        <v>-64.313380272812196</v>
      </c>
      <c r="Q2463" s="1" t="s">
        <v>2795</v>
      </c>
      <c r="R2463" s="1" t="s">
        <v>22</v>
      </c>
    </row>
    <row r="2464" spans="1:18" hidden="1" x14ac:dyDescent="0.3">
      <c r="A2464" s="1" t="s">
        <v>2387</v>
      </c>
      <c r="B2464" s="1" t="s">
        <v>8396</v>
      </c>
      <c r="C2464" s="1" t="s">
        <v>2793</v>
      </c>
      <c r="D2464" s="1">
        <v>102</v>
      </c>
      <c r="E2464" s="1" t="s">
        <v>2800</v>
      </c>
      <c r="F2464" s="1">
        <v>6</v>
      </c>
      <c r="G2464" s="1" t="str">
        <f t="shared" si="95"/>
        <v>6/34</v>
      </c>
      <c r="H2464" s="1">
        <v>3000</v>
      </c>
      <c r="I2464" s="1">
        <v>116</v>
      </c>
      <c r="J2464" s="1">
        <v>92</v>
      </c>
      <c r="K2464" s="1" t="s">
        <v>2269</v>
      </c>
      <c r="L2464" s="1" t="s">
        <v>8358</v>
      </c>
      <c r="M2464" s="1">
        <v>2015</v>
      </c>
      <c r="N2464" s="1">
        <v>44.770335453071297</v>
      </c>
      <c r="O2464" s="1">
        <v>-64.314667696852794</v>
      </c>
      <c r="Q2464" s="1" t="s">
        <v>2795</v>
      </c>
      <c r="R2464" s="1" t="s">
        <v>22</v>
      </c>
    </row>
    <row r="2465" spans="1:18" hidden="1" x14ac:dyDescent="0.3">
      <c r="A2465" s="1" t="s">
        <v>2387</v>
      </c>
      <c r="B2465" s="1" t="s">
        <v>8396</v>
      </c>
      <c r="C2465" s="1" t="s">
        <v>2793</v>
      </c>
      <c r="D2465" s="1">
        <v>102</v>
      </c>
      <c r="E2465" s="1" t="s">
        <v>2801</v>
      </c>
      <c r="F2465" s="1">
        <v>7</v>
      </c>
      <c r="G2465" s="1" t="str">
        <f t="shared" si="95"/>
        <v>7/34</v>
      </c>
      <c r="H2465" s="1">
        <v>3000</v>
      </c>
      <c r="I2465" s="1">
        <v>116</v>
      </c>
      <c r="J2465" s="1">
        <v>92</v>
      </c>
      <c r="K2465" s="1" t="s">
        <v>2269</v>
      </c>
      <c r="L2465" s="1" t="s">
        <v>8358</v>
      </c>
      <c r="M2465" s="1">
        <v>2015</v>
      </c>
      <c r="N2465" s="1">
        <v>44.792337876320502</v>
      </c>
      <c r="O2465" s="1">
        <v>-64.311478026313097</v>
      </c>
      <c r="Q2465" s="1" t="s">
        <v>2795</v>
      </c>
      <c r="R2465" s="1" t="s">
        <v>22</v>
      </c>
    </row>
    <row r="2466" spans="1:18" hidden="1" x14ac:dyDescent="0.3">
      <c r="A2466" s="1" t="s">
        <v>2387</v>
      </c>
      <c r="B2466" s="1" t="s">
        <v>8396</v>
      </c>
      <c r="C2466" s="1" t="s">
        <v>2793</v>
      </c>
      <c r="D2466" s="1">
        <v>102</v>
      </c>
      <c r="E2466" s="1" t="s">
        <v>2802</v>
      </c>
      <c r="F2466" s="1">
        <v>8</v>
      </c>
      <c r="G2466" s="1" t="str">
        <f t="shared" si="95"/>
        <v>8/34</v>
      </c>
      <c r="H2466" s="1">
        <v>3000</v>
      </c>
      <c r="I2466" s="1">
        <v>116</v>
      </c>
      <c r="J2466" s="1">
        <v>92</v>
      </c>
      <c r="K2466" s="1" t="s">
        <v>2269</v>
      </c>
      <c r="L2466" s="1" t="s">
        <v>8358</v>
      </c>
      <c r="M2466" s="1">
        <v>2015</v>
      </c>
      <c r="N2466" s="1">
        <v>44.795865193300997</v>
      </c>
      <c r="O2466" s="1">
        <v>-64.299759798880501</v>
      </c>
      <c r="Q2466" s="1" t="s">
        <v>2795</v>
      </c>
      <c r="R2466" s="1" t="s">
        <v>22</v>
      </c>
    </row>
    <row r="2467" spans="1:18" hidden="1" x14ac:dyDescent="0.3">
      <c r="A2467" s="1" t="s">
        <v>2387</v>
      </c>
      <c r="B2467" s="1" t="s">
        <v>8396</v>
      </c>
      <c r="C2467" s="1" t="s">
        <v>2793</v>
      </c>
      <c r="D2467" s="1">
        <v>102</v>
      </c>
      <c r="E2467" s="1" t="s">
        <v>2803</v>
      </c>
      <c r="F2467" s="1">
        <v>9</v>
      </c>
      <c r="G2467" s="1" t="str">
        <f t="shared" si="95"/>
        <v>9/34</v>
      </c>
      <c r="H2467" s="1">
        <v>3000</v>
      </c>
      <c r="I2467" s="1">
        <v>116</v>
      </c>
      <c r="J2467" s="1">
        <v>92</v>
      </c>
      <c r="K2467" s="1" t="s">
        <v>2269</v>
      </c>
      <c r="L2467" s="1" t="s">
        <v>8358</v>
      </c>
      <c r="M2467" s="1">
        <v>2015</v>
      </c>
      <c r="N2467" s="1">
        <v>44.797663309304497</v>
      </c>
      <c r="O2467" s="1">
        <v>-64.307458867729906</v>
      </c>
      <c r="Q2467" s="1" t="s">
        <v>2795</v>
      </c>
      <c r="R2467" s="1" t="s">
        <v>22</v>
      </c>
    </row>
    <row r="2468" spans="1:18" hidden="1" x14ac:dyDescent="0.3">
      <c r="A2468" s="1" t="s">
        <v>2387</v>
      </c>
      <c r="B2468" s="1" t="s">
        <v>8396</v>
      </c>
      <c r="C2468" s="1" t="s">
        <v>2793</v>
      </c>
      <c r="D2468" s="1">
        <v>102</v>
      </c>
      <c r="E2468" s="1" t="s">
        <v>2804</v>
      </c>
      <c r="F2468" s="1">
        <v>10</v>
      </c>
      <c r="G2468" s="1" t="str">
        <f t="shared" si="95"/>
        <v>10/34</v>
      </c>
      <c r="H2468" s="1">
        <v>3000</v>
      </c>
      <c r="I2468" s="1">
        <v>116</v>
      </c>
      <c r="J2468" s="1">
        <v>92</v>
      </c>
      <c r="K2468" s="1" t="s">
        <v>2269</v>
      </c>
      <c r="L2468" s="1" t="s">
        <v>8358</v>
      </c>
      <c r="M2468" s="1">
        <v>2015</v>
      </c>
      <c r="N2468" s="1">
        <v>44.8019211869657</v>
      </c>
      <c r="O2468" s="1">
        <v>-64.305986643964502</v>
      </c>
      <c r="Q2468" s="1" t="s">
        <v>2795</v>
      </c>
      <c r="R2468" s="1" t="s">
        <v>22</v>
      </c>
    </row>
    <row r="2469" spans="1:18" hidden="1" x14ac:dyDescent="0.3">
      <c r="A2469" s="1" t="s">
        <v>2387</v>
      </c>
      <c r="B2469" s="1" t="s">
        <v>8396</v>
      </c>
      <c r="C2469" s="1" t="s">
        <v>2793</v>
      </c>
      <c r="D2469" s="1">
        <v>102</v>
      </c>
      <c r="E2469" s="1" t="s">
        <v>2805</v>
      </c>
      <c r="F2469" s="1">
        <v>11</v>
      </c>
      <c r="G2469" s="1" t="str">
        <f t="shared" si="95"/>
        <v>11/34</v>
      </c>
      <c r="H2469" s="1">
        <v>3000</v>
      </c>
      <c r="I2469" s="1">
        <v>116</v>
      </c>
      <c r="J2469" s="1">
        <v>92</v>
      </c>
      <c r="K2469" s="1" t="s">
        <v>2269</v>
      </c>
      <c r="L2469" s="1" t="s">
        <v>8358</v>
      </c>
      <c r="M2469" s="1">
        <v>2015</v>
      </c>
      <c r="N2469" s="1">
        <v>44.770408448742899</v>
      </c>
      <c r="O2469" s="1">
        <v>-64.326979496130306</v>
      </c>
      <c r="Q2469" s="1" t="s">
        <v>2795</v>
      </c>
      <c r="R2469" s="1" t="s">
        <v>22</v>
      </c>
    </row>
    <row r="2470" spans="1:18" hidden="1" x14ac:dyDescent="0.3">
      <c r="A2470" s="1" t="s">
        <v>2387</v>
      </c>
      <c r="B2470" s="1" t="s">
        <v>8396</v>
      </c>
      <c r="C2470" s="1" t="s">
        <v>2793</v>
      </c>
      <c r="D2470" s="1">
        <v>102</v>
      </c>
      <c r="E2470" s="1" t="s">
        <v>2806</v>
      </c>
      <c r="F2470" s="1">
        <v>12</v>
      </c>
      <c r="G2470" s="1" t="str">
        <f t="shared" si="95"/>
        <v>12/34</v>
      </c>
      <c r="H2470" s="1">
        <v>3000</v>
      </c>
      <c r="I2470" s="1">
        <v>116</v>
      </c>
      <c r="J2470" s="1">
        <v>92</v>
      </c>
      <c r="K2470" s="1" t="s">
        <v>2269</v>
      </c>
      <c r="L2470" s="1" t="s">
        <v>8358</v>
      </c>
      <c r="M2470" s="1">
        <v>2015</v>
      </c>
      <c r="N2470" s="1">
        <v>44.744455000000002</v>
      </c>
      <c r="O2470" s="1">
        <v>-64.344348999999895</v>
      </c>
      <c r="Q2470" s="1" t="s">
        <v>2795</v>
      </c>
      <c r="R2470" s="1" t="s">
        <v>22</v>
      </c>
    </row>
    <row r="2471" spans="1:18" hidden="1" x14ac:dyDescent="0.3">
      <c r="A2471" s="1" t="s">
        <v>2387</v>
      </c>
      <c r="B2471" s="1" t="s">
        <v>8396</v>
      </c>
      <c r="C2471" s="1" t="s">
        <v>2793</v>
      </c>
      <c r="D2471" s="1">
        <v>102</v>
      </c>
      <c r="E2471" s="1" t="s">
        <v>2807</v>
      </c>
      <c r="F2471" s="1">
        <v>13</v>
      </c>
      <c r="G2471" s="1" t="str">
        <f t="shared" si="95"/>
        <v>13/34</v>
      </c>
      <c r="H2471" s="1">
        <v>3000</v>
      </c>
      <c r="I2471" s="1">
        <v>116</v>
      </c>
      <c r="J2471" s="1">
        <v>92</v>
      </c>
      <c r="K2471" s="1" t="s">
        <v>2269</v>
      </c>
      <c r="L2471" s="1" t="s">
        <v>8358</v>
      </c>
      <c r="M2471" s="1">
        <v>2015</v>
      </c>
      <c r="N2471" s="1">
        <v>44.748249999999999</v>
      </c>
      <c r="O2471" s="1">
        <v>-64.351408000000006</v>
      </c>
      <c r="Q2471" s="1" t="s">
        <v>2795</v>
      </c>
      <c r="R2471" s="1" t="s">
        <v>22</v>
      </c>
    </row>
    <row r="2472" spans="1:18" hidden="1" x14ac:dyDescent="0.3">
      <c r="A2472" s="1" t="s">
        <v>2387</v>
      </c>
      <c r="B2472" s="1" t="s">
        <v>8396</v>
      </c>
      <c r="C2472" s="1" t="s">
        <v>2793</v>
      </c>
      <c r="D2472" s="1">
        <v>102</v>
      </c>
      <c r="E2472" s="1" t="s">
        <v>2808</v>
      </c>
      <c r="F2472" s="1">
        <v>14</v>
      </c>
      <c r="G2472" s="1" t="str">
        <f t="shared" si="95"/>
        <v>14/34</v>
      </c>
      <c r="H2472" s="1">
        <v>3000</v>
      </c>
      <c r="I2472" s="1">
        <v>116</v>
      </c>
      <c r="J2472" s="1">
        <v>92</v>
      </c>
      <c r="K2472" s="1" t="s">
        <v>2269</v>
      </c>
      <c r="L2472" s="1" t="s">
        <v>8358</v>
      </c>
      <c r="M2472" s="1">
        <v>2015</v>
      </c>
      <c r="N2472" s="1">
        <v>44.752912999999999</v>
      </c>
      <c r="O2472" s="1">
        <v>-64.339563999999896</v>
      </c>
      <c r="Q2472" s="1" t="s">
        <v>2795</v>
      </c>
      <c r="R2472" s="1" t="s">
        <v>22</v>
      </c>
    </row>
    <row r="2473" spans="1:18" hidden="1" x14ac:dyDescent="0.3">
      <c r="A2473" s="1" t="s">
        <v>2387</v>
      </c>
      <c r="B2473" s="1" t="s">
        <v>8396</v>
      </c>
      <c r="C2473" s="1" t="s">
        <v>2793</v>
      </c>
      <c r="D2473" s="1">
        <v>102</v>
      </c>
      <c r="E2473" s="1" t="s">
        <v>2809</v>
      </c>
      <c r="F2473" s="1">
        <v>15</v>
      </c>
      <c r="G2473" s="1" t="str">
        <f t="shared" si="95"/>
        <v>15/34</v>
      </c>
      <c r="H2473" s="1">
        <v>3000</v>
      </c>
      <c r="I2473" s="1">
        <v>116</v>
      </c>
      <c r="J2473" s="1">
        <v>92</v>
      </c>
      <c r="K2473" s="1" t="s">
        <v>2269</v>
      </c>
      <c r="L2473" s="1" t="s">
        <v>8358</v>
      </c>
      <c r="M2473" s="1">
        <v>2015</v>
      </c>
      <c r="N2473" s="1">
        <v>44.764080999999997</v>
      </c>
      <c r="O2473" s="1">
        <v>-64.337095999999903</v>
      </c>
      <c r="Q2473" s="1" t="s">
        <v>2795</v>
      </c>
      <c r="R2473" s="1" t="s">
        <v>22</v>
      </c>
    </row>
    <row r="2474" spans="1:18" hidden="1" x14ac:dyDescent="0.3">
      <c r="A2474" s="1" t="s">
        <v>2387</v>
      </c>
      <c r="B2474" s="1" t="s">
        <v>8396</v>
      </c>
      <c r="C2474" s="1" t="s">
        <v>2793</v>
      </c>
      <c r="D2474" s="1">
        <v>102</v>
      </c>
      <c r="E2474" s="1" t="s">
        <v>2810</v>
      </c>
      <c r="F2474" s="1">
        <v>16</v>
      </c>
      <c r="G2474" s="1" t="str">
        <f t="shared" si="95"/>
        <v>16/34</v>
      </c>
      <c r="H2474" s="1">
        <v>3000</v>
      </c>
      <c r="I2474" s="1">
        <v>116</v>
      </c>
      <c r="J2474" s="1">
        <v>92</v>
      </c>
      <c r="K2474" s="1" t="s">
        <v>2269</v>
      </c>
      <c r="L2474" s="1" t="s">
        <v>8358</v>
      </c>
      <c r="M2474" s="1">
        <v>2015</v>
      </c>
      <c r="N2474" s="1">
        <v>44.769657000000002</v>
      </c>
      <c r="O2474" s="1">
        <v>-64.335550999999896</v>
      </c>
      <c r="Q2474" s="1" t="s">
        <v>2795</v>
      </c>
      <c r="R2474" s="1" t="s">
        <v>22</v>
      </c>
    </row>
    <row r="2475" spans="1:18" hidden="1" x14ac:dyDescent="0.3">
      <c r="A2475" s="1" t="s">
        <v>2387</v>
      </c>
      <c r="B2475" s="1" t="s">
        <v>8396</v>
      </c>
      <c r="C2475" s="1" t="s">
        <v>2793</v>
      </c>
      <c r="D2475" s="1">
        <v>102</v>
      </c>
      <c r="E2475" s="1" t="s">
        <v>2811</v>
      </c>
      <c r="F2475" s="1">
        <v>17</v>
      </c>
      <c r="G2475" s="1" t="str">
        <f t="shared" si="95"/>
        <v>17/34</v>
      </c>
      <c r="H2475" s="1">
        <v>3000</v>
      </c>
      <c r="I2475" s="1">
        <v>116</v>
      </c>
      <c r="J2475" s="1">
        <v>92</v>
      </c>
      <c r="K2475" s="1" t="s">
        <v>2269</v>
      </c>
      <c r="L2475" s="1" t="s">
        <v>8358</v>
      </c>
      <c r="M2475" s="1">
        <v>2015</v>
      </c>
      <c r="N2475" s="1">
        <v>44.773175999999999</v>
      </c>
      <c r="O2475" s="1">
        <v>-64.339091999999994</v>
      </c>
      <c r="Q2475" s="1" t="s">
        <v>2795</v>
      </c>
      <c r="R2475" s="1" t="s">
        <v>22</v>
      </c>
    </row>
    <row r="2476" spans="1:18" hidden="1" x14ac:dyDescent="0.3">
      <c r="A2476" s="1" t="s">
        <v>2387</v>
      </c>
      <c r="B2476" s="1" t="s">
        <v>8396</v>
      </c>
      <c r="C2476" s="1" t="s">
        <v>2793</v>
      </c>
      <c r="D2476" s="1">
        <v>102</v>
      </c>
      <c r="E2476" s="1" t="s">
        <v>2812</v>
      </c>
      <c r="F2476" s="1">
        <v>18</v>
      </c>
      <c r="G2476" s="1" t="str">
        <f t="shared" si="95"/>
        <v>18/34</v>
      </c>
      <c r="H2476" s="1">
        <v>3000</v>
      </c>
      <c r="I2476" s="1">
        <v>116</v>
      </c>
      <c r="J2476" s="1">
        <v>92</v>
      </c>
      <c r="K2476" s="1" t="s">
        <v>2269</v>
      </c>
      <c r="L2476" s="1" t="s">
        <v>8358</v>
      </c>
      <c r="M2476" s="1">
        <v>2015</v>
      </c>
      <c r="N2476" s="1">
        <v>44.778934</v>
      </c>
      <c r="O2476" s="1">
        <v>-64.336602999999897</v>
      </c>
      <c r="Q2476" s="1" t="s">
        <v>2795</v>
      </c>
      <c r="R2476" s="1" t="s">
        <v>22</v>
      </c>
    </row>
    <row r="2477" spans="1:18" hidden="1" x14ac:dyDescent="0.3">
      <c r="A2477" s="1" t="s">
        <v>2387</v>
      </c>
      <c r="B2477" s="1" t="s">
        <v>8396</v>
      </c>
      <c r="C2477" s="1" t="s">
        <v>2793</v>
      </c>
      <c r="D2477" s="1">
        <v>102</v>
      </c>
      <c r="E2477" s="1" t="s">
        <v>2813</v>
      </c>
      <c r="F2477" s="1">
        <v>19</v>
      </c>
      <c r="G2477" s="1" t="str">
        <f t="shared" si="95"/>
        <v>19/34</v>
      </c>
      <c r="H2477" s="1">
        <v>3000</v>
      </c>
      <c r="I2477" s="1">
        <v>116</v>
      </c>
      <c r="J2477" s="1">
        <v>92</v>
      </c>
      <c r="K2477" s="1" t="s">
        <v>2269</v>
      </c>
      <c r="L2477" s="1" t="s">
        <v>8358</v>
      </c>
      <c r="M2477" s="1">
        <v>2015</v>
      </c>
      <c r="N2477" s="1">
        <v>44.782482000000002</v>
      </c>
      <c r="O2477" s="1">
        <v>-64.344800000000006</v>
      </c>
      <c r="Q2477" s="1" t="s">
        <v>2795</v>
      </c>
      <c r="R2477" s="1" t="s">
        <v>22</v>
      </c>
    </row>
    <row r="2478" spans="1:18" hidden="1" x14ac:dyDescent="0.3">
      <c r="A2478" s="1" t="s">
        <v>2387</v>
      </c>
      <c r="B2478" s="1" t="s">
        <v>8396</v>
      </c>
      <c r="C2478" s="1" t="s">
        <v>2793</v>
      </c>
      <c r="D2478" s="1">
        <v>102</v>
      </c>
      <c r="E2478" s="1" t="s">
        <v>2814</v>
      </c>
      <c r="F2478" s="1">
        <v>20</v>
      </c>
      <c r="G2478" s="1" t="str">
        <f t="shared" si="95"/>
        <v>20/34</v>
      </c>
      <c r="H2478" s="1">
        <v>3000</v>
      </c>
      <c r="I2478" s="1">
        <v>116</v>
      </c>
      <c r="J2478" s="1">
        <v>92</v>
      </c>
      <c r="K2478" s="1" t="s">
        <v>2269</v>
      </c>
      <c r="L2478" s="1" t="s">
        <v>8358</v>
      </c>
      <c r="M2478" s="1">
        <v>2015</v>
      </c>
      <c r="N2478" s="1">
        <v>44.767477999999997</v>
      </c>
      <c r="O2478" s="1">
        <v>-64.341752999999898</v>
      </c>
      <c r="Q2478" s="1" t="s">
        <v>2795</v>
      </c>
      <c r="R2478" s="1" t="s">
        <v>22</v>
      </c>
    </row>
    <row r="2479" spans="1:18" hidden="1" x14ac:dyDescent="0.3">
      <c r="A2479" s="1" t="s">
        <v>2387</v>
      </c>
      <c r="B2479" s="1" t="s">
        <v>8396</v>
      </c>
      <c r="C2479" s="1" t="s">
        <v>2793</v>
      </c>
      <c r="D2479" s="1">
        <v>102</v>
      </c>
      <c r="E2479" s="1" t="s">
        <v>2815</v>
      </c>
      <c r="F2479" s="1">
        <v>21</v>
      </c>
      <c r="G2479" s="1" t="str">
        <f t="shared" si="95"/>
        <v>21/34</v>
      </c>
      <c r="H2479" s="1">
        <v>3000</v>
      </c>
      <c r="I2479" s="1">
        <v>116</v>
      </c>
      <c r="J2479" s="1">
        <v>92</v>
      </c>
      <c r="K2479" s="1" t="s">
        <v>2269</v>
      </c>
      <c r="L2479" s="1" t="s">
        <v>8358</v>
      </c>
      <c r="M2479" s="1">
        <v>2015</v>
      </c>
      <c r="N2479" s="1">
        <v>44.766778000000002</v>
      </c>
      <c r="O2479" s="1">
        <v>-64.349369999999894</v>
      </c>
      <c r="Q2479" s="1" t="s">
        <v>2795</v>
      </c>
      <c r="R2479" s="1" t="s">
        <v>22</v>
      </c>
    </row>
    <row r="2480" spans="1:18" hidden="1" x14ac:dyDescent="0.3">
      <c r="A2480" s="1" t="s">
        <v>2387</v>
      </c>
      <c r="B2480" s="1" t="s">
        <v>8396</v>
      </c>
      <c r="C2480" s="1" t="s">
        <v>2793</v>
      </c>
      <c r="D2480" s="1">
        <v>102</v>
      </c>
      <c r="E2480" s="1" t="s">
        <v>2816</v>
      </c>
      <c r="F2480" s="1">
        <v>22</v>
      </c>
      <c r="G2480" s="1" t="str">
        <f t="shared" si="95"/>
        <v>22/34</v>
      </c>
      <c r="H2480" s="1">
        <v>3000</v>
      </c>
      <c r="I2480" s="1">
        <v>116</v>
      </c>
      <c r="J2480" s="1">
        <v>92</v>
      </c>
      <c r="K2480" s="1" t="s">
        <v>2269</v>
      </c>
      <c r="L2480" s="1" t="s">
        <v>8358</v>
      </c>
      <c r="M2480" s="1">
        <v>2015</v>
      </c>
      <c r="N2480" s="1">
        <v>44.770662000000002</v>
      </c>
      <c r="O2480" s="1">
        <v>-64.349434000000002</v>
      </c>
      <c r="Q2480" s="1" t="s">
        <v>2795</v>
      </c>
      <c r="R2480" s="1" t="s">
        <v>22</v>
      </c>
    </row>
    <row r="2481" spans="1:18" hidden="1" x14ac:dyDescent="0.3">
      <c r="A2481" s="1" t="s">
        <v>2387</v>
      </c>
      <c r="B2481" s="1" t="s">
        <v>8396</v>
      </c>
      <c r="C2481" s="1" t="s">
        <v>2793</v>
      </c>
      <c r="D2481" s="1">
        <v>102</v>
      </c>
      <c r="E2481" s="1" t="s">
        <v>2817</v>
      </c>
      <c r="F2481" s="1">
        <v>23</v>
      </c>
      <c r="G2481" s="1" t="str">
        <f t="shared" si="95"/>
        <v>23/34</v>
      </c>
      <c r="H2481" s="1">
        <v>3000</v>
      </c>
      <c r="I2481" s="1">
        <v>116</v>
      </c>
      <c r="J2481" s="1">
        <v>92</v>
      </c>
      <c r="K2481" s="1" t="s">
        <v>2269</v>
      </c>
      <c r="L2481" s="1" t="s">
        <v>8358</v>
      </c>
      <c r="M2481" s="1">
        <v>2015</v>
      </c>
      <c r="N2481" s="1">
        <v>44.774714000000003</v>
      </c>
      <c r="O2481" s="1">
        <v>-64.352931999999896</v>
      </c>
      <c r="Q2481" s="1" t="s">
        <v>2795</v>
      </c>
      <c r="R2481" s="1" t="s">
        <v>22</v>
      </c>
    </row>
    <row r="2482" spans="1:18" hidden="1" x14ac:dyDescent="0.3">
      <c r="A2482" s="1" t="s">
        <v>2387</v>
      </c>
      <c r="B2482" s="1" t="s">
        <v>8396</v>
      </c>
      <c r="C2482" s="1" t="s">
        <v>2793</v>
      </c>
      <c r="D2482" s="1">
        <v>102</v>
      </c>
      <c r="E2482" s="1" t="s">
        <v>2818</v>
      </c>
      <c r="F2482" s="1">
        <v>24</v>
      </c>
      <c r="G2482" s="1" t="str">
        <f t="shared" si="95"/>
        <v>24/34</v>
      </c>
      <c r="H2482" s="1">
        <v>3000</v>
      </c>
      <c r="I2482" s="1">
        <v>116</v>
      </c>
      <c r="J2482" s="1">
        <v>92</v>
      </c>
      <c r="K2482" s="1" t="s">
        <v>2269</v>
      </c>
      <c r="L2482" s="1" t="s">
        <v>8358</v>
      </c>
      <c r="M2482" s="1">
        <v>2015</v>
      </c>
      <c r="N2482" s="1">
        <v>44.779223000000002</v>
      </c>
      <c r="O2482" s="1">
        <v>-64.350141999999906</v>
      </c>
      <c r="Q2482" s="1" t="s">
        <v>2795</v>
      </c>
      <c r="R2482" s="1" t="s">
        <v>22</v>
      </c>
    </row>
    <row r="2483" spans="1:18" hidden="1" x14ac:dyDescent="0.3">
      <c r="A2483" s="1" t="s">
        <v>2387</v>
      </c>
      <c r="B2483" s="1" t="s">
        <v>8396</v>
      </c>
      <c r="C2483" s="1" t="s">
        <v>2793</v>
      </c>
      <c r="D2483" s="1">
        <v>102</v>
      </c>
      <c r="E2483" s="1" t="s">
        <v>2819</v>
      </c>
      <c r="F2483" s="1">
        <v>25</v>
      </c>
      <c r="G2483" s="1" t="str">
        <f t="shared" si="95"/>
        <v>25/34</v>
      </c>
      <c r="H2483" s="1">
        <v>3000</v>
      </c>
      <c r="I2483" s="1">
        <v>116</v>
      </c>
      <c r="J2483" s="1">
        <v>92</v>
      </c>
      <c r="K2483" s="1" t="s">
        <v>2269</v>
      </c>
      <c r="L2483" s="1" t="s">
        <v>8358</v>
      </c>
      <c r="M2483" s="1">
        <v>2015</v>
      </c>
      <c r="N2483" s="1">
        <v>44.781599</v>
      </c>
      <c r="O2483" s="1">
        <v>-64.361278999999996</v>
      </c>
      <c r="Q2483" s="1" t="s">
        <v>2795</v>
      </c>
      <c r="R2483" s="1" t="s">
        <v>22</v>
      </c>
    </row>
    <row r="2484" spans="1:18" hidden="1" x14ac:dyDescent="0.3">
      <c r="A2484" s="1" t="s">
        <v>2387</v>
      </c>
      <c r="B2484" s="1" t="s">
        <v>8396</v>
      </c>
      <c r="C2484" s="1" t="s">
        <v>2793</v>
      </c>
      <c r="D2484" s="1">
        <v>102</v>
      </c>
      <c r="E2484" s="1" t="s">
        <v>2820</v>
      </c>
      <c r="F2484" s="1">
        <v>26</v>
      </c>
      <c r="G2484" s="1" t="str">
        <f t="shared" si="95"/>
        <v>26/34</v>
      </c>
      <c r="H2484" s="1">
        <v>3000</v>
      </c>
      <c r="I2484" s="1">
        <v>116</v>
      </c>
      <c r="J2484" s="1">
        <v>92</v>
      </c>
      <c r="K2484" s="1" t="s">
        <v>2269</v>
      </c>
      <c r="L2484" s="1" t="s">
        <v>8358</v>
      </c>
      <c r="M2484" s="1">
        <v>2015</v>
      </c>
      <c r="N2484" s="1">
        <v>44.785209000000002</v>
      </c>
      <c r="O2484" s="1">
        <v>-64.355055999999905</v>
      </c>
      <c r="Q2484" s="1" t="s">
        <v>2795</v>
      </c>
      <c r="R2484" s="1" t="s">
        <v>22</v>
      </c>
    </row>
    <row r="2485" spans="1:18" hidden="1" x14ac:dyDescent="0.3">
      <c r="A2485" s="1" t="s">
        <v>2387</v>
      </c>
      <c r="B2485" s="1" t="s">
        <v>8396</v>
      </c>
      <c r="C2485" s="1" t="s">
        <v>2793</v>
      </c>
      <c r="D2485" s="1">
        <v>102</v>
      </c>
      <c r="E2485" s="1" t="s">
        <v>2821</v>
      </c>
      <c r="F2485" s="1">
        <v>27</v>
      </c>
      <c r="G2485" s="1" t="str">
        <f t="shared" si="95"/>
        <v>27/34</v>
      </c>
      <c r="H2485" s="1">
        <v>3000</v>
      </c>
      <c r="I2485" s="1">
        <v>116</v>
      </c>
      <c r="J2485" s="1">
        <v>92</v>
      </c>
      <c r="K2485" s="1" t="s">
        <v>2269</v>
      </c>
      <c r="L2485" s="1" t="s">
        <v>8358</v>
      </c>
      <c r="M2485" s="1">
        <v>2015</v>
      </c>
      <c r="N2485" s="1">
        <v>44.788406999999999</v>
      </c>
      <c r="O2485" s="1">
        <v>-64.350249999999903</v>
      </c>
      <c r="Q2485" s="1" t="s">
        <v>2795</v>
      </c>
      <c r="R2485" s="1" t="s">
        <v>22</v>
      </c>
    </row>
    <row r="2486" spans="1:18" hidden="1" x14ac:dyDescent="0.3">
      <c r="A2486" s="1" t="s">
        <v>2387</v>
      </c>
      <c r="B2486" s="1" t="s">
        <v>8396</v>
      </c>
      <c r="C2486" s="1" t="s">
        <v>2793</v>
      </c>
      <c r="D2486" s="1">
        <v>102</v>
      </c>
      <c r="E2486" s="1" t="s">
        <v>2822</v>
      </c>
      <c r="F2486" s="1">
        <v>28</v>
      </c>
      <c r="G2486" s="1" t="str">
        <f t="shared" si="95"/>
        <v>28/34</v>
      </c>
      <c r="H2486" s="1">
        <v>3000</v>
      </c>
      <c r="I2486" s="1">
        <v>116</v>
      </c>
      <c r="J2486" s="1">
        <v>92</v>
      </c>
      <c r="K2486" s="1" t="s">
        <v>2269</v>
      </c>
      <c r="L2486" s="1" t="s">
        <v>8358</v>
      </c>
      <c r="M2486" s="1">
        <v>2015</v>
      </c>
      <c r="N2486" s="1">
        <v>44.789945000000003</v>
      </c>
      <c r="O2486" s="1">
        <v>-64.360355999999896</v>
      </c>
      <c r="Q2486" s="1" t="s">
        <v>2795</v>
      </c>
      <c r="R2486" s="1" t="s">
        <v>22</v>
      </c>
    </row>
    <row r="2487" spans="1:18" hidden="1" x14ac:dyDescent="0.3">
      <c r="A2487" s="1" t="s">
        <v>2387</v>
      </c>
      <c r="B2487" s="1" t="s">
        <v>8396</v>
      </c>
      <c r="C2487" s="1" t="s">
        <v>2793</v>
      </c>
      <c r="D2487" s="1">
        <v>102</v>
      </c>
      <c r="E2487" s="1" t="s">
        <v>2823</v>
      </c>
      <c r="F2487" s="1">
        <v>29</v>
      </c>
      <c r="G2487" s="1" t="str">
        <f t="shared" si="95"/>
        <v>29/34</v>
      </c>
      <c r="H2487" s="1">
        <v>3000</v>
      </c>
      <c r="I2487" s="1">
        <v>116</v>
      </c>
      <c r="J2487" s="1">
        <v>92</v>
      </c>
      <c r="K2487" s="1" t="s">
        <v>2269</v>
      </c>
      <c r="L2487" s="1" t="s">
        <v>8358</v>
      </c>
      <c r="M2487" s="1">
        <v>2015</v>
      </c>
      <c r="N2487" s="1">
        <v>44.770753999999997</v>
      </c>
      <c r="O2487" s="1">
        <v>-64.360398999999902</v>
      </c>
      <c r="Q2487" s="1" t="s">
        <v>2795</v>
      </c>
      <c r="R2487" s="1" t="s">
        <v>22</v>
      </c>
    </row>
    <row r="2488" spans="1:18" hidden="1" x14ac:dyDescent="0.3">
      <c r="A2488" s="1" t="s">
        <v>2387</v>
      </c>
      <c r="B2488" s="1" t="s">
        <v>8396</v>
      </c>
      <c r="C2488" s="1" t="s">
        <v>2793</v>
      </c>
      <c r="D2488" s="1">
        <v>102</v>
      </c>
      <c r="E2488" s="1" t="s">
        <v>2824</v>
      </c>
      <c r="F2488" s="1">
        <v>30</v>
      </c>
      <c r="G2488" s="1" t="str">
        <f t="shared" si="95"/>
        <v>30/34</v>
      </c>
      <c r="H2488" s="1">
        <v>3000</v>
      </c>
      <c r="I2488" s="1">
        <v>116</v>
      </c>
      <c r="J2488" s="1">
        <v>92</v>
      </c>
      <c r="K2488" s="1" t="s">
        <v>2269</v>
      </c>
      <c r="L2488" s="1" t="s">
        <v>8358</v>
      </c>
      <c r="M2488" s="1">
        <v>2015</v>
      </c>
      <c r="N2488" s="1">
        <v>44.774897000000003</v>
      </c>
      <c r="O2488" s="1">
        <v>-64.372608999999898</v>
      </c>
      <c r="Q2488" s="1" t="s">
        <v>2795</v>
      </c>
      <c r="R2488" s="1" t="s">
        <v>22</v>
      </c>
    </row>
    <row r="2489" spans="1:18" hidden="1" x14ac:dyDescent="0.3">
      <c r="A2489" s="1" t="s">
        <v>2387</v>
      </c>
      <c r="B2489" s="1" t="s">
        <v>8396</v>
      </c>
      <c r="C2489" s="1" t="s">
        <v>2793</v>
      </c>
      <c r="D2489" s="1">
        <v>102</v>
      </c>
      <c r="E2489" s="1" t="s">
        <v>2825</v>
      </c>
      <c r="F2489" s="1">
        <v>31</v>
      </c>
      <c r="G2489" s="1" t="str">
        <f t="shared" si="95"/>
        <v>31/34</v>
      </c>
      <c r="H2489" s="1">
        <v>3000</v>
      </c>
      <c r="I2489" s="1">
        <v>116</v>
      </c>
      <c r="J2489" s="1">
        <v>92</v>
      </c>
      <c r="K2489" s="1" t="s">
        <v>2269</v>
      </c>
      <c r="L2489" s="1" t="s">
        <v>8358</v>
      </c>
      <c r="M2489" s="1">
        <v>2015</v>
      </c>
      <c r="N2489" s="1">
        <v>44.766244</v>
      </c>
      <c r="O2489" s="1">
        <v>-64.368681999999893</v>
      </c>
      <c r="Q2489" s="1" t="s">
        <v>2795</v>
      </c>
      <c r="R2489" s="1" t="s">
        <v>22</v>
      </c>
    </row>
    <row r="2490" spans="1:18" hidden="1" x14ac:dyDescent="0.3">
      <c r="A2490" s="1" t="s">
        <v>2387</v>
      </c>
      <c r="B2490" s="1" t="s">
        <v>8396</v>
      </c>
      <c r="C2490" s="1" t="s">
        <v>2793</v>
      </c>
      <c r="D2490" s="1">
        <v>102</v>
      </c>
      <c r="E2490" s="1" t="s">
        <v>2826</v>
      </c>
      <c r="F2490" s="1">
        <v>32</v>
      </c>
      <c r="G2490" s="1" t="str">
        <f t="shared" si="95"/>
        <v>32/34</v>
      </c>
      <c r="H2490" s="1">
        <v>3000</v>
      </c>
      <c r="I2490" s="1">
        <v>116</v>
      </c>
      <c r="J2490" s="1">
        <v>92</v>
      </c>
      <c r="K2490" s="1" t="s">
        <v>2269</v>
      </c>
      <c r="L2490" s="1" t="s">
        <v>8358</v>
      </c>
      <c r="M2490" s="1">
        <v>2015</v>
      </c>
      <c r="N2490" s="1">
        <v>44.760409000000003</v>
      </c>
      <c r="O2490" s="1">
        <v>-64.369840999999894</v>
      </c>
      <c r="Q2490" s="1" t="s">
        <v>2795</v>
      </c>
      <c r="R2490" s="1" t="s">
        <v>22</v>
      </c>
    </row>
    <row r="2491" spans="1:18" hidden="1" x14ac:dyDescent="0.3">
      <c r="A2491" s="1" t="s">
        <v>2387</v>
      </c>
      <c r="B2491" s="1" t="s">
        <v>8396</v>
      </c>
      <c r="C2491" s="1" t="s">
        <v>2793</v>
      </c>
      <c r="D2491" s="1">
        <v>102</v>
      </c>
      <c r="E2491" s="1" t="s">
        <v>2827</v>
      </c>
      <c r="F2491" s="1">
        <v>33</v>
      </c>
      <c r="G2491" s="1" t="str">
        <f t="shared" si="95"/>
        <v>33/34</v>
      </c>
      <c r="H2491" s="1">
        <v>3000</v>
      </c>
      <c r="I2491" s="1">
        <v>116</v>
      </c>
      <c r="J2491" s="1">
        <v>92</v>
      </c>
      <c r="K2491" s="1" t="s">
        <v>2269</v>
      </c>
      <c r="L2491" s="1" t="s">
        <v>8358</v>
      </c>
      <c r="M2491" s="1">
        <v>2015</v>
      </c>
      <c r="N2491" s="1">
        <v>44.764462000000002</v>
      </c>
      <c r="O2491" s="1">
        <v>-64.378637999999995</v>
      </c>
      <c r="Q2491" s="1" t="s">
        <v>2795</v>
      </c>
      <c r="R2491" s="1" t="s">
        <v>22</v>
      </c>
    </row>
    <row r="2492" spans="1:18" hidden="1" x14ac:dyDescent="0.3">
      <c r="A2492" s="1" t="s">
        <v>2387</v>
      </c>
      <c r="B2492" s="1" t="s">
        <v>8396</v>
      </c>
      <c r="C2492" s="1" t="s">
        <v>2793</v>
      </c>
      <c r="D2492" s="1">
        <v>102</v>
      </c>
      <c r="E2492" s="1" t="s">
        <v>2828</v>
      </c>
      <c r="F2492" s="1">
        <v>34</v>
      </c>
      <c r="G2492" s="1" t="str">
        <f t="shared" si="95"/>
        <v>34/34</v>
      </c>
      <c r="H2492" s="1">
        <v>3000</v>
      </c>
      <c r="I2492" s="1">
        <v>116</v>
      </c>
      <c r="J2492" s="1">
        <v>92</v>
      </c>
      <c r="K2492" s="1" t="s">
        <v>2269</v>
      </c>
      <c r="L2492" s="1" t="s">
        <v>8358</v>
      </c>
      <c r="M2492" s="1">
        <v>2015</v>
      </c>
      <c r="N2492" s="1">
        <v>44.758794000000002</v>
      </c>
      <c r="O2492" s="1">
        <v>-64.382543999999896</v>
      </c>
      <c r="Q2492" s="1" t="s">
        <v>2795</v>
      </c>
      <c r="R2492" s="1" t="s">
        <v>22</v>
      </c>
    </row>
    <row r="2493" spans="1:18" hidden="1" x14ac:dyDescent="0.3">
      <c r="A2493" s="1" t="s">
        <v>2387</v>
      </c>
      <c r="B2493" s="1" t="s">
        <v>8396</v>
      </c>
      <c r="C2493" s="1" t="s">
        <v>2639</v>
      </c>
      <c r="D2493" s="1">
        <v>2</v>
      </c>
      <c r="E2493" s="1" t="s">
        <v>2640</v>
      </c>
      <c r="F2493" s="1">
        <v>1</v>
      </c>
      <c r="G2493" s="1" t="str">
        <f>F2493&amp;"/"&amp;1</f>
        <v>1/1</v>
      </c>
      <c r="H2493" s="1">
        <v>2000</v>
      </c>
      <c r="I2493" s="1">
        <v>82</v>
      </c>
      <c r="J2493" s="1">
        <v>78</v>
      </c>
      <c r="K2493" s="1" t="s">
        <v>56</v>
      </c>
      <c r="L2493" s="1" t="s">
        <v>2540</v>
      </c>
      <c r="M2493" s="1">
        <v>2013</v>
      </c>
      <c r="N2493" s="1">
        <v>46.150545999999999</v>
      </c>
      <c r="O2493" s="1">
        <v>-61.381005000000002</v>
      </c>
      <c r="Q2493" s="1" t="s">
        <v>2641</v>
      </c>
      <c r="R2493" s="1" t="s">
        <v>22</v>
      </c>
    </row>
    <row r="2494" spans="1:18" hidden="1" x14ac:dyDescent="0.3">
      <c r="A2494" s="1" t="s">
        <v>2387</v>
      </c>
      <c r="B2494" s="1" t="s">
        <v>8396</v>
      </c>
      <c r="C2494" s="1" t="s">
        <v>2585</v>
      </c>
      <c r="D2494" s="1">
        <v>1.75</v>
      </c>
      <c r="E2494" s="1" t="s">
        <v>2586</v>
      </c>
      <c r="F2494" s="1">
        <v>1</v>
      </c>
      <c r="G2494" s="1" t="str">
        <f>F2494&amp;"/"&amp;5</f>
        <v>1/5</v>
      </c>
      <c r="H2494" s="1">
        <v>800</v>
      </c>
      <c r="I2494" s="1">
        <v>52.9</v>
      </c>
      <c r="J2494" s="1">
        <v>60</v>
      </c>
      <c r="K2494" s="1" t="s">
        <v>56</v>
      </c>
      <c r="L2494" s="1" t="s">
        <v>2587</v>
      </c>
      <c r="M2494" s="1">
        <v>2011</v>
      </c>
      <c r="N2494" s="1">
        <v>45.613982999999998</v>
      </c>
      <c r="O2494" s="1">
        <v>-63.197727999999998</v>
      </c>
      <c r="Q2494" s="1" t="s">
        <v>2588</v>
      </c>
      <c r="R2494" s="1" t="s">
        <v>22</v>
      </c>
    </row>
    <row r="2495" spans="1:18" hidden="1" x14ac:dyDescent="0.3">
      <c r="A2495" s="1" t="s">
        <v>2387</v>
      </c>
      <c r="B2495" s="1" t="s">
        <v>8396</v>
      </c>
      <c r="C2495" s="1" t="s">
        <v>2585</v>
      </c>
      <c r="D2495" s="1">
        <v>1.75</v>
      </c>
      <c r="E2495" s="1" t="s">
        <v>2642</v>
      </c>
      <c r="F2495" s="1">
        <v>2</v>
      </c>
      <c r="G2495" s="1" t="str">
        <f>F2495&amp;"/"&amp;5</f>
        <v>2/5</v>
      </c>
      <c r="H2495" s="1">
        <v>800</v>
      </c>
      <c r="I2495" s="1">
        <v>52.9</v>
      </c>
      <c r="J2495" s="1">
        <v>60</v>
      </c>
      <c r="K2495" s="1" t="s">
        <v>56</v>
      </c>
      <c r="L2495" s="1" t="s">
        <v>2587</v>
      </c>
      <c r="M2495" s="1">
        <v>2013</v>
      </c>
      <c r="N2495" s="1">
        <v>45.611950999999998</v>
      </c>
      <c r="O2495" s="1">
        <v>-63.196883999999997</v>
      </c>
      <c r="Q2495" s="1" t="s">
        <v>2588</v>
      </c>
      <c r="R2495" s="1" t="s">
        <v>22</v>
      </c>
    </row>
    <row r="2496" spans="1:18" hidden="1" x14ac:dyDescent="0.3">
      <c r="A2496" s="1" t="s">
        <v>2387</v>
      </c>
      <c r="B2496" s="1" t="s">
        <v>8396</v>
      </c>
      <c r="C2496" s="1" t="s">
        <v>2618</v>
      </c>
      <c r="D2496" s="1">
        <v>1.75</v>
      </c>
      <c r="E2496" s="1" t="s">
        <v>2619</v>
      </c>
      <c r="F2496" s="1">
        <v>3</v>
      </c>
      <c r="G2496" s="1" t="str">
        <f>F2496&amp;"/"&amp;5</f>
        <v>3/5</v>
      </c>
      <c r="H2496" s="1">
        <v>50</v>
      </c>
      <c r="I2496" s="1">
        <v>15</v>
      </c>
      <c r="J2496" s="1">
        <v>30.5</v>
      </c>
      <c r="K2496" s="1" t="s">
        <v>2553</v>
      </c>
      <c r="L2496" s="1" t="s">
        <v>2554</v>
      </c>
      <c r="M2496" s="1">
        <v>2012</v>
      </c>
      <c r="N2496" s="1">
        <v>45.612469099999998</v>
      </c>
      <c r="O2496" s="1">
        <v>-63.197273299999999</v>
      </c>
      <c r="Q2496" s="1" t="s">
        <v>2620</v>
      </c>
      <c r="R2496" s="1" t="s">
        <v>22</v>
      </c>
    </row>
    <row r="2497" spans="1:18" hidden="1" x14ac:dyDescent="0.3">
      <c r="A2497" s="1" t="s">
        <v>2387</v>
      </c>
      <c r="B2497" s="1" t="s">
        <v>8396</v>
      </c>
      <c r="C2497" s="1" t="s">
        <v>2618</v>
      </c>
      <c r="D2497" s="1">
        <v>1.75</v>
      </c>
      <c r="E2497" s="1" t="s">
        <v>2621</v>
      </c>
      <c r="F2497" s="1">
        <v>4</v>
      </c>
      <c r="G2497" s="1" t="str">
        <f>F2497&amp;"/"&amp;5</f>
        <v>4/5</v>
      </c>
      <c r="H2497" s="1">
        <v>50</v>
      </c>
      <c r="I2497" s="1">
        <v>15</v>
      </c>
      <c r="J2497" s="1">
        <v>30.5</v>
      </c>
      <c r="K2497" s="1" t="s">
        <v>2553</v>
      </c>
      <c r="L2497" s="1" t="s">
        <v>2554</v>
      </c>
      <c r="M2497" s="1">
        <v>2012</v>
      </c>
      <c r="N2497" s="1">
        <v>45.612855500000002</v>
      </c>
      <c r="O2497" s="1">
        <v>-63.198316400000003</v>
      </c>
      <c r="Q2497" s="1" t="s">
        <v>2620</v>
      </c>
      <c r="R2497" s="1" t="s">
        <v>22</v>
      </c>
    </row>
    <row r="2498" spans="1:18" hidden="1" x14ac:dyDescent="0.3">
      <c r="A2498" s="1" t="s">
        <v>2387</v>
      </c>
      <c r="B2498" s="1" t="s">
        <v>8396</v>
      </c>
      <c r="C2498" s="1" t="s">
        <v>2618</v>
      </c>
      <c r="D2498" s="1">
        <v>1.75</v>
      </c>
      <c r="E2498" s="1" t="s">
        <v>2621</v>
      </c>
      <c r="F2498" s="1">
        <v>5</v>
      </c>
      <c r="G2498" s="1" t="str">
        <f>F2498&amp;"/"&amp;5</f>
        <v>5/5</v>
      </c>
      <c r="H2498" s="1">
        <v>50</v>
      </c>
      <c r="I2498" s="1">
        <v>19.2</v>
      </c>
      <c r="J2498" s="1">
        <v>43</v>
      </c>
      <c r="K2498" s="1" t="s">
        <v>2686</v>
      </c>
      <c r="L2498" s="1" t="s">
        <v>2831</v>
      </c>
      <c r="M2498" s="1">
        <v>2016</v>
      </c>
      <c r="N2498" s="1">
        <v>45.613641700000002</v>
      </c>
      <c r="O2498" s="1">
        <v>-63.197823399999997</v>
      </c>
      <c r="Q2498" s="1" t="s">
        <v>2885</v>
      </c>
      <c r="R2498" s="1" t="s">
        <v>22</v>
      </c>
    </row>
    <row r="2499" spans="1:18" hidden="1" x14ac:dyDescent="0.3">
      <c r="A2499" s="1" t="s">
        <v>2387</v>
      </c>
      <c r="B2499" s="1" t="s">
        <v>8396</v>
      </c>
      <c r="C2499" s="1" t="s">
        <v>2408</v>
      </c>
      <c r="D2499" s="1">
        <v>2.1</v>
      </c>
      <c r="E2499" s="1" t="s">
        <v>2409</v>
      </c>
      <c r="F2499" s="1">
        <v>1</v>
      </c>
      <c r="G2499" s="1" t="str">
        <f>F2499&amp;"/"&amp;2</f>
        <v>1/2</v>
      </c>
      <c r="H2499" s="1">
        <v>1200</v>
      </c>
      <c r="I2499" s="1">
        <v>62</v>
      </c>
      <c r="J2499" s="1">
        <v>69</v>
      </c>
      <c r="K2499" s="1" t="s">
        <v>2410</v>
      </c>
      <c r="L2499" s="1" t="s">
        <v>2411</v>
      </c>
      <c r="M2499" s="1">
        <v>2005</v>
      </c>
      <c r="N2499" s="1">
        <v>45.611156000000001</v>
      </c>
      <c r="O2499" s="1">
        <v>-64.023987000000005</v>
      </c>
      <c r="Q2499" s="1" t="s">
        <v>2412</v>
      </c>
      <c r="R2499" s="1" t="s">
        <v>1082</v>
      </c>
    </row>
    <row r="2500" spans="1:18" hidden="1" x14ac:dyDescent="0.3">
      <c r="A2500" s="1" t="s">
        <v>2387</v>
      </c>
      <c r="B2500" s="1" t="s">
        <v>8396</v>
      </c>
      <c r="C2500" s="1" t="s">
        <v>2408</v>
      </c>
      <c r="D2500" s="1">
        <v>2.1</v>
      </c>
      <c r="E2500" s="1" t="s">
        <v>2437</v>
      </c>
      <c r="F2500" s="1">
        <v>2</v>
      </c>
      <c r="G2500" s="1" t="str">
        <f>F2500&amp;"/"&amp;2</f>
        <v>2/2</v>
      </c>
      <c r="H2500" s="1">
        <v>900</v>
      </c>
      <c r="I2500" s="1">
        <v>54</v>
      </c>
      <c r="J2500" s="1">
        <v>50</v>
      </c>
      <c r="K2500" s="1" t="s">
        <v>2438</v>
      </c>
      <c r="L2500" s="1" t="s">
        <v>2439</v>
      </c>
      <c r="M2500" s="1">
        <v>2006</v>
      </c>
      <c r="N2500" s="1">
        <v>45.599781</v>
      </c>
      <c r="O2500" s="1">
        <v>-64.013567800000004</v>
      </c>
      <c r="Q2500" s="1" t="s">
        <v>2440</v>
      </c>
      <c r="R2500" s="1" t="s">
        <v>22</v>
      </c>
    </row>
    <row r="2501" spans="1:18" hidden="1" x14ac:dyDescent="0.3">
      <c r="A2501" s="1" t="s">
        <v>2387</v>
      </c>
      <c r="B2501" s="1" t="s">
        <v>8396</v>
      </c>
      <c r="C2501" s="1" t="s">
        <v>2446</v>
      </c>
      <c r="D2501" s="1">
        <v>0.9</v>
      </c>
      <c r="E2501" s="1" t="s">
        <v>2447</v>
      </c>
      <c r="F2501" s="1">
        <v>1</v>
      </c>
      <c r="G2501" s="1" t="str">
        <f>F2501&amp;"/"&amp;1</f>
        <v>1/1</v>
      </c>
      <c r="H2501" s="1">
        <v>900</v>
      </c>
      <c r="I2501" s="1">
        <v>54</v>
      </c>
      <c r="J2501" s="1">
        <v>75</v>
      </c>
      <c r="K2501" s="1" t="s">
        <v>2438</v>
      </c>
      <c r="L2501" s="1" t="s">
        <v>2439</v>
      </c>
      <c r="M2501" s="1">
        <v>2007</v>
      </c>
      <c r="N2501" s="1">
        <v>44.406999999999996</v>
      </c>
      <c r="O2501" s="1">
        <v>-66.189249000000004</v>
      </c>
      <c r="Q2501" s="1" t="s">
        <v>2448</v>
      </c>
      <c r="R2501" s="1" t="s">
        <v>22</v>
      </c>
    </row>
    <row r="2502" spans="1:18" hidden="1" x14ac:dyDescent="0.3">
      <c r="A2502" s="1" t="s">
        <v>2387</v>
      </c>
      <c r="B2502" s="1" t="s">
        <v>8396</v>
      </c>
      <c r="C2502" s="1" t="s">
        <v>2696</v>
      </c>
      <c r="D2502" s="1">
        <v>4</v>
      </c>
      <c r="E2502" s="1" t="s">
        <v>2697</v>
      </c>
      <c r="F2502" s="1">
        <v>1</v>
      </c>
      <c r="G2502" s="1" t="str">
        <f>F2502&amp;"/"&amp;2</f>
        <v>1/2</v>
      </c>
      <c r="H2502" s="1">
        <v>2000</v>
      </c>
      <c r="I2502" s="1">
        <v>100</v>
      </c>
      <c r="J2502" s="1">
        <v>100</v>
      </c>
      <c r="K2502" s="1" t="s">
        <v>25</v>
      </c>
      <c r="L2502" s="1" t="s">
        <v>2645</v>
      </c>
      <c r="M2502" s="1">
        <v>2014</v>
      </c>
      <c r="N2502" s="1">
        <v>45.317818480100499</v>
      </c>
      <c r="O2502" s="1">
        <v>-63.340990940273599</v>
      </c>
      <c r="Q2502" s="1" t="s">
        <v>2698</v>
      </c>
      <c r="R2502" s="1" t="s">
        <v>22</v>
      </c>
    </row>
    <row r="2503" spans="1:18" hidden="1" x14ac:dyDescent="0.3">
      <c r="A2503" s="1" t="s">
        <v>2387</v>
      </c>
      <c r="B2503" s="1" t="s">
        <v>8396</v>
      </c>
      <c r="C2503" s="1" t="s">
        <v>2696</v>
      </c>
      <c r="D2503" s="1">
        <v>4</v>
      </c>
      <c r="E2503" s="1" t="s">
        <v>2699</v>
      </c>
      <c r="F2503" s="1">
        <v>2</v>
      </c>
      <c r="G2503" s="1" t="str">
        <f>F2503&amp;"/"&amp;2</f>
        <v>2/2</v>
      </c>
      <c r="H2503" s="1">
        <v>2000</v>
      </c>
      <c r="I2503" s="1">
        <v>100</v>
      </c>
      <c r="J2503" s="1">
        <v>100</v>
      </c>
      <c r="K2503" s="1" t="s">
        <v>25</v>
      </c>
      <c r="L2503" s="1" t="s">
        <v>2645</v>
      </c>
      <c r="M2503" s="1">
        <v>2014</v>
      </c>
      <c r="N2503" s="1">
        <v>45.314059821363799</v>
      </c>
      <c r="O2503" s="1">
        <v>-63.340226093180199</v>
      </c>
      <c r="Q2503" s="1" t="s">
        <v>2698</v>
      </c>
      <c r="R2503" s="1" t="s">
        <v>22</v>
      </c>
    </row>
    <row r="2504" spans="1:18" hidden="1" x14ac:dyDescent="0.3">
      <c r="A2504" s="1" t="s">
        <v>2387</v>
      </c>
      <c r="B2504" s="1" t="s">
        <v>8396</v>
      </c>
      <c r="C2504" s="1" t="s">
        <v>2551</v>
      </c>
      <c r="D2504" s="1">
        <v>0.1</v>
      </c>
      <c r="E2504" s="1" t="s">
        <v>2552</v>
      </c>
      <c r="F2504" s="1">
        <v>1</v>
      </c>
      <c r="G2504" s="1" t="str">
        <f>F2504&amp;"/"&amp;2</f>
        <v>1/2</v>
      </c>
      <c r="H2504" s="1">
        <v>50</v>
      </c>
      <c r="I2504" s="1">
        <v>15</v>
      </c>
      <c r="J2504" s="1">
        <v>43</v>
      </c>
      <c r="K2504" s="1" t="s">
        <v>2553</v>
      </c>
      <c r="L2504" s="1" t="s">
        <v>2554</v>
      </c>
      <c r="M2504" s="1">
        <v>2010</v>
      </c>
      <c r="N2504" s="1">
        <v>44.331530100000002</v>
      </c>
      <c r="O2504" s="1">
        <v>-66.124366100000003</v>
      </c>
      <c r="Q2504" s="1" t="s">
        <v>2555</v>
      </c>
      <c r="R2504" s="1" t="s">
        <v>22</v>
      </c>
    </row>
    <row r="2505" spans="1:18" hidden="1" x14ac:dyDescent="0.3">
      <c r="A2505" s="1" t="s">
        <v>2387</v>
      </c>
      <c r="B2505" s="1" t="s">
        <v>8396</v>
      </c>
      <c r="C2505" s="1" t="s">
        <v>2551</v>
      </c>
      <c r="D2505" s="1">
        <v>0.1</v>
      </c>
      <c r="E2505" s="1" t="s">
        <v>2589</v>
      </c>
      <c r="F2505" s="1">
        <v>2</v>
      </c>
      <c r="G2505" s="1" t="str">
        <f>F2505&amp;"/"&amp;2</f>
        <v>2/2</v>
      </c>
      <c r="H2505" s="1">
        <v>50</v>
      </c>
      <c r="I2505" s="1">
        <v>15</v>
      </c>
      <c r="J2505" s="1">
        <v>43</v>
      </c>
      <c r="K2505" s="1" t="s">
        <v>2553</v>
      </c>
      <c r="L2505" s="1" t="s">
        <v>2554</v>
      </c>
      <c r="M2505" s="1">
        <v>2011</v>
      </c>
      <c r="N2505" s="1">
        <v>44.331273199999998</v>
      </c>
      <c r="O2505" s="1">
        <v>-66.123970200000002</v>
      </c>
      <c r="Q2505" s="1" t="s">
        <v>2555</v>
      </c>
      <c r="R2505" s="1" t="s">
        <v>22</v>
      </c>
    </row>
    <row r="2506" spans="1:18" hidden="1" x14ac:dyDescent="0.3">
      <c r="A2506" s="1" t="s">
        <v>2387</v>
      </c>
      <c r="B2506" s="1" t="s">
        <v>8396</v>
      </c>
      <c r="C2506" s="1" t="s">
        <v>2829</v>
      </c>
      <c r="D2506" s="1">
        <v>0.05</v>
      </c>
      <c r="E2506" s="1" t="s">
        <v>2830</v>
      </c>
      <c r="F2506" s="1">
        <v>1</v>
      </c>
      <c r="G2506" s="1" t="str">
        <f>F2506&amp;"/"&amp;1</f>
        <v>1/1</v>
      </c>
      <c r="H2506" s="1">
        <v>50</v>
      </c>
      <c r="I2506" s="1">
        <v>19.2</v>
      </c>
      <c r="J2506" s="1">
        <v>51.8</v>
      </c>
      <c r="K2506" s="1" t="s">
        <v>2686</v>
      </c>
      <c r="L2506" s="1" t="s">
        <v>2831</v>
      </c>
      <c r="M2506" s="1">
        <v>2015</v>
      </c>
      <c r="N2506" s="1">
        <v>45.062275999999997</v>
      </c>
      <c r="O2506" s="1">
        <v>-64.539972000000006</v>
      </c>
      <c r="Q2506" s="1" t="s">
        <v>2832</v>
      </c>
      <c r="R2506" s="1" t="s">
        <v>22</v>
      </c>
    </row>
    <row r="2507" spans="1:18" hidden="1" x14ac:dyDescent="0.3">
      <c r="A2507" s="1" t="s">
        <v>2387</v>
      </c>
      <c r="B2507" s="1" t="s">
        <v>8396</v>
      </c>
      <c r="C2507" s="1" t="s">
        <v>2886</v>
      </c>
      <c r="D2507" s="1">
        <v>1.99</v>
      </c>
      <c r="E2507" s="1" t="s">
        <v>2887</v>
      </c>
      <c r="F2507" s="1">
        <v>1</v>
      </c>
      <c r="G2507" s="1" t="str">
        <f>F2507&amp;"/"&amp;1</f>
        <v>1/1</v>
      </c>
      <c r="H2507" s="1">
        <v>1990</v>
      </c>
      <c r="I2507" s="1">
        <v>110</v>
      </c>
      <c r="J2507" s="1">
        <v>95</v>
      </c>
      <c r="K2507" s="1" t="s">
        <v>25</v>
      </c>
      <c r="L2507" s="1" t="s">
        <v>2860</v>
      </c>
      <c r="M2507" s="1">
        <v>2016</v>
      </c>
      <c r="N2507" s="1">
        <v>45.197358000000001</v>
      </c>
      <c r="O2507" s="1">
        <v>-63.968986999999998</v>
      </c>
      <c r="Q2507" s="1" t="s">
        <v>2888</v>
      </c>
      <c r="R2507" s="1" t="s">
        <v>22</v>
      </c>
    </row>
    <row r="2508" spans="1:18" hidden="1" x14ac:dyDescent="0.3">
      <c r="A2508" s="1" t="s">
        <v>2387</v>
      </c>
      <c r="B2508" s="1" t="s">
        <v>8396</v>
      </c>
      <c r="C2508" s="1" t="s">
        <v>2590</v>
      </c>
      <c r="D2508" s="1">
        <v>1.5</v>
      </c>
      <c r="E2508" s="1" t="s">
        <v>2591</v>
      </c>
      <c r="F2508" s="1">
        <v>1</v>
      </c>
      <c r="G2508" s="1" t="str">
        <f>F2508&amp;"/"&amp;1</f>
        <v>1/1</v>
      </c>
      <c r="H2508" s="1">
        <v>1500</v>
      </c>
      <c r="I2508" s="1">
        <v>77</v>
      </c>
      <c r="J2508" s="1">
        <v>85</v>
      </c>
      <c r="K2508" s="1" t="s">
        <v>2410</v>
      </c>
      <c r="L2508" s="1" t="s">
        <v>2509</v>
      </c>
      <c r="M2508" s="1">
        <v>2011</v>
      </c>
      <c r="N2508" s="1">
        <v>44.899062000000001</v>
      </c>
      <c r="O2508" s="1">
        <v>-62.466061000000003</v>
      </c>
      <c r="Q2508" s="1" t="s">
        <v>2592</v>
      </c>
      <c r="R2508" s="1" t="s">
        <v>22</v>
      </c>
    </row>
    <row r="2509" spans="1:18" hidden="1" x14ac:dyDescent="0.3">
      <c r="A2509" s="1" t="s">
        <v>2387</v>
      </c>
      <c r="B2509" s="1" t="s">
        <v>8396</v>
      </c>
      <c r="C2509" s="1" t="s">
        <v>2833</v>
      </c>
      <c r="D2509" s="1">
        <v>1.6</v>
      </c>
      <c r="E2509" s="1" t="s">
        <v>2834</v>
      </c>
      <c r="F2509" s="1">
        <v>1</v>
      </c>
      <c r="G2509" s="1" t="str">
        <f>F2509&amp;"/"&amp;1</f>
        <v>1/1</v>
      </c>
      <c r="H2509" s="1">
        <v>1600</v>
      </c>
      <c r="I2509" s="1">
        <v>82.5</v>
      </c>
      <c r="J2509" s="1">
        <v>80</v>
      </c>
      <c r="K2509" s="1" t="s">
        <v>203</v>
      </c>
      <c r="L2509" s="1" t="s">
        <v>2653</v>
      </c>
      <c r="M2509" s="1">
        <v>2015</v>
      </c>
      <c r="N2509" s="1">
        <v>43.749671999999997</v>
      </c>
      <c r="O2509" s="1">
        <v>-66.011933999999997</v>
      </c>
      <c r="Q2509" s="1" t="s">
        <v>2835</v>
      </c>
      <c r="R2509" s="1" t="s">
        <v>22</v>
      </c>
    </row>
    <row r="2510" spans="1:18" hidden="1" x14ac:dyDescent="0.3">
      <c r="A2510" s="1" t="s">
        <v>2387</v>
      </c>
      <c r="B2510" s="1" t="s">
        <v>8396</v>
      </c>
      <c r="C2510" s="1" t="s">
        <v>2700</v>
      </c>
      <c r="D2510" s="1">
        <v>4</v>
      </c>
      <c r="E2510" s="1" t="s">
        <v>2701</v>
      </c>
      <c r="F2510" s="1">
        <v>1</v>
      </c>
      <c r="G2510" s="1" t="str">
        <f>F2510&amp;"/"&amp;2</f>
        <v>1/2</v>
      </c>
      <c r="H2510" s="1">
        <v>2000</v>
      </c>
      <c r="I2510" s="1">
        <v>100</v>
      </c>
      <c r="J2510" s="1">
        <v>100</v>
      </c>
      <c r="K2510" s="1" t="s">
        <v>25</v>
      </c>
      <c r="L2510" s="1" t="s">
        <v>2645</v>
      </c>
      <c r="M2510" s="1">
        <v>2014</v>
      </c>
      <c r="N2510" s="1">
        <v>44.407606999999999</v>
      </c>
      <c r="O2510" s="1">
        <v>-64.466617999999997</v>
      </c>
      <c r="Q2510" s="1" t="s">
        <v>2702</v>
      </c>
      <c r="R2510" s="1" t="s">
        <v>22</v>
      </c>
    </row>
    <row r="2511" spans="1:18" hidden="1" x14ac:dyDescent="0.3">
      <c r="A2511" s="1" t="s">
        <v>2387</v>
      </c>
      <c r="B2511" s="1" t="s">
        <v>8396</v>
      </c>
      <c r="C2511" s="1" t="s">
        <v>2700</v>
      </c>
      <c r="D2511" s="1">
        <v>4</v>
      </c>
      <c r="E2511" s="1" t="s">
        <v>2703</v>
      </c>
      <c r="F2511" s="1">
        <v>2</v>
      </c>
      <c r="G2511" s="1" t="str">
        <f>F2511&amp;"/"&amp;2</f>
        <v>2/2</v>
      </c>
      <c r="H2511" s="1">
        <v>2000</v>
      </c>
      <c r="I2511" s="1">
        <v>100</v>
      </c>
      <c r="J2511" s="1">
        <v>100</v>
      </c>
      <c r="K2511" s="1" t="s">
        <v>25</v>
      </c>
      <c r="L2511" s="1" t="s">
        <v>2645</v>
      </c>
      <c r="M2511" s="1">
        <v>2014</v>
      </c>
      <c r="N2511" s="1">
        <v>44.402096999999998</v>
      </c>
      <c r="O2511" s="1">
        <v>-64.471813999999995</v>
      </c>
      <c r="Q2511" s="1" t="s">
        <v>2702</v>
      </c>
      <c r="R2511" s="1" t="s">
        <v>22</v>
      </c>
    </row>
    <row r="2512" spans="1:18" hidden="1" x14ac:dyDescent="0.3">
      <c r="A2512" s="1" t="s">
        <v>2941</v>
      </c>
      <c r="B2512" s="1" t="s">
        <v>2941</v>
      </c>
      <c r="C2512" s="1" t="s">
        <v>4282</v>
      </c>
      <c r="D2512" s="1">
        <v>59.94</v>
      </c>
      <c r="E2512" s="1" t="s">
        <v>4283</v>
      </c>
      <c r="F2512" s="1">
        <v>1</v>
      </c>
      <c r="G2512" s="1" t="str">
        <f t="shared" ref="G2512:G2548" si="96">F2512&amp;"/"&amp;37</f>
        <v>1/37</v>
      </c>
      <c r="H2512" s="1">
        <v>1620</v>
      </c>
      <c r="I2512" s="1">
        <v>100</v>
      </c>
      <c r="J2512" s="1">
        <v>80</v>
      </c>
      <c r="K2512" s="1" t="s">
        <v>203</v>
      </c>
      <c r="L2512" s="1" t="s">
        <v>437</v>
      </c>
      <c r="M2512" s="1">
        <v>2014</v>
      </c>
      <c r="N2512" s="1">
        <v>43.020613400000002</v>
      </c>
      <c r="O2512" s="1">
        <v>-81.712311499999998</v>
      </c>
      <c r="Q2512" s="1" t="s">
        <v>4284</v>
      </c>
      <c r="R2512" s="1" t="s">
        <v>22</v>
      </c>
    </row>
    <row r="2513" spans="1:18" hidden="1" x14ac:dyDescent="0.3">
      <c r="A2513" s="1" t="s">
        <v>2941</v>
      </c>
      <c r="B2513" s="1" t="s">
        <v>2941</v>
      </c>
      <c r="C2513" s="1" t="s">
        <v>4282</v>
      </c>
      <c r="D2513" s="1">
        <v>59.94</v>
      </c>
      <c r="E2513" s="1" t="s">
        <v>4285</v>
      </c>
      <c r="F2513" s="1">
        <v>2</v>
      </c>
      <c r="G2513" s="1" t="str">
        <f t="shared" si="96"/>
        <v>2/37</v>
      </c>
      <c r="H2513" s="1">
        <v>1620</v>
      </c>
      <c r="I2513" s="1">
        <v>100</v>
      </c>
      <c r="J2513" s="1">
        <v>80</v>
      </c>
      <c r="K2513" s="1" t="s">
        <v>203</v>
      </c>
      <c r="L2513" s="1" t="s">
        <v>437</v>
      </c>
      <c r="M2513" s="1">
        <v>2014</v>
      </c>
      <c r="N2513" s="1">
        <v>43.016212699999997</v>
      </c>
      <c r="O2513" s="1">
        <v>-81.714712399999996</v>
      </c>
      <c r="Q2513" s="1" t="s">
        <v>4284</v>
      </c>
      <c r="R2513" s="1" t="s">
        <v>22</v>
      </c>
    </row>
    <row r="2514" spans="1:18" hidden="1" x14ac:dyDescent="0.3">
      <c r="A2514" s="1" t="s">
        <v>2941</v>
      </c>
      <c r="B2514" s="1" t="s">
        <v>2941</v>
      </c>
      <c r="C2514" s="1" t="s">
        <v>4282</v>
      </c>
      <c r="D2514" s="1">
        <v>59.94</v>
      </c>
      <c r="E2514" s="1" t="s">
        <v>4286</v>
      </c>
      <c r="F2514" s="1">
        <v>3</v>
      </c>
      <c r="G2514" s="1" t="str">
        <f t="shared" si="96"/>
        <v>3/37</v>
      </c>
      <c r="H2514" s="1">
        <v>1620</v>
      </c>
      <c r="I2514" s="1">
        <v>100</v>
      </c>
      <c r="J2514" s="1">
        <v>80</v>
      </c>
      <c r="K2514" s="1" t="s">
        <v>203</v>
      </c>
      <c r="L2514" s="1" t="s">
        <v>437</v>
      </c>
      <c r="M2514" s="1">
        <v>2014</v>
      </c>
      <c r="N2514" s="1">
        <v>43.0162434</v>
      </c>
      <c r="O2514" s="1">
        <v>-81.710061199999998</v>
      </c>
      <c r="Q2514" s="1" t="s">
        <v>4284</v>
      </c>
      <c r="R2514" s="1" t="s">
        <v>22</v>
      </c>
    </row>
    <row r="2515" spans="1:18" hidden="1" x14ac:dyDescent="0.3">
      <c r="A2515" s="1" t="s">
        <v>2941</v>
      </c>
      <c r="B2515" s="1" t="s">
        <v>2941</v>
      </c>
      <c r="C2515" s="1" t="s">
        <v>4282</v>
      </c>
      <c r="D2515" s="1">
        <v>59.94</v>
      </c>
      <c r="E2515" s="1" t="s">
        <v>4287</v>
      </c>
      <c r="F2515" s="1">
        <v>4</v>
      </c>
      <c r="G2515" s="1" t="str">
        <f t="shared" si="96"/>
        <v>4/37</v>
      </c>
      <c r="H2515" s="1">
        <v>1620</v>
      </c>
      <c r="I2515" s="1">
        <v>100</v>
      </c>
      <c r="J2515" s="1">
        <v>80</v>
      </c>
      <c r="K2515" s="1" t="s">
        <v>203</v>
      </c>
      <c r="L2515" s="1" t="s">
        <v>437</v>
      </c>
      <c r="M2515" s="1">
        <v>2014</v>
      </c>
      <c r="N2515" s="1">
        <v>43.016551499999998</v>
      </c>
      <c r="O2515" s="1">
        <v>-81.705329800000001</v>
      </c>
      <c r="Q2515" s="1" t="s">
        <v>4284</v>
      </c>
      <c r="R2515" s="1" t="s">
        <v>22</v>
      </c>
    </row>
    <row r="2516" spans="1:18" hidden="1" x14ac:dyDescent="0.3">
      <c r="A2516" s="1" t="s">
        <v>2941</v>
      </c>
      <c r="B2516" s="1" t="s">
        <v>2941</v>
      </c>
      <c r="C2516" s="1" t="s">
        <v>4282</v>
      </c>
      <c r="D2516" s="1">
        <v>59.94</v>
      </c>
      <c r="E2516" s="1" t="s">
        <v>4288</v>
      </c>
      <c r="F2516" s="1">
        <v>5</v>
      </c>
      <c r="G2516" s="1" t="str">
        <f t="shared" si="96"/>
        <v>5/37</v>
      </c>
      <c r="H2516" s="1">
        <v>1620</v>
      </c>
      <c r="I2516" s="1">
        <v>100</v>
      </c>
      <c r="J2516" s="1">
        <v>80</v>
      </c>
      <c r="K2516" s="1" t="s">
        <v>203</v>
      </c>
      <c r="L2516" s="1" t="s">
        <v>437</v>
      </c>
      <c r="M2516" s="1">
        <v>2014</v>
      </c>
      <c r="N2516" s="1">
        <v>43.016042823904002</v>
      </c>
      <c r="O2516" s="1">
        <v>-81.684239973438096</v>
      </c>
      <c r="Q2516" s="1" t="s">
        <v>4284</v>
      </c>
      <c r="R2516" s="1" t="s">
        <v>22</v>
      </c>
    </row>
    <row r="2517" spans="1:18" hidden="1" x14ac:dyDescent="0.3">
      <c r="A2517" s="1" t="s">
        <v>2941</v>
      </c>
      <c r="B2517" s="1" t="s">
        <v>2941</v>
      </c>
      <c r="C2517" s="1" t="s">
        <v>4282</v>
      </c>
      <c r="D2517" s="1">
        <v>59.94</v>
      </c>
      <c r="E2517" s="1" t="s">
        <v>4289</v>
      </c>
      <c r="F2517" s="1">
        <v>6</v>
      </c>
      <c r="G2517" s="1" t="str">
        <f t="shared" si="96"/>
        <v>6/37</v>
      </c>
      <c r="H2517" s="1">
        <v>1620</v>
      </c>
      <c r="I2517" s="1">
        <v>100</v>
      </c>
      <c r="J2517" s="1">
        <v>80</v>
      </c>
      <c r="K2517" s="1" t="s">
        <v>203</v>
      </c>
      <c r="L2517" s="1" t="s">
        <v>437</v>
      </c>
      <c r="M2517" s="1">
        <v>2014</v>
      </c>
      <c r="N2517" s="1">
        <v>43.016255600000001</v>
      </c>
      <c r="O2517" s="1">
        <v>-81.673910899999996</v>
      </c>
      <c r="Q2517" s="1" t="s">
        <v>4284</v>
      </c>
      <c r="R2517" s="1" t="s">
        <v>22</v>
      </c>
    </row>
    <row r="2518" spans="1:18" hidden="1" x14ac:dyDescent="0.3">
      <c r="A2518" s="1" t="s">
        <v>2941</v>
      </c>
      <c r="B2518" s="1" t="s">
        <v>2941</v>
      </c>
      <c r="C2518" s="1" t="s">
        <v>4282</v>
      </c>
      <c r="D2518" s="1">
        <v>59.94</v>
      </c>
      <c r="E2518" s="1" t="s">
        <v>4290</v>
      </c>
      <c r="F2518" s="1">
        <v>7</v>
      </c>
      <c r="G2518" s="1" t="str">
        <f t="shared" si="96"/>
        <v>7/37</v>
      </c>
      <c r="H2518" s="1">
        <v>1620</v>
      </c>
      <c r="I2518" s="1">
        <v>100</v>
      </c>
      <c r="J2518" s="1">
        <v>80</v>
      </c>
      <c r="K2518" s="1" t="s">
        <v>203</v>
      </c>
      <c r="L2518" s="1" t="s">
        <v>437</v>
      </c>
      <c r="M2518" s="1">
        <v>2014</v>
      </c>
      <c r="N2518" s="1">
        <v>43.021775499999997</v>
      </c>
      <c r="O2518" s="1">
        <v>-81.667690300000004</v>
      </c>
      <c r="Q2518" s="1" t="s">
        <v>4284</v>
      </c>
      <c r="R2518" s="1" t="s">
        <v>22</v>
      </c>
    </row>
    <row r="2519" spans="1:18" hidden="1" x14ac:dyDescent="0.3">
      <c r="A2519" s="1" t="s">
        <v>2941</v>
      </c>
      <c r="B2519" s="1" t="s">
        <v>2941</v>
      </c>
      <c r="C2519" s="1" t="s">
        <v>4282</v>
      </c>
      <c r="D2519" s="1">
        <v>59.94</v>
      </c>
      <c r="E2519" s="1" t="s">
        <v>4291</v>
      </c>
      <c r="F2519" s="1">
        <v>8</v>
      </c>
      <c r="G2519" s="1" t="str">
        <f t="shared" si="96"/>
        <v>8/37</v>
      </c>
      <c r="H2519" s="1">
        <v>1620</v>
      </c>
      <c r="I2519" s="1">
        <v>100</v>
      </c>
      <c r="J2519" s="1">
        <v>80</v>
      </c>
      <c r="K2519" s="1" t="s">
        <v>203</v>
      </c>
      <c r="L2519" s="1" t="s">
        <v>437</v>
      </c>
      <c r="M2519" s="1">
        <v>2014</v>
      </c>
      <c r="N2519" s="1">
        <v>43.0188123</v>
      </c>
      <c r="O2519" s="1">
        <v>-81.667453600000002</v>
      </c>
      <c r="Q2519" s="1" t="s">
        <v>4284</v>
      </c>
      <c r="R2519" s="1" t="s">
        <v>22</v>
      </c>
    </row>
    <row r="2520" spans="1:18" hidden="1" x14ac:dyDescent="0.3">
      <c r="A2520" s="1" t="s">
        <v>2941</v>
      </c>
      <c r="B2520" s="1" t="s">
        <v>2941</v>
      </c>
      <c r="C2520" s="1" t="s">
        <v>4282</v>
      </c>
      <c r="D2520" s="1">
        <v>59.94</v>
      </c>
      <c r="E2520" s="1" t="s">
        <v>4292</v>
      </c>
      <c r="F2520" s="1">
        <v>9</v>
      </c>
      <c r="G2520" s="1" t="str">
        <f t="shared" si="96"/>
        <v>9/37</v>
      </c>
      <c r="H2520" s="1">
        <v>1620</v>
      </c>
      <c r="I2520" s="1">
        <v>100</v>
      </c>
      <c r="J2520" s="1">
        <v>80</v>
      </c>
      <c r="K2520" s="1" t="s">
        <v>203</v>
      </c>
      <c r="L2520" s="1" t="s">
        <v>437</v>
      </c>
      <c r="M2520" s="1">
        <v>2014</v>
      </c>
      <c r="N2520" s="1">
        <v>43.014709199999999</v>
      </c>
      <c r="O2520" s="1">
        <v>-81.667773199999999</v>
      </c>
      <c r="Q2520" s="1" t="s">
        <v>4284</v>
      </c>
      <c r="R2520" s="1" t="s">
        <v>22</v>
      </c>
    </row>
    <row r="2521" spans="1:18" hidden="1" x14ac:dyDescent="0.3">
      <c r="A2521" s="1" t="s">
        <v>2941</v>
      </c>
      <c r="B2521" s="1" t="s">
        <v>2941</v>
      </c>
      <c r="C2521" s="1" t="s">
        <v>4282</v>
      </c>
      <c r="D2521" s="1">
        <v>59.94</v>
      </c>
      <c r="E2521" s="1" t="s">
        <v>4293</v>
      </c>
      <c r="F2521" s="1">
        <v>10</v>
      </c>
      <c r="G2521" s="1" t="str">
        <f t="shared" si="96"/>
        <v>10/37</v>
      </c>
      <c r="H2521" s="1">
        <v>1620</v>
      </c>
      <c r="I2521" s="1">
        <v>100</v>
      </c>
      <c r="J2521" s="1">
        <v>80</v>
      </c>
      <c r="K2521" s="1" t="s">
        <v>203</v>
      </c>
      <c r="L2521" s="1" t="s">
        <v>437</v>
      </c>
      <c r="M2521" s="1">
        <v>2014</v>
      </c>
      <c r="N2521" s="1">
        <v>43.0146431444591</v>
      </c>
      <c r="O2521" s="1">
        <v>-81.663982406568195</v>
      </c>
      <c r="Q2521" s="1" t="s">
        <v>4284</v>
      </c>
      <c r="R2521" s="1" t="s">
        <v>22</v>
      </c>
    </row>
    <row r="2522" spans="1:18" hidden="1" x14ac:dyDescent="0.3">
      <c r="A2522" s="1" t="s">
        <v>2941</v>
      </c>
      <c r="B2522" s="1" t="s">
        <v>2941</v>
      </c>
      <c r="C2522" s="1" t="s">
        <v>4282</v>
      </c>
      <c r="D2522" s="1">
        <v>59.94</v>
      </c>
      <c r="E2522" s="1" t="s">
        <v>4294</v>
      </c>
      <c r="F2522" s="1">
        <v>11</v>
      </c>
      <c r="G2522" s="1" t="str">
        <f t="shared" si="96"/>
        <v>11/37</v>
      </c>
      <c r="H2522" s="1">
        <v>1620</v>
      </c>
      <c r="I2522" s="1">
        <v>100</v>
      </c>
      <c r="J2522" s="1">
        <v>80</v>
      </c>
      <c r="K2522" s="1" t="s">
        <v>203</v>
      </c>
      <c r="L2522" s="1" t="s">
        <v>437</v>
      </c>
      <c r="M2522" s="1">
        <v>2014</v>
      </c>
      <c r="N2522" s="1">
        <v>43.015247636669699</v>
      </c>
      <c r="O2522" s="1">
        <v>-81.658965783965897</v>
      </c>
      <c r="Q2522" s="1" t="s">
        <v>4284</v>
      </c>
      <c r="R2522" s="1" t="s">
        <v>22</v>
      </c>
    </row>
    <row r="2523" spans="1:18" hidden="1" x14ac:dyDescent="0.3">
      <c r="A2523" s="1" t="s">
        <v>2941</v>
      </c>
      <c r="B2523" s="1" t="s">
        <v>2941</v>
      </c>
      <c r="C2523" s="1" t="s">
        <v>4282</v>
      </c>
      <c r="D2523" s="1">
        <v>59.94</v>
      </c>
      <c r="E2523" s="1" t="s">
        <v>4295</v>
      </c>
      <c r="F2523" s="1">
        <v>12</v>
      </c>
      <c r="G2523" s="1" t="str">
        <f t="shared" si="96"/>
        <v>12/37</v>
      </c>
      <c r="H2523" s="1">
        <v>1620</v>
      </c>
      <c r="I2523" s="1">
        <v>100</v>
      </c>
      <c r="J2523" s="1">
        <v>80</v>
      </c>
      <c r="K2523" s="1" t="s">
        <v>203</v>
      </c>
      <c r="L2523" s="1" t="s">
        <v>437</v>
      </c>
      <c r="M2523" s="1">
        <v>2014</v>
      </c>
      <c r="N2523" s="1">
        <v>43.011625500000001</v>
      </c>
      <c r="O2523" s="1">
        <v>-81.658218500000004</v>
      </c>
      <c r="Q2523" s="1" t="s">
        <v>4284</v>
      </c>
      <c r="R2523" s="1" t="s">
        <v>22</v>
      </c>
    </row>
    <row r="2524" spans="1:18" hidden="1" x14ac:dyDescent="0.3">
      <c r="A2524" s="1" t="s">
        <v>2941</v>
      </c>
      <c r="B2524" s="1" t="s">
        <v>2941</v>
      </c>
      <c r="C2524" s="1" t="s">
        <v>4282</v>
      </c>
      <c r="D2524" s="1">
        <v>59.94</v>
      </c>
      <c r="E2524" s="1" t="s">
        <v>4296</v>
      </c>
      <c r="F2524" s="1">
        <v>13</v>
      </c>
      <c r="G2524" s="1" t="str">
        <f t="shared" si="96"/>
        <v>13/37</v>
      </c>
      <c r="H2524" s="1">
        <v>1620</v>
      </c>
      <c r="I2524" s="1">
        <v>100</v>
      </c>
      <c r="J2524" s="1">
        <v>80</v>
      </c>
      <c r="K2524" s="1" t="s">
        <v>203</v>
      </c>
      <c r="L2524" s="1" t="s">
        <v>437</v>
      </c>
      <c r="M2524" s="1">
        <v>2014</v>
      </c>
      <c r="N2524" s="1">
        <v>42.988943945205797</v>
      </c>
      <c r="O2524" s="1">
        <v>-81.769674537128296</v>
      </c>
      <c r="Q2524" s="1" t="s">
        <v>4284</v>
      </c>
      <c r="R2524" s="1" t="s">
        <v>22</v>
      </c>
    </row>
    <row r="2525" spans="1:18" hidden="1" x14ac:dyDescent="0.3">
      <c r="A2525" s="1" t="s">
        <v>2941</v>
      </c>
      <c r="B2525" s="1" t="s">
        <v>2941</v>
      </c>
      <c r="C2525" s="1" t="s">
        <v>4282</v>
      </c>
      <c r="D2525" s="1">
        <v>59.94</v>
      </c>
      <c r="E2525" s="1" t="s">
        <v>4297</v>
      </c>
      <c r="F2525" s="1">
        <v>14</v>
      </c>
      <c r="G2525" s="1" t="str">
        <f t="shared" si="96"/>
        <v>14/37</v>
      </c>
      <c r="H2525" s="1">
        <v>1620</v>
      </c>
      <c r="I2525" s="1">
        <v>100</v>
      </c>
      <c r="J2525" s="1">
        <v>80</v>
      </c>
      <c r="K2525" s="1" t="s">
        <v>203</v>
      </c>
      <c r="L2525" s="1" t="s">
        <v>437</v>
      </c>
      <c r="M2525" s="1">
        <v>2014</v>
      </c>
      <c r="N2525" s="1">
        <v>42.989504549994699</v>
      </c>
      <c r="O2525" s="1">
        <v>-81.764386394976</v>
      </c>
      <c r="Q2525" s="1" t="s">
        <v>4284</v>
      </c>
      <c r="R2525" s="1" t="s">
        <v>22</v>
      </c>
    </row>
    <row r="2526" spans="1:18" hidden="1" x14ac:dyDescent="0.3">
      <c r="A2526" s="1" t="s">
        <v>2941</v>
      </c>
      <c r="B2526" s="1" t="s">
        <v>2941</v>
      </c>
      <c r="C2526" s="1" t="s">
        <v>4282</v>
      </c>
      <c r="D2526" s="1">
        <v>59.94</v>
      </c>
      <c r="E2526" s="1" t="s">
        <v>4298</v>
      </c>
      <c r="F2526" s="1">
        <v>15</v>
      </c>
      <c r="G2526" s="1" t="str">
        <f t="shared" si="96"/>
        <v>15/37</v>
      </c>
      <c r="H2526" s="1">
        <v>1620</v>
      </c>
      <c r="I2526" s="1">
        <v>100</v>
      </c>
      <c r="J2526" s="1">
        <v>80</v>
      </c>
      <c r="K2526" s="1" t="s">
        <v>203</v>
      </c>
      <c r="L2526" s="1" t="s">
        <v>437</v>
      </c>
      <c r="M2526" s="1">
        <v>2014</v>
      </c>
      <c r="N2526" s="1">
        <v>42.988446464887403</v>
      </c>
      <c r="O2526" s="1">
        <v>-81.760439073569103</v>
      </c>
      <c r="Q2526" s="1" t="s">
        <v>4284</v>
      </c>
      <c r="R2526" s="1" t="s">
        <v>22</v>
      </c>
    </row>
    <row r="2527" spans="1:18" hidden="1" x14ac:dyDescent="0.3">
      <c r="A2527" s="1" t="s">
        <v>2941</v>
      </c>
      <c r="B2527" s="1" t="s">
        <v>2941</v>
      </c>
      <c r="C2527" s="1" t="s">
        <v>4282</v>
      </c>
      <c r="D2527" s="1">
        <v>59.94</v>
      </c>
      <c r="E2527" s="1" t="s">
        <v>4299</v>
      </c>
      <c r="F2527" s="1">
        <v>16</v>
      </c>
      <c r="G2527" s="1" t="str">
        <f t="shared" si="96"/>
        <v>16/37</v>
      </c>
      <c r="H2527" s="1">
        <v>1620</v>
      </c>
      <c r="I2527" s="1">
        <v>100</v>
      </c>
      <c r="J2527" s="1">
        <v>80</v>
      </c>
      <c r="K2527" s="1" t="s">
        <v>203</v>
      </c>
      <c r="L2527" s="1" t="s">
        <v>437</v>
      </c>
      <c r="M2527" s="1">
        <v>2014</v>
      </c>
      <c r="N2527" s="1">
        <v>42.989620645368703</v>
      </c>
      <c r="O2527" s="1">
        <v>-81.755405687472305</v>
      </c>
      <c r="Q2527" s="1" t="s">
        <v>4284</v>
      </c>
      <c r="R2527" s="1" t="s">
        <v>22</v>
      </c>
    </row>
    <row r="2528" spans="1:18" hidden="1" x14ac:dyDescent="0.3">
      <c r="A2528" s="1" t="s">
        <v>2941</v>
      </c>
      <c r="B2528" s="1" t="s">
        <v>2941</v>
      </c>
      <c r="C2528" s="1" t="s">
        <v>4282</v>
      </c>
      <c r="D2528" s="1">
        <v>59.94</v>
      </c>
      <c r="E2528" s="1" t="s">
        <v>4300</v>
      </c>
      <c r="F2528" s="1">
        <v>17</v>
      </c>
      <c r="G2528" s="1" t="str">
        <f t="shared" si="96"/>
        <v>17/37</v>
      </c>
      <c r="H2528" s="1">
        <v>1620</v>
      </c>
      <c r="I2528" s="1">
        <v>100</v>
      </c>
      <c r="J2528" s="1">
        <v>80</v>
      </c>
      <c r="K2528" s="1" t="s">
        <v>203</v>
      </c>
      <c r="L2528" s="1" t="s">
        <v>437</v>
      </c>
      <c r="M2528" s="1">
        <v>2014</v>
      </c>
      <c r="N2528" s="1">
        <v>42.989228493519498</v>
      </c>
      <c r="O2528" s="1">
        <v>-81.750940989157897</v>
      </c>
      <c r="Q2528" s="1" t="s">
        <v>4284</v>
      </c>
      <c r="R2528" s="1" t="s">
        <v>22</v>
      </c>
    </row>
    <row r="2529" spans="1:18" hidden="1" x14ac:dyDescent="0.3">
      <c r="A2529" s="1" t="s">
        <v>2941</v>
      </c>
      <c r="B2529" s="1" t="s">
        <v>2941</v>
      </c>
      <c r="C2529" s="1" t="s">
        <v>4282</v>
      </c>
      <c r="D2529" s="1">
        <v>59.94</v>
      </c>
      <c r="E2529" s="1" t="s">
        <v>4301</v>
      </c>
      <c r="F2529" s="1">
        <v>18</v>
      </c>
      <c r="G2529" s="1" t="str">
        <f t="shared" si="96"/>
        <v>18/37</v>
      </c>
      <c r="H2529" s="1">
        <v>1620</v>
      </c>
      <c r="I2529" s="1">
        <v>100</v>
      </c>
      <c r="J2529" s="1">
        <v>80</v>
      </c>
      <c r="K2529" s="1" t="s">
        <v>203</v>
      </c>
      <c r="L2529" s="1" t="s">
        <v>437</v>
      </c>
      <c r="M2529" s="1">
        <v>2014</v>
      </c>
      <c r="N2529" s="1">
        <v>42.988416360718297</v>
      </c>
      <c r="O2529" s="1">
        <v>-81.746626570053095</v>
      </c>
      <c r="Q2529" s="1" t="s">
        <v>4284</v>
      </c>
      <c r="R2529" s="1" t="s">
        <v>22</v>
      </c>
    </row>
    <row r="2530" spans="1:18" hidden="1" x14ac:dyDescent="0.3">
      <c r="A2530" s="1" t="s">
        <v>2941</v>
      </c>
      <c r="B2530" s="1" t="s">
        <v>2941</v>
      </c>
      <c r="C2530" s="1" t="s">
        <v>4282</v>
      </c>
      <c r="D2530" s="1">
        <v>59.94</v>
      </c>
      <c r="E2530" s="1" t="s">
        <v>4302</v>
      </c>
      <c r="F2530" s="1">
        <v>19</v>
      </c>
      <c r="G2530" s="1" t="str">
        <f t="shared" si="96"/>
        <v>19/37</v>
      </c>
      <c r="H2530" s="1">
        <v>1620</v>
      </c>
      <c r="I2530" s="1">
        <v>100</v>
      </c>
      <c r="J2530" s="1">
        <v>80</v>
      </c>
      <c r="K2530" s="1" t="s">
        <v>203</v>
      </c>
      <c r="L2530" s="1" t="s">
        <v>437</v>
      </c>
      <c r="M2530" s="1">
        <v>2014</v>
      </c>
      <c r="N2530" s="1">
        <v>42.989521784630398</v>
      </c>
      <c r="O2530" s="1">
        <v>-81.738130411909694</v>
      </c>
      <c r="Q2530" s="1" t="s">
        <v>4284</v>
      </c>
      <c r="R2530" s="1" t="s">
        <v>22</v>
      </c>
    </row>
    <row r="2531" spans="1:18" hidden="1" x14ac:dyDescent="0.3">
      <c r="A2531" s="1" t="s">
        <v>2941</v>
      </c>
      <c r="B2531" s="1" t="s">
        <v>2941</v>
      </c>
      <c r="C2531" s="1" t="s">
        <v>4282</v>
      </c>
      <c r="D2531" s="1">
        <v>59.94</v>
      </c>
      <c r="E2531" s="1" t="s">
        <v>4303</v>
      </c>
      <c r="F2531" s="1">
        <v>20</v>
      </c>
      <c r="G2531" s="1" t="str">
        <f t="shared" si="96"/>
        <v>20/37</v>
      </c>
      <c r="H2531" s="1">
        <v>1620</v>
      </c>
      <c r="I2531" s="1">
        <v>100</v>
      </c>
      <c r="J2531" s="1">
        <v>80</v>
      </c>
      <c r="K2531" s="1" t="s">
        <v>203</v>
      </c>
      <c r="L2531" s="1" t="s">
        <v>437</v>
      </c>
      <c r="M2531" s="1">
        <v>2014</v>
      </c>
      <c r="N2531" s="1">
        <v>42.989523744943</v>
      </c>
      <c r="O2531" s="1">
        <v>-81.733154226298097</v>
      </c>
      <c r="Q2531" s="1" t="s">
        <v>4284</v>
      </c>
      <c r="R2531" s="1" t="s">
        <v>22</v>
      </c>
    </row>
    <row r="2532" spans="1:18" hidden="1" x14ac:dyDescent="0.3">
      <c r="A2532" s="1" t="s">
        <v>2941</v>
      </c>
      <c r="B2532" s="1" t="s">
        <v>2941</v>
      </c>
      <c r="C2532" s="1" t="s">
        <v>4282</v>
      </c>
      <c r="D2532" s="1">
        <v>59.94</v>
      </c>
      <c r="E2532" s="1" t="s">
        <v>4304</v>
      </c>
      <c r="F2532" s="1">
        <v>21</v>
      </c>
      <c r="G2532" s="1" t="str">
        <f t="shared" si="96"/>
        <v>21/37</v>
      </c>
      <c r="H2532" s="1">
        <v>1620</v>
      </c>
      <c r="I2532" s="1">
        <v>100</v>
      </c>
      <c r="J2532" s="1">
        <v>80</v>
      </c>
      <c r="K2532" s="1" t="s">
        <v>203</v>
      </c>
      <c r="L2532" s="1" t="s">
        <v>437</v>
      </c>
      <c r="M2532" s="1">
        <v>2014</v>
      </c>
      <c r="N2532" s="1">
        <v>42.988755108152802</v>
      </c>
      <c r="O2532" s="1">
        <v>-81.728630547581503</v>
      </c>
      <c r="Q2532" s="1" t="s">
        <v>4284</v>
      </c>
      <c r="R2532" s="1" t="s">
        <v>22</v>
      </c>
    </row>
    <row r="2533" spans="1:18" hidden="1" x14ac:dyDescent="0.3">
      <c r="A2533" s="1" t="s">
        <v>2941</v>
      </c>
      <c r="B2533" s="1" t="s">
        <v>2941</v>
      </c>
      <c r="C2533" s="1" t="s">
        <v>4282</v>
      </c>
      <c r="D2533" s="1">
        <v>59.94</v>
      </c>
      <c r="E2533" s="1" t="s">
        <v>4305</v>
      </c>
      <c r="F2533" s="1">
        <v>22</v>
      </c>
      <c r="G2533" s="1" t="str">
        <f t="shared" si="96"/>
        <v>22/37</v>
      </c>
      <c r="H2533" s="1">
        <v>1620</v>
      </c>
      <c r="I2533" s="1">
        <v>100</v>
      </c>
      <c r="J2533" s="1">
        <v>80</v>
      </c>
      <c r="K2533" s="1" t="s">
        <v>203</v>
      </c>
      <c r="L2533" s="1" t="s">
        <v>437</v>
      </c>
      <c r="M2533" s="1">
        <v>2014</v>
      </c>
      <c r="N2533" s="1">
        <v>42.984972778832599</v>
      </c>
      <c r="O2533" s="1">
        <v>-81.759005864832503</v>
      </c>
      <c r="Q2533" s="1" t="s">
        <v>4284</v>
      </c>
      <c r="R2533" s="1" t="s">
        <v>22</v>
      </c>
    </row>
    <row r="2534" spans="1:18" hidden="1" x14ac:dyDescent="0.3">
      <c r="A2534" s="1" t="s">
        <v>2941</v>
      </c>
      <c r="B2534" s="1" t="s">
        <v>2941</v>
      </c>
      <c r="C2534" s="1" t="s">
        <v>4282</v>
      </c>
      <c r="D2534" s="1">
        <v>59.94</v>
      </c>
      <c r="E2534" s="1" t="s">
        <v>4306</v>
      </c>
      <c r="F2534" s="1">
        <v>23</v>
      </c>
      <c r="G2534" s="1" t="str">
        <f t="shared" si="96"/>
        <v>23/37</v>
      </c>
      <c r="H2534" s="1">
        <v>1620</v>
      </c>
      <c r="I2534" s="1">
        <v>100</v>
      </c>
      <c r="J2534" s="1">
        <v>80</v>
      </c>
      <c r="K2534" s="1" t="s">
        <v>203</v>
      </c>
      <c r="L2534" s="1" t="s">
        <v>437</v>
      </c>
      <c r="M2534" s="1">
        <v>2014</v>
      </c>
      <c r="N2534" s="1">
        <v>42.9854505934725</v>
      </c>
      <c r="O2534" s="1">
        <v>-81.751593809612402</v>
      </c>
      <c r="Q2534" s="1" t="s">
        <v>4284</v>
      </c>
      <c r="R2534" s="1" t="s">
        <v>22</v>
      </c>
    </row>
    <row r="2535" spans="1:18" hidden="1" x14ac:dyDescent="0.3">
      <c r="A2535" s="1" t="s">
        <v>2941</v>
      </c>
      <c r="B2535" s="1" t="s">
        <v>2941</v>
      </c>
      <c r="C2535" s="1" t="s">
        <v>4282</v>
      </c>
      <c r="D2535" s="1">
        <v>59.94</v>
      </c>
      <c r="E2535" s="1" t="s">
        <v>4307</v>
      </c>
      <c r="F2535" s="1">
        <v>24</v>
      </c>
      <c r="G2535" s="1" t="str">
        <f t="shared" si="96"/>
        <v>24/37</v>
      </c>
      <c r="H2535" s="1">
        <v>1620</v>
      </c>
      <c r="I2535" s="1">
        <v>100</v>
      </c>
      <c r="J2535" s="1">
        <v>80</v>
      </c>
      <c r="K2535" s="1" t="s">
        <v>203</v>
      </c>
      <c r="L2535" s="1" t="s">
        <v>437</v>
      </c>
      <c r="M2535" s="1">
        <v>2014</v>
      </c>
      <c r="N2535" s="1">
        <v>42.9866302953154</v>
      </c>
      <c r="O2535" s="1">
        <v>-81.711914819692694</v>
      </c>
      <c r="Q2535" s="1" t="s">
        <v>4284</v>
      </c>
      <c r="R2535" s="1" t="s">
        <v>22</v>
      </c>
    </row>
    <row r="2536" spans="1:18" hidden="1" x14ac:dyDescent="0.3">
      <c r="A2536" s="1" t="s">
        <v>2941</v>
      </c>
      <c r="B2536" s="1" t="s">
        <v>2941</v>
      </c>
      <c r="C2536" s="1" t="s">
        <v>4282</v>
      </c>
      <c r="D2536" s="1">
        <v>59.94</v>
      </c>
      <c r="E2536" s="1" t="s">
        <v>4308</v>
      </c>
      <c r="F2536" s="1">
        <v>25</v>
      </c>
      <c r="G2536" s="1" t="str">
        <f t="shared" si="96"/>
        <v>25/37</v>
      </c>
      <c r="H2536" s="1">
        <v>1620</v>
      </c>
      <c r="I2536" s="1">
        <v>100</v>
      </c>
      <c r="J2536" s="1">
        <v>80</v>
      </c>
      <c r="K2536" s="1" t="s">
        <v>203</v>
      </c>
      <c r="L2536" s="1" t="s">
        <v>437</v>
      </c>
      <c r="M2536" s="1">
        <v>2014</v>
      </c>
      <c r="N2536" s="1">
        <v>42.987047360730202</v>
      </c>
      <c r="O2536" s="1">
        <v>-81.706985705345801</v>
      </c>
      <c r="Q2536" s="1" t="s">
        <v>4284</v>
      </c>
      <c r="R2536" s="1" t="s">
        <v>22</v>
      </c>
    </row>
    <row r="2537" spans="1:18" hidden="1" x14ac:dyDescent="0.3">
      <c r="A2537" s="1" t="s">
        <v>2941</v>
      </c>
      <c r="B2537" s="1" t="s">
        <v>2941</v>
      </c>
      <c r="C2537" s="1" t="s">
        <v>4282</v>
      </c>
      <c r="D2537" s="1">
        <v>59.94</v>
      </c>
      <c r="E2537" s="1" t="s">
        <v>4309</v>
      </c>
      <c r="F2537" s="1">
        <v>26</v>
      </c>
      <c r="G2537" s="1" t="str">
        <f t="shared" si="96"/>
        <v>26/37</v>
      </c>
      <c r="H2537" s="1">
        <v>1620</v>
      </c>
      <c r="I2537" s="1">
        <v>100</v>
      </c>
      <c r="J2537" s="1">
        <v>80</v>
      </c>
      <c r="K2537" s="1" t="s">
        <v>203</v>
      </c>
      <c r="L2537" s="1" t="s">
        <v>437</v>
      </c>
      <c r="M2537" s="1">
        <v>2014</v>
      </c>
      <c r="N2537" s="1">
        <v>42.985566887027701</v>
      </c>
      <c r="O2537" s="1">
        <v>-81.678411210427001</v>
      </c>
      <c r="Q2537" s="1" t="s">
        <v>4284</v>
      </c>
      <c r="R2537" s="1" t="s">
        <v>22</v>
      </c>
    </row>
    <row r="2538" spans="1:18" hidden="1" x14ac:dyDescent="0.3">
      <c r="A2538" s="1" t="s">
        <v>2941</v>
      </c>
      <c r="B2538" s="1" t="s">
        <v>2941</v>
      </c>
      <c r="C2538" s="1" t="s">
        <v>4282</v>
      </c>
      <c r="D2538" s="1">
        <v>59.94</v>
      </c>
      <c r="E2538" s="1" t="s">
        <v>4310</v>
      </c>
      <c r="F2538" s="1">
        <v>27</v>
      </c>
      <c r="G2538" s="1" t="str">
        <f t="shared" si="96"/>
        <v>27/37</v>
      </c>
      <c r="H2538" s="1">
        <v>1620</v>
      </c>
      <c r="I2538" s="1">
        <v>100</v>
      </c>
      <c r="J2538" s="1">
        <v>80</v>
      </c>
      <c r="K2538" s="1" t="s">
        <v>203</v>
      </c>
      <c r="L2538" s="1" t="s">
        <v>437</v>
      </c>
      <c r="M2538" s="1">
        <v>2014</v>
      </c>
      <c r="N2538" s="1">
        <v>42.989375560172</v>
      </c>
      <c r="O2538" s="1">
        <v>-81.672647391831603</v>
      </c>
      <c r="Q2538" s="1" t="s">
        <v>4284</v>
      </c>
      <c r="R2538" s="1" t="s">
        <v>22</v>
      </c>
    </row>
    <row r="2539" spans="1:18" hidden="1" x14ac:dyDescent="0.3">
      <c r="A2539" s="1" t="s">
        <v>2941</v>
      </c>
      <c r="B2539" s="1" t="s">
        <v>2941</v>
      </c>
      <c r="C2539" s="1" t="s">
        <v>4282</v>
      </c>
      <c r="D2539" s="1">
        <v>59.94</v>
      </c>
      <c r="E2539" s="1" t="s">
        <v>4311</v>
      </c>
      <c r="F2539" s="1">
        <v>28</v>
      </c>
      <c r="G2539" s="1" t="str">
        <f t="shared" si="96"/>
        <v>28/37</v>
      </c>
      <c r="H2539" s="1">
        <v>1620</v>
      </c>
      <c r="I2539" s="1">
        <v>100</v>
      </c>
      <c r="J2539" s="1">
        <v>80</v>
      </c>
      <c r="K2539" s="1" t="s">
        <v>203</v>
      </c>
      <c r="L2539" s="1" t="s">
        <v>437</v>
      </c>
      <c r="M2539" s="1">
        <v>2014</v>
      </c>
      <c r="N2539" s="1">
        <v>42.989707277156597</v>
      </c>
      <c r="O2539" s="1">
        <v>-81.666697975890798</v>
      </c>
      <c r="Q2539" s="1" t="s">
        <v>4284</v>
      </c>
      <c r="R2539" s="1" t="s">
        <v>22</v>
      </c>
    </row>
    <row r="2540" spans="1:18" hidden="1" x14ac:dyDescent="0.3">
      <c r="A2540" s="1" t="s">
        <v>2941</v>
      </c>
      <c r="B2540" s="1" t="s">
        <v>2941</v>
      </c>
      <c r="C2540" s="1" t="s">
        <v>4282</v>
      </c>
      <c r="D2540" s="1">
        <v>59.94</v>
      </c>
      <c r="E2540" s="1" t="s">
        <v>4312</v>
      </c>
      <c r="F2540" s="1">
        <v>29</v>
      </c>
      <c r="G2540" s="1" t="str">
        <f t="shared" si="96"/>
        <v>29/37</v>
      </c>
      <c r="H2540" s="1">
        <v>1620</v>
      </c>
      <c r="I2540" s="1">
        <v>100</v>
      </c>
      <c r="J2540" s="1">
        <v>80</v>
      </c>
      <c r="K2540" s="1" t="s">
        <v>203</v>
      </c>
      <c r="L2540" s="1" t="s">
        <v>437</v>
      </c>
      <c r="M2540" s="1">
        <v>2014</v>
      </c>
      <c r="N2540" s="1">
        <v>42.988380966531899</v>
      </c>
      <c r="O2540" s="1">
        <v>-81.662071684791101</v>
      </c>
      <c r="Q2540" s="1" t="s">
        <v>4284</v>
      </c>
      <c r="R2540" s="1" t="s">
        <v>22</v>
      </c>
    </row>
    <row r="2541" spans="1:18" hidden="1" x14ac:dyDescent="0.3">
      <c r="A2541" s="1" t="s">
        <v>2941</v>
      </c>
      <c r="B2541" s="1" t="s">
        <v>2941</v>
      </c>
      <c r="C2541" s="1" t="s">
        <v>4282</v>
      </c>
      <c r="D2541" s="1">
        <v>59.94</v>
      </c>
      <c r="E2541" s="1" t="s">
        <v>4313</v>
      </c>
      <c r="F2541" s="1">
        <v>30</v>
      </c>
      <c r="G2541" s="1" t="str">
        <f t="shared" si="96"/>
        <v>30/37</v>
      </c>
      <c r="H2541" s="1">
        <v>1620</v>
      </c>
      <c r="I2541" s="1">
        <v>100</v>
      </c>
      <c r="J2541" s="1">
        <v>80</v>
      </c>
      <c r="K2541" s="1" t="s">
        <v>203</v>
      </c>
      <c r="L2541" s="1" t="s">
        <v>437</v>
      </c>
      <c r="M2541" s="1">
        <v>2014</v>
      </c>
      <c r="N2541" s="1">
        <v>42.9740805115404</v>
      </c>
      <c r="O2541" s="1">
        <v>-81.683108941682207</v>
      </c>
      <c r="Q2541" s="1" t="s">
        <v>4284</v>
      </c>
      <c r="R2541" s="1" t="s">
        <v>22</v>
      </c>
    </row>
    <row r="2542" spans="1:18" hidden="1" x14ac:dyDescent="0.3">
      <c r="A2542" s="1" t="s">
        <v>2941</v>
      </c>
      <c r="B2542" s="1" t="s">
        <v>2941</v>
      </c>
      <c r="C2542" s="1" t="s">
        <v>4282</v>
      </c>
      <c r="D2542" s="1">
        <v>59.94</v>
      </c>
      <c r="E2542" s="1" t="s">
        <v>4314</v>
      </c>
      <c r="F2542" s="1">
        <v>31</v>
      </c>
      <c r="G2542" s="1" t="str">
        <f t="shared" si="96"/>
        <v>31/37</v>
      </c>
      <c r="H2542" s="1">
        <v>1620</v>
      </c>
      <c r="I2542" s="1">
        <v>100</v>
      </c>
      <c r="J2542" s="1">
        <v>80</v>
      </c>
      <c r="K2542" s="1" t="s">
        <v>203</v>
      </c>
      <c r="L2542" s="1" t="s">
        <v>437</v>
      </c>
      <c r="M2542" s="1">
        <v>2014</v>
      </c>
      <c r="N2542" s="1">
        <v>42.974291695608898</v>
      </c>
      <c r="O2542" s="1">
        <v>-81.757964654641796</v>
      </c>
      <c r="Q2542" s="1" t="s">
        <v>4284</v>
      </c>
      <c r="R2542" s="1" t="s">
        <v>22</v>
      </c>
    </row>
    <row r="2543" spans="1:18" hidden="1" x14ac:dyDescent="0.3">
      <c r="A2543" s="1" t="s">
        <v>2941</v>
      </c>
      <c r="B2543" s="1" t="s">
        <v>2941</v>
      </c>
      <c r="C2543" s="1" t="s">
        <v>4282</v>
      </c>
      <c r="D2543" s="1">
        <v>59.94</v>
      </c>
      <c r="E2543" s="1" t="s">
        <v>4315</v>
      </c>
      <c r="F2543" s="1">
        <v>32</v>
      </c>
      <c r="G2543" s="1" t="str">
        <f t="shared" si="96"/>
        <v>32/37</v>
      </c>
      <c r="H2543" s="1">
        <v>1620</v>
      </c>
      <c r="I2543" s="1">
        <v>100</v>
      </c>
      <c r="J2543" s="1">
        <v>80</v>
      </c>
      <c r="K2543" s="1" t="s">
        <v>203</v>
      </c>
      <c r="L2543" s="1" t="s">
        <v>437</v>
      </c>
      <c r="M2543" s="1">
        <v>2014</v>
      </c>
      <c r="N2543" s="1">
        <v>42.973135207789703</v>
      </c>
      <c r="O2543" s="1">
        <v>-81.753791459191206</v>
      </c>
      <c r="Q2543" s="1" t="s">
        <v>4284</v>
      </c>
      <c r="R2543" s="1" t="s">
        <v>22</v>
      </c>
    </row>
    <row r="2544" spans="1:18" hidden="1" x14ac:dyDescent="0.3">
      <c r="A2544" s="1" t="s">
        <v>2941</v>
      </c>
      <c r="B2544" s="1" t="s">
        <v>2941</v>
      </c>
      <c r="C2544" s="1" t="s">
        <v>4282</v>
      </c>
      <c r="D2544" s="1">
        <v>59.94</v>
      </c>
      <c r="E2544" s="1" t="s">
        <v>4316</v>
      </c>
      <c r="F2544" s="1">
        <v>33</v>
      </c>
      <c r="G2544" s="1" t="str">
        <f t="shared" si="96"/>
        <v>33/37</v>
      </c>
      <c r="H2544" s="1">
        <v>1620</v>
      </c>
      <c r="I2544" s="1">
        <v>100</v>
      </c>
      <c r="J2544" s="1">
        <v>80</v>
      </c>
      <c r="K2544" s="1" t="s">
        <v>203</v>
      </c>
      <c r="L2544" s="1" t="s">
        <v>437</v>
      </c>
      <c r="M2544" s="1">
        <v>2014</v>
      </c>
      <c r="N2544" s="1">
        <v>42.967994356601103</v>
      </c>
      <c r="O2544" s="1">
        <v>-81.730335109249395</v>
      </c>
      <c r="Q2544" s="1" t="s">
        <v>4284</v>
      </c>
      <c r="R2544" s="1" t="s">
        <v>22</v>
      </c>
    </row>
    <row r="2545" spans="1:18" hidden="1" x14ac:dyDescent="0.3">
      <c r="A2545" s="1" t="s">
        <v>2941</v>
      </c>
      <c r="B2545" s="1" t="s">
        <v>2941</v>
      </c>
      <c r="C2545" s="1" t="s">
        <v>4282</v>
      </c>
      <c r="D2545" s="1">
        <v>59.94</v>
      </c>
      <c r="E2545" s="1" t="s">
        <v>4317</v>
      </c>
      <c r="F2545" s="1">
        <v>34</v>
      </c>
      <c r="G2545" s="1" t="str">
        <f t="shared" si="96"/>
        <v>34/37</v>
      </c>
      <c r="H2545" s="1">
        <v>1620</v>
      </c>
      <c r="I2545" s="1">
        <v>100</v>
      </c>
      <c r="J2545" s="1">
        <v>80</v>
      </c>
      <c r="K2545" s="1" t="s">
        <v>203</v>
      </c>
      <c r="L2545" s="1" t="s">
        <v>437</v>
      </c>
      <c r="M2545" s="1">
        <v>2014</v>
      </c>
      <c r="N2545" s="1">
        <v>42.969721804004898</v>
      </c>
      <c r="O2545" s="1">
        <v>-81.726110237139906</v>
      </c>
      <c r="Q2545" s="1" t="s">
        <v>4284</v>
      </c>
      <c r="R2545" s="1" t="s">
        <v>22</v>
      </c>
    </row>
    <row r="2546" spans="1:18" hidden="1" x14ac:dyDescent="0.3">
      <c r="A2546" s="1" t="s">
        <v>2941</v>
      </c>
      <c r="B2546" s="1" t="s">
        <v>2941</v>
      </c>
      <c r="C2546" s="1" t="s">
        <v>4282</v>
      </c>
      <c r="D2546" s="1">
        <v>59.94</v>
      </c>
      <c r="E2546" s="1" t="s">
        <v>4318</v>
      </c>
      <c r="F2546" s="1">
        <v>35</v>
      </c>
      <c r="G2546" s="1" t="str">
        <f t="shared" si="96"/>
        <v>35/37</v>
      </c>
      <c r="H2546" s="1">
        <v>1620</v>
      </c>
      <c r="I2546" s="1">
        <v>100</v>
      </c>
      <c r="J2546" s="1">
        <v>80</v>
      </c>
      <c r="K2546" s="1" t="s">
        <v>203</v>
      </c>
      <c r="L2546" s="1" t="s">
        <v>437</v>
      </c>
      <c r="M2546" s="1">
        <v>2014</v>
      </c>
      <c r="N2546" s="1">
        <v>42.968832886574802</v>
      </c>
      <c r="O2546" s="1">
        <v>-81.722555350180102</v>
      </c>
      <c r="Q2546" s="1" t="s">
        <v>4284</v>
      </c>
      <c r="R2546" s="1" t="s">
        <v>22</v>
      </c>
    </row>
    <row r="2547" spans="1:18" hidden="1" x14ac:dyDescent="0.3">
      <c r="A2547" s="1" t="s">
        <v>2941</v>
      </c>
      <c r="B2547" s="1" t="s">
        <v>2941</v>
      </c>
      <c r="C2547" s="1" t="s">
        <v>4282</v>
      </c>
      <c r="D2547" s="1">
        <v>59.94</v>
      </c>
      <c r="E2547" s="1" t="s">
        <v>4319</v>
      </c>
      <c r="F2547" s="1">
        <v>36</v>
      </c>
      <c r="G2547" s="1" t="str">
        <f t="shared" si="96"/>
        <v>36/37</v>
      </c>
      <c r="H2547" s="1">
        <v>1620</v>
      </c>
      <c r="I2547" s="1">
        <v>100</v>
      </c>
      <c r="J2547" s="1">
        <v>80</v>
      </c>
      <c r="K2547" s="1" t="s">
        <v>203</v>
      </c>
      <c r="L2547" s="1" t="s">
        <v>437</v>
      </c>
      <c r="M2547" s="1">
        <v>2014</v>
      </c>
      <c r="N2547" s="1">
        <v>42.968302741025703</v>
      </c>
      <c r="O2547" s="1">
        <v>-81.716440361151598</v>
      </c>
      <c r="Q2547" s="1" t="s">
        <v>4284</v>
      </c>
      <c r="R2547" s="1" t="s">
        <v>22</v>
      </c>
    </row>
    <row r="2548" spans="1:18" hidden="1" x14ac:dyDescent="0.3">
      <c r="A2548" s="1" t="s">
        <v>2941</v>
      </c>
      <c r="B2548" s="1" t="s">
        <v>2941</v>
      </c>
      <c r="C2548" s="1" t="s">
        <v>4282</v>
      </c>
      <c r="D2548" s="1">
        <v>59.94</v>
      </c>
      <c r="E2548" s="1" t="s">
        <v>4320</v>
      </c>
      <c r="F2548" s="1">
        <v>37</v>
      </c>
      <c r="G2548" s="1" t="str">
        <f t="shared" si="96"/>
        <v>37/37</v>
      </c>
      <c r="H2548" s="1">
        <v>1620</v>
      </c>
      <c r="I2548" s="1">
        <v>100</v>
      </c>
      <c r="J2548" s="1">
        <v>80</v>
      </c>
      <c r="K2548" s="1" t="s">
        <v>203</v>
      </c>
      <c r="L2548" s="1" t="s">
        <v>437</v>
      </c>
      <c r="M2548" s="1">
        <v>2014</v>
      </c>
      <c r="N2548" s="1">
        <v>42.968818140958497</v>
      </c>
      <c r="O2548" s="1">
        <v>-81.711437465230006</v>
      </c>
      <c r="Q2548" s="1" t="s">
        <v>4284</v>
      </c>
      <c r="R2548" s="1" t="s">
        <v>22</v>
      </c>
    </row>
    <row r="2549" spans="1:18" hidden="1" x14ac:dyDescent="0.3">
      <c r="A2549" s="1" t="s">
        <v>2941</v>
      </c>
      <c r="B2549" s="1" t="s">
        <v>2941</v>
      </c>
      <c r="C2549" s="1" t="s">
        <v>5513</v>
      </c>
      <c r="D2549" s="1">
        <v>75</v>
      </c>
      <c r="E2549" s="1" t="s">
        <v>5514</v>
      </c>
      <c r="F2549" s="1">
        <v>1</v>
      </c>
      <c r="G2549" s="1" t="str">
        <f t="shared" ref="G2549:G2574" si="97">F2549&amp;"/"&amp;26</f>
        <v>1/26</v>
      </c>
      <c r="H2549" s="1">
        <v>2772</v>
      </c>
      <c r="I2549" s="1">
        <v>113</v>
      </c>
      <c r="J2549" s="1">
        <v>99.5</v>
      </c>
      <c r="K2549" s="1" t="s">
        <v>866</v>
      </c>
      <c r="L2549" s="1" t="s">
        <v>5103</v>
      </c>
      <c r="M2549" s="1">
        <v>2018</v>
      </c>
      <c r="N2549" s="1">
        <v>44.124972</v>
      </c>
      <c r="O2549" s="1">
        <v>-76.7293734</v>
      </c>
      <c r="P2549" s="1" t="s">
        <v>2008</v>
      </c>
      <c r="Q2549" s="1" t="s">
        <v>5515</v>
      </c>
      <c r="R2549" s="1" t="s">
        <v>22</v>
      </c>
    </row>
    <row r="2550" spans="1:18" hidden="1" x14ac:dyDescent="0.3">
      <c r="A2550" s="1" t="s">
        <v>2941</v>
      </c>
      <c r="B2550" s="1" t="s">
        <v>2941</v>
      </c>
      <c r="C2550" s="1" t="s">
        <v>5513</v>
      </c>
      <c r="D2550" s="1">
        <v>75</v>
      </c>
      <c r="E2550" s="1" t="s">
        <v>5516</v>
      </c>
      <c r="F2550" s="1">
        <v>2</v>
      </c>
      <c r="G2550" s="1" t="str">
        <f t="shared" si="97"/>
        <v>2/26</v>
      </c>
      <c r="H2550" s="1">
        <v>2942</v>
      </c>
      <c r="I2550" s="1">
        <v>113</v>
      </c>
      <c r="J2550" s="1">
        <v>99.5</v>
      </c>
      <c r="K2550" s="1" t="s">
        <v>866</v>
      </c>
      <c r="L2550" s="1" t="s">
        <v>5103</v>
      </c>
      <c r="M2550" s="1">
        <v>2018</v>
      </c>
      <c r="N2550" s="1">
        <v>44.126941100000003</v>
      </c>
      <c r="O2550" s="1">
        <v>-76.734230499999995</v>
      </c>
      <c r="P2550" s="1" t="s">
        <v>2008</v>
      </c>
      <c r="Q2550" s="1" t="s">
        <v>5515</v>
      </c>
      <c r="R2550" s="1" t="s">
        <v>22</v>
      </c>
    </row>
    <row r="2551" spans="1:18" hidden="1" x14ac:dyDescent="0.3">
      <c r="A2551" s="1" t="s">
        <v>2941</v>
      </c>
      <c r="B2551" s="1" t="s">
        <v>2941</v>
      </c>
      <c r="C2551" s="1" t="s">
        <v>5513</v>
      </c>
      <c r="D2551" s="1">
        <v>75</v>
      </c>
      <c r="E2551" s="1" t="s">
        <v>5517</v>
      </c>
      <c r="F2551" s="1">
        <v>3</v>
      </c>
      <c r="G2551" s="1" t="str">
        <f t="shared" si="97"/>
        <v>3/26</v>
      </c>
      <c r="H2551" s="1">
        <v>2772</v>
      </c>
      <c r="I2551" s="1">
        <v>113</v>
      </c>
      <c r="J2551" s="1">
        <v>99.5</v>
      </c>
      <c r="K2551" s="1" t="s">
        <v>866</v>
      </c>
      <c r="L2551" s="1" t="s">
        <v>5103</v>
      </c>
      <c r="M2551" s="1">
        <v>2018</v>
      </c>
      <c r="N2551" s="1">
        <v>44.123928800000002</v>
      </c>
      <c r="O2551" s="1">
        <v>-76.737931900000007</v>
      </c>
      <c r="P2551" s="1" t="s">
        <v>2008</v>
      </c>
      <c r="Q2551" s="1" t="s">
        <v>5515</v>
      </c>
      <c r="R2551" s="1" t="s">
        <v>22</v>
      </c>
    </row>
    <row r="2552" spans="1:18" hidden="1" x14ac:dyDescent="0.3">
      <c r="A2552" s="1" t="s">
        <v>2941</v>
      </c>
      <c r="B2552" s="1" t="s">
        <v>2941</v>
      </c>
      <c r="C2552" s="1" t="s">
        <v>5513</v>
      </c>
      <c r="D2552" s="1">
        <v>75</v>
      </c>
      <c r="E2552" s="1" t="s">
        <v>5518</v>
      </c>
      <c r="F2552" s="1">
        <v>4</v>
      </c>
      <c r="G2552" s="1" t="str">
        <f t="shared" si="97"/>
        <v>4/26</v>
      </c>
      <c r="H2552" s="1">
        <v>2772</v>
      </c>
      <c r="I2552" s="1">
        <v>113</v>
      </c>
      <c r="J2552" s="1">
        <v>99.5</v>
      </c>
      <c r="K2552" s="1" t="s">
        <v>866</v>
      </c>
      <c r="L2552" s="1" t="s">
        <v>5103</v>
      </c>
      <c r="M2552" s="1">
        <v>2018</v>
      </c>
      <c r="N2552" s="1">
        <v>44.145593987750203</v>
      </c>
      <c r="O2552" s="1">
        <v>-76.761143922656203</v>
      </c>
      <c r="P2552" s="1" t="s">
        <v>2008</v>
      </c>
      <c r="Q2552" s="1" t="s">
        <v>5515</v>
      </c>
      <c r="R2552" s="1" t="s">
        <v>22</v>
      </c>
    </row>
    <row r="2553" spans="1:18" hidden="1" x14ac:dyDescent="0.3">
      <c r="A2553" s="1" t="s">
        <v>2941</v>
      </c>
      <c r="B2553" s="1" t="s">
        <v>2941</v>
      </c>
      <c r="C2553" s="1" t="s">
        <v>5513</v>
      </c>
      <c r="D2553" s="1">
        <v>75</v>
      </c>
      <c r="E2553" s="1" t="s">
        <v>5519</v>
      </c>
      <c r="F2553" s="1">
        <v>5</v>
      </c>
      <c r="G2553" s="1" t="str">
        <f t="shared" si="97"/>
        <v>5/26</v>
      </c>
      <c r="H2553" s="1">
        <v>2772</v>
      </c>
      <c r="I2553" s="1">
        <v>113</v>
      </c>
      <c r="J2553" s="1">
        <v>99.5</v>
      </c>
      <c r="K2553" s="1" t="s">
        <v>866</v>
      </c>
      <c r="L2553" s="1" t="s">
        <v>5103</v>
      </c>
      <c r="M2553" s="1">
        <v>2018</v>
      </c>
      <c r="N2553" s="1">
        <v>44.148806857734598</v>
      </c>
      <c r="O2553" s="1">
        <v>-76.756177359122304</v>
      </c>
      <c r="P2553" s="1" t="s">
        <v>2008</v>
      </c>
      <c r="Q2553" s="1" t="s">
        <v>5515</v>
      </c>
      <c r="R2553" s="1" t="s">
        <v>22</v>
      </c>
    </row>
    <row r="2554" spans="1:18" hidden="1" x14ac:dyDescent="0.3">
      <c r="A2554" s="1" t="s">
        <v>2941</v>
      </c>
      <c r="B2554" s="1" t="s">
        <v>2941</v>
      </c>
      <c r="C2554" s="1" t="s">
        <v>5513</v>
      </c>
      <c r="D2554" s="1">
        <v>75</v>
      </c>
      <c r="E2554" s="1" t="s">
        <v>5520</v>
      </c>
      <c r="F2554" s="1">
        <v>6</v>
      </c>
      <c r="G2554" s="1" t="str">
        <f t="shared" si="97"/>
        <v>6/26</v>
      </c>
      <c r="H2554" s="1">
        <v>2942</v>
      </c>
      <c r="I2554" s="1">
        <v>113</v>
      </c>
      <c r="J2554" s="1">
        <v>99.5</v>
      </c>
      <c r="K2554" s="1" t="s">
        <v>866</v>
      </c>
      <c r="L2554" s="1" t="s">
        <v>5103</v>
      </c>
      <c r="M2554" s="1">
        <v>2018</v>
      </c>
      <c r="N2554" s="1">
        <v>44.149968944860099</v>
      </c>
      <c r="O2554" s="1">
        <v>-76.7453212464453</v>
      </c>
      <c r="P2554" s="1" t="s">
        <v>2008</v>
      </c>
      <c r="Q2554" s="1" t="s">
        <v>5515</v>
      </c>
      <c r="R2554" s="1" t="s">
        <v>22</v>
      </c>
    </row>
    <row r="2555" spans="1:18" hidden="1" x14ac:dyDescent="0.3">
      <c r="A2555" s="1" t="s">
        <v>2941</v>
      </c>
      <c r="B2555" s="1" t="s">
        <v>2941</v>
      </c>
      <c r="C2555" s="1" t="s">
        <v>5513</v>
      </c>
      <c r="D2555" s="1">
        <v>75</v>
      </c>
      <c r="E2555" s="1" t="s">
        <v>5521</v>
      </c>
      <c r="F2555" s="1">
        <v>7</v>
      </c>
      <c r="G2555" s="1" t="str">
        <f t="shared" si="97"/>
        <v>7/26</v>
      </c>
      <c r="H2555" s="1">
        <v>2942</v>
      </c>
      <c r="I2555" s="1">
        <v>113</v>
      </c>
      <c r="J2555" s="1">
        <v>99.5</v>
      </c>
      <c r="K2555" s="1" t="s">
        <v>866</v>
      </c>
      <c r="L2555" s="1" t="s">
        <v>5103</v>
      </c>
      <c r="M2555" s="1">
        <v>2018</v>
      </c>
      <c r="N2555" s="1">
        <v>44.155268456365803</v>
      </c>
      <c r="O2555" s="1">
        <v>-76.733242491031305</v>
      </c>
      <c r="P2555" s="1" t="s">
        <v>2008</v>
      </c>
      <c r="Q2555" s="1" t="s">
        <v>5515</v>
      </c>
      <c r="R2555" s="1" t="s">
        <v>22</v>
      </c>
    </row>
    <row r="2556" spans="1:18" hidden="1" x14ac:dyDescent="0.3">
      <c r="A2556" s="1" t="s">
        <v>2941</v>
      </c>
      <c r="B2556" s="1" t="s">
        <v>2941</v>
      </c>
      <c r="C2556" s="1" t="s">
        <v>5513</v>
      </c>
      <c r="D2556" s="1">
        <v>75</v>
      </c>
      <c r="E2556" s="1" t="s">
        <v>5522</v>
      </c>
      <c r="F2556" s="1">
        <v>8</v>
      </c>
      <c r="G2556" s="1" t="str">
        <f t="shared" si="97"/>
        <v>8/26</v>
      </c>
      <c r="H2556" s="1">
        <v>2772</v>
      </c>
      <c r="I2556" s="1">
        <v>113</v>
      </c>
      <c r="J2556" s="1">
        <v>99.5</v>
      </c>
      <c r="K2556" s="1" t="s">
        <v>866</v>
      </c>
      <c r="L2556" s="1" t="s">
        <v>5103</v>
      </c>
      <c r="M2556" s="1">
        <v>2018</v>
      </c>
      <c r="N2556" s="1">
        <v>44.159378558414801</v>
      </c>
      <c r="O2556" s="1">
        <v>-76.722013700504803</v>
      </c>
      <c r="P2556" s="1" t="s">
        <v>2008</v>
      </c>
      <c r="Q2556" s="1" t="s">
        <v>5515</v>
      </c>
      <c r="R2556" s="1" t="s">
        <v>22</v>
      </c>
    </row>
    <row r="2557" spans="1:18" hidden="1" x14ac:dyDescent="0.3">
      <c r="A2557" s="1" t="s">
        <v>2941</v>
      </c>
      <c r="B2557" s="1" t="s">
        <v>2941</v>
      </c>
      <c r="C2557" s="1" t="s">
        <v>5513</v>
      </c>
      <c r="D2557" s="1">
        <v>75</v>
      </c>
      <c r="E2557" s="1" t="s">
        <v>5523</v>
      </c>
      <c r="F2557" s="1">
        <v>9</v>
      </c>
      <c r="G2557" s="1" t="str">
        <f t="shared" si="97"/>
        <v>9/26</v>
      </c>
      <c r="H2557" s="1">
        <v>2942</v>
      </c>
      <c r="I2557" s="1">
        <v>113</v>
      </c>
      <c r="J2557" s="1">
        <v>99.5</v>
      </c>
      <c r="K2557" s="1" t="s">
        <v>866</v>
      </c>
      <c r="L2557" s="1" t="s">
        <v>5103</v>
      </c>
      <c r="M2557" s="1">
        <v>2018</v>
      </c>
      <c r="N2557" s="1">
        <v>44.140748871934598</v>
      </c>
      <c r="O2557" s="1">
        <v>-76.726739017767997</v>
      </c>
      <c r="P2557" s="1" t="s">
        <v>2008</v>
      </c>
      <c r="Q2557" s="1" t="s">
        <v>5515</v>
      </c>
      <c r="R2557" s="1" t="s">
        <v>22</v>
      </c>
    </row>
    <row r="2558" spans="1:18" hidden="1" x14ac:dyDescent="0.3">
      <c r="A2558" s="1" t="s">
        <v>2941</v>
      </c>
      <c r="B2558" s="1" t="s">
        <v>2941</v>
      </c>
      <c r="C2558" s="1" t="s">
        <v>5513</v>
      </c>
      <c r="D2558" s="1">
        <v>75</v>
      </c>
      <c r="E2558" s="1" t="s">
        <v>5524</v>
      </c>
      <c r="F2558" s="1">
        <v>10</v>
      </c>
      <c r="G2558" s="1" t="str">
        <f t="shared" si="97"/>
        <v>10/26</v>
      </c>
      <c r="H2558" s="1">
        <v>2942</v>
      </c>
      <c r="I2558" s="1">
        <v>113</v>
      </c>
      <c r="J2558" s="1">
        <v>99.5</v>
      </c>
      <c r="K2558" s="1" t="s">
        <v>866</v>
      </c>
      <c r="L2558" s="1" t="s">
        <v>5103</v>
      </c>
      <c r="M2558" s="1">
        <v>2018</v>
      </c>
      <c r="N2558" s="1">
        <v>44.140144183326903</v>
      </c>
      <c r="O2558" s="1">
        <v>-76.717262092225496</v>
      </c>
      <c r="P2558" s="1" t="s">
        <v>2008</v>
      </c>
      <c r="Q2558" s="1" t="s">
        <v>5515</v>
      </c>
      <c r="R2558" s="1" t="s">
        <v>22</v>
      </c>
    </row>
    <row r="2559" spans="1:18" hidden="1" x14ac:dyDescent="0.3">
      <c r="A2559" s="1" t="s">
        <v>2941</v>
      </c>
      <c r="B2559" s="1" t="s">
        <v>2941</v>
      </c>
      <c r="C2559" s="1" t="s">
        <v>5513</v>
      </c>
      <c r="D2559" s="1">
        <v>75</v>
      </c>
      <c r="E2559" s="1" t="s">
        <v>5525</v>
      </c>
      <c r="F2559" s="1">
        <v>11</v>
      </c>
      <c r="G2559" s="1" t="str">
        <f t="shared" si="97"/>
        <v>11/26</v>
      </c>
      <c r="H2559" s="1">
        <v>2942</v>
      </c>
      <c r="I2559" s="1">
        <v>113</v>
      </c>
      <c r="J2559" s="1">
        <v>99.5</v>
      </c>
      <c r="K2559" s="1" t="s">
        <v>866</v>
      </c>
      <c r="L2559" s="1" t="s">
        <v>5103</v>
      </c>
      <c r="M2559" s="1">
        <v>2018</v>
      </c>
      <c r="N2559" s="1">
        <v>44.142943939210397</v>
      </c>
      <c r="O2559" s="1">
        <v>-76.714263467568799</v>
      </c>
      <c r="P2559" s="1" t="s">
        <v>2008</v>
      </c>
      <c r="Q2559" s="1" t="s">
        <v>5515</v>
      </c>
      <c r="R2559" s="1" t="s">
        <v>22</v>
      </c>
    </row>
    <row r="2560" spans="1:18" hidden="1" x14ac:dyDescent="0.3">
      <c r="A2560" s="1" t="s">
        <v>2941</v>
      </c>
      <c r="B2560" s="1" t="s">
        <v>2941</v>
      </c>
      <c r="C2560" s="1" t="s">
        <v>5513</v>
      </c>
      <c r="D2560" s="1">
        <v>75</v>
      </c>
      <c r="E2560" s="1" t="s">
        <v>5526</v>
      </c>
      <c r="F2560" s="1">
        <v>12</v>
      </c>
      <c r="G2560" s="1" t="str">
        <f t="shared" si="97"/>
        <v>12/26</v>
      </c>
      <c r="H2560" s="1">
        <v>2772</v>
      </c>
      <c r="I2560" s="1">
        <v>113</v>
      </c>
      <c r="J2560" s="1">
        <v>99.5</v>
      </c>
      <c r="K2560" s="1" t="s">
        <v>866</v>
      </c>
      <c r="L2560" s="1" t="s">
        <v>5103</v>
      </c>
      <c r="M2560" s="1">
        <v>2018</v>
      </c>
      <c r="N2560" s="1">
        <v>44.148814315726</v>
      </c>
      <c r="O2560" s="1">
        <v>-76.709234536883002</v>
      </c>
      <c r="P2560" s="1" t="s">
        <v>2008</v>
      </c>
      <c r="Q2560" s="1" t="s">
        <v>5515</v>
      </c>
      <c r="R2560" s="1" t="s">
        <v>22</v>
      </c>
    </row>
    <row r="2561" spans="1:18" hidden="1" x14ac:dyDescent="0.3">
      <c r="A2561" s="1" t="s">
        <v>2941</v>
      </c>
      <c r="B2561" s="1" t="s">
        <v>2941</v>
      </c>
      <c r="C2561" s="1" t="s">
        <v>5513</v>
      </c>
      <c r="D2561" s="1">
        <v>75</v>
      </c>
      <c r="E2561" s="1" t="s">
        <v>5527</v>
      </c>
      <c r="F2561" s="1">
        <v>13</v>
      </c>
      <c r="G2561" s="1" t="str">
        <f t="shared" si="97"/>
        <v>13/26</v>
      </c>
      <c r="H2561" s="1">
        <v>2942</v>
      </c>
      <c r="I2561" s="1">
        <v>113</v>
      </c>
      <c r="J2561" s="1">
        <v>99.5</v>
      </c>
      <c r="K2561" s="1" t="s">
        <v>866</v>
      </c>
      <c r="L2561" s="1" t="s">
        <v>5103</v>
      </c>
      <c r="M2561" s="1">
        <v>2018</v>
      </c>
      <c r="N2561" s="1">
        <v>44.135710683295798</v>
      </c>
      <c r="O2561" s="1">
        <v>-76.692776384520599</v>
      </c>
      <c r="P2561" s="1" t="s">
        <v>2008</v>
      </c>
      <c r="Q2561" s="1" t="s">
        <v>5515</v>
      </c>
      <c r="R2561" s="1" t="s">
        <v>22</v>
      </c>
    </row>
    <row r="2562" spans="1:18" hidden="1" x14ac:dyDescent="0.3">
      <c r="A2562" s="1" t="s">
        <v>2941</v>
      </c>
      <c r="B2562" s="1" t="s">
        <v>2941</v>
      </c>
      <c r="C2562" s="1" t="s">
        <v>5513</v>
      </c>
      <c r="D2562" s="1">
        <v>75</v>
      </c>
      <c r="E2562" s="1" t="s">
        <v>5528</v>
      </c>
      <c r="F2562" s="1">
        <v>14</v>
      </c>
      <c r="G2562" s="1" t="str">
        <f t="shared" si="97"/>
        <v>14/26</v>
      </c>
      <c r="H2562" s="1">
        <v>2772</v>
      </c>
      <c r="I2562" s="1">
        <v>113</v>
      </c>
      <c r="J2562" s="1">
        <v>99.5</v>
      </c>
      <c r="K2562" s="1" t="s">
        <v>866</v>
      </c>
      <c r="L2562" s="1" t="s">
        <v>5103</v>
      </c>
      <c r="M2562" s="1">
        <v>2018</v>
      </c>
      <c r="N2562" s="1">
        <v>44.142043200000003</v>
      </c>
      <c r="O2562" s="1">
        <v>-76.689408799999995</v>
      </c>
      <c r="P2562" s="1" t="s">
        <v>2008</v>
      </c>
      <c r="Q2562" s="1" t="s">
        <v>5515</v>
      </c>
      <c r="R2562" s="1" t="s">
        <v>22</v>
      </c>
    </row>
    <row r="2563" spans="1:18" hidden="1" x14ac:dyDescent="0.3">
      <c r="A2563" s="1" t="s">
        <v>2941</v>
      </c>
      <c r="B2563" s="1" t="s">
        <v>2941</v>
      </c>
      <c r="C2563" s="1" t="s">
        <v>5513</v>
      </c>
      <c r="D2563" s="1">
        <v>75</v>
      </c>
      <c r="E2563" s="1" t="s">
        <v>5529</v>
      </c>
      <c r="F2563" s="1">
        <v>15</v>
      </c>
      <c r="G2563" s="1" t="str">
        <f t="shared" si="97"/>
        <v>15/26</v>
      </c>
      <c r="H2563" s="1">
        <v>2772</v>
      </c>
      <c r="I2563" s="1">
        <v>113</v>
      </c>
      <c r="J2563" s="1">
        <v>99.5</v>
      </c>
      <c r="K2563" s="1" t="s">
        <v>866</v>
      </c>
      <c r="L2563" s="1" t="s">
        <v>5103</v>
      </c>
      <c r="M2563" s="1">
        <v>2018</v>
      </c>
      <c r="N2563" s="1">
        <v>44.1463539710752</v>
      </c>
      <c r="O2563" s="1">
        <v>-76.687218832825806</v>
      </c>
      <c r="P2563" s="1" t="s">
        <v>2008</v>
      </c>
      <c r="Q2563" s="1" t="s">
        <v>5515</v>
      </c>
      <c r="R2563" s="1" t="s">
        <v>22</v>
      </c>
    </row>
    <row r="2564" spans="1:18" hidden="1" x14ac:dyDescent="0.3">
      <c r="A2564" s="1" t="s">
        <v>2941</v>
      </c>
      <c r="B2564" s="1" t="s">
        <v>2941</v>
      </c>
      <c r="C2564" s="1" t="s">
        <v>5513</v>
      </c>
      <c r="D2564" s="1">
        <v>75</v>
      </c>
      <c r="E2564" s="1" t="s">
        <v>5530</v>
      </c>
      <c r="F2564" s="1">
        <v>16</v>
      </c>
      <c r="G2564" s="1" t="str">
        <f t="shared" si="97"/>
        <v>16/26</v>
      </c>
      <c r="H2564" s="1">
        <v>2942</v>
      </c>
      <c r="I2564" s="1">
        <v>113</v>
      </c>
      <c r="J2564" s="1">
        <v>99.5</v>
      </c>
      <c r="K2564" s="1" t="s">
        <v>866</v>
      </c>
      <c r="L2564" s="1" t="s">
        <v>5103</v>
      </c>
      <c r="M2564" s="1">
        <v>2018</v>
      </c>
      <c r="N2564" s="1">
        <v>44.148942157584401</v>
      </c>
      <c r="O2564" s="1">
        <v>-76.681765753076604</v>
      </c>
      <c r="P2564" s="1" t="s">
        <v>2008</v>
      </c>
      <c r="Q2564" s="1" t="s">
        <v>5515</v>
      </c>
      <c r="R2564" s="1" t="s">
        <v>22</v>
      </c>
    </row>
    <row r="2565" spans="1:18" hidden="1" x14ac:dyDescent="0.3">
      <c r="A2565" s="1" t="s">
        <v>2941</v>
      </c>
      <c r="B2565" s="1" t="s">
        <v>2941</v>
      </c>
      <c r="C2565" s="1" t="s">
        <v>5513</v>
      </c>
      <c r="D2565" s="1">
        <v>75</v>
      </c>
      <c r="E2565" s="1" t="s">
        <v>5531</v>
      </c>
      <c r="F2565" s="1">
        <v>17</v>
      </c>
      <c r="G2565" s="1" t="str">
        <f t="shared" si="97"/>
        <v>17/26</v>
      </c>
      <c r="H2565" s="1">
        <v>2942</v>
      </c>
      <c r="I2565" s="1">
        <v>113</v>
      </c>
      <c r="J2565" s="1">
        <v>99.5</v>
      </c>
      <c r="K2565" s="1" t="s">
        <v>866</v>
      </c>
      <c r="L2565" s="1" t="s">
        <v>5103</v>
      </c>
      <c r="M2565" s="1">
        <v>2018</v>
      </c>
      <c r="N2565" s="1">
        <v>44.151911793843098</v>
      </c>
      <c r="O2565" s="1">
        <v>-76.6773803942109</v>
      </c>
      <c r="P2565" s="1" t="s">
        <v>2008</v>
      </c>
      <c r="Q2565" s="1" t="s">
        <v>5515</v>
      </c>
      <c r="R2565" s="1" t="s">
        <v>22</v>
      </c>
    </row>
    <row r="2566" spans="1:18" hidden="1" x14ac:dyDescent="0.3">
      <c r="A2566" s="1" t="s">
        <v>2941</v>
      </c>
      <c r="B2566" s="1" t="s">
        <v>2941</v>
      </c>
      <c r="C2566" s="1" t="s">
        <v>5513</v>
      </c>
      <c r="D2566" s="1">
        <v>75</v>
      </c>
      <c r="E2566" s="1" t="s">
        <v>5532</v>
      </c>
      <c r="F2566" s="1">
        <v>18</v>
      </c>
      <c r="G2566" s="1" t="str">
        <f t="shared" si="97"/>
        <v>18/26</v>
      </c>
      <c r="H2566" s="1">
        <v>2772</v>
      </c>
      <c r="I2566" s="1">
        <v>113</v>
      </c>
      <c r="J2566" s="1">
        <v>99.5</v>
      </c>
      <c r="K2566" s="1" t="s">
        <v>866</v>
      </c>
      <c r="L2566" s="1" t="s">
        <v>5103</v>
      </c>
      <c r="M2566" s="1">
        <v>2018</v>
      </c>
      <c r="N2566" s="1">
        <v>44.154363099999998</v>
      </c>
      <c r="O2566" s="1">
        <v>-76.669630999999995</v>
      </c>
      <c r="P2566" s="1" t="s">
        <v>2008</v>
      </c>
      <c r="Q2566" s="1" t="s">
        <v>5515</v>
      </c>
      <c r="R2566" s="1" t="s">
        <v>22</v>
      </c>
    </row>
    <row r="2567" spans="1:18" hidden="1" x14ac:dyDescent="0.3">
      <c r="A2567" s="1" t="s">
        <v>2941</v>
      </c>
      <c r="B2567" s="1" t="s">
        <v>2941</v>
      </c>
      <c r="C2567" s="1" t="s">
        <v>5513</v>
      </c>
      <c r="D2567" s="1">
        <v>75</v>
      </c>
      <c r="E2567" s="1" t="s">
        <v>5533</v>
      </c>
      <c r="F2567" s="1">
        <v>19</v>
      </c>
      <c r="G2567" s="1" t="str">
        <f t="shared" si="97"/>
        <v>19/26</v>
      </c>
      <c r="H2567" s="1">
        <v>2942</v>
      </c>
      <c r="I2567" s="1">
        <v>113</v>
      </c>
      <c r="J2567" s="1">
        <v>99.5</v>
      </c>
      <c r="K2567" s="1" t="s">
        <v>866</v>
      </c>
      <c r="L2567" s="1" t="s">
        <v>5103</v>
      </c>
      <c r="M2567" s="1">
        <v>2018</v>
      </c>
      <c r="N2567" s="1">
        <v>44.161468800000002</v>
      </c>
      <c r="O2567" s="1">
        <v>-76.666032900000005</v>
      </c>
      <c r="P2567" s="1" t="s">
        <v>2008</v>
      </c>
      <c r="Q2567" s="1" t="s">
        <v>5515</v>
      </c>
      <c r="R2567" s="1" t="s">
        <v>22</v>
      </c>
    </row>
    <row r="2568" spans="1:18" hidden="1" x14ac:dyDescent="0.3">
      <c r="A2568" s="1" t="s">
        <v>2941</v>
      </c>
      <c r="B2568" s="1" t="s">
        <v>2941</v>
      </c>
      <c r="C2568" s="1" t="s">
        <v>5513</v>
      </c>
      <c r="D2568" s="1">
        <v>75</v>
      </c>
      <c r="E2568" s="1" t="s">
        <v>5534</v>
      </c>
      <c r="F2568" s="1">
        <v>20</v>
      </c>
      <c r="G2568" s="1" t="str">
        <f t="shared" si="97"/>
        <v>20/26</v>
      </c>
      <c r="H2568" s="1">
        <v>2772</v>
      </c>
      <c r="I2568" s="1">
        <v>113</v>
      </c>
      <c r="J2568" s="1">
        <v>99.5</v>
      </c>
      <c r="K2568" s="1" t="s">
        <v>866</v>
      </c>
      <c r="L2568" s="1" t="s">
        <v>5103</v>
      </c>
      <c r="M2568" s="1">
        <v>2018</v>
      </c>
      <c r="N2568" s="1">
        <v>44.165525684436801</v>
      </c>
      <c r="O2568" s="1">
        <v>-76.666048755988896</v>
      </c>
      <c r="P2568" s="1" t="s">
        <v>2008</v>
      </c>
      <c r="Q2568" s="1" t="s">
        <v>5515</v>
      </c>
      <c r="R2568" s="1" t="s">
        <v>22</v>
      </c>
    </row>
    <row r="2569" spans="1:18" hidden="1" x14ac:dyDescent="0.3">
      <c r="A2569" s="1" t="s">
        <v>2941</v>
      </c>
      <c r="B2569" s="1" t="s">
        <v>2941</v>
      </c>
      <c r="C2569" s="1" t="s">
        <v>5513</v>
      </c>
      <c r="D2569" s="1">
        <v>75</v>
      </c>
      <c r="E2569" s="1" t="s">
        <v>5535</v>
      </c>
      <c r="F2569" s="1">
        <v>21</v>
      </c>
      <c r="G2569" s="1" t="str">
        <f t="shared" si="97"/>
        <v>21/26</v>
      </c>
      <c r="H2569" s="1">
        <v>2772</v>
      </c>
      <c r="I2569" s="1">
        <v>113</v>
      </c>
      <c r="J2569" s="1">
        <v>99.5</v>
      </c>
      <c r="K2569" s="1" t="s">
        <v>866</v>
      </c>
      <c r="L2569" s="1" t="s">
        <v>5103</v>
      </c>
      <c r="M2569" s="1">
        <v>2018</v>
      </c>
      <c r="N2569" s="1">
        <v>44.177841872843302</v>
      </c>
      <c r="O2569" s="1">
        <v>-76.662223379271794</v>
      </c>
      <c r="P2569" s="1" t="s">
        <v>2008</v>
      </c>
      <c r="Q2569" s="1" t="s">
        <v>5515</v>
      </c>
      <c r="R2569" s="1" t="s">
        <v>22</v>
      </c>
    </row>
    <row r="2570" spans="1:18" hidden="1" x14ac:dyDescent="0.3">
      <c r="A2570" s="1" t="s">
        <v>2941</v>
      </c>
      <c r="B2570" s="1" t="s">
        <v>2941</v>
      </c>
      <c r="C2570" s="1" t="s">
        <v>5513</v>
      </c>
      <c r="D2570" s="1">
        <v>75</v>
      </c>
      <c r="E2570" s="1" t="s">
        <v>5536</v>
      </c>
      <c r="F2570" s="1">
        <v>22</v>
      </c>
      <c r="G2570" s="1" t="str">
        <f t="shared" si="97"/>
        <v>22/26</v>
      </c>
      <c r="H2570" s="1">
        <v>2772</v>
      </c>
      <c r="I2570" s="1">
        <v>113</v>
      </c>
      <c r="J2570" s="1">
        <v>99.5</v>
      </c>
      <c r="K2570" s="1" t="s">
        <v>866</v>
      </c>
      <c r="L2570" s="1" t="s">
        <v>5103</v>
      </c>
      <c r="M2570" s="1">
        <v>2018</v>
      </c>
      <c r="N2570" s="1">
        <v>44.174650390789999</v>
      </c>
      <c r="O2570" s="1">
        <v>-76.659103113824003</v>
      </c>
      <c r="P2570" s="1" t="s">
        <v>2008</v>
      </c>
      <c r="Q2570" s="1" t="s">
        <v>5515</v>
      </c>
      <c r="R2570" s="1" t="s">
        <v>22</v>
      </c>
    </row>
    <row r="2571" spans="1:18" hidden="1" x14ac:dyDescent="0.3">
      <c r="A2571" s="1" t="s">
        <v>2941</v>
      </c>
      <c r="B2571" s="1" t="s">
        <v>2941</v>
      </c>
      <c r="C2571" s="1" t="s">
        <v>5513</v>
      </c>
      <c r="D2571" s="1">
        <v>75</v>
      </c>
      <c r="E2571" s="1" t="s">
        <v>5537</v>
      </c>
      <c r="F2571" s="1">
        <v>23</v>
      </c>
      <c r="G2571" s="1" t="str">
        <f t="shared" si="97"/>
        <v>23/26</v>
      </c>
      <c r="H2571" s="1">
        <v>2772</v>
      </c>
      <c r="I2571" s="1">
        <v>113</v>
      </c>
      <c r="J2571" s="1">
        <v>99.5</v>
      </c>
      <c r="K2571" s="1" t="s">
        <v>866</v>
      </c>
      <c r="L2571" s="1" t="s">
        <v>5103</v>
      </c>
      <c r="M2571" s="1">
        <v>2018</v>
      </c>
      <c r="N2571" s="1">
        <v>44.170946362245402</v>
      </c>
      <c r="O2571" s="1">
        <v>-76.6559326174266</v>
      </c>
      <c r="P2571" s="1" t="s">
        <v>2008</v>
      </c>
      <c r="Q2571" s="1" t="s">
        <v>5515</v>
      </c>
      <c r="R2571" s="1" t="s">
        <v>22</v>
      </c>
    </row>
    <row r="2572" spans="1:18" hidden="1" x14ac:dyDescent="0.3">
      <c r="A2572" s="1" t="s">
        <v>2941</v>
      </c>
      <c r="B2572" s="1" t="s">
        <v>2941</v>
      </c>
      <c r="C2572" s="1" t="s">
        <v>5513</v>
      </c>
      <c r="D2572" s="1">
        <v>75</v>
      </c>
      <c r="E2572" s="1" t="s">
        <v>5538</v>
      </c>
      <c r="F2572" s="1">
        <v>24</v>
      </c>
      <c r="G2572" s="1" t="str">
        <f t="shared" si="97"/>
        <v>24/26</v>
      </c>
      <c r="H2572" s="1">
        <v>2772</v>
      </c>
      <c r="I2572" s="1">
        <v>113</v>
      </c>
      <c r="J2572" s="1">
        <v>99.5</v>
      </c>
      <c r="K2572" s="1" t="s">
        <v>866</v>
      </c>
      <c r="L2572" s="1" t="s">
        <v>5103</v>
      </c>
      <c r="M2572" s="1">
        <v>2018</v>
      </c>
      <c r="N2572" s="1">
        <v>44.168386922193903</v>
      </c>
      <c r="O2572" s="1">
        <v>-76.653145828613006</v>
      </c>
      <c r="P2572" s="1" t="s">
        <v>2008</v>
      </c>
      <c r="Q2572" s="1" t="s">
        <v>5515</v>
      </c>
      <c r="R2572" s="1" t="s">
        <v>22</v>
      </c>
    </row>
    <row r="2573" spans="1:18" hidden="1" x14ac:dyDescent="0.3">
      <c r="A2573" s="1" t="s">
        <v>2941</v>
      </c>
      <c r="B2573" s="1" t="s">
        <v>2941</v>
      </c>
      <c r="C2573" s="1" t="s">
        <v>5513</v>
      </c>
      <c r="D2573" s="1">
        <v>75</v>
      </c>
      <c r="E2573" s="1" t="s">
        <v>5539</v>
      </c>
      <c r="F2573" s="1">
        <v>25</v>
      </c>
      <c r="G2573" s="1" t="str">
        <f t="shared" si="97"/>
        <v>25/26</v>
      </c>
      <c r="H2573" s="1">
        <v>2942</v>
      </c>
      <c r="I2573" s="1">
        <v>113</v>
      </c>
      <c r="J2573" s="1">
        <v>99.5</v>
      </c>
      <c r="K2573" s="1" t="s">
        <v>866</v>
      </c>
      <c r="L2573" s="1" t="s">
        <v>5103</v>
      </c>
      <c r="M2573" s="1">
        <v>2018</v>
      </c>
      <c r="N2573" s="1">
        <v>44.1795689</v>
      </c>
      <c r="O2573" s="1">
        <v>-76.637760499999999</v>
      </c>
      <c r="P2573" s="1" t="s">
        <v>2008</v>
      </c>
      <c r="Q2573" s="1" t="s">
        <v>5515</v>
      </c>
      <c r="R2573" s="1" t="s">
        <v>22</v>
      </c>
    </row>
    <row r="2574" spans="1:18" hidden="1" x14ac:dyDescent="0.3">
      <c r="A2574" s="1" t="s">
        <v>2941</v>
      </c>
      <c r="B2574" s="1" t="s">
        <v>2941</v>
      </c>
      <c r="C2574" s="1" t="s">
        <v>5513</v>
      </c>
      <c r="D2574" s="1">
        <v>75</v>
      </c>
      <c r="E2574" s="1" t="s">
        <v>5540</v>
      </c>
      <c r="F2574" s="1">
        <v>26</v>
      </c>
      <c r="G2574" s="1" t="str">
        <f t="shared" si="97"/>
        <v>26/26</v>
      </c>
      <c r="H2574" s="1">
        <v>2942</v>
      </c>
      <c r="I2574" s="1">
        <v>113</v>
      </c>
      <c r="J2574" s="1">
        <v>99.5</v>
      </c>
      <c r="K2574" s="1" t="s">
        <v>866</v>
      </c>
      <c r="L2574" s="1" t="s">
        <v>5103</v>
      </c>
      <c r="M2574" s="1">
        <v>2018</v>
      </c>
      <c r="N2574" s="1">
        <v>44.1767696</v>
      </c>
      <c r="O2574" s="1">
        <v>-76.634613299999998</v>
      </c>
      <c r="P2574" s="1" t="s">
        <v>2008</v>
      </c>
      <c r="Q2574" s="1" t="s">
        <v>5515</v>
      </c>
      <c r="R2574" s="1" t="s">
        <v>22</v>
      </c>
    </row>
    <row r="2575" spans="1:18" hidden="1" x14ac:dyDescent="0.3">
      <c r="A2575" s="1" t="s">
        <v>2941</v>
      </c>
      <c r="B2575" s="1" t="s">
        <v>2941</v>
      </c>
      <c r="C2575" s="1" t="s">
        <v>4839</v>
      </c>
      <c r="D2575" s="1">
        <v>179</v>
      </c>
      <c r="E2575" s="1" t="s">
        <v>2594</v>
      </c>
      <c r="F2575" s="1">
        <v>1</v>
      </c>
      <c r="G2575" s="1" t="str">
        <f t="shared" ref="G2575:G2606" si="98">F2575&amp;"/"&amp;91</f>
        <v>1/91</v>
      </c>
      <c r="H2575" s="1" t="s">
        <v>4840</v>
      </c>
      <c r="I2575" s="1">
        <v>101</v>
      </c>
      <c r="J2575" s="1">
        <v>99.5</v>
      </c>
      <c r="K2575" s="1" t="s">
        <v>866</v>
      </c>
      <c r="L2575" s="1" t="s">
        <v>2044</v>
      </c>
      <c r="M2575" s="1">
        <v>2015</v>
      </c>
      <c r="N2575" s="1">
        <v>44.177308011574503</v>
      </c>
      <c r="O2575" s="1">
        <v>-81.539138135662</v>
      </c>
      <c r="P2575" s="1" t="s">
        <v>4841</v>
      </c>
      <c r="Q2575" s="1" t="s">
        <v>4842</v>
      </c>
      <c r="R2575" s="1" t="s">
        <v>1013</v>
      </c>
    </row>
    <row r="2576" spans="1:18" hidden="1" x14ac:dyDescent="0.3">
      <c r="A2576" s="1" t="s">
        <v>2941</v>
      </c>
      <c r="B2576" s="1" t="s">
        <v>2941</v>
      </c>
      <c r="C2576" s="1" t="s">
        <v>4839</v>
      </c>
      <c r="D2576" s="1">
        <v>179</v>
      </c>
      <c r="E2576" s="1" t="s">
        <v>2598</v>
      </c>
      <c r="F2576" s="1">
        <v>2</v>
      </c>
      <c r="G2576" s="1" t="str">
        <f t="shared" si="98"/>
        <v>2/91</v>
      </c>
      <c r="H2576" s="1" t="s">
        <v>4840</v>
      </c>
      <c r="I2576" s="1">
        <v>101</v>
      </c>
      <c r="J2576" s="1">
        <v>99.5</v>
      </c>
      <c r="K2576" s="1" t="s">
        <v>866</v>
      </c>
      <c r="L2576" s="1" t="s">
        <v>2044</v>
      </c>
      <c r="M2576" s="1">
        <v>2015</v>
      </c>
      <c r="N2576" s="1">
        <v>44.172386525748102</v>
      </c>
      <c r="O2576" s="1">
        <v>-81.536267129046706</v>
      </c>
      <c r="P2576" s="1" t="s">
        <v>4841</v>
      </c>
      <c r="Q2576" s="1" t="s">
        <v>4842</v>
      </c>
      <c r="R2576" s="1" t="s">
        <v>1013</v>
      </c>
    </row>
    <row r="2577" spans="1:18" hidden="1" x14ac:dyDescent="0.3">
      <c r="A2577" s="1" t="s">
        <v>2941</v>
      </c>
      <c r="B2577" s="1" t="s">
        <v>2941</v>
      </c>
      <c r="C2577" s="1" t="s">
        <v>4839</v>
      </c>
      <c r="D2577" s="1">
        <v>179</v>
      </c>
      <c r="E2577" s="1" t="s">
        <v>2599</v>
      </c>
      <c r="F2577" s="1">
        <v>3</v>
      </c>
      <c r="G2577" s="1" t="str">
        <f t="shared" si="98"/>
        <v>3/91</v>
      </c>
      <c r="H2577" s="1" t="s">
        <v>4840</v>
      </c>
      <c r="I2577" s="1">
        <v>101</v>
      </c>
      <c r="J2577" s="1">
        <v>99.5</v>
      </c>
      <c r="K2577" s="1" t="s">
        <v>866</v>
      </c>
      <c r="L2577" s="1" t="s">
        <v>2044</v>
      </c>
      <c r="M2577" s="1">
        <v>2015</v>
      </c>
      <c r="N2577" s="1">
        <v>44.167934375177097</v>
      </c>
      <c r="O2577" s="1">
        <v>-81.526048869202199</v>
      </c>
      <c r="P2577" s="1" t="s">
        <v>4841</v>
      </c>
      <c r="Q2577" s="1" t="s">
        <v>4842</v>
      </c>
      <c r="R2577" s="1" t="s">
        <v>1013</v>
      </c>
    </row>
    <row r="2578" spans="1:18" hidden="1" x14ac:dyDescent="0.3">
      <c r="A2578" s="1" t="s">
        <v>2941</v>
      </c>
      <c r="B2578" s="1" t="s">
        <v>2941</v>
      </c>
      <c r="C2578" s="1" t="s">
        <v>4839</v>
      </c>
      <c r="D2578" s="1">
        <v>179</v>
      </c>
      <c r="E2578" s="1" t="s">
        <v>2600</v>
      </c>
      <c r="F2578" s="1">
        <v>4</v>
      </c>
      <c r="G2578" s="1" t="str">
        <f t="shared" si="98"/>
        <v>4/91</v>
      </c>
      <c r="H2578" s="1" t="s">
        <v>4840</v>
      </c>
      <c r="I2578" s="1">
        <v>101</v>
      </c>
      <c r="J2578" s="1">
        <v>99.5</v>
      </c>
      <c r="K2578" s="1" t="s">
        <v>866</v>
      </c>
      <c r="L2578" s="1" t="s">
        <v>2044</v>
      </c>
      <c r="M2578" s="1">
        <v>2015</v>
      </c>
      <c r="N2578" s="1">
        <v>44.166245550117097</v>
      </c>
      <c r="O2578" s="1">
        <v>-81.520964874998199</v>
      </c>
      <c r="P2578" s="1" t="s">
        <v>4841</v>
      </c>
      <c r="Q2578" s="1" t="s">
        <v>4842</v>
      </c>
      <c r="R2578" s="1" t="s">
        <v>1013</v>
      </c>
    </row>
    <row r="2579" spans="1:18" hidden="1" x14ac:dyDescent="0.3">
      <c r="A2579" s="1" t="s">
        <v>2941</v>
      </c>
      <c r="B2579" s="1" t="s">
        <v>2941</v>
      </c>
      <c r="C2579" s="1" t="s">
        <v>4839</v>
      </c>
      <c r="D2579" s="1">
        <v>179</v>
      </c>
      <c r="E2579" s="1" t="s">
        <v>2601</v>
      </c>
      <c r="F2579" s="1">
        <v>5</v>
      </c>
      <c r="G2579" s="1" t="str">
        <f t="shared" si="98"/>
        <v>5/91</v>
      </c>
      <c r="H2579" s="1" t="s">
        <v>4840</v>
      </c>
      <c r="I2579" s="1">
        <v>101</v>
      </c>
      <c r="J2579" s="1">
        <v>99.5</v>
      </c>
      <c r="K2579" s="1" t="s">
        <v>866</v>
      </c>
      <c r="L2579" s="1" t="s">
        <v>2044</v>
      </c>
      <c r="M2579" s="1">
        <v>2015</v>
      </c>
      <c r="N2579" s="1">
        <v>44.164156867927701</v>
      </c>
      <c r="O2579" s="1">
        <v>-81.517767816021603</v>
      </c>
      <c r="P2579" s="1" t="s">
        <v>4841</v>
      </c>
      <c r="Q2579" s="1" t="s">
        <v>4842</v>
      </c>
      <c r="R2579" s="1" t="s">
        <v>1013</v>
      </c>
    </row>
    <row r="2580" spans="1:18" hidden="1" x14ac:dyDescent="0.3">
      <c r="A2580" s="1" t="s">
        <v>2941</v>
      </c>
      <c r="B2580" s="1" t="s">
        <v>2941</v>
      </c>
      <c r="C2580" s="1" t="s">
        <v>4839</v>
      </c>
      <c r="D2580" s="1">
        <v>179</v>
      </c>
      <c r="E2580" s="1" t="s">
        <v>2602</v>
      </c>
      <c r="F2580" s="1">
        <v>6</v>
      </c>
      <c r="G2580" s="1" t="str">
        <f t="shared" si="98"/>
        <v>6/91</v>
      </c>
      <c r="H2580" s="1" t="s">
        <v>4840</v>
      </c>
      <c r="I2580" s="1">
        <v>101</v>
      </c>
      <c r="J2580" s="1">
        <v>99.5</v>
      </c>
      <c r="K2580" s="1" t="s">
        <v>866</v>
      </c>
      <c r="L2580" s="1" t="s">
        <v>2044</v>
      </c>
      <c r="M2580" s="1">
        <v>2015</v>
      </c>
      <c r="N2580" s="1">
        <v>44.165715677480598</v>
      </c>
      <c r="O2580" s="1">
        <v>-81.513658371265706</v>
      </c>
      <c r="P2580" s="1" t="s">
        <v>4841</v>
      </c>
      <c r="Q2580" s="1" t="s">
        <v>4842</v>
      </c>
      <c r="R2580" s="1" t="s">
        <v>1013</v>
      </c>
    </row>
    <row r="2581" spans="1:18" hidden="1" x14ac:dyDescent="0.3">
      <c r="A2581" s="1" t="s">
        <v>2941</v>
      </c>
      <c r="B2581" s="1" t="s">
        <v>2941</v>
      </c>
      <c r="C2581" s="1" t="s">
        <v>4839</v>
      </c>
      <c r="D2581" s="1">
        <v>179</v>
      </c>
      <c r="E2581" s="1" t="s">
        <v>2603</v>
      </c>
      <c r="F2581" s="1">
        <v>7</v>
      </c>
      <c r="G2581" s="1" t="str">
        <f t="shared" si="98"/>
        <v>7/91</v>
      </c>
      <c r="H2581" s="1" t="s">
        <v>4840</v>
      </c>
      <c r="I2581" s="1">
        <v>101</v>
      </c>
      <c r="J2581" s="1">
        <v>99.5</v>
      </c>
      <c r="K2581" s="1" t="s">
        <v>866</v>
      </c>
      <c r="L2581" s="1" t="s">
        <v>2044</v>
      </c>
      <c r="M2581" s="1">
        <v>2015</v>
      </c>
      <c r="N2581" s="1">
        <v>44.162223590451802</v>
      </c>
      <c r="O2581" s="1">
        <v>-81.513125553816806</v>
      </c>
      <c r="P2581" s="1" t="s">
        <v>4841</v>
      </c>
      <c r="Q2581" s="1" t="s">
        <v>4842</v>
      </c>
      <c r="R2581" s="1" t="s">
        <v>1013</v>
      </c>
    </row>
    <row r="2582" spans="1:18" hidden="1" x14ac:dyDescent="0.3">
      <c r="A2582" s="1" t="s">
        <v>2941</v>
      </c>
      <c r="B2582" s="1" t="s">
        <v>2941</v>
      </c>
      <c r="C2582" s="1" t="s">
        <v>4839</v>
      </c>
      <c r="D2582" s="1">
        <v>179</v>
      </c>
      <c r="E2582" s="1" t="s">
        <v>2604</v>
      </c>
      <c r="F2582" s="1">
        <v>8</v>
      </c>
      <c r="G2582" s="1" t="str">
        <f t="shared" si="98"/>
        <v>8/91</v>
      </c>
      <c r="H2582" s="1" t="s">
        <v>4840</v>
      </c>
      <c r="I2582" s="1">
        <v>101</v>
      </c>
      <c r="J2582" s="1">
        <v>99.5</v>
      </c>
      <c r="K2582" s="1" t="s">
        <v>866</v>
      </c>
      <c r="L2582" s="1" t="s">
        <v>2044</v>
      </c>
      <c r="M2582" s="1">
        <v>2015</v>
      </c>
      <c r="N2582" s="1">
        <v>44.157595919168799</v>
      </c>
      <c r="O2582" s="1">
        <v>-81.504551240787706</v>
      </c>
      <c r="P2582" s="1" t="s">
        <v>4841</v>
      </c>
      <c r="Q2582" s="1" t="s">
        <v>4842</v>
      </c>
      <c r="R2582" s="1" t="s">
        <v>1013</v>
      </c>
    </row>
    <row r="2583" spans="1:18" hidden="1" x14ac:dyDescent="0.3">
      <c r="A2583" s="1" t="s">
        <v>2941</v>
      </c>
      <c r="B2583" s="1" t="s">
        <v>2941</v>
      </c>
      <c r="C2583" s="1" t="s">
        <v>4839</v>
      </c>
      <c r="D2583" s="1">
        <v>179</v>
      </c>
      <c r="E2583" s="1" t="s">
        <v>2605</v>
      </c>
      <c r="F2583" s="1">
        <v>9</v>
      </c>
      <c r="G2583" s="1" t="str">
        <f t="shared" si="98"/>
        <v>9/91</v>
      </c>
      <c r="H2583" s="1" t="s">
        <v>4840</v>
      </c>
      <c r="I2583" s="1">
        <v>101</v>
      </c>
      <c r="J2583" s="1">
        <v>99.5</v>
      </c>
      <c r="K2583" s="1" t="s">
        <v>866</v>
      </c>
      <c r="L2583" s="1" t="s">
        <v>2044</v>
      </c>
      <c r="M2583" s="1">
        <v>2015</v>
      </c>
      <c r="N2583" s="1">
        <v>44.157078169609903</v>
      </c>
      <c r="O2583" s="1">
        <v>-81.498315409887496</v>
      </c>
      <c r="P2583" s="1" t="s">
        <v>4841</v>
      </c>
      <c r="Q2583" s="1" t="s">
        <v>4842</v>
      </c>
      <c r="R2583" s="1" t="s">
        <v>1013</v>
      </c>
    </row>
    <row r="2584" spans="1:18" hidden="1" x14ac:dyDescent="0.3">
      <c r="A2584" s="1" t="s">
        <v>2941</v>
      </c>
      <c r="B2584" s="1" t="s">
        <v>2941</v>
      </c>
      <c r="C2584" s="1" t="s">
        <v>4839</v>
      </c>
      <c r="D2584" s="1">
        <v>179</v>
      </c>
      <c r="E2584" s="1" t="s">
        <v>2606</v>
      </c>
      <c r="F2584" s="1">
        <v>10</v>
      </c>
      <c r="G2584" s="1" t="str">
        <f t="shared" si="98"/>
        <v>10/91</v>
      </c>
      <c r="H2584" s="1" t="s">
        <v>4840</v>
      </c>
      <c r="I2584" s="1">
        <v>101</v>
      </c>
      <c r="J2584" s="1">
        <v>99.5</v>
      </c>
      <c r="K2584" s="1" t="s">
        <v>866</v>
      </c>
      <c r="L2584" s="1" t="s">
        <v>2044</v>
      </c>
      <c r="M2584" s="1">
        <v>2015</v>
      </c>
      <c r="N2584" s="1">
        <v>44.1557463274371</v>
      </c>
      <c r="O2584" s="1">
        <v>-81.493307690970695</v>
      </c>
      <c r="P2584" s="1" t="s">
        <v>4841</v>
      </c>
      <c r="Q2584" s="1" t="s">
        <v>4842</v>
      </c>
      <c r="R2584" s="1" t="s">
        <v>1013</v>
      </c>
    </row>
    <row r="2585" spans="1:18" hidden="1" x14ac:dyDescent="0.3">
      <c r="A2585" s="1" t="s">
        <v>2941</v>
      </c>
      <c r="B2585" s="1" t="s">
        <v>2941</v>
      </c>
      <c r="C2585" s="1" t="s">
        <v>4839</v>
      </c>
      <c r="D2585" s="1">
        <v>179</v>
      </c>
      <c r="E2585" s="1" t="s">
        <v>2607</v>
      </c>
      <c r="F2585" s="1">
        <v>11</v>
      </c>
      <c r="G2585" s="1" t="str">
        <f t="shared" si="98"/>
        <v>11/91</v>
      </c>
      <c r="H2585" s="1" t="s">
        <v>4840</v>
      </c>
      <c r="I2585" s="1">
        <v>101</v>
      </c>
      <c r="J2585" s="1">
        <v>99.5</v>
      </c>
      <c r="K2585" s="1" t="s">
        <v>866</v>
      </c>
      <c r="L2585" s="1" t="s">
        <v>2044</v>
      </c>
      <c r="M2585" s="1">
        <v>2015</v>
      </c>
      <c r="N2585" s="1">
        <v>44.154717636676899</v>
      </c>
      <c r="O2585" s="1">
        <v>-81.489753395278299</v>
      </c>
      <c r="P2585" s="1" t="s">
        <v>4841</v>
      </c>
      <c r="Q2585" s="1" t="s">
        <v>4842</v>
      </c>
      <c r="R2585" s="1" t="s">
        <v>1013</v>
      </c>
    </row>
    <row r="2586" spans="1:18" hidden="1" x14ac:dyDescent="0.3">
      <c r="A2586" s="1" t="s">
        <v>2941</v>
      </c>
      <c r="B2586" s="1" t="s">
        <v>2941</v>
      </c>
      <c r="C2586" s="1" t="s">
        <v>4839</v>
      </c>
      <c r="D2586" s="1">
        <v>179</v>
      </c>
      <c r="E2586" s="1" t="s">
        <v>2608</v>
      </c>
      <c r="F2586" s="1">
        <v>12</v>
      </c>
      <c r="G2586" s="1" t="str">
        <f t="shared" si="98"/>
        <v>12/91</v>
      </c>
      <c r="H2586" s="1" t="s">
        <v>4840</v>
      </c>
      <c r="I2586" s="1">
        <v>101</v>
      </c>
      <c r="J2586" s="1">
        <v>99.5</v>
      </c>
      <c r="K2586" s="1" t="s">
        <v>866</v>
      </c>
      <c r="L2586" s="1" t="s">
        <v>2044</v>
      </c>
      <c r="M2586" s="1">
        <v>2015</v>
      </c>
      <c r="N2586" s="1">
        <v>44.151619741582898</v>
      </c>
      <c r="O2586" s="1">
        <v>-81.484434325081594</v>
      </c>
      <c r="P2586" s="1" t="s">
        <v>4841</v>
      </c>
      <c r="Q2586" s="1" t="s">
        <v>4842</v>
      </c>
      <c r="R2586" s="1" t="s">
        <v>1013</v>
      </c>
    </row>
    <row r="2587" spans="1:18" hidden="1" x14ac:dyDescent="0.3">
      <c r="A2587" s="1" t="s">
        <v>2941</v>
      </c>
      <c r="B2587" s="1" t="s">
        <v>2941</v>
      </c>
      <c r="C2587" s="1" t="s">
        <v>4839</v>
      </c>
      <c r="D2587" s="1">
        <v>179</v>
      </c>
      <c r="E2587" s="1" t="s">
        <v>2609</v>
      </c>
      <c r="F2587" s="1">
        <v>13</v>
      </c>
      <c r="G2587" s="1" t="str">
        <f t="shared" si="98"/>
        <v>13/91</v>
      </c>
      <c r="H2587" s="1" t="s">
        <v>4840</v>
      </c>
      <c r="I2587" s="1">
        <v>101</v>
      </c>
      <c r="J2587" s="1">
        <v>99.5</v>
      </c>
      <c r="K2587" s="1" t="s">
        <v>866</v>
      </c>
      <c r="L2587" s="1" t="s">
        <v>2044</v>
      </c>
      <c r="M2587" s="1">
        <v>2015</v>
      </c>
      <c r="N2587" s="1">
        <v>44.150047980710902</v>
      </c>
      <c r="O2587" s="1">
        <v>-81.480364299071795</v>
      </c>
      <c r="P2587" s="1" t="s">
        <v>4841</v>
      </c>
      <c r="Q2587" s="1" t="s">
        <v>4842</v>
      </c>
      <c r="R2587" s="1" t="s">
        <v>1013</v>
      </c>
    </row>
    <row r="2588" spans="1:18" hidden="1" x14ac:dyDescent="0.3">
      <c r="A2588" s="1" t="s">
        <v>2941</v>
      </c>
      <c r="B2588" s="1" t="s">
        <v>2941</v>
      </c>
      <c r="C2588" s="1" t="s">
        <v>4839</v>
      </c>
      <c r="D2588" s="1">
        <v>179</v>
      </c>
      <c r="E2588" s="1" t="s">
        <v>2610</v>
      </c>
      <c r="F2588" s="1">
        <v>14</v>
      </c>
      <c r="G2588" s="1" t="str">
        <f t="shared" si="98"/>
        <v>14/91</v>
      </c>
      <c r="H2588" s="1" t="s">
        <v>4840</v>
      </c>
      <c r="I2588" s="1">
        <v>101</v>
      </c>
      <c r="J2588" s="1">
        <v>99.5</v>
      </c>
      <c r="K2588" s="1" t="s">
        <v>866</v>
      </c>
      <c r="L2588" s="1" t="s">
        <v>2044</v>
      </c>
      <c r="M2588" s="1">
        <v>2015</v>
      </c>
      <c r="N2588" s="1">
        <v>44.149123828170403</v>
      </c>
      <c r="O2588" s="1">
        <v>-81.475779825875804</v>
      </c>
      <c r="P2588" s="1" t="s">
        <v>4841</v>
      </c>
      <c r="Q2588" s="1" t="s">
        <v>4842</v>
      </c>
      <c r="R2588" s="1" t="s">
        <v>1013</v>
      </c>
    </row>
    <row r="2589" spans="1:18" hidden="1" x14ac:dyDescent="0.3">
      <c r="A2589" s="1" t="s">
        <v>2941</v>
      </c>
      <c r="B2589" s="1" t="s">
        <v>2941</v>
      </c>
      <c r="C2589" s="1" t="s">
        <v>4839</v>
      </c>
      <c r="D2589" s="1">
        <v>179</v>
      </c>
      <c r="E2589" s="1" t="s">
        <v>2611</v>
      </c>
      <c r="F2589" s="1">
        <v>15</v>
      </c>
      <c r="G2589" s="1" t="str">
        <f t="shared" si="98"/>
        <v>15/91</v>
      </c>
      <c r="H2589" s="1" t="s">
        <v>4840</v>
      </c>
      <c r="I2589" s="1">
        <v>101</v>
      </c>
      <c r="J2589" s="1">
        <v>99.5</v>
      </c>
      <c r="K2589" s="1" t="s">
        <v>866</v>
      </c>
      <c r="L2589" s="1" t="s">
        <v>2044</v>
      </c>
      <c r="M2589" s="1">
        <v>2015</v>
      </c>
      <c r="N2589" s="1">
        <v>44.16100503018</v>
      </c>
      <c r="O2589" s="1">
        <v>-81.453324297352594</v>
      </c>
      <c r="P2589" s="1" t="s">
        <v>4841</v>
      </c>
      <c r="Q2589" s="1" t="s">
        <v>4842</v>
      </c>
      <c r="R2589" s="1" t="s">
        <v>1013</v>
      </c>
    </row>
    <row r="2590" spans="1:18" hidden="1" x14ac:dyDescent="0.3">
      <c r="A2590" s="1" t="s">
        <v>2941</v>
      </c>
      <c r="B2590" s="1" t="s">
        <v>2941</v>
      </c>
      <c r="C2590" s="1" t="s">
        <v>4839</v>
      </c>
      <c r="D2590" s="1">
        <v>179</v>
      </c>
      <c r="E2590" s="1" t="s">
        <v>4843</v>
      </c>
      <c r="F2590" s="1">
        <v>16</v>
      </c>
      <c r="G2590" s="1" t="str">
        <f t="shared" si="98"/>
        <v>16/91</v>
      </c>
      <c r="H2590" s="1" t="s">
        <v>4840</v>
      </c>
      <c r="I2590" s="1">
        <v>101</v>
      </c>
      <c r="J2590" s="1">
        <v>99.5</v>
      </c>
      <c r="K2590" s="1" t="s">
        <v>866</v>
      </c>
      <c r="L2590" s="1" t="s">
        <v>2044</v>
      </c>
      <c r="M2590" s="1">
        <v>2015</v>
      </c>
      <c r="N2590" s="1">
        <v>44.159020578976403</v>
      </c>
      <c r="O2590" s="1">
        <v>-81.457935618937498</v>
      </c>
      <c r="P2590" s="1" t="s">
        <v>4841</v>
      </c>
      <c r="Q2590" s="1" t="s">
        <v>4842</v>
      </c>
      <c r="R2590" s="1" t="s">
        <v>1013</v>
      </c>
    </row>
    <row r="2591" spans="1:18" hidden="1" x14ac:dyDescent="0.3">
      <c r="A2591" s="1" t="s">
        <v>2941</v>
      </c>
      <c r="B2591" s="1" t="s">
        <v>2941</v>
      </c>
      <c r="C2591" s="1" t="s">
        <v>4839</v>
      </c>
      <c r="D2591" s="1">
        <v>179</v>
      </c>
      <c r="E2591" s="1" t="s">
        <v>4844</v>
      </c>
      <c r="F2591" s="1">
        <v>17</v>
      </c>
      <c r="G2591" s="1" t="str">
        <f t="shared" si="98"/>
        <v>17/91</v>
      </c>
      <c r="H2591" s="1" t="s">
        <v>4840</v>
      </c>
      <c r="I2591" s="1">
        <v>101</v>
      </c>
      <c r="J2591" s="1">
        <v>99.5</v>
      </c>
      <c r="K2591" s="1" t="s">
        <v>866</v>
      </c>
      <c r="L2591" s="1" t="s">
        <v>2044</v>
      </c>
      <c r="M2591" s="1">
        <v>2015</v>
      </c>
      <c r="N2591" s="1">
        <v>44.160194379316501</v>
      </c>
      <c r="O2591" s="1">
        <v>-81.462390223413493</v>
      </c>
      <c r="P2591" s="1" t="s">
        <v>4841</v>
      </c>
      <c r="Q2591" s="1" t="s">
        <v>4842</v>
      </c>
      <c r="R2591" s="1" t="s">
        <v>1013</v>
      </c>
    </row>
    <row r="2592" spans="1:18" hidden="1" x14ac:dyDescent="0.3">
      <c r="A2592" s="1" t="s">
        <v>2941</v>
      </c>
      <c r="B2592" s="1" t="s">
        <v>2941</v>
      </c>
      <c r="C2592" s="1" t="s">
        <v>4839</v>
      </c>
      <c r="D2592" s="1">
        <v>179</v>
      </c>
      <c r="E2592" s="1" t="s">
        <v>4845</v>
      </c>
      <c r="F2592" s="1">
        <v>18</v>
      </c>
      <c r="G2592" s="1" t="str">
        <f t="shared" si="98"/>
        <v>18/91</v>
      </c>
      <c r="H2592" s="1" t="s">
        <v>4840</v>
      </c>
      <c r="I2592" s="1">
        <v>101</v>
      </c>
      <c r="J2592" s="1">
        <v>99.5</v>
      </c>
      <c r="K2592" s="1" t="s">
        <v>866</v>
      </c>
      <c r="L2592" s="1" t="s">
        <v>2044</v>
      </c>
      <c r="M2592" s="1">
        <v>2015</v>
      </c>
      <c r="N2592" s="1">
        <v>44.165394738185199</v>
      </c>
      <c r="O2592" s="1">
        <v>-81.476165561417204</v>
      </c>
      <c r="P2592" s="1" t="s">
        <v>4841</v>
      </c>
      <c r="Q2592" s="1" t="s">
        <v>4842</v>
      </c>
      <c r="R2592" s="1" t="s">
        <v>1013</v>
      </c>
    </row>
    <row r="2593" spans="1:18" hidden="1" x14ac:dyDescent="0.3">
      <c r="A2593" s="1" t="s">
        <v>2941</v>
      </c>
      <c r="B2593" s="1" t="s">
        <v>2941</v>
      </c>
      <c r="C2593" s="1" t="s">
        <v>4839</v>
      </c>
      <c r="D2593" s="1">
        <v>179</v>
      </c>
      <c r="E2593" s="1" t="s">
        <v>4846</v>
      </c>
      <c r="F2593" s="1">
        <v>19</v>
      </c>
      <c r="G2593" s="1" t="str">
        <f t="shared" si="98"/>
        <v>19/91</v>
      </c>
      <c r="H2593" s="1" t="s">
        <v>4840</v>
      </c>
      <c r="I2593" s="1">
        <v>101</v>
      </c>
      <c r="J2593" s="1">
        <v>99.5</v>
      </c>
      <c r="K2593" s="1" t="s">
        <v>866</v>
      </c>
      <c r="L2593" s="1" t="s">
        <v>2044</v>
      </c>
      <c r="M2593" s="1">
        <v>2015</v>
      </c>
      <c r="N2593" s="1">
        <v>44.168788838302397</v>
      </c>
      <c r="O2593" s="1">
        <v>-81.478316998210403</v>
      </c>
      <c r="P2593" s="1" t="s">
        <v>4841</v>
      </c>
      <c r="Q2593" s="1" t="s">
        <v>4842</v>
      </c>
      <c r="R2593" s="1" t="s">
        <v>1013</v>
      </c>
    </row>
    <row r="2594" spans="1:18" hidden="1" x14ac:dyDescent="0.3">
      <c r="A2594" s="1" t="s">
        <v>2941</v>
      </c>
      <c r="B2594" s="1" t="s">
        <v>2941</v>
      </c>
      <c r="C2594" s="1" t="s">
        <v>4839</v>
      </c>
      <c r="D2594" s="1">
        <v>179</v>
      </c>
      <c r="E2594" s="1" t="s">
        <v>4847</v>
      </c>
      <c r="F2594" s="1">
        <v>20</v>
      </c>
      <c r="G2594" s="1" t="str">
        <f t="shared" si="98"/>
        <v>20/91</v>
      </c>
      <c r="H2594" s="1" t="s">
        <v>4840</v>
      </c>
      <c r="I2594" s="1">
        <v>101</v>
      </c>
      <c r="J2594" s="1">
        <v>99.5</v>
      </c>
      <c r="K2594" s="1" t="s">
        <v>866</v>
      </c>
      <c r="L2594" s="1" t="s">
        <v>2044</v>
      </c>
      <c r="M2594" s="1">
        <v>2015</v>
      </c>
      <c r="N2594" s="1">
        <v>44.171418484920501</v>
      </c>
      <c r="O2594" s="1">
        <v>-81.480336773491302</v>
      </c>
      <c r="P2594" s="1" t="s">
        <v>4841</v>
      </c>
      <c r="Q2594" s="1" t="s">
        <v>4842</v>
      </c>
      <c r="R2594" s="1" t="s">
        <v>1013</v>
      </c>
    </row>
    <row r="2595" spans="1:18" hidden="1" x14ac:dyDescent="0.3">
      <c r="A2595" s="1" t="s">
        <v>2941</v>
      </c>
      <c r="B2595" s="1" t="s">
        <v>2941</v>
      </c>
      <c r="C2595" s="1" t="s">
        <v>4839</v>
      </c>
      <c r="D2595" s="1">
        <v>179</v>
      </c>
      <c r="E2595" s="1" t="s">
        <v>4848</v>
      </c>
      <c r="F2595" s="1">
        <v>21</v>
      </c>
      <c r="G2595" s="1" t="str">
        <f t="shared" si="98"/>
        <v>21/91</v>
      </c>
      <c r="H2595" s="1" t="s">
        <v>4840</v>
      </c>
      <c r="I2595" s="1">
        <v>101</v>
      </c>
      <c r="J2595" s="1">
        <v>99.5</v>
      </c>
      <c r="K2595" s="1" t="s">
        <v>866</v>
      </c>
      <c r="L2595" s="1" t="s">
        <v>2044</v>
      </c>
      <c r="M2595" s="1">
        <v>2015</v>
      </c>
      <c r="N2595" s="1">
        <v>44.172030633012803</v>
      </c>
      <c r="O2595" s="1">
        <v>-81.485051677997504</v>
      </c>
      <c r="P2595" s="1" t="s">
        <v>4841</v>
      </c>
      <c r="Q2595" s="1" t="s">
        <v>4842</v>
      </c>
      <c r="R2595" s="1" t="s">
        <v>1013</v>
      </c>
    </row>
    <row r="2596" spans="1:18" hidden="1" x14ac:dyDescent="0.3">
      <c r="A2596" s="1" t="s">
        <v>2941</v>
      </c>
      <c r="B2596" s="1" t="s">
        <v>2941</v>
      </c>
      <c r="C2596" s="1" t="s">
        <v>4839</v>
      </c>
      <c r="D2596" s="1">
        <v>179</v>
      </c>
      <c r="E2596" s="1" t="s">
        <v>4849</v>
      </c>
      <c r="F2596" s="1">
        <v>22</v>
      </c>
      <c r="G2596" s="1" t="str">
        <f t="shared" si="98"/>
        <v>22/91</v>
      </c>
      <c r="H2596" s="1" t="s">
        <v>4840</v>
      </c>
      <c r="I2596" s="1">
        <v>101</v>
      </c>
      <c r="J2596" s="1">
        <v>99.5</v>
      </c>
      <c r="K2596" s="1" t="s">
        <v>866</v>
      </c>
      <c r="L2596" s="1" t="s">
        <v>2044</v>
      </c>
      <c r="M2596" s="1">
        <v>2015</v>
      </c>
      <c r="N2596" s="1">
        <v>44.171808578112902</v>
      </c>
      <c r="O2596" s="1">
        <v>-81.491879467904994</v>
      </c>
      <c r="P2596" s="1" t="s">
        <v>4841</v>
      </c>
      <c r="Q2596" s="1" t="s">
        <v>4842</v>
      </c>
      <c r="R2596" s="1" t="s">
        <v>1013</v>
      </c>
    </row>
    <row r="2597" spans="1:18" hidden="1" x14ac:dyDescent="0.3">
      <c r="A2597" s="1" t="s">
        <v>2941</v>
      </c>
      <c r="B2597" s="1" t="s">
        <v>2941</v>
      </c>
      <c r="C2597" s="1" t="s">
        <v>4839</v>
      </c>
      <c r="D2597" s="1">
        <v>179</v>
      </c>
      <c r="E2597" s="1" t="s">
        <v>4850</v>
      </c>
      <c r="F2597" s="1">
        <v>23</v>
      </c>
      <c r="G2597" s="1" t="str">
        <f t="shared" si="98"/>
        <v>23/91</v>
      </c>
      <c r="H2597" s="1" t="s">
        <v>4840</v>
      </c>
      <c r="I2597" s="1">
        <v>101</v>
      </c>
      <c r="J2597" s="1">
        <v>99.5</v>
      </c>
      <c r="K2597" s="1" t="s">
        <v>866</v>
      </c>
      <c r="L2597" s="1" t="s">
        <v>2044</v>
      </c>
      <c r="M2597" s="1">
        <v>2015</v>
      </c>
      <c r="N2597" s="1">
        <v>44.172630397784701</v>
      </c>
      <c r="O2597" s="1">
        <v>-81.498238649209796</v>
      </c>
      <c r="P2597" s="1" t="s">
        <v>4841</v>
      </c>
      <c r="Q2597" s="1" t="s">
        <v>4842</v>
      </c>
      <c r="R2597" s="1" t="s">
        <v>1013</v>
      </c>
    </row>
    <row r="2598" spans="1:18" hidden="1" x14ac:dyDescent="0.3">
      <c r="A2598" s="1" t="s">
        <v>2941</v>
      </c>
      <c r="B2598" s="1" t="s">
        <v>2941</v>
      </c>
      <c r="C2598" s="1" t="s">
        <v>4839</v>
      </c>
      <c r="D2598" s="1">
        <v>179</v>
      </c>
      <c r="E2598" s="1" t="s">
        <v>4851</v>
      </c>
      <c r="F2598" s="1">
        <v>24</v>
      </c>
      <c r="G2598" s="1" t="str">
        <f t="shared" si="98"/>
        <v>24/91</v>
      </c>
      <c r="H2598" s="1" t="s">
        <v>4840</v>
      </c>
      <c r="I2598" s="1">
        <v>101</v>
      </c>
      <c r="J2598" s="1">
        <v>99.5</v>
      </c>
      <c r="K2598" s="1" t="s">
        <v>866</v>
      </c>
      <c r="L2598" s="1" t="s">
        <v>2044</v>
      </c>
      <c r="M2598" s="1">
        <v>2015</v>
      </c>
      <c r="N2598" s="1">
        <v>44.180894409245198</v>
      </c>
      <c r="O2598" s="1">
        <v>-81.521338929465401</v>
      </c>
      <c r="P2598" s="1" t="s">
        <v>4841</v>
      </c>
      <c r="Q2598" s="1" t="s">
        <v>4842</v>
      </c>
      <c r="R2598" s="1" t="s">
        <v>1013</v>
      </c>
    </row>
    <row r="2599" spans="1:18" hidden="1" x14ac:dyDescent="0.3">
      <c r="A2599" s="1" t="s">
        <v>2941</v>
      </c>
      <c r="B2599" s="1" t="s">
        <v>2941</v>
      </c>
      <c r="C2599" s="1" t="s">
        <v>4839</v>
      </c>
      <c r="D2599" s="1">
        <v>179</v>
      </c>
      <c r="E2599" s="1" t="s">
        <v>4852</v>
      </c>
      <c r="F2599" s="1">
        <v>25</v>
      </c>
      <c r="G2599" s="1" t="str">
        <f t="shared" si="98"/>
        <v>25/91</v>
      </c>
      <c r="H2599" s="1" t="s">
        <v>4840</v>
      </c>
      <c r="I2599" s="1">
        <v>101</v>
      </c>
      <c r="J2599" s="1">
        <v>99.5</v>
      </c>
      <c r="K2599" s="1" t="s">
        <v>866</v>
      </c>
      <c r="L2599" s="1" t="s">
        <v>2044</v>
      </c>
      <c r="M2599" s="1">
        <v>2015</v>
      </c>
      <c r="N2599" s="1">
        <v>44.187707141970201</v>
      </c>
      <c r="O2599" s="1">
        <v>-81.534413830396403</v>
      </c>
      <c r="P2599" s="1" t="s">
        <v>4841</v>
      </c>
      <c r="Q2599" s="1" t="s">
        <v>4842</v>
      </c>
      <c r="R2599" s="1" t="s">
        <v>1013</v>
      </c>
    </row>
    <row r="2600" spans="1:18" hidden="1" x14ac:dyDescent="0.3">
      <c r="A2600" s="1" t="s">
        <v>2941</v>
      </c>
      <c r="B2600" s="1" t="s">
        <v>2941</v>
      </c>
      <c r="C2600" s="1" t="s">
        <v>4839</v>
      </c>
      <c r="D2600" s="1">
        <v>179</v>
      </c>
      <c r="E2600" s="1" t="s">
        <v>4853</v>
      </c>
      <c r="F2600" s="1">
        <v>26</v>
      </c>
      <c r="G2600" s="1" t="str">
        <f t="shared" si="98"/>
        <v>26/91</v>
      </c>
      <c r="H2600" s="1" t="s">
        <v>4840</v>
      </c>
      <c r="I2600" s="1">
        <v>101</v>
      </c>
      <c r="J2600" s="1">
        <v>99.5</v>
      </c>
      <c r="K2600" s="1" t="s">
        <v>866</v>
      </c>
      <c r="L2600" s="1" t="s">
        <v>2044</v>
      </c>
      <c r="M2600" s="1">
        <v>2015</v>
      </c>
      <c r="N2600" s="1">
        <v>44.191695202502103</v>
      </c>
      <c r="O2600" s="1">
        <v>-81.52903661453</v>
      </c>
      <c r="P2600" s="1" t="s">
        <v>4841</v>
      </c>
      <c r="Q2600" s="1" t="s">
        <v>4842</v>
      </c>
      <c r="R2600" s="1" t="s">
        <v>1013</v>
      </c>
    </row>
    <row r="2601" spans="1:18" hidden="1" x14ac:dyDescent="0.3">
      <c r="A2601" s="1" t="s">
        <v>2941</v>
      </c>
      <c r="B2601" s="1" t="s">
        <v>2941</v>
      </c>
      <c r="C2601" s="1" t="s">
        <v>4839</v>
      </c>
      <c r="D2601" s="1">
        <v>179</v>
      </c>
      <c r="E2601" s="1" t="s">
        <v>4854</v>
      </c>
      <c r="F2601" s="1">
        <v>27</v>
      </c>
      <c r="G2601" s="1" t="str">
        <f t="shared" si="98"/>
        <v>27/91</v>
      </c>
      <c r="H2601" s="1" t="s">
        <v>4840</v>
      </c>
      <c r="I2601" s="1">
        <v>101</v>
      </c>
      <c r="J2601" s="1">
        <v>99.5</v>
      </c>
      <c r="K2601" s="1" t="s">
        <v>866</v>
      </c>
      <c r="L2601" s="1" t="s">
        <v>2044</v>
      </c>
      <c r="M2601" s="1">
        <v>2015</v>
      </c>
      <c r="N2601" s="1">
        <v>44.202194657602497</v>
      </c>
      <c r="O2601" s="1">
        <v>-81.520203410806403</v>
      </c>
      <c r="P2601" s="1" t="s">
        <v>4841</v>
      </c>
      <c r="Q2601" s="1" t="s">
        <v>4842</v>
      </c>
      <c r="R2601" s="1" t="s">
        <v>1013</v>
      </c>
    </row>
    <row r="2602" spans="1:18" hidden="1" x14ac:dyDescent="0.3">
      <c r="A2602" s="1" t="s">
        <v>2941</v>
      </c>
      <c r="B2602" s="1" t="s">
        <v>2941</v>
      </c>
      <c r="C2602" s="1" t="s">
        <v>4839</v>
      </c>
      <c r="D2602" s="1">
        <v>179</v>
      </c>
      <c r="E2602" s="1" t="s">
        <v>4855</v>
      </c>
      <c r="F2602" s="1">
        <v>28</v>
      </c>
      <c r="G2602" s="1" t="str">
        <f t="shared" si="98"/>
        <v>28/91</v>
      </c>
      <c r="H2602" s="1" t="s">
        <v>4840</v>
      </c>
      <c r="I2602" s="1">
        <v>101</v>
      </c>
      <c r="J2602" s="1">
        <v>99.5</v>
      </c>
      <c r="K2602" s="1" t="s">
        <v>866</v>
      </c>
      <c r="L2602" s="1" t="s">
        <v>2044</v>
      </c>
      <c r="M2602" s="1">
        <v>2015</v>
      </c>
      <c r="N2602" s="1">
        <v>44.202272801871501</v>
      </c>
      <c r="O2602" s="1">
        <v>-81.516312952974204</v>
      </c>
      <c r="P2602" s="1" t="s">
        <v>4841</v>
      </c>
      <c r="Q2602" s="1" t="s">
        <v>4842</v>
      </c>
      <c r="R2602" s="1" t="s">
        <v>1013</v>
      </c>
    </row>
    <row r="2603" spans="1:18" hidden="1" x14ac:dyDescent="0.3">
      <c r="A2603" s="1" t="s">
        <v>2941</v>
      </c>
      <c r="B2603" s="1" t="s">
        <v>2941</v>
      </c>
      <c r="C2603" s="1" t="s">
        <v>4839</v>
      </c>
      <c r="D2603" s="1">
        <v>179</v>
      </c>
      <c r="E2603" s="1" t="s">
        <v>4856</v>
      </c>
      <c r="F2603" s="1">
        <v>29</v>
      </c>
      <c r="G2603" s="1" t="str">
        <f t="shared" si="98"/>
        <v>29/91</v>
      </c>
      <c r="H2603" s="1" t="s">
        <v>4840</v>
      </c>
      <c r="I2603" s="1">
        <v>101</v>
      </c>
      <c r="J2603" s="1">
        <v>99.5</v>
      </c>
      <c r="K2603" s="1" t="s">
        <v>866</v>
      </c>
      <c r="L2603" s="1" t="s">
        <v>2044</v>
      </c>
      <c r="M2603" s="1">
        <v>2015</v>
      </c>
      <c r="N2603" s="1">
        <v>44.199448339923897</v>
      </c>
      <c r="O2603" s="1">
        <v>-81.516718068795399</v>
      </c>
      <c r="P2603" s="1" t="s">
        <v>4841</v>
      </c>
      <c r="Q2603" s="1" t="s">
        <v>4842</v>
      </c>
      <c r="R2603" s="1" t="s">
        <v>1013</v>
      </c>
    </row>
    <row r="2604" spans="1:18" hidden="1" x14ac:dyDescent="0.3">
      <c r="A2604" s="1" t="s">
        <v>2941</v>
      </c>
      <c r="B2604" s="1" t="s">
        <v>2941</v>
      </c>
      <c r="C2604" s="1" t="s">
        <v>4839</v>
      </c>
      <c r="D2604" s="1">
        <v>179</v>
      </c>
      <c r="E2604" s="1" t="s">
        <v>4857</v>
      </c>
      <c r="F2604" s="1">
        <v>30</v>
      </c>
      <c r="G2604" s="1" t="str">
        <f t="shared" si="98"/>
        <v>30/91</v>
      </c>
      <c r="H2604" s="1" t="s">
        <v>4840</v>
      </c>
      <c r="I2604" s="1">
        <v>101</v>
      </c>
      <c r="J2604" s="1">
        <v>99.5</v>
      </c>
      <c r="K2604" s="1" t="s">
        <v>866</v>
      </c>
      <c r="L2604" s="1" t="s">
        <v>2044</v>
      </c>
      <c r="M2604" s="1">
        <v>2015</v>
      </c>
      <c r="N2604" s="1">
        <v>44.205798734499503</v>
      </c>
      <c r="O2604" s="1">
        <v>-81.513885757682203</v>
      </c>
      <c r="P2604" s="1" t="s">
        <v>4841</v>
      </c>
      <c r="Q2604" s="1" t="s">
        <v>4842</v>
      </c>
      <c r="R2604" s="1" t="s">
        <v>1013</v>
      </c>
    </row>
    <row r="2605" spans="1:18" hidden="1" x14ac:dyDescent="0.3">
      <c r="A2605" s="1" t="s">
        <v>2941</v>
      </c>
      <c r="B2605" s="1" t="s">
        <v>2941</v>
      </c>
      <c r="C2605" s="1" t="s">
        <v>4839</v>
      </c>
      <c r="D2605" s="1">
        <v>179</v>
      </c>
      <c r="E2605" s="1" t="s">
        <v>4858</v>
      </c>
      <c r="F2605" s="1">
        <v>31</v>
      </c>
      <c r="G2605" s="1" t="str">
        <f t="shared" si="98"/>
        <v>31/91</v>
      </c>
      <c r="H2605" s="1" t="s">
        <v>4840</v>
      </c>
      <c r="I2605" s="1">
        <v>101</v>
      </c>
      <c r="J2605" s="1">
        <v>99.5</v>
      </c>
      <c r="K2605" s="1" t="s">
        <v>866</v>
      </c>
      <c r="L2605" s="1" t="s">
        <v>2044</v>
      </c>
      <c r="M2605" s="1">
        <v>2015</v>
      </c>
      <c r="N2605" s="1">
        <v>44.183398694329199</v>
      </c>
      <c r="O2605" s="1">
        <v>-81.469946627972007</v>
      </c>
      <c r="P2605" s="1" t="s">
        <v>4841</v>
      </c>
      <c r="Q2605" s="1" t="s">
        <v>4842</v>
      </c>
      <c r="R2605" s="1" t="s">
        <v>1013</v>
      </c>
    </row>
    <row r="2606" spans="1:18" hidden="1" x14ac:dyDescent="0.3">
      <c r="A2606" s="1" t="s">
        <v>2941</v>
      </c>
      <c r="B2606" s="1" t="s">
        <v>2941</v>
      </c>
      <c r="C2606" s="1" t="s">
        <v>4839</v>
      </c>
      <c r="D2606" s="1">
        <v>179</v>
      </c>
      <c r="E2606" s="1" t="s">
        <v>4859</v>
      </c>
      <c r="F2606" s="1">
        <v>32</v>
      </c>
      <c r="G2606" s="1" t="str">
        <f t="shared" si="98"/>
        <v>32/91</v>
      </c>
      <c r="H2606" s="1" t="s">
        <v>4840</v>
      </c>
      <c r="I2606" s="1">
        <v>101</v>
      </c>
      <c r="J2606" s="1">
        <v>99.5</v>
      </c>
      <c r="K2606" s="1" t="s">
        <v>866</v>
      </c>
      <c r="L2606" s="1" t="s">
        <v>2044</v>
      </c>
      <c r="M2606" s="1">
        <v>2015</v>
      </c>
      <c r="N2606" s="1">
        <v>44.186716181852198</v>
      </c>
      <c r="O2606" s="1">
        <v>-81.470463388901607</v>
      </c>
      <c r="P2606" s="1" t="s">
        <v>4841</v>
      </c>
      <c r="Q2606" s="1" t="s">
        <v>4842</v>
      </c>
      <c r="R2606" s="1" t="s">
        <v>1013</v>
      </c>
    </row>
    <row r="2607" spans="1:18" hidden="1" x14ac:dyDescent="0.3">
      <c r="A2607" s="1" t="s">
        <v>2941</v>
      </c>
      <c r="B2607" s="1" t="s">
        <v>2941</v>
      </c>
      <c r="C2607" s="1" t="s">
        <v>4839</v>
      </c>
      <c r="D2607" s="1">
        <v>179</v>
      </c>
      <c r="E2607" s="1" t="s">
        <v>4860</v>
      </c>
      <c r="F2607" s="1">
        <v>33</v>
      </c>
      <c r="G2607" s="1" t="str">
        <f t="shared" ref="G2607:G2638" si="99">F2607&amp;"/"&amp;91</f>
        <v>33/91</v>
      </c>
      <c r="H2607" s="1" t="s">
        <v>4840</v>
      </c>
      <c r="I2607" s="1">
        <v>101</v>
      </c>
      <c r="J2607" s="1">
        <v>99.5</v>
      </c>
      <c r="K2607" s="1" t="s">
        <v>866</v>
      </c>
      <c r="L2607" s="1" t="s">
        <v>2044</v>
      </c>
      <c r="M2607" s="1">
        <v>2015</v>
      </c>
      <c r="N2607" s="1">
        <v>44.188035380605001</v>
      </c>
      <c r="O2607" s="1">
        <v>-81.466585026148806</v>
      </c>
      <c r="P2607" s="1" t="s">
        <v>4841</v>
      </c>
      <c r="Q2607" s="1" t="s">
        <v>4842</v>
      </c>
      <c r="R2607" s="1" t="s">
        <v>1013</v>
      </c>
    </row>
    <row r="2608" spans="1:18" hidden="1" x14ac:dyDescent="0.3">
      <c r="A2608" s="1" t="s">
        <v>2941</v>
      </c>
      <c r="B2608" s="1" t="s">
        <v>2941</v>
      </c>
      <c r="C2608" s="1" t="s">
        <v>4839</v>
      </c>
      <c r="D2608" s="1">
        <v>179</v>
      </c>
      <c r="E2608" s="1" t="s">
        <v>4861</v>
      </c>
      <c r="F2608" s="1">
        <v>34</v>
      </c>
      <c r="G2608" s="1" t="str">
        <f t="shared" si="99"/>
        <v>34/91</v>
      </c>
      <c r="H2608" s="1" t="s">
        <v>4840</v>
      </c>
      <c r="I2608" s="1">
        <v>101</v>
      </c>
      <c r="J2608" s="1">
        <v>99.5</v>
      </c>
      <c r="K2608" s="1" t="s">
        <v>866</v>
      </c>
      <c r="L2608" s="1" t="s">
        <v>2044</v>
      </c>
      <c r="M2608" s="1">
        <v>2015</v>
      </c>
      <c r="N2608" s="1">
        <v>44.180288011277298</v>
      </c>
      <c r="O2608" s="1">
        <v>-81.455763941351194</v>
      </c>
      <c r="P2608" s="1" t="s">
        <v>4841</v>
      </c>
      <c r="Q2608" s="1" t="s">
        <v>4842</v>
      </c>
      <c r="R2608" s="1" t="s">
        <v>1013</v>
      </c>
    </row>
    <row r="2609" spans="1:18" hidden="1" x14ac:dyDescent="0.3">
      <c r="A2609" s="1" t="s">
        <v>2941</v>
      </c>
      <c r="B2609" s="1" t="s">
        <v>2941</v>
      </c>
      <c r="C2609" s="1" t="s">
        <v>4839</v>
      </c>
      <c r="D2609" s="1">
        <v>179</v>
      </c>
      <c r="E2609" s="1" t="s">
        <v>4862</v>
      </c>
      <c r="F2609" s="1">
        <v>35</v>
      </c>
      <c r="G2609" s="1" t="str">
        <f t="shared" si="99"/>
        <v>35/91</v>
      </c>
      <c r="H2609" s="1" t="s">
        <v>4840</v>
      </c>
      <c r="I2609" s="1">
        <v>101</v>
      </c>
      <c r="J2609" s="1">
        <v>99.5</v>
      </c>
      <c r="K2609" s="1" t="s">
        <v>866</v>
      </c>
      <c r="L2609" s="1" t="s">
        <v>2044</v>
      </c>
      <c r="M2609" s="1">
        <v>2015</v>
      </c>
      <c r="N2609" s="1">
        <v>44.177678523963898</v>
      </c>
      <c r="O2609" s="1">
        <v>-81.454228004506604</v>
      </c>
      <c r="P2609" s="1" t="s">
        <v>4841</v>
      </c>
      <c r="Q2609" s="1" t="s">
        <v>4842</v>
      </c>
      <c r="R2609" s="1" t="s">
        <v>1013</v>
      </c>
    </row>
    <row r="2610" spans="1:18" hidden="1" x14ac:dyDescent="0.3">
      <c r="A2610" s="1" t="s">
        <v>2941</v>
      </c>
      <c r="B2610" s="1" t="s">
        <v>2941</v>
      </c>
      <c r="C2610" s="1" t="s">
        <v>4839</v>
      </c>
      <c r="D2610" s="1">
        <v>179</v>
      </c>
      <c r="E2610" s="1" t="s">
        <v>4863</v>
      </c>
      <c r="F2610" s="1">
        <v>36</v>
      </c>
      <c r="G2610" s="1" t="str">
        <f t="shared" si="99"/>
        <v>36/91</v>
      </c>
      <c r="H2610" s="1" t="s">
        <v>4840</v>
      </c>
      <c r="I2610" s="1">
        <v>101</v>
      </c>
      <c r="J2610" s="1">
        <v>99.5</v>
      </c>
      <c r="K2610" s="1" t="s">
        <v>866</v>
      </c>
      <c r="L2610" s="1" t="s">
        <v>2044</v>
      </c>
      <c r="M2610" s="1">
        <v>2015</v>
      </c>
      <c r="N2610" s="1">
        <v>44.167081782326598</v>
      </c>
      <c r="O2610" s="1">
        <v>-81.434116085704304</v>
      </c>
      <c r="P2610" s="1" t="s">
        <v>4841</v>
      </c>
      <c r="Q2610" s="1" t="s">
        <v>4842</v>
      </c>
      <c r="R2610" s="1" t="s">
        <v>1013</v>
      </c>
    </row>
    <row r="2611" spans="1:18" hidden="1" x14ac:dyDescent="0.3">
      <c r="A2611" s="1" t="s">
        <v>2941</v>
      </c>
      <c r="B2611" s="1" t="s">
        <v>2941</v>
      </c>
      <c r="C2611" s="1" t="s">
        <v>4839</v>
      </c>
      <c r="D2611" s="1">
        <v>179</v>
      </c>
      <c r="E2611" s="1" t="s">
        <v>4864</v>
      </c>
      <c r="F2611" s="1">
        <v>37</v>
      </c>
      <c r="G2611" s="1" t="str">
        <f t="shared" si="99"/>
        <v>37/91</v>
      </c>
      <c r="H2611" s="1" t="s">
        <v>4840</v>
      </c>
      <c r="I2611" s="1">
        <v>101</v>
      </c>
      <c r="J2611" s="1">
        <v>99.5</v>
      </c>
      <c r="K2611" s="1" t="s">
        <v>866</v>
      </c>
      <c r="L2611" s="1" t="s">
        <v>2044</v>
      </c>
      <c r="M2611" s="1">
        <v>2015</v>
      </c>
      <c r="N2611" s="1">
        <v>44.167593964629098</v>
      </c>
      <c r="O2611" s="1">
        <v>-81.430499608844897</v>
      </c>
      <c r="P2611" s="1" t="s">
        <v>4841</v>
      </c>
      <c r="Q2611" s="1" t="s">
        <v>4842</v>
      </c>
      <c r="R2611" s="1" t="s">
        <v>1013</v>
      </c>
    </row>
    <row r="2612" spans="1:18" hidden="1" x14ac:dyDescent="0.3">
      <c r="A2612" s="1" t="s">
        <v>2941</v>
      </c>
      <c r="B2612" s="1" t="s">
        <v>2941</v>
      </c>
      <c r="C2612" s="1" t="s">
        <v>4839</v>
      </c>
      <c r="D2612" s="1">
        <v>179</v>
      </c>
      <c r="E2612" s="1" t="s">
        <v>4865</v>
      </c>
      <c r="F2612" s="1">
        <v>38</v>
      </c>
      <c r="G2612" s="1" t="str">
        <f t="shared" si="99"/>
        <v>38/91</v>
      </c>
      <c r="H2612" s="1" t="s">
        <v>4840</v>
      </c>
      <c r="I2612" s="1">
        <v>101</v>
      </c>
      <c r="J2612" s="1">
        <v>99.5</v>
      </c>
      <c r="K2612" s="1" t="s">
        <v>866</v>
      </c>
      <c r="L2612" s="1" t="s">
        <v>2044</v>
      </c>
      <c r="M2612" s="1">
        <v>2015</v>
      </c>
      <c r="N2612" s="1">
        <v>44.168827429953197</v>
      </c>
      <c r="O2612" s="1">
        <v>-81.425902461109601</v>
      </c>
      <c r="P2612" s="1" t="s">
        <v>4841</v>
      </c>
      <c r="Q2612" s="1" t="s">
        <v>4842</v>
      </c>
      <c r="R2612" s="1" t="s">
        <v>1013</v>
      </c>
    </row>
    <row r="2613" spans="1:18" hidden="1" x14ac:dyDescent="0.3">
      <c r="A2613" s="1" t="s">
        <v>2941</v>
      </c>
      <c r="B2613" s="1" t="s">
        <v>2941</v>
      </c>
      <c r="C2613" s="1" t="s">
        <v>4839</v>
      </c>
      <c r="D2613" s="1">
        <v>179</v>
      </c>
      <c r="E2613" s="1" t="s">
        <v>4866</v>
      </c>
      <c r="F2613" s="1">
        <v>39</v>
      </c>
      <c r="G2613" s="1" t="str">
        <f t="shared" si="99"/>
        <v>39/91</v>
      </c>
      <c r="H2613" s="1" t="s">
        <v>4840</v>
      </c>
      <c r="I2613" s="1">
        <v>101</v>
      </c>
      <c r="J2613" s="1">
        <v>99.5</v>
      </c>
      <c r="K2613" s="1" t="s">
        <v>866</v>
      </c>
      <c r="L2613" s="1" t="s">
        <v>2044</v>
      </c>
      <c r="M2613" s="1">
        <v>2015</v>
      </c>
      <c r="N2613" s="1">
        <v>44.1830775369015</v>
      </c>
      <c r="O2613" s="1">
        <v>-81.414888146482198</v>
      </c>
      <c r="P2613" s="1" t="s">
        <v>4841</v>
      </c>
      <c r="Q2613" s="1" t="s">
        <v>4842</v>
      </c>
      <c r="R2613" s="1" t="s">
        <v>1013</v>
      </c>
    </row>
    <row r="2614" spans="1:18" hidden="1" x14ac:dyDescent="0.3">
      <c r="A2614" s="1" t="s">
        <v>2941</v>
      </c>
      <c r="B2614" s="1" t="s">
        <v>2941</v>
      </c>
      <c r="C2614" s="1" t="s">
        <v>4839</v>
      </c>
      <c r="D2614" s="1">
        <v>179</v>
      </c>
      <c r="E2614" s="1" t="s">
        <v>4867</v>
      </c>
      <c r="F2614" s="1">
        <v>40</v>
      </c>
      <c r="G2614" s="1" t="str">
        <f t="shared" si="99"/>
        <v>40/91</v>
      </c>
      <c r="H2614" s="1" t="s">
        <v>4840</v>
      </c>
      <c r="I2614" s="1">
        <v>101</v>
      </c>
      <c r="J2614" s="1">
        <v>99.5</v>
      </c>
      <c r="K2614" s="1" t="s">
        <v>866</v>
      </c>
      <c r="L2614" s="1" t="s">
        <v>2044</v>
      </c>
      <c r="M2614" s="1">
        <v>2015</v>
      </c>
      <c r="N2614" s="1">
        <v>44.190337820869097</v>
      </c>
      <c r="O2614" s="1">
        <v>-81.433040831869803</v>
      </c>
      <c r="P2614" s="1" t="s">
        <v>4841</v>
      </c>
      <c r="Q2614" s="1" t="s">
        <v>4842</v>
      </c>
      <c r="R2614" s="1" t="s">
        <v>1013</v>
      </c>
    </row>
    <row r="2615" spans="1:18" hidden="1" x14ac:dyDescent="0.3">
      <c r="A2615" s="1" t="s">
        <v>2941</v>
      </c>
      <c r="B2615" s="1" t="s">
        <v>2941</v>
      </c>
      <c r="C2615" s="1" t="s">
        <v>4839</v>
      </c>
      <c r="D2615" s="1">
        <v>179</v>
      </c>
      <c r="E2615" s="1" t="s">
        <v>4868</v>
      </c>
      <c r="F2615" s="1">
        <v>41</v>
      </c>
      <c r="G2615" s="1" t="str">
        <f t="shared" si="99"/>
        <v>41/91</v>
      </c>
      <c r="H2615" s="1" t="s">
        <v>4840</v>
      </c>
      <c r="I2615" s="1">
        <v>101</v>
      </c>
      <c r="J2615" s="1">
        <v>99.5</v>
      </c>
      <c r="K2615" s="1" t="s">
        <v>866</v>
      </c>
      <c r="L2615" s="1" t="s">
        <v>2044</v>
      </c>
      <c r="M2615" s="1">
        <v>2015</v>
      </c>
      <c r="N2615" s="1">
        <v>44.190182711670602</v>
      </c>
      <c r="O2615" s="1">
        <v>-81.437158462839307</v>
      </c>
      <c r="P2615" s="1" t="s">
        <v>4841</v>
      </c>
      <c r="Q2615" s="1" t="s">
        <v>4842</v>
      </c>
      <c r="R2615" s="1" t="s">
        <v>1013</v>
      </c>
    </row>
    <row r="2616" spans="1:18" hidden="1" x14ac:dyDescent="0.3">
      <c r="A2616" s="1" t="s">
        <v>2941</v>
      </c>
      <c r="B2616" s="1" t="s">
        <v>2941</v>
      </c>
      <c r="C2616" s="1" t="s">
        <v>4839</v>
      </c>
      <c r="D2616" s="1">
        <v>179</v>
      </c>
      <c r="E2616" s="1" t="s">
        <v>4869</v>
      </c>
      <c r="F2616" s="1">
        <v>42</v>
      </c>
      <c r="G2616" s="1" t="str">
        <f t="shared" si="99"/>
        <v>42/91</v>
      </c>
      <c r="H2616" s="1" t="s">
        <v>4840</v>
      </c>
      <c r="I2616" s="1">
        <v>101</v>
      </c>
      <c r="J2616" s="1">
        <v>99.5</v>
      </c>
      <c r="K2616" s="1" t="s">
        <v>866</v>
      </c>
      <c r="L2616" s="1" t="s">
        <v>2044</v>
      </c>
      <c r="M2616" s="1">
        <v>2015</v>
      </c>
      <c r="N2616" s="1">
        <v>44.1959815258463</v>
      </c>
      <c r="O2616" s="1">
        <v>-81.436783567440699</v>
      </c>
      <c r="P2616" s="1" t="s">
        <v>4841</v>
      </c>
      <c r="Q2616" s="1" t="s">
        <v>4842</v>
      </c>
      <c r="R2616" s="1" t="s">
        <v>1013</v>
      </c>
    </row>
    <row r="2617" spans="1:18" hidden="1" x14ac:dyDescent="0.3">
      <c r="A2617" s="1" t="s">
        <v>2941</v>
      </c>
      <c r="B2617" s="1" t="s">
        <v>2941</v>
      </c>
      <c r="C2617" s="1" t="s">
        <v>4839</v>
      </c>
      <c r="D2617" s="1">
        <v>179</v>
      </c>
      <c r="E2617" s="1" t="s">
        <v>4870</v>
      </c>
      <c r="F2617" s="1">
        <v>43</v>
      </c>
      <c r="G2617" s="1" t="str">
        <f t="shared" si="99"/>
        <v>43/91</v>
      </c>
      <c r="H2617" s="1" t="s">
        <v>4840</v>
      </c>
      <c r="I2617" s="1">
        <v>101</v>
      </c>
      <c r="J2617" s="1">
        <v>99.5</v>
      </c>
      <c r="K2617" s="1" t="s">
        <v>866</v>
      </c>
      <c r="L2617" s="1" t="s">
        <v>2044</v>
      </c>
      <c r="M2617" s="1">
        <v>2015</v>
      </c>
      <c r="N2617" s="1">
        <v>44.194329193369903</v>
      </c>
      <c r="O2617" s="1">
        <v>-81.442125099326802</v>
      </c>
      <c r="P2617" s="1" t="s">
        <v>4841</v>
      </c>
      <c r="Q2617" s="1" t="s">
        <v>4842</v>
      </c>
      <c r="R2617" s="1" t="s">
        <v>1013</v>
      </c>
    </row>
    <row r="2618" spans="1:18" hidden="1" x14ac:dyDescent="0.3">
      <c r="A2618" s="1" t="s">
        <v>2941</v>
      </c>
      <c r="B2618" s="1" t="s">
        <v>2941</v>
      </c>
      <c r="C2618" s="1" t="s">
        <v>4839</v>
      </c>
      <c r="D2618" s="1">
        <v>179</v>
      </c>
      <c r="E2618" s="1" t="s">
        <v>4871</v>
      </c>
      <c r="F2618" s="1">
        <v>44</v>
      </c>
      <c r="G2618" s="1" t="str">
        <f t="shared" si="99"/>
        <v>44/91</v>
      </c>
      <c r="H2618" s="1" t="s">
        <v>4840</v>
      </c>
      <c r="I2618" s="1">
        <v>101</v>
      </c>
      <c r="J2618" s="1">
        <v>99.5</v>
      </c>
      <c r="K2618" s="1" t="s">
        <v>866</v>
      </c>
      <c r="L2618" s="1" t="s">
        <v>2044</v>
      </c>
      <c r="M2618" s="1">
        <v>2015</v>
      </c>
      <c r="N2618" s="1">
        <v>44.1940151659538</v>
      </c>
      <c r="O2618" s="1">
        <v>-81.446279899264198</v>
      </c>
      <c r="P2618" s="1" t="s">
        <v>4841</v>
      </c>
      <c r="Q2618" s="1" t="s">
        <v>4842</v>
      </c>
      <c r="R2618" s="1" t="s">
        <v>1013</v>
      </c>
    </row>
    <row r="2619" spans="1:18" hidden="1" x14ac:dyDescent="0.3">
      <c r="A2619" s="1" t="s">
        <v>2941</v>
      </c>
      <c r="B2619" s="1" t="s">
        <v>2941</v>
      </c>
      <c r="C2619" s="1" t="s">
        <v>4839</v>
      </c>
      <c r="D2619" s="1">
        <v>179</v>
      </c>
      <c r="E2619" s="1" t="s">
        <v>4872</v>
      </c>
      <c r="F2619" s="1">
        <v>45</v>
      </c>
      <c r="G2619" s="1" t="str">
        <f t="shared" si="99"/>
        <v>45/91</v>
      </c>
      <c r="H2619" s="1" t="s">
        <v>4840</v>
      </c>
      <c r="I2619" s="1">
        <v>101</v>
      </c>
      <c r="J2619" s="1">
        <v>99.5</v>
      </c>
      <c r="K2619" s="1" t="s">
        <v>866</v>
      </c>
      <c r="L2619" s="1" t="s">
        <v>2044</v>
      </c>
      <c r="M2619" s="1">
        <v>2015</v>
      </c>
      <c r="N2619" s="1">
        <v>44.194013801738798</v>
      </c>
      <c r="O2619" s="1">
        <v>-81.450343203215795</v>
      </c>
      <c r="P2619" s="1" t="s">
        <v>4841</v>
      </c>
      <c r="Q2619" s="1" t="s">
        <v>4842</v>
      </c>
      <c r="R2619" s="1" t="s">
        <v>1013</v>
      </c>
    </row>
    <row r="2620" spans="1:18" hidden="1" x14ac:dyDescent="0.3">
      <c r="A2620" s="1" t="s">
        <v>2941</v>
      </c>
      <c r="B2620" s="1" t="s">
        <v>2941</v>
      </c>
      <c r="C2620" s="1" t="s">
        <v>4839</v>
      </c>
      <c r="D2620" s="1">
        <v>179</v>
      </c>
      <c r="E2620" s="1" t="s">
        <v>4873</v>
      </c>
      <c r="F2620" s="1">
        <v>46</v>
      </c>
      <c r="G2620" s="1" t="str">
        <f t="shared" si="99"/>
        <v>46/91</v>
      </c>
      <c r="H2620" s="1" t="s">
        <v>4840</v>
      </c>
      <c r="I2620" s="1">
        <v>101</v>
      </c>
      <c r="J2620" s="1">
        <v>99.5</v>
      </c>
      <c r="K2620" s="1" t="s">
        <v>866</v>
      </c>
      <c r="L2620" s="1" t="s">
        <v>2044</v>
      </c>
      <c r="M2620" s="1">
        <v>2015</v>
      </c>
      <c r="N2620" s="1">
        <v>44.197280436375202</v>
      </c>
      <c r="O2620" s="1">
        <v>-81.454280679437304</v>
      </c>
      <c r="P2620" s="1" t="s">
        <v>4841</v>
      </c>
      <c r="Q2620" s="1" t="s">
        <v>4842</v>
      </c>
      <c r="R2620" s="1" t="s">
        <v>1013</v>
      </c>
    </row>
    <row r="2621" spans="1:18" hidden="1" x14ac:dyDescent="0.3">
      <c r="A2621" s="1" t="s">
        <v>2941</v>
      </c>
      <c r="B2621" s="1" t="s">
        <v>2941</v>
      </c>
      <c r="C2621" s="1" t="s">
        <v>4839</v>
      </c>
      <c r="D2621" s="1">
        <v>179</v>
      </c>
      <c r="E2621" s="1" t="s">
        <v>4874</v>
      </c>
      <c r="F2621" s="1">
        <v>47</v>
      </c>
      <c r="G2621" s="1" t="str">
        <f t="shared" si="99"/>
        <v>47/91</v>
      </c>
      <c r="H2621" s="1" t="s">
        <v>4840</v>
      </c>
      <c r="I2621" s="1">
        <v>101</v>
      </c>
      <c r="J2621" s="1">
        <v>99.5</v>
      </c>
      <c r="K2621" s="1" t="s">
        <v>866</v>
      </c>
      <c r="L2621" s="1" t="s">
        <v>2044</v>
      </c>
      <c r="M2621" s="1">
        <v>2015</v>
      </c>
      <c r="N2621" s="1">
        <v>44.200150284509398</v>
      </c>
      <c r="O2621" s="1">
        <v>-81.447393101481097</v>
      </c>
      <c r="P2621" s="1" t="s">
        <v>4841</v>
      </c>
      <c r="Q2621" s="1" t="s">
        <v>4842</v>
      </c>
      <c r="R2621" s="1" t="s">
        <v>1013</v>
      </c>
    </row>
    <row r="2622" spans="1:18" hidden="1" x14ac:dyDescent="0.3">
      <c r="A2622" s="1" t="s">
        <v>2941</v>
      </c>
      <c r="B2622" s="1" t="s">
        <v>2941</v>
      </c>
      <c r="C2622" s="1" t="s">
        <v>4839</v>
      </c>
      <c r="D2622" s="1">
        <v>179</v>
      </c>
      <c r="E2622" s="1" t="s">
        <v>4875</v>
      </c>
      <c r="F2622" s="1">
        <v>48</v>
      </c>
      <c r="G2622" s="1" t="str">
        <f t="shared" si="99"/>
        <v>48/91</v>
      </c>
      <c r="H2622" s="1" t="s">
        <v>4840</v>
      </c>
      <c r="I2622" s="1">
        <v>101</v>
      </c>
      <c r="J2622" s="1">
        <v>99.5</v>
      </c>
      <c r="K2622" s="1" t="s">
        <v>866</v>
      </c>
      <c r="L2622" s="1" t="s">
        <v>2044</v>
      </c>
      <c r="M2622" s="1">
        <v>2015</v>
      </c>
      <c r="N2622" s="1">
        <v>44.203566884309403</v>
      </c>
      <c r="O2622" s="1">
        <v>-81.457261225209905</v>
      </c>
      <c r="P2622" s="1" t="s">
        <v>4841</v>
      </c>
      <c r="Q2622" s="1" t="s">
        <v>4842</v>
      </c>
      <c r="R2622" s="1" t="s">
        <v>1013</v>
      </c>
    </row>
    <row r="2623" spans="1:18" hidden="1" x14ac:dyDescent="0.3">
      <c r="A2623" s="1" t="s">
        <v>2941</v>
      </c>
      <c r="B2623" s="1" t="s">
        <v>2941</v>
      </c>
      <c r="C2623" s="1" t="s">
        <v>4839</v>
      </c>
      <c r="D2623" s="1">
        <v>179</v>
      </c>
      <c r="E2623" s="1" t="s">
        <v>4876</v>
      </c>
      <c r="F2623" s="1">
        <v>49</v>
      </c>
      <c r="G2623" s="1" t="str">
        <f t="shared" si="99"/>
        <v>49/91</v>
      </c>
      <c r="H2623" s="1" t="s">
        <v>4840</v>
      </c>
      <c r="I2623" s="1">
        <v>101</v>
      </c>
      <c r="J2623" s="1">
        <v>99.5</v>
      </c>
      <c r="K2623" s="1" t="s">
        <v>866</v>
      </c>
      <c r="L2623" s="1" t="s">
        <v>2044</v>
      </c>
      <c r="M2623" s="1">
        <v>2015</v>
      </c>
      <c r="N2623" s="1">
        <v>44.201722014507901</v>
      </c>
      <c r="O2623" s="1">
        <v>-81.462551464108998</v>
      </c>
      <c r="P2623" s="1" t="s">
        <v>4841</v>
      </c>
      <c r="Q2623" s="1" t="s">
        <v>4842</v>
      </c>
      <c r="R2623" s="1" t="s">
        <v>1013</v>
      </c>
    </row>
    <row r="2624" spans="1:18" hidden="1" x14ac:dyDescent="0.3">
      <c r="A2624" s="1" t="s">
        <v>2941</v>
      </c>
      <c r="B2624" s="1" t="s">
        <v>2941</v>
      </c>
      <c r="C2624" s="1" t="s">
        <v>4839</v>
      </c>
      <c r="D2624" s="1">
        <v>179</v>
      </c>
      <c r="E2624" s="1" t="s">
        <v>4877</v>
      </c>
      <c r="F2624" s="1">
        <v>50</v>
      </c>
      <c r="G2624" s="1" t="str">
        <f t="shared" si="99"/>
        <v>50/91</v>
      </c>
      <c r="H2624" s="1" t="s">
        <v>4840</v>
      </c>
      <c r="I2624" s="1">
        <v>101</v>
      </c>
      <c r="J2624" s="1">
        <v>99.5</v>
      </c>
      <c r="K2624" s="1" t="s">
        <v>866</v>
      </c>
      <c r="L2624" s="1" t="s">
        <v>2044</v>
      </c>
      <c r="M2624" s="1">
        <v>2015</v>
      </c>
      <c r="N2624" s="1">
        <v>44.206498191477401</v>
      </c>
      <c r="O2624" s="1">
        <v>-81.459420719124395</v>
      </c>
      <c r="P2624" s="1" t="s">
        <v>4841</v>
      </c>
      <c r="Q2624" s="1" t="s">
        <v>4842</v>
      </c>
      <c r="R2624" s="1" t="s">
        <v>1013</v>
      </c>
    </row>
    <row r="2625" spans="1:18" hidden="1" x14ac:dyDescent="0.3">
      <c r="A2625" s="1" t="s">
        <v>2941</v>
      </c>
      <c r="B2625" s="1" t="s">
        <v>2941</v>
      </c>
      <c r="C2625" s="1" t="s">
        <v>4839</v>
      </c>
      <c r="D2625" s="1">
        <v>179</v>
      </c>
      <c r="E2625" s="1" t="s">
        <v>4878</v>
      </c>
      <c r="F2625" s="1">
        <v>51</v>
      </c>
      <c r="G2625" s="1" t="str">
        <f t="shared" si="99"/>
        <v>51/91</v>
      </c>
      <c r="H2625" s="1" t="s">
        <v>4840</v>
      </c>
      <c r="I2625" s="1">
        <v>101</v>
      </c>
      <c r="J2625" s="1">
        <v>99.5</v>
      </c>
      <c r="K2625" s="1" t="s">
        <v>866</v>
      </c>
      <c r="L2625" s="1" t="s">
        <v>2044</v>
      </c>
      <c r="M2625" s="1">
        <v>2015</v>
      </c>
      <c r="N2625" s="1">
        <v>44.206705578429599</v>
      </c>
      <c r="O2625" s="1">
        <v>-81.463583605670493</v>
      </c>
      <c r="P2625" s="1" t="s">
        <v>4841</v>
      </c>
      <c r="Q2625" s="1" t="s">
        <v>4842</v>
      </c>
      <c r="R2625" s="1" t="s">
        <v>1013</v>
      </c>
    </row>
    <row r="2626" spans="1:18" hidden="1" x14ac:dyDescent="0.3">
      <c r="A2626" s="1" t="s">
        <v>2941</v>
      </c>
      <c r="B2626" s="1" t="s">
        <v>2941</v>
      </c>
      <c r="C2626" s="1" t="s">
        <v>4839</v>
      </c>
      <c r="D2626" s="1">
        <v>179</v>
      </c>
      <c r="E2626" s="1" t="s">
        <v>4879</v>
      </c>
      <c r="F2626" s="1">
        <v>52</v>
      </c>
      <c r="G2626" s="1" t="str">
        <f t="shared" si="99"/>
        <v>52/91</v>
      </c>
      <c r="H2626" s="1" t="s">
        <v>4840</v>
      </c>
      <c r="I2626" s="1">
        <v>101</v>
      </c>
      <c r="J2626" s="1">
        <v>99.5</v>
      </c>
      <c r="K2626" s="1" t="s">
        <v>866</v>
      </c>
      <c r="L2626" s="1" t="s">
        <v>2044</v>
      </c>
      <c r="M2626" s="1">
        <v>2015</v>
      </c>
      <c r="N2626" s="1">
        <v>44.2034399446609</v>
      </c>
      <c r="O2626" s="1">
        <v>-81.467470018485798</v>
      </c>
      <c r="P2626" s="1" t="s">
        <v>4841</v>
      </c>
      <c r="Q2626" s="1" t="s">
        <v>4842</v>
      </c>
      <c r="R2626" s="1" t="s">
        <v>1013</v>
      </c>
    </row>
    <row r="2627" spans="1:18" hidden="1" x14ac:dyDescent="0.3">
      <c r="A2627" s="1" t="s">
        <v>2941</v>
      </c>
      <c r="B2627" s="1" t="s">
        <v>2941</v>
      </c>
      <c r="C2627" s="1" t="s">
        <v>4839</v>
      </c>
      <c r="D2627" s="1">
        <v>179</v>
      </c>
      <c r="E2627" s="1" t="s">
        <v>4880</v>
      </c>
      <c r="F2627" s="1">
        <v>53</v>
      </c>
      <c r="G2627" s="1" t="str">
        <f t="shared" si="99"/>
        <v>53/91</v>
      </c>
      <c r="H2627" s="1" t="s">
        <v>4840</v>
      </c>
      <c r="I2627" s="1">
        <v>101</v>
      </c>
      <c r="J2627" s="1">
        <v>99.5</v>
      </c>
      <c r="K2627" s="1" t="s">
        <v>866</v>
      </c>
      <c r="L2627" s="1" t="s">
        <v>2044</v>
      </c>
      <c r="M2627" s="1">
        <v>2015</v>
      </c>
      <c r="N2627" s="1">
        <v>44.205980800512101</v>
      </c>
      <c r="O2627" s="1">
        <v>-81.467860192463206</v>
      </c>
      <c r="P2627" s="1" t="s">
        <v>4841</v>
      </c>
      <c r="Q2627" s="1" t="s">
        <v>4842</v>
      </c>
      <c r="R2627" s="1" t="s">
        <v>1013</v>
      </c>
    </row>
    <row r="2628" spans="1:18" hidden="1" x14ac:dyDescent="0.3">
      <c r="A2628" s="1" t="s">
        <v>2941</v>
      </c>
      <c r="B2628" s="1" t="s">
        <v>2941</v>
      </c>
      <c r="C2628" s="1" t="s">
        <v>4839</v>
      </c>
      <c r="D2628" s="1">
        <v>179</v>
      </c>
      <c r="E2628" s="1" t="s">
        <v>4881</v>
      </c>
      <c r="F2628" s="1">
        <v>54</v>
      </c>
      <c r="G2628" s="1" t="str">
        <f t="shared" si="99"/>
        <v>54/91</v>
      </c>
      <c r="H2628" s="1" t="s">
        <v>4840</v>
      </c>
      <c r="I2628" s="1">
        <v>101</v>
      </c>
      <c r="J2628" s="1">
        <v>99.5</v>
      </c>
      <c r="K2628" s="1" t="s">
        <v>866</v>
      </c>
      <c r="L2628" s="1" t="s">
        <v>2044</v>
      </c>
      <c r="M2628" s="1">
        <v>2015</v>
      </c>
      <c r="N2628" s="1">
        <v>44.205634974846298</v>
      </c>
      <c r="O2628" s="1">
        <v>-81.472508288496499</v>
      </c>
      <c r="P2628" s="1" t="s">
        <v>4841</v>
      </c>
      <c r="Q2628" s="1" t="s">
        <v>4842</v>
      </c>
      <c r="R2628" s="1" t="s">
        <v>1013</v>
      </c>
    </row>
    <row r="2629" spans="1:18" hidden="1" x14ac:dyDescent="0.3">
      <c r="A2629" s="1" t="s">
        <v>2941</v>
      </c>
      <c r="B2629" s="1" t="s">
        <v>2941</v>
      </c>
      <c r="C2629" s="1" t="s">
        <v>4839</v>
      </c>
      <c r="D2629" s="1">
        <v>179</v>
      </c>
      <c r="E2629" s="1" t="s">
        <v>4882</v>
      </c>
      <c r="F2629" s="1">
        <v>55</v>
      </c>
      <c r="G2629" s="1" t="str">
        <f t="shared" si="99"/>
        <v>55/91</v>
      </c>
      <c r="H2629" s="1" t="s">
        <v>4840</v>
      </c>
      <c r="I2629" s="1">
        <v>101</v>
      </c>
      <c r="J2629" s="1">
        <v>99.5</v>
      </c>
      <c r="K2629" s="1" t="s">
        <v>866</v>
      </c>
      <c r="L2629" s="1" t="s">
        <v>2044</v>
      </c>
      <c r="M2629" s="1">
        <v>2015</v>
      </c>
      <c r="N2629" s="1">
        <v>44.218284862074498</v>
      </c>
      <c r="O2629" s="1">
        <v>-81.503194523123398</v>
      </c>
      <c r="P2629" s="1" t="s">
        <v>4841</v>
      </c>
      <c r="Q2629" s="1" t="s">
        <v>4842</v>
      </c>
      <c r="R2629" s="1" t="s">
        <v>1013</v>
      </c>
    </row>
    <row r="2630" spans="1:18" hidden="1" x14ac:dyDescent="0.3">
      <c r="A2630" s="1" t="s">
        <v>2941</v>
      </c>
      <c r="B2630" s="1" t="s">
        <v>2941</v>
      </c>
      <c r="C2630" s="1" t="s">
        <v>4839</v>
      </c>
      <c r="D2630" s="1">
        <v>179</v>
      </c>
      <c r="E2630" s="1" t="s">
        <v>4883</v>
      </c>
      <c r="F2630" s="1">
        <v>56</v>
      </c>
      <c r="G2630" s="1" t="str">
        <f t="shared" si="99"/>
        <v>56/91</v>
      </c>
      <c r="H2630" s="1" t="s">
        <v>4840</v>
      </c>
      <c r="I2630" s="1">
        <v>101</v>
      </c>
      <c r="J2630" s="1">
        <v>99.5</v>
      </c>
      <c r="K2630" s="1" t="s">
        <v>866</v>
      </c>
      <c r="L2630" s="1" t="s">
        <v>2044</v>
      </c>
      <c r="M2630" s="1">
        <v>2015</v>
      </c>
      <c r="N2630" s="1">
        <v>44.222042302617403</v>
      </c>
      <c r="O2630" s="1">
        <v>-81.498216346986595</v>
      </c>
      <c r="P2630" s="1" t="s">
        <v>4841</v>
      </c>
      <c r="Q2630" s="1" t="s">
        <v>4842</v>
      </c>
      <c r="R2630" s="1" t="s">
        <v>1013</v>
      </c>
    </row>
    <row r="2631" spans="1:18" hidden="1" x14ac:dyDescent="0.3">
      <c r="A2631" s="1" t="s">
        <v>2941</v>
      </c>
      <c r="B2631" s="1" t="s">
        <v>2941</v>
      </c>
      <c r="C2631" s="1" t="s">
        <v>4839</v>
      </c>
      <c r="D2631" s="1">
        <v>179</v>
      </c>
      <c r="E2631" s="1" t="s">
        <v>4884</v>
      </c>
      <c r="F2631" s="1">
        <v>57</v>
      </c>
      <c r="G2631" s="1" t="str">
        <f t="shared" si="99"/>
        <v>57/91</v>
      </c>
      <c r="H2631" s="1" t="s">
        <v>4840</v>
      </c>
      <c r="I2631" s="1">
        <v>101</v>
      </c>
      <c r="J2631" s="1">
        <v>99.5</v>
      </c>
      <c r="K2631" s="1" t="s">
        <v>866</v>
      </c>
      <c r="L2631" s="1" t="s">
        <v>2044</v>
      </c>
      <c r="M2631" s="1">
        <v>2015</v>
      </c>
      <c r="N2631" s="1">
        <v>44.224484233922503</v>
      </c>
      <c r="O2631" s="1">
        <v>-81.503097400475298</v>
      </c>
      <c r="P2631" s="1" t="s">
        <v>4841</v>
      </c>
      <c r="Q2631" s="1" t="s">
        <v>4842</v>
      </c>
      <c r="R2631" s="1" t="s">
        <v>1013</v>
      </c>
    </row>
    <row r="2632" spans="1:18" hidden="1" x14ac:dyDescent="0.3">
      <c r="A2632" s="1" t="s">
        <v>2941</v>
      </c>
      <c r="B2632" s="1" t="s">
        <v>2941</v>
      </c>
      <c r="C2632" s="1" t="s">
        <v>4839</v>
      </c>
      <c r="D2632" s="1">
        <v>179</v>
      </c>
      <c r="E2632" s="1" t="s">
        <v>4885</v>
      </c>
      <c r="F2632" s="1">
        <v>58</v>
      </c>
      <c r="G2632" s="1" t="str">
        <f t="shared" si="99"/>
        <v>58/91</v>
      </c>
      <c r="H2632" s="1" t="s">
        <v>4840</v>
      </c>
      <c r="I2632" s="1">
        <v>101</v>
      </c>
      <c r="J2632" s="1">
        <v>99.5</v>
      </c>
      <c r="K2632" s="1" t="s">
        <v>866</v>
      </c>
      <c r="L2632" s="1" t="s">
        <v>2044</v>
      </c>
      <c r="M2632" s="1">
        <v>2015</v>
      </c>
      <c r="N2632" s="1">
        <v>44.232453455806301</v>
      </c>
      <c r="O2632" s="1">
        <v>-81.533844093064303</v>
      </c>
      <c r="P2632" s="1" t="s">
        <v>4841</v>
      </c>
      <c r="Q2632" s="1" t="s">
        <v>4842</v>
      </c>
      <c r="R2632" s="1" t="s">
        <v>1013</v>
      </c>
    </row>
    <row r="2633" spans="1:18" hidden="1" x14ac:dyDescent="0.3">
      <c r="A2633" s="1" t="s">
        <v>2941</v>
      </c>
      <c r="B2633" s="1" t="s">
        <v>2941</v>
      </c>
      <c r="C2633" s="1" t="s">
        <v>4839</v>
      </c>
      <c r="D2633" s="1">
        <v>179</v>
      </c>
      <c r="E2633" s="1" t="s">
        <v>4886</v>
      </c>
      <c r="F2633" s="1">
        <v>59</v>
      </c>
      <c r="G2633" s="1" t="str">
        <f t="shared" si="99"/>
        <v>59/91</v>
      </c>
      <c r="H2633" s="1" t="s">
        <v>4840</v>
      </c>
      <c r="I2633" s="1">
        <v>101</v>
      </c>
      <c r="J2633" s="1">
        <v>99.5</v>
      </c>
      <c r="K2633" s="1" t="s">
        <v>866</v>
      </c>
      <c r="L2633" s="1" t="s">
        <v>2044</v>
      </c>
      <c r="M2633" s="1">
        <v>2015</v>
      </c>
      <c r="N2633" s="1">
        <v>44.234431290614502</v>
      </c>
      <c r="O2633" s="1">
        <v>-81.538418378955896</v>
      </c>
      <c r="P2633" s="1" t="s">
        <v>4841</v>
      </c>
      <c r="Q2633" s="1" t="s">
        <v>4842</v>
      </c>
      <c r="R2633" s="1" t="s">
        <v>1013</v>
      </c>
    </row>
    <row r="2634" spans="1:18" hidden="1" x14ac:dyDescent="0.3">
      <c r="A2634" s="1" t="s">
        <v>2941</v>
      </c>
      <c r="B2634" s="1" t="s">
        <v>2941</v>
      </c>
      <c r="C2634" s="1" t="s">
        <v>4839</v>
      </c>
      <c r="D2634" s="1">
        <v>179</v>
      </c>
      <c r="E2634" s="1" t="s">
        <v>4887</v>
      </c>
      <c r="F2634" s="1">
        <v>60</v>
      </c>
      <c r="G2634" s="1" t="str">
        <f t="shared" si="99"/>
        <v>60/91</v>
      </c>
      <c r="H2634" s="1" t="s">
        <v>4840</v>
      </c>
      <c r="I2634" s="1">
        <v>101</v>
      </c>
      <c r="J2634" s="1">
        <v>99.5</v>
      </c>
      <c r="K2634" s="1" t="s">
        <v>866</v>
      </c>
      <c r="L2634" s="1" t="s">
        <v>2044</v>
      </c>
      <c r="M2634" s="1">
        <v>2015</v>
      </c>
      <c r="N2634" s="1">
        <v>44.230640799507398</v>
      </c>
      <c r="O2634" s="1">
        <v>-81.540302568331199</v>
      </c>
      <c r="P2634" s="1" t="s">
        <v>4841</v>
      </c>
      <c r="Q2634" s="1" t="s">
        <v>4842</v>
      </c>
      <c r="R2634" s="1" t="s">
        <v>1013</v>
      </c>
    </row>
    <row r="2635" spans="1:18" hidden="1" x14ac:dyDescent="0.3">
      <c r="A2635" s="1" t="s">
        <v>2941</v>
      </c>
      <c r="B2635" s="1" t="s">
        <v>2941</v>
      </c>
      <c r="C2635" s="1" t="s">
        <v>4839</v>
      </c>
      <c r="D2635" s="1">
        <v>179</v>
      </c>
      <c r="E2635" s="1" t="s">
        <v>4888</v>
      </c>
      <c r="F2635" s="1">
        <v>61</v>
      </c>
      <c r="G2635" s="1" t="str">
        <f t="shared" si="99"/>
        <v>61/91</v>
      </c>
      <c r="H2635" s="1" t="s">
        <v>4840</v>
      </c>
      <c r="I2635" s="1">
        <v>101</v>
      </c>
      <c r="J2635" s="1">
        <v>99.5</v>
      </c>
      <c r="K2635" s="1" t="s">
        <v>866</v>
      </c>
      <c r="L2635" s="1" t="s">
        <v>2044</v>
      </c>
      <c r="M2635" s="1">
        <v>2015</v>
      </c>
      <c r="N2635" s="1">
        <v>44.244153259731199</v>
      </c>
      <c r="O2635" s="1">
        <v>-81.504675058443397</v>
      </c>
      <c r="P2635" s="1" t="s">
        <v>4841</v>
      </c>
      <c r="Q2635" s="1" t="s">
        <v>4842</v>
      </c>
      <c r="R2635" s="1" t="s">
        <v>1013</v>
      </c>
    </row>
    <row r="2636" spans="1:18" hidden="1" x14ac:dyDescent="0.3">
      <c r="A2636" s="1" t="s">
        <v>2941</v>
      </c>
      <c r="B2636" s="1" t="s">
        <v>2941</v>
      </c>
      <c r="C2636" s="1" t="s">
        <v>4839</v>
      </c>
      <c r="D2636" s="1">
        <v>179</v>
      </c>
      <c r="E2636" s="1" t="s">
        <v>4889</v>
      </c>
      <c r="F2636" s="1">
        <v>62</v>
      </c>
      <c r="G2636" s="1" t="str">
        <f t="shared" si="99"/>
        <v>62/91</v>
      </c>
      <c r="H2636" s="1" t="s">
        <v>4840</v>
      </c>
      <c r="I2636" s="1">
        <v>101</v>
      </c>
      <c r="J2636" s="1">
        <v>99.5</v>
      </c>
      <c r="K2636" s="1" t="s">
        <v>866</v>
      </c>
      <c r="L2636" s="1" t="s">
        <v>2044</v>
      </c>
      <c r="M2636" s="1">
        <v>2015</v>
      </c>
      <c r="N2636" s="1">
        <v>44.233414446111198</v>
      </c>
      <c r="O2636" s="1">
        <v>-81.490912101404206</v>
      </c>
      <c r="P2636" s="1" t="s">
        <v>4841</v>
      </c>
      <c r="Q2636" s="1" t="s">
        <v>4842</v>
      </c>
      <c r="R2636" s="1" t="s">
        <v>1013</v>
      </c>
    </row>
    <row r="2637" spans="1:18" hidden="1" x14ac:dyDescent="0.3">
      <c r="A2637" s="1" t="s">
        <v>2941</v>
      </c>
      <c r="B2637" s="1" t="s">
        <v>2941</v>
      </c>
      <c r="C2637" s="1" t="s">
        <v>4839</v>
      </c>
      <c r="D2637" s="1">
        <v>179</v>
      </c>
      <c r="E2637" s="1" t="s">
        <v>4890</v>
      </c>
      <c r="F2637" s="1">
        <v>63</v>
      </c>
      <c r="G2637" s="1" t="str">
        <f t="shared" si="99"/>
        <v>63/91</v>
      </c>
      <c r="H2637" s="1" t="s">
        <v>4840</v>
      </c>
      <c r="I2637" s="1">
        <v>101</v>
      </c>
      <c r="J2637" s="1">
        <v>99.5</v>
      </c>
      <c r="K2637" s="1" t="s">
        <v>866</v>
      </c>
      <c r="L2637" s="1" t="s">
        <v>2044</v>
      </c>
      <c r="M2637" s="1">
        <v>2015</v>
      </c>
      <c r="N2637" s="1">
        <v>44.224854654179701</v>
      </c>
      <c r="O2637" s="1">
        <v>-81.470652071870404</v>
      </c>
      <c r="P2637" s="1" t="s">
        <v>4841</v>
      </c>
      <c r="Q2637" s="1" t="s">
        <v>4842</v>
      </c>
      <c r="R2637" s="1" t="s">
        <v>1013</v>
      </c>
    </row>
    <row r="2638" spans="1:18" hidden="1" x14ac:dyDescent="0.3">
      <c r="A2638" s="1" t="s">
        <v>2941</v>
      </c>
      <c r="B2638" s="1" t="s">
        <v>2941</v>
      </c>
      <c r="C2638" s="1" t="s">
        <v>4839</v>
      </c>
      <c r="D2638" s="1">
        <v>179</v>
      </c>
      <c r="E2638" s="1" t="s">
        <v>4891</v>
      </c>
      <c r="F2638" s="1">
        <v>64</v>
      </c>
      <c r="G2638" s="1" t="str">
        <f t="shared" si="99"/>
        <v>64/91</v>
      </c>
      <c r="H2638" s="1" t="s">
        <v>4840</v>
      </c>
      <c r="I2638" s="1">
        <v>101</v>
      </c>
      <c r="J2638" s="1">
        <v>99.5</v>
      </c>
      <c r="K2638" s="1" t="s">
        <v>866</v>
      </c>
      <c r="L2638" s="1" t="s">
        <v>2044</v>
      </c>
      <c r="M2638" s="1">
        <v>2015</v>
      </c>
      <c r="N2638" s="1">
        <v>44.227359200549401</v>
      </c>
      <c r="O2638" s="1">
        <v>-81.466077261395</v>
      </c>
      <c r="P2638" s="1" t="s">
        <v>4841</v>
      </c>
      <c r="Q2638" s="1" t="s">
        <v>4842</v>
      </c>
      <c r="R2638" s="1" t="s">
        <v>1013</v>
      </c>
    </row>
    <row r="2639" spans="1:18" hidden="1" x14ac:dyDescent="0.3">
      <c r="A2639" s="1" t="s">
        <v>2941</v>
      </c>
      <c r="B2639" s="1" t="s">
        <v>2941</v>
      </c>
      <c r="C2639" s="1" t="s">
        <v>4839</v>
      </c>
      <c r="D2639" s="1">
        <v>179</v>
      </c>
      <c r="E2639" s="1" t="s">
        <v>4892</v>
      </c>
      <c r="F2639" s="1">
        <v>65</v>
      </c>
      <c r="G2639" s="1" t="str">
        <f t="shared" ref="G2639:G2665" si="100">F2639&amp;"/"&amp;91</f>
        <v>65/91</v>
      </c>
      <c r="H2639" s="1" t="s">
        <v>4840</v>
      </c>
      <c r="I2639" s="1">
        <v>101</v>
      </c>
      <c r="J2639" s="1">
        <v>99.5</v>
      </c>
      <c r="K2639" s="1" t="s">
        <v>866</v>
      </c>
      <c r="L2639" s="1" t="s">
        <v>2044</v>
      </c>
      <c r="M2639" s="1">
        <v>2015</v>
      </c>
      <c r="N2639" s="1">
        <v>44.227413486657603</v>
      </c>
      <c r="O2639" s="1">
        <v>-81.462065912057795</v>
      </c>
      <c r="P2639" s="1" t="s">
        <v>4841</v>
      </c>
      <c r="Q2639" s="1" t="s">
        <v>4842</v>
      </c>
      <c r="R2639" s="1" t="s">
        <v>1013</v>
      </c>
    </row>
    <row r="2640" spans="1:18" hidden="1" x14ac:dyDescent="0.3">
      <c r="A2640" s="1" t="s">
        <v>2941</v>
      </c>
      <c r="B2640" s="1" t="s">
        <v>2941</v>
      </c>
      <c r="C2640" s="1" t="s">
        <v>4839</v>
      </c>
      <c r="D2640" s="1">
        <v>179</v>
      </c>
      <c r="E2640" s="1" t="s">
        <v>4893</v>
      </c>
      <c r="F2640" s="1">
        <v>66</v>
      </c>
      <c r="G2640" s="1" t="str">
        <f t="shared" si="100"/>
        <v>66/91</v>
      </c>
      <c r="H2640" s="1" t="s">
        <v>4840</v>
      </c>
      <c r="I2640" s="1">
        <v>101</v>
      </c>
      <c r="J2640" s="1">
        <v>99.5</v>
      </c>
      <c r="K2640" s="1" t="s">
        <v>866</v>
      </c>
      <c r="L2640" s="1" t="s">
        <v>2044</v>
      </c>
      <c r="M2640" s="1">
        <v>2015</v>
      </c>
      <c r="N2640" s="1">
        <v>44.221014245499397</v>
      </c>
      <c r="O2640" s="1">
        <v>-81.456386368110799</v>
      </c>
      <c r="P2640" s="1" t="s">
        <v>4841</v>
      </c>
      <c r="Q2640" s="1" t="s">
        <v>4842</v>
      </c>
      <c r="R2640" s="1" t="s">
        <v>1013</v>
      </c>
    </row>
    <row r="2641" spans="1:18" hidden="1" x14ac:dyDescent="0.3">
      <c r="A2641" s="1" t="s">
        <v>2941</v>
      </c>
      <c r="B2641" s="1" t="s">
        <v>2941</v>
      </c>
      <c r="C2641" s="1" t="s">
        <v>4839</v>
      </c>
      <c r="D2641" s="1">
        <v>179</v>
      </c>
      <c r="E2641" s="1" t="s">
        <v>4894</v>
      </c>
      <c r="F2641" s="1">
        <v>67</v>
      </c>
      <c r="G2641" s="1" t="str">
        <f t="shared" si="100"/>
        <v>67/91</v>
      </c>
      <c r="H2641" s="1" t="s">
        <v>4840</v>
      </c>
      <c r="I2641" s="1">
        <v>101</v>
      </c>
      <c r="J2641" s="1">
        <v>99.5</v>
      </c>
      <c r="K2641" s="1" t="s">
        <v>866</v>
      </c>
      <c r="L2641" s="1" t="s">
        <v>2044</v>
      </c>
      <c r="M2641" s="1">
        <v>2015</v>
      </c>
      <c r="N2641" s="1">
        <v>44.218644895601699</v>
      </c>
      <c r="O2641" s="1">
        <v>-81.454122006709497</v>
      </c>
      <c r="P2641" s="1" t="s">
        <v>4841</v>
      </c>
      <c r="Q2641" s="1" t="s">
        <v>4842</v>
      </c>
      <c r="R2641" s="1" t="s">
        <v>1013</v>
      </c>
    </row>
    <row r="2642" spans="1:18" hidden="1" x14ac:dyDescent="0.3">
      <c r="A2642" s="1" t="s">
        <v>2941</v>
      </c>
      <c r="B2642" s="1" t="s">
        <v>2941</v>
      </c>
      <c r="C2642" s="1" t="s">
        <v>4839</v>
      </c>
      <c r="D2642" s="1">
        <v>179</v>
      </c>
      <c r="E2642" s="1" t="s">
        <v>4895</v>
      </c>
      <c r="F2642" s="1">
        <v>68</v>
      </c>
      <c r="G2642" s="1" t="str">
        <f t="shared" si="100"/>
        <v>68/91</v>
      </c>
      <c r="H2642" s="1" t="s">
        <v>4840</v>
      </c>
      <c r="I2642" s="1">
        <v>101</v>
      </c>
      <c r="J2642" s="1">
        <v>99.5</v>
      </c>
      <c r="K2642" s="1" t="s">
        <v>866</v>
      </c>
      <c r="L2642" s="1" t="s">
        <v>2044</v>
      </c>
      <c r="M2642" s="1">
        <v>2015</v>
      </c>
      <c r="N2642" s="1">
        <v>44.218553631367101</v>
      </c>
      <c r="O2642" s="1">
        <v>-81.446133825112597</v>
      </c>
      <c r="P2642" s="1" t="s">
        <v>4841</v>
      </c>
      <c r="Q2642" s="1" t="s">
        <v>4842</v>
      </c>
      <c r="R2642" s="1" t="s">
        <v>1013</v>
      </c>
    </row>
    <row r="2643" spans="1:18" hidden="1" x14ac:dyDescent="0.3">
      <c r="A2643" s="1" t="s">
        <v>2941</v>
      </c>
      <c r="B2643" s="1" t="s">
        <v>2941</v>
      </c>
      <c r="C2643" s="1" t="s">
        <v>4839</v>
      </c>
      <c r="D2643" s="1">
        <v>179</v>
      </c>
      <c r="E2643" s="1" t="s">
        <v>4896</v>
      </c>
      <c r="F2643" s="1">
        <v>69</v>
      </c>
      <c r="G2643" s="1" t="str">
        <f t="shared" si="100"/>
        <v>69/91</v>
      </c>
      <c r="H2643" s="1" t="s">
        <v>4840</v>
      </c>
      <c r="I2643" s="1">
        <v>101</v>
      </c>
      <c r="J2643" s="1">
        <v>99.5</v>
      </c>
      <c r="K2643" s="1" t="s">
        <v>866</v>
      </c>
      <c r="L2643" s="1" t="s">
        <v>2044</v>
      </c>
      <c r="M2643" s="1">
        <v>2015</v>
      </c>
      <c r="N2643" s="1">
        <v>44.218620349235202</v>
      </c>
      <c r="O2643" s="1">
        <v>-81.437602671457</v>
      </c>
      <c r="P2643" s="1" t="s">
        <v>4841</v>
      </c>
      <c r="Q2643" s="1" t="s">
        <v>4842</v>
      </c>
      <c r="R2643" s="1" t="s">
        <v>1013</v>
      </c>
    </row>
    <row r="2644" spans="1:18" hidden="1" x14ac:dyDescent="0.3">
      <c r="A2644" s="1" t="s">
        <v>2941</v>
      </c>
      <c r="B2644" s="1" t="s">
        <v>2941</v>
      </c>
      <c r="C2644" s="1" t="s">
        <v>4839</v>
      </c>
      <c r="D2644" s="1">
        <v>179</v>
      </c>
      <c r="E2644" s="1" t="s">
        <v>4897</v>
      </c>
      <c r="F2644" s="1">
        <v>70</v>
      </c>
      <c r="G2644" s="1" t="str">
        <f t="shared" si="100"/>
        <v>70/91</v>
      </c>
      <c r="H2644" s="1" t="s">
        <v>4840</v>
      </c>
      <c r="I2644" s="1">
        <v>101</v>
      </c>
      <c r="J2644" s="1">
        <v>99.5</v>
      </c>
      <c r="K2644" s="1" t="s">
        <v>866</v>
      </c>
      <c r="L2644" s="1" t="s">
        <v>2044</v>
      </c>
      <c r="M2644" s="1">
        <v>2015</v>
      </c>
      <c r="N2644" s="1">
        <v>44.2147845709801</v>
      </c>
      <c r="O2644" s="1">
        <v>-81.435391589883906</v>
      </c>
      <c r="P2644" s="1" t="s">
        <v>4841</v>
      </c>
      <c r="Q2644" s="1" t="s">
        <v>4842</v>
      </c>
      <c r="R2644" s="1" t="s">
        <v>1013</v>
      </c>
    </row>
    <row r="2645" spans="1:18" hidden="1" x14ac:dyDescent="0.3">
      <c r="A2645" s="1" t="s">
        <v>2941</v>
      </c>
      <c r="B2645" s="1" t="s">
        <v>2941</v>
      </c>
      <c r="C2645" s="1" t="s">
        <v>4839</v>
      </c>
      <c r="D2645" s="1">
        <v>179</v>
      </c>
      <c r="E2645" s="1" t="s">
        <v>4898</v>
      </c>
      <c r="F2645" s="1">
        <v>71</v>
      </c>
      <c r="G2645" s="1" t="str">
        <f t="shared" si="100"/>
        <v>71/91</v>
      </c>
      <c r="H2645" s="1" t="s">
        <v>4840</v>
      </c>
      <c r="I2645" s="1">
        <v>101</v>
      </c>
      <c r="J2645" s="1">
        <v>99.5</v>
      </c>
      <c r="K2645" s="1" t="s">
        <v>866</v>
      </c>
      <c r="L2645" s="1" t="s">
        <v>2044</v>
      </c>
      <c r="M2645" s="1">
        <v>2015</v>
      </c>
      <c r="N2645" s="1">
        <v>44.209219921367499</v>
      </c>
      <c r="O2645" s="1">
        <v>-81.434388885571096</v>
      </c>
      <c r="P2645" s="1" t="s">
        <v>4841</v>
      </c>
      <c r="Q2645" s="1" t="s">
        <v>4842</v>
      </c>
      <c r="R2645" s="1" t="s">
        <v>1013</v>
      </c>
    </row>
    <row r="2646" spans="1:18" hidden="1" x14ac:dyDescent="0.3">
      <c r="A2646" s="1" t="s">
        <v>2941</v>
      </c>
      <c r="B2646" s="1" t="s">
        <v>2941</v>
      </c>
      <c r="C2646" s="1" t="s">
        <v>4839</v>
      </c>
      <c r="D2646" s="1">
        <v>179</v>
      </c>
      <c r="E2646" s="1" t="s">
        <v>4899</v>
      </c>
      <c r="F2646" s="1">
        <v>72</v>
      </c>
      <c r="G2646" s="1" t="str">
        <f t="shared" si="100"/>
        <v>72/91</v>
      </c>
      <c r="H2646" s="1" t="s">
        <v>4840</v>
      </c>
      <c r="I2646" s="1">
        <v>101</v>
      </c>
      <c r="J2646" s="1">
        <v>99.5</v>
      </c>
      <c r="K2646" s="1" t="s">
        <v>866</v>
      </c>
      <c r="L2646" s="1" t="s">
        <v>2044</v>
      </c>
      <c r="M2646" s="1">
        <v>2015</v>
      </c>
      <c r="N2646" s="1">
        <v>44.209185972909303</v>
      </c>
      <c r="O2646" s="1">
        <v>-81.430260764074106</v>
      </c>
      <c r="P2646" s="1" t="s">
        <v>4841</v>
      </c>
      <c r="Q2646" s="1" t="s">
        <v>4842</v>
      </c>
      <c r="R2646" s="1" t="s">
        <v>1013</v>
      </c>
    </row>
    <row r="2647" spans="1:18" hidden="1" x14ac:dyDescent="0.3">
      <c r="A2647" s="1" t="s">
        <v>2941</v>
      </c>
      <c r="B2647" s="1" t="s">
        <v>2941</v>
      </c>
      <c r="C2647" s="1" t="s">
        <v>4839</v>
      </c>
      <c r="D2647" s="1">
        <v>179</v>
      </c>
      <c r="E2647" s="1" t="s">
        <v>4900</v>
      </c>
      <c r="F2647" s="1">
        <v>73</v>
      </c>
      <c r="G2647" s="1" t="str">
        <f t="shared" si="100"/>
        <v>73/91</v>
      </c>
      <c r="H2647" s="1" t="s">
        <v>4840</v>
      </c>
      <c r="I2647" s="1">
        <v>101</v>
      </c>
      <c r="J2647" s="1">
        <v>99.5</v>
      </c>
      <c r="K2647" s="1" t="s">
        <v>866</v>
      </c>
      <c r="L2647" s="1" t="s">
        <v>2044</v>
      </c>
      <c r="M2647" s="1">
        <v>2015</v>
      </c>
      <c r="N2647" s="1">
        <v>44.211339172297002</v>
      </c>
      <c r="O2647" s="1">
        <v>-81.423341077001794</v>
      </c>
      <c r="P2647" s="1" t="s">
        <v>4841</v>
      </c>
      <c r="Q2647" s="1" t="s">
        <v>4842</v>
      </c>
      <c r="R2647" s="1" t="s">
        <v>1013</v>
      </c>
    </row>
    <row r="2648" spans="1:18" hidden="1" x14ac:dyDescent="0.3">
      <c r="A2648" s="1" t="s">
        <v>2941</v>
      </c>
      <c r="B2648" s="1" t="s">
        <v>2941</v>
      </c>
      <c r="C2648" s="1" t="s">
        <v>4839</v>
      </c>
      <c r="D2648" s="1">
        <v>179</v>
      </c>
      <c r="E2648" s="1" t="s">
        <v>4901</v>
      </c>
      <c r="F2648" s="1">
        <v>74</v>
      </c>
      <c r="G2648" s="1" t="str">
        <f t="shared" si="100"/>
        <v>74/91</v>
      </c>
      <c r="H2648" s="1" t="s">
        <v>4840</v>
      </c>
      <c r="I2648" s="1">
        <v>101</v>
      </c>
      <c r="J2648" s="1">
        <v>99.5</v>
      </c>
      <c r="K2648" s="1" t="s">
        <v>866</v>
      </c>
      <c r="L2648" s="1" t="s">
        <v>2044</v>
      </c>
      <c r="M2648" s="1">
        <v>2015</v>
      </c>
      <c r="N2648" s="1">
        <v>44.208757125083302</v>
      </c>
      <c r="O2648" s="1">
        <v>-81.422218433882904</v>
      </c>
      <c r="P2648" s="1" t="s">
        <v>4841</v>
      </c>
      <c r="Q2648" s="1" t="s">
        <v>4842</v>
      </c>
      <c r="R2648" s="1" t="s">
        <v>1013</v>
      </c>
    </row>
    <row r="2649" spans="1:18" hidden="1" x14ac:dyDescent="0.3">
      <c r="A2649" s="1" t="s">
        <v>2941</v>
      </c>
      <c r="B2649" s="1" t="s">
        <v>2941</v>
      </c>
      <c r="C2649" s="1" t="s">
        <v>4839</v>
      </c>
      <c r="D2649" s="1">
        <v>179</v>
      </c>
      <c r="E2649" s="1" t="s">
        <v>4902</v>
      </c>
      <c r="F2649" s="1">
        <v>75</v>
      </c>
      <c r="G2649" s="1" t="str">
        <f t="shared" si="100"/>
        <v>75/91</v>
      </c>
      <c r="H2649" s="1" t="s">
        <v>4840</v>
      </c>
      <c r="I2649" s="1">
        <v>101</v>
      </c>
      <c r="J2649" s="1">
        <v>99.5</v>
      </c>
      <c r="K2649" s="1" t="s">
        <v>866</v>
      </c>
      <c r="L2649" s="1" t="s">
        <v>2044</v>
      </c>
      <c r="M2649" s="1">
        <v>2015</v>
      </c>
      <c r="N2649" s="1">
        <v>44.203939002211101</v>
      </c>
      <c r="O2649" s="1">
        <v>-81.416296999232202</v>
      </c>
      <c r="P2649" s="1" t="s">
        <v>4841</v>
      </c>
      <c r="Q2649" s="1" t="s">
        <v>4842</v>
      </c>
      <c r="R2649" s="1" t="s">
        <v>1013</v>
      </c>
    </row>
    <row r="2650" spans="1:18" hidden="1" x14ac:dyDescent="0.3">
      <c r="A2650" s="1" t="s">
        <v>2941</v>
      </c>
      <c r="B2650" s="1" t="s">
        <v>2941</v>
      </c>
      <c r="C2650" s="1" t="s">
        <v>4839</v>
      </c>
      <c r="D2650" s="1">
        <v>179</v>
      </c>
      <c r="E2650" s="1" t="s">
        <v>4903</v>
      </c>
      <c r="F2650" s="1">
        <v>76</v>
      </c>
      <c r="G2650" s="1" t="str">
        <f t="shared" si="100"/>
        <v>76/91</v>
      </c>
      <c r="H2650" s="1" t="s">
        <v>4840</v>
      </c>
      <c r="I2650" s="1">
        <v>101</v>
      </c>
      <c r="J2650" s="1">
        <v>99.5</v>
      </c>
      <c r="K2650" s="1" t="s">
        <v>866</v>
      </c>
      <c r="L2650" s="1" t="s">
        <v>2044</v>
      </c>
      <c r="M2650" s="1">
        <v>2015</v>
      </c>
      <c r="N2650" s="1">
        <v>44.206576735141297</v>
      </c>
      <c r="O2650" s="1">
        <v>-81.409662711221301</v>
      </c>
      <c r="P2650" s="1" t="s">
        <v>4841</v>
      </c>
      <c r="Q2650" s="1" t="s">
        <v>4842</v>
      </c>
      <c r="R2650" s="1" t="s">
        <v>1013</v>
      </c>
    </row>
    <row r="2651" spans="1:18" hidden="1" x14ac:dyDescent="0.3">
      <c r="A2651" s="1" t="s">
        <v>2941</v>
      </c>
      <c r="B2651" s="1" t="s">
        <v>2941</v>
      </c>
      <c r="C2651" s="1" t="s">
        <v>4839</v>
      </c>
      <c r="D2651" s="1">
        <v>179</v>
      </c>
      <c r="E2651" s="1" t="s">
        <v>4904</v>
      </c>
      <c r="F2651" s="1">
        <v>77</v>
      </c>
      <c r="G2651" s="1" t="str">
        <f t="shared" si="100"/>
        <v>77/91</v>
      </c>
      <c r="H2651" s="1" t="s">
        <v>4840</v>
      </c>
      <c r="I2651" s="1">
        <v>101</v>
      </c>
      <c r="J2651" s="1">
        <v>99.5</v>
      </c>
      <c r="K2651" s="1" t="s">
        <v>866</v>
      </c>
      <c r="L2651" s="1" t="s">
        <v>2044</v>
      </c>
      <c r="M2651" s="1">
        <v>2015</v>
      </c>
      <c r="N2651" s="1">
        <v>44.200915714813</v>
      </c>
      <c r="O2651" s="1">
        <v>-81.407856712379399</v>
      </c>
      <c r="P2651" s="1" t="s">
        <v>4841</v>
      </c>
      <c r="Q2651" s="1" t="s">
        <v>4842</v>
      </c>
      <c r="R2651" s="1" t="s">
        <v>1013</v>
      </c>
    </row>
    <row r="2652" spans="1:18" hidden="1" x14ac:dyDescent="0.3">
      <c r="A2652" s="1" t="s">
        <v>2941</v>
      </c>
      <c r="B2652" s="1" t="s">
        <v>2941</v>
      </c>
      <c r="C2652" s="1" t="s">
        <v>4839</v>
      </c>
      <c r="D2652" s="1">
        <v>179</v>
      </c>
      <c r="E2652" s="1" t="s">
        <v>4905</v>
      </c>
      <c r="F2652" s="1">
        <v>78</v>
      </c>
      <c r="G2652" s="1" t="str">
        <f t="shared" si="100"/>
        <v>78/91</v>
      </c>
      <c r="H2652" s="1" t="s">
        <v>4840</v>
      </c>
      <c r="I2652" s="1">
        <v>101</v>
      </c>
      <c r="J2652" s="1">
        <v>99.5</v>
      </c>
      <c r="K2652" s="1" t="s">
        <v>866</v>
      </c>
      <c r="L2652" s="1" t="s">
        <v>2044</v>
      </c>
      <c r="M2652" s="1">
        <v>2015</v>
      </c>
      <c r="N2652" s="1">
        <v>44.199219501723597</v>
      </c>
      <c r="O2652" s="1">
        <v>-81.403878116674804</v>
      </c>
      <c r="P2652" s="1" t="s">
        <v>4841</v>
      </c>
      <c r="Q2652" s="1" t="s">
        <v>4842</v>
      </c>
      <c r="R2652" s="1" t="s">
        <v>1013</v>
      </c>
    </row>
    <row r="2653" spans="1:18" hidden="1" x14ac:dyDescent="0.3">
      <c r="A2653" s="1" t="s">
        <v>2941</v>
      </c>
      <c r="B2653" s="1" t="s">
        <v>2941</v>
      </c>
      <c r="C2653" s="1" t="s">
        <v>4839</v>
      </c>
      <c r="D2653" s="1">
        <v>179</v>
      </c>
      <c r="E2653" s="1" t="s">
        <v>4906</v>
      </c>
      <c r="F2653" s="1">
        <v>79</v>
      </c>
      <c r="G2653" s="1" t="str">
        <f t="shared" si="100"/>
        <v>79/91</v>
      </c>
      <c r="H2653" s="1" t="s">
        <v>4840</v>
      </c>
      <c r="I2653" s="1">
        <v>101</v>
      </c>
      <c r="J2653" s="1">
        <v>99.5</v>
      </c>
      <c r="K2653" s="1" t="s">
        <v>866</v>
      </c>
      <c r="L2653" s="1" t="s">
        <v>2044</v>
      </c>
      <c r="M2653" s="1">
        <v>2015</v>
      </c>
      <c r="N2653" s="1">
        <v>44.222124146507198</v>
      </c>
      <c r="O2653" s="1">
        <v>-81.396916537202998</v>
      </c>
      <c r="P2653" s="1" t="s">
        <v>4841</v>
      </c>
      <c r="Q2653" s="1" t="s">
        <v>4842</v>
      </c>
      <c r="R2653" s="1" t="s">
        <v>1013</v>
      </c>
    </row>
    <row r="2654" spans="1:18" hidden="1" x14ac:dyDescent="0.3">
      <c r="A2654" s="1" t="s">
        <v>2941</v>
      </c>
      <c r="B2654" s="1" t="s">
        <v>2941</v>
      </c>
      <c r="C2654" s="1" t="s">
        <v>4839</v>
      </c>
      <c r="D2654" s="1">
        <v>179</v>
      </c>
      <c r="E2654" s="1" t="s">
        <v>4907</v>
      </c>
      <c r="F2654" s="1">
        <v>80</v>
      </c>
      <c r="G2654" s="1" t="str">
        <f t="shared" si="100"/>
        <v>80/91</v>
      </c>
      <c r="H2654" s="1" t="s">
        <v>4840</v>
      </c>
      <c r="I2654" s="1">
        <v>101</v>
      </c>
      <c r="J2654" s="1">
        <v>99.5</v>
      </c>
      <c r="K2654" s="1" t="s">
        <v>866</v>
      </c>
      <c r="L2654" s="1" t="s">
        <v>2044</v>
      </c>
      <c r="M2654" s="1">
        <v>2015</v>
      </c>
      <c r="N2654" s="1">
        <v>44.220638618888302</v>
      </c>
      <c r="O2654" s="1">
        <v>-81.408499940738196</v>
      </c>
      <c r="P2654" s="1" t="s">
        <v>4841</v>
      </c>
      <c r="Q2654" s="1" t="s">
        <v>4842</v>
      </c>
      <c r="R2654" s="1" t="s">
        <v>1013</v>
      </c>
    </row>
    <row r="2655" spans="1:18" hidden="1" x14ac:dyDescent="0.3">
      <c r="A2655" s="1" t="s">
        <v>2941</v>
      </c>
      <c r="B2655" s="1" t="s">
        <v>2941</v>
      </c>
      <c r="C2655" s="1" t="s">
        <v>4839</v>
      </c>
      <c r="D2655" s="1">
        <v>179</v>
      </c>
      <c r="E2655" s="1" t="s">
        <v>4908</v>
      </c>
      <c r="F2655" s="1">
        <v>81</v>
      </c>
      <c r="G2655" s="1" t="str">
        <f t="shared" si="100"/>
        <v>81/91</v>
      </c>
      <c r="H2655" s="1" t="s">
        <v>4840</v>
      </c>
      <c r="I2655" s="1">
        <v>101</v>
      </c>
      <c r="J2655" s="1">
        <v>99.5</v>
      </c>
      <c r="K2655" s="1" t="s">
        <v>866</v>
      </c>
      <c r="L2655" s="1" t="s">
        <v>2044</v>
      </c>
      <c r="M2655" s="1">
        <v>2015</v>
      </c>
      <c r="N2655" s="1">
        <v>44.222975294604197</v>
      </c>
      <c r="O2655" s="1">
        <v>-81.410547133302401</v>
      </c>
      <c r="P2655" s="1" t="s">
        <v>4841</v>
      </c>
      <c r="Q2655" s="1" t="s">
        <v>4842</v>
      </c>
      <c r="R2655" s="1" t="s">
        <v>1013</v>
      </c>
    </row>
    <row r="2656" spans="1:18" hidden="1" x14ac:dyDescent="0.3">
      <c r="A2656" s="1" t="s">
        <v>2941</v>
      </c>
      <c r="B2656" s="1" t="s">
        <v>2941</v>
      </c>
      <c r="C2656" s="1" t="s">
        <v>4839</v>
      </c>
      <c r="D2656" s="1">
        <v>179</v>
      </c>
      <c r="E2656" s="1" t="s">
        <v>4909</v>
      </c>
      <c r="F2656" s="1">
        <v>82</v>
      </c>
      <c r="G2656" s="1" t="str">
        <f t="shared" si="100"/>
        <v>82/91</v>
      </c>
      <c r="H2656" s="1" t="s">
        <v>4840</v>
      </c>
      <c r="I2656" s="1">
        <v>101</v>
      </c>
      <c r="J2656" s="1">
        <v>99.5</v>
      </c>
      <c r="K2656" s="1" t="s">
        <v>866</v>
      </c>
      <c r="L2656" s="1" t="s">
        <v>2044</v>
      </c>
      <c r="M2656" s="1">
        <v>2015</v>
      </c>
      <c r="N2656" s="1">
        <v>44.224287115614402</v>
      </c>
      <c r="O2656" s="1">
        <v>-81.414632781378003</v>
      </c>
      <c r="P2656" s="1" t="s">
        <v>4841</v>
      </c>
      <c r="Q2656" s="1" t="s">
        <v>4842</v>
      </c>
      <c r="R2656" s="1" t="s">
        <v>1013</v>
      </c>
    </row>
    <row r="2657" spans="1:18" hidden="1" x14ac:dyDescent="0.3">
      <c r="A2657" s="1" t="s">
        <v>2941</v>
      </c>
      <c r="B2657" s="1" t="s">
        <v>2941</v>
      </c>
      <c r="C2657" s="1" t="s">
        <v>4839</v>
      </c>
      <c r="D2657" s="1">
        <v>179</v>
      </c>
      <c r="E2657" s="1" t="s">
        <v>4910</v>
      </c>
      <c r="F2657" s="1">
        <v>83</v>
      </c>
      <c r="G2657" s="1" t="str">
        <f t="shared" si="100"/>
        <v>83/91</v>
      </c>
      <c r="H2657" s="1" t="s">
        <v>4840</v>
      </c>
      <c r="I2657" s="1">
        <v>101</v>
      </c>
      <c r="J2657" s="1">
        <v>99.5</v>
      </c>
      <c r="K2657" s="1" t="s">
        <v>866</v>
      </c>
      <c r="L2657" s="1" t="s">
        <v>2044</v>
      </c>
      <c r="M2657" s="1">
        <v>2015</v>
      </c>
      <c r="N2657" s="1">
        <v>44.225451094559403</v>
      </c>
      <c r="O2657" s="1">
        <v>-81.418735421442406</v>
      </c>
      <c r="P2657" s="1" t="s">
        <v>4841</v>
      </c>
      <c r="Q2657" s="1" t="s">
        <v>4842</v>
      </c>
      <c r="R2657" s="1" t="s">
        <v>1013</v>
      </c>
    </row>
    <row r="2658" spans="1:18" hidden="1" x14ac:dyDescent="0.3">
      <c r="A2658" s="1" t="s">
        <v>2941</v>
      </c>
      <c r="B2658" s="1" t="s">
        <v>2941</v>
      </c>
      <c r="C2658" s="1" t="s">
        <v>4839</v>
      </c>
      <c r="D2658" s="1">
        <v>179</v>
      </c>
      <c r="E2658" s="1" t="s">
        <v>4911</v>
      </c>
      <c r="F2658" s="1">
        <v>84</v>
      </c>
      <c r="G2658" s="1" t="str">
        <f t="shared" si="100"/>
        <v>84/91</v>
      </c>
      <c r="H2658" s="1" t="s">
        <v>4840</v>
      </c>
      <c r="I2658" s="1">
        <v>101</v>
      </c>
      <c r="J2658" s="1">
        <v>99.5</v>
      </c>
      <c r="K2658" s="1" t="s">
        <v>866</v>
      </c>
      <c r="L2658" s="1" t="s">
        <v>2044</v>
      </c>
      <c r="M2658" s="1">
        <v>2015</v>
      </c>
      <c r="N2658" s="1">
        <v>44.227420642775201</v>
      </c>
      <c r="O2658" s="1">
        <v>-81.423927410462198</v>
      </c>
      <c r="P2658" s="1" t="s">
        <v>4841</v>
      </c>
      <c r="Q2658" s="1" t="s">
        <v>4842</v>
      </c>
      <c r="R2658" s="1" t="s">
        <v>1013</v>
      </c>
    </row>
    <row r="2659" spans="1:18" hidden="1" x14ac:dyDescent="0.3">
      <c r="A2659" s="1" t="s">
        <v>2941</v>
      </c>
      <c r="B2659" s="1" t="s">
        <v>2941</v>
      </c>
      <c r="C2659" s="1" t="s">
        <v>4839</v>
      </c>
      <c r="D2659" s="1">
        <v>179</v>
      </c>
      <c r="E2659" s="1" t="s">
        <v>4912</v>
      </c>
      <c r="F2659" s="1">
        <v>85</v>
      </c>
      <c r="G2659" s="1" t="str">
        <f t="shared" si="100"/>
        <v>85/91</v>
      </c>
      <c r="H2659" s="1" t="s">
        <v>4840</v>
      </c>
      <c r="I2659" s="1">
        <v>101</v>
      </c>
      <c r="J2659" s="1">
        <v>99.5</v>
      </c>
      <c r="K2659" s="1" t="s">
        <v>866</v>
      </c>
      <c r="L2659" s="1" t="s">
        <v>2044</v>
      </c>
      <c r="M2659" s="1">
        <v>2015</v>
      </c>
      <c r="N2659" s="1">
        <v>44.226540083540399</v>
      </c>
      <c r="O2659" s="1">
        <v>-81.428238790661595</v>
      </c>
      <c r="P2659" s="1" t="s">
        <v>4841</v>
      </c>
      <c r="Q2659" s="1" t="s">
        <v>4842</v>
      </c>
      <c r="R2659" s="1" t="s">
        <v>1013</v>
      </c>
    </row>
    <row r="2660" spans="1:18" hidden="1" x14ac:dyDescent="0.3">
      <c r="A2660" s="1" t="s">
        <v>2941</v>
      </c>
      <c r="B2660" s="1" t="s">
        <v>2941</v>
      </c>
      <c r="C2660" s="1" t="s">
        <v>4839</v>
      </c>
      <c r="D2660" s="1">
        <v>179</v>
      </c>
      <c r="E2660" s="1" t="s">
        <v>4913</v>
      </c>
      <c r="F2660" s="1">
        <v>86</v>
      </c>
      <c r="G2660" s="1" t="str">
        <f t="shared" si="100"/>
        <v>86/91</v>
      </c>
      <c r="H2660" s="1" t="s">
        <v>4840</v>
      </c>
      <c r="I2660" s="1">
        <v>101</v>
      </c>
      <c r="J2660" s="1">
        <v>99.5</v>
      </c>
      <c r="K2660" s="1" t="s">
        <v>866</v>
      </c>
      <c r="L2660" s="1" t="s">
        <v>2044</v>
      </c>
      <c r="M2660" s="1">
        <v>2015</v>
      </c>
      <c r="N2660" s="1">
        <v>44.232189592547599</v>
      </c>
      <c r="O2660" s="1">
        <v>-81.417092408207793</v>
      </c>
      <c r="P2660" s="1" t="s">
        <v>4841</v>
      </c>
      <c r="Q2660" s="1" t="s">
        <v>4842</v>
      </c>
      <c r="R2660" s="1" t="s">
        <v>1013</v>
      </c>
    </row>
    <row r="2661" spans="1:18" hidden="1" x14ac:dyDescent="0.3">
      <c r="A2661" s="1" t="s">
        <v>2941</v>
      </c>
      <c r="B2661" s="1" t="s">
        <v>2941</v>
      </c>
      <c r="C2661" s="1" t="s">
        <v>4839</v>
      </c>
      <c r="D2661" s="1">
        <v>179</v>
      </c>
      <c r="E2661" s="1" t="s">
        <v>4914</v>
      </c>
      <c r="F2661" s="1">
        <v>87</v>
      </c>
      <c r="G2661" s="1" t="str">
        <f t="shared" si="100"/>
        <v>87/91</v>
      </c>
      <c r="H2661" s="1" t="s">
        <v>4840</v>
      </c>
      <c r="I2661" s="1">
        <v>101</v>
      </c>
      <c r="J2661" s="1">
        <v>99.5</v>
      </c>
      <c r="K2661" s="1" t="s">
        <v>866</v>
      </c>
      <c r="L2661" s="1" t="s">
        <v>2044</v>
      </c>
      <c r="M2661" s="1">
        <v>2015</v>
      </c>
      <c r="N2661" s="1">
        <v>44.2385070866655</v>
      </c>
      <c r="O2661" s="1">
        <v>-81.442315077700499</v>
      </c>
      <c r="P2661" s="1" t="s">
        <v>4841</v>
      </c>
      <c r="Q2661" s="1" t="s">
        <v>4842</v>
      </c>
      <c r="R2661" s="1" t="s">
        <v>1013</v>
      </c>
    </row>
    <row r="2662" spans="1:18" hidden="1" x14ac:dyDescent="0.3">
      <c r="A2662" s="1" t="s">
        <v>2941</v>
      </c>
      <c r="B2662" s="1" t="s">
        <v>2941</v>
      </c>
      <c r="C2662" s="1" t="s">
        <v>4839</v>
      </c>
      <c r="D2662" s="1">
        <v>179</v>
      </c>
      <c r="E2662" s="1" t="s">
        <v>4915</v>
      </c>
      <c r="F2662" s="1">
        <v>88</v>
      </c>
      <c r="G2662" s="1" t="str">
        <f t="shared" si="100"/>
        <v>88/91</v>
      </c>
      <c r="H2662" s="1" t="s">
        <v>4840</v>
      </c>
      <c r="I2662" s="1">
        <v>101</v>
      </c>
      <c r="J2662" s="1">
        <v>99.5</v>
      </c>
      <c r="K2662" s="1" t="s">
        <v>866</v>
      </c>
      <c r="L2662" s="1" t="s">
        <v>2044</v>
      </c>
      <c r="M2662" s="1">
        <v>2015</v>
      </c>
      <c r="N2662" s="1">
        <v>44.2398564449811</v>
      </c>
      <c r="O2662" s="1">
        <v>-81.438890138916705</v>
      </c>
      <c r="P2662" s="1" t="s">
        <v>4841</v>
      </c>
      <c r="Q2662" s="1" t="s">
        <v>4842</v>
      </c>
      <c r="R2662" s="1" t="s">
        <v>1013</v>
      </c>
    </row>
    <row r="2663" spans="1:18" hidden="1" x14ac:dyDescent="0.3">
      <c r="A2663" s="1" t="s">
        <v>2941</v>
      </c>
      <c r="B2663" s="1" t="s">
        <v>2941</v>
      </c>
      <c r="C2663" s="1" t="s">
        <v>4839</v>
      </c>
      <c r="D2663" s="1">
        <v>179</v>
      </c>
      <c r="E2663" s="1" t="s">
        <v>4916</v>
      </c>
      <c r="F2663" s="1">
        <v>89</v>
      </c>
      <c r="G2663" s="1" t="str">
        <f t="shared" si="100"/>
        <v>89/91</v>
      </c>
      <c r="H2663" s="1" t="s">
        <v>4840</v>
      </c>
      <c r="I2663" s="1">
        <v>101</v>
      </c>
      <c r="J2663" s="1">
        <v>99.5</v>
      </c>
      <c r="K2663" s="1" t="s">
        <v>866</v>
      </c>
      <c r="L2663" s="1" t="s">
        <v>2044</v>
      </c>
      <c r="M2663" s="1">
        <v>2015</v>
      </c>
      <c r="N2663" s="1">
        <v>44.242868361274198</v>
      </c>
      <c r="O2663" s="1">
        <v>-81.415850936764301</v>
      </c>
      <c r="P2663" s="1" t="s">
        <v>4841</v>
      </c>
      <c r="Q2663" s="1" t="s">
        <v>4842</v>
      </c>
      <c r="R2663" s="1" t="s">
        <v>1013</v>
      </c>
    </row>
    <row r="2664" spans="1:18" hidden="1" x14ac:dyDescent="0.3">
      <c r="A2664" s="1" t="s">
        <v>2941</v>
      </c>
      <c r="B2664" s="1" t="s">
        <v>2941</v>
      </c>
      <c r="C2664" s="1" t="s">
        <v>4839</v>
      </c>
      <c r="D2664" s="1">
        <v>179</v>
      </c>
      <c r="E2664" s="1" t="s">
        <v>4917</v>
      </c>
      <c r="F2664" s="1">
        <v>90</v>
      </c>
      <c r="G2664" s="1" t="str">
        <f t="shared" si="100"/>
        <v>90/91</v>
      </c>
      <c r="H2664" s="1" t="s">
        <v>4840</v>
      </c>
      <c r="I2664" s="1">
        <v>101</v>
      </c>
      <c r="J2664" s="1">
        <v>99.5</v>
      </c>
      <c r="K2664" s="1" t="s">
        <v>866</v>
      </c>
      <c r="L2664" s="1" t="s">
        <v>2044</v>
      </c>
      <c r="M2664" s="1">
        <v>2015</v>
      </c>
      <c r="N2664" s="1">
        <v>44.240124357719701</v>
      </c>
      <c r="O2664" s="1">
        <v>-81.414935705059193</v>
      </c>
      <c r="P2664" s="1" t="s">
        <v>4841</v>
      </c>
      <c r="Q2664" s="1" t="s">
        <v>4842</v>
      </c>
      <c r="R2664" s="1" t="s">
        <v>1013</v>
      </c>
    </row>
    <row r="2665" spans="1:18" hidden="1" x14ac:dyDescent="0.3">
      <c r="A2665" s="1" t="s">
        <v>2941</v>
      </c>
      <c r="B2665" s="1" t="s">
        <v>2941</v>
      </c>
      <c r="C2665" s="1" t="s">
        <v>4839</v>
      </c>
      <c r="D2665" s="1">
        <v>179</v>
      </c>
      <c r="E2665" s="1" t="s">
        <v>4918</v>
      </c>
      <c r="F2665" s="1">
        <v>91</v>
      </c>
      <c r="G2665" s="1" t="str">
        <f t="shared" si="100"/>
        <v>91/91</v>
      </c>
      <c r="H2665" s="1" t="s">
        <v>4840</v>
      </c>
      <c r="I2665" s="1">
        <v>101</v>
      </c>
      <c r="J2665" s="1">
        <v>99.5</v>
      </c>
      <c r="K2665" s="1" t="s">
        <v>866</v>
      </c>
      <c r="L2665" s="1" t="s">
        <v>2044</v>
      </c>
      <c r="M2665" s="1">
        <v>2015</v>
      </c>
      <c r="N2665" s="1">
        <v>44.240076908875402</v>
      </c>
      <c r="O2665" s="1">
        <v>-81.408617474622403</v>
      </c>
      <c r="P2665" s="1" t="s">
        <v>4841</v>
      </c>
      <c r="Q2665" s="1" t="s">
        <v>4842</v>
      </c>
      <c r="R2665" s="1" t="s">
        <v>1013</v>
      </c>
    </row>
    <row r="2666" spans="1:18" hidden="1" x14ac:dyDescent="0.3">
      <c r="A2666" s="1" t="s">
        <v>2941</v>
      </c>
      <c r="B2666" s="1" t="s">
        <v>2941</v>
      </c>
      <c r="C2666" s="1" t="s">
        <v>3571</v>
      </c>
      <c r="D2666" s="1">
        <v>10</v>
      </c>
      <c r="E2666" s="1" t="s">
        <v>3572</v>
      </c>
      <c r="F2666" s="1">
        <v>1</v>
      </c>
      <c r="G2666" s="1" t="str">
        <f>F2666&amp;"/"&amp;5</f>
        <v>1/5</v>
      </c>
      <c r="H2666" s="1">
        <v>2000</v>
      </c>
      <c r="I2666" s="1">
        <v>70</v>
      </c>
      <c r="J2666" s="1">
        <v>85</v>
      </c>
      <c r="K2666" s="1" t="s">
        <v>56</v>
      </c>
      <c r="L2666" s="1" t="s">
        <v>3573</v>
      </c>
      <c r="M2666" s="1">
        <v>2010</v>
      </c>
      <c r="N2666" s="1">
        <v>43.849404902949502</v>
      </c>
      <c r="O2666" s="1">
        <v>-80.515477061743795</v>
      </c>
      <c r="Q2666" s="1" t="s">
        <v>3574</v>
      </c>
      <c r="R2666" s="1" t="s">
        <v>22</v>
      </c>
    </row>
    <row r="2667" spans="1:18" hidden="1" x14ac:dyDescent="0.3">
      <c r="A2667" s="1" t="s">
        <v>2941</v>
      </c>
      <c r="B2667" s="1" t="s">
        <v>2941</v>
      </c>
      <c r="C2667" s="1" t="s">
        <v>3571</v>
      </c>
      <c r="D2667" s="1">
        <v>10</v>
      </c>
      <c r="E2667" s="1" t="s">
        <v>3575</v>
      </c>
      <c r="F2667" s="1">
        <v>2</v>
      </c>
      <c r="G2667" s="1" t="str">
        <f>F2667&amp;"/"&amp;5</f>
        <v>2/5</v>
      </c>
      <c r="H2667" s="1">
        <v>2000</v>
      </c>
      <c r="I2667" s="1">
        <v>70</v>
      </c>
      <c r="J2667" s="1">
        <v>85</v>
      </c>
      <c r="K2667" s="1" t="s">
        <v>56</v>
      </c>
      <c r="L2667" s="1" t="s">
        <v>3573</v>
      </c>
      <c r="M2667" s="1">
        <v>2010</v>
      </c>
      <c r="N2667" s="1">
        <v>43.847302832675602</v>
      </c>
      <c r="O2667" s="1">
        <v>-80.515051395202207</v>
      </c>
      <c r="Q2667" s="1" t="s">
        <v>3574</v>
      </c>
      <c r="R2667" s="1" t="s">
        <v>22</v>
      </c>
    </row>
    <row r="2668" spans="1:18" hidden="1" x14ac:dyDescent="0.3">
      <c r="A2668" s="1" t="s">
        <v>2941</v>
      </c>
      <c r="B2668" s="1" t="s">
        <v>2941</v>
      </c>
      <c r="C2668" s="1" t="s">
        <v>3571</v>
      </c>
      <c r="D2668" s="1">
        <v>10</v>
      </c>
      <c r="E2668" s="1" t="s">
        <v>3576</v>
      </c>
      <c r="F2668" s="1">
        <v>3</v>
      </c>
      <c r="G2668" s="1" t="str">
        <f>F2668&amp;"/"&amp;5</f>
        <v>3/5</v>
      </c>
      <c r="H2668" s="1">
        <v>2000</v>
      </c>
      <c r="I2668" s="1">
        <v>70</v>
      </c>
      <c r="J2668" s="1">
        <v>85</v>
      </c>
      <c r="K2668" s="1" t="s">
        <v>56</v>
      </c>
      <c r="L2668" s="1" t="s">
        <v>3573</v>
      </c>
      <c r="M2668" s="1">
        <v>2010</v>
      </c>
      <c r="N2668" s="1">
        <v>43.844996566160802</v>
      </c>
      <c r="O2668" s="1">
        <v>-80.514462571106407</v>
      </c>
      <c r="Q2668" s="1" t="s">
        <v>3574</v>
      </c>
      <c r="R2668" s="1" t="s">
        <v>22</v>
      </c>
    </row>
    <row r="2669" spans="1:18" hidden="1" x14ac:dyDescent="0.3">
      <c r="A2669" s="1" t="s">
        <v>2941</v>
      </c>
      <c r="B2669" s="1" t="s">
        <v>2941</v>
      </c>
      <c r="C2669" s="1" t="s">
        <v>3571</v>
      </c>
      <c r="D2669" s="1">
        <v>10</v>
      </c>
      <c r="E2669" s="1" t="s">
        <v>3577</v>
      </c>
      <c r="F2669" s="1">
        <v>4</v>
      </c>
      <c r="G2669" s="1" t="str">
        <f>F2669&amp;"/"&amp;5</f>
        <v>4/5</v>
      </c>
      <c r="H2669" s="1">
        <v>2000</v>
      </c>
      <c r="I2669" s="1">
        <v>70</v>
      </c>
      <c r="J2669" s="1">
        <v>85</v>
      </c>
      <c r="K2669" s="1" t="s">
        <v>56</v>
      </c>
      <c r="L2669" s="1" t="s">
        <v>3573</v>
      </c>
      <c r="M2669" s="1">
        <v>2010</v>
      </c>
      <c r="N2669" s="1">
        <v>43.843607222784897</v>
      </c>
      <c r="O2669" s="1">
        <v>-80.520408021555994</v>
      </c>
      <c r="Q2669" s="1" t="s">
        <v>3574</v>
      </c>
      <c r="R2669" s="1" t="s">
        <v>22</v>
      </c>
    </row>
    <row r="2670" spans="1:18" hidden="1" x14ac:dyDescent="0.3">
      <c r="A2670" s="1" t="s">
        <v>2941</v>
      </c>
      <c r="B2670" s="1" t="s">
        <v>2941</v>
      </c>
      <c r="C2670" s="1" t="s">
        <v>3571</v>
      </c>
      <c r="D2670" s="1">
        <v>10</v>
      </c>
      <c r="E2670" s="1" t="s">
        <v>3578</v>
      </c>
      <c r="F2670" s="1">
        <v>5</v>
      </c>
      <c r="G2670" s="1" t="str">
        <f>F2670&amp;"/"&amp;5</f>
        <v>5/5</v>
      </c>
      <c r="H2670" s="1">
        <v>2000</v>
      </c>
      <c r="I2670" s="1">
        <v>70</v>
      </c>
      <c r="J2670" s="1">
        <v>85</v>
      </c>
      <c r="K2670" s="1" t="s">
        <v>56</v>
      </c>
      <c r="L2670" s="1" t="s">
        <v>3573</v>
      </c>
      <c r="M2670" s="1">
        <v>2010</v>
      </c>
      <c r="N2670" s="1">
        <v>43.845802256891602</v>
      </c>
      <c r="O2670" s="1">
        <v>-80.520882042609003</v>
      </c>
      <c r="Q2670" s="1" t="s">
        <v>3574</v>
      </c>
      <c r="R2670" s="1" t="s">
        <v>22</v>
      </c>
    </row>
    <row r="2671" spans="1:18" hidden="1" x14ac:dyDescent="0.3">
      <c r="A2671" s="1" t="s">
        <v>2941</v>
      </c>
      <c r="B2671" s="1" t="s">
        <v>2941</v>
      </c>
      <c r="C2671" s="1" t="s">
        <v>5460</v>
      </c>
      <c r="D2671" s="1">
        <v>100</v>
      </c>
      <c r="E2671" s="1" t="s">
        <v>5461</v>
      </c>
      <c r="F2671" s="1">
        <v>1</v>
      </c>
      <c r="G2671" s="1" t="str">
        <f t="shared" ref="G2671:G2710" si="101">F2671&amp;"/"&amp;40</f>
        <v>1/40</v>
      </c>
      <c r="H2671" s="1">
        <v>3200</v>
      </c>
      <c r="I2671" s="1">
        <v>113</v>
      </c>
      <c r="J2671" s="1">
        <v>99.5</v>
      </c>
      <c r="K2671" s="1" t="s">
        <v>866</v>
      </c>
      <c r="L2671" s="1" t="s">
        <v>5103</v>
      </c>
      <c r="M2671" s="1">
        <v>2017</v>
      </c>
      <c r="N2671" s="1">
        <v>42.251402312142403</v>
      </c>
      <c r="O2671" s="1">
        <v>-82.569473569730405</v>
      </c>
      <c r="P2671" s="1" t="s">
        <v>8356</v>
      </c>
      <c r="Q2671" s="1" t="s">
        <v>5462</v>
      </c>
      <c r="R2671" s="1" t="s">
        <v>22</v>
      </c>
    </row>
    <row r="2672" spans="1:18" hidden="1" x14ac:dyDescent="0.3">
      <c r="A2672" s="1" t="s">
        <v>2941</v>
      </c>
      <c r="B2672" s="1" t="s">
        <v>2941</v>
      </c>
      <c r="C2672" s="1" t="s">
        <v>5460</v>
      </c>
      <c r="D2672" s="1">
        <v>100</v>
      </c>
      <c r="E2672" s="1" t="s">
        <v>5463</v>
      </c>
      <c r="F2672" s="1">
        <v>2</v>
      </c>
      <c r="G2672" s="1" t="str">
        <f t="shared" si="101"/>
        <v>2/40</v>
      </c>
      <c r="H2672" s="1">
        <v>3200</v>
      </c>
      <c r="I2672" s="1">
        <v>113</v>
      </c>
      <c r="J2672" s="1">
        <v>99.5</v>
      </c>
      <c r="K2672" s="1" t="s">
        <v>866</v>
      </c>
      <c r="L2672" s="1" t="s">
        <v>5103</v>
      </c>
      <c r="M2672" s="1">
        <v>2017</v>
      </c>
      <c r="N2672" s="1">
        <v>42.251243551919899</v>
      </c>
      <c r="O2672" s="1">
        <v>-82.579832577290503</v>
      </c>
      <c r="P2672" s="1" t="s">
        <v>8356</v>
      </c>
      <c r="Q2672" s="1" t="s">
        <v>5462</v>
      </c>
      <c r="R2672" s="1" t="s">
        <v>22</v>
      </c>
    </row>
    <row r="2673" spans="1:18" hidden="1" x14ac:dyDescent="0.3">
      <c r="A2673" s="1" t="s">
        <v>2941</v>
      </c>
      <c r="B2673" s="1" t="s">
        <v>2941</v>
      </c>
      <c r="C2673" s="1" t="s">
        <v>5460</v>
      </c>
      <c r="D2673" s="1">
        <v>100</v>
      </c>
      <c r="E2673" s="1" t="s">
        <v>5464</v>
      </c>
      <c r="F2673" s="1">
        <v>3</v>
      </c>
      <c r="G2673" s="1" t="str">
        <f t="shared" si="101"/>
        <v>3/40</v>
      </c>
      <c r="H2673" s="1">
        <v>3200</v>
      </c>
      <c r="I2673" s="1">
        <v>113</v>
      </c>
      <c r="J2673" s="1">
        <v>99.5</v>
      </c>
      <c r="K2673" s="1" t="s">
        <v>866</v>
      </c>
      <c r="L2673" s="1" t="s">
        <v>5103</v>
      </c>
      <c r="M2673" s="1">
        <v>2017</v>
      </c>
      <c r="N2673" s="1">
        <v>42.251301373128697</v>
      </c>
      <c r="O2673" s="1">
        <v>-82.586710816420194</v>
      </c>
      <c r="P2673" s="1" t="s">
        <v>8356</v>
      </c>
      <c r="Q2673" s="1" t="s">
        <v>5462</v>
      </c>
      <c r="R2673" s="1" t="s">
        <v>22</v>
      </c>
    </row>
    <row r="2674" spans="1:18" hidden="1" x14ac:dyDescent="0.3">
      <c r="A2674" s="1" t="s">
        <v>2941</v>
      </c>
      <c r="B2674" s="1" t="s">
        <v>2941</v>
      </c>
      <c r="C2674" s="1" t="s">
        <v>5460</v>
      </c>
      <c r="D2674" s="1">
        <v>100</v>
      </c>
      <c r="E2674" s="1" t="s">
        <v>5465</v>
      </c>
      <c r="F2674" s="1">
        <v>4</v>
      </c>
      <c r="G2674" s="1" t="str">
        <f t="shared" si="101"/>
        <v>4/40</v>
      </c>
      <c r="H2674" s="1">
        <v>3200</v>
      </c>
      <c r="I2674" s="1">
        <v>113</v>
      </c>
      <c r="J2674" s="1">
        <v>99.5</v>
      </c>
      <c r="K2674" s="1" t="s">
        <v>866</v>
      </c>
      <c r="L2674" s="1" t="s">
        <v>5103</v>
      </c>
      <c r="M2674" s="1">
        <v>2017</v>
      </c>
      <c r="N2674" s="1">
        <v>42.252604845331398</v>
      </c>
      <c r="O2674" s="1">
        <v>-82.590783528011102</v>
      </c>
      <c r="P2674" s="1" t="s">
        <v>8356</v>
      </c>
      <c r="Q2674" s="1" t="s">
        <v>5462</v>
      </c>
      <c r="R2674" s="1" t="s">
        <v>22</v>
      </c>
    </row>
    <row r="2675" spans="1:18" hidden="1" x14ac:dyDescent="0.3">
      <c r="A2675" s="1" t="s">
        <v>2941</v>
      </c>
      <c r="B2675" s="1" t="s">
        <v>2941</v>
      </c>
      <c r="C2675" s="1" t="s">
        <v>5460</v>
      </c>
      <c r="D2675" s="1">
        <v>100</v>
      </c>
      <c r="E2675" s="1" t="s">
        <v>5466</v>
      </c>
      <c r="F2675" s="1">
        <v>5</v>
      </c>
      <c r="G2675" s="1" t="str">
        <f t="shared" si="101"/>
        <v>5/40</v>
      </c>
      <c r="H2675" s="1">
        <v>3200</v>
      </c>
      <c r="I2675" s="1">
        <v>113</v>
      </c>
      <c r="J2675" s="1">
        <v>99.5</v>
      </c>
      <c r="K2675" s="1" t="s">
        <v>866</v>
      </c>
      <c r="L2675" s="1" t="s">
        <v>5103</v>
      </c>
      <c r="M2675" s="1">
        <v>2017</v>
      </c>
      <c r="N2675" s="1">
        <v>42.248584384881198</v>
      </c>
      <c r="O2675" s="1">
        <v>-82.590504396078302</v>
      </c>
      <c r="P2675" s="1" t="s">
        <v>8356</v>
      </c>
      <c r="Q2675" s="1" t="s">
        <v>5462</v>
      </c>
      <c r="R2675" s="1" t="s">
        <v>22</v>
      </c>
    </row>
    <row r="2676" spans="1:18" hidden="1" x14ac:dyDescent="0.3">
      <c r="A2676" s="1" t="s">
        <v>2941</v>
      </c>
      <c r="B2676" s="1" t="s">
        <v>2941</v>
      </c>
      <c r="C2676" s="1" t="s">
        <v>5460</v>
      </c>
      <c r="D2676" s="1">
        <v>100</v>
      </c>
      <c r="E2676" s="1" t="s">
        <v>5467</v>
      </c>
      <c r="F2676" s="1">
        <v>6</v>
      </c>
      <c r="G2676" s="1" t="str">
        <f t="shared" si="101"/>
        <v>6/40</v>
      </c>
      <c r="H2676" s="1">
        <v>3200</v>
      </c>
      <c r="I2676" s="1">
        <v>113</v>
      </c>
      <c r="J2676" s="1">
        <v>99.5</v>
      </c>
      <c r="K2676" s="1" t="s">
        <v>866</v>
      </c>
      <c r="L2676" s="1" t="s">
        <v>5103</v>
      </c>
      <c r="M2676" s="1">
        <v>2017</v>
      </c>
      <c r="N2676" s="1">
        <v>42.262962639342902</v>
      </c>
      <c r="O2676" s="1">
        <v>-82.571932821361301</v>
      </c>
      <c r="P2676" s="1" t="s">
        <v>8356</v>
      </c>
      <c r="Q2676" s="1" t="s">
        <v>5462</v>
      </c>
      <c r="R2676" s="1" t="s">
        <v>22</v>
      </c>
    </row>
    <row r="2677" spans="1:18" hidden="1" x14ac:dyDescent="0.3">
      <c r="A2677" s="1" t="s">
        <v>2941</v>
      </c>
      <c r="B2677" s="1" t="s">
        <v>2941</v>
      </c>
      <c r="C2677" s="1" t="s">
        <v>5460</v>
      </c>
      <c r="D2677" s="1">
        <v>100</v>
      </c>
      <c r="E2677" s="1" t="s">
        <v>5468</v>
      </c>
      <c r="F2677" s="1">
        <v>7</v>
      </c>
      <c r="G2677" s="1" t="str">
        <f t="shared" si="101"/>
        <v>7/40</v>
      </c>
      <c r="H2677" s="1">
        <v>3200</v>
      </c>
      <c r="I2677" s="1">
        <v>113</v>
      </c>
      <c r="J2677" s="1">
        <v>99.5</v>
      </c>
      <c r="K2677" s="1" t="s">
        <v>866</v>
      </c>
      <c r="L2677" s="1" t="s">
        <v>5103</v>
      </c>
      <c r="M2677" s="1">
        <v>2017</v>
      </c>
      <c r="N2677" s="1">
        <v>42.248329300000002</v>
      </c>
      <c r="O2677" s="1">
        <v>-82.611779900000002</v>
      </c>
      <c r="P2677" s="1" t="s">
        <v>8356</v>
      </c>
      <c r="Q2677" s="1" t="s">
        <v>5462</v>
      </c>
      <c r="R2677" s="1" t="s">
        <v>22</v>
      </c>
    </row>
    <row r="2678" spans="1:18" hidden="1" x14ac:dyDescent="0.3">
      <c r="A2678" s="1" t="s">
        <v>2941</v>
      </c>
      <c r="B2678" s="1" t="s">
        <v>2941</v>
      </c>
      <c r="C2678" s="1" t="s">
        <v>5460</v>
      </c>
      <c r="D2678" s="1">
        <v>100</v>
      </c>
      <c r="E2678" s="1" t="s">
        <v>5469</v>
      </c>
      <c r="F2678" s="1">
        <v>8</v>
      </c>
      <c r="G2678" s="1" t="str">
        <f t="shared" si="101"/>
        <v>8/40</v>
      </c>
      <c r="H2678" s="1">
        <v>3200</v>
      </c>
      <c r="I2678" s="1">
        <v>113</v>
      </c>
      <c r="J2678" s="1">
        <v>99.5</v>
      </c>
      <c r="K2678" s="1" t="s">
        <v>866</v>
      </c>
      <c r="L2678" s="1" t="s">
        <v>5103</v>
      </c>
      <c r="M2678" s="1">
        <v>2017</v>
      </c>
      <c r="N2678" s="1">
        <v>42.245076300000001</v>
      </c>
      <c r="O2678" s="1">
        <v>-82.610148800000005</v>
      </c>
      <c r="P2678" s="1" t="s">
        <v>8356</v>
      </c>
      <c r="Q2678" s="1" t="s">
        <v>5462</v>
      </c>
      <c r="R2678" s="1" t="s">
        <v>22</v>
      </c>
    </row>
    <row r="2679" spans="1:18" hidden="1" x14ac:dyDescent="0.3">
      <c r="A2679" s="1" t="s">
        <v>2941</v>
      </c>
      <c r="B2679" s="1" t="s">
        <v>2941</v>
      </c>
      <c r="C2679" s="1" t="s">
        <v>5460</v>
      </c>
      <c r="D2679" s="1">
        <v>100</v>
      </c>
      <c r="E2679" s="1" t="s">
        <v>5470</v>
      </c>
      <c r="F2679" s="1">
        <v>9</v>
      </c>
      <c r="G2679" s="1" t="str">
        <f t="shared" si="101"/>
        <v>9/40</v>
      </c>
      <c r="H2679" s="1">
        <v>3200</v>
      </c>
      <c r="I2679" s="1">
        <v>113</v>
      </c>
      <c r="J2679" s="1">
        <v>99.5</v>
      </c>
      <c r="K2679" s="1" t="s">
        <v>866</v>
      </c>
      <c r="L2679" s="1" t="s">
        <v>5103</v>
      </c>
      <c r="M2679" s="1">
        <v>2017</v>
      </c>
      <c r="N2679" s="1">
        <v>42.241991178002202</v>
      </c>
      <c r="O2679" s="1">
        <v>-82.628203807896796</v>
      </c>
      <c r="P2679" s="1" t="s">
        <v>8356</v>
      </c>
      <c r="Q2679" s="1" t="s">
        <v>5462</v>
      </c>
      <c r="R2679" s="1" t="s">
        <v>22</v>
      </c>
    </row>
    <row r="2680" spans="1:18" hidden="1" x14ac:dyDescent="0.3">
      <c r="A2680" s="1" t="s">
        <v>2941</v>
      </c>
      <c r="B2680" s="1" t="s">
        <v>2941</v>
      </c>
      <c r="C2680" s="1" t="s">
        <v>5460</v>
      </c>
      <c r="D2680" s="1">
        <v>100</v>
      </c>
      <c r="E2680" s="1" t="s">
        <v>5471</v>
      </c>
      <c r="F2680" s="1">
        <v>10</v>
      </c>
      <c r="G2680" s="1" t="str">
        <f t="shared" si="101"/>
        <v>10/40</v>
      </c>
      <c r="H2680" s="1">
        <v>3200</v>
      </c>
      <c r="I2680" s="1">
        <v>113</v>
      </c>
      <c r="J2680" s="1">
        <v>99.5</v>
      </c>
      <c r="K2680" s="1" t="s">
        <v>866</v>
      </c>
      <c r="L2680" s="1" t="s">
        <v>5103</v>
      </c>
      <c r="M2680" s="1">
        <v>2017</v>
      </c>
      <c r="N2680" s="1">
        <v>42.236829504837601</v>
      </c>
      <c r="O2680" s="1">
        <v>-82.627576629124405</v>
      </c>
      <c r="P2680" s="1" t="s">
        <v>8356</v>
      </c>
      <c r="Q2680" s="1" t="s">
        <v>5462</v>
      </c>
      <c r="R2680" s="1" t="s">
        <v>22</v>
      </c>
    </row>
    <row r="2681" spans="1:18" hidden="1" x14ac:dyDescent="0.3">
      <c r="A2681" s="1" t="s">
        <v>2941</v>
      </c>
      <c r="B2681" s="1" t="s">
        <v>2941</v>
      </c>
      <c r="C2681" s="1" t="s">
        <v>5460</v>
      </c>
      <c r="D2681" s="1">
        <v>100</v>
      </c>
      <c r="E2681" s="1" t="s">
        <v>5472</v>
      </c>
      <c r="F2681" s="1">
        <v>11</v>
      </c>
      <c r="G2681" s="1" t="str">
        <f t="shared" si="101"/>
        <v>11/40</v>
      </c>
      <c r="H2681" s="1">
        <v>3200</v>
      </c>
      <c r="I2681" s="1">
        <v>113</v>
      </c>
      <c r="J2681" s="1">
        <v>99.5</v>
      </c>
      <c r="K2681" s="1" t="s">
        <v>866</v>
      </c>
      <c r="L2681" s="1" t="s">
        <v>5103</v>
      </c>
      <c r="M2681" s="1">
        <v>2017</v>
      </c>
      <c r="N2681" s="1">
        <v>42.237363820688401</v>
      </c>
      <c r="O2681" s="1">
        <v>-82.645873406752699</v>
      </c>
      <c r="P2681" s="1" t="s">
        <v>8356</v>
      </c>
      <c r="Q2681" s="1" t="s">
        <v>5462</v>
      </c>
      <c r="R2681" s="1" t="s">
        <v>22</v>
      </c>
    </row>
    <row r="2682" spans="1:18" hidden="1" x14ac:dyDescent="0.3">
      <c r="A2682" s="1" t="s">
        <v>2941</v>
      </c>
      <c r="B2682" s="1" t="s">
        <v>2941</v>
      </c>
      <c r="C2682" s="1" t="s">
        <v>5460</v>
      </c>
      <c r="D2682" s="1">
        <v>100</v>
      </c>
      <c r="E2682" s="1" t="s">
        <v>5473</v>
      </c>
      <c r="F2682" s="1">
        <v>12</v>
      </c>
      <c r="G2682" s="1" t="str">
        <f t="shared" si="101"/>
        <v>12/40</v>
      </c>
      <c r="H2682" s="1">
        <v>3200</v>
      </c>
      <c r="I2682" s="1">
        <v>113</v>
      </c>
      <c r="J2682" s="1">
        <v>99.5</v>
      </c>
      <c r="K2682" s="1" t="s">
        <v>866</v>
      </c>
      <c r="L2682" s="1" t="s">
        <v>5103</v>
      </c>
      <c r="M2682" s="1">
        <v>2017</v>
      </c>
      <c r="N2682" s="1">
        <v>42.2534843631421</v>
      </c>
      <c r="O2682" s="1">
        <v>-82.655620954941298</v>
      </c>
      <c r="P2682" s="1" t="s">
        <v>8356</v>
      </c>
      <c r="Q2682" s="1" t="s">
        <v>5462</v>
      </c>
      <c r="R2682" s="1" t="s">
        <v>22</v>
      </c>
    </row>
    <row r="2683" spans="1:18" hidden="1" x14ac:dyDescent="0.3">
      <c r="A2683" s="1" t="s">
        <v>2941</v>
      </c>
      <c r="B2683" s="1" t="s">
        <v>2941</v>
      </c>
      <c r="C2683" s="1" t="s">
        <v>5460</v>
      </c>
      <c r="D2683" s="1">
        <v>100</v>
      </c>
      <c r="E2683" s="1" t="s">
        <v>5474</v>
      </c>
      <c r="F2683" s="1">
        <v>13</v>
      </c>
      <c r="G2683" s="1" t="str">
        <f t="shared" si="101"/>
        <v>13/40</v>
      </c>
      <c r="H2683" s="1">
        <v>3200</v>
      </c>
      <c r="I2683" s="1">
        <v>113</v>
      </c>
      <c r="J2683" s="1">
        <v>99.5</v>
      </c>
      <c r="K2683" s="1" t="s">
        <v>866</v>
      </c>
      <c r="L2683" s="1" t="s">
        <v>5103</v>
      </c>
      <c r="M2683" s="1">
        <v>2017</v>
      </c>
      <c r="N2683" s="1">
        <v>42.253023725145802</v>
      </c>
      <c r="O2683" s="1">
        <v>-82.612384231172598</v>
      </c>
      <c r="P2683" s="1" t="s">
        <v>8356</v>
      </c>
      <c r="Q2683" s="1" t="s">
        <v>5462</v>
      </c>
      <c r="R2683" s="1" t="s">
        <v>22</v>
      </c>
    </row>
    <row r="2684" spans="1:18" hidden="1" x14ac:dyDescent="0.3">
      <c r="A2684" s="1" t="s">
        <v>2941</v>
      </c>
      <c r="B2684" s="1" t="s">
        <v>2941</v>
      </c>
      <c r="C2684" s="1" t="s">
        <v>5460</v>
      </c>
      <c r="D2684" s="1">
        <v>100</v>
      </c>
      <c r="E2684" s="1" t="s">
        <v>5475</v>
      </c>
      <c r="F2684" s="1">
        <v>14</v>
      </c>
      <c r="G2684" s="1" t="str">
        <f t="shared" si="101"/>
        <v>14/40</v>
      </c>
      <c r="H2684" s="1">
        <v>3200</v>
      </c>
      <c r="I2684" s="1">
        <v>113</v>
      </c>
      <c r="J2684" s="1">
        <v>99.5</v>
      </c>
      <c r="K2684" s="1" t="s">
        <v>866</v>
      </c>
      <c r="L2684" s="1" t="s">
        <v>5103</v>
      </c>
      <c r="M2684" s="1">
        <v>2017</v>
      </c>
      <c r="N2684" s="1">
        <v>42.256771499999999</v>
      </c>
      <c r="O2684" s="1">
        <v>-82.626174399999996</v>
      </c>
      <c r="P2684" s="1" t="s">
        <v>8356</v>
      </c>
      <c r="Q2684" s="1" t="s">
        <v>5462</v>
      </c>
      <c r="R2684" s="1" t="s">
        <v>22</v>
      </c>
    </row>
    <row r="2685" spans="1:18" hidden="1" x14ac:dyDescent="0.3">
      <c r="A2685" s="1" t="s">
        <v>2941</v>
      </c>
      <c r="B2685" s="1" t="s">
        <v>2941</v>
      </c>
      <c r="C2685" s="1" t="s">
        <v>5460</v>
      </c>
      <c r="D2685" s="1">
        <v>100</v>
      </c>
      <c r="E2685" s="1" t="s">
        <v>5476</v>
      </c>
      <c r="F2685" s="1">
        <v>15</v>
      </c>
      <c r="G2685" s="1" t="str">
        <f t="shared" si="101"/>
        <v>15/40</v>
      </c>
      <c r="H2685" s="1">
        <v>3200</v>
      </c>
      <c r="I2685" s="1">
        <v>113</v>
      </c>
      <c r="J2685" s="1">
        <v>99.5</v>
      </c>
      <c r="K2685" s="1" t="s">
        <v>866</v>
      </c>
      <c r="L2685" s="1" t="s">
        <v>5103</v>
      </c>
      <c r="M2685" s="1">
        <v>2017</v>
      </c>
      <c r="N2685" s="1">
        <v>42.2578623095173</v>
      </c>
      <c r="O2685" s="1">
        <v>-82.612145197043901</v>
      </c>
      <c r="P2685" s="1" t="s">
        <v>8356</v>
      </c>
      <c r="Q2685" s="1" t="s">
        <v>5462</v>
      </c>
      <c r="R2685" s="1" t="s">
        <v>22</v>
      </c>
    </row>
    <row r="2686" spans="1:18" hidden="1" x14ac:dyDescent="0.3">
      <c r="A2686" s="1" t="s">
        <v>2941</v>
      </c>
      <c r="B2686" s="1" t="s">
        <v>2941</v>
      </c>
      <c r="C2686" s="1" t="s">
        <v>5460</v>
      </c>
      <c r="D2686" s="1">
        <v>100</v>
      </c>
      <c r="E2686" s="1" t="s">
        <v>5477</v>
      </c>
      <c r="F2686" s="1">
        <v>16</v>
      </c>
      <c r="G2686" s="1" t="str">
        <f t="shared" si="101"/>
        <v>16/40</v>
      </c>
      <c r="H2686" s="1">
        <v>3200</v>
      </c>
      <c r="I2686" s="1">
        <v>113</v>
      </c>
      <c r="J2686" s="1">
        <v>99.5</v>
      </c>
      <c r="K2686" s="1" t="s">
        <v>866</v>
      </c>
      <c r="L2686" s="1" t="s">
        <v>5103</v>
      </c>
      <c r="M2686" s="1">
        <v>2017</v>
      </c>
      <c r="N2686" s="1">
        <v>42.263078172298002</v>
      </c>
      <c r="O2686" s="1">
        <v>-82.609043809351903</v>
      </c>
      <c r="P2686" s="1" t="s">
        <v>8356</v>
      </c>
      <c r="Q2686" s="1" t="s">
        <v>5462</v>
      </c>
      <c r="R2686" s="1" t="s">
        <v>22</v>
      </c>
    </row>
    <row r="2687" spans="1:18" hidden="1" x14ac:dyDescent="0.3">
      <c r="A2687" s="1" t="s">
        <v>2941</v>
      </c>
      <c r="B2687" s="1" t="s">
        <v>2941</v>
      </c>
      <c r="C2687" s="1" t="s">
        <v>5460</v>
      </c>
      <c r="D2687" s="1">
        <v>100</v>
      </c>
      <c r="E2687" s="1" t="s">
        <v>5478</v>
      </c>
      <c r="F2687" s="1">
        <v>17</v>
      </c>
      <c r="G2687" s="1" t="str">
        <f t="shared" si="101"/>
        <v>17/40</v>
      </c>
      <c r="H2687" s="1">
        <v>3200</v>
      </c>
      <c r="I2687" s="1">
        <v>113</v>
      </c>
      <c r="J2687" s="1">
        <v>99.5</v>
      </c>
      <c r="K2687" s="1" t="s">
        <v>866</v>
      </c>
      <c r="L2687" s="1" t="s">
        <v>5103</v>
      </c>
      <c r="M2687" s="1">
        <v>2017</v>
      </c>
      <c r="N2687" s="1">
        <v>42.259257699999999</v>
      </c>
      <c r="O2687" s="1">
        <v>-82.659037799999993</v>
      </c>
      <c r="P2687" s="1" t="s">
        <v>8356</v>
      </c>
      <c r="Q2687" s="1" t="s">
        <v>5462</v>
      </c>
      <c r="R2687" s="1" t="s">
        <v>22</v>
      </c>
    </row>
    <row r="2688" spans="1:18" hidden="1" x14ac:dyDescent="0.3">
      <c r="A2688" s="1" t="s">
        <v>2941</v>
      </c>
      <c r="B2688" s="1" t="s">
        <v>2941</v>
      </c>
      <c r="C2688" s="1" t="s">
        <v>5460</v>
      </c>
      <c r="D2688" s="1">
        <v>100</v>
      </c>
      <c r="E2688" s="1" t="s">
        <v>5479</v>
      </c>
      <c r="F2688" s="1">
        <v>18</v>
      </c>
      <c r="G2688" s="1" t="str">
        <f t="shared" si="101"/>
        <v>18/40</v>
      </c>
      <c r="H2688" s="1">
        <v>3200</v>
      </c>
      <c r="I2688" s="1">
        <v>113</v>
      </c>
      <c r="J2688" s="1">
        <v>99.5</v>
      </c>
      <c r="K2688" s="1" t="s">
        <v>866</v>
      </c>
      <c r="L2688" s="1" t="s">
        <v>5103</v>
      </c>
      <c r="M2688" s="1">
        <v>2017</v>
      </c>
      <c r="N2688" s="1">
        <v>42.259297500000002</v>
      </c>
      <c r="O2688" s="1">
        <v>-82.643133199999994</v>
      </c>
      <c r="P2688" s="1" t="s">
        <v>8356</v>
      </c>
      <c r="Q2688" s="1" t="s">
        <v>5462</v>
      </c>
      <c r="R2688" s="1" t="s">
        <v>22</v>
      </c>
    </row>
    <row r="2689" spans="1:18" hidden="1" x14ac:dyDescent="0.3">
      <c r="A2689" s="1" t="s">
        <v>2941</v>
      </c>
      <c r="B2689" s="1" t="s">
        <v>2941</v>
      </c>
      <c r="C2689" s="1" t="s">
        <v>5460</v>
      </c>
      <c r="D2689" s="1">
        <v>100</v>
      </c>
      <c r="E2689" s="1" t="s">
        <v>5480</v>
      </c>
      <c r="F2689" s="1">
        <v>19</v>
      </c>
      <c r="G2689" s="1" t="str">
        <f t="shared" si="101"/>
        <v>19/40</v>
      </c>
      <c r="H2689" s="1">
        <v>3200</v>
      </c>
      <c r="I2689" s="1">
        <v>113</v>
      </c>
      <c r="J2689" s="1">
        <v>99.5</v>
      </c>
      <c r="K2689" s="1" t="s">
        <v>866</v>
      </c>
      <c r="L2689" s="1" t="s">
        <v>5103</v>
      </c>
      <c r="M2689" s="1">
        <v>2017</v>
      </c>
      <c r="N2689" s="1">
        <v>42.266357599999999</v>
      </c>
      <c r="O2689" s="1">
        <v>-82.661176999999995</v>
      </c>
      <c r="P2689" s="1" t="s">
        <v>8356</v>
      </c>
      <c r="Q2689" s="1" t="s">
        <v>5462</v>
      </c>
      <c r="R2689" s="1" t="s">
        <v>22</v>
      </c>
    </row>
    <row r="2690" spans="1:18" hidden="1" x14ac:dyDescent="0.3">
      <c r="A2690" s="1" t="s">
        <v>2941</v>
      </c>
      <c r="B2690" s="1" t="s">
        <v>2941</v>
      </c>
      <c r="C2690" s="1" t="s">
        <v>5460</v>
      </c>
      <c r="D2690" s="1">
        <v>100</v>
      </c>
      <c r="E2690" s="1" t="s">
        <v>5481</v>
      </c>
      <c r="F2690" s="1">
        <v>20</v>
      </c>
      <c r="G2690" s="1" t="str">
        <f t="shared" si="101"/>
        <v>20/40</v>
      </c>
      <c r="H2690" s="1">
        <v>3200</v>
      </c>
      <c r="I2690" s="1">
        <v>113</v>
      </c>
      <c r="J2690" s="1">
        <v>99.5</v>
      </c>
      <c r="K2690" s="1" t="s">
        <v>866</v>
      </c>
      <c r="L2690" s="1" t="s">
        <v>5103</v>
      </c>
      <c r="M2690" s="1">
        <v>2017</v>
      </c>
      <c r="N2690" s="1">
        <v>42.267448899999998</v>
      </c>
      <c r="O2690" s="1">
        <v>-82.642431900000005</v>
      </c>
      <c r="P2690" s="1" t="s">
        <v>8356</v>
      </c>
      <c r="Q2690" s="1" t="s">
        <v>5462</v>
      </c>
      <c r="R2690" s="1" t="s">
        <v>22</v>
      </c>
    </row>
    <row r="2691" spans="1:18" hidden="1" x14ac:dyDescent="0.3">
      <c r="A2691" s="1" t="s">
        <v>2941</v>
      </c>
      <c r="B2691" s="1" t="s">
        <v>2941</v>
      </c>
      <c r="C2691" s="1" t="s">
        <v>5460</v>
      </c>
      <c r="D2691" s="1">
        <v>100</v>
      </c>
      <c r="E2691" s="1" t="s">
        <v>5482</v>
      </c>
      <c r="F2691" s="1">
        <v>21</v>
      </c>
      <c r="G2691" s="1" t="str">
        <f t="shared" si="101"/>
        <v>21/40</v>
      </c>
      <c r="H2691" s="1">
        <v>3200</v>
      </c>
      <c r="I2691" s="1">
        <v>113</v>
      </c>
      <c r="J2691" s="1">
        <v>99.5</v>
      </c>
      <c r="K2691" s="1" t="s">
        <v>866</v>
      </c>
      <c r="L2691" s="1" t="s">
        <v>5103</v>
      </c>
      <c r="M2691" s="1">
        <v>2017</v>
      </c>
      <c r="N2691" s="1">
        <v>42.238759999999999</v>
      </c>
      <c r="O2691" s="1">
        <v>-82.694460599999999</v>
      </c>
      <c r="P2691" s="1" t="s">
        <v>8356</v>
      </c>
      <c r="Q2691" s="1" t="s">
        <v>5462</v>
      </c>
      <c r="R2691" s="1" t="s">
        <v>22</v>
      </c>
    </row>
    <row r="2692" spans="1:18" hidden="1" x14ac:dyDescent="0.3">
      <c r="A2692" s="1" t="s">
        <v>2941</v>
      </c>
      <c r="B2692" s="1" t="s">
        <v>2941</v>
      </c>
      <c r="C2692" s="1" t="s">
        <v>5460</v>
      </c>
      <c r="D2692" s="1">
        <v>100</v>
      </c>
      <c r="E2692" s="1" t="s">
        <v>5483</v>
      </c>
      <c r="F2692" s="1">
        <v>22</v>
      </c>
      <c r="G2692" s="1" t="str">
        <f t="shared" si="101"/>
        <v>22/40</v>
      </c>
      <c r="H2692" s="1">
        <v>3200</v>
      </c>
      <c r="I2692" s="1">
        <v>113</v>
      </c>
      <c r="J2692" s="1">
        <v>99.5</v>
      </c>
      <c r="K2692" s="1" t="s">
        <v>866</v>
      </c>
      <c r="L2692" s="1" t="s">
        <v>5103</v>
      </c>
      <c r="M2692" s="1">
        <v>2017</v>
      </c>
      <c r="N2692" s="1">
        <v>42.240375100000001</v>
      </c>
      <c r="O2692" s="1">
        <v>-82.702816100000007</v>
      </c>
      <c r="P2692" s="1" t="s">
        <v>8356</v>
      </c>
      <c r="Q2692" s="1" t="s">
        <v>5462</v>
      </c>
      <c r="R2692" s="1" t="s">
        <v>22</v>
      </c>
    </row>
    <row r="2693" spans="1:18" hidden="1" x14ac:dyDescent="0.3">
      <c r="A2693" s="1" t="s">
        <v>2941</v>
      </c>
      <c r="B2693" s="1" t="s">
        <v>2941</v>
      </c>
      <c r="C2693" s="1" t="s">
        <v>5460</v>
      </c>
      <c r="D2693" s="1">
        <v>100</v>
      </c>
      <c r="E2693" s="1" t="s">
        <v>5484</v>
      </c>
      <c r="F2693" s="1">
        <v>23</v>
      </c>
      <c r="G2693" s="1" t="str">
        <f t="shared" si="101"/>
        <v>23/40</v>
      </c>
      <c r="H2693" s="1">
        <v>3200</v>
      </c>
      <c r="I2693" s="1">
        <v>113</v>
      </c>
      <c r="J2693" s="1">
        <v>99.5</v>
      </c>
      <c r="K2693" s="1" t="s">
        <v>866</v>
      </c>
      <c r="L2693" s="1" t="s">
        <v>5103</v>
      </c>
      <c r="M2693" s="1">
        <v>2017</v>
      </c>
      <c r="N2693" s="1">
        <v>42.249386299999998</v>
      </c>
      <c r="O2693" s="1">
        <v>-82.694022399999994</v>
      </c>
      <c r="P2693" s="1" t="s">
        <v>8356</v>
      </c>
      <c r="Q2693" s="1" t="s">
        <v>5462</v>
      </c>
      <c r="R2693" s="1" t="s">
        <v>22</v>
      </c>
    </row>
    <row r="2694" spans="1:18" hidden="1" x14ac:dyDescent="0.3">
      <c r="A2694" s="1" t="s">
        <v>2941</v>
      </c>
      <c r="B2694" s="1" t="s">
        <v>2941</v>
      </c>
      <c r="C2694" s="1" t="s">
        <v>5460</v>
      </c>
      <c r="D2694" s="1">
        <v>100</v>
      </c>
      <c r="E2694" s="1" t="s">
        <v>5485</v>
      </c>
      <c r="F2694" s="1">
        <v>24</v>
      </c>
      <c r="G2694" s="1" t="str">
        <f t="shared" si="101"/>
        <v>24/40</v>
      </c>
      <c r="H2694" s="1">
        <v>3200</v>
      </c>
      <c r="I2694" s="1">
        <v>113</v>
      </c>
      <c r="J2694" s="1">
        <v>99.5</v>
      </c>
      <c r="K2694" s="1" t="s">
        <v>866</v>
      </c>
      <c r="L2694" s="1" t="s">
        <v>5103</v>
      </c>
      <c r="M2694" s="1">
        <v>2017</v>
      </c>
      <c r="N2694" s="1">
        <v>42.255264500000003</v>
      </c>
      <c r="O2694" s="1">
        <v>-82.694652099999999</v>
      </c>
      <c r="P2694" s="1" t="s">
        <v>8356</v>
      </c>
      <c r="Q2694" s="1" t="s">
        <v>5462</v>
      </c>
      <c r="R2694" s="1" t="s">
        <v>22</v>
      </c>
    </row>
    <row r="2695" spans="1:18" hidden="1" x14ac:dyDescent="0.3">
      <c r="A2695" s="1" t="s">
        <v>2941</v>
      </c>
      <c r="B2695" s="1" t="s">
        <v>2941</v>
      </c>
      <c r="C2695" s="1" t="s">
        <v>5460</v>
      </c>
      <c r="D2695" s="1">
        <v>100</v>
      </c>
      <c r="E2695" s="1" t="s">
        <v>5486</v>
      </c>
      <c r="F2695" s="1">
        <v>25</v>
      </c>
      <c r="G2695" s="1" t="str">
        <f t="shared" si="101"/>
        <v>25/40</v>
      </c>
      <c r="H2695" s="1">
        <v>3200</v>
      </c>
      <c r="I2695" s="1">
        <v>113</v>
      </c>
      <c r="J2695" s="1">
        <v>99.5</v>
      </c>
      <c r="K2695" s="1" t="s">
        <v>866</v>
      </c>
      <c r="L2695" s="1" t="s">
        <v>5103</v>
      </c>
      <c r="M2695" s="1">
        <v>2017</v>
      </c>
      <c r="N2695" s="1">
        <v>42.238324091357498</v>
      </c>
      <c r="O2695" s="1">
        <v>-82.729891853040897</v>
      </c>
      <c r="P2695" s="1" t="s">
        <v>8356</v>
      </c>
      <c r="Q2695" s="1" t="s">
        <v>5462</v>
      </c>
      <c r="R2695" s="1" t="s">
        <v>22</v>
      </c>
    </row>
    <row r="2696" spans="1:18" hidden="1" x14ac:dyDescent="0.3">
      <c r="A2696" s="1" t="s">
        <v>2941</v>
      </c>
      <c r="B2696" s="1" t="s">
        <v>2941</v>
      </c>
      <c r="C2696" s="1" t="s">
        <v>5460</v>
      </c>
      <c r="D2696" s="1">
        <v>100</v>
      </c>
      <c r="E2696" s="1" t="s">
        <v>5487</v>
      </c>
      <c r="F2696" s="1">
        <v>26</v>
      </c>
      <c r="G2696" s="1" t="str">
        <f t="shared" si="101"/>
        <v>26/40</v>
      </c>
      <c r="H2696" s="1">
        <v>3200</v>
      </c>
      <c r="I2696" s="1">
        <v>113</v>
      </c>
      <c r="J2696" s="1">
        <v>99.5</v>
      </c>
      <c r="K2696" s="1" t="s">
        <v>866</v>
      </c>
      <c r="L2696" s="1" t="s">
        <v>5103</v>
      </c>
      <c r="M2696" s="1">
        <v>2017</v>
      </c>
      <c r="N2696" s="1">
        <v>42.240344797529602</v>
      </c>
      <c r="O2696" s="1">
        <v>-82.724891478373294</v>
      </c>
      <c r="P2696" s="1" t="s">
        <v>8356</v>
      </c>
      <c r="Q2696" s="1" t="s">
        <v>5462</v>
      </c>
      <c r="R2696" s="1" t="s">
        <v>22</v>
      </c>
    </row>
    <row r="2697" spans="1:18" hidden="1" x14ac:dyDescent="0.3">
      <c r="A2697" s="1" t="s">
        <v>2941</v>
      </c>
      <c r="B2697" s="1" t="s">
        <v>2941</v>
      </c>
      <c r="C2697" s="1" t="s">
        <v>5460</v>
      </c>
      <c r="D2697" s="1">
        <v>100</v>
      </c>
      <c r="E2697" s="1" t="s">
        <v>5488</v>
      </c>
      <c r="F2697" s="1">
        <v>27</v>
      </c>
      <c r="G2697" s="1" t="str">
        <f t="shared" si="101"/>
        <v>27/40</v>
      </c>
      <c r="H2697" s="1">
        <v>3200</v>
      </c>
      <c r="I2697" s="1">
        <v>113</v>
      </c>
      <c r="J2697" s="1">
        <v>99.5</v>
      </c>
      <c r="K2697" s="1" t="s">
        <v>866</v>
      </c>
      <c r="L2697" s="1" t="s">
        <v>5103</v>
      </c>
      <c r="M2697" s="1">
        <v>2017</v>
      </c>
      <c r="N2697" s="1">
        <v>42.257241899999997</v>
      </c>
      <c r="O2697" s="1">
        <v>-82.702177399999997</v>
      </c>
      <c r="P2697" s="1" t="s">
        <v>8356</v>
      </c>
      <c r="Q2697" s="1" t="s">
        <v>5462</v>
      </c>
      <c r="R2697" s="1" t="s">
        <v>22</v>
      </c>
    </row>
    <row r="2698" spans="1:18" hidden="1" x14ac:dyDescent="0.3">
      <c r="A2698" s="1" t="s">
        <v>2941</v>
      </c>
      <c r="B2698" s="1" t="s">
        <v>2941</v>
      </c>
      <c r="C2698" s="1" t="s">
        <v>5460</v>
      </c>
      <c r="D2698" s="1">
        <v>100</v>
      </c>
      <c r="E2698" s="1" t="s">
        <v>5489</v>
      </c>
      <c r="F2698" s="1">
        <v>28</v>
      </c>
      <c r="G2698" s="1" t="str">
        <f t="shared" si="101"/>
        <v>28/40</v>
      </c>
      <c r="H2698" s="1">
        <v>3200</v>
      </c>
      <c r="I2698" s="1">
        <v>113</v>
      </c>
      <c r="J2698" s="1">
        <v>99.5</v>
      </c>
      <c r="K2698" s="1" t="s">
        <v>866</v>
      </c>
      <c r="L2698" s="1" t="s">
        <v>5103</v>
      </c>
      <c r="M2698" s="1">
        <v>2017</v>
      </c>
      <c r="N2698" s="1">
        <v>42.259284200000003</v>
      </c>
      <c r="O2698" s="1">
        <v>-82.6931388</v>
      </c>
      <c r="P2698" s="1" t="s">
        <v>8356</v>
      </c>
      <c r="Q2698" s="1" t="s">
        <v>5462</v>
      </c>
      <c r="R2698" s="1" t="s">
        <v>22</v>
      </c>
    </row>
    <row r="2699" spans="1:18" hidden="1" x14ac:dyDescent="0.3">
      <c r="A2699" s="1" t="s">
        <v>2941</v>
      </c>
      <c r="B2699" s="1" t="s">
        <v>2941</v>
      </c>
      <c r="C2699" s="1" t="s">
        <v>5460</v>
      </c>
      <c r="D2699" s="1">
        <v>100</v>
      </c>
      <c r="E2699" s="1" t="s">
        <v>5490</v>
      </c>
      <c r="F2699" s="1">
        <v>29</v>
      </c>
      <c r="G2699" s="1" t="str">
        <f t="shared" si="101"/>
        <v>29/40</v>
      </c>
      <c r="H2699" s="1">
        <v>3200</v>
      </c>
      <c r="I2699" s="1">
        <v>113</v>
      </c>
      <c r="J2699" s="1">
        <v>99.5</v>
      </c>
      <c r="K2699" s="1" t="s">
        <v>866</v>
      </c>
      <c r="L2699" s="1" t="s">
        <v>5103</v>
      </c>
      <c r="M2699" s="1">
        <v>2017</v>
      </c>
      <c r="N2699" s="1">
        <v>42.260773399999998</v>
      </c>
      <c r="O2699" s="1">
        <v>-82.696627199999995</v>
      </c>
      <c r="P2699" s="1" t="s">
        <v>8356</v>
      </c>
      <c r="Q2699" s="1" t="s">
        <v>5462</v>
      </c>
      <c r="R2699" s="1" t="s">
        <v>22</v>
      </c>
    </row>
    <row r="2700" spans="1:18" hidden="1" x14ac:dyDescent="0.3">
      <c r="A2700" s="1" t="s">
        <v>2941</v>
      </c>
      <c r="B2700" s="1" t="s">
        <v>2941</v>
      </c>
      <c r="C2700" s="1" t="s">
        <v>5460</v>
      </c>
      <c r="D2700" s="1">
        <v>100</v>
      </c>
      <c r="E2700" s="1" t="s">
        <v>5491</v>
      </c>
      <c r="F2700" s="1">
        <v>30</v>
      </c>
      <c r="G2700" s="1" t="str">
        <f t="shared" si="101"/>
        <v>30/40</v>
      </c>
      <c r="H2700" s="1">
        <v>3200</v>
      </c>
      <c r="I2700" s="1">
        <v>113</v>
      </c>
      <c r="J2700" s="1">
        <v>99.5</v>
      </c>
      <c r="K2700" s="1" t="s">
        <v>866</v>
      </c>
      <c r="L2700" s="1" t="s">
        <v>5103</v>
      </c>
      <c r="M2700" s="1">
        <v>2017</v>
      </c>
      <c r="N2700" s="1">
        <v>42.264154900000001</v>
      </c>
      <c r="O2700" s="1">
        <v>-82.676235399999996</v>
      </c>
      <c r="P2700" s="1" t="s">
        <v>8356</v>
      </c>
      <c r="Q2700" s="1" t="s">
        <v>5462</v>
      </c>
      <c r="R2700" s="1" t="s">
        <v>22</v>
      </c>
    </row>
    <row r="2701" spans="1:18" hidden="1" x14ac:dyDescent="0.3">
      <c r="A2701" s="1" t="s">
        <v>2941</v>
      </c>
      <c r="B2701" s="1" t="s">
        <v>2941</v>
      </c>
      <c r="C2701" s="1" t="s">
        <v>5460</v>
      </c>
      <c r="D2701" s="1">
        <v>100</v>
      </c>
      <c r="E2701" s="1" t="s">
        <v>5492</v>
      </c>
      <c r="F2701" s="1">
        <v>31</v>
      </c>
      <c r="G2701" s="1" t="str">
        <f t="shared" si="101"/>
        <v>31/40</v>
      </c>
      <c r="H2701" s="1">
        <v>3200</v>
      </c>
      <c r="I2701" s="1">
        <v>113</v>
      </c>
      <c r="J2701" s="1">
        <v>99.5</v>
      </c>
      <c r="K2701" s="1" t="s">
        <v>866</v>
      </c>
      <c r="L2701" s="1" t="s">
        <v>5103</v>
      </c>
      <c r="M2701" s="1">
        <v>2017</v>
      </c>
      <c r="N2701" s="1">
        <v>42.265879264031398</v>
      </c>
      <c r="O2701" s="1">
        <v>-82.678044036777493</v>
      </c>
      <c r="P2701" s="1" t="s">
        <v>8356</v>
      </c>
      <c r="Q2701" s="1" t="s">
        <v>5462</v>
      </c>
      <c r="R2701" s="1" t="s">
        <v>22</v>
      </c>
    </row>
    <row r="2702" spans="1:18" hidden="1" x14ac:dyDescent="0.3">
      <c r="A2702" s="1" t="s">
        <v>2941</v>
      </c>
      <c r="B2702" s="1" t="s">
        <v>2941</v>
      </c>
      <c r="C2702" s="1" t="s">
        <v>5460</v>
      </c>
      <c r="D2702" s="1">
        <v>100</v>
      </c>
      <c r="E2702" s="1" t="s">
        <v>5493</v>
      </c>
      <c r="F2702" s="1">
        <v>32</v>
      </c>
      <c r="G2702" s="1" t="str">
        <f t="shared" si="101"/>
        <v>32/40</v>
      </c>
      <c r="H2702" s="1">
        <v>3200</v>
      </c>
      <c r="I2702" s="1">
        <v>113</v>
      </c>
      <c r="J2702" s="1">
        <v>99.5</v>
      </c>
      <c r="K2702" s="1" t="s">
        <v>866</v>
      </c>
      <c r="L2702" s="1" t="s">
        <v>5103</v>
      </c>
      <c r="M2702" s="1">
        <v>2017</v>
      </c>
      <c r="N2702" s="1">
        <v>42.2603164492145</v>
      </c>
      <c r="O2702" s="1">
        <v>-82.729696130030206</v>
      </c>
      <c r="P2702" s="1" t="s">
        <v>8356</v>
      </c>
      <c r="Q2702" s="1" t="s">
        <v>5462</v>
      </c>
      <c r="R2702" s="1" t="s">
        <v>22</v>
      </c>
    </row>
    <row r="2703" spans="1:18" hidden="1" x14ac:dyDescent="0.3">
      <c r="A2703" s="1" t="s">
        <v>2941</v>
      </c>
      <c r="B2703" s="1" t="s">
        <v>2941</v>
      </c>
      <c r="C2703" s="1" t="s">
        <v>5460</v>
      </c>
      <c r="D2703" s="1">
        <v>100</v>
      </c>
      <c r="E2703" s="1" t="s">
        <v>5494</v>
      </c>
      <c r="F2703" s="1">
        <v>33</v>
      </c>
      <c r="G2703" s="1" t="str">
        <f t="shared" si="101"/>
        <v>33/40</v>
      </c>
      <c r="H2703" s="1">
        <v>3200</v>
      </c>
      <c r="I2703" s="1">
        <v>113</v>
      </c>
      <c r="J2703" s="1">
        <v>99.5</v>
      </c>
      <c r="K2703" s="1" t="s">
        <v>866</v>
      </c>
      <c r="L2703" s="1" t="s">
        <v>5103</v>
      </c>
      <c r="M2703" s="1">
        <v>2017</v>
      </c>
      <c r="N2703" s="1">
        <v>42.244349406286503</v>
      </c>
      <c r="O2703" s="1">
        <v>-82.746867827876798</v>
      </c>
      <c r="P2703" s="1" t="s">
        <v>8356</v>
      </c>
      <c r="Q2703" s="1" t="s">
        <v>5462</v>
      </c>
      <c r="R2703" s="1" t="s">
        <v>22</v>
      </c>
    </row>
    <row r="2704" spans="1:18" hidden="1" x14ac:dyDescent="0.3">
      <c r="A2704" s="1" t="s">
        <v>2941</v>
      </c>
      <c r="B2704" s="1" t="s">
        <v>2941</v>
      </c>
      <c r="C2704" s="1" t="s">
        <v>5460</v>
      </c>
      <c r="D2704" s="1">
        <v>100</v>
      </c>
      <c r="E2704" s="1" t="s">
        <v>5495</v>
      </c>
      <c r="F2704" s="1">
        <v>34</v>
      </c>
      <c r="G2704" s="1" t="str">
        <f t="shared" si="101"/>
        <v>34/40</v>
      </c>
      <c r="H2704" s="1">
        <v>3200</v>
      </c>
      <c r="I2704" s="1">
        <v>113</v>
      </c>
      <c r="J2704" s="1">
        <v>99.5</v>
      </c>
      <c r="K2704" s="1" t="s">
        <v>866</v>
      </c>
      <c r="L2704" s="1" t="s">
        <v>5103</v>
      </c>
      <c r="M2704" s="1">
        <v>2017</v>
      </c>
      <c r="N2704" s="1">
        <v>42.250114592170398</v>
      </c>
      <c r="O2704" s="1">
        <v>-82.765422688128496</v>
      </c>
      <c r="P2704" s="1" t="s">
        <v>8356</v>
      </c>
      <c r="Q2704" s="1" t="s">
        <v>5462</v>
      </c>
      <c r="R2704" s="1" t="s">
        <v>22</v>
      </c>
    </row>
    <row r="2705" spans="1:18" hidden="1" x14ac:dyDescent="0.3">
      <c r="A2705" s="1" t="s">
        <v>2941</v>
      </c>
      <c r="B2705" s="1" t="s">
        <v>2941</v>
      </c>
      <c r="C2705" s="1" t="s">
        <v>5460</v>
      </c>
      <c r="D2705" s="1">
        <v>100</v>
      </c>
      <c r="E2705" s="1" t="s">
        <v>5496</v>
      </c>
      <c r="F2705" s="1">
        <v>35</v>
      </c>
      <c r="G2705" s="1" t="str">
        <f t="shared" si="101"/>
        <v>35/40</v>
      </c>
      <c r="H2705" s="1">
        <v>3200</v>
      </c>
      <c r="I2705" s="1">
        <v>113</v>
      </c>
      <c r="J2705" s="1">
        <v>99.5</v>
      </c>
      <c r="K2705" s="1" t="s">
        <v>866</v>
      </c>
      <c r="L2705" s="1" t="s">
        <v>5103</v>
      </c>
      <c r="M2705" s="1">
        <v>2017</v>
      </c>
      <c r="N2705" s="1">
        <v>42.251941131682699</v>
      </c>
      <c r="O2705" s="1">
        <v>-82.762611252417102</v>
      </c>
      <c r="P2705" s="1" t="s">
        <v>8356</v>
      </c>
      <c r="Q2705" s="1" t="s">
        <v>5462</v>
      </c>
      <c r="R2705" s="1" t="s">
        <v>22</v>
      </c>
    </row>
    <row r="2706" spans="1:18" hidden="1" x14ac:dyDescent="0.3">
      <c r="A2706" s="1" t="s">
        <v>2941</v>
      </c>
      <c r="B2706" s="1" t="s">
        <v>2941</v>
      </c>
      <c r="C2706" s="1" t="s">
        <v>5460</v>
      </c>
      <c r="D2706" s="1">
        <v>100</v>
      </c>
      <c r="E2706" s="1" t="s">
        <v>5497</v>
      </c>
      <c r="F2706" s="1">
        <v>36</v>
      </c>
      <c r="G2706" s="1" t="str">
        <f t="shared" si="101"/>
        <v>36/40</v>
      </c>
      <c r="H2706" s="1">
        <v>3200</v>
      </c>
      <c r="I2706" s="1">
        <v>113</v>
      </c>
      <c r="J2706" s="1">
        <v>99.5</v>
      </c>
      <c r="K2706" s="1" t="s">
        <v>866</v>
      </c>
      <c r="L2706" s="1" t="s">
        <v>5103</v>
      </c>
      <c r="M2706" s="1">
        <v>2017</v>
      </c>
      <c r="N2706" s="1">
        <v>42.253123037362599</v>
      </c>
      <c r="O2706" s="1">
        <v>-82.768429271735798</v>
      </c>
      <c r="P2706" s="1" t="s">
        <v>8356</v>
      </c>
      <c r="Q2706" s="1" t="s">
        <v>5462</v>
      </c>
      <c r="R2706" s="1" t="s">
        <v>22</v>
      </c>
    </row>
    <row r="2707" spans="1:18" hidden="1" x14ac:dyDescent="0.3">
      <c r="A2707" s="1" t="s">
        <v>2941</v>
      </c>
      <c r="B2707" s="1" t="s">
        <v>2941</v>
      </c>
      <c r="C2707" s="1" t="s">
        <v>5460</v>
      </c>
      <c r="D2707" s="1">
        <v>100</v>
      </c>
      <c r="E2707" s="1" t="s">
        <v>5498</v>
      </c>
      <c r="F2707" s="1">
        <v>37</v>
      </c>
      <c r="G2707" s="1" t="str">
        <f t="shared" si="101"/>
        <v>37/40</v>
      </c>
      <c r="H2707" s="1">
        <v>3200</v>
      </c>
      <c r="I2707" s="1">
        <v>113</v>
      </c>
      <c r="J2707" s="1">
        <v>99.5</v>
      </c>
      <c r="K2707" s="1" t="s">
        <v>866</v>
      </c>
      <c r="L2707" s="1" t="s">
        <v>5103</v>
      </c>
      <c r="M2707" s="1">
        <v>2017</v>
      </c>
      <c r="N2707" s="1">
        <v>42.255362102647801</v>
      </c>
      <c r="O2707" s="1">
        <v>-82.762203107036797</v>
      </c>
      <c r="P2707" s="1" t="s">
        <v>8356</v>
      </c>
      <c r="Q2707" s="1" t="s">
        <v>5462</v>
      </c>
      <c r="R2707" s="1" t="s">
        <v>22</v>
      </c>
    </row>
    <row r="2708" spans="1:18" hidden="1" x14ac:dyDescent="0.3">
      <c r="A2708" s="1" t="s">
        <v>2941</v>
      </c>
      <c r="B2708" s="1" t="s">
        <v>2941</v>
      </c>
      <c r="C2708" s="1" t="s">
        <v>5460</v>
      </c>
      <c r="D2708" s="1">
        <v>100</v>
      </c>
      <c r="E2708" s="1" t="s">
        <v>5499</v>
      </c>
      <c r="F2708" s="1">
        <v>38</v>
      </c>
      <c r="G2708" s="1" t="str">
        <f t="shared" si="101"/>
        <v>38/40</v>
      </c>
      <c r="H2708" s="1">
        <v>3200</v>
      </c>
      <c r="I2708" s="1">
        <v>113</v>
      </c>
      <c r="J2708" s="1">
        <v>99.5</v>
      </c>
      <c r="K2708" s="1" t="s">
        <v>866</v>
      </c>
      <c r="L2708" s="1" t="s">
        <v>5103</v>
      </c>
      <c r="M2708" s="1">
        <v>2017</v>
      </c>
      <c r="N2708" s="1">
        <v>42.258040571295503</v>
      </c>
      <c r="O2708" s="1">
        <v>-82.7658640027161</v>
      </c>
      <c r="P2708" s="1" t="s">
        <v>8356</v>
      </c>
      <c r="Q2708" s="1" t="s">
        <v>5462</v>
      </c>
      <c r="R2708" s="1" t="s">
        <v>22</v>
      </c>
    </row>
    <row r="2709" spans="1:18" hidden="1" x14ac:dyDescent="0.3">
      <c r="A2709" s="1" t="s">
        <v>2941</v>
      </c>
      <c r="B2709" s="1" t="s">
        <v>2941</v>
      </c>
      <c r="C2709" s="1" t="s">
        <v>5460</v>
      </c>
      <c r="D2709" s="1">
        <v>100</v>
      </c>
      <c r="E2709" s="1" t="s">
        <v>5500</v>
      </c>
      <c r="F2709" s="1">
        <v>39</v>
      </c>
      <c r="G2709" s="1" t="str">
        <f t="shared" si="101"/>
        <v>39/40</v>
      </c>
      <c r="H2709" s="1">
        <v>3200</v>
      </c>
      <c r="I2709" s="1">
        <v>113</v>
      </c>
      <c r="J2709" s="1">
        <v>99.5</v>
      </c>
      <c r="K2709" s="1" t="s">
        <v>866</v>
      </c>
      <c r="L2709" s="1" t="s">
        <v>5103</v>
      </c>
      <c r="M2709" s="1">
        <v>2017</v>
      </c>
      <c r="N2709" s="1">
        <v>42.260612235348098</v>
      </c>
      <c r="O2709" s="1">
        <v>-82.761914710960397</v>
      </c>
      <c r="P2709" s="1" t="s">
        <v>8356</v>
      </c>
      <c r="Q2709" s="1" t="s">
        <v>5462</v>
      </c>
      <c r="R2709" s="1" t="s">
        <v>22</v>
      </c>
    </row>
    <row r="2710" spans="1:18" hidden="1" x14ac:dyDescent="0.3">
      <c r="A2710" s="1" t="s">
        <v>2941</v>
      </c>
      <c r="B2710" s="1" t="s">
        <v>2941</v>
      </c>
      <c r="C2710" s="1" t="s">
        <v>5460</v>
      </c>
      <c r="D2710" s="1">
        <v>100</v>
      </c>
      <c r="E2710" s="1" t="s">
        <v>5501</v>
      </c>
      <c r="F2710" s="1">
        <v>40</v>
      </c>
      <c r="G2710" s="1" t="str">
        <f t="shared" si="101"/>
        <v>40/40</v>
      </c>
      <c r="H2710" s="1">
        <v>3200</v>
      </c>
      <c r="I2710" s="1">
        <v>113</v>
      </c>
      <c r="J2710" s="1">
        <v>99.5</v>
      </c>
      <c r="K2710" s="1" t="s">
        <v>866</v>
      </c>
      <c r="L2710" s="1" t="s">
        <v>5103</v>
      </c>
      <c r="M2710" s="1">
        <v>2017</v>
      </c>
      <c r="N2710" s="1">
        <v>42.259926830955401</v>
      </c>
      <c r="O2710" s="1">
        <v>-82.744826418685307</v>
      </c>
      <c r="P2710" s="1" t="s">
        <v>8356</v>
      </c>
      <c r="Q2710" s="1" t="s">
        <v>5462</v>
      </c>
      <c r="R2710" s="1" t="s">
        <v>22</v>
      </c>
    </row>
    <row r="2711" spans="1:18" hidden="1" x14ac:dyDescent="0.3">
      <c r="A2711" s="1" t="s">
        <v>2941</v>
      </c>
      <c r="B2711" s="1" t="s">
        <v>2941</v>
      </c>
      <c r="C2711" s="1" t="s">
        <v>3338</v>
      </c>
      <c r="D2711" s="1">
        <v>40</v>
      </c>
      <c r="E2711" s="1" t="s">
        <v>3339</v>
      </c>
      <c r="F2711" s="1">
        <v>1</v>
      </c>
      <c r="G2711" s="1" t="str">
        <f>F2711&amp;"/"&amp;45</f>
        <v>1/45</v>
      </c>
      <c r="H2711" s="1">
        <v>2000</v>
      </c>
      <c r="I2711" s="1">
        <v>82</v>
      </c>
      <c r="J2711" s="1">
        <v>78</v>
      </c>
      <c r="K2711" s="1" t="s">
        <v>56</v>
      </c>
      <c r="L2711" s="1" t="s">
        <v>2540</v>
      </c>
      <c r="M2711" s="1">
        <v>2009</v>
      </c>
      <c r="N2711" s="1">
        <v>42.282746624529103</v>
      </c>
      <c r="O2711" s="1">
        <v>-81.991498722311505</v>
      </c>
      <c r="Q2711" s="1" t="s">
        <v>3340</v>
      </c>
      <c r="R2711" s="1" t="s">
        <v>22</v>
      </c>
    </row>
    <row r="2712" spans="1:18" hidden="1" x14ac:dyDescent="0.3">
      <c r="A2712" s="1" t="s">
        <v>2941</v>
      </c>
      <c r="B2712" s="1" t="s">
        <v>2941</v>
      </c>
      <c r="C2712" s="1" t="s">
        <v>3338</v>
      </c>
      <c r="D2712" s="1">
        <v>40</v>
      </c>
      <c r="E2712" s="1" t="s">
        <v>3341</v>
      </c>
      <c r="F2712" s="1">
        <v>2</v>
      </c>
      <c r="G2712" s="1" t="str">
        <f>F2712&amp;"/"&amp;45</f>
        <v>2/45</v>
      </c>
      <c r="H2712" s="1">
        <v>2000</v>
      </c>
      <c r="I2712" s="1">
        <v>82</v>
      </c>
      <c r="J2712" s="1">
        <v>78</v>
      </c>
      <c r="K2712" s="1" t="s">
        <v>56</v>
      </c>
      <c r="L2712" s="1" t="s">
        <v>2540</v>
      </c>
      <c r="M2712" s="1">
        <v>2009</v>
      </c>
      <c r="N2712" s="1">
        <v>42.279534086855598</v>
      </c>
      <c r="O2712" s="1">
        <v>-81.994077950624501</v>
      </c>
      <c r="Q2712" s="1" t="s">
        <v>3340</v>
      </c>
      <c r="R2712" s="1" t="s">
        <v>22</v>
      </c>
    </row>
    <row r="2713" spans="1:18" hidden="1" x14ac:dyDescent="0.3">
      <c r="A2713" s="1" t="s">
        <v>2941</v>
      </c>
      <c r="B2713" s="1" t="s">
        <v>2941</v>
      </c>
      <c r="C2713" s="1" t="s">
        <v>3338</v>
      </c>
      <c r="D2713" s="1">
        <v>40</v>
      </c>
      <c r="E2713" s="1" t="s">
        <v>3342</v>
      </c>
      <c r="F2713" s="1">
        <v>3</v>
      </c>
      <c r="G2713" s="1" t="str">
        <f>F2713&amp;"/"&amp;45</f>
        <v>3/45</v>
      </c>
      <c r="H2713" s="1">
        <v>2000</v>
      </c>
      <c r="I2713" s="1">
        <v>82</v>
      </c>
      <c r="J2713" s="1">
        <v>78</v>
      </c>
      <c r="K2713" s="1" t="s">
        <v>56</v>
      </c>
      <c r="L2713" s="1" t="s">
        <v>2540</v>
      </c>
      <c r="M2713" s="1">
        <v>2009</v>
      </c>
      <c r="N2713" s="1">
        <v>42.278567753372201</v>
      </c>
      <c r="O2713" s="1">
        <v>-81.9916300820488</v>
      </c>
      <c r="Q2713" s="1" t="s">
        <v>3340</v>
      </c>
      <c r="R2713" s="1" t="s">
        <v>22</v>
      </c>
    </row>
    <row r="2714" spans="1:18" hidden="1" x14ac:dyDescent="0.3">
      <c r="A2714" s="1" t="s">
        <v>2941</v>
      </c>
      <c r="B2714" s="1" t="s">
        <v>2941</v>
      </c>
      <c r="C2714" s="1" t="s">
        <v>3338</v>
      </c>
      <c r="D2714" s="1">
        <v>40</v>
      </c>
      <c r="E2714" s="1" t="s">
        <v>3343</v>
      </c>
      <c r="F2714" s="1">
        <v>4</v>
      </c>
      <c r="G2714" s="1" t="str">
        <f>F2714&amp;"/"&amp;45</f>
        <v>4/45</v>
      </c>
      <c r="H2714" s="1">
        <v>2000</v>
      </c>
      <c r="I2714" s="1">
        <v>82</v>
      </c>
      <c r="J2714" s="1">
        <v>78</v>
      </c>
      <c r="K2714" s="1" t="s">
        <v>56</v>
      </c>
      <c r="L2714" s="1" t="s">
        <v>2540</v>
      </c>
      <c r="M2714" s="1">
        <v>2009</v>
      </c>
      <c r="N2714" s="1">
        <v>42.279719882700903</v>
      </c>
      <c r="O2714" s="1">
        <v>-81.985731797500094</v>
      </c>
      <c r="Q2714" s="1" t="s">
        <v>3340</v>
      </c>
      <c r="R2714" s="1" t="s">
        <v>22</v>
      </c>
    </row>
    <row r="2715" spans="1:18" hidden="1" x14ac:dyDescent="0.3">
      <c r="A2715" s="1" t="s">
        <v>2941</v>
      </c>
      <c r="B2715" s="1" t="s">
        <v>2941</v>
      </c>
      <c r="C2715" s="1" t="s">
        <v>3338</v>
      </c>
      <c r="D2715" s="1">
        <v>40</v>
      </c>
      <c r="E2715" s="1" t="s">
        <v>3344</v>
      </c>
      <c r="F2715" s="1">
        <v>5</v>
      </c>
      <c r="G2715" s="1" t="str">
        <f>F2715&amp;"/"&amp;45</f>
        <v>5/45</v>
      </c>
      <c r="H2715" s="1">
        <v>2000</v>
      </c>
      <c r="I2715" s="1">
        <v>82</v>
      </c>
      <c r="J2715" s="1">
        <v>78</v>
      </c>
      <c r="K2715" s="1" t="s">
        <v>56</v>
      </c>
      <c r="L2715" s="1" t="s">
        <v>2540</v>
      </c>
      <c r="M2715" s="1">
        <v>2009</v>
      </c>
      <c r="N2715" s="1">
        <v>42.276476436649702</v>
      </c>
      <c r="O2715" s="1">
        <v>-81.988055772478504</v>
      </c>
      <c r="Q2715" s="1" t="s">
        <v>3340</v>
      </c>
      <c r="R2715" s="1" t="s">
        <v>22</v>
      </c>
    </row>
    <row r="2716" spans="1:18" hidden="1" x14ac:dyDescent="0.3">
      <c r="A2716" s="1" t="s">
        <v>2941</v>
      </c>
      <c r="B2716" s="1" t="s">
        <v>2941</v>
      </c>
      <c r="C2716" s="1" t="s">
        <v>4321</v>
      </c>
      <c r="D2716" s="1">
        <v>59.2</v>
      </c>
      <c r="E2716" s="1" t="s">
        <v>4322</v>
      </c>
      <c r="F2716" s="1">
        <v>1</v>
      </c>
      <c r="G2716" s="1" t="str">
        <f t="shared" ref="G2716:G2752" si="102">F2716&amp;"/"&amp;37</f>
        <v>1/37</v>
      </c>
      <c r="H2716" s="1">
        <v>1600</v>
      </c>
      <c r="I2716" s="1">
        <v>100</v>
      </c>
      <c r="J2716" s="1">
        <v>80</v>
      </c>
      <c r="K2716" s="1" t="s">
        <v>203</v>
      </c>
      <c r="L2716" s="1" t="s">
        <v>4323</v>
      </c>
      <c r="M2716" s="1">
        <v>2014</v>
      </c>
      <c r="N2716" s="1">
        <v>43.439081138568604</v>
      </c>
      <c r="O2716" s="1">
        <v>-81.665996447352995</v>
      </c>
      <c r="Q2716" s="1" t="s">
        <v>4324</v>
      </c>
      <c r="R2716" s="1" t="s">
        <v>22</v>
      </c>
    </row>
    <row r="2717" spans="1:18" hidden="1" x14ac:dyDescent="0.3">
      <c r="A2717" s="1" t="s">
        <v>2941</v>
      </c>
      <c r="B2717" s="1" t="s">
        <v>2941</v>
      </c>
      <c r="C2717" s="1" t="s">
        <v>4321</v>
      </c>
      <c r="D2717" s="1">
        <v>59.2</v>
      </c>
      <c r="E2717" s="1" t="s">
        <v>4325</v>
      </c>
      <c r="F2717" s="1">
        <v>2</v>
      </c>
      <c r="G2717" s="1" t="str">
        <f t="shared" si="102"/>
        <v>2/37</v>
      </c>
      <c r="H2717" s="1">
        <v>1600</v>
      </c>
      <c r="I2717" s="1">
        <v>100</v>
      </c>
      <c r="J2717" s="1">
        <v>80</v>
      </c>
      <c r="K2717" s="1" t="s">
        <v>203</v>
      </c>
      <c r="L2717" s="1" t="s">
        <v>4323</v>
      </c>
      <c r="M2717" s="1">
        <v>2014</v>
      </c>
      <c r="N2717" s="1">
        <v>43.4464440463085</v>
      </c>
      <c r="O2717" s="1">
        <v>-81.668198367026505</v>
      </c>
      <c r="Q2717" s="1" t="s">
        <v>4324</v>
      </c>
      <c r="R2717" s="1" t="s">
        <v>22</v>
      </c>
    </row>
    <row r="2718" spans="1:18" hidden="1" x14ac:dyDescent="0.3">
      <c r="A2718" s="1" t="s">
        <v>2941</v>
      </c>
      <c r="B2718" s="1" t="s">
        <v>2941</v>
      </c>
      <c r="C2718" s="1" t="s">
        <v>4321</v>
      </c>
      <c r="D2718" s="1">
        <v>59.2</v>
      </c>
      <c r="E2718" s="1" t="s">
        <v>4326</v>
      </c>
      <c r="F2718" s="1">
        <v>3</v>
      </c>
      <c r="G2718" s="1" t="str">
        <f t="shared" si="102"/>
        <v>3/37</v>
      </c>
      <c r="H2718" s="1">
        <v>1600</v>
      </c>
      <c r="I2718" s="1">
        <v>100</v>
      </c>
      <c r="J2718" s="1">
        <v>80</v>
      </c>
      <c r="K2718" s="1" t="s">
        <v>203</v>
      </c>
      <c r="L2718" s="1" t="s">
        <v>4323</v>
      </c>
      <c r="M2718" s="1">
        <v>2014</v>
      </c>
      <c r="N2718" s="1">
        <v>43.458982124668502</v>
      </c>
      <c r="O2718" s="1">
        <v>-81.672721241502003</v>
      </c>
      <c r="Q2718" s="1" t="s">
        <v>4324</v>
      </c>
      <c r="R2718" s="1" t="s">
        <v>22</v>
      </c>
    </row>
    <row r="2719" spans="1:18" hidden="1" x14ac:dyDescent="0.3">
      <c r="A2719" s="1" t="s">
        <v>2941</v>
      </c>
      <c r="B2719" s="1" t="s">
        <v>2941</v>
      </c>
      <c r="C2719" s="1" t="s">
        <v>4321</v>
      </c>
      <c r="D2719" s="1">
        <v>59.2</v>
      </c>
      <c r="E2719" s="1" t="s">
        <v>4327</v>
      </c>
      <c r="F2719" s="1">
        <v>4</v>
      </c>
      <c r="G2719" s="1" t="str">
        <f t="shared" si="102"/>
        <v>4/37</v>
      </c>
      <c r="H2719" s="1">
        <v>1600</v>
      </c>
      <c r="I2719" s="1">
        <v>100</v>
      </c>
      <c r="J2719" s="1">
        <v>80</v>
      </c>
      <c r="K2719" s="1" t="s">
        <v>203</v>
      </c>
      <c r="L2719" s="1" t="s">
        <v>4323</v>
      </c>
      <c r="M2719" s="1">
        <v>2014</v>
      </c>
      <c r="N2719" s="1">
        <v>43.468373013790497</v>
      </c>
      <c r="O2719" s="1">
        <v>-81.6728655418773</v>
      </c>
      <c r="Q2719" s="1" t="s">
        <v>4324</v>
      </c>
      <c r="R2719" s="1" t="s">
        <v>22</v>
      </c>
    </row>
    <row r="2720" spans="1:18" hidden="1" x14ac:dyDescent="0.3">
      <c r="A2720" s="1" t="s">
        <v>2941</v>
      </c>
      <c r="B2720" s="1" t="s">
        <v>2941</v>
      </c>
      <c r="C2720" s="1" t="s">
        <v>4321</v>
      </c>
      <c r="D2720" s="1">
        <v>59.2</v>
      </c>
      <c r="E2720" s="1" t="s">
        <v>4328</v>
      </c>
      <c r="F2720" s="1">
        <v>5</v>
      </c>
      <c r="G2720" s="1" t="str">
        <f t="shared" si="102"/>
        <v>5/37</v>
      </c>
      <c r="H2720" s="1">
        <v>1600</v>
      </c>
      <c r="I2720" s="1">
        <v>100</v>
      </c>
      <c r="J2720" s="1">
        <v>80</v>
      </c>
      <c r="K2720" s="1" t="s">
        <v>203</v>
      </c>
      <c r="L2720" s="1" t="s">
        <v>4323</v>
      </c>
      <c r="M2720" s="1">
        <v>2014</v>
      </c>
      <c r="N2720" s="1">
        <v>43.463139348704701</v>
      </c>
      <c r="O2720" s="1">
        <v>-81.650991592045301</v>
      </c>
      <c r="Q2720" s="1" t="s">
        <v>4324</v>
      </c>
      <c r="R2720" s="1" t="s">
        <v>22</v>
      </c>
    </row>
    <row r="2721" spans="1:18" hidden="1" x14ac:dyDescent="0.3">
      <c r="A2721" s="1" t="s">
        <v>2941</v>
      </c>
      <c r="B2721" s="1" t="s">
        <v>2941</v>
      </c>
      <c r="C2721" s="1" t="s">
        <v>4321</v>
      </c>
      <c r="D2721" s="1">
        <v>59.2</v>
      </c>
      <c r="E2721" s="1" t="s">
        <v>4329</v>
      </c>
      <c r="F2721" s="1">
        <v>6</v>
      </c>
      <c r="G2721" s="1" t="str">
        <f t="shared" si="102"/>
        <v>6/37</v>
      </c>
      <c r="H2721" s="1">
        <v>1600</v>
      </c>
      <c r="I2721" s="1">
        <v>100</v>
      </c>
      <c r="J2721" s="1">
        <v>80</v>
      </c>
      <c r="K2721" s="1" t="s">
        <v>203</v>
      </c>
      <c r="L2721" s="1" t="s">
        <v>4323</v>
      </c>
      <c r="M2721" s="1">
        <v>2014</v>
      </c>
      <c r="N2721" s="1">
        <v>43.467361486555497</v>
      </c>
      <c r="O2721" s="1">
        <v>-81.651034358778205</v>
      </c>
      <c r="Q2721" s="1" t="s">
        <v>4324</v>
      </c>
      <c r="R2721" s="1" t="s">
        <v>22</v>
      </c>
    </row>
    <row r="2722" spans="1:18" hidden="1" x14ac:dyDescent="0.3">
      <c r="A2722" s="1" t="s">
        <v>2941</v>
      </c>
      <c r="B2722" s="1" t="s">
        <v>2941</v>
      </c>
      <c r="C2722" s="1" t="s">
        <v>4321</v>
      </c>
      <c r="D2722" s="1">
        <v>59.2</v>
      </c>
      <c r="E2722" s="1" t="s">
        <v>4330</v>
      </c>
      <c r="F2722" s="1">
        <v>7</v>
      </c>
      <c r="G2722" s="1" t="str">
        <f t="shared" si="102"/>
        <v>7/37</v>
      </c>
      <c r="H2722" s="1">
        <v>1600</v>
      </c>
      <c r="I2722" s="1">
        <v>100</v>
      </c>
      <c r="J2722" s="1">
        <v>80</v>
      </c>
      <c r="K2722" s="1" t="s">
        <v>203</v>
      </c>
      <c r="L2722" s="1" t="s">
        <v>4323</v>
      </c>
      <c r="M2722" s="1">
        <v>2014</v>
      </c>
      <c r="N2722" s="1">
        <v>43.474659358338101</v>
      </c>
      <c r="O2722" s="1">
        <v>-81.647833098198305</v>
      </c>
      <c r="Q2722" s="1" t="s">
        <v>4324</v>
      </c>
      <c r="R2722" s="1" t="s">
        <v>22</v>
      </c>
    </row>
    <row r="2723" spans="1:18" hidden="1" x14ac:dyDescent="0.3">
      <c r="A2723" s="1" t="s">
        <v>2941</v>
      </c>
      <c r="B2723" s="1" t="s">
        <v>2941</v>
      </c>
      <c r="C2723" s="1" t="s">
        <v>4321</v>
      </c>
      <c r="D2723" s="1">
        <v>59.2</v>
      </c>
      <c r="E2723" s="1" t="s">
        <v>4331</v>
      </c>
      <c r="F2723" s="1">
        <v>8</v>
      </c>
      <c r="G2723" s="1" t="str">
        <f t="shared" si="102"/>
        <v>8/37</v>
      </c>
      <c r="H2723" s="1">
        <v>1600</v>
      </c>
      <c r="I2723" s="1">
        <v>100</v>
      </c>
      <c r="J2723" s="1">
        <v>80</v>
      </c>
      <c r="K2723" s="1" t="s">
        <v>203</v>
      </c>
      <c r="L2723" s="1" t="s">
        <v>4323</v>
      </c>
      <c r="M2723" s="1">
        <v>2014</v>
      </c>
      <c r="N2723" s="1">
        <v>43.481445758520998</v>
      </c>
      <c r="O2723" s="1">
        <v>-81.653331115123905</v>
      </c>
      <c r="Q2723" s="1" t="s">
        <v>4324</v>
      </c>
      <c r="R2723" s="1" t="s">
        <v>22</v>
      </c>
    </row>
    <row r="2724" spans="1:18" hidden="1" x14ac:dyDescent="0.3">
      <c r="A2724" s="1" t="s">
        <v>2941</v>
      </c>
      <c r="B2724" s="1" t="s">
        <v>2941</v>
      </c>
      <c r="C2724" s="1" t="s">
        <v>4321</v>
      </c>
      <c r="D2724" s="1">
        <v>59.2</v>
      </c>
      <c r="E2724" s="1" t="s">
        <v>4332</v>
      </c>
      <c r="F2724" s="1">
        <v>9</v>
      </c>
      <c r="G2724" s="1" t="str">
        <f t="shared" si="102"/>
        <v>9/37</v>
      </c>
      <c r="H2724" s="1">
        <v>1600</v>
      </c>
      <c r="I2724" s="1">
        <v>100</v>
      </c>
      <c r="J2724" s="1">
        <v>80</v>
      </c>
      <c r="K2724" s="1" t="s">
        <v>203</v>
      </c>
      <c r="L2724" s="1" t="s">
        <v>4323</v>
      </c>
      <c r="M2724" s="1">
        <v>2014</v>
      </c>
      <c r="N2724" s="1">
        <v>43.488892280650397</v>
      </c>
      <c r="O2724" s="1">
        <v>-81.652698017744299</v>
      </c>
      <c r="Q2724" s="1" t="s">
        <v>4324</v>
      </c>
      <c r="R2724" s="1" t="s">
        <v>22</v>
      </c>
    </row>
    <row r="2725" spans="1:18" hidden="1" x14ac:dyDescent="0.3">
      <c r="A2725" s="1" t="s">
        <v>2941</v>
      </c>
      <c r="B2725" s="1" t="s">
        <v>2941</v>
      </c>
      <c r="C2725" s="1" t="s">
        <v>4321</v>
      </c>
      <c r="D2725" s="1">
        <v>59.2</v>
      </c>
      <c r="E2725" s="1" t="s">
        <v>4333</v>
      </c>
      <c r="F2725" s="1">
        <v>10</v>
      </c>
      <c r="G2725" s="1" t="str">
        <f t="shared" si="102"/>
        <v>10/37</v>
      </c>
      <c r="H2725" s="1">
        <v>1600</v>
      </c>
      <c r="I2725" s="1">
        <v>100</v>
      </c>
      <c r="J2725" s="1">
        <v>80</v>
      </c>
      <c r="K2725" s="1" t="s">
        <v>203</v>
      </c>
      <c r="L2725" s="1" t="s">
        <v>4323</v>
      </c>
      <c r="M2725" s="1">
        <v>2014</v>
      </c>
      <c r="N2725" s="1">
        <v>43.496193869892402</v>
      </c>
      <c r="O2725" s="1">
        <v>-81.654113213842507</v>
      </c>
      <c r="Q2725" s="1" t="s">
        <v>4324</v>
      </c>
      <c r="R2725" s="1" t="s">
        <v>22</v>
      </c>
    </row>
    <row r="2726" spans="1:18" hidden="1" x14ac:dyDescent="0.3">
      <c r="A2726" s="1" t="s">
        <v>2941</v>
      </c>
      <c r="B2726" s="1" t="s">
        <v>2941</v>
      </c>
      <c r="C2726" s="1" t="s">
        <v>4321</v>
      </c>
      <c r="D2726" s="1">
        <v>59.2</v>
      </c>
      <c r="E2726" s="1" t="s">
        <v>4334</v>
      </c>
      <c r="F2726" s="1">
        <v>11</v>
      </c>
      <c r="G2726" s="1" t="str">
        <f t="shared" si="102"/>
        <v>11/37</v>
      </c>
      <c r="H2726" s="1">
        <v>1600</v>
      </c>
      <c r="I2726" s="1">
        <v>100</v>
      </c>
      <c r="J2726" s="1">
        <v>80</v>
      </c>
      <c r="K2726" s="1" t="s">
        <v>203</v>
      </c>
      <c r="L2726" s="1" t="s">
        <v>4323</v>
      </c>
      <c r="M2726" s="1">
        <v>2014</v>
      </c>
      <c r="N2726" s="1">
        <v>43.501526939743002</v>
      </c>
      <c r="O2726" s="1">
        <v>-81.657107499562201</v>
      </c>
      <c r="Q2726" s="1" t="s">
        <v>4324</v>
      </c>
      <c r="R2726" s="1" t="s">
        <v>22</v>
      </c>
    </row>
    <row r="2727" spans="1:18" hidden="1" x14ac:dyDescent="0.3">
      <c r="A2727" s="1" t="s">
        <v>2941</v>
      </c>
      <c r="B2727" s="1" t="s">
        <v>2941</v>
      </c>
      <c r="C2727" s="1" t="s">
        <v>4321</v>
      </c>
      <c r="D2727" s="1">
        <v>59.2</v>
      </c>
      <c r="E2727" s="1" t="s">
        <v>4335</v>
      </c>
      <c r="F2727" s="1">
        <v>12</v>
      </c>
      <c r="G2727" s="1" t="str">
        <f t="shared" si="102"/>
        <v>12/37</v>
      </c>
      <c r="H2727" s="1">
        <v>1600</v>
      </c>
      <c r="I2727" s="1">
        <v>100</v>
      </c>
      <c r="J2727" s="1">
        <v>80</v>
      </c>
      <c r="K2727" s="1" t="s">
        <v>203</v>
      </c>
      <c r="L2727" s="1" t="s">
        <v>4323</v>
      </c>
      <c r="M2727" s="1">
        <v>2014</v>
      </c>
      <c r="N2727" s="1">
        <v>43.496253728434297</v>
      </c>
      <c r="O2727" s="1">
        <v>-81.676356483247901</v>
      </c>
      <c r="Q2727" s="1" t="s">
        <v>4324</v>
      </c>
      <c r="R2727" s="1" t="s">
        <v>22</v>
      </c>
    </row>
    <row r="2728" spans="1:18" hidden="1" x14ac:dyDescent="0.3">
      <c r="A2728" s="1" t="s">
        <v>2941</v>
      </c>
      <c r="B2728" s="1" t="s">
        <v>2941</v>
      </c>
      <c r="C2728" s="1" t="s">
        <v>4321</v>
      </c>
      <c r="D2728" s="1">
        <v>59.2</v>
      </c>
      <c r="E2728" s="1" t="s">
        <v>4336</v>
      </c>
      <c r="F2728" s="1">
        <v>13</v>
      </c>
      <c r="G2728" s="1" t="str">
        <f t="shared" si="102"/>
        <v>13/37</v>
      </c>
      <c r="H2728" s="1">
        <v>1600</v>
      </c>
      <c r="I2728" s="1">
        <v>100</v>
      </c>
      <c r="J2728" s="1">
        <v>80</v>
      </c>
      <c r="K2728" s="1" t="s">
        <v>203</v>
      </c>
      <c r="L2728" s="1" t="s">
        <v>4323</v>
      </c>
      <c r="M2728" s="1">
        <v>2014</v>
      </c>
      <c r="N2728" s="1">
        <v>43.499236475454097</v>
      </c>
      <c r="O2728" s="1">
        <v>-81.676807130184102</v>
      </c>
      <c r="Q2728" s="1" t="s">
        <v>4324</v>
      </c>
      <c r="R2728" s="1" t="s">
        <v>22</v>
      </c>
    </row>
    <row r="2729" spans="1:18" hidden="1" x14ac:dyDescent="0.3">
      <c r="A2729" s="1" t="s">
        <v>2941</v>
      </c>
      <c r="B2729" s="1" t="s">
        <v>2941</v>
      </c>
      <c r="C2729" s="1" t="s">
        <v>4321</v>
      </c>
      <c r="D2729" s="1">
        <v>59.2</v>
      </c>
      <c r="E2729" s="1" t="s">
        <v>4337</v>
      </c>
      <c r="F2729" s="1">
        <v>14</v>
      </c>
      <c r="G2729" s="1" t="str">
        <f t="shared" si="102"/>
        <v>14/37</v>
      </c>
      <c r="H2729" s="1">
        <v>1600</v>
      </c>
      <c r="I2729" s="1">
        <v>100</v>
      </c>
      <c r="J2729" s="1">
        <v>80</v>
      </c>
      <c r="K2729" s="1" t="s">
        <v>203</v>
      </c>
      <c r="L2729" s="1" t="s">
        <v>4323</v>
      </c>
      <c r="M2729" s="1">
        <v>2014</v>
      </c>
      <c r="N2729" s="1">
        <v>43.509042800422002</v>
      </c>
      <c r="O2729" s="1">
        <v>-81.658050273175604</v>
      </c>
      <c r="Q2729" s="1" t="s">
        <v>4324</v>
      </c>
      <c r="R2729" s="1" t="s">
        <v>22</v>
      </c>
    </row>
    <row r="2730" spans="1:18" hidden="1" x14ac:dyDescent="0.3">
      <c r="A2730" s="1" t="s">
        <v>2941</v>
      </c>
      <c r="B2730" s="1" t="s">
        <v>2941</v>
      </c>
      <c r="C2730" s="1" t="s">
        <v>4321</v>
      </c>
      <c r="D2730" s="1">
        <v>59.2</v>
      </c>
      <c r="E2730" s="1" t="s">
        <v>4338</v>
      </c>
      <c r="F2730" s="1">
        <v>15</v>
      </c>
      <c r="G2730" s="1" t="str">
        <f t="shared" si="102"/>
        <v>15/37</v>
      </c>
      <c r="H2730" s="1">
        <v>1600</v>
      </c>
      <c r="I2730" s="1">
        <v>100</v>
      </c>
      <c r="J2730" s="1">
        <v>80</v>
      </c>
      <c r="K2730" s="1" t="s">
        <v>203</v>
      </c>
      <c r="L2730" s="1" t="s">
        <v>4323</v>
      </c>
      <c r="M2730" s="1">
        <v>2014</v>
      </c>
      <c r="N2730" s="1">
        <v>43.518339075939203</v>
      </c>
      <c r="O2730" s="1">
        <v>-81.660957573374702</v>
      </c>
      <c r="Q2730" s="1" t="s">
        <v>4324</v>
      </c>
      <c r="R2730" s="1" t="s">
        <v>22</v>
      </c>
    </row>
    <row r="2731" spans="1:18" hidden="1" x14ac:dyDescent="0.3">
      <c r="A2731" s="1" t="s">
        <v>2941</v>
      </c>
      <c r="B2731" s="1" t="s">
        <v>2941</v>
      </c>
      <c r="C2731" s="1" t="s">
        <v>4321</v>
      </c>
      <c r="D2731" s="1">
        <v>59.2</v>
      </c>
      <c r="E2731" s="1" t="s">
        <v>4339</v>
      </c>
      <c r="F2731" s="1">
        <v>16</v>
      </c>
      <c r="G2731" s="1" t="str">
        <f t="shared" si="102"/>
        <v>16/37</v>
      </c>
      <c r="H2731" s="1">
        <v>1600</v>
      </c>
      <c r="I2731" s="1">
        <v>100</v>
      </c>
      <c r="J2731" s="1">
        <v>80</v>
      </c>
      <c r="K2731" s="1" t="s">
        <v>203</v>
      </c>
      <c r="L2731" s="1" t="s">
        <v>4323</v>
      </c>
      <c r="M2731" s="1">
        <v>2014</v>
      </c>
      <c r="N2731" s="1">
        <v>43.522526297050902</v>
      </c>
      <c r="O2731" s="1">
        <v>-81.662367593713597</v>
      </c>
      <c r="Q2731" s="1" t="s">
        <v>4324</v>
      </c>
      <c r="R2731" s="1" t="s">
        <v>22</v>
      </c>
    </row>
    <row r="2732" spans="1:18" hidden="1" x14ac:dyDescent="0.3">
      <c r="A2732" s="1" t="s">
        <v>2941</v>
      </c>
      <c r="B2732" s="1" t="s">
        <v>2941</v>
      </c>
      <c r="C2732" s="1" t="s">
        <v>4321</v>
      </c>
      <c r="D2732" s="1">
        <v>59.2</v>
      </c>
      <c r="E2732" s="1" t="s">
        <v>4340</v>
      </c>
      <c r="F2732" s="1">
        <v>17</v>
      </c>
      <c r="G2732" s="1" t="str">
        <f t="shared" si="102"/>
        <v>17/37</v>
      </c>
      <c r="H2732" s="1">
        <v>1600</v>
      </c>
      <c r="I2732" s="1">
        <v>100</v>
      </c>
      <c r="J2732" s="1">
        <v>80</v>
      </c>
      <c r="K2732" s="1" t="s">
        <v>203</v>
      </c>
      <c r="L2732" s="1" t="s">
        <v>4323</v>
      </c>
      <c r="M2732" s="1">
        <v>2014</v>
      </c>
      <c r="N2732" s="1">
        <v>43.529449126101603</v>
      </c>
      <c r="O2732" s="1">
        <v>-81.662040802542705</v>
      </c>
      <c r="Q2732" s="1" t="s">
        <v>4324</v>
      </c>
      <c r="R2732" s="1" t="s">
        <v>22</v>
      </c>
    </row>
    <row r="2733" spans="1:18" hidden="1" x14ac:dyDescent="0.3">
      <c r="A2733" s="1" t="s">
        <v>2941</v>
      </c>
      <c r="B2733" s="1" t="s">
        <v>2941</v>
      </c>
      <c r="C2733" s="1" t="s">
        <v>4321</v>
      </c>
      <c r="D2733" s="1">
        <v>59.2</v>
      </c>
      <c r="E2733" s="1" t="s">
        <v>4341</v>
      </c>
      <c r="F2733" s="1">
        <v>18</v>
      </c>
      <c r="G2733" s="1" t="str">
        <f t="shared" si="102"/>
        <v>18/37</v>
      </c>
      <c r="H2733" s="1">
        <v>1600</v>
      </c>
      <c r="I2733" s="1">
        <v>100</v>
      </c>
      <c r="J2733" s="1">
        <v>80</v>
      </c>
      <c r="K2733" s="1" t="s">
        <v>203</v>
      </c>
      <c r="L2733" s="1" t="s">
        <v>4323</v>
      </c>
      <c r="M2733" s="1">
        <v>2014</v>
      </c>
      <c r="N2733" s="1">
        <v>43.5379979590696</v>
      </c>
      <c r="O2733" s="1">
        <v>-81.6659689266219</v>
      </c>
      <c r="Q2733" s="1" t="s">
        <v>4324</v>
      </c>
      <c r="R2733" s="1" t="s">
        <v>22</v>
      </c>
    </row>
    <row r="2734" spans="1:18" hidden="1" x14ac:dyDescent="0.3">
      <c r="A2734" s="1" t="s">
        <v>2941</v>
      </c>
      <c r="B2734" s="1" t="s">
        <v>2941</v>
      </c>
      <c r="C2734" s="1" t="s">
        <v>4321</v>
      </c>
      <c r="D2734" s="1">
        <v>59.2</v>
      </c>
      <c r="E2734" s="1" t="s">
        <v>4342</v>
      </c>
      <c r="F2734" s="1">
        <v>19</v>
      </c>
      <c r="G2734" s="1" t="str">
        <f t="shared" si="102"/>
        <v>19/37</v>
      </c>
      <c r="H2734" s="1">
        <v>1600</v>
      </c>
      <c r="I2734" s="1">
        <v>100</v>
      </c>
      <c r="J2734" s="1">
        <v>80</v>
      </c>
      <c r="K2734" s="1" t="s">
        <v>203</v>
      </c>
      <c r="L2734" s="1" t="s">
        <v>4323</v>
      </c>
      <c r="M2734" s="1">
        <v>2014</v>
      </c>
      <c r="N2734" s="1">
        <v>43.535816973190798</v>
      </c>
      <c r="O2734" s="1">
        <v>-81.640756215914905</v>
      </c>
      <c r="Q2734" s="1" t="s">
        <v>4324</v>
      </c>
      <c r="R2734" s="1" t="s">
        <v>22</v>
      </c>
    </row>
    <row r="2735" spans="1:18" hidden="1" x14ac:dyDescent="0.3">
      <c r="A2735" s="1" t="s">
        <v>2941</v>
      </c>
      <c r="B2735" s="1" t="s">
        <v>2941</v>
      </c>
      <c r="C2735" s="1" t="s">
        <v>4321</v>
      </c>
      <c r="D2735" s="1">
        <v>59.2</v>
      </c>
      <c r="E2735" s="1" t="s">
        <v>4343</v>
      </c>
      <c r="F2735" s="1">
        <v>20</v>
      </c>
      <c r="G2735" s="1" t="str">
        <f t="shared" si="102"/>
        <v>20/37</v>
      </c>
      <c r="H2735" s="1">
        <v>1600</v>
      </c>
      <c r="I2735" s="1">
        <v>100</v>
      </c>
      <c r="J2735" s="1">
        <v>80</v>
      </c>
      <c r="K2735" s="1" t="s">
        <v>203</v>
      </c>
      <c r="L2735" s="1" t="s">
        <v>4323</v>
      </c>
      <c r="M2735" s="1">
        <v>2014</v>
      </c>
      <c r="N2735" s="1">
        <v>43.522130513143303</v>
      </c>
      <c r="O2735" s="1">
        <v>-81.629718841738693</v>
      </c>
      <c r="Q2735" s="1" t="s">
        <v>4324</v>
      </c>
      <c r="R2735" s="1" t="s">
        <v>22</v>
      </c>
    </row>
    <row r="2736" spans="1:18" hidden="1" x14ac:dyDescent="0.3">
      <c r="A2736" s="1" t="s">
        <v>2941</v>
      </c>
      <c r="B2736" s="1" t="s">
        <v>2941</v>
      </c>
      <c r="C2736" s="1" t="s">
        <v>4321</v>
      </c>
      <c r="D2736" s="1">
        <v>59.2</v>
      </c>
      <c r="E2736" s="1" t="s">
        <v>4344</v>
      </c>
      <c r="F2736" s="1">
        <v>21</v>
      </c>
      <c r="G2736" s="1" t="str">
        <f t="shared" si="102"/>
        <v>21/37</v>
      </c>
      <c r="H2736" s="1">
        <v>1600</v>
      </c>
      <c r="I2736" s="1">
        <v>100</v>
      </c>
      <c r="J2736" s="1">
        <v>80</v>
      </c>
      <c r="K2736" s="1" t="s">
        <v>203</v>
      </c>
      <c r="L2736" s="1" t="s">
        <v>4323</v>
      </c>
      <c r="M2736" s="1">
        <v>2014</v>
      </c>
      <c r="N2736" s="1">
        <v>43.521979577216499</v>
      </c>
      <c r="O2736" s="1">
        <v>-81.609725526522993</v>
      </c>
      <c r="Q2736" s="1" t="s">
        <v>4324</v>
      </c>
      <c r="R2736" s="1" t="s">
        <v>22</v>
      </c>
    </row>
    <row r="2737" spans="1:18" hidden="1" x14ac:dyDescent="0.3">
      <c r="A2737" s="1" t="s">
        <v>2941</v>
      </c>
      <c r="B2737" s="1" t="s">
        <v>2941</v>
      </c>
      <c r="C2737" s="1" t="s">
        <v>4321</v>
      </c>
      <c r="D2737" s="1">
        <v>59.2</v>
      </c>
      <c r="E2737" s="1" t="s">
        <v>4345</v>
      </c>
      <c r="F2737" s="1">
        <v>22</v>
      </c>
      <c r="G2737" s="1" t="str">
        <f t="shared" si="102"/>
        <v>22/37</v>
      </c>
      <c r="H2737" s="1">
        <v>1600</v>
      </c>
      <c r="I2737" s="1">
        <v>100</v>
      </c>
      <c r="J2737" s="1">
        <v>80</v>
      </c>
      <c r="K2737" s="1" t="s">
        <v>203</v>
      </c>
      <c r="L2737" s="1" t="s">
        <v>4323</v>
      </c>
      <c r="M2737" s="1">
        <v>2014</v>
      </c>
      <c r="N2737" s="1">
        <v>43.522372192701098</v>
      </c>
      <c r="O2737" s="1">
        <v>-81.604075741117299</v>
      </c>
      <c r="Q2737" s="1" t="s">
        <v>4324</v>
      </c>
      <c r="R2737" s="1" t="s">
        <v>22</v>
      </c>
    </row>
    <row r="2738" spans="1:18" hidden="1" x14ac:dyDescent="0.3">
      <c r="A2738" s="1" t="s">
        <v>2941</v>
      </c>
      <c r="B2738" s="1" t="s">
        <v>2941</v>
      </c>
      <c r="C2738" s="1" t="s">
        <v>4321</v>
      </c>
      <c r="D2738" s="1">
        <v>59.2</v>
      </c>
      <c r="E2738" s="1" t="s">
        <v>4346</v>
      </c>
      <c r="F2738" s="1">
        <v>23</v>
      </c>
      <c r="G2738" s="1" t="str">
        <f t="shared" si="102"/>
        <v>23/37</v>
      </c>
      <c r="H2738" s="1">
        <v>1600</v>
      </c>
      <c r="I2738" s="1">
        <v>100</v>
      </c>
      <c r="J2738" s="1">
        <v>80</v>
      </c>
      <c r="K2738" s="1" t="s">
        <v>203</v>
      </c>
      <c r="L2738" s="1" t="s">
        <v>4323</v>
      </c>
      <c r="M2738" s="1">
        <v>2014</v>
      </c>
      <c r="N2738" s="1">
        <v>43.517739085844099</v>
      </c>
      <c r="O2738" s="1">
        <v>-81.629063568934498</v>
      </c>
      <c r="Q2738" s="1" t="s">
        <v>4324</v>
      </c>
      <c r="R2738" s="1" t="s">
        <v>22</v>
      </c>
    </row>
    <row r="2739" spans="1:18" hidden="1" x14ac:dyDescent="0.3">
      <c r="A2739" s="1" t="s">
        <v>2941</v>
      </c>
      <c r="B2739" s="1" t="s">
        <v>2941</v>
      </c>
      <c r="C2739" s="1" t="s">
        <v>4321</v>
      </c>
      <c r="D2739" s="1">
        <v>59.2</v>
      </c>
      <c r="E2739" s="1" t="s">
        <v>4347</v>
      </c>
      <c r="F2739" s="1">
        <v>24</v>
      </c>
      <c r="G2739" s="1" t="str">
        <f t="shared" si="102"/>
        <v>24/37</v>
      </c>
      <c r="H2739" s="1">
        <v>1600</v>
      </c>
      <c r="I2739" s="1">
        <v>100</v>
      </c>
      <c r="J2739" s="1">
        <v>80</v>
      </c>
      <c r="K2739" s="1" t="s">
        <v>203</v>
      </c>
      <c r="L2739" s="1" t="s">
        <v>4323</v>
      </c>
      <c r="M2739" s="1">
        <v>2014</v>
      </c>
      <c r="N2739" s="1">
        <v>43.512292845410002</v>
      </c>
      <c r="O2739" s="1">
        <v>-81.627115847808795</v>
      </c>
      <c r="Q2739" s="1" t="s">
        <v>4324</v>
      </c>
      <c r="R2739" s="1" t="s">
        <v>22</v>
      </c>
    </row>
    <row r="2740" spans="1:18" hidden="1" x14ac:dyDescent="0.3">
      <c r="A2740" s="1" t="s">
        <v>2941</v>
      </c>
      <c r="B2740" s="1" t="s">
        <v>2941</v>
      </c>
      <c r="C2740" s="1" t="s">
        <v>4321</v>
      </c>
      <c r="D2740" s="1">
        <v>59.2</v>
      </c>
      <c r="E2740" s="1" t="s">
        <v>4348</v>
      </c>
      <c r="F2740" s="1">
        <v>25</v>
      </c>
      <c r="G2740" s="1" t="str">
        <f t="shared" si="102"/>
        <v>25/37</v>
      </c>
      <c r="H2740" s="1">
        <v>1600</v>
      </c>
      <c r="I2740" s="1">
        <v>100</v>
      </c>
      <c r="J2740" s="1">
        <v>80</v>
      </c>
      <c r="K2740" s="1" t="s">
        <v>203</v>
      </c>
      <c r="L2740" s="1" t="s">
        <v>4323</v>
      </c>
      <c r="M2740" s="1">
        <v>2014</v>
      </c>
      <c r="N2740" s="1">
        <v>43.504193224707599</v>
      </c>
      <c r="O2740" s="1">
        <v>-81.626077392268499</v>
      </c>
      <c r="Q2740" s="1" t="s">
        <v>4324</v>
      </c>
      <c r="R2740" s="1" t="s">
        <v>22</v>
      </c>
    </row>
    <row r="2741" spans="1:18" hidden="1" x14ac:dyDescent="0.3">
      <c r="A2741" s="1" t="s">
        <v>2941</v>
      </c>
      <c r="B2741" s="1" t="s">
        <v>2941</v>
      </c>
      <c r="C2741" s="1" t="s">
        <v>4321</v>
      </c>
      <c r="D2741" s="1">
        <v>59.2</v>
      </c>
      <c r="E2741" s="1" t="s">
        <v>4349</v>
      </c>
      <c r="F2741" s="1">
        <v>26</v>
      </c>
      <c r="G2741" s="1" t="str">
        <f t="shared" si="102"/>
        <v>26/37</v>
      </c>
      <c r="H2741" s="1">
        <v>1600</v>
      </c>
      <c r="I2741" s="1">
        <v>100</v>
      </c>
      <c r="J2741" s="1">
        <v>80</v>
      </c>
      <c r="K2741" s="1" t="s">
        <v>203</v>
      </c>
      <c r="L2741" s="1" t="s">
        <v>4323</v>
      </c>
      <c r="M2741" s="1">
        <v>2014</v>
      </c>
      <c r="N2741" s="1">
        <v>43.507316006905398</v>
      </c>
      <c r="O2741" s="1">
        <v>-81.607167154697606</v>
      </c>
      <c r="Q2741" s="1" t="s">
        <v>4324</v>
      </c>
      <c r="R2741" s="1" t="s">
        <v>22</v>
      </c>
    </row>
    <row r="2742" spans="1:18" hidden="1" x14ac:dyDescent="0.3">
      <c r="A2742" s="1" t="s">
        <v>2941</v>
      </c>
      <c r="B2742" s="1" t="s">
        <v>2941</v>
      </c>
      <c r="C2742" s="1" t="s">
        <v>4321</v>
      </c>
      <c r="D2742" s="1">
        <v>59.2</v>
      </c>
      <c r="E2742" s="1" t="s">
        <v>4350</v>
      </c>
      <c r="F2742" s="1">
        <v>27</v>
      </c>
      <c r="G2742" s="1" t="str">
        <f t="shared" si="102"/>
        <v>27/37</v>
      </c>
      <c r="H2742" s="1">
        <v>1600</v>
      </c>
      <c r="I2742" s="1">
        <v>100</v>
      </c>
      <c r="J2742" s="1">
        <v>80</v>
      </c>
      <c r="K2742" s="1" t="s">
        <v>203</v>
      </c>
      <c r="L2742" s="1" t="s">
        <v>4323</v>
      </c>
      <c r="M2742" s="1">
        <v>2014</v>
      </c>
      <c r="N2742" s="1">
        <v>43.496992943435302</v>
      </c>
      <c r="O2742" s="1">
        <v>-81.631226627503807</v>
      </c>
      <c r="Q2742" s="1" t="s">
        <v>4324</v>
      </c>
      <c r="R2742" s="1" t="s">
        <v>22</v>
      </c>
    </row>
    <row r="2743" spans="1:18" hidden="1" x14ac:dyDescent="0.3">
      <c r="A2743" s="1" t="s">
        <v>2941</v>
      </c>
      <c r="B2743" s="1" t="s">
        <v>2941</v>
      </c>
      <c r="C2743" s="1" t="s">
        <v>4321</v>
      </c>
      <c r="D2743" s="1">
        <v>59.2</v>
      </c>
      <c r="E2743" s="1" t="s">
        <v>4351</v>
      </c>
      <c r="F2743" s="1">
        <v>28</v>
      </c>
      <c r="G2743" s="1" t="str">
        <f t="shared" si="102"/>
        <v>28/37</v>
      </c>
      <c r="H2743" s="1">
        <v>1600</v>
      </c>
      <c r="I2743" s="1">
        <v>100</v>
      </c>
      <c r="J2743" s="1">
        <v>80</v>
      </c>
      <c r="K2743" s="1" t="s">
        <v>203</v>
      </c>
      <c r="L2743" s="1" t="s">
        <v>4323</v>
      </c>
      <c r="M2743" s="1">
        <v>2014</v>
      </c>
      <c r="N2743" s="1">
        <v>43.484035428826402</v>
      </c>
      <c r="O2743" s="1">
        <v>-81.628703698530003</v>
      </c>
      <c r="Q2743" s="1" t="s">
        <v>4324</v>
      </c>
      <c r="R2743" s="1" t="s">
        <v>22</v>
      </c>
    </row>
    <row r="2744" spans="1:18" hidden="1" x14ac:dyDescent="0.3">
      <c r="A2744" s="1" t="s">
        <v>2941</v>
      </c>
      <c r="B2744" s="1" t="s">
        <v>2941</v>
      </c>
      <c r="C2744" s="1" t="s">
        <v>4321</v>
      </c>
      <c r="D2744" s="1">
        <v>59.2</v>
      </c>
      <c r="E2744" s="1" t="s">
        <v>4352</v>
      </c>
      <c r="F2744" s="1">
        <v>29</v>
      </c>
      <c r="G2744" s="1" t="str">
        <f t="shared" si="102"/>
        <v>29/37</v>
      </c>
      <c r="H2744" s="1">
        <v>1600</v>
      </c>
      <c r="I2744" s="1">
        <v>100</v>
      </c>
      <c r="J2744" s="1">
        <v>80</v>
      </c>
      <c r="K2744" s="1" t="s">
        <v>203</v>
      </c>
      <c r="L2744" s="1" t="s">
        <v>4323</v>
      </c>
      <c r="M2744" s="1">
        <v>2014</v>
      </c>
      <c r="N2744" s="1">
        <v>43.478751219622602</v>
      </c>
      <c r="O2744" s="1">
        <v>-81.627053897326803</v>
      </c>
      <c r="Q2744" s="1" t="s">
        <v>4324</v>
      </c>
      <c r="R2744" s="1" t="s">
        <v>22</v>
      </c>
    </row>
    <row r="2745" spans="1:18" hidden="1" x14ac:dyDescent="0.3">
      <c r="A2745" s="1" t="s">
        <v>2941</v>
      </c>
      <c r="B2745" s="1" t="s">
        <v>2941</v>
      </c>
      <c r="C2745" s="1" t="s">
        <v>4321</v>
      </c>
      <c r="D2745" s="1">
        <v>59.2</v>
      </c>
      <c r="E2745" s="1" t="s">
        <v>4353</v>
      </c>
      <c r="F2745" s="1">
        <v>30</v>
      </c>
      <c r="G2745" s="1" t="str">
        <f t="shared" si="102"/>
        <v>30/37</v>
      </c>
      <c r="H2745" s="1">
        <v>1600</v>
      </c>
      <c r="I2745" s="1">
        <v>100</v>
      </c>
      <c r="J2745" s="1">
        <v>80</v>
      </c>
      <c r="K2745" s="1" t="s">
        <v>203</v>
      </c>
      <c r="L2745" s="1" t="s">
        <v>4323</v>
      </c>
      <c r="M2745" s="1">
        <v>2014</v>
      </c>
      <c r="N2745" s="1">
        <v>43.475336787708798</v>
      </c>
      <c r="O2745" s="1">
        <v>-81.625653916789403</v>
      </c>
      <c r="Q2745" s="1" t="s">
        <v>4324</v>
      </c>
      <c r="R2745" s="1" t="s">
        <v>22</v>
      </c>
    </row>
    <row r="2746" spans="1:18" hidden="1" x14ac:dyDescent="0.3">
      <c r="A2746" s="1" t="s">
        <v>2941</v>
      </c>
      <c r="B2746" s="1" t="s">
        <v>2941</v>
      </c>
      <c r="C2746" s="1" t="s">
        <v>4321</v>
      </c>
      <c r="D2746" s="1">
        <v>59.2</v>
      </c>
      <c r="E2746" s="1" t="s">
        <v>4354</v>
      </c>
      <c r="F2746" s="1">
        <v>31</v>
      </c>
      <c r="G2746" s="1" t="str">
        <f t="shared" si="102"/>
        <v>31/37</v>
      </c>
      <c r="H2746" s="1">
        <v>1600</v>
      </c>
      <c r="I2746" s="1">
        <v>100</v>
      </c>
      <c r="J2746" s="1">
        <v>80</v>
      </c>
      <c r="K2746" s="1" t="s">
        <v>203</v>
      </c>
      <c r="L2746" s="1" t="s">
        <v>4323</v>
      </c>
      <c r="M2746" s="1">
        <v>2014</v>
      </c>
      <c r="N2746" s="1">
        <v>43.475784939864504</v>
      </c>
      <c r="O2746" s="1">
        <v>-81.618019784122794</v>
      </c>
      <c r="Q2746" s="1" t="s">
        <v>4324</v>
      </c>
      <c r="R2746" s="1" t="s">
        <v>22</v>
      </c>
    </row>
    <row r="2747" spans="1:18" hidden="1" x14ac:dyDescent="0.3">
      <c r="A2747" s="1" t="s">
        <v>2941</v>
      </c>
      <c r="B2747" s="1" t="s">
        <v>2941</v>
      </c>
      <c r="C2747" s="1" t="s">
        <v>4321</v>
      </c>
      <c r="D2747" s="1">
        <v>59.2</v>
      </c>
      <c r="E2747" s="1" t="s">
        <v>4355</v>
      </c>
      <c r="F2747" s="1">
        <v>32</v>
      </c>
      <c r="G2747" s="1" t="str">
        <f t="shared" si="102"/>
        <v>32/37</v>
      </c>
      <c r="H2747" s="1">
        <v>1600</v>
      </c>
      <c r="I2747" s="1">
        <v>100</v>
      </c>
      <c r="J2747" s="1">
        <v>80</v>
      </c>
      <c r="K2747" s="1" t="s">
        <v>203</v>
      </c>
      <c r="L2747" s="1" t="s">
        <v>4323</v>
      </c>
      <c r="M2747" s="1">
        <v>2014</v>
      </c>
      <c r="N2747" s="1">
        <v>43.492293072625898</v>
      </c>
      <c r="O2747" s="1">
        <v>-81.597952663783104</v>
      </c>
      <c r="Q2747" s="1" t="s">
        <v>4324</v>
      </c>
      <c r="R2747" s="1" t="s">
        <v>22</v>
      </c>
    </row>
    <row r="2748" spans="1:18" hidden="1" x14ac:dyDescent="0.3">
      <c r="A2748" s="1" t="s">
        <v>2941</v>
      </c>
      <c r="B2748" s="1" t="s">
        <v>2941</v>
      </c>
      <c r="C2748" s="1" t="s">
        <v>4321</v>
      </c>
      <c r="D2748" s="1">
        <v>59.2</v>
      </c>
      <c r="E2748" s="1" t="s">
        <v>4356</v>
      </c>
      <c r="F2748" s="1">
        <v>33</v>
      </c>
      <c r="G2748" s="1" t="str">
        <f t="shared" si="102"/>
        <v>33/37</v>
      </c>
      <c r="H2748" s="1">
        <v>1600</v>
      </c>
      <c r="I2748" s="1">
        <v>100</v>
      </c>
      <c r="J2748" s="1">
        <v>80</v>
      </c>
      <c r="K2748" s="1" t="s">
        <v>203</v>
      </c>
      <c r="L2748" s="1" t="s">
        <v>4323</v>
      </c>
      <c r="M2748" s="1">
        <v>2014</v>
      </c>
      <c r="N2748" s="1">
        <v>43.489614948630901</v>
      </c>
      <c r="O2748" s="1">
        <v>-81.596596582851205</v>
      </c>
      <c r="Q2748" s="1" t="s">
        <v>4324</v>
      </c>
      <c r="R2748" s="1" t="s">
        <v>22</v>
      </c>
    </row>
    <row r="2749" spans="1:18" hidden="1" x14ac:dyDescent="0.3">
      <c r="A2749" s="1" t="s">
        <v>2941</v>
      </c>
      <c r="B2749" s="1" t="s">
        <v>2941</v>
      </c>
      <c r="C2749" s="1" t="s">
        <v>4321</v>
      </c>
      <c r="D2749" s="1">
        <v>59.2</v>
      </c>
      <c r="E2749" s="1" t="s">
        <v>4357</v>
      </c>
      <c r="F2749" s="1">
        <v>34</v>
      </c>
      <c r="G2749" s="1" t="str">
        <f t="shared" si="102"/>
        <v>34/37</v>
      </c>
      <c r="H2749" s="1">
        <v>1600</v>
      </c>
      <c r="I2749" s="1">
        <v>100</v>
      </c>
      <c r="J2749" s="1">
        <v>80</v>
      </c>
      <c r="K2749" s="1" t="s">
        <v>203</v>
      </c>
      <c r="L2749" s="1" t="s">
        <v>4323</v>
      </c>
      <c r="M2749" s="1">
        <v>2014</v>
      </c>
      <c r="N2749" s="1">
        <v>43.4913891956679</v>
      </c>
      <c r="O2749" s="1">
        <v>-81.577640763359796</v>
      </c>
      <c r="Q2749" s="1" t="s">
        <v>4324</v>
      </c>
      <c r="R2749" s="1" t="s">
        <v>22</v>
      </c>
    </row>
    <row r="2750" spans="1:18" hidden="1" x14ac:dyDescent="0.3">
      <c r="A2750" s="1" t="s">
        <v>2941</v>
      </c>
      <c r="B2750" s="1" t="s">
        <v>2941</v>
      </c>
      <c r="C2750" s="1" t="s">
        <v>4321</v>
      </c>
      <c r="D2750" s="1">
        <v>59.2</v>
      </c>
      <c r="E2750" s="1" t="s">
        <v>4358</v>
      </c>
      <c r="F2750" s="1">
        <v>35</v>
      </c>
      <c r="G2750" s="1" t="str">
        <f t="shared" si="102"/>
        <v>35/37</v>
      </c>
      <c r="H2750" s="1">
        <v>1600</v>
      </c>
      <c r="I2750" s="1">
        <v>100</v>
      </c>
      <c r="J2750" s="1">
        <v>80</v>
      </c>
      <c r="K2750" s="1" t="s">
        <v>203</v>
      </c>
      <c r="L2750" s="1" t="s">
        <v>4323</v>
      </c>
      <c r="M2750" s="1">
        <v>2014</v>
      </c>
      <c r="N2750" s="1">
        <v>43.468904919820197</v>
      </c>
      <c r="O2750" s="1">
        <v>-81.617012045662904</v>
      </c>
      <c r="Q2750" s="1" t="s">
        <v>4324</v>
      </c>
      <c r="R2750" s="1" t="s">
        <v>22</v>
      </c>
    </row>
    <row r="2751" spans="1:18" hidden="1" x14ac:dyDescent="0.3">
      <c r="A2751" s="1" t="s">
        <v>2941</v>
      </c>
      <c r="B2751" s="1" t="s">
        <v>2941</v>
      </c>
      <c r="C2751" s="1" t="s">
        <v>4321</v>
      </c>
      <c r="D2751" s="1">
        <v>59.2</v>
      </c>
      <c r="E2751" s="1" t="s">
        <v>4359</v>
      </c>
      <c r="F2751" s="1">
        <v>36</v>
      </c>
      <c r="G2751" s="1" t="str">
        <f t="shared" si="102"/>
        <v>36/37</v>
      </c>
      <c r="H2751" s="1">
        <v>1600</v>
      </c>
      <c r="I2751" s="1">
        <v>100</v>
      </c>
      <c r="J2751" s="1">
        <v>80</v>
      </c>
      <c r="K2751" s="1" t="s">
        <v>203</v>
      </c>
      <c r="L2751" s="1" t="s">
        <v>4323</v>
      </c>
      <c r="M2751" s="1">
        <v>2014</v>
      </c>
      <c r="N2751" s="1">
        <v>43.465070445498696</v>
      </c>
      <c r="O2751" s="1">
        <v>-81.6176105233057</v>
      </c>
      <c r="Q2751" s="1" t="s">
        <v>4324</v>
      </c>
      <c r="R2751" s="1" t="s">
        <v>22</v>
      </c>
    </row>
    <row r="2752" spans="1:18" hidden="1" x14ac:dyDescent="0.3">
      <c r="A2752" s="1" t="s">
        <v>2941</v>
      </c>
      <c r="B2752" s="1" t="s">
        <v>2941</v>
      </c>
      <c r="C2752" s="1" t="s">
        <v>4321</v>
      </c>
      <c r="D2752" s="1">
        <v>59.2</v>
      </c>
      <c r="E2752" s="1" t="s">
        <v>4360</v>
      </c>
      <c r="F2752" s="1">
        <v>37</v>
      </c>
      <c r="G2752" s="1" t="str">
        <f t="shared" si="102"/>
        <v>37/37</v>
      </c>
      <c r="H2752" s="1">
        <v>1600</v>
      </c>
      <c r="I2752" s="1">
        <v>100</v>
      </c>
      <c r="J2752" s="1">
        <v>80</v>
      </c>
      <c r="K2752" s="1" t="s">
        <v>203</v>
      </c>
      <c r="L2752" s="1" t="s">
        <v>4323</v>
      </c>
      <c r="M2752" s="1">
        <v>2014</v>
      </c>
      <c r="N2752" s="1">
        <v>43.448668011271202</v>
      </c>
      <c r="O2752" s="1">
        <v>-81.611015775097599</v>
      </c>
      <c r="Q2752" s="1" t="s">
        <v>4324</v>
      </c>
      <c r="R2752" s="1" t="s">
        <v>22</v>
      </c>
    </row>
    <row r="2753" spans="1:18" hidden="1" x14ac:dyDescent="0.3">
      <c r="A2753" s="1" t="s">
        <v>2941</v>
      </c>
      <c r="B2753" s="1" t="s">
        <v>2941</v>
      </c>
      <c r="C2753" s="1" t="s">
        <v>4361</v>
      </c>
      <c r="D2753" s="1">
        <v>72.900000000000006</v>
      </c>
      <c r="E2753" s="1" t="s">
        <v>4362</v>
      </c>
      <c r="F2753" s="1">
        <v>1</v>
      </c>
      <c r="G2753" s="1" t="str">
        <f t="shared" ref="G2753:G2797" si="103">F2753&amp;"/"&amp;45</f>
        <v>1/45</v>
      </c>
      <c r="H2753" s="1">
        <v>1620</v>
      </c>
      <c r="I2753" s="1">
        <v>100</v>
      </c>
      <c r="J2753" s="1">
        <v>80</v>
      </c>
      <c r="K2753" s="1" t="s">
        <v>203</v>
      </c>
      <c r="L2753" s="1" t="s">
        <v>4323</v>
      </c>
      <c r="M2753" s="1">
        <v>2014</v>
      </c>
      <c r="N2753" s="1">
        <v>43.138010955616302</v>
      </c>
      <c r="O2753" s="1">
        <v>-81.738135116182306</v>
      </c>
      <c r="P2753" s="1" t="s">
        <v>4363</v>
      </c>
      <c r="Q2753" s="1" t="s">
        <v>4364</v>
      </c>
      <c r="R2753" s="1" t="s">
        <v>22</v>
      </c>
    </row>
    <row r="2754" spans="1:18" hidden="1" x14ac:dyDescent="0.3">
      <c r="A2754" s="1" t="s">
        <v>2941</v>
      </c>
      <c r="B2754" s="1" t="s">
        <v>2941</v>
      </c>
      <c r="C2754" s="1" t="s">
        <v>4361</v>
      </c>
      <c r="D2754" s="1">
        <v>72.900000000000006</v>
      </c>
      <c r="E2754" s="1" t="s">
        <v>4365</v>
      </c>
      <c r="F2754" s="1">
        <v>2</v>
      </c>
      <c r="G2754" s="1" t="str">
        <f t="shared" si="103"/>
        <v>2/45</v>
      </c>
      <c r="H2754" s="1">
        <v>1620</v>
      </c>
      <c r="I2754" s="1">
        <v>100</v>
      </c>
      <c r="J2754" s="1">
        <v>80</v>
      </c>
      <c r="K2754" s="1" t="s">
        <v>203</v>
      </c>
      <c r="L2754" s="1" t="s">
        <v>4323</v>
      </c>
      <c r="M2754" s="1">
        <v>2014</v>
      </c>
      <c r="N2754" s="1">
        <v>43.132232395632997</v>
      </c>
      <c r="O2754" s="1">
        <v>-81.7040923722125</v>
      </c>
      <c r="P2754" s="1" t="s">
        <v>4363</v>
      </c>
      <c r="Q2754" s="1" t="s">
        <v>4364</v>
      </c>
      <c r="R2754" s="1" t="s">
        <v>22</v>
      </c>
    </row>
    <row r="2755" spans="1:18" hidden="1" x14ac:dyDescent="0.3">
      <c r="A2755" s="1" t="s">
        <v>2941</v>
      </c>
      <c r="B2755" s="1" t="s">
        <v>2941</v>
      </c>
      <c r="C2755" s="1" t="s">
        <v>4361</v>
      </c>
      <c r="D2755" s="1">
        <v>72.900000000000006</v>
      </c>
      <c r="E2755" s="1" t="s">
        <v>4366</v>
      </c>
      <c r="F2755" s="1">
        <v>3</v>
      </c>
      <c r="G2755" s="1" t="str">
        <f t="shared" si="103"/>
        <v>3/45</v>
      </c>
      <c r="H2755" s="1">
        <v>1620</v>
      </c>
      <c r="I2755" s="1">
        <v>100</v>
      </c>
      <c r="J2755" s="1">
        <v>80</v>
      </c>
      <c r="K2755" s="1" t="s">
        <v>203</v>
      </c>
      <c r="L2755" s="1" t="s">
        <v>4323</v>
      </c>
      <c r="M2755" s="1">
        <v>2014</v>
      </c>
      <c r="N2755" s="1">
        <v>43.128406484343699</v>
      </c>
      <c r="O2755" s="1">
        <v>-81.702195762804394</v>
      </c>
      <c r="P2755" s="1" t="s">
        <v>4363</v>
      </c>
      <c r="Q2755" s="1" t="s">
        <v>4364</v>
      </c>
      <c r="R2755" s="1" t="s">
        <v>22</v>
      </c>
    </row>
    <row r="2756" spans="1:18" hidden="1" x14ac:dyDescent="0.3">
      <c r="A2756" s="1" t="s">
        <v>2941</v>
      </c>
      <c r="B2756" s="1" t="s">
        <v>2941</v>
      </c>
      <c r="C2756" s="1" t="s">
        <v>4361</v>
      </c>
      <c r="D2756" s="1">
        <v>72.900000000000006</v>
      </c>
      <c r="E2756" s="1" t="s">
        <v>4367</v>
      </c>
      <c r="F2756" s="1">
        <v>4</v>
      </c>
      <c r="G2756" s="1" t="str">
        <f t="shared" si="103"/>
        <v>4/45</v>
      </c>
      <c r="H2756" s="1">
        <v>1620</v>
      </c>
      <c r="I2756" s="1">
        <v>100</v>
      </c>
      <c r="J2756" s="1">
        <v>80</v>
      </c>
      <c r="K2756" s="1" t="s">
        <v>203</v>
      </c>
      <c r="L2756" s="1" t="s">
        <v>4323</v>
      </c>
      <c r="M2756" s="1">
        <v>2014</v>
      </c>
      <c r="N2756" s="1">
        <v>43.126539445508001</v>
      </c>
      <c r="O2756" s="1">
        <v>-81.697023568217801</v>
      </c>
      <c r="P2756" s="1" t="s">
        <v>4363</v>
      </c>
      <c r="Q2756" s="1" t="s">
        <v>4364</v>
      </c>
      <c r="R2756" s="1" t="s">
        <v>22</v>
      </c>
    </row>
    <row r="2757" spans="1:18" hidden="1" x14ac:dyDescent="0.3">
      <c r="A2757" s="1" t="s">
        <v>2941</v>
      </c>
      <c r="B2757" s="1" t="s">
        <v>2941</v>
      </c>
      <c r="C2757" s="1" t="s">
        <v>4361</v>
      </c>
      <c r="D2757" s="1">
        <v>72.900000000000006</v>
      </c>
      <c r="E2757" s="1" t="s">
        <v>4368</v>
      </c>
      <c r="F2757" s="1">
        <v>5</v>
      </c>
      <c r="G2757" s="1" t="str">
        <f t="shared" si="103"/>
        <v>5/45</v>
      </c>
      <c r="H2757" s="1">
        <v>1620</v>
      </c>
      <c r="I2757" s="1">
        <v>100</v>
      </c>
      <c r="J2757" s="1">
        <v>80</v>
      </c>
      <c r="K2757" s="1" t="s">
        <v>203</v>
      </c>
      <c r="L2757" s="1" t="s">
        <v>4323</v>
      </c>
      <c r="M2757" s="1">
        <v>2014</v>
      </c>
      <c r="N2757" s="1">
        <v>43.124413857266603</v>
      </c>
      <c r="O2757" s="1">
        <v>-81.692611539174706</v>
      </c>
      <c r="P2757" s="1" t="s">
        <v>4363</v>
      </c>
      <c r="Q2757" s="1" t="s">
        <v>4364</v>
      </c>
      <c r="R2757" s="1" t="s">
        <v>22</v>
      </c>
    </row>
    <row r="2758" spans="1:18" hidden="1" x14ac:dyDescent="0.3">
      <c r="A2758" s="1" t="s">
        <v>2941</v>
      </c>
      <c r="B2758" s="1" t="s">
        <v>2941</v>
      </c>
      <c r="C2758" s="1" t="s">
        <v>4361</v>
      </c>
      <c r="D2758" s="1">
        <v>72.900000000000006</v>
      </c>
      <c r="E2758" s="1" t="s">
        <v>4369</v>
      </c>
      <c r="F2758" s="1">
        <v>6</v>
      </c>
      <c r="G2758" s="1" t="str">
        <f t="shared" si="103"/>
        <v>6/45</v>
      </c>
      <c r="H2758" s="1">
        <v>1620</v>
      </c>
      <c r="I2758" s="1">
        <v>100</v>
      </c>
      <c r="J2758" s="1">
        <v>80</v>
      </c>
      <c r="K2758" s="1" t="s">
        <v>203</v>
      </c>
      <c r="L2758" s="1" t="s">
        <v>4323</v>
      </c>
      <c r="M2758" s="1">
        <v>2014</v>
      </c>
      <c r="N2758" s="1">
        <v>43.124543520648999</v>
      </c>
      <c r="O2758" s="1">
        <v>-81.686686872611403</v>
      </c>
      <c r="P2758" s="1" t="s">
        <v>4363</v>
      </c>
      <c r="Q2758" s="1" t="s">
        <v>4364</v>
      </c>
      <c r="R2758" s="1" t="s">
        <v>22</v>
      </c>
    </row>
    <row r="2759" spans="1:18" hidden="1" x14ac:dyDescent="0.3">
      <c r="A2759" s="1" t="s">
        <v>2941</v>
      </c>
      <c r="B2759" s="1" t="s">
        <v>2941</v>
      </c>
      <c r="C2759" s="1" t="s">
        <v>4361</v>
      </c>
      <c r="D2759" s="1">
        <v>72.900000000000006</v>
      </c>
      <c r="E2759" s="1" t="s">
        <v>4370</v>
      </c>
      <c r="F2759" s="1">
        <v>7</v>
      </c>
      <c r="G2759" s="1" t="str">
        <f t="shared" si="103"/>
        <v>7/45</v>
      </c>
      <c r="H2759" s="1">
        <v>1620</v>
      </c>
      <c r="I2759" s="1">
        <v>100</v>
      </c>
      <c r="J2759" s="1">
        <v>80</v>
      </c>
      <c r="K2759" s="1" t="s">
        <v>203</v>
      </c>
      <c r="L2759" s="1" t="s">
        <v>4323</v>
      </c>
      <c r="M2759" s="1">
        <v>2014</v>
      </c>
      <c r="N2759" s="1">
        <v>43.126208295048997</v>
      </c>
      <c r="O2759" s="1">
        <v>-81.678268704421598</v>
      </c>
      <c r="P2759" s="1" t="s">
        <v>4363</v>
      </c>
      <c r="Q2759" s="1" t="s">
        <v>4364</v>
      </c>
      <c r="R2759" s="1" t="s">
        <v>22</v>
      </c>
    </row>
    <row r="2760" spans="1:18" hidden="1" x14ac:dyDescent="0.3">
      <c r="A2760" s="1" t="s">
        <v>2941</v>
      </c>
      <c r="B2760" s="1" t="s">
        <v>2941</v>
      </c>
      <c r="C2760" s="1" t="s">
        <v>4361</v>
      </c>
      <c r="D2760" s="1">
        <v>72.900000000000006</v>
      </c>
      <c r="E2760" s="1" t="s">
        <v>4371</v>
      </c>
      <c r="F2760" s="1">
        <v>8</v>
      </c>
      <c r="G2760" s="1" t="str">
        <f t="shared" si="103"/>
        <v>8/45</v>
      </c>
      <c r="H2760" s="1">
        <v>1620</v>
      </c>
      <c r="I2760" s="1">
        <v>100</v>
      </c>
      <c r="J2760" s="1">
        <v>80</v>
      </c>
      <c r="K2760" s="1" t="s">
        <v>203</v>
      </c>
      <c r="L2760" s="1" t="s">
        <v>4323</v>
      </c>
      <c r="M2760" s="1">
        <v>2014</v>
      </c>
      <c r="N2760" s="1">
        <v>43.1212624572671</v>
      </c>
      <c r="O2760" s="1">
        <v>-81.662769718529603</v>
      </c>
      <c r="P2760" s="1" t="s">
        <v>4363</v>
      </c>
      <c r="Q2760" s="1" t="s">
        <v>4364</v>
      </c>
      <c r="R2760" s="1" t="s">
        <v>22</v>
      </c>
    </row>
    <row r="2761" spans="1:18" hidden="1" x14ac:dyDescent="0.3">
      <c r="A2761" s="1" t="s">
        <v>2941</v>
      </c>
      <c r="B2761" s="1" t="s">
        <v>2941</v>
      </c>
      <c r="C2761" s="1" t="s">
        <v>4361</v>
      </c>
      <c r="D2761" s="1">
        <v>72.900000000000006</v>
      </c>
      <c r="E2761" s="1" t="s">
        <v>4372</v>
      </c>
      <c r="F2761" s="1">
        <v>9</v>
      </c>
      <c r="G2761" s="1" t="str">
        <f t="shared" si="103"/>
        <v>9/45</v>
      </c>
      <c r="H2761" s="1">
        <v>1620</v>
      </c>
      <c r="I2761" s="1">
        <v>100</v>
      </c>
      <c r="J2761" s="1">
        <v>80</v>
      </c>
      <c r="K2761" s="1" t="s">
        <v>203</v>
      </c>
      <c r="L2761" s="1" t="s">
        <v>4323</v>
      </c>
      <c r="M2761" s="1">
        <v>2014</v>
      </c>
      <c r="N2761" s="1">
        <v>43.119299267699297</v>
      </c>
      <c r="O2761" s="1">
        <v>-81.649460600890805</v>
      </c>
      <c r="P2761" s="1" t="s">
        <v>4363</v>
      </c>
      <c r="Q2761" s="1" t="s">
        <v>4364</v>
      </c>
      <c r="R2761" s="1" t="s">
        <v>22</v>
      </c>
    </row>
    <row r="2762" spans="1:18" hidden="1" x14ac:dyDescent="0.3">
      <c r="A2762" s="1" t="s">
        <v>2941</v>
      </c>
      <c r="B2762" s="1" t="s">
        <v>2941</v>
      </c>
      <c r="C2762" s="1" t="s">
        <v>4361</v>
      </c>
      <c r="D2762" s="1">
        <v>72.900000000000006</v>
      </c>
      <c r="E2762" s="1" t="s">
        <v>4373</v>
      </c>
      <c r="F2762" s="1">
        <v>10</v>
      </c>
      <c r="G2762" s="1" t="str">
        <f t="shared" si="103"/>
        <v>10/45</v>
      </c>
      <c r="H2762" s="1">
        <v>1620</v>
      </c>
      <c r="I2762" s="1">
        <v>100</v>
      </c>
      <c r="J2762" s="1">
        <v>80</v>
      </c>
      <c r="K2762" s="1" t="s">
        <v>203</v>
      </c>
      <c r="L2762" s="1" t="s">
        <v>4323</v>
      </c>
      <c r="M2762" s="1">
        <v>2014</v>
      </c>
      <c r="N2762" s="1">
        <v>43.1036777157857</v>
      </c>
      <c r="O2762" s="1">
        <v>-81.636719672205302</v>
      </c>
      <c r="P2762" s="1" t="s">
        <v>4363</v>
      </c>
      <c r="Q2762" s="1" t="s">
        <v>4364</v>
      </c>
      <c r="R2762" s="1" t="s">
        <v>22</v>
      </c>
    </row>
    <row r="2763" spans="1:18" hidden="1" x14ac:dyDescent="0.3">
      <c r="A2763" s="1" t="s">
        <v>2941</v>
      </c>
      <c r="B2763" s="1" t="s">
        <v>2941</v>
      </c>
      <c r="C2763" s="1" t="s">
        <v>4361</v>
      </c>
      <c r="D2763" s="1">
        <v>72.900000000000006</v>
      </c>
      <c r="E2763" s="1" t="s">
        <v>4374</v>
      </c>
      <c r="F2763" s="1">
        <v>11</v>
      </c>
      <c r="G2763" s="1" t="str">
        <f t="shared" si="103"/>
        <v>11/45</v>
      </c>
      <c r="H2763" s="1">
        <v>1620</v>
      </c>
      <c r="I2763" s="1">
        <v>100</v>
      </c>
      <c r="J2763" s="1">
        <v>80</v>
      </c>
      <c r="K2763" s="1" t="s">
        <v>203</v>
      </c>
      <c r="L2763" s="1" t="s">
        <v>4323</v>
      </c>
      <c r="M2763" s="1">
        <v>2014</v>
      </c>
      <c r="N2763" s="1">
        <v>43.104514676333203</v>
      </c>
      <c r="O2763" s="1">
        <v>-81.641903451595994</v>
      </c>
      <c r="P2763" s="1" t="s">
        <v>4363</v>
      </c>
      <c r="Q2763" s="1" t="s">
        <v>4364</v>
      </c>
      <c r="R2763" s="1" t="s">
        <v>22</v>
      </c>
    </row>
    <row r="2764" spans="1:18" hidden="1" x14ac:dyDescent="0.3">
      <c r="A2764" s="1" t="s">
        <v>2941</v>
      </c>
      <c r="B2764" s="1" t="s">
        <v>2941</v>
      </c>
      <c r="C2764" s="1" t="s">
        <v>4361</v>
      </c>
      <c r="D2764" s="1">
        <v>72.900000000000006</v>
      </c>
      <c r="E2764" s="1" t="s">
        <v>4375</v>
      </c>
      <c r="F2764" s="1">
        <v>12</v>
      </c>
      <c r="G2764" s="1" t="str">
        <f t="shared" si="103"/>
        <v>12/45</v>
      </c>
      <c r="H2764" s="1">
        <v>1620</v>
      </c>
      <c r="I2764" s="1">
        <v>100</v>
      </c>
      <c r="J2764" s="1">
        <v>80</v>
      </c>
      <c r="K2764" s="1" t="s">
        <v>203</v>
      </c>
      <c r="L2764" s="1" t="s">
        <v>4323</v>
      </c>
      <c r="M2764" s="1">
        <v>2014</v>
      </c>
      <c r="N2764" s="1">
        <v>43.105990116399397</v>
      </c>
      <c r="O2764" s="1">
        <v>-81.645360683258403</v>
      </c>
      <c r="P2764" s="1" t="s">
        <v>4363</v>
      </c>
      <c r="Q2764" s="1" t="s">
        <v>4364</v>
      </c>
      <c r="R2764" s="1" t="s">
        <v>22</v>
      </c>
    </row>
    <row r="2765" spans="1:18" hidden="1" x14ac:dyDescent="0.3">
      <c r="A2765" s="1" t="s">
        <v>2941</v>
      </c>
      <c r="B2765" s="1" t="s">
        <v>2941</v>
      </c>
      <c r="C2765" s="1" t="s">
        <v>4361</v>
      </c>
      <c r="D2765" s="1">
        <v>72.900000000000006</v>
      </c>
      <c r="E2765" s="1" t="s">
        <v>4376</v>
      </c>
      <c r="F2765" s="1">
        <v>13</v>
      </c>
      <c r="G2765" s="1" t="str">
        <f t="shared" si="103"/>
        <v>13/45</v>
      </c>
      <c r="H2765" s="1">
        <v>1620</v>
      </c>
      <c r="I2765" s="1">
        <v>100</v>
      </c>
      <c r="J2765" s="1">
        <v>80</v>
      </c>
      <c r="K2765" s="1" t="s">
        <v>203</v>
      </c>
      <c r="L2765" s="1" t="s">
        <v>4323</v>
      </c>
      <c r="M2765" s="1">
        <v>2014</v>
      </c>
      <c r="N2765" s="1">
        <v>43.106944095127602</v>
      </c>
      <c r="O2765" s="1">
        <v>-81.665182586363102</v>
      </c>
      <c r="P2765" s="1" t="s">
        <v>4363</v>
      </c>
      <c r="Q2765" s="1" t="s">
        <v>4364</v>
      </c>
      <c r="R2765" s="1" t="s">
        <v>22</v>
      </c>
    </row>
    <row r="2766" spans="1:18" hidden="1" x14ac:dyDescent="0.3">
      <c r="A2766" s="1" t="s">
        <v>2941</v>
      </c>
      <c r="B2766" s="1" t="s">
        <v>2941</v>
      </c>
      <c r="C2766" s="1" t="s">
        <v>4361</v>
      </c>
      <c r="D2766" s="1">
        <v>72.900000000000006</v>
      </c>
      <c r="E2766" s="1" t="s">
        <v>4377</v>
      </c>
      <c r="F2766" s="1">
        <v>14</v>
      </c>
      <c r="G2766" s="1" t="str">
        <f t="shared" si="103"/>
        <v>14/45</v>
      </c>
      <c r="H2766" s="1">
        <v>1620</v>
      </c>
      <c r="I2766" s="1">
        <v>100</v>
      </c>
      <c r="J2766" s="1">
        <v>80</v>
      </c>
      <c r="K2766" s="1" t="s">
        <v>203</v>
      </c>
      <c r="L2766" s="1" t="s">
        <v>4323</v>
      </c>
      <c r="M2766" s="1">
        <v>2014</v>
      </c>
      <c r="N2766" s="1">
        <v>43.109868440681304</v>
      </c>
      <c r="O2766" s="1">
        <v>-81.689716287160607</v>
      </c>
      <c r="P2766" s="1" t="s">
        <v>4363</v>
      </c>
      <c r="Q2766" s="1" t="s">
        <v>4364</v>
      </c>
      <c r="R2766" s="1" t="s">
        <v>22</v>
      </c>
    </row>
    <row r="2767" spans="1:18" hidden="1" x14ac:dyDescent="0.3">
      <c r="A2767" s="1" t="s">
        <v>2941</v>
      </c>
      <c r="B2767" s="1" t="s">
        <v>2941</v>
      </c>
      <c r="C2767" s="1" t="s">
        <v>4361</v>
      </c>
      <c r="D2767" s="1">
        <v>72.900000000000006</v>
      </c>
      <c r="E2767" s="1" t="s">
        <v>4378</v>
      </c>
      <c r="F2767" s="1">
        <v>15</v>
      </c>
      <c r="G2767" s="1" t="str">
        <f t="shared" si="103"/>
        <v>15/45</v>
      </c>
      <c r="H2767" s="1">
        <v>1620</v>
      </c>
      <c r="I2767" s="1">
        <v>100</v>
      </c>
      <c r="J2767" s="1">
        <v>80</v>
      </c>
      <c r="K2767" s="1" t="s">
        <v>203</v>
      </c>
      <c r="L2767" s="1" t="s">
        <v>4323</v>
      </c>
      <c r="M2767" s="1">
        <v>2014</v>
      </c>
      <c r="N2767" s="1">
        <v>43.112658449182703</v>
      </c>
      <c r="O2767" s="1">
        <v>-81.691995672924506</v>
      </c>
      <c r="P2767" s="1" t="s">
        <v>4363</v>
      </c>
      <c r="Q2767" s="1" t="s">
        <v>4364</v>
      </c>
      <c r="R2767" s="1" t="s">
        <v>22</v>
      </c>
    </row>
    <row r="2768" spans="1:18" hidden="1" x14ac:dyDescent="0.3">
      <c r="A2768" s="1" t="s">
        <v>2941</v>
      </c>
      <c r="B2768" s="1" t="s">
        <v>2941</v>
      </c>
      <c r="C2768" s="1" t="s">
        <v>4361</v>
      </c>
      <c r="D2768" s="1">
        <v>72.900000000000006</v>
      </c>
      <c r="E2768" s="1" t="s">
        <v>4379</v>
      </c>
      <c r="F2768" s="1">
        <v>16</v>
      </c>
      <c r="G2768" s="1" t="str">
        <f t="shared" si="103"/>
        <v>16/45</v>
      </c>
      <c r="H2768" s="1">
        <v>1620</v>
      </c>
      <c r="I2768" s="1">
        <v>100</v>
      </c>
      <c r="J2768" s="1">
        <v>80</v>
      </c>
      <c r="K2768" s="1" t="s">
        <v>203</v>
      </c>
      <c r="L2768" s="1" t="s">
        <v>4323</v>
      </c>
      <c r="M2768" s="1">
        <v>2014</v>
      </c>
      <c r="N2768" s="1">
        <v>43.1112120584678</v>
      </c>
      <c r="O2768" s="1">
        <v>-81.697613579910694</v>
      </c>
      <c r="P2768" s="1" t="s">
        <v>4363</v>
      </c>
      <c r="Q2768" s="1" t="s">
        <v>4364</v>
      </c>
      <c r="R2768" s="1" t="s">
        <v>22</v>
      </c>
    </row>
    <row r="2769" spans="1:18" hidden="1" x14ac:dyDescent="0.3">
      <c r="A2769" s="1" t="s">
        <v>2941</v>
      </c>
      <c r="B2769" s="1" t="s">
        <v>2941</v>
      </c>
      <c r="C2769" s="1" t="s">
        <v>4361</v>
      </c>
      <c r="D2769" s="1">
        <v>72.900000000000006</v>
      </c>
      <c r="E2769" s="1" t="s">
        <v>4380</v>
      </c>
      <c r="F2769" s="1">
        <v>17</v>
      </c>
      <c r="G2769" s="1" t="str">
        <f t="shared" si="103"/>
        <v>17/45</v>
      </c>
      <c r="H2769" s="1">
        <v>1620</v>
      </c>
      <c r="I2769" s="1">
        <v>100</v>
      </c>
      <c r="J2769" s="1">
        <v>80</v>
      </c>
      <c r="K2769" s="1" t="s">
        <v>203</v>
      </c>
      <c r="L2769" s="1" t="s">
        <v>4323</v>
      </c>
      <c r="M2769" s="1">
        <v>2014</v>
      </c>
      <c r="N2769" s="1">
        <v>43.111806673614403</v>
      </c>
      <c r="O2769" s="1">
        <v>-81.702913714275596</v>
      </c>
      <c r="P2769" s="1" t="s">
        <v>4363</v>
      </c>
      <c r="Q2769" s="1" t="s">
        <v>4364</v>
      </c>
      <c r="R2769" s="1" t="s">
        <v>22</v>
      </c>
    </row>
    <row r="2770" spans="1:18" hidden="1" x14ac:dyDescent="0.3">
      <c r="A2770" s="1" t="s">
        <v>2941</v>
      </c>
      <c r="B2770" s="1" t="s">
        <v>2941</v>
      </c>
      <c r="C2770" s="1" t="s">
        <v>4361</v>
      </c>
      <c r="D2770" s="1">
        <v>72.900000000000006</v>
      </c>
      <c r="E2770" s="1" t="s">
        <v>4381</v>
      </c>
      <c r="F2770" s="1">
        <v>18</v>
      </c>
      <c r="G2770" s="1" t="str">
        <f t="shared" si="103"/>
        <v>18/45</v>
      </c>
      <c r="H2770" s="1">
        <v>1620</v>
      </c>
      <c r="I2770" s="1">
        <v>100</v>
      </c>
      <c r="J2770" s="1">
        <v>80</v>
      </c>
      <c r="K2770" s="1" t="s">
        <v>203</v>
      </c>
      <c r="L2770" s="1" t="s">
        <v>4323</v>
      </c>
      <c r="M2770" s="1">
        <v>2014</v>
      </c>
      <c r="N2770" s="1">
        <v>43.112652791895997</v>
      </c>
      <c r="O2770" s="1">
        <v>-81.709609802340793</v>
      </c>
      <c r="P2770" s="1" t="s">
        <v>4363</v>
      </c>
      <c r="Q2770" s="1" t="s">
        <v>4364</v>
      </c>
      <c r="R2770" s="1" t="s">
        <v>22</v>
      </c>
    </row>
    <row r="2771" spans="1:18" hidden="1" x14ac:dyDescent="0.3">
      <c r="A2771" s="1" t="s">
        <v>2941</v>
      </c>
      <c r="B2771" s="1" t="s">
        <v>2941</v>
      </c>
      <c r="C2771" s="1" t="s">
        <v>4361</v>
      </c>
      <c r="D2771" s="1">
        <v>72.900000000000006</v>
      </c>
      <c r="E2771" s="1" t="s">
        <v>4382</v>
      </c>
      <c r="F2771" s="1">
        <v>19</v>
      </c>
      <c r="G2771" s="1" t="str">
        <f t="shared" si="103"/>
        <v>19/45</v>
      </c>
      <c r="H2771" s="1">
        <v>1620</v>
      </c>
      <c r="I2771" s="1">
        <v>100</v>
      </c>
      <c r="J2771" s="1">
        <v>80</v>
      </c>
      <c r="K2771" s="1" t="s">
        <v>203</v>
      </c>
      <c r="L2771" s="1" t="s">
        <v>4323</v>
      </c>
      <c r="M2771" s="1">
        <v>2014</v>
      </c>
      <c r="N2771" s="1">
        <v>43.120605238788698</v>
      </c>
      <c r="O2771" s="1">
        <v>-81.728291445667693</v>
      </c>
      <c r="P2771" s="1" t="s">
        <v>4363</v>
      </c>
      <c r="Q2771" s="1" t="s">
        <v>4364</v>
      </c>
      <c r="R2771" s="1" t="s">
        <v>22</v>
      </c>
    </row>
    <row r="2772" spans="1:18" hidden="1" x14ac:dyDescent="0.3">
      <c r="A2772" s="1" t="s">
        <v>2941</v>
      </c>
      <c r="B2772" s="1" t="s">
        <v>2941</v>
      </c>
      <c r="C2772" s="1" t="s">
        <v>4361</v>
      </c>
      <c r="D2772" s="1">
        <v>72.900000000000006</v>
      </c>
      <c r="E2772" s="1" t="s">
        <v>4383</v>
      </c>
      <c r="F2772" s="1">
        <v>20</v>
      </c>
      <c r="G2772" s="1" t="str">
        <f t="shared" si="103"/>
        <v>20/45</v>
      </c>
      <c r="H2772" s="1">
        <v>1620</v>
      </c>
      <c r="I2772" s="1">
        <v>100</v>
      </c>
      <c r="J2772" s="1">
        <v>80</v>
      </c>
      <c r="K2772" s="1" t="s">
        <v>203</v>
      </c>
      <c r="L2772" s="1" t="s">
        <v>4323</v>
      </c>
      <c r="M2772" s="1">
        <v>2014</v>
      </c>
      <c r="N2772" s="1">
        <v>43.1187044019306</v>
      </c>
      <c r="O2772" s="1">
        <v>-81.736993577292594</v>
      </c>
      <c r="P2772" s="1" t="s">
        <v>4363</v>
      </c>
      <c r="Q2772" s="1" t="s">
        <v>4364</v>
      </c>
      <c r="R2772" s="1" t="s">
        <v>22</v>
      </c>
    </row>
    <row r="2773" spans="1:18" hidden="1" x14ac:dyDescent="0.3">
      <c r="A2773" s="1" t="s">
        <v>2941</v>
      </c>
      <c r="B2773" s="1" t="s">
        <v>2941</v>
      </c>
      <c r="C2773" s="1" t="s">
        <v>4361</v>
      </c>
      <c r="D2773" s="1">
        <v>72.900000000000006</v>
      </c>
      <c r="E2773" s="1" t="s">
        <v>4384</v>
      </c>
      <c r="F2773" s="1">
        <v>21</v>
      </c>
      <c r="G2773" s="1" t="str">
        <f t="shared" si="103"/>
        <v>21/45</v>
      </c>
      <c r="H2773" s="1">
        <v>1620</v>
      </c>
      <c r="I2773" s="1">
        <v>100</v>
      </c>
      <c r="J2773" s="1">
        <v>80</v>
      </c>
      <c r="K2773" s="1" t="s">
        <v>203</v>
      </c>
      <c r="L2773" s="1" t="s">
        <v>4323</v>
      </c>
      <c r="M2773" s="1">
        <v>2014</v>
      </c>
      <c r="N2773" s="1">
        <v>43.121060076493301</v>
      </c>
      <c r="O2773" s="1">
        <v>-81.740116880846003</v>
      </c>
      <c r="P2773" s="1" t="s">
        <v>4363</v>
      </c>
      <c r="Q2773" s="1" t="s">
        <v>4364</v>
      </c>
      <c r="R2773" s="1" t="s">
        <v>22</v>
      </c>
    </row>
    <row r="2774" spans="1:18" hidden="1" x14ac:dyDescent="0.3">
      <c r="A2774" s="1" t="s">
        <v>2941</v>
      </c>
      <c r="B2774" s="1" t="s">
        <v>2941</v>
      </c>
      <c r="C2774" s="1" t="s">
        <v>4361</v>
      </c>
      <c r="D2774" s="1">
        <v>72.900000000000006</v>
      </c>
      <c r="E2774" s="1" t="s">
        <v>4385</v>
      </c>
      <c r="F2774" s="1">
        <v>22</v>
      </c>
      <c r="G2774" s="1" t="str">
        <f t="shared" si="103"/>
        <v>22/45</v>
      </c>
      <c r="H2774" s="1">
        <v>1620</v>
      </c>
      <c r="I2774" s="1">
        <v>100</v>
      </c>
      <c r="J2774" s="1">
        <v>80</v>
      </c>
      <c r="K2774" s="1" t="s">
        <v>203</v>
      </c>
      <c r="L2774" s="1" t="s">
        <v>4323</v>
      </c>
      <c r="M2774" s="1">
        <v>2014</v>
      </c>
      <c r="N2774" s="1">
        <v>43.120123504932799</v>
      </c>
      <c r="O2774" s="1">
        <v>-81.745805087347804</v>
      </c>
      <c r="P2774" s="1" t="s">
        <v>4363</v>
      </c>
      <c r="Q2774" s="1" t="s">
        <v>4364</v>
      </c>
      <c r="R2774" s="1" t="s">
        <v>22</v>
      </c>
    </row>
    <row r="2775" spans="1:18" hidden="1" x14ac:dyDescent="0.3">
      <c r="A2775" s="1" t="s">
        <v>2941</v>
      </c>
      <c r="B2775" s="1" t="s">
        <v>2941</v>
      </c>
      <c r="C2775" s="1" t="s">
        <v>4361</v>
      </c>
      <c r="D2775" s="1">
        <v>72.900000000000006</v>
      </c>
      <c r="E2775" s="1" t="s">
        <v>4386</v>
      </c>
      <c r="F2775" s="1">
        <v>23</v>
      </c>
      <c r="G2775" s="1" t="str">
        <f t="shared" si="103"/>
        <v>23/45</v>
      </c>
      <c r="H2775" s="1">
        <v>1620</v>
      </c>
      <c r="I2775" s="1">
        <v>100</v>
      </c>
      <c r="J2775" s="1">
        <v>80</v>
      </c>
      <c r="K2775" s="1" t="s">
        <v>203</v>
      </c>
      <c r="L2775" s="1" t="s">
        <v>4323</v>
      </c>
      <c r="M2775" s="1">
        <v>2014</v>
      </c>
      <c r="N2775" s="1">
        <v>43.119852131164201</v>
      </c>
      <c r="O2775" s="1">
        <v>-81.750800288434505</v>
      </c>
      <c r="P2775" s="1" t="s">
        <v>4363</v>
      </c>
      <c r="Q2775" s="1" t="s">
        <v>4364</v>
      </c>
      <c r="R2775" s="1" t="s">
        <v>22</v>
      </c>
    </row>
    <row r="2776" spans="1:18" hidden="1" x14ac:dyDescent="0.3">
      <c r="A2776" s="1" t="s">
        <v>2941</v>
      </c>
      <c r="B2776" s="1" t="s">
        <v>2941</v>
      </c>
      <c r="C2776" s="1" t="s">
        <v>4361</v>
      </c>
      <c r="D2776" s="1">
        <v>72.900000000000006</v>
      </c>
      <c r="E2776" s="1" t="s">
        <v>4387</v>
      </c>
      <c r="F2776" s="1">
        <v>24</v>
      </c>
      <c r="G2776" s="1" t="str">
        <f t="shared" si="103"/>
        <v>24/45</v>
      </c>
      <c r="H2776" s="1">
        <v>1620</v>
      </c>
      <c r="I2776" s="1">
        <v>100</v>
      </c>
      <c r="J2776" s="1">
        <v>80</v>
      </c>
      <c r="K2776" s="1" t="s">
        <v>203</v>
      </c>
      <c r="L2776" s="1" t="s">
        <v>4323</v>
      </c>
      <c r="M2776" s="1">
        <v>2014</v>
      </c>
      <c r="N2776" s="1">
        <v>43.1213287945248</v>
      </c>
      <c r="O2776" s="1">
        <v>-81.754101618097593</v>
      </c>
      <c r="P2776" s="1" t="s">
        <v>4363</v>
      </c>
      <c r="Q2776" s="1" t="s">
        <v>4364</v>
      </c>
      <c r="R2776" s="1" t="s">
        <v>22</v>
      </c>
    </row>
    <row r="2777" spans="1:18" hidden="1" x14ac:dyDescent="0.3">
      <c r="A2777" s="1" t="s">
        <v>2941</v>
      </c>
      <c r="B2777" s="1" t="s">
        <v>2941</v>
      </c>
      <c r="C2777" s="1" t="s">
        <v>4361</v>
      </c>
      <c r="D2777" s="1">
        <v>72.900000000000006</v>
      </c>
      <c r="E2777" s="1" t="s">
        <v>4388</v>
      </c>
      <c r="F2777" s="1">
        <v>25</v>
      </c>
      <c r="G2777" s="1" t="str">
        <f t="shared" si="103"/>
        <v>25/45</v>
      </c>
      <c r="H2777" s="1">
        <v>1620</v>
      </c>
      <c r="I2777" s="1">
        <v>100</v>
      </c>
      <c r="J2777" s="1">
        <v>80</v>
      </c>
      <c r="K2777" s="1" t="s">
        <v>203</v>
      </c>
      <c r="L2777" s="1" t="s">
        <v>4323</v>
      </c>
      <c r="M2777" s="1">
        <v>2014</v>
      </c>
      <c r="N2777" s="1">
        <v>43.1224849369138</v>
      </c>
      <c r="O2777" s="1">
        <v>-81.758633794498095</v>
      </c>
      <c r="P2777" s="1" t="s">
        <v>4363</v>
      </c>
      <c r="Q2777" s="1" t="s">
        <v>4364</v>
      </c>
      <c r="R2777" s="1" t="s">
        <v>22</v>
      </c>
    </row>
    <row r="2778" spans="1:18" hidden="1" x14ac:dyDescent="0.3">
      <c r="A2778" s="1" t="s">
        <v>2941</v>
      </c>
      <c r="B2778" s="1" t="s">
        <v>2941</v>
      </c>
      <c r="C2778" s="1" t="s">
        <v>4361</v>
      </c>
      <c r="D2778" s="1">
        <v>72.900000000000006</v>
      </c>
      <c r="E2778" s="1" t="s">
        <v>4389</v>
      </c>
      <c r="F2778" s="1">
        <v>26</v>
      </c>
      <c r="G2778" s="1" t="str">
        <f t="shared" si="103"/>
        <v>26/45</v>
      </c>
      <c r="H2778" s="1">
        <v>1620</v>
      </c>
      <c r="I2778" s="1">
        <v>100</v>
      </c>
      <c r="J2778" s="1">
        <v>80</v>
      </c>
      <c r="K2778" s="1" t="s">
        <v>203</v>
      </c>
      <c r="L2778" s="1" t="s">
        <v>4323</v>
      </c>
      <c r="M2778" s="1">
        <v>2014</v>
      </c>
      <c r="N2778" s="1">
        <v>43.110407676560797</v>
      </c>
      <c r="O2778" s="1">
        <v>-81.7608717085362</v>
      </c>
      <c r="P2778" s="1" t="s">
        <v>4363</v>
      </c>
      <c r="Q2778" s="1" t="s">
        <v>4364</v>
      </c>
      <c r="R2778" s="1" t="s">
        <v>22</v>
      </c>
    </row>
    <row r="2779" spans="1:18" hidden="1" x14ac:dyDescent="0.3">
      <c r="A2779" s="1" t="s">
        <v>2941</v>
      </c>
      <c r="B2779" s="1" t="s">
        <v>2941</v>
      </c>
      <c r="C2779" s="1" t="s">
        <v>4361</v>
      </c>
      <c r="D2779" s="1">
        <v>72.900000000000006</v>
      </c>
      <c r="E2779" s="1" t="s">
        <v>4390</v>
      </c>
      <c r="F2779" s="1">
        <v>27</v>
      </c>
      <c r="G2779" s="1" t="str">
        <f t="shared" si="103"/>
        <v>27/45</v>
      </c>
      <c r="H2779" s="1">
        <v>1620</v>
      </c>
      <c r="I2779" s="1">
        <v>100</v>
      </c>
      <c r="J2779" s="1">
        <v>80</v>
      </c>
      <c r="K2779" s="1" t="s">
        <v>203</v>
      </c>
      <c r="L2779" s="1" t="s">
        <v>4323</v>
      </c>
      <c r="M2779" s="1">
        <v>2014</v>
      </c>
      <c r="N2779" s="1">
        <v>43.104558411092398</v>
      </c>
      <c r="O2779" s="1">
        <v>-81.763393406687797</v>
      </c>
      <c r="P2779" s="1" t="s">
        <v>4363</v>
      </c>
      <c r="Q2779" s="1" t="s">
        <v>4364</v>
      </c>
      <c r="R2779" s="1" t="s">
        <v>22</v>
      </c>
    </row>
    <row r="2780" spans="1:18" hidden="1" x14ac:dyDescent="0.3">
      <c r="A2780" s="1" t="s">
        <v>2941</v>
      </c>
      <c r="B2780" s="1" t="s">
        <v>2941</v>
      </c>
      <c r="C2780" s="1" t="s">
        <v>4361</v>
      </c>
      <c r="D2780" s="1">
        <v>72.900000000000006</v>
      </c>
      <c r="E2780" s="1" t="s">
        <v>4391</v>
      </c>
      <c r="F2780" s="1">
        <v>28</v>
      </c>
      <c r="G2780" s="1" t="str">
        <f t="shared" si="103"/>
        <v>28/45</v>
      </c>
      <c r="H2780" s="1">
        <v>1620</v>
      </c>
      <c r="I2780" s="1">
        <v>100</v>
      </c>
      <c r="J2780" s="1">
        <v>80</v>
      </c>
      <c r="K2780" s="1" t="s">
        <v>203</v>
      </c>
      <c r="L2780" s="1" t="s">
        <v>4323</v>
      </c>
      <c r="M2780" s="1">
        <v>2014</v>
      </c>
      <c r="N2780" s="1">
        <v>43.108881364870797</v>
      </c>
      <c r="O2780" s="1">
        <v>-81.757149715649504</v>
      </c>
      <c r="P2780" s="1" t="s">
        <v>4363</v>
      </c>
      <c r="Q2780" s="1" t="s">
        <v>4364</v>
      </c>
      <c r="R2780" s="1" t="s">
        <v>22</v>
      </c>
    </row>
    <row r="2781" spans="1:18" hidden="1" x14ac:dyDescent="0.3">
      <c r="A2781" s="1" t="s">
        <v>2941</v>
      </c>
      <c r="B2781" s="1" t="s">
        <v>2941</v>
      </c>
      <c r="C2781" s="1" t="s">
        <v>4361</v>
      </c>
      <c r="D2781" s="1">
        <v>72.900000000000006</v>
      </c>
      <c r="E2781" s="1" t="s">
        <v>4392</v>
      </c>
      <c r="F2781" s="1">
        <v>29</v>
      </c>
      <c r="G2781" s="1" t="str">
        <f t="shared" si="103"/>
        <v>29/45</v>
      </c>
      <c r="H2781" s="1">
        <v>1620</v>
      </c>
      <c r="I2781" s="1">
        <v>100</v>
      </c>
      <c r="J2781" s="1">
        <v>80</v>
      </c>
      <c r="K2781" s="1" t="s">
        <v>203</v>
      </c>
      <c r="L2781" s="1" t="s">
        <v>4323</v>
      </c>
      <c r="M2781" s="1">
        <v>2014</v>
      </c>
      <c r="N2781" s="1">
        <v>43.107530119472301</v>
      </c>
      <c r="O2781" s="1">
        <v>-81.750016814765402</v>
      </c>
      <c r="P2781" s="1" t="s">
        <v>4363</v>
      </c>
      <c r="Q2781" s="1" t="s">
        <v>4364</v>
      </c>
      <c r="R2781" s="1" t="s">
        <v>22</v>
      </c>
    </row>
    <row r="2782" spans="1:18" hidden="1" x14ac:dyDescent="0.3">
      <c r="A2782" s="1" t="s">
        <v>2941</v>
      </c>
      <c r="B2782" s="1" t="s">
        <v>2941</v>
      </c>
      <c r="C2782" s="1" t="s">
        <v>4361</v>
      </c>
      <c r="D2782" s="1">
        <v>72.900000000000006</v>
      </c>
      <c r="E2782" s="1" t="s">
        <v>4393</v>
      </c>
      <c r="F2782" s="1">
        <v>30</v>
      </c>
      <c r="G2782" s="1" t="str">
        <f t="shared" si="103"/>
        <v>30/45</v>
      </c>
      <c r="H2782" s="1">
        <v>1620</v>
      </c>
      <c r="I2782" s="1">
        <v>100</v>
      </c>
      <c r="J2782" s="1">
        <v>80</v>
      </c>
      <c r="K2782" s="1" t="s">
        <v>203</v>
      </c>
      <c r="L2782" s="1" t="s">
        <v>4323</v>
      </c>
      <c r="M2782" s="1">
        <v>2014</v>
      </c>
      <c r="N2782" s="1">
        <v>43.106786764466598</v>
      </c>
      <c r="O2782" s="1">
        <v>-81.744719548243097</v>
      </c>
      <c r="P2782" s="1" t="s">
        <v>4363</v>
      </c>
      <c r="Q2782" s="1" t="s">
        <v>4364</v>
      </c>
      <c r="R2782" s="1" t="s">
        <v>22</v>
      </c>
    </row>
    <row r="2783" spans="1:18" hidden="1" x14ac:dyDescent="0.3">
      <c r="A2783" s="1" t="s">
        <v>2941</v>
      </c>
      <c r="B2783" s="1" t="s">
        <v>2941</v>
      </c>
      <c r="C2783" s="1" t="s">
        <v>4361</v>
      </c>
      <c r="D2783" s="1">
        <v>72.900000000000006</v>
      </c>
      <c r="E2783" s="1" t="s">
        <v>4394</v>
      </c>
      <c r="F2783" s="1">
        <v>31</v>
      </c>
      <c r="G2783" s="1" t="str">
        <f t="shared" si="103"/>
        <v>31/45</v>
      </c>
      <c r="H2783" s="1">
        <v>1620</v>
      </c>
      <c r="I2783" s="1">
        <v>100</v>
      </c>
      <c r="J2783" s="1">
        <v>80</v>
      </c>
      <c r="K2783" s="1" t="s">
        <v>203</v>
      </c>
      <c r="L2783" s="1" t="s">
        <v>4323</v>
      </c>
      <c r="M2783" s="1">
        <v>2014</v>
      </c>
      <c r="N2783" s="1">
        <v>43.106104953594802</v>
      </c>
      <c r="O2783" s="1">
        <v>-81.740490138666303</v>
      </c>
      <c r="P2783" s="1" t="s">
        <v>4363</v>
      </c>
      <c r="Q2783" s="1" t="s">
        <v>4364</v>
      </c>
      <c r="R2783" s="1" t="s">
        <v>22</v>
      </c>
    </row>
    <row r="2784" spans="1:18" hidden="1" x14ac:dyDescent="0.3">
      <c r="A2784" s="1" t="s">
        <v>2941</v>
      </c>
      <c r="B2784" s="1" t="s">
        <v>2941</v>
      </c>
      <c r="C2784" s="1" t="s">
        <v>4361</v>
      </c>
      <c r="D2784" s="1">
        <v>72.900000000000006</v>
      </c>
      <c r="E2784" s="1" t="s">
        <v>4395</v>
      </c>
      <c r="F2784" s="1">
        <v>32</v>
      </c>
      <c r="G2784" s="1" t="str">
        <f t="shared" si="103"/>
        <v>32/45</v>
      </c>
      <c r="H2784" s="1">
        <v>1620</v>
      </c>
      <c r="I2784" s="1">
        <v>100</v>
      </c>
      <c r="J2784" s="1">
        <v>80</v>
      </c>
      <c r="K2784" s="1" t="s">
        <v>203</v>
      </c>
      <c r="L2784" s="1" t="s">
        <v>4323</v>
      </c>
      <c r="M2784" s="1">
        <v>2014</v>
      </c>
      <c r="N2784" s="1">
        <v>43.106106986559404</v>
      </c>
      <c r="O2784" s="1">
        <v>-81.736306638303105</v>
      </c>
      <c r="P2784" s="1" t="s">
        <v>4363</v>
      </c>
      <c r="Q2784" s="1" t="s">
        <v>4364</v>
      </c>
      <c r="R2784" s="1" t="s">
        <v>22</v>
      </c>
    </row>
    <row r="2785" spans="1:18" hidden="1" x14ac:dyDescent="0.3">
      <c r="A2785" s="1" t="s">
        <v>2941</v>
      </c>
      <c r="B2785" s="1" t="s">
        <v>2941</v>
      </c>
      <c r="C2785" s="1" t="s">
        <v>4361</v>
      </c>
      <c r="D2785" s="1">
        <v>72.900000000000006</v>
      </c>
      <c r="E2785" s="1" t="s">
        <v>4396</v>
      </c>
      <c r="F2785" s="1">
        <v>33</v>
      </c>
      <c r="G2785" s="1" t="str">
        <f t="shared" si="103"/>
        <v>33/45</v>
      </c>
      <c r="H2785" s="1">
        <v>1620</v>
      </c>
      <c r="I2785" s="1">
        <v>100</v>
      </c>
      <c r="J2785" s="1">
        <v>80</v>
      </c>
      <c r="K2785" s="1" t="s">
        <v>203</v>
      </c>
      <c r="L2785" s="1" t="s">
        <v>4323</v>
      </c>
      <c r="M2785" s="1">
        <v>2014</v>
      </c>
      <c r="N2785" s="1">
        <v>43.102402170945602</v>
      </c>
      <c r="O2785" s="1">
        <v>-81.739936293996905</v>
      </c>
      <c r="P2785" s="1" t="s">
        <v>4363</v>
      </c>
      <c r="Q2785" s="1" t="s">
        <v>4364</v>
      </c>
      <c r="R2785" s="1" t="s">
        <v>22</v>
      </c>
    </row>
    <row r="2786" spans="1:18" hidden="1" x14ac:dyDescent="0.3">
      <c r="A2786" s="1" t="s">
        <v>2941</v>
      </c>
      <c r="B2786" s="1" t="s">
        <v>2941</v>
      </c>
      <c r="C2786" s="1" t="s">
        <v>4361</v>
      </c>
      <c r="D2786" s="1">
        <v>72.900000000000006</v>
      </c>
      <c r="E2786" s="1" t="s">
        <v>4397</v>
      </c>
      <c r="F2786" s="1">
        <v>34</v>
      </c>
      <c r="G2786" s="1" t="str">
        <f t="shared" si="103"/>
        <v>34/45</v>
      </c>
      <c r="H2786" s="1">
        <v>1620</v>
      </c>
      <c r="I2786" s="1">
        <v>100</v>
      </c>
      <c r="J2786" s="1">
        <v>80</v>
      </c>
      <c r="K2786" s="1" t="s">
        <v>203</v>
      </c>
      <c r="L2786" s="1" t="s">
        <v>4323</v>
      </c>
      <c r="M2786" s="1">
        <v>2014</v>
      </c>
      <c r="N2786" s="1">
        <v>43.101727211772598</v>
      </c>
      <c r="O2786" s="1">
        <v>-81.731220025504797</v>
      </c>
      <c r="P2786" s="1" t="s">
        <v>4363</v>
      </c>
      <c r="Q2786" s="1" t="s">
        <v>4364</v>
      </c>
      <c r="R2786" s="1" t="s">
        <v>22</v>
      </c>
    </row>
    <row r="2787" spans="1:18" hidden="1" x14ac:dyDescent="0.3">
      <c r="A2787" s="1" t="s">
        <v>2941</v>
      </c>
      <c r="B2787" s="1" t="s">
        <v>2941</v>
      </c>
      <c r="C2787" s="1" t="s">
        <v>4361</v>
      </c>
      <c r="D2787" s="1">
        <v>72.900000000000006</v>
      </c>
      <c r="E2787" s="1" t="s">
        <v>4398</v>
      </c>
      <c r="F2787" s="1">
        <v>35</v>
      </c>
      <c r="G2787" s="1" t="str">
        <f t="shared" si="103"/>
        <v>35/45</v>
      </c>
      <c r="H2787" s="1">
        <v>1620</v>
      </c>
      <c r="I2787" s="1">
        <v>100</v>
      </c>
      <c r="J2787" s="1">
        <v>80</v>
      </c>
      <c r="K2787" s="1" t="s">
        <v>203</v>
      </c>
      <c r="L2787" s="1" t="s">
        <v>4323</v>
      </c>
      <c r="M2787" s="1">
        <v>2014</v>
      </c>
      <c r="N2787" s="1">
        <v>43.101422110518797</v>
      </c>
      <c r="O2787" s="1">
        <v>-81.712563641538395</v>
      </c>
      <c r="P2787" s="1" t="s">
        <v>4363</v>
      </c>
      <c r="Q2787" s="1" t="s">
        <v>4364</v>
      </c>
      <c r="R2787" s="1" t="s">
        <v>22</v>
      </c>
    </row>
    <row r="2788" spans="1:18" hidden="1" x14ac:dyDescent="0.3">
      <c r="A2788" s="1" t="s">
        <v>2941</v>
      </c>
      <c r="B2788" s="1" t="s">
        <v>2941</v>
      </c>
      <c r="C2788" s="1" t="s">
        <v>4361</v>
      </c>
      <c r="D2788" s="1">
        <v>72.900000000000006</v>
      </c>
      <c r="E2788" s="1" t="s">
        <v>4399</v>
      </c>
      <c r="F2788" s="1">
        <v>36</v>
      </c>
      <c r="G2788" s="1" t="str">
        <f t="shared" si="103"/>
        <v>36/45</v>
      </c>
      <c r="H2788" s="1">
        <v>1620</v>
      </c>
      <c r="I2788" s="1">
        <v>100</v>
      </c>
      <c r="J2788" s="1">
        <v>80</v>
      </c>
      <c r="K2788" s="1" t="s">
        <v>203</v>
      </c>
      <c r="L2788" s="1" t="s">
        <v>4323</v>
      </c>
      <c r="M2788" s="1">
        <v>2014</v>
      </c>
      <c r="N2788" s="1">
        <v>43.101163573889004</v>
      </c>
      <c r="O2788" s="1">
        <v>-81.7088468819518</v>
      </c>
      <c r="P2788" s="1" t="s">
        <v>4363</v>
      </c>
      <c r="Q2788" s="1" t="s">
        <v>4364</v>
      </c>
      <c r="R2788" s="1" t="s">
        <v>22</v>
      </c>
    </row>
    <row r="2789" spans="1:18" hidden="1" x14ac:dyDescent="0.3">
      <c r="A2789" s="1" t="s">
        <v>2941</v>
      </c>
      <c r="B2789" s="1" t="s">
        <v>2941</v>
      </c>
      <c r="C2789" s="1" t="s">
        <v>4361</v>
      </c>
      <c r="D2789" s="1">
        <v>72.900000000000006</v>
      </c>
      <c r="E2789" s="1" t="s">
        <v>4400</v>
      </c>
      <c r="F2789" s="1">
        <v>37</v>
      </c>
      <c r="G2789" s="1" t="str">
        <f t="shared" si="103"/>
        <v>37/45</v>
      </c>
      <c r="H2789" s="1">
        <v>1620</v>
      </c>
      <c r="I2789" s="1">
        <v>100</v>
      </c>
      <c r="J2789" s="1">
        <v>80</v>
      </c>
      <c r="K2789" s="1" t="s">
        <v>203</v>
      </c>
      <c r="L2789" s="1" t="s">
        <v>4323</v>
      </c>
      <c r="M2789" s="1">
        <v>2014</v>
      </c>
      <c r="N2789" s="1">
        <v>43.100171947424101</v>
      </c>
      <c r="O2789" s="1">
        <v>-81.704910461225893</v>
      </c>
      <c r="P2789" s="1" t="s">
        <v>4363</v>
      </c>
      <c r="Q2789" s="1" t="s">
        <v>4364</v>
      </c>
      <c r="R2789" s="1" t="s">
        <v>22</v>
      </c>
    </row>
    <row r="2790" spans="1:18" hidden="1" x14ac:dyDescent="0.3">
      <c r="A2790" s="1" t="s">
        <v>2941</v>
      </c>
      <c r="B2790" s="1" t="s">
        <v>2941</v>
      </c>
      <c r="C2790" s="1" t="s">
        <v>4361</v>
      </c>
      <c r="D2790" s="1">
        <v>72.900000000000006</v>
      </c>
      <c r="E2790" s="1" t="s">
        <v>4401</v>
      </c>
      <c r="F2790" s="1">
        <v>38</v>
      </c>
      <c r="G2790" s="1" t="str">
        <f t="shared" si="103"/>
        <v>38/45</v>
      </c>
      <c r="H2790" s="1">
        <v>1620</v>
      </c>
      <c r="I2790" s="1">
        <v>100</v>
      </c>
      <c r="J2790" s="1">
        <v>80</v>
      </c>
      <c r="K2790" s="1" t="s">
        <v>203</v>
      </c>
      <c r="L2790" s="1" t="s">
        <v>4323</v>
      </c>
      <c r="M2790" s="1">
        <v>2014</v>
      </c>
      <c r="N2790" s="1">
        <v>43.096473696458901</v>
      </c>
      <c r="O2790" s="1">
        <v>-81.710430128377695</v>
      </c>
      <c r="P2790" s="1" t="s">
        <v>4363</v>
      </c>
      <c r="Q2790" s="1" t="s">
        <v>4364</v>
      </c>
      <c r="R2790" s="1" t="s">
        <v>22</v>
      </c>
    </row>
    <row r="2791" spans="1:18" hidden="1" x14ac:dyDescent="0.3">
      <c r="A2791" s="1" t="s">
        <v>2941</v>
      </c>
      <c r="B2791" s="1" t="s">
        <v>2941</v>
      </c>
      <c r="C2791" s="1" t="s">
        <v>4361</v>
      </c>
      <c r="D2791" s="1">
        <v>72.900000000000006</v>
      </c>
      <c r="E2791" s="1" t="s">
        <v>4402</v>
      </c>
      <c r="F2791" s="1">
        <v>39</v>
      </c>
      <c r="G2791" s="1" t="str">
        <f t="shared" si="103"/>
        <v>39/45</v>
      </c>
      <c r="H2791" s="1">
        <v>1620</v>
      </c>
      <c r="I2791" s="1">
        <v>100</v>
      </c>
      <c r="J2791" s="1">
        <v>80</v>
      </c>
      <c r="K2791" s="1" t="s">
        <v>203</v>
      </c>
      <c r="L2791" s="1" t="s">
        <v>4323</v>
      </c>
      <c r="M2791" s="1">
        <v>2014</v>
      </c>
      <c r="N2791" s="1">
        <v>43.0974656675833</v>
      </c>
      <c r="O2791" s="1">
        <v>-81.701796444100907</v>
      </c>
      <c r="P2791" s="1" t="s">
        <v>4363</v>
      </c>
      <c r="Q2791" s="1" t="s">
        <v>4364</v>
      </c>
      <c r="R2791" s="1" t="s">
        <v>22</v>
      </c>
    </row>
    <row r="2792" spans="1:18" hidden="1" x14ac:dyDescent="0.3">
      <c r="A2792" s="1" t="s">
        <v>2941</v>
      </c>
      <c r="B2792" s="1" t="s">
        <v>2941</v>
      </c>
      <c r="C2792" s="1" t="s">
        <v>4361</v>
      </c>
      <c r="D2792" s="1">
        <v>72.900000000000006</v>
      </c>
      <c r="E2792" s="1" t="s">
        <v>4403</v>
      </c>
      <c r="F2792" s="1">
        <v>40</v>
      </c>
      <c r="G2792" s="1" t="str">
        <f t="shared" si="103"/>
        <v>40/45</v>
      </c>
      <c r="H2792" s="1">
        <v>1620</v>
      </c>
      <c r="I2792" s="1">
        <v>100</v>
      </c>
      <c r="J2792" s="1">
        <v>80</v>
      </c>
      <c r="K2792" s="1" t="s">
        <v>203</v>
      </c>
      <c r="L2792" s="1" t="s">
        <v>4323</v>
      </c>
      <c r="M2792" s="1">
        <v>2014</v>
      </c>
      <c r="N2792" s="1">
        <v>43.100499264592003</v>
      </c>
      <c r="O2792" s="1">
        <v>-81.695941368632006</v>
      </c>
      <c r="P2792" s="1" t="s">
        <v>4363</v>
      </c>
      <c r="Q2792" s="1" t="s">
        <v>4364</v>
      </c>
      <c r="R2792" s="1" t="s">
        <v>22</v>
      </c>
    </row>
    <row r="2793" spans="1:18" hidden="1" x14ac:dyDescent="0.3">
      <c r="A2793" s="1" t="s">
        <v>2941</v>
      </c>
      <c r="B2793" s="1" t="s">
        <v>2941</v>
      </c>
      <c r="C2793" s="1" t="s">
        <v>4361</v>
      </c>
      <c r="D2793" s="1">
        <v>72.900000000000006</v>
      </c>
      <c r="E2793" s="1" t="s">
        <v>4404</v>
      </c>
      <c r="F2793" s="1">
        <v>41</v>
      </c>
      <c r="G2793" s="1" t="str">
        <f t="shared" si="103"/>
        <v>41/45</v>
      </c>
      <c r="H2793" s="1">
        <v>1620</v>
      </c>
      <c r="I2793" s="1">
        <v>100</v>
      </c>
      <c r="J2793" s="1">
        <v>80</v>
      </c>
      <c r="K2793" s="1" t="s">
        <v>203</v>
      </c>
      <c r="L2793" s="1" t="s">
        <v>4323</v>
      </c>
      <c r="M2793" s="1">
        <v>2014</v>
      </c>
      <c r="N2793" s="1">
        <v>43.095593882909597</v>
      </c>
      <c r="O2793" s="1">
        <v>-81.6981804780321</v>
      </c>
      <c r="P2793" s="1" t="s">
        <v>4363</v>
      </c>
      <c r="Q2793" s="1" t="s">
        <v>4364</v>
      </c>
      <c r="R2793" s="1" t="s">
        <v>22</v>
      </c>
    </row>
    <row r="2794" spans="1:18" hidden="1" x14ac:dyDescent="0.3">
      <c r="A2794" s="1" t="s">
        <v>2941</v>
      </c>
      <c r="B2794" s="1" t="s">
        <v>2941</v>
      </c>
      <c r="C2794" s="1" t="s">
        <v>4361</v>
      </c>
      <c r="D2794" s="1">
        <v>72.900000000000006</v>
      </c>
      <c r="E2794" s="1" t="s">
        <v>4405</v>
      </c>
      <c r="F2794" s="1">
        <v>42</v>
      </c>
      <c r="G2794" s="1" t="str">
        <f t="shared" si="103"/>
        <v>42/45</v>
      </c>
      <c r="H2794" s="1">
        <v>1620</v>
      </c>
      <c r="I2794" s="1">
        <v>100</v>
      </c>
      <c r="J2794" s="1">
        <v>80</v>
      </c>
      <c r="K2794" s="1" t="s">
        <v>203</v>
      </c>
      <c r="L2794" s="1" t="s">
        <v>4323</v>
      </c>
      <c r="M2794" s="1">
        <v>2014</v>
      </c>
      <c r="N2794" s="1">
        <v>43.097836048627101</v>
      </c>
      <c r="O2794" s="1">
        <v>-81.6918620116912</v>
      </c>
      <c r="P2794" s="1" t="s">
        <v>4363</v>
      </c>
      <c r="Q2794" s="1" t="s">
        <v>4364</v>
      </c>
      <c r="R2794" s="1" t="s">
        <v>22</v>
      </c>
    </row>
    <row r="2795" spans="1:18" hidden="1" x14ac:dyDescent="0.3">
      <c r="A2795" s="1" t="s">
        <v>2941</v>
      </c>
      <c r="B2795" s="1" t="s">
        <v>2941</v>
      </c>
      <c r="C2795" s="1" t="s">
        <v>4361</v>
      </c>
      <c r="D2795" s="1">
        <v>72.900000000000006</v>
      </c>
      <c r="E2795" s="1" t="s">
        <v>4406</v>
      </c>
      <c r="F2795" s="1">
        <v>43</v>
      </c>
      <c r="G2795" s="1" t="str">
        <f t="shared" si="103"/>
        <v>43/45</v>
      </c>
      <c r="H2795" s="1">
        <v>1620</v>
      </c>
      <c r="I2795" s="1">
        <v>100</v>
      </c>
      <c r="J2795" s="1">
        <v>80</v>
      </c>
      <c r="K2795" s="1" t="s">
        <v>203</v>
      </c>
      <c r="L2795" s="1" t="s">
        <v>4323</v>
      </c>
      <c r="M2795" s="1">
        <v>2014</v>
      </c>
      <c r="N2795" s="1">
        <v>43.093630024921303</v>
      </c>
      <c r="O2795" s="1">
        <v>-81.690664476551802</v>
      </c>
      <c r="P2795" s="1" t="s">
        <v>4363</v>
      </c>
      <c r="Q2795" s="1" t="s">
        <v>4364</v>
      </c>
      <c r="R2795" s="1" t="s">
        <v>22</v>
      </c>
    </row>
    <row r="2796" spans="1:18" hidden="1" x14ac:dyDescent="0.3">
      <c r="A2796" s="1" t="s">
        <v>2941</v>
      </c>
      <c r="B2796" s="1" t="s">
        <v>2941</v>
      </c>
      <c r="C2796" s="1" t="s">
        <v>4361</v>
      </c>
      <c r="D2796" s="1">
        <v>72.900000000000006</v>
      </c>
      <c r="E2796" s="1" t="s">
        <v>4407</v>
      </c>
      <c r="F2796" s="1">
        <v>44</v>
      </c>
      <c r="G2796" s="1" t="str">
        <f t="shared" si="103"/>
        <v>44/45</v>
      </c>
      <c r="H2796" s="1">
        <v>1620</v>
      </c>
      <c r="I2796" s="1">
        <v>100</v>
      </c>
      <c r="J2796" s="1">
        <v>80</v>
      </c>
      <c r="K2796" s="1" t="s">
        <v>203</v>
      </c>
      <c r="L2796" s="1" t="s">
        <v>4323</v>
      </c>
      <c r="M2796" s="1">
        <v>2014</v>
      </c>
      <c r="N2796" s="1">
        <v>43.088678073886797</v>
      </c>
      <c r="O2796" s="1">
        <v>-81.669723138239803</v>
      </c>
      <c r="P2796" s="1" t="s">
        <v>4363</v>
      </c>
      <c r="Q2796" s="1" t="s">
        <v>4364</v>
      </c>
      <c r="R2796" s="1" t="s">
        <v>22</v>
      </c>
    </row>
    <row r="2797" spans="1:18" hidden="1" x14ac:dyDescent="0.3">
      <c r="A2797" s="1" t="s">
        <v>2941</v>
      </c>
      <c r="B2797" s="1" t="s">
        <v>2941</v>
      </c>
      <c r="C2797" s="1" t="s">
        <v>4361</v>
      </c>
      <c r="D2797" s="1">
        <v>72.900000000000006</v>
      </c>
      <c r="E2797" s="1" t="s">
        <v>4408</v>
      </c>
      <c r="F2797" s="1">
        <v>45</v>
      </c>
      <c r="G2797" s="1" t="str">
        <f t="shared" si="103"/>
        <v>45/45</v>
      </c>
      <c r="H2797" s="1">
        <v>1620</v>
      </c>
      <c r="I2797" s="1">
        <v>100</v>
      </c>
      <c r="J2797" s="1">
        <v>80</v>
      </c>
      <c r="K2797" s="1" t="s">
        <v>203</v>
      </c>
      <c r="L2797" s="1" t="s">
        <v>4323</v>
      </c>
      <c r="M2797" s="1">
        <v>2014</v>
      </c>
      <c r="N2797" s="1">
        <v>43.092726740378197</v>
      </c>
      <c r="O2797" s="1">
        <v>-81.661755361010506</v>
      </c>
      <c r="P2797" s="1" t="s">
        <v>4363</v>
      </c>
      <c r="Q2797" s="1" t="s">
        <v>4364</v>
      </c>
      <c r="R2797" s="1" t="s">
        <v>22</v>
      </c>
    </row>
    <row r="2798" spans="1:18" hidden="1" x14ac:dyDescent="0.3">
      <c r="A2798" s="1" t="s">
        <v>2941</v>
      </c>
      <c r="B2798" s="1" t="s">
        <v>2941</v>
      </c>
      <c r="C2798" s="1" t="s">
        <v>4919</v>
      </c>
      <c r="D2798" s="1">
        <v>58.32</v>
      </c>
      <c r="E2798" s="1" t="s">
        <v>4920</v>
      </c>
      <c r="F2798" s="1">
        <v>1</v>
      </c>
      <c r="G2798" s="1" t="str">
        <f t="shared" ref="G2798:G2833" si="104">F2798&amp;"/"&amp;36</f>
        <v>1/36</v>
      </c>
      <c r="H2798" s="1">
        <v>1620</v>
      </c>
      <c r="I2798" s="1">
        <v>100</v>
      </c>
      <c r="J2798" s="1">
        <v>96</v>
      </c>
      <c r="K2798" s="1" t="s">
        <v>203</v>
      </c>
      <c r="L2798" s="1" t="s">
        <v>4323</v>
      </c>
      <c r="M2798" s="1">
        <v>2015</v>
      </c>
      <c r="N2798" s="1">
        <v>47.229852516486801</v>
      </c>
      <c r="O2798" s="1">
        <v>-84.564282795423395</v>
      </c>
      <c r="P2798" s="1" t="s">
        <v>4363</v>
      </c>
      <c r="Q2798" s="1" t="s">
        <v>4921</v>
      </c>
      <c r="R2798" s="1" t="s">
        <v>22</v>
      </c>
    </row>
    <row r="2799" spans="1:18" hidden="1" x14ac:dyDescent="0.3">
      <c r="A2799" s="1" t="s">
        <v>2941</v>
      </c>
      <c r="B2799" s="1" t="s">
        <v>2941</v>
      </c>
      <c r="C2799" s="1" t="s">
        <v>4919</v>
      </c>
      <c r="D2799" s="1">
        <v>58.32</v>
      </c>
      <c r="E2799" s="1" t="s">
        <v>4922</v>
      </c>
      <c r="F2799" s="1">
        <v>2</v>
      </c>
      <c r="G2799" s="1" t="str">
        <f t="shared" si="104"/>
        <v>2/36</v>
      </c>
      <c r="H2799" s="1">
        <v>1620</v>
      </c>
      <c r="I2799" s="1">
        <v>100</v>
      </c>
      <c r="J2799" s="1">
        <v>96</v>
      </c>
      <c r="K2799" s="1" t="s">
        <v>203</v>
      </c>
      <c r="L2799" s="1" t="s">
        <v>4323</v>
      </c>
      <c r="M2799" s="1">
        <v>2015</v>
      </c>
      <c r="N2799" s="1">
        <v>47.227073282523897</v>
      </c>
      <c r="O2799" s="1">
        <v>-84.566472821193301</v>
      </c>
      <c r="P2799" s="1" t="s">
        <v>4363</v>
      </c>
      <c r="Q2799" s="1" t="s">
        <v>4921</v>
      </c>
      <c r="R2799" s="1" t="s">
        <v>22</v>
      </c>
    </row>
    <row r="2800" spans="1:18" hidden="1" x14ac:dyDescent="0.3">
      <c r="A2800" s="1" t="s">
        <v>2941</v>
      </c>
      <c r="B2800" s="1" t="s">
        <v>2941</v>
      </c>
      <c r="C2800" s="1" t="s">
        <v>4919</v>
      </c>
      <c r="D2800" s="1">
        <v>58.32</v>
      </c>
      <c r="E2800" s="1" t="s">
        <v>4923</v>
      </c>
      <c r="F2800" s="1">
        <v>3</v>
      </c>
      <c r="G2800" s="1" t="str">
        <f t="shared" si="104"/>
        <v>3/36</v>
      </c>
      <c r="H2800" s="1">
        <v>1620</v>
      </c>
      <c r="I2800" s="1">
        <v>100</v>
      </c>
      <c r="J2800" s="1">
        <v>96</v>
      </c>
      <c r="K2800" s="1" t="s">
        <v>203</v>
      </c>
      <c r="L2800" s="1" t="s">
        <v>4323</v>
      </c>
      <c r="M2800" s="1">
        <v>2015</v>
      </c>
      <c r="N2800" s="1">
        <v>47.224027802507798</v>
      </c>
      <c r="O2800" s="1">
        <v>-84.564856619114096</v>
      </c>
      <c r="P2800" s="1" t="s">
        <v>4363</v>
      </c>
      <c r="Q2800" s="1" t="s">
        <v>4921</v>
      </c>
      <c r="R2800" s="1" t="s">
        <v>22</v>
      </c>
    </row>
    <row r="2801" spans="1:18" hidden="1" x14ac:dyDescent="0.3">
      <c r="A2801" s="1" t="s">
        <v>2941</v>
      </c>
      <c r="B2801" s="1" t="s">
        <v>2941</v>
      </c>
      <c r="C2801" s="1" t="s">
        <v>4919</v>
      </c>
      <c r="D2801" s="1">
        <v>58.32</v>
      </c>
      <c r="E2801" s="1" t="s">
        <v>4924</v>
      </c>
      <c r="F2801" s="1">
        <v>4</v>
      </c>
      <c r="G2801" s="1" t="str">
        <f t="shared" si="104"/>
        <v>4/36</v>
      </c>
      <c r="H2801" s="1">
        <v>1620</v>
      </c>
      <c r="I2801" s="1">
        <v>100</v>
      </c>
      <c r="J2801" s="1">
        <v>96</v>
      </c>
      <c r="K2801" s="1" t="s">
        <v>203</v>
      </c>
      <c r="L2801" s="1" t="s">
        <v>4323</v>
      </c>
      <c r="M2801" s="1">
        <v>2015</v>
      </c>
      <c r="N2801" s="1">
        <v>47.220102674479101</v>
      </c>
      <c r="O2801" s="1">
        <v>-84.560873688654695</v>
      </c>
      <c r="P2801" s="1" t="s">
        <v>4363</v>
      </c>
      <c r="Q2801" s="1" t="s">
        <v>4921</v>
      </c>
      <c r="R2801" s="1" t="s">
        <v>22</v>
      </c>
    </row>
    <row r="2802" spans="1:18" hidden="1" x14ac:dyDescent="0.3">
      <c r="A2802" s="1" t="s">
        <v>2941</v>
      </c>
      <c r="B2802" s="1" t="s">
        <v>2941</v>
      </c>
      <c r="C2802" s="1" t="s">
        <v>4919</v>
      </c>
      <c r="D2802" s="1">
        <v>58.32</v>
      </c>
      <c r="E2802" s="1" t="s">
        <v>4925</v>
      </c>
      <c r="F2802" s="1">
        <v>5</v>
      </c>
      <c r="G2802" s="1" t="str">
        <f t="shared" si="104"/>
        <v>5/36</v>
      </c>
      <c r="H2802" s="1">
        <v>1620</v>
      </c>
      <c r="I2802" s="1">
        <v>100</v>
      </c>
      <c r="J2802" s="1">
        <v>96</v>
      </c>
      <c r="K2802" s="1" t="s">
        <v>203</v>
      </c>
      <c r="L2802" s="1" t="s">
        <v>4323</v>
      </c>
      <c r="M2802" s="1">
        <v>2015</v>
      </c>
      <c r="N2802" s="1">
        <v>47.217360704361496</v>
      </c>
      <c r="O2802" s="1">
        <v>-84.565792260795902</v>
      </c>
      <c r="P2802" s="1" t="s">
        <v>4363</v>
      </c>
      <c r="Q2802" s="1" t="s">
        <v>4921</v>
      </c>
      <c r="R2802" s="1" t="s">
        <v>22</v>
      </c>
    </row>
    <row r="2803" spans="1:18" hidden="1" x14ac:dyDescent="0.3">
      <c r="A2803" s="1" t="s">
        <v>2941</v>
      </c>
      <c r="B2803" s="1" t="s">
        <v>2941</v>
      </c>
      <c r="C2803" s="1" t="s">
        <v>4919</v>
      </c>
      <c r="D2803" s="1">
        <v>58.32</v>
      </c>
      <c r="E2803" s="1" t="s">
        <v>4926</v>
      </c>
      <c r="F2803" s="1">
        <v>6</v>
      </c>
      <c r="G2803" s="1" t="str">
        <f t="shared" si="104"/>
        <v>6/36</v>
      </c>
      <c r="H2803" s="1">
        <v>1620</v>
      </c>
      <c r="I2803" s="1">
        <v>100</v>
      </c>
      <c r="J2803" s="1">
        <v>96</v>
      </c>
      <c r="K2803" s="1" t="s">
        <v>203</v>
      </c>
      <c r="L2803" s="1" t="s">
        <v>4323</v>
      </c>
      <c r="M2803" s="1">
        <v>2015</v>
      </c>
      <c r="N2803" s="1">
        <v>47.213544359302901</v>
      </c>
      <c r="O2803" s="1">
        <v>-84.557249878881194</v>
      </c>
      <c r="P2803" s="1" t="s">
        <v>4363</v>
      </c>
      <c r="Q2803" s="1" t="s">
        <v>4921</v>
      </c>
      <c r="R2803" s="1" t="s">
        <v>22</v>
      </c>
    </row>
    <row r="2804" spans="1:18" hidden="1" x14ac:dyDescent="0.3">
      <c r="A2804" s="1" t="s">
        <v>2941</v>
      </c>
      <c r="B2804" s="1" t="s">
        <v>2941</v>
      </c>
      <c r="C2804" s="1" t="s">
        <v>4919</v>
      </c>
      <c r="D2804" s="1">
        <v>58.32</v>
      </c>
      <c r="E2804" s="1" t="s">
        <v>4927</v>
      </c>
      <c r="F2804" s="1">
        <v>7</v>
      </c>
      <c r="G2804" s="1" t="str">
        <f t="shared" si="104"/>
        <v>7/36</v>
      </c>
      <c r="H2804" s="1">
        <v>1620</v>
      </c>
      <c r="I2804" s="1">
        <v>100</v>
      </c>
      <c r="J2804" s="1">
        <v>96</v>
      </c>
      <c r="K2804" s="1" t="s">
        <v>203</v>
      </c>
      <c r="L2804" s="1" t="s">
        <v>4323</v>
      </c>
      <c r="M2804" s="1">
        <v>2015</v>
      </c>
      <c r="N2804" s="1">
        <v>47.217315096194497</v>
      </c>
      <c r="O2804" s="1">
        <v>-84.554477175737404</v>
      </c>
      <c r="P2804" s="1" t="s">
        <v>4363</v>
      </c>
      <c r="Q2804" s="1" t="s">
        <v>4921</v>
      </c>
      <c r="R2804" s="1" t="s">
        <v>22</v>
      </c>
    </row>
    <row r="2805" spans="1:18" hidden="1" x14ac:dyDescent="0.3">
      <c r="A2805" s="1" t="s">
        <v>2941</v>
      </c>
      <c r="B2805" s="1" t="s">
        <v>2941</v>
      </c>
      <c r="C2805" s="1" t="s">
        <v>4919</v>
      </c>
      <c r="D2805" s="1">
        <v>58.32</v>
      </c>
      <c r="E2805" s="1" t="s">
        <v>4928</v>
      </c>
      <c r="F2805" s="1">
        <v>8</v>
      </c>
      <c r="G2805" s="1" t="str">
        <f t="shared" si="104"/>
        <v>8/36</v>
      </c>
      <c r="H2805" s="1">
        <v>1620</v>
      </c>
      <c r="I2805" s="1">
        <v>100</v>
      </c>
      <c r="J2805" s="1">
        <v>96</v>
      </c>
      <c r="K2805" s="1" t="s">
        <v>203</v>
      </c>
      <c r="L2805" s="1" t="s">
        <v>4323</v>
      </c>
      <c r="M2805" s="1">
        <v>2015</v>
      </c>
      <c r="N2805" s="1">
        <v>47.214857339083601</v>
      </c>
      <c r="O2805" s="1">
        <v>-84.549257477776194</v>
      </c>
      <c r="P2805" s="1" t="s">
        <v>4363</v>
      </c>
      <c r="Q2805" s="1" t="s">
        <v>4921</v>
      </c>
      <c r="R2805" s="1" t="s">
        <v>22</v>
      </c>
    </row>
    <row r="2806" spans="1:18" hidden="1" x14ac:dyDescent="0.3">
      <c r="A2806" s="1" t="s">
        <v>2941</v>
      </c>
      <c r="B2806" s="1" t="s">
        <v>2941</v>
      </c>
      <c r="C2806" s="1" t="s">
        <v>4919</v>
      </c>
      <c r="D2806" s="1">
        <v>58.32</v>
      </c>
      <c r="E2806" s="1" t="s">
        <v>4929</v>
      </c>
      <c r="F2806" s="1">
        <v>9</v>
      </c>
      <c r="G2806" s="1" t="str">
        <f t="shared" si="104"/>
        <v>9/36</v>
      </c>
      <c r="H2806" s="1">
        <v>1620</v>
      </c>
      <c r="I2806" s="1">
        <v>100</v>
      </c>
      <c r="J2806" s="1">
        <v>96</v>
      </c>
      <c r="K2806" s="1" t="s">
        <v>203</v>
      </c>
      <c r="L2806" s="1" t="s">
        <v>4323</v>
      </c>
      <c r="M2806" s="1">
        <v>2015</v>
      </c>
      <c r="N2806" s="1">
        <v>47.222150530193097</v>
      </c>
      <c r="O2806" s="1">
        <v>-84.548940504985694</v>
      </c>
      <c r="P2806" s="1" t="s">
        <v>4363</v>
      </c>
      <c r="Q2806" s="1" t="s">
        <v>4921</v>
      </c>
      <c r="R2806" s="1" t="s">
        <v>22</v>
      </c>
    </row>
    <row r="2807" spans="1:18" hidden="1" x14ac:dyDescent="0.3">
      <c r="A2807" s="1" t="s">
        <v>2941</v>
      </c>
      <c r="B2807" s="1" t="s">
        <v>2941</v>
      </c>
      <c r="C2807" s="1" t="s">
        <v>4919</v>
      </c>
      <c r="D2807" s="1">
        <v>58.32</v>
      </c>
      <c r="E2807" s="1" t="s">
        <v>4930</v>
      </c>
      <c r="F2807" s="1">
        <v>10</v>
      </c>
      <c r="G2807" s="1" t="str">
        <f t="shared" si="104"/>
        <v>10/36</v>
      </c>
      <c r="H2807" s="1">
        <v>1620</v>
      </c>
      <c r="I2807" s="1">
        <v>100</v>
      </c>
      <c r="J2807" s="1">
        <v>96</v>
      </c>
      <c r="K2807" s="1" t="s">
        <v>203</v>
      </c>
      <c r="L2807" s="1" t="s">
        <v>4323</v>
      </c>
      <c r="M2807" s="1">
        <v>2015</v>
      </c>
      <c r="N2807" s="1">
        <v>47.226527264606801</v>
      </c>
      <c r="O2807" s="1">
        <v>-84.555501378922898</v>
      </c>
      <c r="P2807" s="1" t="s">
        <v>4363</v>
      </c>
      <c r="Q2807" s="1" t="s">
        <v>4921</v>
      </c>
      <c r="R2807" s="1" t="s">
        <v>22</v>
      </c>
    </row>
    <row r="2808" spans="1:18" hidden="1" x14ac:dyDescent="0.3">
      <c r="A2808" s="1" t="s">
        <v>2941</v>
      </c>
      <c r="B2808" s="1" t="s">
        <v>2941</v>
      </c>
      <c r="C2808" s="1" t="s">
        <v>4919</v>
      </c>
      <c r="D2808" s="1">
        <v>58.32</v>
      </c>
      <c r="E2808" s="1" t="s">
        <v>4931</v>
      </c>
      <c r="F2808" s="1">
        <v>11</v>
      </c>
      <c r="G2808" s="1" t="str">
        <f t="shared" si="104"/>
        <v>11/36</v>
      </c>
      <c r="H2808" s="1">
        <v>1620</v>
      </c>
      <c r="I2808" s="1">
        <v>100</v>
      </c>
      <c r="J2808" s="1">
        <v>96</v>
      </c>
      <c r="K2808" s="1" t="s">
        <v>203</v>
      </c>
      <c r="L2808" s="1" t="s">
        <v>4323</v>
      </c>
      <c r="M2808" s="1">
        <v>2015</v>
      </c>
      <c r="N2808" s="1">
        <v>47.228791240916799</v>
      </c>
      <c r="O2808" s="1">
        <v>-84.550380886576306</v>
      </c>
      <c r="P2808" s="1" t="s">
        <v>4363</v>
      </c>
      <c r="Q2808" s="1" t="s">
        <v>4921</v>
      </c>
      <c r="R2808" s="1" t="s">
        <v>22</v>
      </c>
    </row>
    <row r="2809" spans="1:18" hidden="1" x14ac:dyDescent="0.3">
      <c r="A2809" s="1" t="s">
        <v>2941</v>
      </c>
      <c r="B2809" s="1" t="s">
        <v>2941</v>
      </c>
      <c r="C2809" s="1" t="s">
        <v>4919</v>
      </c>
      <c r="D2809" s="1">
        <v>58.32</v>
      </c>
      <c r="E2809" s="1" t="s">
        <v>4932</v>
      </c>
      <c r="F2809" s="1">
        <v>12</v>
      </c>
      <c r="G2809" s="1" t="str">
        <f t="shared" si="104"/>
        <v>12/36</v>
      </c>
      <c r="H2809" s="1">
        <v>1620</v>
      </c>
      <c r="I2809" s="1">
        <v>100</v>
      </c>
      <c r="J2809" s="1">
        <v>96</v>
      </c>
      <c r="K2809" s="1" t="s">
        <v>203</v>
      </c>
      <c r="L2809" s="1" t="s">
        <v>4323</v>
      </c>
      <c r="M2809" s="1">
        <v>2015</v>
      </c>
      <c r="N2809" s="1">
        <v>47.231590907670999</v>
      </c>
      <c r="O2809" s="1">
        <v>-84.550419321744599</v>
      </c>
      <c r="P2809" s="1" t="s">
        <v>4363</v>
      </c>
      <c r="Q2809" s="1" t="s">
        <v>4921</v>
      </c>
      <c r="R2809" s="1" t="s">
        <v>22</v>
      </c>
    </row>
    <row r="2810" spans="1:18" hidden="1" x14ac:dyDescent="0.3">
      <c r="A2810" s="1" t="s">
        <v>2941</v>
      </c>
      <c r="B2810" s="1" t="s">
        <v>2941</v>
      </c>
      <c r="C2810" s="1" t="s">
        <v>4919</v>
      </c>
      <c r="D2810" s="1">
        <v>58.32</v>
      </c>
      <c r="E2810" s="1" t="s">
        <v>4933</v>
      </c>
      <c r="F2810" s="1">
        <v>13</v>
      </c>
      <c r="G2810" s="1" t="str">
        <f t="shared" si="104"/>
        <v>13/36</v>
      </c>
      <c r="H2810" s="1">
        <v>1620</v>
      </c>
      <c r="I2810" s="1">
        <v>100</v>
      </c>
      <c r="J2810" s="1">
        <v>96</v>
      </c>
      <c r="K2810" s="1" t="s">
        <v>203</v>
      </c>
      <c r="L2810" s="1" t="s">
        <v>4323</v>
      </c>
      <c r="M2810" s="1">
        <v>2015</v>
      </c>
      <c r="N2810" s="1">
        <v>47.224753112054401</v>
      </c>
      <c r="O2810" s="1">
        <v>-84.541327854870801</v>
      </c>
      <c r="P2810" s="1" t="s">
        <v>4363</v>
      </c>
      <c r="Q2810" s="1" t="s">
        <v>4921</v>
      </c>
      <c r="R2810" s="1" t="s">
        <v>22</v>
      </c>
    </row>
    <row r="2811" spans="1:18" hidden="1" x14ac:dyDescent="0.3">
      <c r="A2811" s="1" t="s">
        <v>2941</v>
      </c>
      <c r="B2811" s="1" t="s">
        <v>2941</v>
      </c>
      <c r="C2811" s="1" t="s">
        <v>4919</v>
      </c>
      <c r="D2811" s="1">
        <v>58.32</v>
      </c>
      <c r="E2811" s="1" t="s">
        <v>4934</v>
      </c>
      <c r="F2811" s="1">
        <v>14</v>
      </c>
      <c r="G2811" s="1" t="str">
        <f t="shared" si="104"/>
        <v>14/36</v>
      </c>
      <c r="H2811" s="1">
        <v>1620</v>
      </c>
      <c r="I2811" s="1">
        <v>100</v>
      </c>
      <c r="J2811" s="1">
        <v>96</v>
      </c>
      <c r="K2811" s="1" t="s">
        <v>203</v>
      </c>
      <c r="L2811" s="1" t="s">
        <v>4323</v>
      </c>
      <c r="M2811" s="1">
        <v>2015</v>
      </c>
      <c r="N2811" s="1">
        <v>47.217390061754699</v>
      </c>
      <c r="O2811" s="1">
        <v>-84.534921193442202</v>
      </c>
      <c r="P2811" s="1" t="s">
        <v>4363</v>
      </c>
      <c r="Q2811" s="1" t="s">
        <v>4921</v>
      </c>
      <c r="R2811" s="1" t="s">
        <v>22</v>
      </c>
    </row>
    <row r="2812" spans="1:18" hidden="1" x14ac:dyDescent="0.3">
      <c r="A2812" s="1" t="s">
        <v>2941</v>
      </c>
      <c r="B2812" s="1" t="s">
        <v>2941</v>
      </c>
      <c r="C2812" s="1" t="s">
        <v>4919</v>
      </c>
      <c r="D2812" s="1">
        <v>58.32</v>
      </c>
      <c r="E2812" s="1" t="s">
        <v>4935</v>
      </c>
      <c r="F2812" s="1">
        <v>15</v>
      </c>
      <c r="G2812" s="1" t="str">
        <f t="shared" si="104"/>
        <v>15/36</v>
      </c>
      <c r="H2812" s="1">
        <v>1620</v>
      </c>
      <c r="I2812" s="1">
        <v>100</v>
      </c>
      <c r="J2812" s="1">
        <v>96</v>
      </c>
      <c r="K2812" s="1" t="s">
        <v>203</v>
      </c>
      <c r="L2812" s="1" t="s">
        <v>4323</v>
      </c>
      <c r="M2812" s="1">
        <v>2015</v>
      </c>
      <c r="N2812" s="1">
        <v>47.221736681596397</v>
      </c>
      <c r="O2812" s="1">
        <v>-84.524202418677902</v>
      </c>
      <c r="P2812" s="1" t="s">
        <v>4363</v>
      </c>
      <c r="Q2812" s="1" t="s">
        <v>4921</v>
      </c>
      <c r="R2812" s="1" t="s">
        <v>22</v>
      </c>
    </row>
    <row r="2813" spans="1:18" hidden="1" x14ac:dyDescent="0.3">
      <c r="A2813" s="1" t="s">
        <v>2941</v>
      </c>
      <c r="B2813" s="1" t="s">
        <v>2941</v>
      </c>
      <c r="C2813" s="1" t="s">
        <v>4919</v>
      </c>
      <c r="D2813" s="1">
        <v>58.32</v>
      </c>
      <c r="E2813" s="1" t="s">
        <v>4936</v>
      </c>
      <c r="F2813" s="1">
        <v>16</v>
      </c>
      <c r="G2813" s="1" t="str">
        <f t="shared" si="104"/>
        <v>16/36</v>
      </c>
      <c r="H2813" s="1">
        <v>1620</v>
      </c>
      <c r="I2813" s="1">
        <v>100</v>
      </c>
      <c r="J2813" s="1">
        <v>96</v>
      </c>
      <c r="K2813" s="1" t="s">
        <v>203</v>
      </c>
      <c r="L2813" s="1" t="s">
        <v>4323</v>
      </c>
      <c r="M2813" s="1">
        <v>2015</v>
      </c>
      <c r="N2813" s="1">
        <v>47.229263253126298</v>
      </c>
      <c r="O2813" s="1">
        <v>-84.522671829615902</v>
      </c>
      <c r="P2813" s="1" t="s">
        <v>4363</v>
      </c>
      <c r="Q2813" s="1" t="s">
        <v>4921</v>
      </c>
      <c r="R2813" s="1" t="s">
        <v>22</v>
      </c>
    </row>
    <row r="2814" spans="1:18" hidden="1" x14ac:dyDescent="0.3">
      <c r="A2814" s="1" t="s">
        <v>2941</v>
      </c>
      <c r="B2814" s="1" t="s">
        <v>2941</v>
      </c>
      <c r="C2814" s="1" t="s">
        <v>4919</v>
      </c>
      <c r="D2814" s="1">
        <v>58.32</v>
      </c>
      <c r="E2814" s="1" t="s">
        <v>4937</v>
      </c>
      <c r="F2814" s="1">
        <v>17</v>
      </c>
      <c r="G2814" s="1" t="str">
        <f t="shared" si="104"/>
        <v>17/36</v>
      </c>
      <c r="H2814" s="1">
        <v>1620</v>
      </c>
      <c r="I2814" s="1">
        <v>100</v>
      </c>
      <c r="J2814" s="1">
        <v>96</v>
      </c>
      <c r="K2814" s="1" t="s">
        <v>203</v>
      </c>
      <c r="L2814" s="1" t="s">
        <v>4323</v>
      </c>
      <c r="M2814" s="1">
        <v>2015</v>
      </c>
      <c r="N2814" s="1">
        <v>47.236315445642603</v>
      </c>
      <c r="O2814" s="1">
        <v>-84.518593734062705</v>
      </c>
      <c r="P2814" s="1" t="s">
        <v>4363</v>
      </c>
      <c r="Q2814" s="1" t="s">
        <v>4921</v>
      </c>
      <c r="R2814" s="1" t="s">
        <v>22</v>
      </c>
    </row>
    <row r="2815" spans="1:18" hidden="1" x14ac:dyDescent="0.3">
      <c r="A2815" s="1" t="s">
        <v>2941</v>
      </c>
      <c r="B2815" s="1" t="s">
        <v>2941</v>
      </c>
      <c r="C2815" s="1" t="s">
        <v>4919</v>
      </c>
      <c r="D2815" s="1">
        <v>58.32</v>
      </c>
      <c r="E2815" s="1" t="s">
        <v>4938</v>
      </c>
      <c r="F2815" s="1">
        <v>18</v>
      </c>
      <c r="G2815" s="1" t="str">
        <f t="shared" si="104"/>
        <v>18/36</v>
      </c>
      <c r="H2815" s="1">
        <v>1620</v>
      </c>
      <c r="I2815" s="1">
        <v>100</v>
      </c>
      <c r="J2815" s="1">
        <v>96</v>
      </c>
      <c r="K2815" s="1" t="s">
        <v>203</v>
      </c>
      <c r="L2815" s="1" t="s">
        <v>4323</v>
      </c>
      <c r="M2815" s="1">
        <v>2015</v>
      </c>
      <c r="N2815" s="1">
        <v>47.232892716991103</v>
      </c>
      <c r="O2815" s="1">
        <v>-84.510497449570494</v>
      </c>
      <c r="P2815" s="1" t="s">
        <v>4363</v>
      </c>
      <c r="Q2815" s="1" t="s">
        <v>4921</v>
      </c>
      <c r="R2815" s="1" t="s">
        <v>22</v>
      </c>
    </row>
    <row r="2816" spans="1:18" hidden="1" x14ac:dyDescent="0.3">
      <c r="A2816" s="1" t="s">
        <v>2941</v>
      </c>
      <c r="B2816" s="1" t="s">
        <v>2941</v>
      </c>
      <c r="C2816" s="1" t="s">
        <v>4919</v>
      </c>
      <c r="D2816" s="1">
        <v>58.32</v>
      </c>
      <c r="E2816" s="1" t="s">
        <v>4939</v>
      </c>
      <c r="F2816" s="1">
        <v>19</v>
      </c>
      <c r="G2816" s="1" t="str">
        <f t="shared" si="104"/>
        <v>19/36</v>
      </c>
      <c r="H2816" s="1">
        <v>1620</v>
      </c>
      <c r="I2816" s="1">
        <v>100</v>
      </c>
      <c r="J2816" s="1">
        <v>96</v>
      </c>
      <c r="K2816" s="1" t="s">
        <v>203</v>
      </c>
      <c r="L2816" s="1" t="s">
        <v>4323</v>
      </c>
      <c r="M2816" s="1">
        <v>2015</v>
      </c>
      <c r="N2816" s="1">
        <v>47.229824470188497</v>
      </c>
      <c r="O2816" s="1">
        <v>-84.508928059234904</v>
      </c>
      <c r="P2816" s="1" t="s">
        <v>4363</v>
      </c>
      <c r="Q2816" s="1" t="s">
        <v>4921</v>
      </c>
      <c r="R2816" s="1" t="s">
        <v>22</v>
      </c>
    </row>
    <row r="2817" spans="1:18" hidden="1" x14ac:dyDescent="0.3">
      <c r="A2817" s="1" t="s">
        <v>2941</v>
      </c>
      <c r="B2817" s="1" t="s">
        <v>2941</v>
      </c>
      <c r="C2817" s="1" t="s">
        <v>4919</v>
      </c>
      <c r="D2817" s="1">
        <v>58.32</v>
      </c>
      <c r="E2817" s="1" t="s">
        <v>4940</v>
      </c>
      <c r="F2817" s="1">
        <v>20</v>
      </c>
      <c r="G2817" s="1" t="str">
        <f t="shared" si="104"/>
        <v>20/36</v>
      </c>
      <c r="H2817" s="1">
        <v>1620</v>
      </c>
      <c r="I2817" s="1">
        <v>100</v>
      </c>
      <c r="J2817" s="1">
        <v>96</v>
      </c>
      <c r="K2817" s="1" t="s">
        <v>203</v>
      </c>
      <c r="L2817" s="1" t="s">
        <v>4323</v>
      </c>
      <c r="M2817" s="1">
        <v>2015</v>
      </c>
      <c r="N2817" s="1">
        <v>47.226502413026999</v>
      </c>
      <c r="O2817" s="1">
        <v>-84.502305190254106</v>
      </c>
      <c r="P2817" s="1" t="s">
        <v>4363</v>
      </c>
      <c r="Q2817" s="1" t="s">
        <v>4921</v>
      </c>
      <c r="R2817" s="1" t="s">
        <v>22</v>
      </c>
    </row>
    <row r="2818" spans="1:18" hidden="1" x14ac:dyDescent="0.3">
      <c r="A2818" s="1" t="s">
        <v>2941</v>
      </c>
      <c r="B2818" s="1" t="s">
        <v>2941</v>
      </c>
      <c r="C2818" s="1" t="s">
        <v>4919</v>
      </c>
      <c r="D2818" s="1">
        <v>58.32</v>
      </c>
      <c r="E2818" s="1" t="s">
        <v>4941</v>
      </c>
      <c r="F2818" s="1">
        <v>21</v>
      </c>
      <c r="G2818" s="1" t="str">
        <f t="shared" si="104"/>
        <v>21/36</v>
      </c>
      <c r="H2818" s="1">
        <v>1620</v>
      </c>
      <c r="I2818" s="1">
        <v>100</v>
      </c>
      <c r="J2818" s="1">
        <v>96</v>
      </c>
      <c r="K2818" s="1" t="s">
        <v>203</v>
      </c>
      <c r="L2818" s="1" t="s">
        <v>4323</v>
      </c>
      <c r="M2818" s="1">
        <v>2015</v>
      </c>
      <c r="N2818" s="1">
        <v>47.231099132705801</v>
      </c>
      <c r="O2818" s="1">
        <v>-84.497964399966307</v>
      </c>
      <c r="P2818" s="1" t="s">
        <v>4363</v>
      </c>
      <c r="Q2818" s="1" t="s">
        <v>4921</v>
      </c>
      <c r="R2818" s="1" t="s">
        <v>22</v>
      </c>
    </row>
    <row r="2819" spans="1:18" hidden="1" x14ac:dyDescent="0.3">
      <c r="A2819" s="1" t="s">
        <v>2941</v>
      </c>
      <c r="B2819" s="1" t="s">
        <v>2941</v>
      </c>
      <c r="C2819" s="1" t="s">
        <v>4919</v>
      </c>
      <c r="D2819" s="1">
        <v>58.32</v>
      </c>
      <c r="E2819" s="1" t="s">
        <v>4942</v>
      </c>
      <c r="F2819" s="1">
        <v>22</v>
      </c>
      <c r="G2819" s="1" t="str">
        <f t="shared" si="104"/>
        <v>22/36</v>
      </c>
      <c r="H2819" s="1">
        <v>1620</v>
      </c>
      <c r="I2819" s="1">
        <v>100</v>
      </c>
      <c r="J2819" s="1">
        <v>96</v>
      </c>
      <c r="K2819" s="1" t="s">
        <v>203</v>
      </c>
      <c r="L2819" s="1" t="s">
        <v>4323</v>
      </c>
      <c r="M2819" s="1">
        <v>2015</v>
      </c>
      <c r="N2819" s="1">
        <v>47.223815638958001</v>
      </c>
      <c r="O2819" s="1">
        <v>-84.4960383047693</v>
      </c>
      <c r="P2819" s="1" t="s">
        <v>4363</v>
      </c>
      <c r="Q2819" s="1" t="s">
        <v>4921</v>
      </c>
      <c r="R2819" s="1" t="s">
        <v>22</v>
      </c>
    </row>
    <row r="2820" spans="1:18" hidden="1" x14ac:dyDescent="0.3">
      <c r="A2820" s="1" t="s">
        <v>2941</v>
      </c>
      <c r="B2820" s="1" t="s">
        <v>2941</v>
      </c>
      <c r="C2820" s="1" t="s">
        <v>4919</v>
      </c>
      <c r="D2820" s="1">
        <v>58.32</v>
      </c>
      <c r="E2820" s="1" t="s">
        <v>4943</v>
      </c>
      <c r="F2820" s="1">
        <v>23</v>
      </c>
      <c r="G2820" s="1" t="str">
        <f t="shared" si="104"/>
        <v>23/36</v>
      </c>
      <c r="H2820" s="1">
        <v>1620</v>
      </c>
      <c r="I2820" s="1">
        <v>100</v>
      </c>
      <c r="J2820" s="1">
        <v>96</v>
      </c>
      <c r="K2820" s="1" t="s">
        <v>203</v>
      </c>
      <c r="L2820" s="1" t="s">
        <v>4323</v>
      </c>
      <c r="M2820" s="1">
        <v>2015</v>
      </c>
      <c r="N2820" s="1">
        <v>47.224219748378701</v>
      </c>
      <c r="O2820" s="1">
        <v>-84.486161960890499</v>
      </c>
      <c r="P2820" s="1" t="s">
        <v>4363</v>
      </c>
      <c r="Q2820" s="1" t="s">
        <v>4921</v>
      </c>
      <c r="R2820" s="1" t="s">
        <v>22</v>
      </c>
    </row>
    <row r="2821" spans="1:18" hidden="1" x14ac:dyDescent="0.3">
      <c r="A2821" s="1" t="s">
        <v>2941</v>
      </c>
      <c r="B2821" s="1" t="s">
        <v>2941</v>
      </c>
      <c r="C2821" s="1" t="s">
        <v>4919</v>
      </c>
      <c r="D2821" s="1">
        <v>58.32</v>
      </c>
      <c r="E2821" s="1" t="s">
        <v>4944</v>
      </c>
      <c r="F2821" s="1">
        <v>24</v>
      </c>
      <c r="G2821" s="1" t="str">
        <f t="shared" si="104"/>
        <v>24/36</v>
      </c>
      <c r="H2821" s="1">
        <v>1620</v>
      </c>
      <c r="I2821" s="1">
        <v>100</v>
      </c>
      <c r="J2821" s="1">
        <v>96</v>
      </c>
      <c r="K2821" s="1" t="s">
        <v>203</v>
      </c>
      <c r="L2821" s="1" t="s">
        <v>4323</v>
      </c>
      <c r="M2821" s="1">
        <v>2015</v>
      </c>
      <c r="N2821" s="1">
        <v>47.218137172814998</v>
      </c>
      <c r="O2821" s="1">
        <v>-84.491264005670203</v>
      </c>
      <c r="P2821" s="1" t="s">
        <v>4363</v>
      </c>
      <c r="Q2821" s="1" t="s">
        <v>4921</v>
      </c>
      <c r="R2821" s="1" t="s">
        <v>22</v>
      </c>
    </row>
    <row r="2822" spans="1:18" hidden="1" x14ac:dyDescent="0.3">
      <c r="A2822" s="1" t="s">
        <v>2941</v>
      </c>
      <c r="B2822" s="1" t="s">
        <v>2941</v>
      </c>
      <c r="C2822" s="1" t="s">
        <v>4919</v>
      </c>
      <c r="D2822" s="1">
        <v>58.32</v>
      </c>
      <c r="E2822" s="1" t="s">
        <v>4945</v>
      </c>
      <c r="F2822" s="1">
        <v>25</v>
      </c>
      <c r="G2822" s="1" t="str">
        <f t="shared" si="104"/>
        <v>25/36</v>
      </c>
      <c r="H2822" s="1">
        <v>1620</v>
      </c>
      <c r="I2822" s="1">
        <v>100</v>
      </c>
      <c r="J2822" s="1">
        <v>96</v>
      </c>
      <c r="K2822" s="1" t="s">
        <v>203</v>
      </c>
      <c r="L2822" s="1" t="s">
        <v>4323</v>
      </c>
      <c r="M2822" s="1">
        <v>2015</v>
      </c>
      <c r="N2822" s="1">
        <v>47.216532260329302</v>
      </c>
      <c r="O2822" s="1">
        <v>-84.498113632232503</v>
      </c>
      <c r="P2822" s="1" t="s">
        <v>4363</v>
      </c>
      <c r="Q2822" s="1" t="s">
        <v>4921</v>
      </c>
      <c r="R2822" s="1" t="s">
        <v>22</v>
      </c>
    </row>
    <row r="2823" spans="1:18" hidden="1" x14ac:dyDescent="0.3">
      <c r="A2823" s="1" t="s">
        <v>2941</v>
      </c>
      <c r="B2823" s="1" t="s">
        <v>2941</v>
      </c>
      <c r="C2823" s="1" t="s">
        <v>4919</v>
      </c>
      <c r="D2823" s="1">
        <v>58.32</v>
      </c>
      <c r="E2823" s="1" t="s">
        <v>4946</v>
      </c>
      <c r="F2823" s="1">
        <v>26</v>
      </c>
      <c r="G2823" s="1" t="str">
        <f t="shared" si="104"/>
        <v>26/36</v>
      </c>
      <c r="H2823" s="1">
        <v>1620</v>
      </c>
      <c r="I2823" s="1">
        <v>100</v>
      </c>
      <c r="J2823" s="1">
        <v>96</v>
      </c>
      <c r="K2823" s="1" t="s">
        <v>203</v>
      </c>
      <c r="L2823" s="1" t="s">
        <v>4323</v>
      </c>
      <c r="M2823" s="1">
        <v>2015</v>
      </c>
      <c r="N2823" s="1">
        <v>47.216045526378402</v>
      </c>
      <c r="O2823" s="1">
        <v>-84.485487635553895</v>
      </c>
      <c r="P2823" s="1" t="s">
        <v>4363</v>
      </c>
      <c r="Q2823" s="1" t="s">
        <v>4921</v>
      </c>
      <c r="R2823" s="1" t="s">
        <v>22</v>
      </c>
    </row>
    <row r="2824" spans="1:18" hidden="1" x14ac:dyDescent="0.3">
      <c r="A2824" s="1" t="s">
        <v>2941</v>
      </c>
      <c r="B2824" s="1" t="s">
        <v>2941</v>
      </c>
      <c r="C2824" s="1" t="s">
        <v>4919</v>
      </c>
      <c r="D2824" s="1">
        <v>58.32</v>
      </c>
      <c r="E2824" s="1" t="s">
        <v>4947</v>
      </c>
      <c r="F2824" s="1">
        <v>27</v>
      </c>
      <c r="G2824" s="1" t="str">
        <f t="shared" si="104"/>
        <v>27/36</v>
      </c>
      <c r="H2824" s="1">
        <v>1620</v>
      </c>
      <c r="I2824" s="1">
        <v>100</v>
      </c>
      <c r="J2824" s="1">
        <v>96</v>
      </c>
      <c r="K2824" s="1" t="s">
        <v>203</v>
      </c>
      <c r="L2824" s="1" t="s">
        <v>4323</v>
      </c>
      <c r="M2824" s="1">
        <v>2015</v>
      </c>
      <c r="N2824" s="1">
        <v>47.214154134410897</v>
      </c>
      <c r="O2824" s="1">
        <v>-84.493414169076303</v>
      </c>
      <c r="P2824" s="1" t="s">
        <v>4363</v>
      </c>
      <c r="Q2824" s="1" t="s">
        <v>4921</v>
      </c>
      <c r="R2824" s="1" t="s">
        <v>22</v>
      </c>
    </row>
    <row r="2825" spans="1:18" hidden="1" x14ac:dyDescent="0.3">
      <c r="A2825" s="1" t="s">
        <v>2941</v>
      </c>
      <c r="B2825" s="1" t="s">
        <v>2941</v>
      </c>
      <c r="C2825" s="1" t="s">
        <v>4919</v>
      </c>
      <c r="D2825" s="1">
        <v>58.32</v>
      </c>
      <c r="E2825" s="1" t="s">
        <v>4948</v>
      </c>
      <c r="F2825" s="1">
        <v>28</v>
      </c>
      <c r="G2825" s="1" t="str">
        <f t="shared" si="104"/>
        <v>28/36</v>
      </c>
      <c r="H2825" s="1">
        <v>1620</v>
      </c>
      <c r="I2825" s="1">
        <v>100</v>
      </c>
      <c r="J2825" s="1">
        <v>96</v>
      </c>
      <c r="K2825" s="1" t="s">
        <v>203</v>
      </c>
      <c r="L2825" s="1" t="s">
        <v>4323</v>
      </c>
      <c r="M2825" s="1">
        <v>2015</v>
      </c>
      <c r="N2825" s="1">
        <v>47.210567226942402</v>
      </c>
      <c r="O2825" s="1">
        <v>-84.489806173651004</v>
      </c>
      <c r="P2825" s="1" t="s">
        <v>4363</v>
      </c>
      <c r="Q2825" s="1" t="s">
        <v>4921</v>
      </c>
      <c r="R2825" s="1" t="s">
        <v>22</v>
      </c>
    </row>
    <row r="2826" spans="1:18" hidden="1" x14ac:dyDescent="0.3">
      <c r="A2826" s="1" t="s">
        <v>2941</v>
      </c>
      <c r="B2826" s="1" t="s">
        <v>2941</v>
      </c>
      <c r="C2826" s="1" t="s">
        <v>4919</v>
      </c>
      <c r="D2826" s="1">
        <v>58.32</v>
      </c>
      <c r="E2826" s="1" t="s">
        <v>4949</v>
      </c>
      <c r="F2826" s="1">
        <v>29</v>
      </c>
      <c r="G2826" s="1" t="str">
        <f t="shared" si="104"/>
        <v>29/36</v>
      </c>
      <c r="H2826" s="1">
        <v>1620</v>
      </c>
      <c r="I2826" s="1">
        <v>100</v>
      </c>
      <c r="J2826" s="1">
        <v>96</v>
      </c>
      <c r="K2826" s="1" t="s">
        <v>203</v>
      </c>
      <c r="L2826" s="1" t="s">
        <v>4323</v>
      </c>
      <c r="M2826" s="1">
        <v>2015</v>
      </c>
      <c r="N2826" s="1">
        <v>47.192325705937598</v>
      </c>
      <c r="O2826" s="1">
        <v>-84.496667245682602</v>
      </c>
      <c r="P2826" s="1" t="s">
        <v>4363</v>
      </c>
      <c r="Q2826" s="1" t="s">
        <v>4921</v>
      </c>
      <c r="R2826" s="1" t="s">
        <v>22</v>
      </c>
    </row>
    <row r="2827" spans="1:18" hidden="1" x14ac:dyDescent="0.3">
      <c r="A2827" s="1" t="s">
        <v>2941</v>
      </c>
      <c r="B2827" s="1" t="s">
        <v>2941</v>
      </c>
      <c r="C2827" s="1" t="s">
        <v>4919</v>
      </c>
      <c r="D2827" s="1">
        <v>58.32</v>
      </c>
      <c r="E2827" s="1" t="s">
        <v>4950</v>
      </c>
      <c r="F2827" s="1">
        <v>30</v>
      </c>
      <c r="G2827" s="1" t="str">
        <f t="shared" si="104"/>
        <v>30/36</v>
      </c>
      <c r="H2827" s="1">
        <v>1620</v>
      </c>
      <c r="I2827" s="1">
        <v>100</v>
      </c>
      <c r="J2827" s="1">
        <v>96</v>
      </c>
      <c r="K2827" s="1" t="s">
        <v>203</v>
      </c>
      <c r="L2827" s="1" t="s">
        <v>4323</v>
      </c>
      <c r="M2827" s="1">
        <v>2015</v>
      </c>
      <c r="N2827" s="1">
        <v>47.1859537480752</v>
      </c>
      <c r="O2827" s="1">
        <v>-84.5148247859984</v>
      </c>
      <c r="P2827" s="1" t="s">
        <v>4363</v>
      </c>
      <c r="Q2827" s="1" t="s">
        <v>4921</v>
      </c>
      <c r="R2827" s="1" t="s">
        <v>22</v>
      </c>
    </row>
    <row r="2828" spans="1:18" hidden="1" x14ac:dyDescent="0.3">
      <c r="A2828" s="1" t="s">
        <v>2941</v>
      </c>
      <c r="B2828" s="1" t="s">
        <v>2941</v>
      </c>
      <c r="C2828" s="1" t="s">
        <v>4919</v>
      </c>
      <c r="D2828" s="1">
        <v>58.32</v>
      </c>
      <c r="E2828" s="1" t="s">
        <v>4951</v>
      </c>
      <c r="F2828" s="1">
        <v>31</v>
      </c>
      <c r="G2828" s="1" t="str">
        <f t="shared" si="104"/>
        <v>31/36</v>
      </c>
      <c r="H2828" s="1">
        <v>1620</v>
      </c>
      <c r="I2828" s="1">
        <v>100</v>
      </c>
      <c r="J2828" s="1">
        <v>96</v>
      </c>
      <c r="K2828" s="1" t="s">
        <v>203</v>
      </c>
      <c r="L2828" s="1" t="s">
        <v>4323</v>
      </c>
      <c r="M2828" s="1">
        <v>2015</v>
      </c>
      <c r="N2828" s="1">
        <v>47.188072437929101</v>
      </c>
      <c r="O2828" s="1">
        <v>-84.511184642961794</v>
      </c>
      <c r="P2828" s="1" t="s">
        <v>4363</v>
      </c>
      <c r="Q2828" s="1" t="s">
        <v>4921</v>
      </c>
      <c r="R2828" s="1" t="s">
        <v>22</v>
      </c>
    </row>
    <row r="2829" spans="1:18" hidden="1" x14ac:dyDescent="0.3">
      <c r="A2829" s="1" t="s">
        <v>2941</v>
      </c>
      <c r="B2829" s="1" t="s">
        <v>2941</v>
      </c>
      <c r="C2829" s="1" t="s">
        <v>4919</v>
      </c>
      <c r="D2829" s="1">
        <v>58.32</v>
      </c>
      <c r="E2829" s="1" t="s">
        <v>4952</v>
      </c>
      <c r="F2829" s="1">
        <v>32</v>
      </c>
      <c r="G2829" s="1" t="str">
        <f t="shared" si="104"/>
        <v>32/36</v>
      </c>
      <c r="H2829" s="1">
        <v>1620</v>
      </c>
      <c r="I2829" s="1">
        <v>100</v>
      </c>
      <c r="J2829" s="1">
        <v>96</v>
      </c>
      <c r="K2829" s="1" t="s">
        <v>203</v>
      </c>
      <c r="L2829" s="1" t="s">
        <v>4323</v>
      </c>
      <c r="M2829" s="1">
        <v>2015</v>
      </c>
      <c r="N2829" s="1">
        <v>47.190334625499602</v>
      </c>
      <c r="O2829" s="1">
        <v>-84.505118814351107</v>
      </c>
      <c r="P2829" s="1" t="s">
        <v>4363</v>
      </c>
      <c r="Q2829" s="1" t="s">
        <v>4921</v>
      </c>
      <c r="R2829" s="1" t="s">
        <v>22</v>
      </c>
    </row>
    <row r="2830" spans="1:18" hidden="1" x14ac:dyDescent="0.3">
      <c r="A2830" s="1" t="s">
        <v>2941</v>
      </c>
      <c r="B2830" s="1" t="s">
        <v>2941</v>
      </c>
      <c r="C2830" s="1" t="s">
        <v>4919</v>
      </c>
      <c r="D2830" s="1">
        <v>58.32</v>
      </c>
      <c r="E2830" s="1" t="s">
        <v>4953</v>
      </c>
      <c r="F2830" s="1">
        <v>33</v>
      </c>
      <c r="G2830" s="1" t="str">
        <f t="shared" si="104"/>
        <v>33/36</v>
      </c>
      <c r="H2830" s="1">
        <v>1620</v>
      </c>
      <c r="I2830" s="1">
        <v>100</v>
      </c>
      <c r="J2830" s="1">
        <v>96</v>
      </c>
      <c r="K2830" s="1" t="s">
        <v>203</v>
      </c>
      <c r="L2830" s="1" t="s">
        <v>4323</v>
      </c>
      <c r="M2830" s="1">
        <v>2015</v>
      </c>
      <c r="N2830" s="1">
        <v>47.181347199158097</v>
      </c>
      <c r="O2830" s="1">
        <v>-84.508343636551402</v>
      </c>
      <c r="P2830" s="1" t="s">
        <v>4363</v>
      </c>
      <c r="Q2830" s="1" t="s">
        <v>4921</v>
      </c>
      <c r="R2830" s="1" t="s">
        <v>22</v>
      </c>
    </row>
    <row r="2831" spans="1:18" hidden="1" x14ac:dyDescent="0.3">
      <c r="A2831" s="1" t="s">
        <v>2941</v>
      </c>
      <c r="B2831" s="1" t="s">
        <v>2941</v>
      </c>
      <c r="C2831" s="1" t="s">
        <v>4919</v>
      </c>
      <c r="D2831" s="1">
        <v>58.32</v>
      </c>
      <c r="E2831" s="1" t="s">
        <v>4954</v>
      </c>
      <c r="F2831" s="1">
        <v>34</v>
      </c>
      <c r="G2831" s="1" t="str">
        <f t="shared" si="104"/>
        <v>34/36</v>
      </c>
      <c r="H2831" s="1">
        <v>1620</v>
      </c>
      <c r="I2831" s="1">
        <v>100</v>
      </c>
      <c r="J2831" s="1">
        <v>96</v>
      </c>
      <c r="K2831" s="1" t="s">
        <v>203</v>
      </c>
      <c r="L2831" s="1" t="s">
        <v>4323</v>
      </c>
      <c r="M2831" s="1">
        <v>2015</v>
      </c>
      <c r="N2831" s="1">
        <v>47.185850716414798</v>
      </c>
      <c r="O2831" s="1">
        <v>-84.504897243339499</v>
      </c>
      <c r="P2831" s="1" t="s">
        <v>4363</v>
      </c>
      <c r="Q2831" s="1" t="s">
        <v>4921</v>
      </c>
      <c r="R2831" s="1" t="s">
        <v>22</v>
      </c>
    </row>
    <row r="2832" spans="1:18" hidden="1" x14ac:dyDescent="0.3">
      <c r="A2832" s="1" t="s">
        <v>2941</v>
      </c>
      <c r="B2832" s="1" t="s">
        <v>2941</v>
      </c>
      <c r="C2832" s="1" t="s">
        <v>4919</v>
      </c>
      <c r="D2832" s="1">
        <v>58.32</v>
      </c>
      <c r="E2832" s="1" t="s">
        <v>4955</v>
      </c>
      <c r="F2832" s="1">
        <v>35</v>
      </c>
      <c r="G2832" s="1" t="str">
        <f t="shared" si="104"/>
        <v>35/36</v>
      </c>
      <c r="H2832" s="1">
        <v>1620</v>
      </c>
      <c r="I2832" s="1">
        <v>100</v>
      </c>
      <c r="J2832" s="1">
        <v>96</v>
      </c>
      <c r="K2832" s="1" t="s">
        <v>203</v>
      </c>
      <c r="L2832" s="1" t="s">
        <v>4323</v>
      </c>
      <c r="M2832" s="1">
        <v>2015</v>
      </c>
      <c r="N2832" s="1">
        <v>47.188000596415698</v>
      </c>
      <c r="O2832" s="1">
        <v>-84.500693850152501</v>
      </c>
      <c r="P2832" s="1" t="s">
        <v>4363</v>
      </c>
      <c r="Q2832" s="1" t="s">
        <v>4921</v>
      </c>
      <c r="R2832" s="1" t="s">
        <v>22</v>
      </c>
    </row>
    <row r="2833" spans="1:18" hidden="1" x14ac:dyDescent="0.3">
      <c r="A2833" s="1" t="s">
        <v>2941</v>
      </c>
      <c r="B2833" s="1" t="s">
        <v>2941</v>
      </c>
      <c r="C2833" s="1" t="s">
        <v>4919</v>
      </c>
      <c r="D2833" s="1">
        <v>58.32</v>
      </c>
      <c r="E2833" s="1" t="s">
        <v>4956</v>
      </c>
      <c r="F2833" s="1">
        <v>36</v>
      </c>
      <c r="G2833" s="1" t="str">
        <f t="shared" si="104"/>
        <v>36/36</v>
      </c>
      <c r="H2833" s="1">
        <v>1620</v>
      </c>
      <c r="I2833" s="1">
        <v>100</v>
      </c>
      <c r="J2833" s="1">
        <v>96</v>
      </c>
      <c r="K2833" s="1" t="s">
        <v>203</v>
      </c>
      <c r="L2833" s="1" t="s">
        <v>4323</v>
      </c>
      <c r="M2833" s="1">
        <v>2015</v>
      </c>
      <c r="N2833" s="1">
        <v>47.182078756273398</v>
      </c>
      <c r="O2833" s="1">
        <v>-84.501559169466105</v>
      </c>
      <c r="P2833" s="1" t="s">
        <v>4363</v>
      </c>
      <c r="Q2833" s="1" t="s">
        <v>4921</v>
      </c>
      <c r="R2833" s="1" t="s">
        <v>22</v>
      </c>
    </row>
    <row r="2834" spans="1:18" hidden="1" x14ac:dyDescent="0.3">
      <c r="A2834" s="1" t="s">
        <v>2941</v>
      </c>
      <c r="B2834" s="1" t="s">
        <v>2941</v>
      </c>
      <c r="C2834" s="1" t="s">
        <v>3972</v>
      </c>
      <c r="D2834" s="1">
        <v>0.8</v>
      </c>
      <c r="E2834" s="1" t="s">
        <v>3973</v>
      </c>
      <c r="F2834" s="1">
        <v>1</v>
      </c>
      <c r="G2834" s="1" t="str">
        <f>F2834&amp;"/"&amp;1</f>
        <v>1/1</v>
      </c>
      <c r="H2834" s="1">
        <v>800</v>
      </c>
      <c r="I2834" s="1">
        <v>48</v>
      </c>
      <c r="J2834" s="1">
        <v>76</v>
      </c>
      <c r="K2834" s="1" t="s">
        <v>56</v>
      </c>
      <c r="L2834" s="1" t="s">
        <v>408</v>
      </c>
      <c r="M2834" s="1">
        <v>2012</v>
      </c>
      <c r="N2834" s="1">
        <v>44.4272940448135</v>
      </c>
      <c r="O2834" s="1">
        <v>-81.409647167621401</v>
      </c>
      <c r="P2834" s="1" t="s">
        <v>8360</v>
      </c>
      <c r="Q2834" s="1" t="s">
        <v>3974</v>
      </c>
      <c r="R2834" s="1" t="s">
        <v>22</v>
      </c>
    </row>
    <row r="2835" spans="1:18" hidden="1" x14ac:dyDescent="0.3">
      <c r="A2835" s="1" t="s">
        <v>2941</v>
      </c>
      <c r="B2835" s="1" t="s">
        <v>2941</v>
      </c>
      <c r="C2835" s="1" t="s">
        <v>4957</v>
      </c>
      <c r="D2835" s="1">
        <v>100</v>
      </c>
      <c r="E2835" s="1" t="s">
        <v>4958</v>
      </c>
      <c r="F2835" s="1">
        <v>1</v>
      </c>
      <c r="G2835" s="1" t="str">
        <f t="shared" ref="G2835:G2880" si="105">F2835&amp;"/"&amp;46</f>
        <v>1/46</v>
      </c>
      <c r="H2835" s="1">
        <v>2300</v>
      </c>
      <c r="I2835" s="1">
        <v>113</v>
      </c>
      <c r="J2835" s="1">
        <v>99.5</v>
      </c>
      <c r="K2835" s="1" t="s">
        <v>866</v>
      </c>
      <c r="L2835" s="1" t="s">
        <v>4959</v>
      </c>
      <c r="M2835" s="1">
        <v>2015</v>
      </c>
      <c r="N2835" s="1">
        <v>43.168151358275303</v>
      </c>
      <c r="O2835" s="1">
        <v>-81.943374886078004</v>
      </c>
      <c r="P2835" s="1" t="s">
        <v>4960</v>
      </c>
      <c r="Q2835" s="1" t="s">
        <v>4961</v>
      </c>
      <c r="R2835" s="1" t="s">
        <v>22</v>
      </c>
    </row>
    <row r="2836" spans="1:18" hidden="1" x14ac:dyDescent="0.3">
      <c r="A2836" s="1" t="s">
        <v>2941</v>
      </c>
      <c r="B2836" s="1" t="s">
        <v>2941</v>
      </c>
      <c r="C2836" s="1" t="s">
        <v>4957</v>
      </c>
      <c r="D2836" s="1">
        <v>100</v>
      </c>
      <c r="E2836" s="1" t="s">
        <v>4962</v>
      </c>
      <c r="F2836" s="1">
        <v>2</v>
      </c>
      <c r="G2836" s="1" t="str">
        <f t="shared" si="105"/>
        <v>2/46</v>
      </c>
      <c r="H2836" s="1">
        <v>2300</v>
      </c>
      <c r="I2836" s="1">
        <v>113</v>
      </c>
      <c r="J2836" s="1">
        <v>99.5</v>
      </c>
      <c r="K2836" s="1" t="s">
        <v>866</v>
      </c>
      <c r="L2836" s="1" t="s">
        <v>4959</v>
      </c>
      <c r="M2836" s="1">
        <v>2015</v>
      </c>
      <c r="N2836" s="1">
        <v>43.1625431642248</v>
      </c>
      <c r="O2836" s="1">
        <v>-81.942573840079504</v>
      </c>
      <c r="P2836" s="1" t="s">
        <v>4960</v>
      </c>
      <c r="Q2836" s="1" t="s">
        <v>4961</v>
      </c>
      <c r="R2836" s="1" t="s">
        <v>22</v>
      </c>
    </row>
    <row r="2837" spans="1:18" hidden="1" x14ac:dyDescent="0.3">
      <c r="A2837" s="1" t="s">
        <v>2941</v>
      </c>
      <c r="B2837" s="1" t="s">
        <v>2941</v>
      </c>
      <c r="C2837" s="1" t="s">
        <v>4957</v>
      </c>
      <c r="D2837" s="1">
        <v>100</v>
      </c>
      <c r="E2837" s="1" t="s">
        <v>4963</v>
      </c>
      <c r="F2837" s="1">
        <v>3</v>
      </c>
      <c r="G2837" s="1" t="str">
        <f t="shared" si="105"/>
        <v>3/46</v>
      </c>
      <c r="H2837" s="1">
        <v>2300</v>
      </c>
      <c r="I2837" s="1">
        <v>113</v>
      </c>
      <c r="J2837" s="1">
        <v>99.5</v>
      </c>
      <c r="K2837" s="1" t="s">
        <v>866</v>
      </c>
      <c r="L2837" s="1" t="s">
        <v>4959</v>
      </c>
      <c r="M2837" s="1">
        <v>2015</v>
      </c>
      <c r="N2837" s="1">
        <v>43.159343383100399</v>
      </c>
      <c r="O2837" s="1">
        <v>-81.948889806203695</v>
      </c>
      <c r="P2837" s="1" t="s">
        <v>4960</v>
      </c>
      <c r="Q2837" s="1" t="s">
        <v>4961</v>
      </c>
      <c r="R2837" s="1" t="s">
        <v>22</v>
      </c>
    </row>
    <row r="2838" spans="1:18" hidden="1" x14ac:dyDescent="0.3">
      <c r="A2838" s="1" t="s">
        <v>2941</v>
      </c>
      <c r="B2838" s="1" t="s">
        <v>2941</v>
      </c>
      <c r="C2838" s="1" t="s">
        <v>4957</v>
      </c>
      <c r="D2838" s="1">
        <v>100</v>
      </c>
      <c r="E2838" s="1" t="s">
        <v>4964</v>
      </c>
      <c r="F2838" s="1">
        <v>4</v>
      </c>
      <c r="G2838" s="1" t="str">
        <f t="shared" si="105"/>
        <v>4/46</v>
      </c>
      <c r="H2838" s="1">
        <v>2300</v>
      </c>
      <c r="I2838" s="1">
        <v>113</v>
      </c>
      <c r="J2838" s="1">
        <v>99.5</v>
      </c>
      <c r="K2838" s="1" t="s">
        <v>866</v>
      </c>
      <c r="L2838" s="1" t="s">
        <v>4959</v>
      </c>
      <c r="M2838" s="1">
        <v>2015</v>
      </c>
      <c r="N2838" s="1">
        <v>43.153578568907903</v>
      </c>
      <c r="O2838" s="1">
        <v>-81.944021305979106</v>
      </c>
      <c r="P2838" s="1" t="s">
        <v>4960</v>
      </c>
      <c r="Q2838" s="1" t="s">
        <v>4961</v>
      </c>
      <c r="R2838" s="1" t="s">
        <v>22</v>
      </c>
    </row>
    <row r="2839" spans="1:18" hidden="1" x14ac:dyDescent="0.3">
      <c r="A2839" s="1" t="s">
        <v>2941</v>
      </c>
      <c r="B2839" s="1" t="s">
        <v>2941</v>
      </c>
      <c r="C2839" s="1" t="s">
        <v>4957</v>
      </c>
      <c r="D2839" s="1">
        <v>100</v>
      </c>
      <c r="E2839" s="1" t="s">
        <v>4965</v>
      </c>
      <c r="F2839" s="1">
        <v>5</v>
      </c>
      <c r="G2839" s="1" t="str">
        <f t="shared" si="105"/>
        <v>5/46</v>
      </c>
      <c r="H2839" s="1">
        <v>2300</v>
      </c>
      <c r="I2839" s="1">
        <v>113</v>
      </c>
      <c r="J2839" s="1">
        <v>99.5</v>
      </c>
      <c r="K2839" s="1" t="s">
        <v>866</v>
      </c>
      <c r="L2839" s="1" t="s">
        <v>4959</v>
      </c>
      <c r="M2839" s="1">
        <v>2015</v>
      </c>
      <c r="N2839" s="1">
        <v>43.150624081302603</v>
      </c>
      <c r="O2839" s="1">
        <v>-81.949573367891404</v>
      </c>
      <c r="P2839" s="1" t="s">
        <v>4960</v>
      </c>
      <c r="Q2839" s="1" t="s">
        <v>4961</v>
      </c>
      <c r="R2839" s="1" t="s">
        <v>22</v>
      </c>
    </row>
    <row r="2840" spans="1:18" hidden="1" x14ac:dyDescent="0.3">
      <c r="A2840" s="1" t="s">
        <v>2941</v>
      </c>
      <c r="B2840" s="1" t="s">
        <v>2941</v>
      </c>
      <c r="C2840" s="1" t="s">
        <v>4957</v>
      </c>
      <c r="D2840" s="1">
        <v>100</v>
      </c>
      <c r="E2840" s="1" t="s">
        <v>4966</v>
      </c>
      <c r="F2840" s="1">
        <v>6</v>
      </c>
      <c r="G2840" s="1" t="str">
        <f t="shared" si="105"/>
        <v>6/46</v>
      </c>
      <c r="H2840" s="1">
        <v>2300</v>
      </c>
      <c r="I2840" s="1">
        <v>113</v>
      </c>
      <c r="J2840" s="1">
        <v>99.5</v>
      </c>
      <c r="K2840" s="1" t="s">
        <v>866</v>
      </c>
      <c r="L2840" s="1" t="s">
        <v>4959</v>
      </c>
      <c r="M2840" s="1">
        <v>2015</v>
      </c>
      <c r="N2840" s="1">
        <v>43.143701431637901</v>
      </c>
      <c r="O2840" s="1">
        <v>-81.9485700659651</v>
      </c>
      <c r="P2840" s="1" t="s">
        <v>4960</v>
      </c>
      <c r="Q2840" s="1" t="s">
        <v>4961</v>
      </c>
      <c r="R2840" s="1" t="s">
        <v>22</v>
      </c>
    </row>
    <row r="2841" spans="1:18" hidden="1" x14ac:dyDescent="0.3">
      <c r="A2841" s="1" t="s">
        <v>2941</v>
      </c>
      <c r="B2841" s="1" t="s">
        <v>2941</v>
      </c>
      <c r="C2841" s="1" t="s">
        <v>4957</v>
      </c>
      <c r="D2841" s="1">
        <v>100</v>
      </c>
      <c r="E2841" s="1" t="s">
        <v>4967</v>
      </c>
      <c r="F2841" s="1">
        <v>7</v>
      </c>
      <c r="G2841" s="1" t="str">
        <f t="shared" si="105"/>
        <v>7/46</v>
      </c>
      <c r="H2841" s="1">
        <v>2300</v>
      </c>
      <c r="I2841" s="1">
        <v>113</v>
      </c>
      <c r="J2841" s="1">
        <v>99.5</v>
      </c>
      <c r="K2841" s="1" t="s">
        <v>866</v>
      </c>
      <c r="L2841" s="1" t="s">
        <v>4959</v>
      </c>
      <c r="M2841" s="1">
        <v>2015</v>
      </c>
      <c r="N2841" s="1">
        <v>43.129377404969198</v>
      </c>
      <c r="O2841" s="1">
        <v>-81.948301051964606</v>
      </c>
      <c r="P2841" s="1" t="s">
        <v>4960</v>
      </c>
      <c r="Q2841" s="1" t="s">
        <v>4961</v>
      </c>
      <c r="R2841" s="1" t="s">
        <v>22</v>
      </c>
    </row>
    <row r="2842" spans="1:18" hidden="1" x14ac:dyDescent="0.3">
      <c r="A2842" s="1" t="s">
        <v>2941</v>
      </c>
      <c r="B2842" s="1" t="s">
        <v>2941</v>
      </c>
      <c r="C2842" s="1" t="s">
        <v>4957</v>
      </c>
      <c r="D2842" s="1">
        <v>100</v>
      </c>
      <c r="E2842" s="1" t="s">
        <v>4968</v>
      </c>
      <c r="F2842" s="1">
        <v>8</v>
      </c>
      <c r="G2842" s="1" t="str">
        <f t="shared" si="105"/>
        <v>8/46</v>
      </c>
      <c r="H2842" s="1">
        <v>2300</v>
      </c>
      <c r="I2842" s="1">
        <v>113</v>
      </c>
      <c r="J2842" s="1">
        <v>99.5</v>
      </c>
      <c r="K2842" s="1" t="s">
        <v>866</v>
      </c>
      <c r="L2842" s="1" t="s">
        <v>4959</v>
      </c>
      <c r="M2842" s="1">
        <v>2015</v>
      </c>
      <c r="N2842" s="1">
        <v>43.124609438739597</v>
      </c>
      <c r="O2842" s="1">
        <v>-81.951176773217</v>
      </c>
      <c r="P2842" s="1" t="s">
        <v>4960</v>
      </c>
      <c r="Q2842" s="1" t="s">
        <v>4961</v>
      </c>
      <c r="R2842" s="1" t="s">
        <v>22</v>
      </c>
    </row>
    <row r="2843" spans="1:18" hidden="1" x14ac:dyDescent="0.3">
      <c r="A2843" s="1" t="s">
        <v>2941</v>
      </c>
      <c r="B2843" s="1" t="s">
        <v>2941</v>
      </c>
      <c r="C2843" s="1" t="s">
        <v>4957</v>
      </c>
      <c r="D2843" s="1">
        <v>100</v>
      </c>
      <c r="E2843" s="1" t="s">
        <v>4969</v>
      </c>
      <c r="F2843" s="1">
        <v>9</v>
      </c>
      <c r="G2843" s="1" t="str">
        <f t="shared" si="105"/>
        <v>9/46</v>
      </c>
      <c r="H2843" s="1">
        <v>2300</v>
      </c>
      <c r="I2843" s="1">
        <v>113</v>
      </c>
      <c r="J2843" s="1">
        <v>99.5</v>
      </c>
      <c r="K2843" s="1" t="s">
        <v>866</v>
      </c>
      <c r="L2843" s="1" t="s">
        <v>4959</v>
      </c>
      <c r="M2843" s="1">
        <v>2015</v>
      </c>
      <c r="N2843" s="1">
        <v>43.152024202189502</v>
      </c>
      <c r="O2843" s="1">
        <v>-81.969394359779002</v>
      </c>
      <c r="P2843" s="1" t="s">
        <v>4960</v>
      </c>
      <c r="Q2843" s="1" t="s">
        <v>4961</v>
      </c>
      <c r="R2843" s="1" t="s">
        <v>22</v>
      </c>
    </row>
    <row r="2844" spans="1:18" hidden="1" x14ac:dyDescent="0.3">
      <c r="A2844" s="1" t="s">
        <v>2941</v>
      </c>
      <c r="B2844" s="1" t="s">
        <v>2941</v>
      </c>
      <c r="C2844" s="1" t="s">
        <v>4957</v>
      </c>
      <c r="D2844" s="1">
        <v>100</v>
      </c>
      <c r="E2844" s="1" t="s">
        <v>4970</v>
      </c>
      <c r="F2844" s="1">
        <v>10</v>
      </c>
      <c r="G2844" s="1" t="str">
        <f t="shared" si="105"/>
        <v>10/46</v>
      </c>
      <c r="H2844" s="1">
        <v>2300</v>
      </c>
      <c r="I2844" s="1">
        <v>113</v>
      </c>
      <c r="J2844" s="1">
        <v>99.5</v>
      </c>
      <c r="K2844" s="1" t="s">
        <v>866</v>
      </c>
      <c r="L2844" s="1" t="s">
        <v>4959</v>
      </c>
      <c r="M2844" s="1">
        <v>2015</v>
      </c>
      <c r="N2844" s="1">
        <v>43.146690093410001</v>
      </c>
      <c r="O2844" s="1">
        <v>-81.968001707619393</v>
      </c>
      <c r="P2844" s="1" t="s">
        <v>4960</v>
      </c>
      <c r="Q2844" s="1" t="s">
        <v>4961</v>
      </c>
      <c r="R2844" s="1" t="s">
        <v>22</v>
      </c>
    </row>
    <row r="2845" spans="1:18" hidden="1" x14ac:dyDescent="0.3">
      <c r="A2845" s="1" t="s">
        <v>2941</v>
      </c>
      <c r="B2845" s="1" t="s">
        <v>2941</v>
      </c>
      <c r="C2845" s="1" t="s">
        <v>4957</v>
      </c>
      <c r="D2845" s="1">
        <v>100</v>
      </c>
      <c r="E2845" s="1" t="s">
        <v>4971</v>
      </c>
      <c r="F2845" s="1">
        <v>11</v>
      </c>
      <c r="G2845" s="1" t="str">
        <f t="shared" si="105"/>
        <v>11/46</v>
      </c>
      <c r="H2845" s="1">
        <v>2300</v>
      </c>
      <c r="I2845" s="1">
        <v>113</v>
      </c>
      <c r="J2845" s="1">
        <v>99.5</v>
      </c>
      <c r="K2845" s="1" t="s">
        <v>866</v>
      </c>
      <c r="L2845" s="1" t="s">
        <v>4959</v>
      </c>
      <c r="M2845" s="1">
        <v>2015</v>
      </c>
      <c r="N2845" s="1">
        <v>43.1189426489506</v>
      </c>
      <c r="O2845" s="1">
        <v>-81.975688331099605</v>
      </c>
      <c r="P2845" s="1" t="s">
        <v>4960</v>
      </c>
      <c r="Q2845" s="1" t="s">
        <v>4961</v>
      </c>
      <c r="R2845" s="1" t="s">
        <v>22</v>
      </c>
    </row>
    <row r="2846" spans="1:18" hidden="1" x14ac:dyDescent="0.3">
      <c r="A2846" s="1" t="s">
        <v>2941</v>
      </c>
      <c r="B2846" s="1" t="s">
        <v>2941</v>
      </c>
      <c r="C2846" s="1" t="s">
        <v>4957</v>
      </c>
      <c r="D2846" s="1">
        <v>100</v>
      </c>
      <c r="E2846" s="1" t="s">
        <v>4972</v>
      </c>
      <c r="F2846" s="1">
        <v>12</v>
      </c>
      <c r="G2846" s="1" t="str">
        <f t="shared" si="105"/>
        <v>12/46</v>
      </c>
      <c r="H2846" s="1">
        <v>2300</v>
      </c>
      <c r="I2846" s="1">
        <v>113</v>
      </c>
      <c r="J2846" s="1">
        <v>99.5</v>
      </c>
      <c r="K2846" s="1" t="s">
        <v>866</v>
      </c>
      <c r="L2846" s="1" t="s">
        <v>4959</v>
      </c>
      <c r="M2846" s="1">
        <v>2015</v>
      </c>
      <c r="N2846" s="1">
        <v>43.114669964863602</v>
      </c>
      <c r="O2846" s="1">
        <v>-81.969124654847207</v>
      </c>
      <c r="P2846" s="1" t="s">
        <v>4960</v>
      </c>
      <c r="Q2846" s="1" t="s">
        <v>4961</v>
      </c>
      <c r="R2846" s="1" t="s">
        <v>22</v>
      </c>
    </row>
    <row r="2847" spans="1:18" hidden="1" x14ac:dyDescent="0.3">
      <c r="A2847" s="1" t="s">
        <v>2941</v>
      </c>
      <c r="B2847" s="1" t="s">
        <v>2941</v>
      </c>
      <c r="C2847" s="1" t="s">
        <v>4957</v>
      </c>
      <c r="D2847" s="1">
        <v>100</v>
      </c>
      <c r="E2847" s="1" t="s">
        <v>4973</v>
      </c>
      <c r="F2847" s="1">
        <v>13</v>
      </c>
      <c r="G2847" s="1" t="str">
        <f t="shared" si="105"/>
        <v>13/46</v>
      </c>
      <c r="H2847" s="1">
        <v>2300</v>
      </c>
      <c r="I2847" s="1">
        <v>113</v>
      </c>
      <c r="J2847" s="1">
        <v>99.5</v>
      </c>
      <c r="K2847" s="1" t="s">
        <v>866</v>
      </c>
      <c r="L2847" s="1" t="s">
        <v>4959</v>
      </c>
      <c r="M2847" s="1">
        <v>2015</v>
      </c>
      <c r="N2847" s="1">
        <v>43.111179544576402</v>
      </c>
      <c r="O2847" s="1">
        <v>-81.977001542236707</v>
      </c>
      <c r="P2847" s="1" t="s">
        <v>4960</v>
      </c>
      <c r="Q2847" s="1" t="s">
        <v>4961</v>
      </c>
      <c r="R2847" s="1" t="s">
        <v>22</v>
      </c>
    </row>
    <row r="2848" spans="1:18" hidden="1" x14ac:dyDescent="0.3">
      <c r="A2848" s="1" t="s">
        <v>2941</v>
      </c>
      <c r="B2848" s="1" t="s">
        <v>2941</v>
      </c>
      <c r="C2848" s="1" t="s">
        <v>4957</v>
      </c>
      <c r="D2848" s="1">
        <v>100</v>
      </c>
      <c r="E2848" s="1" t="s">
        <v>4974</v>
      </c>
      <c r="F2848" s="1">
        <v>14</v>
      </c>
      <c r="G2848" s="1" t="str">
        <f t="shared" si="105"/>
        <v>14/46</v>
      </c>
      <c r="H2848" s="1">
        <v>2300</v>
      </c>
      <c r="I2848" s="1">
        <v>113</v>
      </c>
      <c r="J2848" s="1">
        <v>99.5</v>
      </c>
      <c r="K2848" s="1" t="s">
        <v>866</v>
      </c>
      <c r="L2848" s="1" t="s">
        <v>4959</v>
      </c>
      <c r="M2848" s="1">
        <v>2015</v>
      </c>
      <c r="N2848" s="1">
        <v>43.105202218094199</v>
      </c>
      <c r="O2848" s="1">
        <v>-81.972634553360393</v>
      </c>
      <c r="P2848" s="1" t="s">
        <v>4960</v>
      </c>
      <c r="Q2848" s="1" t="s">
        <v>4961</v>
      </c>
      <c r="R2848" s="1" t="s">
        <v>22</v>
      </c>
    </row>
    <row r="2849" spans="1:18" hidden="1" x14ac:dyDescent="0.3">
      <c r="A2849" s="1" t="s">
        <v>2941</v>
      </c>
      <c r="B2849" s="1" t="s">
        <v>2941</v>
      </c>
      <c r="C2849" s="1" t="s">
        <v>4957</v>
      </c>
      <c r="D2849" s="1">
        <v>100</v>
      </c>
      <c r="E2849" s="1" t="s">
        <v>4975</v>
      </c>
      <c r="F2849" s="1">
        <v>15</v>
      </c>
      <c r="G2849" s="1" t="str">
        <f t="shared" si="105"/>
        <v>15/46</v>
      </c>
      <c r="H2849" s="1">
        <v>2300</v>
      </c>
      <c r="I2849" s="1">
        <v>113</v>
      </c>
      <c r="J2849" s="1">
        <v>99.5</v>
      </c>
      <c r="K2849" s="1" t="s">
        <v>866</v>
      </c>
      <c r="L2849" s="1" t="s">
        <v>4959</v>
      </c>
      <c r="M2849" s="1">
        <v>2015</v>
      </c>
      <c r="N2849" s="1">
        <v>43.083977347883</v>
      </c>
      <c r="O2849" s="1">
        <v>-81.976405304562206</v>
      </c>
      <c r="P2849" s="1" t="s">
        <v>4960</v>
      </c>
      <c r="Q2849" s="1" t="s">
        <v>4961</v>
      </c>
      <c r="R2849" s="1" t="s">
        <v>22</v>
      </c>
    </row>
    <row r="2850" spans="1:18" hidden="1" x14ac:dyDescent="0.3">
      <c r="A2850" s="1" t="s">
        <v>2941</v>
      </c>
      <c r="B2850" s="1" t="s">
        <v>2941</v>
      </c>
      <c r="C2850" s="1" t="s">
        <v>4957</v>
      </c>
      <c r="D2850" s="1">
        <v>100</v>
      </c>
      <c r="E2850" s="1" t="s">
        <v>4976</v>
      </c>
      <c r="F2850" s="1">
        <v>16</v>
      </c>
      <c r="G2850" s="1" t="str">
        <f t="shared" si="105"/>
        <v>16/46</v>
      </c>
      <c r="H2850" s="1">
        <v>2300</v>
      </c>
      <c r="I2850" s="1">
        <v>113</v>
      </c>
      <c r="J2850" s="1">
        <v>99.5</v>
      </c>
      <c r="K2850" s="1" t="s">
        <v>866</v>
      </c>
      <c r="L2850" s="1" t="s">
        <v>4959</v>
      </c>
      <c r="M2850" s="1">
        <v>2015</v>
      </c>
      <c r="N2850" s="1">
        <v>43.086911099002002</v>
      </c>
      <c r="O2850" s="1">
        <v>-81.964195570127302</v>
      </c>
      <c r="P2850" s="1" t="s">
        <v>4960</v>
      </c>
      <c r="Q2850" s="1" t="s">
        <v>4961</v>
      </c>
      <c r="R2850" s="1" t="s">
        <v>22</v>
      </c>
    </row>
    <row r="2851" spans="1:18" hidden="1" x14ac:dyDescent="0.3">
      <c r="A2851" s="1" t="s">
        <v>2941</v>
      </c>
      <c r="B2851" s="1" t="s">
        <v>2941</v>
      </c>
      <c r="C2851" s="1" t="s">
        <v>4957</v>
      </c>
      <c r="D2851" s="1">
        <v>100</v>
      </c>
      <c r="E2851" s="1" t="s">
        <v>4977</v>
      </c>
      <c r="F2851" s="1">
        <v>17</v>
      </c>
      <c r="G2851" s="1" t="str">
        <f t="shared" si="105"/>
        <v>17/46</v>
      </c>
      <c r="H2851" s="1">
        <v>2300</v>
      </c>
      <c r="I2851" s="1">
        <v>113</v>
      </c>
      <c r="J2851" s="1">
        <v>99.5</v>
      </c>
      <c r="K2851" s="1" t="s">
        <v>866</v>
      </c>
      <c r="L2851" s="1" t="s">
        <v>4959</v>
      </c>
      <c r="M2851" s="1">
        <v>2015</v>
      </c>
      <c r="N2851" s="1">
        <v>43.1446635006658</v>
      </c>
      <c r="O2851" s="1">
        <v>-81.994547929766398</v>
      </c>
      <c r="P2851" s="1" t="s">
        <v>4960</v>
      </c>
      <c r="Q2851" s="1" t="s">
        <v>4961</v>
      </c>
      <c r="R2851" s="1" t="s">
        <v>22</v>
      </c>
    </row>
    <row r="2852" spans="1:18" hidden="1" x14ac:dyDescent="0.3">
      <c r="A2852" s="1" t="s">
        <v>2941</v>
      </c>
      <c r="B2852" s="1" t="s">
        <v>2941</v>
      </c>
      <c r="C2852" s="1" t="s">
        <v>4957</v>
      </c>
      <c r="D2852" s="1">
        <v>100</v>
      </c>
      <c r="E2852" s="1" t="s">
        <v>4978</v>
      </c>
      <c r="F2852" s="1">
        <v>18</v>
      </c>
      <c r="G2852" s="1" t="str">
        <f t="shared" si="105"/>
        <v>18/46</v>
      </c>
      <c r="H2852" s="1">
        <v>2300</v>
      </c>
      <c r="I2852" s="1">
        <v>113</v>
      </c>
      <c r="J2852" s="1">
        <v>99.5</v>
      </c>
      <c r="K2852" s="1" t="s">
        <v>866</v>
      </c>
      <c r="L2852" s="1" t="s">
        <v>4959</v>
      </c>
      <c r="M2852" s="1">
        <v>2015</v>
      </c>
      <c r="N2852" s="1">
        <v>43.137160719209298</v>
      </c>
      <c r="O2852" s="1">
        <v>-81.993078482770201</v>
      </c>
      <c r="P2852" s="1" t="s">
        <v>4960</v>
      </c>
      <c r="Q2852" s="1" t="s">
        <v>4961</v>
      </c>
      <c r="R2852" s="1" t="s">
        <v>22</v>
      </c>
    </row>
    <row r="2853" spans="1:18" hidden="1" x14ac:dyDescent="0.3">
      <c r="A2853" s="1" t="s">
        <v>2941</v>
      </c>
      <c r="B2853" s="1" t="s">
        <v>2941</v>
      </c>
      <c r="C2853" s="1" t="s">
        <v>4957</v>
      </c>
      <c r="D2853" s="1">
        <v>100</v>
      </c>
      <c r="E2853" s="1" t="s">
        <v>4979</v>
      </c>
      <c r="F2853" s="1">
        <v>19</v>
      </c>
      <c r="G2853" s="1" t="str">
        <f t="shared" si="105"/>
        <v>19/46</v>
      </c>
      <c r="H2853" s="1">
        <v>2300</v>
      </c>
      <c r="I2853" s="1">
        <v>113</v>
      </c>
      <c r="J2853" s="1">
        <v>99.5</v>
      </c>
      <c r="K2853" s="1" t="s">
        <v>866</v>
      </c>
      <c r="L2853" s="1" t="s">
        <v>4959</v>
      </c>
      <c r="M2853" s="1">
        <v>2015</v>
      </c>
      <c r="N2853" s="1">
        <v>43.131988157832801</v>
      </c>
      <c r="O2853" s="1">
        <v>-81.995459736768098</v>
      </c>
      <c r="P2853" s="1" t="s">
        <v>4960</v>
      </c>
      <c r="Q2853" s="1" t="s">
        <v>4961</v>
      </c>
      <c r="R2853" s="1" t="s">
        <v>22</v>
      </c>
    </row>
    <row r="2854" spans="1:18" hidden="1" x14ac:dyDescent="0.3">
      <c r="A2854" s="1" t="s">
        <v>2941</v>
      </c>
      <c r="B2854" s="1" t="s">
        <v>2941</v>
      </c>
      <c r="C2854" s="1" t="s">
        <v>4957</v>
      </c>
      <c r="D2854" s="1">
        <v>100</v>
      </c>
      <c r="E2854" s="1" t="s">
        <v>4980</v>
      </c>
      <c r="F2854" s="1">
        <v>20</v>
      </c>
      <c r="G2854" s="1" t="str">
        <f t="shared" si="105"/>
        <v>20/46</v>
      </c>
      <c r="H2854" s="1">
        <v>2300</v>
      </c>
      <c r="I2854" s="1">
        <v>113</v>
      </c>
      <c r="J2854" s="1">
        <v>99.5</v>
      </c>
      <c r="K2854" s="1" t="s">
        <v>866</v>
      </c>
      <c r="L2854" s="1" t="s">
        <v>4959</v>
      </c>
      <c r="M2854" s="1">
        <v>2015</v>
      </c>
      <c r="N2854" s="1">
        <v>43.124573061000099</v>
      </c>
      <c r="O2854" s="1">
        <v>-81.993875095399403</v>
      </c>
      <c r="P2854" s="1" t="s">
        <v>4960</v>
      </c>
      <c r="Q2854" s="1" t="s">
        <v>4961</v>
      </c>
      <c r="R2854" s="1" t="s">
        <v>22</v>
      </c>
    </row>
    <row r="2855" spans="1:18" hidden="1" x14ac:dyDescent="0.3">
      <c r="A2855" s="1" t="s">
        <v>2941</v>
      </c>
      <c r="B2855" s="1" t="s">
        <v>2941</v>
      </c>
      <c r="C2855" s="1" t="s">
        <v>4957</v>
      </c>
      <c r="D2855" s="1">
        <v>100</v>
      </c>
      <c r="E2855" s="1" t="s">
        <v>4981</v>
      </c>
      <c r="F2855" s="1">
        <v>21</v>
      </c>
      <c r="G2855" s="1" t="str">
        <f t="shared" si="105"/>
        <v>21/46</v>
      </c>
      <c r="H2855" s="1">
        <v>2300</v>
      </c>
      <c r="I2855" s="1">
        <v>113</v>
      </c>
      <c r="J2855" s="1">
        <v>99.5</v>
      </c>
      <c r="K2855" s="1" t="s">
        <v>866</v>
      </c>
      <c r="L2855" s="1" t="s">
        <v>4959</v>
      </c>
      <c r="M2855" s="1">
        <v>2015</v>
      </c>
      <c r="N2855" s="1">
        <v>43.118834865205798</v>
      </c>
      <c r="O2855" s="1">
        <v>-82.001931743557407</v>
      </c>
      <c r="P2855" s="1" t="s">
        <v>4960</v>
      </c>
      <c r="Q2855" s="1" t="s">
        <v>4961</v>
      </c>
      <c r="R2855" s="1" t="s">
        <v>22</v>
      </c>
    </row>
    <row r="2856" spans="1:18" hidden="1" x14ac:dyDescent="0.3">
      <c r="A2856" s="1" t="s">
        <v>2941</v>
      </c>
      <c r="B2856" s="1" t="s">
        <v>2941</v>
      </c>
      <c r="C2856" s="1" t="s">
        <v>4957</v>
      </c>
      <c r="D2856" s="1">
        <v>100</v>
      </c>
      <c r="E2856" s="1" t="s">
        <v>4982</v>
      </c>
      <c r="F2856" s="1">
        <v>22</v>
      </c>
      <c r="G2856" s="1" t="str">
        <f t="shared" si="105"/>
        <v>22/46</v>
      </c>
      <c r="H2856" s="1">
        <v>2300</v>
      </c>
      <c r="I2856" s="1">
        <v>113</v>
      </c>
      <c r="J2856" s="1">
        <v>99.5</v>
      </c>
      <c r="K2856" s="1" t="s">
        <v>866</v>
      </c>
      <c r="L2856" s="1" t="s">
        <v>4959</v>
      </c>
      <c r="M2856" s="1">
        <v>2015</v>
      </c>
      <c r="N2856" s="1">
        <v>43.131343600522598</v>
      </c>
      <c r="O2856" s="1">
        <v>-82.030760552009895</v>
      </c>
      <c r="P2856" s="1" t="s">
        <v>4960</v>
      </c>
      <c r="Q2856" s="1" t="s">
        <v>4961</v>
      </c>
      <c r="R2856" s="1" t="s">
        <v>22</v>
      </c>
    </row>
    <row r="2857" spans="1:18" hidden="1" x14ac:dyDescent="0.3">
      <c r="A2857" s="1" t="s">
        <v>2941</v>
      </c>
      <c r="B2857" s="1" t="s">
        <v>2941</v>
      </c>
      <c r="C2857" s="1" t="s">
        <v>4957</v>
      </c>
      <c r="D2857" s="1">
        <v>100</v>
      </c>
      <c r="E2857" s="1" t="s">
        <v>4983</v>
      </c>
      <c r="F2857" s="1">
        <v>23</v>
      </c>
      <c r="G2857" s="1" t="str">
        <f t="shared" si="105"/>
        <v>23/46</v>
      </c>
      <c r="H2857" s="1">
        <v>2300</v>
      </c>
      <c r="I2857" s="1">
        <v>113</v>
      </c>
      <c r="J2857" s="1">
        <v>99.5</v>
      </c>
      <c r="K2857" s="1" t="s">
        <v>866</v>
      </c>
      <c r="L2857" s="1" t="s">
        <v>4959</v>
      </c>
      <c r="M2857" s="1">
        <v>2015</v>
      </c>
      <c r="N2857" s="1">
        <v>43.133738803470898</v>
      </c>
      <c r="O2857" s="1">
        <v>-82.023995807011801</v>
      </c>
      <c r="P2857" s="1" t="s">
        <v>4960</v>
      </c>
      <c r="Q2857" s="1" t="s">
        <v>4961</v>
      </c>
      <c r="R2857" s="1" t="s">
        <v>22</v>
      </c>
    </row>
    <row r="2858" spans="1:18" hidden="1" x14ac:dyDescent="0.3">
      <c r="A2858" s="1" t="s">
        <v>2941</v>
      </c>
      <c r="B2858" s="1" t="s">
        <v>2941</v>
      </c>
      <c r="C2858" s="1" t="s">
        <v>4957</v>
      </c>
      <c r="D2858" s="1">
        <v>100</v>
      </c>
      <c r="E2858" s="1" t="s">
        <v>4984</v>
      </c>
      <c r="F2858" s="1">
        <v>24</v>
      </c>
      <c r="G2858" s="1" t="str">
        <f t="shared" si="105"/>
        <v>24/46</v>
      </c>
      <c r="H2858" s="1">
        <v>2300</v>
      </c>
      <c r="I2858" s="1">
        <v>113</v>
      </c>
      <c r="J2858" s="1">
        <v>99.5</v>
      </c>
      <c r="K2858" s="1" t="s">
        <v>866</v>
      </c>
      <c r="L2858" s="1" t="s">
        <v>4959</v>
      </c>
      <c r="M2858" s="1">
        <v>2015</v>
      </c>
      <c r="N2858" s="1">
        <v>43.129591298958701</v>
      </c>
      <c r="O2858" s="1">
        <v>-82.021826354110502</v>
      </c>
      <c r="P2858" s="1" t="s">
        <v>4960</v>
      </c>
      <c r="Q2858" s="1" t="s">
        <v>4961</v>
      </c>
      <c r="R2858" s="1" t="s">
        <v>22</v>
      </c>
    </row>
    <row r="2859" spans="1:18" hidden="1" x14ac:dyDescent="0.3">
      <c r="A2859" s="1" t="s">
        <v>2941</v>
      </c>
      <c r="B2859" s="1" t="s">
        <v>2941</v>
      </c>
      <c r="C2859" s="1" t="s">
        <v>4957</v>
      </c>
      <c r="D2859" s="1">
        <v>100</v>
      </c>
      <c r="E2859" s="1" t="s">
        <v>4985</v>
      </c>
      <c r="F2859" s="1">
        <v>25</v>
      </c>
      <c r="G2859" s="1" t="str">
        <f t="shared" si="105"/>
        <v>25/46</v>
      </c>
      <c r="H2859" s="1">
        <v>2300</v>
      </c>
      <c r="I2859" s="1">
        <v>113</v>
      </c>
      <c r="J2859" s="1">
        <v>99.5</v>
      </c>
      <c r="K2859" s="1" t="s">
        <v>866</v>
      </c>
      <c r="L2859" s="1" t="s">
        <v>4959</v>
      </c>
      <c r="M2859" s="1">
        <v>2015</v>
      </c>
      <c r="N2859" s="1">
        <v>43.124761334295698</v>
      </c>
      <c r="O2859" s="1">
        <v>-82.025329110332095</v>
      </c>
      <c r="P2859" s="1" t="s">
        <v>4960</v>
      </c>
      <c r="Q2859" s="1" t="s">
        <v>4961</v>
      </c>
      <c r="R2859" s="1" t="s">
        <v>22</v>
      </c>
    </row>
    <row r="2860" spans="1:18" hidden="1" x14ac:dyDescent="0.3">
      <c r="A2860" s="1" t="s">
        <v>2941</v>
      </c>
      <c r="B2860" s="1" t="s">
        <v>2941</v>
      </c>
      <c r="C2860" s="1" t="s">
        <v>4957</v>
      </c>
      <c r="D2860" s="1">
        <v>100</v>
      </c>
      <c r="E2860" s="1" t="s">
        <v>4986</v>
      </c>
      <c r="F2860" s="1">
        <v>26</v>
      </c>
      <c r="G2860" s="1" t="str">
        <f t="shared" si="105"/>
        <v>26/46</v>
      </c>
      <c r="H2860" s="1">
        <v>2300</v>
      </c>
      <c r="I2860" s="1">
        <v>113</v>
      </c>
      <c r="J2860" s="1">
        <v>99.5</v>
      </c>
      <c r="K2860" s="1" t="s">
        <v>866</v>
      </c>
      <c r="L2860" s="1" t="s">
        <v>4959</v>
      </c>
      <c r="M2860" s="1">
        <v>2015</v>
      </c>
      <c r="N2860" s="1">
        <v>43.114177211950199</v>
      </c>
      <c r="O2860" s="1">
        <v>-82.029454061978996</v>
      </c>
      <c r="P2860" s="1" t="s">
        <v>4960</v>
      </c>
      <c r="Q2860" s="1" t="s">
        <v>4961</v>
      </c>
      <c r="R2860" s="1" t="s">
        <v>22</v>
      </c>
    </row>
    <row r="2861" spans="1:18" hidden="1" x14ac:dyDescent="0.3">
      <c r="A2861" s="1" t="s">
        <v>2941</v>
      </c>
      <c r="B2861" s="1" t="s">
        <v>2941</v>
      </c>
      <c r="C2861" s="1" t="s">
        <v>4957</v>
      </c>
      <c r="D2861" s="1">
        <v>100</v>
      </c>
      <c r="E2861" s="1" t="s">
        <v>4987</v>
      </c>
      <c r="F2861" s="1">
        <v>27</v>
      </c>
      <c r="G2861" s="1" t="str">
        <f t="shared" si="105"/>
        <v>27/46</v>
      </c>
      <c r="H2861" s="1">
        <v>2300</v>
      </c>
      <c r="I2861" s="1">
        <v>113</v>
      </c>
      <c r="J2861" s="1">
        <v>99.5</v>
      </c>
      <c r="K2861" s="1" t="s">
        <v>866</v>
      </c>
      <c r="L2861" s="1" t="s">
        <v>4959</v>
      </c>
      <c r="M2861" s="1">
        <v>2015</v>
      </c>
      <c r="N2861" s="1">
        <v>43.110060289005197</v>
      </c>
      <c r="O2861" s="1">
        <v>-82.064006746732503</v>
      </c>
      <c r="P2861" s="1" t="s">
        <v>4960</v>
      </c>
      <c r="Q2861" s="1" t="s">
        <v>4961</v>
      </c>
      <c r="R2861" s="1" t="s">
        <v>22</v>
      </c>
    </row>
    <row r="2862" spans="1:18" hidden="1" x14ac:dyDescent="0.3">
      <c r="A2862" s="1" t="s">
        <v>2941</v>
      </c>
      <c r="B2862" s="1" t="s">
        <v>2941</v>
      </c>
      <c r="C2862" s="1" t="s">
        <v>4957</v>
      </c>
      <c r="D2862" s="1">
        <v>100</v>
      </c>
      <c r="E2862" s="1" t="s">
        <v>4988</v>
      </c>
      <c r="F2862" s="1">
        <v>28</v>
      </c>
      <c r="G2862" s="1" t="str">
        <f t="shared" si="105"/>
        <v>28/46</v>
      </c>
      <c r="H2862" s="1">
        <v>2300</v>
      </c>
      <c r="I2862" s="1">
        <v>113</v>
      </c>
      <c r="J2862" s="1">
        <v>99.5</v>
      </c>
      <c r="K2862" s="1" t="s">
        <v>866</v>
      </c>
      <c r="L2862" s="1" t="s">
        <v>4959</v>
      </c>
      <c r="M2862" s="1">
        <v>2015</v>
      </c>
      <c r="N2862" s="1">
        <v>43.111567051676801</v>
      </c>
      <c r="O2862" s="1">
        <v>-82.057209954057598</v>
      </c>
      <c r="P2862" s="1" t="s">
        <v>4960</v>
      </c>
      <c r="Q2862" s="1" t="s">
        <v>4961</v>
      </c>
      <c r="R2862" s="1" t="s">
        <v>22</v>
      </c>
    </row>
    <row r="2863" spans="1:18" hidden="1" x14ac:dyDescent="0.3">
      <c r="A2863" s="1" t="s">
        <v>2941</v>
      </c>
      <c r="B2863" s="1" t="s">
        <v>2941</v>
      </c>
      <c r="C2863" s="1" t="s">
        <v>4957</v>
      </c>
      <c r="D2863" s="1">
        <v>100</v>
      </c>
      <c r="E2863" s="1" t="s">
        <v>4989</v>
      </c>
      <c r="F2863" s="1">
        <v>29</v>
      </c>
      <c r="G2863" s="1" t="str">
        <f t="shared" si="105"/>
        <v>29/46</v>
      </c>
      <c r="H2863" s="1">
        <v>2300</v>
      </c>
      <c r="I2863" s="1">
        <v>113</v>
      </c>
      <c r="J2863" s="1">
        <v>99.5</v>
      </c>
      <c r="K2863" s="1" t="s">
        <v>866</v>
      </c>
      <c r="L2863" s="1" t="s">
        <v>4959</v>
      </c>
      <c r="M2863" s="1">
        <v>2015</v>
      </c>
      <c r="N2863" s="1">
        <v>43.1092876278272</v>
      </c>
      <c r="O2863" s="1">
        <v>-82.050767751332003</v>
      </c>
      <c r="P2863" s="1" t="s">
        <v>4960</v>
      </c>
      <c r="Q2863" s="1" t="s">
        <v>4961</v>
      </c>
      <c r="R2863" s="1" t="s">
        <v>22</v>
      </c>
    </row>
    <row r="2864" spans="1:18" hidden="1" x14ac:dyDescent="0.3">
      <c r="A2864" s="1" t="s">
        <v>2941</v>
      </c>
      <c r="B2864" s="1" t="s">
        <v>2941</v>
      </c>
      <c r="C2864" s="1" t="s">
        <v>4957</v>
      </c>
      <c r="D2864" s="1">
        <v>100</v>
      </c>
      <c r="E2864" s="1" t="s">
        <v>4990</v>
      </c>
      <c r="F2864" s="1">
        <v>30</v>
      </c>
      <c r="G2864" s="1" t="str">
        <f t="shared" si="105"/>
        <v>30/46</v>
      </c>
      <c r="H2864" s="1">
        <v>2300</v>
      </c>
      <c r="I2864" s="1">
        <v>113</v>
      </c>
      <c r="J2864" s="1">
        <v>99.5</v>
      </c>
      <c r="K2864" s="1" t="s">
        <v>866</v>
      </c>
      <c r="L2864" s="1" t="s">
        <v>4959</v>
      </c>
      <c r="M2864" s="1">
        <v>2015</v>
      </c>
      <c r="N2864" s="1">
        <v>43.091935517845798</v>
      </c>
      <c r="O2864" s="1">
        <v>-82.096040128490003</v>
      </c>
      <c r="P2864" s="1" t="s">
        <v>4960</v>
      </c>
      <c r="Q2864" s="1" t="s">
        <v>4961</v>
      </c>
      <c r="R2864" s="1" t="s">
        <v>22</v>
      </c>
    </row>
    <row r="2865" spans="1:18" hidden="1" x14ac:dyDescent="0.3">
      <c r="A2865" s="1" t="s">
        <v>2941</v>
      </c>
      <c r="B2865" s="1" t="s">
        <v>2941</v>
      </c>
      <c r="C2865" s="1" t="s">
        <v>4957</v>
      </c>
      <c r="D2865" s="1">
        <v>100</v>
      </c>
      <c r="E2865" s="1" t="s">
        <v>4991</v>
      </c>
      <c r="F2865" s="1">
        <v>31</v>
      </c>
      <c r="G2865" s="1" t="str">
        <f t="shared" si="105"/>
        <v>31/46</v>
      </c>
      <c r="H2865" s="1">
        <v>2300</v>
      </c>
      <c r="I2865" s="1">
        <v>113</v>
      </c>
      <c r="J2865" s="1">
        <v>99.5</v>
      </c>
      <c r="K2865" s="1" t="s">
        <v>866</v>
      </c>
      <c r="L2865" s="1" t="s">
        <v>4959</v>
      </c>
      <c r="M2865" s="1">
        <v>2015</v>
      </c>
      <c r="N2865" s="1">
        <v>43.093777124464403</v>
      </c>
      <c r="O2865" s="1">
        <v>-82.078515833654606</v>
      </c>
      <c r="P2865" s="1" t="s">
        <v>4960</v>
      </c>
      <c r="Q2865" s="1" t="s">
        <v>4961</v>
      </c>
      <c r="R2865" s="1" t="s">
        <v>22</v>
      </c>
    </row>
    <row r="2866" spans="1:18" hidden="1" x14ac:dyDescent="0.3">
      <c r="A2866" s="1" t="s">
        <v>2941</v>
      </c>
      <c r="B2866" s="1" t="s">
        <v>2941</v>
      </c>
      <c r="C2866" s="1" t="s">
        <v>4957</v>
      </c>
      <c r="D2866" s="1">
        <v>100</v>
      </c>
      <c r="E2866" s="1" t="s">
        <v>4992</v>
      </c>
      <c r="F2866" s="1">
        <v>32</v>
      </c>
      <c r="G2866" s="1" t="str">
        <f t="shared" si="105"/>
        <v>32/46</v>
      </c>
      <c r="H2866" s="1">
        <v>2300</v>
      </c>
      <c r="I2866" s="1">
        <v>113</v>
      </c>
      <c r="J2866" s="1">
        <v>99.5</v>
      </c>
      <c r="K2866" s="1" t="s">
        <v>866</v>
      </c>
      <c r="L2866" s="1" t="s">
        <v>4959</v>
      </c>
      <c r="M2866" s="1">
        <v>2015</v>
      </c>
      <c r="N2866" s="1">
        <v>43.091119109508803</v>
      </c>
      <c r="O2866" s="1">
        <v>-82.071483555104507</v>
      </c>
      <c r="P2866" s="1" t="s">
        <v>4960</v>
      </c>
      <c r="Q2866" s="1" t="s">
        <v>4961</v>
      </c>
      <c r="R2866" s="1" t="s">
        <v>22</v>
      </c>
    </row>
    <row r="2867" spans="1:18" hidden="1" x14ac:dyDescent="0.3">
      <c r="A2867" s="1" t="s">
        <v>2941</v>
      </c>
      <c r="B2867" s="1" t="s">
        <v>2941</v>
      </c>
      <c r="C2867" s="1" t="s">
        <v>4957</v>
      </c>
      <c r="D2867" s="1">
        <v>100</v>
      </c>
      <c r="E2867" s="1" t="s">
        <v>4993</v>
      </c>
      <c r="F2867" s="1">
        <v>33</v>
      </c>
      <c r="G2867" s="1" t="str">
        <f t="shared" si="105"/>
        <v>33/46</v>
      </c>
      <c r="H2867" s="1">
        <v>2300</v>
      </c>
      <c r="I2867" s="1">
        <v>113</v>
      </c>
      <c r="J2867" s="1">
        <v>99.5</v>
      </c>
      <c r="K2867" s="1" t="s">
        <v>866</v>
      </c>
      <c r="L2867" s="1" t="s">
        <v>4959</v>
      </c>
      <c r="M2867" s="1">
        <v>2015</v>
      </c>
      <c r="N2867" s="1">
        <v>43.0942767515307</v>
      </c>
      <c r="O2867" s="1">
        <v>-82.062805313754197</v>
      </c>
      <c r="P2867" s="1" t="s">
        <v>4960</v>
      </c>
      <c r="Q2867" s="1" t="s">
        <v>4961</v>
      </c>
      <c r="R2867" s="1" t="s">
        <v>22</v>
      </c>
    </row>
    <row r="2868" spans="1:18" hidden="1" x14ac:dyDescent="0.3">
      <c r="A2868" s="1" t="s">
        <v>2941</v>
      </c>
      <c r="B2868" s="1" t="s">
        <v>2941</v>
      </c>
      <c r="C2868" s="1" t="s">
        <v>4957</v>
      </c>
      <c r="D2868" s="1">
        <v>100</v>
      </c>
      <c r="E2868" s="1" t="s">
        <v>4994</v>
      </c>
      <c r="F2868" s="1">
        <v>34</v>
      </c>
      <c r="G2868" s="1" t="str">
        <f t="shared" si="105"/>
        <v>34/46</v>
      </c>
      <c r="H2868" s="1">
        <v>2300</v>
      </c>
      <c r="I2868" s="1">
        <v>113</v>
      </c>
      <c r="J2868" s="1">
        <v>99.5</v>
      </c>
      <c r="K2868" s="1" t="s">
        <v>866</v>
      </c>
      <c r="L2868" s="1" t="s">
        <v>4959</v>
      </c>
      <c r="M2868" s="1">
        <v>2015</v>
      </c>
      <c r="N2868" s="1">
        <v>43.082701589202799</v>
      </c>
      <c r="O2868" s="1">
        <v>-82.053268307290494</v>
      </c>
      <c r="P2868" s="1" t="s">
        <v>4960</v>
      </c>
      <c r="Q2868" s="1" t="s">
        <v>4961</v>
      </c>
      <c r="R2868" s="1" t="s">
        <v>22</v>
      </c>
    </row>
    <row r="2869" spans="1:18" hidden="1" x14ac:dyDescent="0.3">
      <c r="A2869" s="1" t="s">
        <v>2941</v>
      </c>
      <c r="B2869" s="1" t="s">
        <v>2941</v>
      </c>
      <c r="C2869" s="1" t="s">
        <v>4957</v>
      </c>
      <c r="D2869" s="1">
        <v>100</v>
      </c>
      <c r="E2869" s="1" t="s">
        <v>4995</v>
      </c>
      <c r="F2869" s="1">
        <v>35</v>
      </c>
      <c r="G2869" s="1" t="str">
        <f t="shared" si="105"/>
        <v>35/46</v>
      </c>
      <c r="H2869" s="1">
        <v>2300</v>
      </c>
      <c r="I2869" s="1">
        <v>113</v>
      </c>
      <c r="J2869" s="1">
        <v>99.5</v>
      </c>
      <c r="K2869" s="1" t="s">
        <v>866</v>
      </c>
      <c r="L2869" s="1" t="s">
        <v>4959</v>
      </c>
      <c r="M2869" s="1">
        <v>2015</v>
      </c>
      <c r="N2869" s="1">
        <v>43.066253434699597</v>
      </c>
      <c r="O2869" s="1">
        <v>-82.128892480662003</v>
      </c>
      <c r="P2869" s="1" t="s">
        <v>4960</v>
      </c>
      <c r="Q2869" s="1" t="s">
        <v>4961</v>
      </c>
      <c r="R2869" s="1" t="s">
        <v>22</v>
      </c>
    </row>
    <row r="2870" spans="1:18" hidden="1" x14ac:dyDescent="0.3">
      <c r="A2870" s="1" t="s">
        <v>2941</v>
      </c>
      <c r="B2870" s="1" t="s">
        <v>2941</v>
      </c>
      <c r="C2870" s="1" t="s">
        <v>4957</v>
      </c>
      <c r="D2870" s="1">
        <v>100</v>
      </c>
      <c r="E2870" s="1" t="s">
        <v>4996</v>
      </c>
      <c r="F2870" s="1">
        <v>36</v>
      </c>
      <c r="G2870" s="1" t="str">
        <f t="shared" si="105"/>
        <v>36/46</v>
      </c>
      <c r="H2870" s="1">
        <v>2300</v>
      </c>
      <c r="I2870" s="1">
        <v>113</v>
      </c>
      <c r="J2870" s="1">
        <v>99.5</v>
      </c>
      <c r="K2870" s="1" t="s">
        <v>866</v>
      </c>
      <c r="L2870" s="1" t="s">
        <v>4959</v>
      </c>
      <c r="M2870" s="1">
        <v>2015</v>
      </c>
      <c r="N2870" s="1">
        <v>43.061064375697299</v>
      </c>
      <c r="O2870" s="1">
        <v>-82.1250564272883</v>
      </c>
      <c r="P2870" s="1" t="s">
        <v>4960</v>
      </c>
      <c r="Q2870" s="1" t="s">
        <v>4961</v>
      </c>
      <c r="R2870" s="1" t="s">
        <v>22</v>
      </c>
    </row>
    <row r="2871" spans="1:18" hidden="1" x14ac:dyDescent="0.3">
      <c r="A2871" s="1" t="s">
        <v>2941</v>
      </c>
      <c r="B2871" s="1" t="s">
        <v>2941</v>
      </c>
      <c r="C2871" s="1" t="s">
        <v>4957</v>
      </c>
      <c r="D2871" s="1">
        <v>100</v>
      </c>
      <c r="E2871" s="1" t="s">
        <v>4997</v>
      </c>
      <c r="F2871" s="1">
        <v>37</v>
      </c>
      <c r="G2871" s="1" t="str">
        <f t="shared" si="105"/>
        <v>37/46</v>
      </c>
      <c r="H2871" s="1">
        <v>2300</v>
      </c>
      <c r="I2871" s="1">
        <v>113</v>
      </c>
      <c r="J2871" s="1">
        <v>99.5</v>
      </c>
      <c r="K2871" s="1" t="s">
        <v>866</v>
      </c>
      <c r="L2871" s="1" t="s">
        <v>4959</v>
      </c>
      <c r="M2871" s="1">
        <v>2015</v>
      </c>
      <c r="N2871" s="1">
        <v>43.071459693652301</v>
      </c>
      <c r="O2871" s="1">
        <v>-82.107869949839397</v>
      </c>
      <c r="P2871" s="1" t="s">
        <v>4960</v>
      </c>
      <c r="Q2871" s="1" t="s">
        <v>4961</v>
      </c>
      <c r="R2871" s="1" t="s">
        <v>22</v>
      </c>
    </row>
    <row r="2872" spans="1:18" hidden="1" x14ac:dyDescent="0.3">
      <c r="A2872" s="1" t="s">
        <v>2941</v>
      </c>
      <c r="B2872" s="1" t="s">
        <v>2941</v>
      </c>
      <c r="C2872" s="1" t="s">
        <v>4957</v>
      </c>
      <c r="D2872" s="1">
        <v>100</v>
      </c>
      <c r="E2872" s="1" t="s">
        <v>4998</v>
      </c>
      <c r="F2872" s="1">
        <v>38</v>
      </c>
      <c r="G2872" s="1" t="str">
        <f t="shared" si="105"/>
        <v>38/46</v>
      </c>
      <c r="H2872" s="1">
        <v>2300</v>
      </c>
      <c r="I2872" s="1">
        <v>113</v>
      </c>
      <c r="J2872" s="1">
        <v>99.5</v>
      </c>
      <c r="K2872" s="1" t="s">
        <v>866</v>
      </c>
      <c r="L2872" s="1" t="s">
        <v>4959</v>
      </c>
      <c r="M2872" s="1">
        <v>2015</v>
      </c>
      <c r="N2872" s="1">
        <v>43.070564770124101</v>
      </c>
      <c r="O2872" s="1">
        <v>-82.098836688645207</v>
      </c>
      <c r="P2872" s="1" t="s">
        <v>4960</v>
      </c>
      <c r="Q2872" s="1" t="s">
        <v>4961</v>
      </c>
      <c r="R2872" s="1" t="s">
        <v>22</v>
      </c>
    </row>
    <row r="2873" spans="1:18" hidden="1" x14ac:dyDescent="0.3">
      <c r="A2873" s="1" t="s">
        <v>2941</v>
      </c>
      <c r="B2873" s="1" t="s">
        <v>2941</v>
      </c>
      <c r="C2873" s="1" t="s">
        <v>4957</v>
      </c>
      <c r="D2873" s="1">
        <v>100</v>
      </c>
      <c r="E2873" s="1" t="s">
        <v>4999</v>
      </c>
      <c r="F2873" s="1">
        <v>39</v>
      </c>
      <c r="G2873" s="1" t="str">
        <f t="shared" si="105"/>
        <v>39/46</v>
      </c>
      <c r="H2873" s="1">
        <v>2300</v>
      </c>
      <c r="I2873" s="1">
        <v>113</v>
      </c>
      <c r="J2873" s="1">
        <v>99.5</v>
      </c>
      <c r="K2873" s="1" t="s">
        <v>866</v>
      </c>
      <c r="L2873" s="1" t="s">
        <v>4959</v>
      </c>
      <c r="M2873" s="1">
        <v>2015</v>
      </c>
      <c r="N2873" s="1">
        <v>43.063921107887197</v>
      </c>
      <c r="O2873" s="1">
        <v>-82.094600892879399</v>
      </c>
      <c r="P2873" s="1" t="s">
        <v>4960</v>
      </c>
      <c r="Q2873" s="1" t="s">
        <v>4961</v>
      </c>
      <c r="R2873" s="1" t="s">
        <v>22</v>
      </c>
    </row>
    <row r="2874" spans="1:18" hidden="1" x14ac:dyDescent="0.3">
      <c r="A2874" s="1" t="s">
        <v>2941</v>
      </c>
      <c r="B2874" s="1" t="s">
        <v>2941</v>
      </c>
      <c r="C2874" s="1" t="s">
        <v>4957</v>
      </c>
      <c r="D2874" s="1">
        <v>100</v>
      </c>
      <c r="E2874" s="1" t="s">
        <v>5000</v>
      </c>
      <c r="F2874" s="1">
        <v>40</v>
      </c>
      <c r="G2874" s="1" t="str">
        <f t="shared" si="105"/>
        <v>40/46</v>
      </c>
      <c r="H2874" s="1">
        <v>2300</v>
      </c>
      <c r="I2874" s="1">
        <v>113</v>
      </c>
      <c r="J2874" s="1">
        <v>99.5</v>
      </c>
      <c r="K2874" s="1" t="s">
        <v>866</v>
      </c>
      <c r="L2874" s="1" t="s">
        <v>4959</v>
      </c>
      <c r="M2874" s="1">
        <v>2015</v>
      </c>
      <c r="N2874" s="1">
        <v>43.060099085311997</v>
      </c>
      <c r="O2874" s="1">
        <v>-82.073880630198602</v>
      </c>
      <c r="P2874" s="1" t="s">
        <v>4960</v>
      </c>
      <c r="Q2874" s="1" t="s">
        <v>4961</v>
      </c>
      <c r="R2874" s="1" t="s">
        <v>22</v>
      </c>
    </row>
    <row r="2875" spans="1:18" hidden="1" x14ac:dyDescent="0.3">
      <c r="A2875" s="1" t="s">
        <v>2941</v>
      </c>
      <c r="B2875" s="1" t="s">
        <v>2941</v>
      </c>
      <c r="C2875" s="1" t="s">
        <v>4957</v>
      </c>
      <c r="D2875" s="1">
        <v>100</v>
      </c>
      <c r="E2875" s="1" t="s">
        <v>5001</v>
      </c>
      <c r="F2875" s="1">
        <v>41</v>
      </c>
      <c r="G2875" s="1" t="str">
        <f t="shared" si="105"/>
        <v>41/46</v>
      </c>
      <c r="H2875" s="1">
        <v>2300</v>
      </c>
      <c r="I2875" s="1">
        <v>113</v>
      </c>
      <c r="J2875" s="1">
        <v>99.5</v>
      </c>
      <c r="K2875" s="1" t="s">
        <v>866</v>
      </c>
      <c r="L2875" s="1" t="s">
        <v>4959</v>
      </c>
      <c r="M2875" s="1">
        <v>2015</v>
      </c>
      <c r="N2875" s="1">
        <v>43.067132969715303</v>
      </c>
      <c r="O2875" s="1">
        <v>-82.067410490019697</v>
      </c>
      <c r="P2875" s="1" t="s">
        <v>4960</v>
      </c>
      <c r="Q2875" s="1" t="s">
        <v>4961</v>
      </c>
      <c r="R2875" s="1" t="s">
        <v>22</v>
      </c>
    </row>
    <row r="2876" spans="1:18" hidden="1" x14ac:dyDescent="0.3">
      <c r="A2876" s="1" t="s">
        <v>2941</v>
      </c>
      <c r="B2876" s="1" t="s">
        <v>2941</v>
      </c>
      <c r="C2876" s="1" t="s">
        <v>4957</v>
      </c>
      <c r="D2876" s="1">
        <v>100</v>
      </c>
      <c r="E2876" s="1" t="s">
        <v>5002</v>
      </c>
      <c r="F2876" s="1">
        <v>42</v>
      </c>
      <c r="G2876" s="1" t="str">
        <f t="shared" si="105"/>
        <v>42/46</v>
      </c>
      <c r="H2876" s="1">
        <v>2300</v>
      </c>
      <c r="I2876" s="1">
        <v>113</v>
      </c>
      <c r="J2876" s="1">
        <v>99.5</v>
      </c>
      <c r="K2876" s="1" t="s">
        <v>866</v>
      </c>
      <c r="L2876" s="1" t="s">
        <v>4959</v>
      </c>
      <c r="M2876" s="1">
        <v>2015</v>
      </c>
      <c r="N2876" s="1">
        <v>43.0630544119755</v>
      </c>
      <c r="O2876" s="1">
        <v>-82.064557227958602</v>
      </c>
      <c r="P2876" s="1" t="s">
        <v>4960</v>
      </c>
      <c r="Q2876" s="1" t="s">
        <v>4961</v>
      </c>
      <c r="R2876" s="1" t="s">
        <v>22</v>
      </c>
    </row>
    <row r="2877" spans="1:18" hidden="1" x14ac:dyDescent="0.3">
      <c r="A2877" s="1" t="s">
        <v>2941</v>
      </c>
      <c r="B2877" s="1" t="s">
        <v>2941</v>
      </c>
      <c r="C2877" s="1" t="s">
        <v>4957</v>
      </c>
      <c r="D2877" s="1">
        <v>100</v>
      </c>
      <c r="E2877" s="1" t="s">
        <v>5003</v>
      </c>
      <c r="F2877" s="1">
        <v>43</v>
      </c>
      <c r="G2877" s="1" t="str">
        <f t="shared" si="105"/>
        <v>43/46</v>
      </c>
      <c r="H2877" s="1">
        <v>2300</v>
      </c>
      <c r="I2877" s="1">
        <v>113</v>
      </c>
      <c r="J2877" s="1">
        <v>99.5</v>
      </c>
      <c r="K2877" s="1" t="s">
        <v>866</v>
      </c>
      <c r="L2877" s="1" t="s">
        <v>4959</v>
      </c>
      <c r="M2877" s="1">
        <v>2015</v>
      </c>
      <c r="N2877" s="1">
        <v>43.059067745556</v>
      </c>
      <c r="O2877" s="1">
        <v>-82.060356671399404</v>
      </c>
      <c r="P2877" s="1" t="s">
        <v>4960</v>
      </c>
      <c r="Q2877" s="1" t="s">
        <v>4961</v>
      </c>
      <c r="R2877" s="1" t="s">
        <v>22</v>
      </c>
    </row>
    <row r="2878" spans="1:18" hidden="1" x14ac:dyDescent="0.3">
      <c r="A2878" s="1" t="s">
        <v>2941</v>
      </c>
      <c r="B2878" s="1" t="s">
        <v>2941</v>
      </c>
      <c r="C2878" s="1" t="s">
        <v>4957</v>
      </c>
      <c r="D2878" s="1">
        <v>100</v>
      </c>
      <c r="E2878" s="1" t="s">
        <v>5004</v>
      </c>
      <c r="F2878" s="1">
        <v>44</v>
      </c>
      <c r="G2878" s="1" t="str">
        <f t="shared" si="105"/>
        <v>44/46</v>
      </c>
      <c r="H2878" s="1">
        <v>2300</v>
      </c>
      <c r="I2878" s="1">
        <v>113</v>
      </c>
      <c r="J2878" s="1">
        <v>99.5</v>
      </c>
      <c r="K2878" s="1" t="s">
        <v>866</v>
      </c>
      <c r="L2878" s="1" t="s">
        <v>4959</v>
      </c>
      <c r="M2878" s="1">
        <v>2015</v>
      </c>
      <c r="N2878" s="1">
        <v>43.045656364208099</v>
      </c>
      <c r="O2878" s="1">
        <v>-82.055363419201399</v>
      </c>
      <c r="P2878" s="1" t="s">
        <v>4960</v>
      </c>
      <c r="Q2878" s="1" t="s">
        <v>4961</v>
      </c>
      <c r="R2878" s="1" t="s">
        <v>22</v>
      </c>
    </row>
    <row r="2879" spans="1:18" hidden="1" x14ac:dyDescent="0.3">
      <c r="A2879" s="1" t="s">
        <v>2941</v>
      </c>
      <c r="B2879" s="1" t="s">
        <v>2941</v>
      </c>
      <c r="C2879" s="1" t="s">
        <v>4957</v>
      </c>
      <c r="D2879" s="1">
        <v>100</v>
      </c>
      <c r="E2879" s="1" t="s">
        <v>5005</v>
      </c>
      <c r="F2879" s="1">
        <v>45</v>
      </c>
      <c r="G2879" s="1" t="str">
        <f t="shared" si="105"/>
        <v>45/46</v>
      </c>
      <c r="H2879" s="1">
        <v>2300</v>
      </c>
      <c r="I2879" s="1">
        <v>113</v>
      </c>
      <c r="J2879" s="1">
        <v>99.5</v>
      </c>
      <c r="K2879" s="1" t="s">
        <v>866</v>
      </c>
      <c r="L2879" s="1" t="s">
        <v>4959</v>
      </c>
      <c r="M2879" s="1">
        <v>2015</v>
      </c>
      <c r="N2879" s="1">
        <v>43.044921463755202</v>
      </c>
      <c r="O2879" s="1">
        <v>-82.061756710229602</v>
      </c>
      <c r="P2879" s="1" t="s">
        <v>4960</v>
      </c>
      <c r="Q2879" s="1" t="s">
        <v>4961</v>
      </c>
      <c r="R2879" s="1" t="s">
        <v>22</v>
      </c>
    </row>
    <row r="2880" spans="1:18" hidden="1" x14ac:dyDescent="0.3">
      <c r="A2880" s="1" t="s">
        <v>2941</v>
      </c>
      <c r="B2880" s="1" t="s">
        <v>2941</v>
      </c>
      <c r="C2880" s="1" t="s">
        <v>4957</v>
      </c>
      <c r="D2880" s="1">
        <v>100</v>
      </c>
      <c r="E2880" s="1" t="s">
        <v>5006</v>
      </c>
      <c r="F2880" s="1">
        <v>46</v>
      </c>
      <c r="G2880" s="1" t="str">
        <f t="shared" si="105"/>
        <v>46/46</v>
      </c>
      <c r="H2880" s="1">
        <v>2300</v>
      </c>
      <c r="I2880" s="1">
        <v>113</v>
      </c>
      <c r="J2880" s="1">
        <v>99.5</v>
      </c>
      <c r="K2880" s="1" t="s">
        <v>866</v>
      </c>
      <c r="L2880" s="1" t="s">
        <v>4959</v>
      </c>
      <c r="M2880" s="1">
        <v>2015</v>
      </c>
      <c r="N2880" s="1">
        <v>43.120093596424901</v>
      </c>
      <c r="O2880" s="1">
        <v>-82.020134518583603</v>
      </c>
      <c r="P2880" s="1" t="s">
        <v>4960</v>
      </c>
      <c r="Q2880" s="1" t="s">
        <v>4961</v>
      </c>
      <c r="R2880" s="1" t="s">
        <v>22</v>
      </c>
    </row>
    <row r="2881" spans="1:18" hidden="1" x14ac:dyDescent="0.3">
      <c r="A2881" s="1" t="s">
        <v>2941</v>
      </c>
      <c r="B2881" s="1" t="s">
        <v>2941</v>
      </c>
      <c r="C2881" s="1" t="s">
        <v>3712</v>
      </c>
      <c r="D2881" s="1">
        <v>101.2</v>
      </c>
      <c r="E2881" s="1" t="s">
        <v>3713</v>
      </c>
      <c r="F2881" s="1">
        <v>1</v>
      </c>
      <c r="G2881" s="1" t="str">
        <f t="shared" ref="G2881:G2924" si="106">F2881&amp;"/"&amp;44</f>
        <v>1/44</v>
      </c>
      <c r="H2881" s="1">
        <v>2300</v>
      </c>
      <c r="I2881" s="1">
        <v>101</v>
      </c>
      <c r="J2881" s="1">
        <v>80</v>
      </c>
      <c r="K2881" s="1" t="s">
        <v>866</v>
      </c>
      <c r="L2881" s="1" t="s">
        <v>2044</v>
      </c>
      <c r="M2881" s="1">
        <v>2011</v>
      </c>
      <c r="N2881" s="1">
        <v>42.254976592849502</v>
      </c>
      <c r="O2881" s="1">
        <v>-82.310992922983601</v>
      </c>
      <c r="P2881" s="1" t="s">
        <v>3714</v>
      </c>
      <c r="Q2881" s="1" t="s">
        <v>3715</v>
      </c>
      <c r="R2881" s="1" t="s">
        <v>22</v>
      </c>
    </row>
    <row r="2882" spans="1:18" hidden="1" x14ac:dyDescent="0.3">
      <c r="A2882" s="1" t="s">
        <v>2941</v>
      </c>
      <c r="B2882" s="1" t="s">
        <v>2941</v>
      </c>
      <c r="C2882" s="1" t="s">
        <v>3712</v>
      </c>
      <c r="D2882" s="1">
        <v>101.2</v>
      </c>
      <c r="E2882" s="1" t="s">
        <v>3716</v>
      </c>
      <c r="F2882" s="1">
        <v>2</v>
      </c>
      <c r="G2882" s="1" t="str">
        <f t="shared" si="106"/>
        <v>2/44</v>
      </c>
      <c r="H2882" s="1">
        <v>2300</v>
      </c>
      <c r="I2882" s="1">
        <v>101</v>
      </c>
      <c r="J2882" s="1">
        <v>80</v>
      </c>
      <c r="K2882" s="1" t="s">
        <v>866</v>
      </c>
      <c r="L2882" s="1" t="s">
        <v>2044</v>
      </c>
      <c r="M2882" s="1">
        <v>2011</v>
      </c>
      <c r="N2882" s="1">
        <v>42.237928378305703</v>
      </c>
      <c r="O2882" s="1">
        <v>-82.310714668000301</v>
      </c>
      <c r="P2882" s="1" t="s">
        <v>3714</v>
      </c>
      <c r="Q2882" s="1" t="s">
        <v>3715</v>
      </c>
      <c r="R2882" s="1" t="s">
        <v>22</v>
      </c>
    </row>
    <row r="2883" spans="1:18" hidden="1" x14ac:dyDescent="0.3">
      <c r="A2883" s="1" t="s">
        <v>2941</v>
      </c>
      <c r="B2883" s="1" t="s">
        <v>2941</v>
      </c>
      <c r="C2883" s="1" t="s">
        <v>3712</v>
      </c>
      <c r="D2883" s="1">
        <v>101.2</v>
      </c>
      <c r="E2883" s="1" t="s">
        <v>3717</v>
      </c>
      <c r="F2883" s="1">
        <v>3</v>
      </c>
      <c r="G2883" s="1" t="str">
        <f t="shared" si="106"/>
        <v>3/44</v>
      </c>
      <c r="H2883" s="1">
        <v>2300</v>
      </c>
      <c r="I2883" s="1">
        <v>101</v>
      </c>
      <c r="J2883" s="1">
        <v>80</v>
      </c>
      <c r="K2883" s="1" t="s">
        <v>866</v>
      </c>
      <c r="L2883" s="1" t="s">
        <v>2044</v>
      </c>
      <c r="M2883" s="1">
        <v>2011</v>
      </c>
      <c r="N2883" s="1">
        <v>42.233593901689602</v>
      </c>
      <c r="O2883" s="1">
        <v>-82.317930648101395</v>
      </c>
      <c r="P2883" s="1" t="s">
        <v>3714</v>
      </c>
      <c r="Q2883" s="1" t="s">
        <v>3715</v>
      </c>
      <c r="R2883" s="1" t="s">
        <v>22</v>
      </c>
    </row>
    <row r="2884" spans="1:18" hidden="1" x14ac:dyDescent="0.3">
      <c r="A2884" s="1" t="s">
        <v>2941</v>
      </c>
      <c r="B2884" s="1" t="s">
        <v>2941</v>
      </c>
      <c r="C2884" s="1" t="s">
        <v>3712</v>
      </c>
      <c r="D2884" s="1">
        <v>101.2</v>
      </c>
      <c r="E2884" s="1" t="s">
        <v>3718</v>
      </c>
      <c r="F2884" s="1">
        <v>4</v>
      </c>
      <c r="G2884" s="1" t="str">
        <f t="shared" si="106"/>
        <v>4/44</v>
      </c>
      <c r="H2884" s="1">
        <v>2300</v>
      </c>
      <c r="I2884" s="1">
        <v>101</v>
      </c>
      <c r="J2884" s="1">
        <v>80</v>
      </c>
      <c r="K2884" s="1" t="s">
        <v>866</v>
      </c>
      <c r="L2884" s="1" t="s">
        <v>2044</v>
      </c>
      <c r="M2884" s="1">
        <v>2011</v>
      </c>
      <c r="N2884" s="1">
        <v>42.230049019728</v>
      </c>
      <c r="O2884" s="1">
        <v>-82.313916958562999</v>
      </c>
      <c r="P2884" s="1" t="s">
        <v>3714</v>
      </c>
      <c r="Q2884" s="1" t="s">
        <v>3715</v>
      </c>
      <c r="R2884" s="1" t="s">
        <v>22</v>
      </c>
    </row>
    <row r="2885" spans="1:18" hidden="1" x14ac:dyDescent="0.3">
      <c r="A2885" s="1" t="s">
        <v>2941</v>
      </c>
      <c r="B2885" s="1" t="s">
        <v>2941</v>
      </c>
      <c r="C2885" s="1" t="s">
        <v>3712</v>
      </c>
      <c r="D2885" s="1">
        <v>101.2</v>
      </c>
      <c r="E2885" s="1" t="s">
        <v>3719</v>
      </c>
      <c r="F2885" s="1">
        <v>5</v>
      </c>
      <c r="G2885" s="1" t="str">
        <f t="shared" si="106"/>
        <v>5/44</v>
      </c>
      <c r="H2885" s="1">
        <v>2300</v>
      </c>
      <c r="I2885" s="1">
        <v>101</v>
      </c>
      <c r="J2885" s="1">
        <v>80</v>
      </c>
      <c r="K2885" s="1" t="s">
        <v>866</v>
      </c>
      <c r="L2885" s="1" t="s">
        <v>2044</v>
      </c>
      <c r="M2885" s="1">
        <v>2011</v>
      </c>
      <c r="N2885" s="1">
        <v>42.228083326768498</v>
      </c>
      <c r="O2885" s="1">
        <v>-82.318713070481294</v>
      </c>
      <c r="P2885" s="1" t="s">
        <v>3714</v>
      </c>
      <c r="Q2885" s="1" t="s">
        <v>3715</v>
      </c>
      <c r="R2885" s="1" t="s">
        <v>22</v>
      </c>
    </row>
    <row r="2886" spans="1:18" hidden="1" x14ac:dyDescent="0.3">
      <c r="A2886" s="1" t="s">
        <v>2941</v>
      </c>
      <c r="B2886" s="1" t="s">
        <v>2941</v>
      </c>
      <c r="C2886" s="1" t="s">
        <v>3712</v>
      </c>
      <c r="D2886" s="1">
        <v>101.2</v>
      </c>
      <c r="E2886" s="1" t="s">
        <v>3720</v>
      </c>
      <c r="F2886" s="1">
        <v>6</v>
      </c>
      <c r="G2886" s="1" t="str">
        <f t="shared" si="106"/>
        <v>6/44</v>
      </c>
      <c r="H2886" s="1">
        <v>2300</v>
      </c>
      <c r="I2886" s="1">
        <v>101</v>
      </c>
      <c r="J2886" s="1">
        <v>80</v>
      </c>
      <c r="K2886" s="1" t="s">
        <v>866</v>
      </c>
      <c r="L2886" s="1" t="s">
        <v>2044</v>
      </c>
      <c r="M2886" s="1">
        <v>2011</v>
      </c>
      <c r="N2886" s="1">
        <v>42.227122389263897</v>
      </c>
      <c r="O2886" s="1">
        <v>-82.325418117261705</v>
      </c>
      <c r="P2886" s="1" t="s">
        <v>3714</v>
      </c>
      <c r="Q2886" s="1" t="s">
        <v>3715</v>
      </c>
      <c r="R2886" s="1" t="s">
        <v>22</v>
      </c>
    </row>
    <row r="2887" spans="1:18" hidden="1" x14ac:dyDescent="0.3">
      <c r="A2887" s="1" t="s">
        <v>2941</v>
      </c>
      <c r="B2887" s="1" t="s">
        <v>2941</v>
      </c>
      <c r="C2887" s="1" t="s">
        <v>3712</v>
      </c>
      <c r="D2887" s="1">
        <v>101.2</v>
      </c>
      <c r="E2887" s="1" t="s">
        <v>3721</v>
      </c>
      <c r="F2887" s="1">
        <v>7</v>
      </c>
      <c r="G2887" s="1" t="str">
        <f t="shared" si="106"/>
        <v>7/44</v>
      </c>
      <c r="H2887" s="1">
        <v>2300</v>
      </c>
      <c r="I2887" s="1">
        <v>101</v>
      </c>
      <c r="J2887" s="1">
        <v>80</v>
      </c>
      <c r="K2887" s="1" t="s">
        <v>866</v>
      </c>
      <c r="L2887" s="1" t="s">
        <v>2044</v>
      </c>
      <c r="M2887" s="1">
        <v>2011</v>
      </c>
      <c r="N2887" s="1">
        <v>42.232052856560401</v>
      </c>
      <c r="O2887" s="1">
        <v>-82.333842188690895</v>
      </c>
      <c r="P2887" s="1" t="s">
        <v>3714</v>
      </c>
      <c r="Q2887" s="1" t="s">
        <v>3715</v>
      </c>
      <c r="R2887" s="1" t="s">
        <v>22</v>
      </c>
    </row>
    <row r="2888" spans="1:18" hidden="1" x14ac:dyDescent="0.3">
      <c r="A2888" s="1" t="s">
        <v>2941</v>
      </c>
      <c r="B2888" s="1" t="s">
        <v>2941</v>
      </c>
      <c r="C2888" s="1" t="s">
        <v>3712</v>
      </c>
      <c r="D2888" s="1">
        <v>101.2</v>
      </c>
      <c r="E2888" s="1" t="s">
        <v>3722</v>
      </c>
      <c r="F2888" s="1">
        <v>8</v>
      </c>
      <c r="G2888" s="1" t="str">
        <f t="shared" si="106"/>
        <v>8/44</v>
      </c>
      <c r="H2888" s="1">
        <v>2300</v>
      </c>
      <c r="I2888" s="1">
        <v>101</v>
      </c>
      <c r="J2888" s="1">
        <v>80</v>
      </c>
      <c r="K2888" s="1" t="s">
        <v>866</v>
      </c>
      <c r="L2888" s="1" t="s">
        <v>2044</v>
      </c>
      <c r="M2888" s="1">
        <v>2011</v>
      </c>
      <c r="N2888" s="1">
        <v>42.236217685944098</v>
      </c>
      <c r="O2888" s="1">
        <v>-82.334589527465297</v>
      </c>
      <c r="P2888" s="1" t="s">
        <v>3714</v>
      </c>
      <c r="Q2888" s="1" t="s">
        <v>3715</v>
      </c>
      <c r="R2888" s="1" t="s">
        <v>22</v>
      </c>
    </row>
    <row r="2889" spans="1:18" hidden="1" x14ac:dyDescent="0.3">
      <c r="A2889" s="1" t="s">
        <v>2941</v>
      </c>
      <c r="B2889" s="1" t="s">
        <v>2941</v>
      </c>
      <c r="C2889" s="1" t="s">
        <v>3712</v>
      </c>
      <c r="D2889" s="1">
        <v>101.2</v>
      </c>
      <c r="E2889" s="1" t="s">
        <v>3723</v>
      </c>
      <c r="F2889" s="1">
        <v>9</v>
      </c>
      <c r="G2889" s="1" t="str">
        <f t="shared" si="106"/>
        <v>9/44</v>
      </c>
      <c r="H2889" s="1">
        <v>2300</v>
      </c>
      <c r="I2889" s="1">
        <v>101</v>
      </c>
      <c r="J2889" s="1">
        <v>80</v>
      </c>
      <c r="K2889" s="1" t="s">
        <v>866</v>
      </c>
      <c r="L2889" s="1" t="s">
        <v>2044</v>
      </c>
      <c r="M2889" s="1">
        <v>2011</v>
      </c>
      <c r="N2889" s="1">
        <v>42.226928494951601</v>
      </c>
      <c r="O2889" s="1">
        <v>-82.355229098918301</v>
      </c>
      <c r="P2889" s="1" t="s">
        <v>3714</v>
      </c>
      <c r="Q2889" s="1" t="s">
        <v>3715</v>
      </c>
      <c r="R2889" s="1" t="s">
        <v>22</v>
      </c>
    </row>
    <row r="2890" spans="1:18" hidden="1" x14ac:dyDescent="0.3">
      <c r="A2890" s="1" t="s">
        <v>2941</v>
      </c>
      <c r="B2890" s="1" t="s">
        <v>2941</v>
      </c>
      <c r="C2890" s="1" t="s">
        <v>3712</v>
      </c>
      <c r="D2890" s="1">
        <v>101.2</v>
      </c>
      <c r="E2890" s="1" t="s">
        <v>3724</v>
      </c>
      <c r="F2890" s="1">
        <v>10</v>
      </c>
      <c r="G2890" s="1" t="str">
        <f t="shared" si="106"/>
        <v>10/44</v>
      </c>
      <c r="H2890" s="1">
        <v>2300</v>
      </c>
      <c r="I2890" s="1">
        <v>101</v>
      </c>
      <c r="J2890" s="1">
        <v>80</v>
      </c>
      <c r="K2890" s="1" t="s">
        <v>866</v>
      </c>
      <c r="L2890" s="1" t="s">
        <v>2044</v>
      </c>
      <c r="M2890" s="1">
        <v>2011</v>
      </c>
      <c r="N2890" s="1">
        <v>42.234706858215397</v>
      </c>
      <c r="O2890" s="1">
        <v>-82.356939914017801</v>
      </c>
      <c r="P2890" s="1" t="s">
        <v>3714</v>
      </c>
      <c r="Q2890" s="1" t="s">
        <v>3715</v>
      </c>
      <c r="R2890" s="1" t="s">
        <v>22</v>
      </c>
    </row>
    <row r="2891" spans="1:18" hidden="1" x14ac:dyDescent="0.3">
      <c r="A2891" s="1" t="s">
        <v>2941</v>
      </c>
      <c r="B2891" s="1" t="s">
        <v>2941</v>
      </c>
      <c r="C2891" s="1" t="s">
        <v>3712</v>
      </c>
      <c r="D2891" s="1">
        <v>101.2</v>
      </c>
      <c r="E2891" s="1" t="s">
        <v>3725</v>
      </c>
      <c r="F2891" s="1">
        <v>11</v>
      </c>
      <c r="G2891" s="1" t="str">
        <f t="shared" si="106"/>
        <v>11/44</v>
      </c>
      <c r="H2891" s="1">
        <v>2300</v>
      </c>
      <c r="I2891" s="1">
        <v>101</v>
      </c>
      <c r="J2891" s="1">
        <v>80</v>
      </c>
      <c r="K2891" s="1" t="s">
        <v>866</v>
      </c>
      <c r="L2891" s="1" t="s">
        <v>2044</v>
      </c>
      <c r="M2891" s="1">
        <v>2011</v>
      </c>
      <c r="N2891" s="1">
        <v>42.212213004170302</v>
      </c>
      <c r="O2891" s="1">
        <v>-82.360558675840593</v>
      </c>
      <c r="P2891" s="1" t="s">
        <v>3714</v>
      </c>
      <c r="Q2891" s="1" t="s">
        <v>3715</v>
      </c>
      <c r="R2891" s="1" t="s">
        <v>22</v>
      </c>
    </row>
    <row r="2892" spans="1:18" hidden="1" x14ac:dyDescent="0.3">
      <c r="A2892" s="1" t="s">
        <v>2941</v>
      </c>
      <c r="B2892" s="1" t="s">
        <v>2941</v>
      </c>
      <c r="C2892" s="1" t="s">
        <v>3712</v>
      </c>
      <c r="D2892" s="1">
        <v>101.2</v>
      </c>
      <c r="E2892" s="1" t="s">
        <v>3726</v>
      </c>
      <c r="F2892" s="1">
        <v>12</v>
      </c>
      <c r="G2892" s="1" t="str">
        <f t="shared" si="106"/>
        <v>12/44</v>
      </c>
      <c r="H2892" s="1">
        <v>2300</v>
      </c>
      <c r="I2892" s="1">
        <v>101</v>
      </c>
      <c r="J2892" s="1">
        <v>80</v>
      </c>
      <c r="K2892" s="1" t="s">
        <v>866</v>
      </c>
      <c r="L2892" s="1" t="s">
        <v>2044</v>
      </c>
      <c r="M2892" s="1">
        <v>2011</v>
      </c>
      <c r="N2892" s="1">
        <v>42.2098585024196</v>
      </c>
      <c r="O2892" s="1">
        <v>-82.3574483949333</v>
      </c>
      <c r="P2892" s="1" t="s">
        <v>3714</v>
      </c>
      <c r="Q2892" s="1" t="s">
        <v>3715</v>
      </c>
      <c r="R2892" s="1" t="s">
        <v>22</v>
      </c>
    </row>
    <row r="2893" spans="1:18" hidden="1" x14ac:dyDescent="0.3">
      <c r="A2893" s="1" t="s">
        <v>2941</v>
      </c>
      <c r="B2893" s="1" t="s">
        <v>2941</v>
      </c>
      <c r="C2893" s="1" t="s">
        <v>3712</v>
      </c>
      <c r="D2893" s="1">
        <v>101.2</v>
      </c>
      <c r="E2893" s="1" t="s">
        <v>3727</v>
      </c>
      <c r="F2893" s="1">
        <v>13</v>
      </c>
      <c r="G2893" s="1" t="str">
        <f t="shared" si="106"/>
        <v>13/44</v>
      </c>
      <c r="H2893" s="1">
        <v>2300</v>
      </c>
      <c r="I2893" s="1">
        <v>101</v>
      </c>
      <c r="J2893" s="1">
        <v>80</v>
      </c>
      <c r="K2893" s="1" t="s">
        <v>866</v>
      </c>
      <c r="L2893" s="1" t="s">
        <v>2044</v>
      </c>
      <c r="M2893" s="1">
        <v>2011</v>
      </c>
      <c r="N2893" s="1">
        <v>42.2042641010637</v>
      </c>
      <c r="O2893" s="1">
        <v>-82.354759153215994</v>
      </c>
      <c r="P2893" s="1" t="s">
        <v>3714</v>
      </c>
      <c r="Q2893" s="1" t="s">
        <v>3715</v>
      </c>
      <c r="R2893" s="1" t="s">
        <v>22</v>
      </c>
    </row>
    <row r="2894" spans="1:18" hidden="1" x14ac:dyDescent="0.3">
      <c r="A2894" s="1" t="s">
        <v>2941</v>
      </c>
      <c r="B2894" s="1" t="s">
        <v>2941</v>
      </c>
      <c r="C2894" s="1" t="s">
        <v>3712</v>
      </c>
      <c r="D2894" s="1">
        <v>101.2</v>
      </c>
      <c r="E2894" s="1" t="s">
        <v>3728</v>
      </c>
      <c r="F2894" s="1">
        <v>14</v>
      </c>
      <c r="G2894" s="1" t="str">
        <f t="shared" si="106"/>
        <v>14/44</v>
      </c>
      <c r="H2894" s="1">
        <v>2300</v>
      </c>
      <c r="I2894" s="1">
        <v>101</v>
      </c>
      <c r="J2894" s="1">
        <v>80</v>
      </c>
      <c r="K2894" s="1" t="s">
        <v>866</v>
      </c>
      <c r="L2894" s="1" t="s">
        <v>2044</v>
      </c>
      <c r="M2894" s="1">
        <v>2011</v>
      </c>
      <c r="N2894" s="1">
        <v>42.201225343057601</v>
      </c>
      <c r="O2894" s="1">
        <v>-82.351922568847598</v>
      </c>
      <c r="P2894" s="1" t="s">
        <v>3714</v>
      </c>
      <c r="Q2894" s="1" t="s">
        <v>3715</v>
      </c>
      <c r="R2894" s="1" t="s">
        <v>22</v>
      </c>
    </row>
    <row r="2895" spans="1:18" hidden="1" x14ac:dyDescent="0.3">
      <c r="A2895" s="1" t="s">
        <v>2941</v>
      </c>
      <c r="B2895" s="1" t="s">
        <v>2941</v>
      </c>
      <c r="C2895" s="1" t="s">
        <v>3712</v>
      </c>
      <c r="D2895" s="1">
        <v>101.2</v>
      </c>
      <c r="E2895" s="1" t="s">
        <v>3729</v>
      </c>
      <c r="F2895" s="1">
        <v>15</v>
      </c>
      <c r="G2895" s="1" t="str">
        <f t="shared" si="106"/>
        <v>15/44</v>
      </c>
      <c r="H2895" s="1">
        <v>2300</v>
      </c>
      <c r="I2895" s="1">
        <v>101</v>
      </c>
      <c r="J2895" s="1">
        <v>80</v>
      </c>
      <c r="K2895" s="1" t="s">
        <v>866</v>
      </c>
      <c r="L2895" s="1" t="s">
        <v>2044</v>
      </c>
      <c r="M2895" s="1">
        <v>2011</v>
      </c>
      <c r="N2895" s="1">
        <v>42.196915673530697</v>
      </c>
      <c r="O2895" s="1">
        <v>-82.343958155476201</v>
      </c>
      <c r="P2895" s="1" t="s">
        <v>3714</v>
      </c>
      <c r="Q2895" s="1" t="s">
        <v>3715</v>
      </c>
      <c r="R2895" s="1" t="s">
        <v>22</v>
      </c>
    </row>
    <row r="2896" spans="1:18" hidden="1" x14ac:dyDescent="0.3">
      <c r="A2896" s="1" t="s">
        <v>2941</v>
      </c>
      <c r="B2896" s="1" t="s">
        <v>2941</v>
      </c>
      <c r="C2896" s="1" t="s">
        <v>3712</v>
      </c>
      <c r="D2896" s="1">
        <v>101.2</v>
      </c>
      <c r="E2896" s="1" t="s">
        <v>3730</v>
      </c>
      <c r="F2896" s="1">
        <v>16</v>
      </c>
      <c r="G2896" s="1" t="str">
        <f t="shared" si="106"/>
        <v>16/44</v>
      </c>
      <c r="H2896" s="1">
        <v>2300</v>
      </c>
      <c r="I2896" s="1">
        <v>101</v>
      </c>
      <c r="J2896" s="1">
        <v>80</v>
      </c>
      <c r="K2896" s="1" t="s">
        <v>866</v>
      </c>
      <c r="L2896" s="1" t="s">
        <v>2044</v>
      </c>
      <c r="M2896" s="1">
        <v>2011</v>
      </c>
      <c r="N2896" s="1">
        <v>42.194062823069402</v>
      </c>
      <c r="O2896" s="1">
        <v>-82.340692140460604</v>
      </c>
      <c r="P2896" s="1" t="s">
        <v>3714</v>
      </c>
      <c r="Q2896" s="1" t="s">
        <v>3715</v>
      </c>
      <c r="R2896" s="1" t="s">
        <v>22</v>
      </c>
    </row>
    <row r="2897" spans="1:18" hidden="1" x14ac:dyDescent="0.3">
      <c r="A2897" s="1" t="s">
        <v>2941</v>
      </c>
      <c r="B2897" s="1" t="s">
        <v>2941</v>
      </c>
      <c r="C2897" s="1" t="s">
        <v>3712</v>
      </c>
      <c r="D2897" s="1">
        <v>101.2</v>
      </c>
      <c r="E2897" s="1" t="s">
        <v>3731</v>
      </c>
      <c r="F2897" s="1">
        <v>17</v>
      </c>
      <c r="G2897" s="1" t="str">
        <f t="shared" si="106"/>
        <v>17/44</v>
      </c>
      <c r="H2897" s="1">
        <v>2300</v>
      </c>
      <c r="I2897" s="1">
        <v>101</v>
      </c>
      <c r="J2897" s="1">
        <v>80</v>
      </c>
      <c r="K2897" s="1" t="s">
        <v>866</v>
      </c>
      <c r="L2897" s="1" t="s">
        <v>2044</v>
      </c>
      <c r="M2897" s="1">
        <v>2011</v>
      </c>
      <c r="N2897" s="1">
        <v>42.209362055965997</v>
      </c>
      <c r="O2897" s="1">
        <v>-82.326158738212499</v>
      </c>
      <c r="P2897" s="1" t="s">
        <v>3714</v>
      </c>
      <c r="Q2897" s="1" t="s">
        <v>3715</v>
      </c>
      <c r="R2897" s="1" t="s">
        <v>22</v>
      </c>
    </row>
    <row r="2898" spans="1:18" hidden="1" x14ac:dyDescent="0.3">
      <c r="A2898" s="1" t="s">
        <v>2941</v>
      </c>
      <c r="B2898" s="1" t="s">
        <v>2941</v>
      </c>
      <c r="C2898" s="1" t="s">
        <v>3712</v>
      </c>
      <c r="D2898" s="1">
        <v>101.2</v>
      </c>
      <c r="E2898" s="1" t="s">
        <v>3732</v>
      </c>
      <c r="F2898" s="1">
        <v>18</v>
      </c>
      <c r="G2898" s="1" t="str">
        <f t="shared" si="106"/>
        <v>18/44</v>
      </c>
      <c r="H2898" s="1">
        <v>2300</v>
      </c>
      <c r="I2898" s="1">
        <v>101</v>
      </c>
      <c r="J2898" s="1">
        <v>80</v>
      </c>
      <c r="K2898" s="1" t="s">
        <v>866</v>
      </c>
      <c r="L2898" s="1" t="s">
        <v>2044</v>
      </c>
      <c r="M2898" s="1">
        <v>2011</v>
      </c>
      <c r="N2898" s="1">
        <v>42.206620247609401</v>
      </c>
      <c r="O2898" s="1">
        <v>-82.322772382176097</v>
      </c>
      <c r="P2898" s="1" t="s">
        <v>3714</v>
      </c>
      <c r="Q2898" s="1" t="s">
        <v>3715</v>
      </c>
      <c r="R2898" s="1" t="s">
        <v>22</v>
      </c>
    </row>
    <row r="2899" spans="1:18" hidden="1" x14ac:dyDescent="0.3">
      <c r="A2899" s="1" t="s">
        <v>2941</v>
      </c>
      <c r="B2899" s="1" t="s">
        <v>2941</v>
      </c>
      <c r="C2899" s="1" t="s">
        <v>3712</v>
      </c>
      <c r="D2899" s="1">
        <v>101.2</v>
      </c>
      <c r="E2899" s="1" t="s">
        <v>3733</v>
      </c>
      <c r="F2899" s="1">
        <v>19</v>
      </c>
      <c r="G2899" s="1" t="str">
        <f t="shared" si="106"/>
        <v>19/44</v>
      </c>
      <c r="H2899" s="1">
        <v>2300</v>
      </c>
      <c r="I2899" s="1">
        <v>101</v>
      </c>
      <c r="J2899" s="1">
        <v>80</v>
      </c>
      <c r="K2899" s="1" t="s">
        <v>866</v>
      </c>
      <c r="L2899" s="1" t="s">
        <v>2044</v>
      </c>
      <c r="M2899" s="1">
        <v>2011</v>
      </c>
      <c r="N2899" s="1">
        <v>42.203875328737503</v>
      </c>
      <c r="O2899" s="1">
        <v>-82.321136142879098</v>
      </c>
      <c r="P2899" s="1" t="s">
        <v>3714</v>
      </c>
      <c r="Q2899" s="1" t="s">
        <v>3715</v>
      </c>
      <c r="R2899" s="1" t="s">
        <v>22</v>
      </c>
    </row>
    <row r="2900" spans="1:18" hidden="1" x14ac:dyDescent="0.3">
      <c r="A2900" s="1" t="s">
        <v>2941</v>
      </c>
      <c r="B2900" s="1" t="s">
        <v>2941</v>
      </c>
      <c r="C2900" s="1" t="s">
        <v>3712</v>
      </c>
      <c r="D2900" s="1">
        <v>101.2</v>
      </c>
      <c r="E2900" s="1" t="s">
        <v>3734</v>
      </c>
      <c r="F2900" s="1">
        <v>20</v>
      </c>
      <c r="G2900" s="1" t="str">
        <f t="shared" si="106"/>
        <v>20/44</v>
      </c>
      <c r="H2900" s="1">
        <v>2300</v>
      </c>
      <c r="I2900" s="1">
        <v>101</v>
      </c>
      <c r="J2900" s="1">
        <v>80</v>
      </c>
      <c r="K2900" s="1" t="s">
        <v>866</v>
      </c>
      <c r="L2900" s="1" t="s">
        <v>2044</v>
      </c>
      <c r="M2900" s="1">
        <v>2011</v>
      </c>
      <c r="N2900" s="1">
        <v>42.211514724344198</v>
      </c>
      <c r="O2900" s="1">
        <v>-82.297326115211405</v>
      </c>
      <c r="P2900" s="1" t="s">
        <v>3714</v>
      </c>
      <c r="Q2900" s="1" t="s">
        <v>3715</v>
      </c>
      <c r="R2900" s="1" t="s">
        <v>22</v>
      </c>
    </row>
    <row r="2901" spans="1:18" hidden="1" x14ac:dyDescent="0.3">
      <c r="A2901" s="1" t="s">
        <v>2941</v>
      </c>
      <c r="B2901" s="1" t="s">
        <v>2941</v>
      </c>
      <c r="C2901" s="1" t="s">
        <v>3712</v>
      </c>
      <c r="D2901" s="1">
        <v>101.2</v>
      </c>
      <c r="E2901" s="1" t="s">
        <v>3735</v>
      </c>
      <c r="F2901" s="1">
        <v>21</v>
      </c>
      <c r="G2901" s="1" t="str">
        <f t="shared" si="106"/>
        <v>21/44</v>
      </c>
      <c r="H2901" s="1">
        <v>2300</v>
      </c>
      <c r="I2901" s="1">
        <v>101</v>
      </c>
      <c r="J2901" s="1">
        <v>80</v>
      </c>
      <c r="K2901" s="1" t="s">
        <v>866</v>
      </c>
      <c r="L2901" s="1" t="s">
        <v>2044</v>
      </c>
      <c r="M2901" s="1">
        <v>2011</v>
      </c>
      <c r="N2901" s="1">
        <v>42.226968643743398</v>
      </c>
      <c r="O2901" s="1">
        <v>-82.295557168623105</v>
      </c>
      <c r="P2901" s="1" t="s">
        <v>3714</v>
      </c>
      <c r="Q2901" s="1" t="s">
        <v>3715</v>
      </c>
      <c r="R2901" s="1" t="s">
        <v>22</v>
      </c>
    </row>
    <row r="2902" spans="1:18" hidden="1" x14ac:dyDescent="0.3">
      <c r="A2902" s="1" t="s">
        <v>2941</v>
      </c>
      <c r="B2902" s="1" t="s">
        <v>2941</v>
      </c>
      <c r="C2902" s="1" t="s">
        <v>3712</v>
      </c>
      <c r="D2902" s="1">
        <v>101.2</v>
      </c>
      <c r="E2902" s="1" t="s">
        <v>3736</v>
      </c>
      <c r="F2902" s="1">
        <v>22</v>
      </c>
      <c r="G2902" s="1" t="str">
        <f t="shared" si="106"/>
        <v>22/44</v>
      </c>
      <c r="H2902" s="1">
        <v>2300</v>
      </c>
      <c r="I2902" s="1">
        <v>101</v>
      </c>
      <c r="J2902" s="1">
        <v>80</v>
      </c>
      <c r="K2902" s="1" t="s">
        <v>866</v>
      </c>
      <c r="L2902" s="1" t="s">
        <v>2044</v>
      </c>
      <c r="M2902" s="1">
        <v>2011</v>
      </c>
      <c r="N2902" s="1">
        <v>42.222076771867698</v>
      </c>
      <c r="O2902" s="1">
        <v>-82.277151243816206</v>
      </c>
      <c r="P2902" s="1" t="s">
        <v>3714</v>
      </c>
      <c r="Q2902" s="1" t="s">
        <v>3715</v>
      </c>
      <c r="R2902" s="1" t="s">
        <v>22</v>
      </c>
    </row>
    <row r="2903" spans="1:18" hidden="1" x14ac:dyDescent="0.3">
      <c r="A2903" s="1" t="s">
        <v>2941</v>
      </c>
      <c r="B2903" s="1" t="s">
        <v>2941</v>
      </c>
      <c r="C2903" s="1" t="s">
        <v>3712</v>
      </c>
      <c r="D2903" s="1">
        <v>101.2</v>
      </c>
      <c r="E2903" s="1" t="s">
        <v>3737</v>
      </c>
      <c r="F2903" s="1">
        <v>23</v>
      </c>
      <c r="G2903" s="1" t="str">
        <f t="shared" si="106"/>
        <v>23/44</v>
      </c>
      <c r="H2903" s="1">
        <v>2300</v>
      </c>
      <c r="I2903" s="1">
        <v>101</v>
      </c>
      <c r="J2903" s="1">
        <v>80</v>
      </c>
      <c r="K2903" s="1" t="s">
        <v>866</v>
      </c>
      <c r="L2903" s="1" t="s">
        <v>2044</v>
      </c>
      <c r="M2903" s="1">
        <v>2011</v>
      </c>
      <c r="N2903" s="1">
        <v>42.218364764328697</v>
      </c>
      <c r="O2903" s="1">
        <v>-82.251988046672906</v>
      </c>
      <c r="P2903" s="1" t="s">
        <v>3714</v>
      </c>
      <c r="Q2903" s="1" t="s">
        <v>3715</v>
      </c>
      <c r="R2903" s="1" t="s">
        <v>22</v>
      </c>
    </row>
    <row r="2904" spans="1:18" hidden="1" x14ac:dyDescent="0.3">
      <c r="A2904" s="1" t="s">
        <v>2941</v>
      </c>
      <c r="B2904" s="1" t="s">
        <v>2941</v>
      </c>
      <c r="C2904" s="1" t="s">
        <v>3712</v>
      </c>
      <c r="D2904" s="1">
        <v>101.2</v>
      </c>
      <c r="E2904" s="1" t="s">
        <v>3738</v>
      </c>
      <c r="F2904" s="1">
        <v>24</v>
      </c>
      <c r="G2904" s="1" t="str">
        <f t="shared" si="106"/>
        <v>24/44</v>
      </c>
      <c r="H2904" s="1">
        <v>2300</v>
      </c>
      <c r="I2904" s="1">
        <v>101</v>
      </c>
      <c r="J2904" s="1">
        <v>80</v>
      </c>
      <c r="K2904" s="1" t="s">
        <v>866</v>
      </c>
      <c r="L2904" s="1" t="s">
        <v>2044</v>
      </c>
      <c r="M2904" s="1">
        <v>2011</v>
      </c>
      <c r="N2904" s="1">
        <v>42.193164380772799</v>
      </c>
      <c r="O2904" s="1">
        <v>-82.249009487606003</v>
      </c>
      <c r="P2904" s="1" t="s">
        <v>3714</v>
      </c>
      <c r="Q2904" s="1" t="s">
        <v>3715</v>
      </c>
      <c r="R2904" s="1" t="s">
        <v>22</v>
      </c>
    </row>
    <row r="2905" spans="1:18" hidden="1" x14ac:dyDescent="0.3">
      <c r="A2905" s="1" t="s">
        <v>2941</v>
      </c>
      <c r="B2905" s="1" t="s">
        <v>2941</v>
      </c>
      <c r="C2905" s="1" t="s">
        <v>3712</v>
      </c>
      <c r="D2905" s="1">
        <v>101.2</v>
      </c>
      <c r="E2905" s="1" t="s">
        <v>3739</v>
      </c>
      <c r="F2905" s="1">
        <v>25</v>
      </c>
      <c r="G2905" s="1" t="str">
        <f t="shared" si="106"/>
        <v>25/44</v>
      </c>
      <c r="H2905" s="1">
        <v>2300</v>
      </c>
      <c r="I2905" s="1">
        <v>101</v>
      </c>
      <c r="J2905" s="1">
        <v>80</v>
      </c>
      <c r="K2905" s="1" t="s">
        <v>866</v>
      </c>
      <c r="L2905" s="1" t="s">
        <v>2044</v>
      </c>
      <c r="M2905" s="1">
        <v>2011</v>
      </c>
      <c r="N2905" s="1">
        <v>42.190706051181202</v>
      </c>
      <c r="O2905" s="1">
        <v>-82.246934377753306</v>
      </c>
      <c r="P2905" s="1" t="s">
        <v>3714</v>
      </c>
      <c r="Q2905" s="1" t="s">
        <v>3715</v>
      </c>
      <c r="R2905" s="1" t="s">
        <v>22</v>
      </c>
    </row>
    <row r="2906" spans="1:18" hidden="1" x14ac:dyDescent="0.3">
      <c r="A2906" s="1" t="s">
        <v>2941</v>
      </c>
      <c r="B2906" s="1" t="s">
        <v>2941</v>
      </c>
      <c r="C2906" s="1" t="s">
        <v>3712</v>
      </c>
      <c r="D2906" s="1">
        <v>101.2</v>
      </c>
      <c r="E2906" s="1" t="s">
        <v>3740</v>
      </c>
      <c r="F2906" s="1">
        <v>26</v>
      </c>
      <c r="G2906" s="1" t="str">
        <f t="shared" si="106"/>
        <v>26/44</v>
      </c>
      <c r="H2906" s="1">
        <v>2300</v>
      </c>
      <c r="I2906" s="1">
        <v>101</v>
      </c>
      <c r="J2906" s="1">
        <v>80</v>
      </c>
      <c r="K2906" s="1" t="s">
        <v>866</v>
      </c>
      <c r="L2906" s="1" t="s">
        <v>2044</v>
      </c>
      <c r="M2906" s="1">
        <v>2011</v>
      </c>
      <c r="N2906" s="1">
        <v>42.171839514878201</v>
      </c>
      <c r="O2906" s="1">
        <v>-82.312941845824696</v>
      </c>
      <c r="P2906" s="1" t="s">
        <v>3714</v>
      </c>
      <c r="Q2906" s="1" t="s">
        <v>3715</v>
      </c>
      <c r="R2906" s="1" t="s">
        <v>22</v>
      </c>
    </row>
    <row r="2907" spans="1:18" hidden="1" x14ac:dyDescent="0.3">
      <c r="A2907" s="1" t="s">
        <v>2941</v>
      </c>
      <c r="B2907" s="1" t="s">
        <v>2941</v>
      </c>
      <c r="C2907" s="1" t="s">
        <v>3712</v>
      </c>
      <c r="D2907" s="1">
        <v>101.2</v>
      </c>
      <c r="E2907" s="1" t="s">
        <v>3741</v>
      </c>
      <c r="F2907" s="1">
        <v>27</v>
      </c>
      <c r="G2907" s="1" t="str">
        <f t="shared" si="106"/>
        <v>27/44</v>
      </c>
      <c r="H2907" s="1">
        <v>2300</v>
      </c>
      <c r="I2907" s="1">
        <v>101</v>
      </c>
      <c r="J2907" s="1">
        <v>80</v>
      </c>
      <c r="K2907" s="1" t="s">
        <v>866</v>
      </c>
      <c r="L2907" s="1" t="s">
        <v>2044</v>
      </c>
      <c r="M2907" s="1">
        <v>2011</v>
      </c>
      <c r="N2907" s="1">
        <v>42.169637601321803</v>
      </c>
      <c r="O2907" s="1">
        <v>-82.309950676953093</v>
      </c>
      <c r="P2907" s="1" t="s">
        <v>3714</v>
      </c>
      <c r="Q2907" s="1" t="s">
        <v>3715</v>
      </c>
      <c r="R2907" s="1" t="s">
        <v>22</v>
      </c>
    </row>
    <row r="2908" spans="1:18" hidden="1" x14ac:dyDescent="0.3">
      <c r="A2908" s="1" t="s">
        <v>2941</v>
      </c>
      <c r="B2908" s="1" t="s">
        <v>2941</v>
      </c>
      <c r="C2908" s="1" t="s">
        <v>3712</v>
      </c>
      <c r="D2908" s="1">
        <v>101.2</v>
      </c>
      <c r="E2908" s="1" t="s">
        <v>3742</v>
      </c>
      <c r="F2908" s="1">
        <v>28</v>
      </c>
      <c r="G2908" s="1" t="str">
        <f t="shared" si="106"/>
        <v>28/44</v>
      </c>
      <c r="H2908" s="1">
        <v>2300</v>
      </c>
      <c r="I2908" s="1">
        <v>101</v>
      </c>
      <c r="J2908" s="1">
        <v>80</v>
      </c>
      <c r="K2908" s="1" t="s">
        <v>866</v>
      </c>
      <c r="L2908" s="1" t="s">
        <v>2044</v>
      </c>
      <c r="M2908" s="1">
        <v>2011</v>
      </c>
      <c r="N2908" s="1">
        <v>42.152009639220601</v>
      </c>
      <c r="O2908" s="1">
        <v>-82.345100234612403</v>
      </c>
      <c r="P2908" s="1" t="s">
        <v>3714</v>
      </c>
      <c r="Q2908" s="1" t="s">
        <v>3715</v>
      </c>
      <c r="R2908" s="1" t="s">
        <v>22</v>
      </c>
    </row>
    <row r="2909" spans="1:18" hidden="1" x14ac:dyDescent="0.3">
      <c r="A2909" s="1" t="s">
        <v>2941</v>
      </c>
      <c r="B2909" s="1" t="s">
        <v>2941</v>
      </c>
      <c r="C2909" s="1" t="s">
        <v>3712</v>
      </c>
      <c r="D2909" s="1">
        <v>101.2</v>
      </c>
      <c r="E2909" s="1" t="s">
        <v>3743</v>
      </c>
      <c r="F2909" s="1">
        <v>29</v>
      </c>
      <c r="G2909" s="1" t="str">
        <f t="shared" si="106"/>
        <v>29/44</v>
      </c>
      <c r="H2909" s="1">
        <v>2300</v>
      </c>
      <c r="I2909" s="1">
        <v>101</v>
      </c>
      <c r="J2909" s="1">
        <v>80</v>
      </c>
      <c r="K2909" s="1" t="s">
        <v>866</v>
      </c>
      <c r="L2909" s="1" t="s">
        <v>2044</v>
      </c>
      <c r="M2909" s="1">
        <v>2011</v>
      </c>
      <c r="N2909" s="1">
        <v>42.154213065254197</v>
      </c>
      <c r="O2909" s="1">
        <v>-82.348012694969896</v>
      </c>
      <c r="P2909" s="1" t="s">
        <v>3714</v>
      </c>
      <c r="Q2909" s="1" t="s">
        <v>3715</v>
      </c>
      <c r="R2909" s="1" t="s">
        <v>22</v>
      </c>
    </row>
    <row r="2910" spans="1:18" hidden="1" x14ac:dyDescent="0.3">
      <c r="A2910" s="1" t="s">
        <v>2941</v>
      </c>
      <c r="B2910" s="1" t="s">
        <v>2941</v>
      </c>
      <c r="C2910" s="1" t="s">
        <v>3712</v>
      </c>
      <c r="D2910" s="1">
        <v>101.2</v>
      </c>
      <c r="E2910" s="1" t="s">
        <v>3744</v>
      </c>
      <c r="F2910" s="1">
        <v>30</v>
      </c>
      <c r="G2910" s="1" t="str">
        <f t="shared" si="106"/>
        <v>30/44</v>
      </c>
      <c r="H2910" s="1">
        <v>2300</v>
      </c>
      <c r="I2910" s="1">
        <v>101</v>
      </c>
      <c r="J2910" s="1">
        <v>80</v>
      </c>
      <c r="K2910" s="1" t="s">
        <v>866</v>
      </c>
      <c r="L2910" s="1" t="s">
        <v>2044</v>
      </c>
      <c r="M2910" s="1">
        <v>2011</v>
      </c>
      <c r="N2910" s="1">
        <v>42.158199778669498</v>
      </c>
      <c r="O2910" s="1">
        <v>-82.356692647597498</v>
      </c>
      <c r="P2910" s="1" t="s">
        <v>3714</v>
      </c>
      <c r="Q2910" s="1" t="s">
        <v>3715</v>
      </c>
      <c r="R2910" s="1" t="s">
        <v>22</v>
      </c>
    </row>
    <row r="2911" spans="1:18" hidden="1" x14ac:dyDescent="0.3">
      <c r="A2911" s="1" t="s">
        <v>2941</v>
      </c>
      <c r="B2911" s="1" t="s">
        <v>2941</v>
      </c>
      <c r="C2911" s="1" t="s">
        <v>3712</v>
      </c>
      <c r="D2911" s="1">
        <v>101.2</v>
      </c>
      <c r="E2911" s="1" t="s">
        <v>3745</v>
      </c>
      <c r="F2911" s="1">
        <v>31</v>
      </c>
      <c r="G2911" s="1" t="str">
        <f t="shared" si="106"/>
        <v>31/44</v>
      </c>
      <c r="H2911" s="1">
        <v>2300</v>
      </c>
      <c r="I2911" s="1">
        <v>101</v>
      </c>
      <c r="J2911" s="1">
        <v>80</v>
      </c>
      <c r="K2911" s="1" t="s">
        <v>866</v>
      </c>
      <c r="L2911" s="1" t="s">
        <v>2044</v>
      </c>
      <c r="M2911" s="1">
        <v>2011</v>
      </c>
      <c r="N2911" s="1">
        <v>42.154215558639699</v>
      </c>
      <c r="O2911" s="1">
        <v>-82.367714070175097</v>
      </c>
      <c r="P2911" s="1" t="s">
        <v>3714</v>
      </c>
      <c r="Q2911" s="1" t="s">
        <v>3715</v>
      </c>
      <c r="R2911" s="1" t="s">
        <v>22</v>
      </c>
    </row>
    <row r="2912" spans="1:18" hidden="1" x14ac:dyDescent="0.3">
      <c r="A2912" s="1" t="s">
        <v>2941</v>
      </c>
      <c r="B2912" s="1" t="s">
        <v>2941</v>
      </c>
      <c r="C2912" s="1" t="s">
        <v>3712</v>
      </c>
      <c r="D2912" s="1">
        <v>101.2</v>
      </c>
      <c r="E2912" s="1" t="s">
        <v>3746</v>
      </c>
      <c r="F2912" s="1">
        <v>32</v>
      </c>
      <c r="G2912" s="1" t="str">
        <f t="shared" si="106"/>
        <v>32/44</v>
      </c>
      <c r="H2912" s="1">
        <v>2300</v>
      </c>
      <c r="I2912" s="1">
        <v>101</v>
      </c>
      <c r="J2912" s="1">
        <v>80</v>
      </c>
      <c r="K2912" s="1" t="s">
        <v>866</v>
      </c>
      <c r="L2912" s="1" t="s">
        <v>2044</v>
      </c>
      <c r="M2912" s="1">
        <v>2011</v>
      </c>
      <c r="N2912" s="1">
        <v>42.156872676185998</v>
      </c>
      <c r="O2912" s="1">
        <v>-82.371098428507196</v>
      </c>
      <c r="P2912" s="1" t="s">
        <v>3714</v>
      </c>
      <c r="Q2912" s="1" t="s">
        <v>3715</v>
      </c>
      <c r="R2912" s="1" t="s">
        <v>22</v>
      </c>
    </row>
    <row r="2913" spans="1:18" hidden="1" x14ac:dyDescent="0.3">
      <c r="A2913" s="1" t="s">
        <v>2941</v>
      </c>
      <c r="B2913" s="1" t="s">
        <v>2941</v>
      </c>
      <c r="C2913" s="1" t="s">
        <v>3712</v>
      </c>
      <c r="D2913" s="1">
        <v>101.2</v>
      </c>
      <c r="E2913" s="1" t="s">
        <v>3747</v>
      </c>
      <c r="F2913" s="1">
        <v>33</v>
      </c>
      <c r="G2913" s="1" t="str">
        <f t="shared" si="106"/>
        <v>33/44</v>
      </c>
      <c r="H2913" s="1">
        <v>2300</v>
      </c>
      <c r="I2913" s="1">
        <v>101</v>
      </c>
      <c r="J2913" s="1">
        <v>80</v>
      </c>
      <c r="K2913" s="1" t="s">
        <v>866</v>
      </c>
      <c r="L2913" s="1" t="s">
        <v>2044</v>
      </c>
      <c r="M2913" s="1">
        <v>2011</v>
      </c>
      <c r="N2913" s="1">
        <v>42.162115795953099</v>
      </c>
      <c r="O2913" s="1">
        <v>-82.363509527110494</v>
      </c>
      <c r="P2913" s="1" t="s">
        <v>3714</v>
      </c>
      <c r="Q2913" s="1" t="s">
        <v>3715</v>
      </c>
      <c r="R2913" s="1" t="s">
        <v>22</v>
      </c>
    </row>
    <row r="2914" spans="1:18" hidden="1" x14ac:dyDescent="0.3">
      <c r="A2914" s="1" t="s">
        <v>2941</v>
      </c>
      <c r="B2914" s="1" t="s">
        <v>2941</v>
      </c>
      <c r="C2914" s="1" t="s">
        <v>3712</v>
      </c>
      <c r="D2914" s="1">
        <v>101.2</v>
      </c>
      <c r="E2914" s="1" t="s">
        <v>3748</v>
      </c>
      <c r="F2914" s="1">
        <v>34</v>
      </c>
      <c r="G2914" s="1" t="str">
        <f t="shared" si="106"/>
        <v>34/44</v>
      </c>
      <c r="H2914" s="1">
        <v>2300</v>
      </c>
      <c r="I2914" s="1">
        <v>101</v>
      </c>
      <c r="J2914" s="1">
        <v>80</v>
      </c>
      <c r="K2914" s="1" t="s">
        <v>866</v>
      </c>
      <c r="L2914" s="1" t="s">
        <v>2044</v>
      </c>
      <c r="M2914" s="1">
        <v>2011</v>
      </c>
      <c r="N2914" s="1">
        <v>42.159357025043199</v>
      </c>
      <c r="O2914" s="1">
        <v>-82.394252437031</v>
      </c>
      <c r="P2914" s="1" t="s">
        <v>3714</v>
      </c>
      <c r="Q2914" s="1" t="s">
        <v>3715</v>
      </c>
      <c r="R2914" s="1" t="s">
        <v>22</v>
      </c>
    </row>
    <row r="2915" spans="1:18" hidden="1" x14ac:dyDescent="0.3">
      <c r="A2915" s="1" t="s">
        <v>2941</v>
      </c>
      <c r="B2915" s="1" t="s">
        <v>2941</v>
      </c>
      <c r="C2915" s="1" t="s">
        <v>3712</v>
      </c>
      <c r="D2915" s="1">
        <v>101.2</v>
      </c>
      <c r="E2915" s="1" t="s">
        <v>3749</v>
      </c>
      <c r="F2915" s="1">
        <v>35</v>
      </c>
      <c r="G2915" s="1" t="str">
        <f t="shared" si="106"/>
        <v>35/44</v>
      </c>
      <c r="H2915" s="1">
        <v>2300</v>
      </c>
      <c r="I2915" s="1">
        <v>101</v>
      </c>
      <c r="J2915" s="1">
        <v>80</v>
      </c>
      <c r="K2915" s="1" t="s">
        <v>866</v>
      </c>
      <c r="L2915" s="1" t="s">
        <v>2044</v>
      </c>
      <c r="M2915" s="1">
        <v>2011</v>
      </c>
      <c r="N2915" s="1">
        <v>42.171782732256098</v>
      </c>
      <c r="O2915" s="1">
        <v>-82.402265417940896</v>
      </c>
      <c r="P2915" s="1" t="s">
        <v>3714</v>
      </c>
      <c r="Q2915" s="1" t="s">
        <v>3715</v>
      </c>
      <c r="R2915" s="1" t="s">
        <v>22</v>
      </c>
    </row>
    <row r="2916" spans="1:18" hidden="1" x14ac:dyDescent="0.3">
      <c r="A2916" s="1" t="s">
        <v>2941</v>
      </c>
      <c r="B2916" s="1" t="s">
        <v>2941</v>
      </c>
      <c r="C2916" s="1" t="s">
        <v>3712</v>
      </c>
      <c r="D2916" s="1">
        <v>101.2</v>
      </c>
      <c r="E2916" s="1" t="s">
        <v>3750</v>
      </c>
      <c r="F2916" s="1">
        <v>36</v>
      </c>
      <c r="G2916" s="1" t="str">
        <f t="shared" si="106"/>
        <v>36/44</v>
      </c>
      <c r="H2916" s="1">
        <v>2300</v>
      </c>
      <c r="I2916" s="1">
        <v>101</v>
      </c>
      <c r="J2916" s="1">
        <v>80</v>
      </c>
      <c r="K2916" s="1" t="s">
        <v>866</v>
      </c>
      <c r="L2916" s="1" t="s">
        <v>2044</v>
      </c>
      <c r="M2916" s="1">
        <v>2011</v>
      </c>
      <c r="N2916" s="1">
        <v>42.178320992472699</v>
      </c>
      <c r="O2916" s="1">
        <v>-82.417490225995493</v>
      </c>
      <c r="P2916" s="1" t="s">
        <v>3714</v>
      </c>
      <c r="Q2916" s="1" t="s">
        <v>3715</v>
      </c>
      <c r="R2916" s="1" t="s">
        <v>22</v>
      </c>
    </row>
    <row r="2917" spans="1:18" hidden="1" x14ac:dyDescent="0.3">
      <c r="A2917" s="1" t="s">
        <v>2941</v>
      </c>
      <c r="B2917" s="1" t="s">
        <v>2941</v>
      </c>
      <c r="C2917" s="1" t="s">
        <v>3712</v>
      </c>
      <c r="D2917" s="1">
        <v>101.2</v>
      </c>
      <c r="E2917" s="1" t="s">
        <v>3751</v>
      </c>
      <c r="F2917" s="1">
        <v>37</v>
      </c>
      <c r="G2917" s="1" t="str">
        <f t="shared" si="106"/>
        <v>37/44</v>
      </c>
      <c r="H2917" s="1">
        <v>2300</v>
      </c>
      <c r="I2917" s="1">
        <v>101</v>
      </c>
      <c r="J2917" s="1">
        <v>80</v>
      </c>
      <c r="K2917" s="1" t="s">
        <v>866</v>
      </c>
      <c r="L2917" s="1" t="s">
        <v>2044</v>
      </c>
      <c r="M2917" s="1">
        <v>2011</v>
      </c>
      <c r="N2917" s="1">
        <v>42.181220396831101</v>
      </c>
      <c r="O2917" s="1">
        <v>-82.421100972278595</v>
      </c>
      <c r="P2917" s="1" t="s">
        <v>3714</v>
      </c>
      <c r="Q2917" s="1" t="s">
        <v>3715</v>
      </c>
      <c r="R2917" s="1" t="s">
        <v>22</v>
      </c>
    </row>
    <row r="2918" spans="1:18" hidden="1" x14ac:dyDescent="0.3">
      <c r="A2918" s="1" t="s">
        <v>2941</v>
      </c>
      <c r="B2918" s="1" t="s">
        <v>2941</v>
      </c>
      <c r="C2918" s="1" t="s">
        <v>3712</v>
      </c>
      <c r="D2918" s="1">
        <v>101.2</v>
      </c>
      <c r="E2918" s="1" t="s">
        <v>3752</v>
      </c>
      <c r="F2918" s="1">
        <v>38</v>
      </c>
      <c r="G2918" s="1" t="str">
        <f t="shared" si="106"/>
        <v>38/44</v>
      </c>
      <c r="H2918" s="1">
        <v>2300</v>
      </c>
      <c r="I2918" s="1">
        <v>101</v>
      </c>
      <c r="J2918" s="1">
        <v>80</v>
      </c>
      <c r="K2918" s="1" t="s">
        <v>866</v>
      </c>
      <c r="L2918" s="1" t="s">
        <v>2044</v>
      </c>
      <c r="M2918" s="1">
        <v>2011</v>
      </c>
      <c r="N2918" s="1">
        <v>42.187497111314499</v>
      </c>
      <c r="O2918" s="1">
        <v>-82.428719041266305</v>
      </c>
      <c r="P2918" s="1" t="s">
        <v>3714</v>
      </c>
      <c r="Q2918" s="1" t="s">
        <v>3715</v>
      </c>
      <c r="R2918" s="1" t="s">
        <v>22</v>
      </c>
    </row>
    <row r="2919" spans="1:18" hidden="1" x14ac:dyDescent="0.3">
      <c r="A2919" s="1" t="s">
        <v>2941</v>
      </c>
      <c r="B2919" s="1" t="s">
        <v>2941</v>
      </c>
      <c r="C2919" s="1" t="s">
        <v>3712</v>
      </c>
      <c r="D2919" s="1">
        <v>101.2</v>
      </c>
      <c r="E2919" s="1" t="s">
        <v>3753</v>
      </c>
      <c r="F2919" s="1">
        <v>39</v>
      </c>
      <c r="G2919" s="1" t="str">
        <f t="shared" si="106"/>
        <v>39/44</v>
      </c>
      <c r="H2919" s="1">
        <v>2300</v>
      </c>
      <c r="I2919" s="1">
        <v>101</v>
      </c>
      <c r="J2919" s="1">
        <v>80</v>
      </c>
      <c r="K2919" s="1" t="s">
        <v>866</v>
      </c>
      <c r="L2919" s="1" t="s">
        <v>2044</v>
      </c>
      <c r="M2919" s="1">
        <v>2011</v>
      </c>
      <c r="N2919" s="1">
        <v>42.184995473653501</v>
      </c>
      <c r="O2919" s="1">
        <v>-82.396183115835896</v>
      </c>
      <c r="P2919" s="1" t="s">
        <v>3714</v>
      </c>
      <c r="Q2919" s="1" t="s">
        <v>3715</v>
      </c>
      <c r="R2919" s="1" t="s">
        <v>22</v>
      </c>
    </row>
    <row r="2920" spans="1:18" hidden="1" x14ac:dyDescent="0.3">
      <c r="A2920" s="1" t="s">
        <v>2941</v>
      </c>
      <c r="B2920" s="1" t="s">
        <v>2941</v>
      </c>
      <c r="C2920" s="1" t="s">
        <v>3712</v>
      </c>
      <c r="D2920" s="1">
        <v>101.2</v>
      </c>
      <c r="E2920" s="1" t="s">
        <v>3754</v>
      </c>
      <c r="F2920" s="1">
        <v>40</v>
      </c>
      <c r="G2920" s="1" t="str">
        <f t="shared" si="106"/>
        <v>40/44</v>
      </c>
      <c r="H2920" s="1">
        <v>2300</v>
      </c>
      <c r="I2920" s="1">
        <v>101</v>
      </c>
      <c r="J2920" s="1">
        <v>80</v>
      </c>
      <c r="K2920" s="1" t="s">
        <v>866</v>
      </c>
      <c r="L2920" s="1" t="s">
        <v>2044</v>
      </c>
      <c r="M2920" s="1">
        <v>2011</v>
      </c>
      <c r="N2920" s="1">
        <v>42.207526278046799</v>
      </c>
      <c r="O2920" s="1">
        <v>-82.418313554625101</v>
      </c>
      <c r="P2920" s="1" t="s">
        <v>3714</v>
      </c>
      <c r="Q2920" s="1" t="s">
        <v>3715</v>
      </c>
      <c r="R2920" s="1" t="s">
        <v>22</v>
      </c>
    </row>
    <row r="2921" spans="1:18" hidden="1" x14ac:dyDescent="0.3">
      <c r="A2921" s="1" t="s">
        <v>2941</v>
      </c>
      <c r="B2921" s="1" t="s">
        <v>2941</v>
      </c>
      <c r="C2921" s="1" t="s">
        <v>3712</v>
      </c>
      <c r="D2921" s="1">
        <v>101.2</v>
      </c>
      <c r="E2921" s="1" t="s">
        <v>3755</v>
      </c>
      <c r="F2921" s="1">
        <v>41</v>
      </c>
      <c r="G2921" s="1" t="str">
        <f t="shared" si="106"/>
        <v>41/44</v>
      </c>
      <c r="H2921" s="1">
        <v>2300</v>
      </c>
      <c r="I2921" s="1">
        <v>101</v>
      </c>
      <c r="J2921" s="1">
        <v>80</v>
      </c>
      <c r="K2921" s="1" t="s">
        <v>866</v>
      </c>
      <c r="L2921" s="1" t="s">
        <v>2044</v>
      </c>
      <c r="M2921" s="1">
        <v>2011</v>
      </c>
      <c r="N2921" s="1">
        <v>42.2025450367953</v>
      </c>
      <c r="O2921" s="1">
        <v>-82.402507399339598</v>
      </c>
      <c r="P2921" s="1" t="s">
        <v>3714</v>
      </c>
      <c r="Q2921" s="1" t="s">
        <v>3715</v>
      </c>
      <c r="R2921" s="1" t="s">
        <v>22</v>
      </c>
    </row>
    <row r="2922" spans="1:18" hidden="1" x14ac:dyDescent="0.3">
      <c r="A2922" s="1" t="s">
        <v>2941</v>
      </c>
      <c r="B2922" s="1" t="s">
        <v>2941</v>
      </c>
      <c r="C2922" s="1" t="s">
        <v>3712</v>
      </c>
      <c r="D2922" s="1">
        <v>101.2</v>
      </c>
      <c r="E2922" s="1" t="s">
        <v>3756</v>
      </c>
      <c r="F2922" s="1">
        <v>42</v>
      </c>
      <c r="G2922" s="1" t="str">
        <f t="shared" si="106"/>
        <v>42/44</v>
      </c>
      <c r="H2922" s="1">
        <v>2300</v>
      </c>
      <c r="I2922" s="1">
        <v>101</v>
      </c>
      <c r="J2922" s="1">
        <v>80</v>
      </c>
      <c r="K2922" s="1" t="s">
        <v>866</v>
      </c>
      <c r="L2922" s="1" t="s">
        <v>2044</v>
      </c>
      <c r="M2922" s="1">
        <v>2011</v>
      </c>
      <c r="N2922" s="1">
        <v>42.221998808099698</v>
      </c>
      <c r="O2922" s="1">
        <v>-82.396954691628196</v>
      </c>
      <c r="P2922" s="1" t="s">
        <v>3714</v>
      </c>
      <c r="Q2922" s="1" t="s">
        <v>3715</v>
      </c>
      <c r="R2922" s="1" t="s">
        <v>22</v>
      </c>
    </row>
    <row r="2923" spans="1:18" hidden="1" x14ac:dyDescent="0.3">
      <c r="A2923" s="1" t="s">
        <v>2941</v>
      </c>
      <c r="B2923" s="1" t="s">
        <v>2941</v>
      </c>
      <c r="C2923" s="1" t="s">
        <v>3712</v>
      </c>
      <c r="D2923" s="1">
        <v>101.2</v>
      </c>
      <c r="E2923" s="1" t="s">
        <v>3757</v>
      </c>
      <c r="F2923" s="1">
        <v>43</v>
      </c>
      <c r="G2923" s="1" t="str">
        <f t="shared" si="106"/>
        <v>43/44</v>
      </c>
      <c r="H2923" s="1">
        <v>2300</v>
      </c>
      <c r="I2923" s="1">
        <v>101</v>
      </c>
      <c r="J2923" s="1">
        <v>80</v>
      </c>
      <c r="K2923" s="1" t="s">
        <v>866</v>
      </c>
      <c r="L2923" s="1" t="s">
        <v>2044</v>
      </c>
      <c r="M2923" s="1">
        <v>2011</v>
      </c>
      <c r="N2923" s="1">
        <v>42.1816391936255</v>
      </c>
      <c r="O2923" s="1">
        <v>-82.347162323987902</v>
      </c>
      <c r="P2923" s="1" t="s">
        <v>3714</v>
      </c>
      <c r="Q2923" s="1" t="s">
        <v>3715</v>
      </c>
      <c r="R2923" s="1" t="s">
        <v>22</v>
      </c>
    </row>
    <row r="2924" spans="1:18" hidden="1" x14ac:dyDescent="0.3">
      <c r="A2924" s="1" t="s">
        <v>2941</v>
      </c>
      <c r="B2924" s="1" t="s">
        <v>2941</v>
      </c>
      <c r="C2924" s="1" t="s">
        <v>3712</v>
      </c>
      <c r="D2924" s="1">
        <v>101.2</v>
      </c>
      <c r="E2924" s="1" t="s">
        <v>3758</v>
      </c>
      <c r="F2924" s="1">
        <v>44</v>
      </c>
      <c r="G2924" s="1" t="str">
        <f t="shared" si="106"/>
        <v>44/44</v>
      </c>
      <c r="H2924" s="1">
        <v>2300</v>
      </c>
      <c r="I2924" s="1">
        <v>101</v>
      </c>
      <c r="J2924" s="1">
        <v>80</v>
      </c>
      <c r="K2924" s="1" t="s">
        <v>866</v>
      </c>
      <c r="L2924" s="1" t="s">
        <v>2044</v>
      </c>
      <c r="M2924" s="1">
        <v>2011</v>
      </c>
      <c r="N2924" s="1">
        <v>42.201335305374698</v>
      </c>
      <c r="O2924" s="1">
        <v>-82.318356419234803</v>
      </c>
      <c r="P2924" s="1" t="s">
        <v>3714</v>
      </c>
      <c r="Q2924" s="1" t="s">
        <v>3715</v>
      </c>
      <c r="R2924" s="1" t="s">
        <v>22</v>
      </c>
    </row>
    <row r="2925" spans="1:18" hidden="1" x14ac:dyDescent="0.3">
      <c r="A2925" s="1" t="s">
        <v>2941</v>
      </c>
      <c r="B2925" s="1" t="s">
        <v>2941</v>
      </c>
      <c r="C2925" s="1" t="s">
        <v>3244</v>
      </c>
      <c r="D2925" s="1">
        <v>9.9</v>
      </c>
      <c r="E2925" s="1" t="s">
        <v>3245</v>
      </c>
      <c r="F2925" s="1">
        <v>1</v>
      </c>
      <c r="G2925" s="1" t="str">
        <f t="shared" ref="G2925:G2930" si="107">F2925&amp;"/"&amp;6</f>
        <v>1/6</v>
      </c>
      <c r="H2925" s="1">
        <v>1650</v>
      </c>
      <c r="I2925" s="1">
        <v>82</v>
      </c>
      <c r="J2925" s="1">
        <v>80</v>
      </c>
      <c r="K2925" s="1" t="s">
        <v>25</v>
      </c>
      <c r="L2925" s="1" t="s">
        <v>2107</v>
      </c>
      <c r="M2925" s="1">
        <v>2008</v>
      </c>
      <c r="N2925" s="1">
        <v>42.600569181315699</v>
      </c>
      <c r="O2925" s="1">
        <v>-80.605275390375795</v>
      </c>
      <c r="Q2925" s="1" t="s">
        <v>3246</v>
      </c>
      <c r="R2925" s="1" t="s">
        <v>22</v>
      </c>
    </row>
    <row r="2926" spans="1:18" hidden="1" x14ac:dyDescent="0.3">
      <c r="A2926" s="1" t="s">
        <v>2941</v>
      </c>
      <c r="B2926" s="1" t="s">
        <v>2941</v>
      </c>
      <c r="C2926" s="1" t="s">
        <v>3244</v>
      </c>
      <c r="D2926" s="1">
        <v>9.9</v>
      </c>
      <c r="E2926" s="1" t="s">
        <v>3247</v>
      </c>
      <c r="F2926" s="1">
        <v>2</v>
      </c>
      <c r="G2926" s="1" t="str">
        <f t="shared" si="107"/>
        <v>2/6</v>
      </c>
      <c r="H2926" s="1">
        <v>1650</v>
      </c>
      <c r="I2926" s="1">
        <v>82</v>
      </c>
      <c r="J2926" s="1">
        <v>80</v>
      </c>
      <c r="K2926" s="1" t="s">
        <v>25</v>
      </c>
      <c r="L2926" s="1" t="s">
        <v>2107</v>
      </c>
      <c r="M2926" s="1">
        <v>2008</v>
      </c>
      <c r="N2926" s="1">
        <v>42.597889754345701</v>
      </c>
      <c r="O2926" s="1">
        <v>-80.605422995853004</v>
      </c>
      <c r="Q2926" s="1" t="s">
        <v>3246</v>
      </c>
      <c r="R2926" s="1" t="s">
        <v>22</v>
      </c>
    </row>
    <row r="2927" spans="1:18" hidden="1" x14ac:dyDescent="0.3">
      <c r="A2927" s="1" t="s">
        <v>2941</v>
      </c>
      <c r="B2927" s="1" t="s">
        <v>2941</v>
      </c>
      <c r="C2927" s="1" t="s">
        <v>3244</v>
      </c>
      <c r="D2927" s="1">
        <v>9.9</v>
      </c>
      <c r="E2927" s="1" t="s">
        <v>3248</v>
      </c>
      <c r="F2927" s="1">
        <v>3</v>
      </c>
      <c r="G2927" s="1" t="str">
        <f t="shared" si="107"/>
        <v>3/6</v>
      </c>
      <c r="H2927" s="1">
        <v>1650</v>
      </c>
      <c r="I2927" s="1">
        <v>82</v>
      </c>
      <c r="J2927" s="1">
        <v>80</v>
      </c>
      <c r="K2927" s="1" t="s">
        <v>25</v>
      </c>
      <c r="L2927" s="1" t="s">
        <v>2107</v>
      </c>
      <c r="M2927" s="1">
        <v>2008</v>
      </c>
      <c r="N2927" s="1">
        <v>42.592445051261102</v>
      </c>
      <c r="O2927" s="1">
        <v>-80.605646417451794</v>
      </c>
      <c r="Q2927" s="1" t="s">
        <v>3246</v>
      </c>
      <c r="R2927" s="1" t="s">
        <v>22</v>
      </c>
    </row>
    <row r="2928" spans="1:18" hidden="1" x14ac:dyDescent="0.3">
      <c r="A2928" s="1" t="s">
        <v>2941</v>
      </c>
      <c r="B2928" s="1" t="s">
        <v>2941</v>
      </c>
      <c r="C2928" s="1" t="s">
        <v>3244</v>
      </c>
      <c r="D2928" s="1">
        <v>9.9</v>
      </c>
      <c r="E2928" s="1" t="s">
        <v>3249</v>
      </c>
      <c r="F2928" s="1">
        <v>4</v>
      </c>
      <c r="G2928" s="1" t="str">
        <f t="shared" si="107"/>
        <v>4/6</v>
      </c>
      <c r="H2928" s="1">
        <v>1650</v>
      </c>
      <c r="I2928" s="1">
        <v>82</v>
      </c>
      <c r="J2928" s="1">
        <v>80</v>
      </c>
      <c r="K2928" s="1" t="s">
        <v>25</v>
      </c>
      <c r="L2928" s="1" t="s">
        <v>2107</v>
      </c>
      <c r="M2928" s="1">
        <v>2008</v>
      </c>
      <c r="N2928" s="1">
        <v>42.595839417133398</v>
      </c>
      <c r="O2928" s="1">
        <v>-80.601814928875996</v>
      </c>
      <c r="Q2928" s="1" t="s">
        <v>3246</v>
      </c>
      <c r="R2928" s="1" t="s">
        <v>22</v>
      </c>
    </row>
    <row r="2929" spans="1:18" hidden="1" x14ac:dyDescent="0.3">
      <c r="A2929" s="1" t="s">
        <v>2941</v>
      </c>
      <c r="B2929" s="1" t="s">
        <v>2941</v>
      </c>
      <c r="C2929" s="1" t="s">
        <v>3244</v>
      </c>
      <c r="D2929" s="1">
        <v>9.9</v>
      </c>
      <c r="E2929" s="1" t="s">
        <v>3250</v>
      </c>
      <c r="F2929" s="1">
        <v>5</v>
      </c>
      <c r="G2929" s="1" t="str">
        <f t="shared" si="107"/>
        <v>5/6</v>
      </c>
      <c r="H2929" s="1">
        <v>1650</v>
      </c>
      <c r="I2929" s="1">
        <v>82</v>
      </c>
      <c r="J2929" s="1">
        <v>80</v>
      </c>
      <c r="K2929" s="1" t="s">
        <v>25</v>
      </c>
      <c r="L2929" s="1" t="s">
        <v>2107</v>
      </c>
      <c r="M2929" s="1">
        <v>2008</v>
      </c>
      <c r="N2929" s="1">
        <v>42.590764258422297</v>
      </c>
      <c r="O2929" s="1">
        <v>-80.592482685332101</v>
      </c>
      <c r="Q2929" s="1" t="s">
        <v>3246</v>
      </c>
      <c r="R2929" s="1" t="s">
        <v>22</v>
      </c>
    </row>
    <row r="2930" spans="1:18" hidden="1" x14ac:dyDescent="0.3">
      <c r="A2930" s="1" t="s">
        <v>2941</v>
      </c>
      <c r="B2930" s="1" t="s">
        <v>2941</v>
      </c>
      <c r="C2930" s="1" t="s">
        <v>3244</v>
      </c>
      <c r="D2930" s="1">
        <v>9.9</v>
      </c>
      <c r="E2930" s="1" t="s">
        <v>3251</v>
      </c>
      <c r="F2930" s="1">
        <v>6</v>
      </c>
      <c r="G2930" s="1" t="str">
        <f t="shared" si="107"/>
        <v>6/6</v>
      </c>
      <c r="H2930" s="1">
        <v>1650</v>
      </c>
      <c r="I2930" s="1">
        <v>82</v>
      </c>
      <c r="J2930" s="1">
        <v>80</v>
      </c>
      <c r="K2930" s="1" t="s">
        <v>25</v>
      </c>
      <c r="L2930" s="1" t="s">
        <v>2107</v>
      </c>
      <c r="M2930" s="1">
        <v>2008</v>
      </c>
      <c r="N2930" s="1">
        <v>42.586515706096399</v>
      </c>
      <c r="O2930" s="1">
        <v>-80.596669952190197</v>
      </c>
      <c r="Q2930" s="1" t="s">
        <v>3246</v>
      </c>
      <c r="R2930" s="1" t="s">
        <v>22</v>
      </c>
    </row>
    <row r="2931" spans="1:18" hidden="1" x14ac:dyDescent="0.3">
      <c r="A2931" s="1" t="s">
        <v>2941</v>
      </c>
      <c r="B2931" s="1" t="s">
        <v>2941</v>
      </c>
      <c r="C2931" s="1" t="s">
        <v>3759</v>
      </c>
      <c r="D2931" s="1">
        <v>165.6</v>
      </c>
      <c r="E2931" s="1" t="s">
        <v>3760</v>
      </c>
      <c r="F2931" s="1">
        <v>1</v>
      </c>
      <c r="G2931" s="1" t="str">
        <f t="shared" ref="G2931:G2962" si="108">F2931&amp;"/"&amp;72</f>
        <v>1/72</v>
      </c>
      <c r="H2931" s="1">
        <v>2300</v>
      </c>
      <c r="I2931" s="1">
        <v>101</v>
      </c>
      <c r="J2931" s="1">
        <v>80</v>
      </c>
      <c r="K2931" s="1" t="s">
        <v>866</v>
      </c>
      <c r="L2931" s="1" t="s">
        <v>2044</v>
      </c>
      <c r="M2931" s="1">
        <v>2011</v>
      </c>
      <c r="N2931" s="1">
        <v>42.228263239216801</v>
      </c>
      <c r="O2931" s="1">
        <v>-82.701425107274204</v>
      </c>
      <c r="Q2931" s="1" t="s">
        <v>3761</v>
      </c>
      <c r="R2931" s="1" t="s">
        <v>22</v>
      </c>
    </row>
    <row r="2932" spans="1:18" hidden="1" x14ac:dyDescent="0.3">
      <c r="A2932" s="1" t="s">
        <v>2941</v>
      </c>
      <c r="B2932" s="1" t="s">
        <v>2941</v>
      </c>
      <c r="C2932" s="1" t="s">
        <v>3759</v>
      </c>
      <c r="D2932" s="1">
        <v>165.6</v>
      </c>
      <c r="E2932" s="1" t="s">
        <v>3762</v>
      </c>
      <c r="F2932" s="1">
        <v>2</v>
      </c>
      <c r="G2932" s="1" t="str">
        <f t="shared" si="108"/>
        <v>2/72</v>
      </c>
      <c r="H2932" s="1">
        <v>2300</v>
      </c>
      <c r="I2932" s="1">
        <v>101</v>
      </c>
      <c r="J2932" s="1">
        <v>80</v>
      </c>
      <c r="K2932" s="1" t="s">
        <v>866</v>
      </c>
      <c r="L2932" s="1" t="s">
        <v>2044</v>
      </c>
      <c r="M2932" s="1">
        <v>2011</v>
      </c>
      <c r="N2932" s="1">
        <v>42.225401240131603</v>
      </c>
      <c r="O2932" s="1">
        <v>-82.699422402950205</v>
      </c>
      <c r="Q2932" s="1" t="s">
        <v>3761</v>
      </c>
      <c r="R2932" s="1" t="s">
        <v>22</v>
      </c>
    </row>
    <row r="2933" spans="1:18" hidden="1" x14ac:dyDescent="0.3">
      <c r="A2933" s="1" t="s">
        <v>2941</v>
      </c>
      <c r="B2933" s="1" t="s">
        <v>2941</v>
      </c>
      <c r="C2933" s="1" t="s">
        <v>3759</v>
      </c>
      <c r="D2933" s="1">
        <v>165.6</v>
      </c>
      <c r="E2933" s="1" t="s">
        <v>3763</v>
      </c>
      <c r="F2933" s="1">
        <v>3</v>
      </c>
      <c r="G2933" s="1" t="str">
        <f t="shared" si="108"/>
        <v>3/72</v>
      </c>
      <c r="H2933" s="1">
        <v>2300</v>
      </c>
      <c r="I2933" s="1">
        <v>101</v>
      </c>
      <c r="J2933" s="1">
        <v>80</v>
      </c>
      <c r="K2933" s="1" t="s">
        <v>866</v>
      </c>
      <c r="L2933" s="1" t="s">
        <v>2044</v>
      </c>
      <c r="M2933" s="1">
        <v>2011</v>
      </c>
      <c r="N2933" s="1">
        <v>42.233073274368898</v>
      </c>
      <c r="O2933" s="1">
        <v>-82.678176539130007</v>
      </c>
      <c r="Q2933" s="1" t="s">
        <v>3761</v>
      </c>
      <c r="R2933" s="1" t="s">
        <v>22</v>
      </c>
    </row>
    <row r="2934" spans="1:18" hidden="1" x14ac:dyDescent="0.3">
      <c r="A2934" s="1" t="s">
        <v>2941</v>
      </c>
      <c r="B2934" s="1" t="s">
        <v>2941</v>
      </c>
      <c r="C2934" s="1" t="s">
        <v>3759</v>
      </c>
      <c r="D2934" s="1">
        <v>165.6</v>
      </c>
      <c r="E2934" s="1" t="s">
        <v>3764</v>
      </c>
      <c r="F2934" s="1">
        <v>4</v>
      </c>
      <c r="G2934" s="1" t="str">
        <f t="shared" si="108"/>
        <v>4/72</v>
      </c>
      <c r="H2934" s="1">
        <v>2300</v>
      </c>
      <c r="I2934" s="1">
        <v>101</v>
      </c>
      <c r="J2934" s="1">
        <v>80</v>
      </c>
      <c r="K2934" s="1" t="s">
        <v>866</v>
      </c>
      <c r="L2934" s="1" t="s">
        <v>2044</v>
      </c>
      <c r="M2934" s="1">
        <v>2011</v>
      </c>
      <c r="N2934" s="1">
        <v>42.230612520267599</v>
      </c>
      <c r="O2934" s="1">
        <v>-82.6619951006208</v>
      </c>
      <c r="Q2934" s="1" t="s">
        <v>3761</v>
      </c>
      <c r="R2934" s="1" t="s">
        <v>22</v>
      </c>
    </row>
    <row r="2935" spans="1:18" hidden="1" x14ac:dyDescent="0.3">
      <c r="A2935" s="1" t="s">
        <v>2941</v>
      </c>
      <c r="B2935" s="1" t="s">
        <v>2941</v>
      </c>
      <c r="C2935" s="1" t="s">
        <v>3759</v>
      </c>
      <c r="D2935" s="1">
        <v>165.6</v>
      </c>
      <c r="E2935" s="1" t="s">
        <v>3765</v>
      </c>
      <c r="F2935" s="1">
        <v>5</v>
      </c>
      <c r="G2935" s="1" t="str">
        <f t="shared" si="108"/>
        <v>5/72</v>
      </c>
      <c r="H2935" s="1">
        <v>2300</v>
      </c>
      <c r="I2935" s="1">
        <v>101</v>
      </c>
      <c r="J2935" s="1">
        <v>80</v>
      </c>
      <c r="K2935" s="1" t="s">
        <v>866</v>
      </c>
      <c r="L2935" s="1" t="s">
        <v>2044</v>
      </c>
      <c r="M2935" s="1">
        <v>2011</v>
      </c>
      <c r="N2935" s="1">
        <v>42.230283421683701</v>
      </c>
      <c r="O2935" s="1">
        <v>-82.654894482707306</v>
      </c>
      <c r="Q2935" s="1" t="s">
        <v>3761</v>
      </c>
      <c r="R2935" s="1" t="s">
        <v>22</v>
      </c>
    </row>
    <row r="2936" spans="1:18" hidden="1" x14ac:dyDescent="0.3">
      <c r="A2936" s="1" t="s">
        <v>2941</v>
      </c>
      <c r="B2936" s="1" t="s">
        <v>2941</v>
      </c>
      <c r="C2936" s="1" t="s">
        <v>3759</v>
      </c>
      <c r="D2936" s="1">
        <v>165.6</v>
      </c>
      <c r="E2936" s="1" t="s">
        <v>3766</v>
      </c>
      <c r="F2936" s="1">
        <v>6</v>
      </c>
      <c r="G2936" s="1" t="str">
        <f t="shared" si="108"/>
        <v>6/72</v>
      </c>
      <c r="H2936" s="1">
        <v>2300</v>
      </c>
      <c r="I2936" s="1">
        <v>101</v>
      </c>
      <c r="J2936" s="1">
        <v>80</v>
      </c>
      <c r="K2936" s="1" t="s">
        <v>866</v>
      </c>
      <c r="L2936" s="1" t="s">
        <v>2044</v>
      </c>
      <c r="M2936" s="1">
        <v>2011</v>
      </c>
      <c r="N2936" s="1">
        <v>42.218124398361603</v>
      </c>
      <c r="O2936" s="1">
        <v>-82.679815687658703</v>
      </c>
      <c r="Q2936" s="1" t="s">
        <v>3761</v>
      </c>
      <c r="R2936" s="1" t="s">
        <v>22</v>
      </c>
    </row>
    <row r="2937" spans="1:18" hidden="1" x14ac:dyDescent="0.3">
      <c r="A2937" s="1" t="s">
        <v>2941</v>
      </c>
      <c r="B2937" s="1" t="s">
        <v>2941</v>
      </c>
      <c r="C2937" s="1" t="s">
        <v>3759</v>
      </c>
      <c r="D2937" s="1">
        <v>165.6</v>
      </c>
      <c r="E2937" s="1" t="s">
        <v>3767</v>
      </c>
      <c r="F2937" s="1">
        <v>7</v>
      </c>
      <c r="G2937" s="1" t="str">
        <f t="shared" si="108"/>
        <v>7/72</v>
      </c>
      <c r="H2937" s="1">
        <v>2300</v>
      </c>
      <c r="I2937" s="1">
        <v>101</v>
      </c>
      <c r="J2937" s="1">
        <v>80</v>
      </c>
      <c r="K2937" s="1" t="s">
        <v>866</v>
      </c>
      <c r="L2937" s="1" t="s">
        <v>2044</v>
      </c>
      <c r="M2937" s="1">
        <v>2011</v>
      </c>
      <c r="N2937" s="1">
        <v>42.218052297918597</v>
      </c>
      <c r="O2937" s="1">
        <v>-82.671812844275195</v>
      </c>
      <c r="Q2937" s="1" t="s">
        <v>3761</v>
      </c>
      <c r="R2937" s="1" t="s">
        <v>22</v>
      </c>
    </row>
    <row r="2938" spans="1:18" hidden="1" x14ac:dyDescent="0.3">
      <c r="A2938" s="1" t="s">
        <v>2941</v>
      </c>
      <c r="B2938" s="1" t="s">
        <v>2941</v>
      </c>
      <c r="C2938" s="1" t="s">
        <v>3759</v>
      </c>
      <c r="D2938" s="1">
        <v>165.6</v>
      </c>
      <c r="E2938" s="1" t="s">
        <v>3768</v>
      </c>
      <c r="F2938" s="1">
        <v>8</v>
      </c>
      <c r="G2938" s="1" t="str">
        <f t="shared" si="108"/>
        <v>8/72</v>
      </c>
      <c r="H2938" s="1">
        <v>2300</v>
      </c>
      <c r="I2938" s="1">
        <v>101</v>
      </c>
      <c r="J2938" s="1">
        <v>80</v>
      </c>
      <c r="K2938" s="1" t="s">
        <v>866</v>
      </c>
      <c r="L2938" s="1" t="s">
        <v>2044</v>
      </c>
      <c r="M2938" s="1">
        <v>2011</v>
      </c>
      <c r="N2938" s="1">
        <v>42.217645794241101</v>
      </c>
      <c r="O2938" s="1">
        <v>-82.658052067743498</v>
      </c>
      <c r="Q2938" s="1" t="s">
        <v>3761</v>
      </c>
      <c r="R2938" s="1" t="s">
        <v>22</v>
      </c>
    </row>
    <row r="2939" spans="1:18" hidden="1" x14ac:dyDescent="0.3">
      <c r="A2939" s="1" t="s">
        <v>2941</v>
      </c>
      <c r="B2939" s="1" t="s">
        <v>2941</v>
      </c>
      <c r="C2939" s="1" t="s">
        <v>3759</v>
      </c>
      <c r="D2939" s="1">
        <v>165.6</v>
      </c>
      <c r="E2939" s="1" t="s">
        <v>3769</v>
      </c>
      <c r="F2939" s="1">
        <v>9</v>
      </c>
      <c r="G2939" s="1" t="str">
        <f t="shared" si="108"/>
        <v>9/72</v>
      </c>
      <c r="H2939" s="1">
        <v>2300</v>
      </c>
      <c r="I2939" s="1">
        <v>101</v>
      </c>
      <c r="J2939" s="1">
        <v>80</v>
      </c>
      <c r="K2939" s="1" t="s">
        <v>866</v>
      </c>
      <c r="L2939" s="1" t="s">
        <v>2044</v>
      </c>
      <c r="M2939" s="1">
        <v>2011</v>
      </c>
      <c r="N2939" s="1">
        <v>42.209249621803899</v>
      </c>
      <c r="O2939" s="1">
        <v>-82.695495659849996</v>
      </c>
      <c r="Q2939" s="1" t="s">
        <v>3761</v>
      </c>
      <c r="R2939" s="1" t="s">
        <v>22</v>
      </c>
    </row>
    <row r="2940" spans="1:18" hidden="1" x14ac:dyDescent="0.3">
      <c r="A2940" s="1" t="s">
        <v>2941</v>
      </c>
      <c r="B2940" s="1" t="s">
        <v>2941</v>
      </c>
      <c r="C2940" s="1" t="s">
        <v>3759</v>
      </c>
      <c r="D2940" s="1">
        <v>165.6</v>
      </c>
      <c r="E2940" s="1" t="s">
        <v>3770</v>
      </c>
      <c r="F2940" s="1">
        <v>10</v>
      </c>
      <c r="G2940" s="1" t="str">
        <f t="shared" si="108"/>
        <v>10/72</v>
      </c>
      <c r="H2940" s="1">
        <v>2300</v>
      </c>
      <c r="I2940" s="1">
        <v>101</v>
      </c>
      <c r="J2940" s="1">
        <v>80</v>
      </c>
      <c r="K2940" s="1" t="s">
        <v>866</v>
      </c>
      <c r="L2940" s="1" t="s">
        <v>2044</v>
      </c>
      <c r="M2940" s="1">
        <v>2011</v>
      </c>
      <c r="N2940" s="1">
        <v>42.196409122410401</v>
      </c>
      <c r="O2940" s="1">
        <v>-82.6931229260408</v>
      </c>
      <c r="Q2940" s="1" t="s">
        <v>3761</v>
      </c>
      <c r="R2940" s="1" t="s">
        <v>22</v>
      </c>
    </row>
    <row r="2941" spans="1:18" hidden="1" x14ac:dyDescent="0.3">
      <c r="A2941" s="1" t="s">
        <v>2941</v>
      </c>
      <c r="B2941" s="1" t="s">
        <v>2941</v>
      </c>
      <c r="C2941" s="1" t="s">
        <v>3759</v>
      </c>
      <c r="D2941" s="1">
        <v>165.6</v>
      </c>
      <c r="E2941" s="1" t="s">
        <v>3771</v>
      </c>
      <c r="F2941" s="1">
        <v>11</v>
      </c>
      <c r="G2941" s="1" t="str">
        <f t="shared" si="108"/>
        <v>11/72</v>
      </c>
      <c r="H2941" s="1">
        <v>2300</v>
      </c>
      <c r="I2941" s="1">
        <v>101</v>
      </c>
      <c r="J2941" s="1">
        <v>80</v>
      </c>
      <c r="K2941" s="1" t="s">
        <v>866</v>
      </c>
      <c r="L2941" s="1" t="s">
        <v>2044</v>
      </c>
      <c r="M2941" s="1">
        <v>2011</v>
      </c>
      <c r="N2941" s="1">
        <v>42.183579540271303</v>
      </c>
      <c r="O2941" s="1">
        <v>-82.709962010234904</v>
      </c>
      <c r="Q2941" s="1" t="s">
        <v>3761</v>
      </c>
      <c r="R2941" s="1" t="s">
        <v>22</v>
      </c>
    </row>
    <row r="2942" spans="1:18" hidden="1" x14ac:dyDescent="0.3">
      <c r="A2942" s="1" t="s">
        <v>2941</v>
      </c>
      <c r="B2942" s="1" t="s">
        <v>2941</v>
      </c>
      <c r="C2942" s="1" t="s">
        <v>3759</v>
      </c>
      <c r="D2942" s="1">
        <v>165.6</v>
      </c>
      <c r="E2942" s="1" t="s">
        <v>3772</v>
      </c>
      <c r="F2942" s="1">
        <v>12</v>
      </c>
      <c r="G2942" s="1" t="str">
        <f t="shared" si="108"/>
        <v>12/72</v>
      </c>
      <c r="H2942" s="1">
        <v>2300</v>
      </c>
      <c r="I2942" s="1">
        <v>101</v>
      </c>
      <c r="J2942" s="1">
        <v>80</v>
      </c>
      <c r="K2942" s="1" t="s">
        <v>866</v>
      </c>
      <c r="L2942" s="1" t="s">
        <v>2044</v>
      </c>
      <c r="M2942" s="1">
        <v>2011</v>
      </c>
      <c r="N2942" s="1">
        <v>42.188835836699198</v>
      </c>
      <c r="O2942" s="1">
        <v>-82.695181027947299</v>
      </c>
      <c r="Q2942" s="1" t="s">
        <v>3761</v>
      </c>
      <c r="R2942" s="1" t="s">
        <v>22</v>
      </c>
    </row>
    <row r="2943" spans="1:18" hidden="1" x14ac:dyDescent="0.3">
      <c r="A2943" s="1" t="s">
        <v>2941</v>
      </c>
      <c r="B2943" s="1" t="s">
        <v>2941</v>
      </c>
      <c r="C2943" s="1" t="s">
        <v>3759</v>
      </c>
      <c r="D2943" s="1">
        <v>165.6</v>
      </c>
      <c r="E2943" s="1" t="s">
        <v>3773</v>
      </c>
      <c r="F2943" s="1">
        <v>13</v>
      </c>
      <c r="G2943" s="1" t="str">
        <f t="shared" si="108"/>
        <v>13/72</v>
      </c>
      <c r="H2943" s="1">
        <v>2300</v>
      </c>
      <c r="I2943" s="1">
        <v>101</v>
      </c>
      <c r="J2943" s="1">
        <v>80</v>
      </c>
      <c r="K2943" s="1" t="s">
        <v>866</v>
      </c>
      <c r="L2943" s="1" t="s">
        <v>2044</v>
      </c>
      <c r="M2943" s="1">
        <v>2011</v>
      </c>
      <c r="N2943" s="1">
        <v>42.180879114761701</v>
      </c>
      <c r="O2943" s="1">
        <v>-82.694392864753297</v>
      </c>
      <c r="Q2943" s="1" t="s">
        <v>3761</v>
      </c>
      <c r="R2943" s="1" t="s">
        <v>22</v>
      </c>
    </row>
    <row r="2944" spans="1:18" hidden="1" x14ac:dyDescent="0.3">
      <c r="A2944" s="1" t="s">
        <v>2941</v>
      </c>
      <c r="B2944" s="1" t="s">
        <v>2941</v>
      </c>
      <c r="C2944" s="1" t="s">
        <v>3759</v>
      </c>
      <c r="D2944" s="1">
        <v>165.6</v>
      </c>
      <c r="E2944" s="1" t="s">
        <v>3774</v>
      </c>
      <c r="F2944" s="1">
        <v>14</v>
      </c>
      <c r="G2944" s="1" t="str">
        <f t="shared" si="108"/>
        <v>14/72</v>
      </c>
      <c r="H2944" s="1">
        <v>2300</v>
      </c>
      <c r="I2944" s="1">
        <v>101</v>
      </c>
      <c r="J2944" s="1">
        <v>80</v>
      </c>
      <c r="K2944" s="1" t="s">
        <v>866</v>
      </c>
      <c r="L2944" s="1" t="s">
        <v>2044</v>
      </c>
      <c r="M2944" s="1">
        <v>2011</v>
      </c>
      <c r="N2944" s="1">
        <v>42.190168439211099</v>
      </c>
      <c r="O2944" s="1">
        <v>-82.676487510870501</v>
      </c>
      <c r="Q2944" s="1" t="s">
        <v>3761</v>
      </c>
      <c r="R2944" s="1" t="s">
        <v>22</v>
      </c>
    </row>
    <row r="2945" spans="1:18" hidden="1" x14ac:dyDescent="0.3">
      <c r="A2945" s="1" t="s">
        <v>2941</v>
      </c>
      <c r="B2945" s="1" t="s">
        <v>2941</v>
      </c>
      <c r="C2945" s="1" t="s">
        <v>3759</v>
      </c>
      <c r="D2945" s="1">
        <v>165.6</v>
      </c>
      <c r="E2945" s="1" t="s">
        <v>3775</v>
      </c>
      <c r="F2945" s="1">
        <v>15</v>
      </c>
      <c r="G2945" s="1" t="str">
        <f t="shared" si="108"/>
        <v>15/72</v>
      </c>
      <c r="H2945" s="1">
        <v>2300</v>
      </c>
      <c r="I2945" s="1">
        <v>101</v>
      </c>
      <c r="J2945" s="1">
        <v>80</v>
      </c>
      <c r="K2945" s="1" t="s">
        <v>866</v>
      </c>
      <c r="L2945" s="1" t="s">
        <v>2044</v>
      </c>
      <c r="M2945" s="1">
        <v>2011</v>
      </c>
      <c r="N2945" s="1">
        <v>42.184427654899203</v>
      </c>
      <c r="O2945" s="1">
        <v>-82.677525877060603</v>
      </c>
      <c r="Q2945" s="1" t="s">
        <v>3761</v>
      </c>
      <c r="R2945" s="1" t="s">
        <v>22</v>
      </c>
    </row>
    <row r="2946" spans="1:18" hidden="1" x14ac:dyDescent="0.3">
      <c r="A2946" s="1" t="s">
        <v>2941</v>
      </c>
      <c r="B2946" s="1" t="s">
        <v>2941</v>
      </c>
      <c r="C2946" s="1" t="s">
        <v>3759</v>
      </c>
      <c r="D2946" s="1">
        <v>165.6</v>
      </c>
      <c r="E2946" s="1" t="s">
        <v>3776</v>
      </c>
      <c r="F2946" s="1">
        <v>16</v>
      </c>
      <c r="G2946" s="1" t="str">
        <f t="shared" si="108"/>
        <v>16/72</v>
      </c>
      <c r="H2946" s="1">
        <v>2300</v>
      </c>
      <c r="I2946" s="1">
        <v>101</v>
      </c>
      <c r="J2946" s="1">
        <v>80</v>
      </c>
      <c r="K2946" s="1" t="s">
        <v>866</v>
      </c>
      <c r="L2946" s="1" t="s">
        <v>2044</v>
      </c>
      <c r="M2946" s="1">
        <v>2011</v>
      </c>
      <c r="N2946" s="1">
        <v>42.187254028629397</v>
      </c>
      <c r="O2946" s="1">
        <v>-82.662333780757294</v>
      </c>
      <c r="Q2946" s="1" t="s">
        <v>3761</v>
      </c>
      <c r="R2946" s="1" t="s">
        <v>22</v>
      </c>
    </row>
    <row r="2947" spans="1:18" hidden="1" x14ac:dyDescent="0.3">
      <c r="A2947" s="1" t="s">
        <v>2941</v>
      </c>
      <c r="B2947" s="1" t="s">
        <v>2941</v>
      </c>
      <c r="C2947" s="1" t="s">
        <v>3759</v>
      </c>
      <c r="D2947" s="1">
        <v>165.6</v>
      </c>
      <c r="E2947" s="1" t="s">
        <v>3777</v>
      </c>
      <c r="F2947" s="1">
        <v>17</v>
      </c>
      <c r="G2947" s="1" t="str">
        <f t="shared" si="108"/>
        <v>17/72</v>
      </c>
      <c r="H2947" s="1">
        <v>2300</v>
      </c>
      <c r="I2947" s="1">
        <v>101</v>
      </c>
      <c r="J2947" s="1">
        <v>80</v>
      </c>
      <c r="K2947" s="1" t="s">
        <v>866</v>
      </c>
      <c r="L2947" s="1" t="s">
        <v>2044</v>
      </c>
      <c r="M2947" s="1">
        <v>2011</v>
      </c>
      <c r="N2947" s="1">
        <v>42.1828122799798</v>
      </c>
      <c r="O2947" s="1">
        <v>-82.662504816138195</v>
      </c>
      <c r="Q2947" s="1" t="s">
        <v>3761</v>
      </c>
      <c r="R2947" s="1" t="s">
        <v>22</v>
      </c>
    </row>
    <row r="2948" spans="1:18" hidden="1" x14ac:dyDescent="0.3">
      <c r="A2948" s="1" t="s">
        <v>2941</v>
      </c>
      <c r="B2948" s="1" t="s">
        <v>2941</v>
      </c>
      <c r="C2948" s="1" t="s">
        <v>3759</v>
      </c>
      <c r="D2948" s="1">
        <v>165.6</v>
      </c>
      <c r="E2948" s="1" t="s">
        <v>3778</v>
      </c>
      <c r="F2948" s="1">
        <v>18</v>
      </c>
      <c r="G2948" s="1" t="str">
        <f t="shared" si="108"/>
        <v>18/72</v>
      </c>
      <c r="H2948" s="1">
        <v>2300</v>
      </c>
      <c r="I2948" s="1">
        <v>101</v>
      </c>
      <c r="J2948" s="1">
        <v>80</v>
      </c>
      <c r="K2948" s="1" t="s">
        <v>866</v>
      </c>
      <c r="L2948" s="1" t="s">
        <v>2044</v>
      </c>
      <c r="M2948" s="1">
        <v>2011</v>
      </c>
      <c r="N2948" s="1">
        <v>42.196126126814498</v>
      </c>
      <c r="O2948" s="1">
        <v>-82.645402484658902</v>
      </c>
      <c r="Q2948" s="1" t="s">
        <v>3761</v>
      </c>
      <c r="R2948" s="1" t="s">
        <v>22</v>
      </c>
    </row>
    <row r="2949" spans="1:18" hidden="1" x14ac:dyDescent="0.3">
      <c r="A2949" s="1" t="s">
        <v>2941</v>
      </c>
      <c r="B2949" s="1" t="s">
        <v>2941</v>
      </c>
      <c r="C2949" s="1" t="s">
        <v>3759</v>
      </c>
      <c r="D2949" s="1">
        <v>165.6</v>
      </c>
      <c r="E2949" s="1" t="s">
        <v>3779</v>
      </c>
      <c r="F2949" s="1">
        <v>19</v>
      </c>
      <c r="G2949" s="1" t="str">
        <f t="shared" si="108"/>
        <v>19/72</v>
      </c>
      <c r="H2949" s="1">
        <v>2300</v>
      </c>
      <c r="I2949" s="1">
        <v>101</v>
      </c>
      <c r="J2949" s="1">
        <v>80</v>
      </c>
      <c r="K2949" s="1" t="s">
        <v>866</v>
      </c>
      <c r="L2949" s="1" t="s">
        <v>2044</v>
      </c>
      <c r="M2949" s="1">
        <v>2011</v>
      </c>
      <c r="N2949" s="1">
        <v>42.227293276309503</v>
      </c>
      <c r="O2949" s="1">
        <v>-82.603247693786599</v>
      </c>
      <c r="Q2949" s="1" t="s">
        <v>3761</v>
      </c>
      <c r="R2949" s="1" t="s">
        <v>22</v>
      </c>
    </row>
    <row r="2950" spans="1:18" hidden="1" x14ac:dyDescent="0.3">
      <c r="A2950" s="1" t="s">
        <v>2941</v>
      </c>
      <c r="B2950" s="1" t="s">
        <v>2941</v>
      </c>
      <c r="C2950" s="1" t="s">
        <v>3759</v>
      </c>
      <c r="D2950" s="1">
        <v>165.6</v>
      </c>
      <c r="E2950" s="1" t="s">
        <v>3780</v>
      </c>
      <c r="F2950" s="1">
        <v>20</v>
      </c>
      <c r="G2950" s="1" t="str">
        <f t="shared" si="108"/>
        <v>20/72</v>
      </c>
      <c r="H2950" s="1">
        <v>2300</v>
      </c>
      <c r="I2950" s="1">
        <v>101</v>
      </c>
      <c r="J2950" s="1">
        <v>80</v>
      </c>
      <c r="K2950" s="1" t="s">
        <v>866</v>
      </c>
      <c r="L2950" s="1" t="s">
        <v>2044</v>
      </c>
      <c r="M2950" s="1">
        <v>2011</v>
      </c>
      <c r="N2950" s="1">
        <v>42.2209786904954</v>
      </c>
      <c r="O2950" s="1">
        <v>-82.609053895032204</v>
      </c>
      <c r="Q2950" s="1" t="s">
        <v>3761</v>
      </c>
      <c r="R2950" s="1" t="s">
        <v>22</v>
      </c>
    </row>
    <row r="2951" spans="1:18" hidden="1" x14ac:dyDescent="0.3">
      <c r="A2951" s="1" t="s">
        <v>2941</v>
      </c>
      <c r="B2951" s="1" t="s">
        <v>2941</v>
      </c>
      <c r="C2951" s="1" t="s">
        <v>3759</v>
      </c>
      <c r="D2951" s="1">
        <v>165.6</v>
      </c>
      <c r="E2951" s="1" t="s">
        <v>3781</v>
      </c>
      <c r="F2951" s="1">
        <v>21</v>
      </c>
      <c r="G2951" s="1" t="str">
        <f t="shared" si="108"/>
        <v>21/72</v>
      </c>
      <c r="H2951" s="1">
        <v>2300</v>
      </c>
      <c r="I2951" s="1">
        <v>101</v>
      </c>
      <c r="J2951" s="1">
        <v>80</v>
      </c>
      <c r="K2951" s="1" t="s">
        <v>866</v>
      </c>
      <c r="L2951" s="1" t="s">
        <v>2044</v>
      </c>
      <c r="M2951" s="1">
        <v>2011</v>
      </c>
      <c r="N2951" s="1">
        <v>42.216922566313698</v>
      </c>
      <c r="O2951" s="1">
        <v>-82.613861651240498</v>
      </c>
      <c r="Q2951" s="1" t="s">
        <v>3761</v>
      </c>
      <c r="R2951" s="1" t="s">
        <v>22</v>
      </c>
    </row>
    <row r="2952" spans="1:18" hidden="1" x14ac:dyDescent="0.3">
      <c r="A2952" s="1" t="s">
        <v>2941</v>
      </c>
      <c r="B2952" s="1" t="s">
        <v>2941</v>
      </c>
      <c r="C2952" s="1" t="s">
        <v>3759</v>
      </c>
      <c r="D2952" s="1">
        <v>165.6</v>
      </c>
      <c r="E2952" s="1" t="s">
        <v>3782</v>
      </c>
      <c r="F2952" s="1">
        <v>22</v>
      </c>
      <c r="G2952" s="1" t="str">
        <f t="shared" si="108"/>
        <v>22/72</v>
      </c>
      <c r="H2952" s="1">
        <v>2300</v>
      </c>
      <c r="I2952" s="1">
        <v>101</v>
      </c>
      <c r="J2952" s="1">
        <v>80</v>
      </c>
      <c r="K2952" s="1" t="s">
        <v>866</v>
      </c>
      <c r="L2952" s="1" t="s">
        <v>2044</v>
      </c>
      <c r="M2952" s="1">
        <v>2011</v>
      </c>
      <c r="N2952" s="1">
        <v>42.217311533124096</v>
      </c>
      <c r="O2952" s="1">
        <v>-82.605508614438506</v>
      </c>
      <c r="Q2952" s="1" t="s">
        <v>3761</v>
      </c>
      <c r="R2952" s="1" t="s">
        <v>22</v>
      </c>
    </row>
    <row r="2953" spans="1:18" hidden="1" x14ac:dyDescent="0.3">
      <c r="A2953" s="1" t="s">
        <v>2941</v>
      </c>
      <c r="B2953" s="1" t="s">
        <v>2941</v>
      </c>
      <c r="C2953" s="1" t="s">
        <v>3759</v>
      </c>
      <c r="D2953" s="1">
        <v>165.6</v>
      </c>
      <c r="E2953" s="1" t="s">
        <v>3783</v>
      </c>
      <c r="F2953" s="1">
        <v>23</v>
      </c>
      <c r="G2953" s="1" t="str">
        <f t="shared" si="108"/>
        <v>23/72</v>
      </c>
      <c r="H2953" s="1">
        <v>2300</v>
      </c>
      <c r="I2953" s="1">
        <v>101</v>
      </c>
      <c r="J2953" s="1">
        <v>80</v>
      </c>
      <c r="K2953" s="1" t="s">
        <v>866</v>
      </c>
      <c r="L2953" s="1" t="s">
        <v>2044</v>
      </c>
      <c r="M2953" s="1">
        <v>2011</v>
      </c>
      <c r="N2953" s="1">
        <v>42.207118175232203</v>
      </c>
      <c r="O2953" s="1">
        <v>-82.622188487248096</v>
      </c>
      <c r="Q2953" s="1" t="s">
        <v>3761</v>
      </c>
      <c r="R2953" s="1" t="s">
        <v>22</v>
      </c>
    </row>
    <row r="2954" spans="1:18" hidden="1" x14ac:dyDescent="0.3">
      <c r="A2954" s="1" t="s">
        <v>2941</v>
      </c>
      <c r="B2954" s="1" t="s">
        <v>2941</v>
      </c>
      <c r="C2954" s="1" t="s">
        <v>3759</v>
      </c>
      <c r="D2954" s="1">
        <v>165.6</v>
      </c>
      <c r="E2954" s="1" t="s">
        <v>3784</v>
      </c>
      <c r="F2954" s="1">
        <v>24</v>
      </c>
      <c r="G2954" s="1" t="str">
        <f t="shared" si="108"/>
        <v>24/72</v>
      </c>
      <c r="H2954" s="1">
        <v>2300</v>
      </c>
      <c r="I2954" s="1">
        <v>101</v>
      </c>
      <c r="J2954" s="1">
        <v>80</v>
      </c>
      <c r="K2954" s="1" t="s">
        <v>866</v>
      </c>
      <c r="L2954" s="1" t="s">
        <v>2044</v>
      </c>
      <c r="M2954" s="1">
        <v>2011</v>
      </c>
      <c r="N2954" s="1">
        <v>42.1942279826076</v>
      </c>
      <c r="O2954" s="1">
        <v>-82.628426202428003</v>
      </c>
      <c r="Q2954" s="1" t="s">
        <v>3761</v>
      </c>
      <c r="R2954" s="1" t="s">
        <v>22</v>
      </c>
    </row>
    <row r="2955" spans="1:18" hidden="1" x14ac:dyDescent="0.3">
      <c r="A2955" s="1" t="s">
        <v>2941</v>
      </c>
      <c r="B2955" s="1" t="s">
        <v>2941</v>
      </c>
      <c r="C2955" s="1" t="s">
        <v>3759</v>
      </c>
      <c r="D2955" s="1">
        <v>165.6</v>
      </c>
      <c r="E2955" s="1" t="s">
        <v>3785</v>
      </c>
      <c r="F2955" s="1">
        <v>25</v>
      </c>
      <c r="G2955" s="1" t="str">
        <f t="shared" si="108"/>
        <v>25/72</v>
      </c>
      <c r="H2955" s="1">
        <v>2300</v>
      </c>
      <c r="I2955" s="1">
        <v>101</v>
      </c>
      <c r="J2955" s="1">
        <v>80</v>
      </c>
      <c r="K2955" s="1" t="s">
        <v>866</v>
      </c>
      <c r="L2955" s="1" t="s">
        <v>2044</v>
      </c>
      <c r="M2955" s="1">
        <v>2011</v>
      </c>
      <c r="N2955" s="1">
        <v>42.196401800890797</v>
      </c>
      <c r="O2955" s="1">
        <v>-82.610374927529094</v>
      </c>
      <c r="Q2955" s="1" t="s">
        <v>3761</v>
      </c>
      <c r="R2955" s="1" t="s">
        <v>22</v>
      </c>
    </row>
    <row r="2956" spans="1:18" hidden="1" x14ac:dyDescent="0.3">
      <c r="A2956" s="1" t="s">
        <v>2941</v>
      </c>
      <c r="B2956" s="1" t="s">
        <v>2941</v>
      </c>
      <c r="C2956" s="1" t="s">
        <v>3759</v>
      </c>
      <c r="D2956" s="1">
        <v>165.6</v>
      </c>
      <c r="E2956" s="1" t="s">
        <v>3786</v>
      </c>
      <c r="F2956" s="1">
        <v>26</v>
      </c>
      <c r="G2956" s="1" t="str">
        <f t="shared" si="108"/>
        <v>26/72</v>
      </c>
      <c r="H2956" s="1">
        <v>2300</v>
      </c>
      <c r="I2956" s="1">
        <v>101</v>
      </c>
      <c r="J2956" s="1">
        <v>80</v>
      </c>
      <c r="K2956" s="1" t="s">
        <v>866</v>
      </c>
      <c r="L2956" s="1" t="s">
        <v>2044</v>
      </c>
      <c r="M2956" s="1">
        <v>2011</v>
      </c>
      <c r="N2956" s="1">
        <v>42.184643844257401</v>
      </c>
      <c r="O2956" s="1">
        <v>-82.629514138117599</v>
      </c>
      <c r="Q2956" s="1" t="s">
        <v>3761</v>
      </c>
      <c r="R2956" s="1" t="s">
        <v>22</v>
      </c>
    </row>
    <row r="2957" spans="1:18" hidden="1" x14ac:dyDescent="0.3">
      <c r="A2957" s="1" t="s">
        <v>2941</v>
      </c>
      <c r="B2957" s="1" t="s">
        <v>2941</v>
      </c>
      <c r="C2957" s="1" t="s">
        <v>3759</v>
      </c>
      <c r="D2957" s="1">
        <v>165.6</v>
      </c>
      <c r="E2957" s="1" t="s">
        <v>3787</v>
      </c>
      <c r="F2957" s="1">
        <v>27</v>
      </c>
      <c r="G2957" s="1" t="str">
        <f t="shared" si="108"/>
        <v>27/72</v>
      </c>
      <c r="H2957" s="1">
        <v>2300</v>
      </c>
      <c r="I2957" s="1">
        <v>101</v>
      </c>
      <c r="J2957" s="1">
        <v>80</v>
      </c>
      <c r="K2957" s="1" t="s">
        <v>866</v>
      </c>
      <c r="L2957" s="1" t="s">
        <v>2044</v>
      </c>
      <c r="M2957" s="1">
        <v>2011</v>
      </c>
      <c r="N2957" s="1">
        <v>42.185494632856297</v>
      </c>
      <c r="O2957" s="1">
        <v>-82.6115350601454</v>
      </c>
      <c r="Q2957" s="1" t="s">
        <v>3761</v>
      </c>
      <c r="R2957" s="1" t="s">
        <v>22</v>
      </c>
    </row>
    <row r="2958" spans="1:18" hidden="1" x14ac:dyDescent="0.3">
      <c r="A2958" s="1" t="s">
        <v>2941</v>
      </c>
      <c r="B2958" s="1" t="s">
        <v>2941</v>
      </c>
      <c r="C2958" s="1" t="s">
        <v>3759</v>
      </c>
      <c r="D2958" s="1">
        <v>165.6</v>
      </c>
      <c r="E2958" s="1" t="s">
        <v>3788</v>
      </c>
      <c r="F2958" s="1">
        <v>28</v>
      </c>
      <c r="G2958" s="1" t="str">
        <f t="shared" si="108"/>
        <v>28/72</v>
      </c>
      <c r="H2958" s="1">
        <v>2300</v>
      </c>
      <c r="I2958" s="1">
        <v>101</v>
      </c>
      <c r="J2958" s="1">
        <v>80</v>
      </c>
      <c r="K2958" s="1" t="s">
        <v>866</v>
      </c>
      <c r="L2958" s="1" t="s">
        <v>2044</v>
      </c>
      <c r="M2958" s="1">
        <v>2011</v>
      </c>
      <c r="N2958" s="1">
        <v>42.181406197255399</v>
      </c>
      <c r="O2958" s="1">
        <v>-82.611058645912706</v>
      </c>
      <c r="Q2958" s="1" t="s">
        <v>3761</v>
      </c>
      <c r="R2958" s="1" t="s">
        <v>22</v>
      </c>
    </row>
    <row r="2959" spans="1:18" hidden="1" x14ac:dyDescent="0.3">
      <c r="A2959" s="1" t="s">
        <v>2941</v>
      </c>
      <c r="B2959" s="1" t="s">
        <v>2941</v>
      </c>
      <c r="C2959" s="1" t="s">
        <v>3759</v>
      </c>
      <c r="D2959" s="1">
        <v>165.6</v>
      </c>
      <c r="E2959" s="1" t="s">
        <v>3789</v>
      </c>
      <c r="F2959" s="1">
        <v>29</v>
      </c>
      <c r="G2959" s="1" t="str">
        <f t="shared" si="108"/>
        <v>29/72</v>
      </c>
      <c r="H2959" s="1">
        <v>2300</v>
      </c>
      <c r="I2959" s="1">
        <v>101</v>
      </c>
      <c r="J2959" s="1">
        <v>80</v>
      </c>
      <c r="K2959" s="1" t="s">
        <v>866</v>
      </c>
      <c r="L2959" s="1" t="s">
        <v>2044</v>
      </c>
      <c r="M2959" s="1">
        <v>2011</v>
      </c>
      <c r="N2959" s="1">
        <v>42.236905035471899</v>
      </c>
      <c r="O2959" s="1">
        <v>-82.582782529700296</v>
      </c>
      <c r="Q2959" s="1" t="s">
        <v>3761</v>
      </c>
      <c r="R2959" s="1" t="s">
        <v>22</v>
      </c>
    </row>
    <row r="2960" spans="1:18" hidden="1" x14ac:dyDescent="0.3">
      <c r="A2960" s="1" t="s">
        <v>2941</v>
      </c>
      <c r="B2960" s="1" t="s">
        <v>2941</v>
      </c>
      <c r="C2960" s="1" t="s">
        <v>3759</v>
      </c>
      <c r="D2960" s="1">
        <v>165.6</v>
      </c>
      <c r="E2960" s="1" t="s">
        <v>3790</v>
      </c>
      <c r="F2960" s="1">
        <v>30</v>
      </c>
      <c r="G2960" s="1" t="str">
        <f t="shared" si="108"/>
        <v>30/72</v>
      </c>
      <c r="H2960" s="1">
        <v>2300</v>
      </c>
      <c r="I2960" s="1">
        <v>101</v>
      </c>
      <c r="J2960" s="1">
        <v>80</v>
      </c>
      <c r="K2960" s="1" t="s">
        <v>866</v>
      </c>
      <c r="L2960" s="1" t="s">
        <v>2044</v>
      </c>
      <c r="M2960" s="1">
        <v>2011</v>
      </c>
      <c r="N2960" s="1">
        <v>42.227735361949101</v>
      </c>
      <c r="O2960" s="1">
        <v>-82.566791101388503</v>
      </c>
      <c r="Q2960" s="1" t="s">
        <v>3761</v>
      </c>
      <c r="R2960" s="1" t="s">
        <v>22</v>
      </c>
    </row>
    <row r="2961" spans="1:18" hidden="1" x14ac:dyDescent="0.3">
      <c r="A2961" s="1" t="s">
        <v>2941</v>
      </c>
      <c r="B2961" s="1" t="s">
        <v>2941</v>
      </c>
      <c r="C2961" s="1" t="s">
        <v>3759</v>
      </c>
      <c r="D2961" s="1">
        <v>165.6</v>
      </c>
      <c r="E2961" s="1" t="s">
        <v>3791</v>
      </c>
      <c r="F2961" s="1">
        <v>31</v>
      </c>
      <c r="G2961" s="1" t="str">
        <f t="shared" si="108"/>
        <v>31/72</v>
      </c>
      <c r="H2961" s="1">
        <v>2300</v>
      </c>
      <c r="I2961" s="1">
        <v>101</v>
      </c>
      <c r="J2961" s="1">
        <v>80</v>
      </c>
      <c r="K2961" s="1" t="s">
        <v>866</v>
      </c>
      <c r="L2961" s="1" t="s">
        <v>2044</v>
      </c>
      <c r="M2961" s="1">
        <v>2011</v>
      </c>
      <c r="N2961" s="1">
        <v>42.210043435206998</v>
      </c>
      <c r="O2961" s="1">
        <v>-82.581670370479003</v>
      </c>
      <c r="Q2961" s="1" t="s">
        <v>3761</v>
      </c>
      <c r="R2961" s="1" t="s">
        <v>22</v>
      </c>
    </row>
    <row r="2962" spans="1:18" hidden="1" x14ac:dyDescent="0.3">
      <c r="A2962" s="1" t="s">
        <v>2941</v>
      </c>
      <c r="B2962" s="1" t="s">
        <v>2941</v>
      </c>
      <c r="C2962" s="1" t="s">
        <v>3759</v>
      </c>
      <c r="D2962" s="1">
        <v>165.6</v>
      </c>
      <c r="E2962" s="1" t="s">
        <v>3792</v>
      </c>
      <c r="F2962" s="1">
        <v>32</v>
      </c>
      <c r="G2962" s="1" t="str">
        <f t="shared" si="108"/>
        <v>32/72</v>
      </c>
      <c r="H2962" s="1">
        <v>2300</v>
      </c>
      <c r="I2962" s="1">
        <v>101</v>
      </c>
      <c r="J2962" s="1">
        <v>80</v>
      </c>
      <c r="K2962" s="1" t="s">
        <v>866</v>
      </c>
      <c r="L2962" s="1" t="s">
        <v>2044</v>
      </c>
      <c r="M2962" s="1">
        <v>2011</v>
      </c>
      <c r="N2962" s="1">
        <v>42.2132201462598</v>
      </c>
      <c r="O2962" s="1">
        <v>-82.571344173534996</v>
      </c>
      <c r="Q2962" s="1" t="s">
        <v>3761</v>
      </c>
      <c r="R2962" s="1" t="s">
        <v>22</v>
      </c>
    </row>
    <row r="2963" spans="1:18" hidden="1" x14ac:dyDescent="0.3">
      <c r="A2963" s="1" t="s">
        <v>2941</v>
      </c>
      <c r="B2963" s="1" t="s">
        <v>2941</v>
      </c>
      <c r="C2963" s="1" t="s">
        <v>3759</v>
      </c>
      <c r="D2963" s="1">
        <v>165.6</v>
      </c>
      <c r="E2963" s="1" t="s">
        <v>3793</v>
      </c>
      <c r="F2963" s="1">
        <v>33</v>
      </c>
      <c r="G2963" s="1" t="str">
        <f t="shared" ref="G2963:G2994" si="109">F2963&amp;"/"&amp;72</f>
        <v>33/72</v>
      </c>
      <c r="H2963" s="1">
        <v>2300</v>
      </c>
      <c r="I2963" s="1">
        <v>101</v>
      </c>
      <c r="J2963" s="1">
        <v>80</v>
      </c>
      <c r="K2963" s="1" t="s">
        <v>866</v>
      </c>
      <c r="L2963" s="1" t="s">
        <v>2044</v>
      </c>
      <c r="M2963" s="1">
        <v>2011</v>
      </c>
      <c r="N2963" s="1">
        <v>42.200002973276</v>
      </c>
      <c r="O2963" s="1">
        <v>-82.575558440845896</v>
      </c>
      <c r="Q2963" s="1" t="s">
        <v>3761</v>
      </c>
      <c r="R2963" s="1" t="s">
        <v>22</v>
      </c>
    </row>
    <row r="2964" spans="1:18" hidden="1" x14ac:dyDescent="0.3">
      <c r="A2964" s="1" t="s">
        <v>2941</v>
      </c>
      <c r="B2964" s="1" t="s">
        <v>2941</v>
      </c>
      <c r="C2964" s="1" t="s">
        <v>3759</v>
      </c>
      <c r="D2964" s="1">
        <v>165.6</v>
      </c>
      <c r="E2964" s="1" t="s">
        <v>3794</v>
      </c>
      <c r="F2964" s="1">
        <v>34</v>
      </c>
      <c r="G2964" s="1" t="str">
        <f t="shared" si="109"/>
        <v>34/72</v>
      </c>
      <c r="H2964" s="1">
        <v>2300</v>
      </c>
      <c r="I2964" s="1">
        <v>101</v>
      </c>
      <c r="J2964" s="1">
        <v>80</v>
      </c>
      <c r="K2964" s="1" t="s">
        <v>866</v>
      </c>
      <c r="L2964" s="1" t="s">
        <v>2044</v>
      </c>
      <c r="M2964" s="1">
        <v>2011</v>
      </c>
      <c r="N2964" s="1">
        <v>42.2005915394545</v>
      </c>
      <c r="O2964" s="1">
        <v>-82.564058110214503</v>
      </c>
      <c r="Q2964" s="1" t="s">
        <v>3761</v>
      </c>
      <c r="R2964" s="1" t="s">
        <v>22</v>
      </c>
    </row>
    <row r="2965" spans="1:18" hidden="1" x14ac:dyDescent="0.3">
      <c r="A2965" s="1" t="s">
        <v>2941</v>
      </c>
      <c r="B2965" s="1" t="s">
        <v>2941</v>
      </c>
      <c r="C2965" s="1" t="s">
        <v>3759</v>
      </c>
      <c r="D2965" s="1">
        <v>165.6</v>
      </c>
      <c r="E2965" s="1" t="s">
        <v>3795</v>
      </c>
      <c r="F2965" s="1">
        <v>35</v>
      </c>
      <c r="G2965" s="1" t="str">
        <f t="shared" si="109"/>
        <v>35/72</v>
      </c>
      <c r="H2965" s="1">
        <v>2300</v>
      </c>
      <c r="I2965" s="1">
        <v>101</v>
      </c>
      <c r="J2965" s="1">
        <v>80</v>
      </c>
      <c r="K2965" s="1" t="s">
        <v>866</v>
      </c>
      <c r="L2965" s="1" t="s">
        <v>2044</v>
      </c>
      <c r="M2965" s="1">
        <v>2011</v>
      </c>
      <c r="N2965" s="1">
        <v>42.189476015021903</v>
      </c>
      <c r="O2965" s="1">
        <v>-82.593715246858096</v>
      </c>
      <c r="Q2965" s="1" t="s">
        <v>3761</v>
      </c>
      <c r="R2965" s="1" t="s">
        <v>22</v>
      </c>
    </row>
    <row r="2966" spans="1:18" hidden="1" x14ac:dyDescent="0.3">
      <c r="A2966" s="1" t="s">
        <v>2941</v>
      </c>
      <c r="B2966" s="1" t="s">
        <v>2941</v>
      </c>
      <c r="C2966" s="1" t="s">
        <v>3759</v>
      </c>
      <c r="D2966" s="1">
        <v>165.6</v>
      </c>
      <c r="E2966" s="1" t="s">
        <v>3796</v>
      </c>
      <c r="F2966" s="1">
        <v>36</v>
      </c>
      <c r="G2966" s="1" t="str">
        <f t="shared" si="109"/>
        <v>36/72</v>
      </c>
      <c r="H2966" s="1">
        <v>2300</v>
      </c>
      <c r="I2966" s="1">
        <v>101</v>
      </c>
      <c r="J2966" s="1">
        <v>80</v>
      </c>
      <c r="K2966" s="1" t="s">
        <v>866</v>
      </c>
      <c r="L2966" s="1" t="s">
        <v>2044</v>
      </c>
      <c r="M2966" s="1">
        <v>2011</v>
      </c>
      <c r="N2966" s="1">
        <v>42.186174151257902</v>
      </c>
      <c r="O2966" s="1">
        <v>-82.574455079756603</v>
      </c>
      <c r="Q2966" s="1" t="s">
        <v>3761</v>
      </c>
      <c r="R2966" s="1" t="s">
        <v>22</v>
      </c>
    </row>
    <row r="2967" spans="1:18" hidden="1" x14ac:dyDescent="0.3">
      <c r="A2967" s="1" t="s">
        <v>2941</v>
      </c>
      <c r="B2967" s="1" t="s">
        <v>2941</v>
      </c>
      <c r="C2967" s="1" t="s">
        <v>3759</v>
      </c>
      <c r="D2967" s="1">
        <v>165.6</v>
      </c>
      <c r="E2967" s="1" t="s">
        <v>3797</v>
      </c>
      <c r="F2967" s="1">
        <v>37</v>
      </c>
      <c r="G2967" s="1" t="str">
        <f t="shared" si="109"/>
        <v>37/72</v>
      </c>
      <c r="H2967" s="1">
        <v>2300</v>
      </c>
      <c r="I2967" s="1">
        <v>101</v>
      </c>
      <c r="J2967" s="1">
        <v>80</v>
      </c>
      <c r="K2967" s="1" t="s">
        <v>866</v>
      </c>
      <c r="L2967" s="1" t="s">
        <v>2044</v>
      </c>
      <c r="M2967" s="1">
        <v>2011</v>
      </c>
      <c r="N2967" s="1">
        <v>42.175969777882798</v>
      </c>
      <c r="O2967" s="1">
        <v>-82.594115428474495</v>
      </c>
      <c r="Q2967" s="1" t="s">
        <v>3761</v>
      </c>
      <c r="R2967" s="1" t="s">
        <v>22</v>
      </c>
    </row>
    <row r="2968" spans="1:18" hidden="1" x14ac:dyDescent="0.3">
      <c r="A2968" s="1" t="s">
        <v>2941</v>
      </c>
      <c r="B2968" s="1" t="s">
        <v>2941</v>
      </c>
      <c r="C2968" s="1" t="s">
        <v>3759</v>
      </c>
      <c r="D2968" s="1">
        <v>165.6</v>
      </c>
      <c r="E2968" s="1" t="s">
        <v>3798</v>
      </c>
      <c r="F2968" s="1">
        <v>38</v>
      </c>
      <c r="G2968" s="1" t="str">
        <f t="shared" si="109"/>
        <v>38/72</v>
      </c>
      <c r="H2968" s="1">
        <v>2300</v>
      </c>
      <c r="I2968" s="1">
        <v>101</v>
      </c>
      <c r="J2968" s="1">
        <v>80</v>
      </c>
      <c r="K2968" s="1" t="s">
        <v>866</v>
      </c>
      <c r="L2968" s="1" t="s">
        <v>2044</v>
      </c>
      <c r="M2968" s="1">
        <v>2011</v>
      </c>
      <c r="N2968" s="1">
        <v>42.176325136746897</v>
      </c>
      <c r="O2968" s="1">
        <v>-82.577739668642806</v>
      </c>
      <c r="Q2968" s="1" t="s">
        <v>3761</v>
      </c>
      <c r="R2968" s="1" t="s">
        <v>22</v>
      </c>
    </row>
    <row r="2969" spans="1:18" hidden="1" x14ac:dyDescent="0.3">
      <c r="A2969" s="1" t="s">
        <v>2941</v>
      </c>
      <c r="B2969" s="1" t="s">
        <v>2941</v>
      </c>
      <c r="C2969" s="1" t="s">
        <v>3759</v>
      </c>
      <c r="D2969" s="1">
        <v>165.6</v>
      </c>
      <c r="E2969" s="1" t="s">
        <v>3799</v>
      </c>
      <c r="F2969" s="1">
        <v>39</v>
      </c>
      <c r="G2969" s="1" t="str">
        <f t="shared" si="109"/>
        <v>39/72</v>
      </c>
      <c r="H2969" s="1">
        <v>2300</v>
      </c>
      <c r="I2969" s="1">
        <v>101</v>
      </c>
      <c r="J2969" s="1">
        <v>80</v>
      </c>
      <c r="K2969" s="1" t="s">
        <v>866</v>
      </c>
      <c r="L2969" s="1" t="s">
        <v>2044</v>
      </c>
      <c r="M2969" s="1">
        <v>2011</v>
      </c>
      <c r="N2969" s="1">
        <v>42.176584115542902</v>
      </c>
      <c r="O2969" s="1">
        <v>-82.572857467233803</v>
      </c>
      <c r="Q2969" s="1" t="s">
        <v>3761</v>
      </c>
      <c r="R2969" s="1" t="s">
        <v>22</v>
      </c>
    </row>
    <row r="2970" spans="1:18" hidden="1" x14ac:dyDescent="0.3">
      <c r="A2970" s="1" t="s">
        <v>2941</v>
      </c>
      <c r="B2970" s="1" t="s">
        <v>2941</v>
      </c>
      <c r="C2970" s="1" t="s">
        <v>3759</v>
      </c>
      <c r="D2970" s="1">
        <v>165.6</v>
      </c>
      <c r="E2970" s="1" t="s">
        <v>3800</v>
      </c>
      <c r="F2970" s="1">
        <v>40</v>
      </c>
      <c r="G2970" s="1" t="str">
        <f t="shared" si="109"/>
        <v>40/72</v>
      </c>
      <c r="H2970" s="1">
        <v>2300</v>
      </c>
      <c r="I2970" s="1">
        <v>101</v>
      </c>
      <c r="J2970" s="1">
        <v>80</v>
      </c>
      <c r="K2970" s="1" t="s">
        <v>866</v>
      </c>
      <c r="L2970" s="1" t="s">
        <v>2044</v>
      </c>
      <c r="M2970" s="1">
        <v>2011</v>
      </c>
      <c r="N2970" s="1">
        <v>42.177299155588202</v>
      </c>
      <c r="O2970" s="1">
        <v>-82.566181711717206</v>
      </c>
      <c r="Q2970" s="1" t="s">
        <v>3761</v>
      </c>
      <c r="R2970" s="1" t="s">
        <v>22</v>
      </c>
    </row>
    <row r="2971" spans="1:18" hidden="1" x14ac:dyDescent="0.3">
      <c r="A2971" s="1" t="s">
        <v>2941</v>
      </c>
      <c r="B2971" s="1" t="s">
        <v>2941</v>
      </c>
      <c r="C2971" s="1" t="s">
        <v>3759</v>
      </c>
      <c r="D2971" s="1">
        <v>165.6</v>
      </c>
      <c r="E2971" s="1" t="s">
        <v>3801</v>
      </c>
      <c r="F2971" s="1">
        <v>41</v>
      </c>
      <c r="G2971" s="1" t="str">
        <f t="shared" si="109"/>
        <v>41/72</v>
      </c>
      <c r="H2971" s="1">
        <v>2300</v>
      </c>
      <c r="I2971" s="1">
        <v>101</v>
      </c>
      <c r="J2971" s="1">
        <v>80</v>
      </c>
      <c r="K2971" s="1" t="s">
        <v>866</v>
      </c>
      <c r="L2971" s="1" t="s">
        <v>2044</v>
      </c>
      <c r="M2971" s="1">
        <v>2011</v>
      </c>
      <c r="N2971" s="1">
        <v>42.242260781557398</v>
      </c>
      <c r="O2971" s="1">
        <v>-82.535649728060903</v>
      </c>
      <c r="Q2971" s="1" t="s">
        <v>3761</v>
      </c>
      <c r="R2971" s="1" t="s">
        <v>22</v>
      </c>
    </row>
    <row r="2972" spans="1:18" hidden="1" x14ac:dyDescent="0.3">
      <c r="A2972" s="1" t="s">
        <v>2941</v>
      </c>
      <c r="B2972" s="1" t="s">
        <v>2941</v>
      </c>
      <c r="C2972" s="1" t="s">
        <v>3759</v>
      </c>
      <c r="D2972" s="1">
        <v>165.6</v>
      </c>
      <c r="E2972" s="1" t="s">
        <v>3802</v>
      </c>
      <c r="F2972" s="1">
        <v>42</v>
      </c>
      <c r="G2972" s="1" t="str">
        <f t="shared" si="109"/>
        <v>42/72</v>
      </c>
      <c r="H2972" s="1">
        <v>2300</v>
      </c>
      <c r="I2972" s="1">
        <v>101</v>
      </c>
      <c r="J2972" s="1">
        <v>80</v>
      </c>
      <c r="K2972" s="1" t="s">
        <v>866</v>
      </c>
      <c r="L2972" s="1" t="s">
        <v>2044</v>
      </c>
      <c r="M2972" s="1">
        <v>2011</v>
      </c>
      <c r="N2972" s="1">
        <v>42.246498342320699</v>
      </c>
      <c r="O2972" s="1">
        <v>-82.523384597894193</v>
      </c>
      <c r="Q2972" s="1" t="s">
        <v>3761</v>
      </c>
      <c r="R2972" s="1" t="s">
        <v>22</v>
      </c>
    </row>
    <row r="2973" spans="1:18" hidden="1" x14ac:dyDescent="0.3">
      <c r="A2973" s="1" t="s">
        <v>2941</v>
      </c>
      <c r="B2973" s="1" t="s">
        <v>2941</v>
      </c>
      <c r="C2973" s="1" t="s">
        <v>3759</v>
      </c>
      <c r="D2973" s="1">
        <v>165.6</v>
      </c>
      <c r="E2973" s="1" t="s">
        <v>3803</v>
      </c>
      <c r="F2973" s="1">
        <v>43</v>
      </c>
      <c r="G2973" s="1" t="str">
        <f t="shared" si="109"/>
        <v>43/72</v>
      </c>
      <c r="H2973" s="1">
        <v>2300</v>
      </c>
      <c r="I2973" s="1">
        <v>101</v>
      </c>
      <c r="J2973" s="1">
        <v>80</v>
      </c>
      <c r="K2973" s="1" t="s">
        <v>866</v>
      </c>
      <c r="L2973" s="1" t="s">
        <v>2044</v>
      </c>
      <c r="M2973" s="1">
        <v>2011</v>
      </c>
      <c r="N2973" s="1">
        <v>42.224172234273503</v>
      </c>
      <c r="O2973" s="1">
        <v>-82.5413470554725</v>
      </c>
      <c r="Q2973" s="1" t="s">
        <v>3761</v>
      </c>
      <c r="R2973" s="1" t="s">
        <v>22</v>
      </c>
    </row>
    <row r="2974" spans="1:18" hidden="1" x14ac:dyDescent="0.3">
      <c r="A2974" s="1" t="s">
        <v>2941</v>
      </c>
      <c r="B2974" s="1" t="s">
        <v>2941</v>
      </c>
      <c r="C2974" s="1" t="s">
        <v>3759</v>
      </c>
      <c r="D2974" s="1">
        <v>165.6</v>
      </c>
      <c r="E2974" s="1" t="s">
        <v>3804</v>
      </c>
      <c r="F2974" s="1">
        <v>44</v>
      </c>
      <c r="G2974" s="1" t="str">
        <f t="shared" si="109"/>
        <v>44/72</v>
      </c>
      <c r="H2974" s="1">
        <v>2300</v>
      </c>
      <c r="I2974" s="1">
        <v>101</v>
      </c>
      <c r="J2974" s="1">
        <v>80</v>
      </c>
      <c r="K2974" s="1" t="s">
        <v>866</v>
      </c>
      <c r="L2974" s="1" t="s">
        <v>2044</v>
      </c>
      <c r="M2974" s="1">
        <v>2011</v>
      </c>
      <c r="N2974" s="1">
        <v>42.231780120386397</v>
      </c>
      <c r="O2974" s="1">
        <v>-82.524275359818802</v>
      </c>
      <c r="Q2974" s="1" t="s">
        <v>3761</v>
      </c>
      <c r="R2974" s="1" t="s">
        <v>22</v>
      </c>
    </row>
    <row r="2975" spans="1:18" hidden="1" x14ac:dyDescent="0.3">
      <c r="A2975" s="1" t="s">
        <v>2941</v>
      </c>
      <c r="B2975" s="1" t="s">
        <v>2941</v>
      </c>
      <c r="C2975" s="1" t="s">
        <v>3759</v>
      </c>
      <c r="D2975" s="1">
        <v>165.6</v>
      </c>
      <c r="E2975" s="1" t="s">
        <v>3805</v>
      </c>
      <c r="F2975" s="1">
        <v>45</v>
      </c>
      <c r="G2975" s="1" t="str">
        <f t="shared" si="109"/>
        <v>45/72</v>
      </c>
      <c r="H2975" s="1">
        <v>2300</v>
      </c>
      <c r="I2975" s="1">
        <v>101</v>
      </c>
      <c r="J2975" s="1">
        <v>80</v>
      </c>
      <c r="K2975" s="1" t="s">
        <v>866</v>
      </c>
      <c r="L2975" s="1" t="s">
        <v>2044</v>
      </c>
      <c r="M2975" s="1">
        <v>2011</v>
      </c>
      <c r="N2975" s="1">
        <v>42.234404784650302</v>
      </c>
      <c r="O2975" s="1">
        <v>-82.515017953611803</v>
      </c>
      <c r="Q2975" s="1" t="s">
        <v>3761</v>
      </c>
      <c r="R2975" s="1" t="s">
        <v>22</v>
      </c>
    </row>
    <row r="2976" spans="1:18" hidden="1" x14ac:dyDescent="0.3">
      <c r="A2976" s="1" t="s">
        <v>2941</v>
      </c>
      <c r="B2976" s="1" t="s">
        <v>2941</v>
      </c>
      <c r="C2976" s="1" t="s">
        <v>3759</v>
      </c>
      <c r="D2976" s="1">
        <v>165.6</v>
      </c>
      <c r="E2976" s="1" t="s">
        <v>3806</v>
      </c>
      <c r="F2976" s="1">
        <v>46</v>
      </c>
      <c r="G2976" s="1" t="str">
        <f t="shared" si="109"/>
        <v>46/72</v>
      </c>
      <c r="H2976" s="1">
        <v>2300</v>
      </c>
      <c r="I2976" s="1">
        <v>101</v>
      </c>
      <c r="J2976" s="1">
        <v>80</v>
      </c>
      <c r="K2976" s="1" t="s">
        <v>866</v>
      </c>
      <c r="L2976" s="1" t="s">
        <v>2044</v>
      </c>
      <c r="M2976" s="1">
        <v>2011</v>
      </c>
      <c r="N2976" s="1">
        <v>42.210326995708897</v>
      </c>
      <c r="O2976" s="1">
        <v>-82.536013936994394</v>
      </c>
      <c r="Q2976" s="1" t="s">
        <v>3761</v>
      </c>
      <c r="R2976" s="1" t="s">
        <v>22</v>
      </c>
    </row>
    <row r="2977" spans="1:18" hidden="1" x14ac:dyDescent="0.3">
      <c r="A2977" s="1" t="s">
        <v>2941</v>
      </c>
      <c r="B2977" s="1" t="s">
        <v>2941</v>
      </c>
      <c r="C2977" s="1" t="s">
        <v>3759</v>
      </c>
      <c r="D2977" s="1">
        <v>165.6</v>
      </c>
      <c r="E2977" s="1" t="s">
        <v>3807</v>
      </c>
      <c r="F2977" s="1">
        <v>47</v>
      </c>
      <c r="G2977" s="1" t="str">
        <f t="shared" si="109"/>
        <v>47/72</v>
      </c>
      <c r="H2977" s="1">
        <v>2300</v>
      </c>
      <c r="I2977" s="1">
        <v>101</v>
      </c>
      <c r="J2977" s="1">
        <v>80</v>
      </c>
      <c r="K2977" s="1" t="s">
        <v>866</v>
      </c>
      <c r="L2977" s="1" t="s">
        <v>2044</v>
      </c>
      <c r="M2977" s="1">
        <v>2011</v>
      </c>
      <c r="N2977" s="1">
        <v>42.210004275740403</v>
      </c>
      <c r="O2977" s="1">
        <v>-82.530532993973296</v>
      </c>
      <c r="Q2977" s="1" t="s">
        <v>3761</v>
      </c>
      <c r="R2977" s="1" t="s">
        <v>22</v>
      </c>
    </row>
    <row r="2978" spans="1:18" hidden="1" x14ac:dyDescent="0.3">
      <c r="A2978" s="1" t="s">
        <v>2941</v>
      </c>
      <c r="B2978" s="1" t="s">
        <v>2941</v>
      </c>
      <c r="C2978" s="1" t="s">
        <v>3759</v>
      </c>
      <c r="D2978" s="1">
        <v>165.6</v>
      </c>
      <c r="E2978" s="1" t="s">
        <v>3808</v>
      </c>
      <c r="F2978" s="1">
        <v>48</v>
      </c>
      <c r="G2978" s="1" t="str">
        <f t="shared" si="109"/>
        <v>48/72</v>
      </c>
      <c r="H2978" s="1">
        <v>2300</v>
      </c>
      <c r="I2978" s="1">
        <v>101</v>
      </c>
      <c r="J2978" s="1">
        <v>80</v>
      </c>
      <c r="K2978" s="1" t="s">
        <v>866</v>
      </c>
      <c r="L2978" s="1" t="s">
        <v>2044</v>
      </c>
      <c r="M2978" s="1">
        <v>2011</v>
      </c>
      <c r="N2978" s="1">
        <v>42.211266983120602</v>
      </c>
      <c r="O2978" s="1">
        <v>-82.522851896085797</v>
      </c>
      <c r="Q2978" s="1" t="s">
        <v>3761</v>
      </c>
      <c r="R2978" s="1" t="s">
        <v>22</v>
      </c>
    </row>
    <row r="2979" spans="1:18" hidden="1" x14ac:dyDescent="0.3">
      <c r="A2979" s="1" t="s">
        <v>2941</v>
      </c>
      <c r="B2979" s="1" t="s">
        <v>2941</v>
      </c>
      <c r="C2979" s="1" t="s">
        <v>3759</v>
      </c>
      <c r="D2979" s="1">
        <v>165.6</v>
      </c>
      <c r="E2979" s="1" t="s">
        <v>3809</v>
      </c>
      <c r="F2979" s="1">
        <v>49</v>
      </c>
      <c r="G2979" s="1" t="str">
        <f t="shared" si="109"/>
        <v>49/72</v>
      </c>
      <c r="H2979" s="1">
        <v>2300</v>
      </c>
      <c r="I2979" s="1">
        <v>101</v>
      </c>
      <c r="J2979" s="1">
        <v>80</v>
      </c>
      <c r="K2979" s="1" t="s">
        <v>866</v>
      </c>
      <c r="L2979" s="1" t="s">
        <v>2044</v>
      </c>
      <c r="M2979" s="1">
        <v>2011</v>
      </c>
      <c r="N2979" s="1">
        <v>42.200177751817797</v>
      </c>
      <c r="O2979" s="1">
        <v>-82.534861696748905</v>
      </c>
      <c r="Q2979" s="1" t="s">
        <v>3761</v>
      </c>
      <c r="R2979" s="1" t="s">
        <v>22</v>
      </c>
    </row>
    <row r="2980" spans="1:18" hidden="1" x14ac:dyDescent="0.3">
      <c r="A2980" s="1" t="s">
        <v>2941</v>
      </c>
      <c r="B2980" s="1" t="s">
        <v>2941</v>
      </c>
      <c r="C2980" s="1" t="s">
        <v>3759</v>
      </c>
      <c r="D2980" s="1">
        <v>165.6</v>
      </c>
      <c r="E2980" s="1" t="s">
        <v>3810</v>
      </c>
      <c r="F2980" s="1">
        <v>50</v>
      </c>
      <c r="G2980" s="1" t="str">
        <f t="shared" si="109"/>
        <v>50/72</v>
      </c>
      <c r="H2980" s="1">
        <v>2300</v>
      </c>
      <c r="I2980" s="1">
        <v>101</v>
      </c>
      <c r="J2980" s="1">
        <v>80</v>
      </c>
      <c r="K2980" s="1" t="s">
        <v>866</v>
      </c>
      <c r="L2980" s="1" t="s">
        <v>2044</v>
      </c>
      <c r="M2980" s="1">
        <v>2011</v>
      </c>
      <c r="N2980" s="1">
        <v>42.200310700074397</v>
      </c>
      <c r="O2980" s="1">
        <v>-82.531197009304094</v>
      </c>
      <c r="Q2980" s="1" t="s">
        <v>3761</v>
      </c>
      <c r="R2980" s="1" t="s">
        <v>22</v>
      </c>
    </row>
    <row r="2981" spans="1:18" hidden="1" x14ac:dyDescent="0.3">
      <c r="A2981" s="1" t="s">
        <v>2941</v>
      </c>
      <c r="B2981" s="1" t="s">
        <v>2941</v>
      </c>
      <c r="C2981" s="1" t="s">
        <v>3759</v>
      </c>
      <c r="D2981" s="1">
        <v>165.6</v>
      </c>
      <c r="E2981" s="1" t="s">
        <v>3811</v>
      </c>
      <c r="F2981" s="1">
        <v>51</v>
      </c>
      <c r="G2981" s="1" t="str">
        <f t="shared" si="109"/>
        <v>51/72</v>
      </c>
      <c r="H2981" s="1">
        <v>2300</v>
      </c>
      <c r="I2981" s="1">
        <v>101</v>
      </c>
      <c r="J2981" s="1">
        <v>80</v>
      </c>
      <c r="K2981" s="1" t="s">
        <v>866</v>
      </c>
      <c r="L2981" s="1" t="s">
        <v>2044</v>
      </c>
      <c r="M2981" s="1">
        <v>2011</v>
      </c>
      <c r="N2981" s="1">
        <v>42.1998535547513</v>
      </c>
      <c r="O2981" s="1">
        <v>-82.526980973399105</v>
      </c>
      <c r="Q2981" s="1" t="s">
        <v>3761</v>
      </c>
      <c r="R2981" s="1" t="s">
        <v>22</v>
      </c>
    </row>
    <row r="2982" spans="1:18" hidden="1" x14ac:dyDescent="0.3">
      <c r="A2982" s="1" t="s">
        <v>2941</v>
      </c>
      <c r="B2982" s="1" t="s">
        <v>2941</v>
      </c>
      <c r="C2982" s="1" t="s">
        <v>3759</v>
      </c>
      <c r="D2982" s="1">
        <v>165.6</v>
      </c>
      <c r="E2982" s="1" t="s">
        <v>3812</v>
      </c>
      <c r="F2982" s="1">
        <v>52</v>
      </c>
      <c r="G2982" s="1" t="str">
        <f t="shared" si="109"/>
        <v>52/72</v>
      </c>
      <c r="H2982" s="1">
        <v>2300</v>
      </c>
      <c r="I2982" s="1">
        <v>101</v>
      </c>
      <c r="J2982" s="1">
        <v>80</v>
      </c>
      <c r="K2982" s="1" t="s">
        <v>866</v>
      </c>
      <c r="L2982" s="1" t="s">
        <v>2044</v>
      </c>
      <c r="M2982" s="1">
        <v>2011</v>
      </c>
      <c r="N2982" s="1">
        <v>42.187525020525399</v>
      </c>
      <c r="O2982" s="1">
        <v>-82.539275910959304</v>
      </c>
      <c r="Q2982" s="1" t="s">
        <v>3761</v>
      </c>
      <c r="R2982" s="1" t="s">
        <v>22</v>
      </c>
    </row>
    <row r="2983" spans="1:18" hidden="1" x14ac:dyDescent="0.3">
      <c r="A2983" s="1" t="s">
        <v>2941</v>
      </c>
      <c r="B2983" s="1" t="s">
        <v>2941</v>
      </c>
      <c r="C2983" s="1" t="s">
        <v>3759</v>
      </c>
      <c r="D2983" s="1">
        <v>165.6</v>
      </c>
      <c r="E2983" s="1" t="s">
        <v>3813</v>
      </c>
      <c r="F2983" s="1">
        <v>53</v>
      </c>
      <c r="G2983" s="1" t="str">
        <f t="shared" si="109"/>
        <v>53/72</v>
      </c>
      <c r="H2983" s="1">
        <v>2300</v>
      </c>
      <c r="I2983" s="1">
        <v>101</v>
      </c>
      <c r="J2983" s="1">
        <v>80</v>
      </c>
      <c r="K2983" s="1" t="s">
        <v>866</v>
      </c>
      <c r="L2983" s="1" t="s">
        <v>2044</v>
      </c>
      <c r="M2983" s="1">
        <v>2011</v>
      </c>
      <c r="N2983" s="1">
        <v>42.186615502903898</v>
      </c>
      <c r="O2983" s="1">
        <v>-82.521355068846702</v>
      </c>
      <c r="Q2983" s="1" t="s">
        <v>3761</v>
      </c>
      <c r="R2983" s="1" t="s">
        <v>22</v>
      </c>
    </row>
    <row r="2984" spans="1:18" hidden="1" x14ac:dyDescent="0.3">
      <c r="A2984" s="1" t="s">
        <v>2941</v>
      </c>
      <c r="B2984" s="1" t="s">
        <v>2941</v>
      </c>
      <c r="C2984" s="1" t="s">
        <v>3759</v>
      </c>
      <c r="D2984" s="1">
        <v>165.6</v>
      </c>
      <c r="E2984" s="1" t="s">
        <v>3814</v>
      </c>
      <c r="F2984" s="1">
        <v>54</v>
      </c>
      <c r="G2984" s="1" t="str">
        <f t="shared" si="109"/>
        <v>54/72</v>
      </c>
      <c r="H2984" s="1">
        <v>2300</v>
      </c>
      <c r="I2984" s="1">
        <v>101</v>
      </c>
      <c r="J2984" s="1">
        <v>80</v>
      </c>
      <c r="K2984" s="1" t="s">
        <v>866</v>
      </c>
      <c r="L2984" s="1" t="s">
        <v>2044</v>
      </c>
      <c r="M2984" s="1">
        <v>2011</v>
      </c>
      <c r="N2984" s="1">
        <v>42.174091178628103</v>
      </c>
      <c r="O2984" s="1">
        <v>-82.544532811915701</v>
      </c>
      <c r="Q2984" s="1" t="s">
        <v>3761</v>
      </c>
      <c r="R2984" s="1" t="s">
        <v>22</v>
      </c>
    </row>
    <row r="2985" spans="1:18" hidden="1" x14ac:dyDescent="0.3">
      <c r="A2985" s="1" t="s">
        <v>2941</v>
      </c>
      <c r="B2985" s="1" t="s">
        <v>2941</v>
      </c>
      <c r="C2985" s="1" t="s">
        <v>3759</v>
      </c>
      <c r="D2985" s="1">
        <v>165.6</v>
      </c>
      <c r="E2985" s="1" t="s">
        <v>3815</v>
      </c>
      <c r="F2985" s="1">
        <v>55</v>
      </c>
      <c r="G2985" s="1" t="str">
        <f t="shared" si="109"/>
        <v>55/72</v>
      </c>
      <c r="H2985" s="1">
        <v>2300</v>
      </c>
      <c r="I2985" s="1">
        <v>101</v>
      </c>
      <c r="J2985" s="1">
        <v>80</v>
      </c>
      <c r="K2985" s="1" t="s">
        <v>866</v>
      </c>
      <c r="L2985" s="1" t="s">
        <v>2044</v>
      </c>
      <c r="M2985" s="1">
        <v>2011</v>
      </c>
      <c r="N2985" s="1">
        <v>42.173794988761003</v>
      </c>
      <c r="O2985" s="1">
        <v>-82.538800804052102</v>
      </c>
      <c r="Q2985" s="1" t="s">
        <v>3761</v>
      </c>
      <c r="R2985" s="1" t="s">
        <v>22</v>
      </c>
    </row>
    <row r="2986" spans="1:18" hidden="1" x14ac:dyDescent="0.3">
      <c r="A2986" s="1" t="s">
        <v>2941</v>
      </c>
      <c r="B2986" s="1" t="s">
        <v>2941</v>
      </c>
      <c r="C2986" s="1" t="s">
        <v>3759</v>
      </c>
      <c r="D2986" s="1">
        <v>165.6</v>
      </c>
      <c r="E2986" s="1" t="s">
        <v>3816</v>
      </c>
      <c r="F2986" s="1">
        <v>56</v>
      </c>
      <c r="G2986" s="1" t="str">
        <f t="shared" si="109"/>
        <v>56/72</v>
      </c>
      <c r="H2986" s="1">
        <v>2300</v>
      </c>
      <c r="I2986" s="1">
        <v>101</v>
      </c>
      <c r="J2986" s="1">
        <v>80</v>
      </c>
      <c r="K2986" s="1" t="s">
        <v>866</v>
      </c>
      <c r="L2986" s="1" t="s">
        <v>2044</v>
      </c>
      <c r="M2986" s="1">
        <v>2011</v>
      </c>
      <c r="N2986" s="1">
        <v>42.245363344873397</v>
      </c>
      <c r="O2986" s="1">
        <v>-82.500841404634897</v>
      </c>
      <c r="Q2986" s="1" t="s">
        <v>3761</v>
      </c>
      <c r="R2986" s="1" t="s">
        <v>22</v>
      </c>
    </row>
    <row r="2987" spans="1:18" hidden="1" x14ac:dyDescent="0.3">
      <c r="A2987" s="1" t="s">
        <v>2941</v>
      </c>
      <c r="B2987" s="1" t="s">
        <v>2941</v>
      </c>
      <c r="C2987" s="1" t="s">
        <v>3759</v>
      </c>
      <c r="D2987" s="1">
        <v>165.6</v>
      </c>
      <c r="E2987" s="1" t="s">
        <v>3817</v>
      </c>
      <c r="F2987" s="1">
        <v>57</v>
      </c>
      <c r="G2987" s="1" t="str">
        <f t="shared" si="109"/>
        <v>57/72</v>
      </c>
      <c r="H2987" s="1">
        <v>2300</v>
      </c>
      <c r="I2987" s="1">
        <v>101</v>
      </c>
      <c r="J2987" s="1">
        <v>80</v>
      </c>
      <c r="K2987" s="1" t="s">
        <v>866</v>
      </c>
      <c r="L2987" s="1" t="s">
        <v>2044</v>
      </c>
      <c r="M2987" s="1">
        <v>2011</v>
      </c>
      <c r="N2987" s="1">
        <v>42.247528898616203</v>
      </c>
      <c r="O2987" s="1">
        <v>-82.480204572615506</v>
      </c>
      <c r="Q2987" s="1" t="s">
        <v>3761</v>
      </c>
      <c r="R2987" s="1" t="s">
        <v>22</v>
      </c>
    </row>
    <row r="2988" spans="1:18" hidden="1" x14ac:dyDescent="0.3">
      <c r="A2988" s="1" t="s">
        <v>2941</v>
      </c>
      <c r="B2988" s="1" t="s">
        <v>2941</v>
      </c>
      <c r="C2988" s="1" t="s">
        <v>3759</v>
      </c>
      <c r="D2988" s="1">
        <v>165.6</v>
      </c>
      <c r="E2988" s="1" t="s">
        <v>3818</v>
      </c>
      <c r="F2988" s="1">
        <v>58</v>
      </c>
      <c r="G2988" s="1" t="str">
        <f t="shared" si="109"/>
        <v>58/72</v>
      </c>
      <c r="H2988" s="1">
        <v>2300</v>
      </c>
      <c r="I2988" s="1">
        <v>101</v>
      </c>
      <c r="J2988" s="1">
        <v>80</v>
      </c>
      <c r="K2988" s="1" t="s">
        <v>866</v>
      </c>
      <c r="L2988" s="1" t="s">
        <v>2044</v>
      </c>
      <c r="M2988" s="1">
        <v>2011</v>
      </c>
      <c r="N2988" s="1">
        <v>42.255354595280501</v>
      </c>
      <c r="O2988" s="1">
        <v>-82.455699122253407</v>
      </c>
      <c r="Q2988" s="1" t="s">
        <v>3761</v>
      </c>
      <c r="R2988" s="1" t="s">
        <v>22</v>
      </c>
    </row>
    <row r="2989" spans="1:18" hidden="1" x14ac:dyDescent="0.3">
      <c r="A2989" s="1" t="s">
        <v>2941</v>
      </c>
      <c r="B2989" s="1" t="s">
        <v>2941</v>
      </c>
      <c r="C2989" s="1" t="s">
        <v>3759</v>
      </c>
      <c r="D2989" s="1">
        <v>165.6</v>
      </c>
      <c r="E2989" s="1" t="s">
        <v>3819</v>
      </c>
      <c r="F2989" s="1">
        <v>59</v>
      </c>
      <c r="G2989" s="1" t="str">
        <f t="shared" si="109"/>
        <v>59/72</v>
      </c>
      <c r="H2989" s="1">
        <v>2300</v>
      </c>
      <c r="I2989" s="1">
        <v>101</v>
      </c>
      <c r="J2989" s="1">
        <v>80</v>
      </c>
      <c r="K2989" s="1" t="s">
        <v>866</v>
      </c>
      <c r="L2989" s="1" t="s">
        <v>2044</v>
      </c>
      <c r="M2989" s="1">
        <v>2011</v>
      </c>
      <c r="N2989" s="1">
        <v>42.234516671389102</v>
      </c>
      <c r="O2989" s="1">
        <v>-82.492078179582606</v>
      </c>
      <c r="Q2989" s="1" t="s">
        <v>3761</v>
      </c>
      <c r="R2989" s="1" t="s">
        <v>22</v>
      </c>
    </row>
    <row r="2990" spans="1:18" hidden="1" x14ac:dyDescent="0.3">
      <c r="A2990" s="1" t="s">
        <v>2941</v>
      </c>
      <c r="B2990" s="1" t="s">
        <v>2941</v>
      </c>
      <c r="C2990" s="1" t="s">
        <v>3759</v>
      </c>
      <c r="D2990" s="1">
        <v>165.6</v>
      </c>
      <c r="E2990" s="1" t="s">
        <v>3820</v>
      </c>
      <c r="F2990" s="1">
        <v>60</v>
      </c>
      <c r="G2990" s="1" t="str">
        <f t="shared" si="109"/>
        <v>60/72</v>
      </c>
      <c r="H2990" s="1">
        <v>2300</v>
      </c>
      <c r="I2990" s="1">
        <v>101</v>
      </c>
      <c r="J2990" s="1">
        <v>80</v>
      </c>
      <c r="K2990" s="1" t="s">
        <v>866</v>
      </c>
      <c r="L2990" s="1" t="s">
        <v>2044</v>
      </c>
      <c r="M2990" s="1">
        <v>2011</v>
      </c>
      <c r="N2990" s="1">
        <v>42.234400758165002</v>
      </c>
      <c r="O2990" s="1">
        <v>-82.483941476166805</v>
      </c>
      <c r="Q2990" s="1" t="s">
        <v>3761</v>
      </c>
      <c r="R2990" s="1" t="s">
        <v>22</v>
      </c>
    </row>
    <row r="2991" spans="1:18" hidden="1" x14ac:dyDescent="0.3">
      <c r="A2991" s="1" t="s">
        <v>2941</v>
      </c>
      <c r="B2991" s="1" t="s">
        <v>2941</v>
      </c>
      <c r="C2991" s="1" t="s">
        <v>3759</v>
      </c>
      <c r="D2991" s="1">
        <v>165.6</v>
      </c>
      <c r="E2991" s="1" t="s">
        <v>3821</v>
      </c>
      <c r="F2991" s="1">
        <v>61</v>
      </c>
      <c r="G2991" s="1" t="str">
        <f t="shared" si="109"/>
        <v>61/72</v>
      </c>
      <c r="H2991" s="1">
        <v>2300</v>
      </c>
      <c r="I2991" s="1">
        <v>101</v>
      </c>
      <c r="J2991" s="1">
        <v>80</v>
      </c>
      <c r="K2991" s="1" t="s">
        <v>866</v>
      </c>
      <c r="L2991" s="1" t="s">
        <v>2044</v>
      </c>
      <c r="M2991" s="1">
        <v>2011</v>
      </c>
      <c r="N2991" s="1">
        <v>42.223630945195701</v>
      </c>
      <c r="O2991" s="1">
        <v>-82.502665122120206</v>
      </c>
      <c r="Q2991" s="1" t="s">
        <v>3761</v>
      </c>
      <c r="R2991" s="1" t="s">
        <v>22</v>
      </c>
    </row>
    <row r="2992" spans="1:18" hidden="1" x14ac:dyDescent="0.3">
      <c r="A2992" s="1" t="s">
        <v>2941</v>
      </c>
      <c r="B2992" s="1" t="s">
        <v>2941</v>
      </c>
      <c r="C2992" s="1" t="s">
        <v>3759</v>
      </c>
      <c r="D2992" s="1">
        <v>165.6</v>
      </c>
      <c r="E2992" s="1" t="s">
        <v>3822</v>
      </c>
      <c r="F2992" s="1">
        <v>62</v>
      </c>
      <c r="G2992" s="1" t="str">
        <f t="shared" si="109"/>
        <v>62/72</v>
      </c>
      <c r="H2992" s="1">
        <v>2300</v>
      </c>
      <c r="I2992" s="1">
        <v>101</v>
      </c>
      <c r="J2992" s="1">
        <v>80</v>
      </c>
      <c r="K2992" s="1" t="s">
        <v>866</v>
      </c>
      <c r="L2992" s="1" t="s">
        <v>2044</v>
      </c>
      <c r="M2992" s="1">
        <v>2011</v>
      </c>
      <c r="N2992" s="1">
        <v>42.2231017533325</v>
      </c>
      <c r="O2992" s="1">
        <v>-82.498216649620801</v>
      </c>
      <c r="Q2992" s="1" t="s">
        <v>3761</v>
      </c>
      <c r="R2992" s="1" t="s">
        <v>22</v>
      </c>
    </row>
    <row r="2993" spans="1:18" hidden="1" x14ac:dyDescent="0.3">
      <c r="A2993" s="1" t="s">
        <v>2941</v>
      </c>
      <c r="B2993" s="1" t="s">
        <v>2941</v>
      </c>
      <c r="C2993" s="1" t="s">
        <v>3759</v>
      </c>
      <c r="D2993" s="1">
        <v>165.6</v>
      </c>
      <c r="E2993" s="1" t="s">
        <v>3823</v>
      </c>
      <c r="F2993" s="1">
        <v>63</v>
      </c>
      <c r="G2993" s="1" t="str">
        <f t="shared" si="109"/>
        <v>63/72</v>
      </c>
      <c r="H2993" s="1">
        <v>2300</v>
      </c>
      <c r="I2993" s="1">
        <v>101</v>
      </c>
      <c r="J2993" s="1">
        <v>80</v>
      </c>
      <c r="K2993" s="1" t="s">
        <v>866</v>
      </c>
      <c r="L2993" s="1" t="s">
        <v>2044</v>
      </c>
      <c r="M2993" s="1">
        <v>2011</v>
      </c>
      <c r="N2993" s="1">
        <v>42.222429705254598</v>
      </c>
      <c r="O2993" s="1">
        <v>-82.494287695604498</v>
      </c>
      <c r="Q2993" s="1" t="s">
        <v>3761</v>
      </c>
      <c r="R2993" s="1" t="s">
        <v>22</v>
      </c>
    </row>
    <row r="2994" spans="1:18" hidden="1" x14ac:dyDescent="0.3">
      <c r="A2994" s="1" t="s">
        <v>2941</v>
      </c>
      <c r="B2994" s="1" t="s">
        <v>2941</v>
      </c>
      <c r="C2994" s="1" t="s">
        <v>3759</v>
      </c>
      <c r="D2994" s="1">
        <v>165.6</v>
      </c>
      <c r="E2994" s="1" t="s">
        <v>3824</v>
      </c>
      <c r="F2994" s="1">
        <v>64</v>
      </c>
      <c r="G2994" s="1" t="str">
        <f t="shared" si="109"/>
        <v>64/72</v>
      </c>
      <c r="H2994" s="1">
        <v>2300</v>
      </c>
      <c r="I2994" s="1">
        <v>101</v>
      </c>
      <c r="J2994" s="1">
        <v>80</v>
      </c>
      <c r="K2994" s="1" t="s">
        <v>866</v>
      </c>
      <c r="L2994" s="1" t="s">
        <v>2044</v>
      </c>
      <c r="M2994" s="1">
        <v>2011</v>
      </c>
      <c r="N2994" s="1">
        <v>42.226558149613098</v>
      </c>
      <c r="O2994" s="1">
        <v>-82.485238998474998</v>
      </c>
      <c r="Q2994" s="1" t="s">
        <v>3761</v>
      </c>
      <c r="R2994" s="1" t="s">
        <v>22</v>
      </c>
    </row>
    <row r="2995" spans="1:18" hidden="1" x14ac:dyDescent="0.3">
      <c r="A2995" s="1" t="s">
        <v>2941</v>
      </c>
      <c r="B2995" s="1" t="s">
        <v>2941</v>
      </c>
      <c r="C2995" s="1" t="s">
        <v>3759</v>
      </c>
      <c r="D2995" s="1">
        <v>165.6</v>
      </c>
      <c r="E2995" s="1" t="s">
        <v>3825</v>
      </c>
      <c r="F2995" s="1">
        <v>65</v>
      </c>
      <c r="G2995" s="1" t="str">
        <f t="shared" ref="G2995:G3002" si="110">F2995&amp;"/"&amp;72</f>
        <v>65/72</v>
      </c>
      <c r="H2995" s="1">
        <v>2300</v>
      </c>
      <c r="I2995" s="1">
        <v>101</v>
      </c>
      <c r="J2995" s="1">
        <v>80</v>
      </c>
      <c r="K2995" s="1" t="s">
        <v>866</v>
      </c>
      <c r="L2995" s="1" t="s">
        <v>2044</v>
      </c>
      <c r="M2995" s="1">
        <v>2011</v>
      </c>
      <c r="N2995" s="1">
        <v>42.210809696151202</v>
      </c>
      <c r="O2995" s="1">
        <v>-82.505679720812907</v>
      </c>
      <c r="Q2995" s="1" t="s">
        <v>3761</v>
      </c>
      <c r="R2995" s="1" t="s">
        <v>22</v>
      </c>
    </row>
    <row r="2996" spans="1:18" hidden="1" x14ac:dyDescent="0.3">
      <c r="A2996" s="1" t="s">
        <v>2941</v>
      </c>
      <c r="B2996" s="1" t="s">
        <v>2941</v>
      </c>
      <c r="C2996" s="1" t="s">
        <v>3759</v>
      </c>
      <c r="D2996" s="1">
        <v>165.6</v>
      </c>
      <c r="E2996" s="1" t="s">
        <v>3826</v>
      </c>
      <c r="F2996" s="1">
        <v>66</v>
      </c>
      <c r="G2996" s="1" t="str">
        <f t="shared" si="110"/>
        <v>66/72</v>
      </c>
      <c r="H2996" s="1">
        <v>2300</v>
      </c>
      <c r="I2996" s="1">
        <v>101</v>
      </c>
      <c r="J2996" s="1">
        <v>80</v>
      </c>
      <c r="K2996" s="1" t="s">
        <v>866</v>
      </c>
      <c r="L2996" s="1" t="s">
        <v>2044</v>
      </c>
      <c r="M2996" s="1">
        <v>2011</v>
      </c>
      <c r="N2996" s="1">
        <v>42.207974312277202</v>
      </c>
      <c r="O2996" s="1">
        <v>-82.4961662030735</v>
      </c>
      <c r="Q2996" s="1" t="s">
        <v>3761</v>
      </c>
      <c r="R2996" s="1" t="s">
        <v>22</v>
      </c>
    </row>
    <row r="2997" spans="1:18" hidden="1" x14ac:dyDescent="0.3">
      <c r="A2997" s="1" t="s">
        <v>2941</v>
      </c>
      <c r="B2997" s="1" t="s">
        <v>2941</v>
      </c>
      <c r="C2997" s="1" t="s">
        <v>3759</v>
      </c>
      <c r="D2997" s="1">
        <v>165.6</v>
      </c>
      <c r="E2997" s="1" t="s">
        <v>3827</v>
      </c>
      <c r="F2997" s="1">
        <v>67</v>
      </c>
      <c r="G2997" s="1" t="str">
        <f t="shared" si="110"/>
        <v>67/72</v>
      </c>
      <c r="H2997" s="1">
        <v>2300</v>
      </c>
      <c r="I2997" s="1">
        <v>101</v>
      </c>
      <c r="J2997" s="1">
        <v>80</v>
      </c>
      <c r="K2997" s="1" t="s">
        <v>866</v>
      </c>
      <c r="L2997" s="1" t="s">
        <v>2044</v>
      </c>
      <c r="M2997" s="1">
        <v>2011</v>
      </c>
      <c r="N2997" s="1">
        <v>42.208058979950302</v>
      </c>
      <c r="O2997" s="1">
        <v>-82.488219409789593</v>
      </c>
      <c r="Q2997" s="1" t="s">
        <v>3761</v>
      </c>
      <c r="R2997" s="1" t="s">
        <v>22</v>
      </c>
    </row>
    <row r="2998" spans="1:18" hidden="1" x14ac:dyDescent="0.3">
      <c r="A2998" s="1" t="s">
        <v>2941</v>
      </c>
      <c r="B2998" s="1" t="s">
        <v>2941</v>
      </c>
      <c r="C2998" s="1" t="s">
        <v>3759</v>
      </c>
      <c r="D2998" s="1">
        <v>165.6</v>
      </c>
      <c r="E2998" s="1" t="s">
        <v>3828</v>
      </c>
      <c r="F2998" s="1">
        <v>68</v>
      </c>
      <c r="G2998" s="1" t="str">
        <f t="shared" si="110"/>
        <v>68/72</v>
      </c>
      <c r="H2998" s="1">
        <v>2300</v>
      </c>
      <c r="I2998" s="1">
        <v>101</v>
      </c>
      <c r="J2998" s="1">
        <v>80</v>
      </c>
      <c r="K2998" s="1" t="s">
        <v>866</v>
      </c>
      <c r="L2998" s="1" t="s">
        <v>2044</v>
      </c>
      <c r="M2998" s="1">
        <v>2011</v>
      </c>
      <c r="N2998" s="1">
        <v>42.208559358459901</v>
      </c>
      <c r="O2998" s="1">
        <v>-82.478101847737605</v>
      </c>
      <c r="Q2998" s="1" t="s">
        <v>3761</v>
      </c>
      <c r="R2998" s="1" t="s">
        <v>22</v>
      </c>
    </row>
    <row r="2999" spans="1:18" hidden="1" x14ac:dyDescent="0.3">
      <c r="A2999" s="1" t="s">
        <v>2941</v>
      </c>
      <c r="B2999" s="1" t="s">
        <v>2941</v>
      </c>
      <c r="C2999" s="1" t="s">
        <v>3759</v>
      </c>
      <c r="D2999" s="1">
        <v>165.6</v>
      </c>
      <c r="E2999" s="1" t="s">
        <v>3829</v>
      </c>
      <c r="F2999" s="1">
        <v>69</v>
      </c>
      <c r="G2999" s="1" t="str">
        <f t="shared" si="110"/>
        <v>69/72</v>
      </c>
      <c r="H2999" s="1">
        <v>2300</v>
      </c>
      <c r="I2999" s="1">
        <v>101</v>
      </c>
      <c r="J2999" s="1">
        <v>80</v>
      </c>
      <c r="K2999" s="1" t="s">
        <v>866</v>
      </c>
      <c r="L2999" s="1" t="s">
        <v>2044</v>
      </c>
      <c r="M2999" s="1">
        <v>2011</v>
      </c>
      <c r="N2999" s="1">
        <v>42.206182433769399</v>
      </c>
      <c r="O2999" s="1">
        <v>-82.459252706640299</v>
      </c>
      <c r="Q2999" s="1" t="s">
        <v>3761</v>
      </c>
      <c r="R2999" s="1" t="s">
        <v>22</v>
      </c>
    </row>
    <row r="3000" spans="1:18" hidden="1" x14ac:dyDescent="0.3">
      <c r="A3000" s="1" t="s">
        <v>2941</v>
      </c>
      <c r="B3000" s="1" t="s">
        <v>2941</v>
      </c>
      <c r="C3000" s="1" t="s">
        <v>3759</v>
      </c>
      <c r="D3000" s="1">
        <v>165.6</v>
      </c>
      <c r="E3000" s="1" t="s">
        <v>3830</v>
      </c>
      <c r="F3000" s="1">
        <v>70</v>
      </c>
      <c r="G3000" s="1" t="str">
        <f t="shared" si="110"/>
        <v>70/72</v>
      </c>
      <c r="H3000" s="1">
        <v>2300</v>
      </c>
      <c r="I3000" s="1">
        <v>101</v>
      </c>
      <c r="J3000" s="1">
        <v>80</v>
      </c>
      <c r="K3000" s="1" t="s">
        <v>866</v>
      </c>
      <c r="L3000" s="1" t="s">
        <v>2044</v>
      </c>
      <c r="M3000" s="1">
        <v>2011</v>
      </c>
      <c r="N3000" s="1">
        <v>42.196371241904899</v>
      </c>
      <c r="O3000" s="1">
        <v>-82.504206200029699</v>
      </c>
      <c r="Q3000" s="1" t="s">
        <v>3761</v>
      </c>
      <c r="R3000" s="1" t="s">
        <v>22</v>
      </c>
    </row>
    <row r="3001" spans="1:18" hidden="1" x14ac:dyDescent="0.3">
      <c r="A3001" s="1" t="s">
        <v>2941</v>
      </c>
      <c r="B3001" s="1" t="s">
        <v>2941</v>
      </c>
      <c r="C3001" s="1" t="s">
        <v>3759</v>
      </c>
      <c r="D3001" s="1">
        <v>165.6</v>
      </c>
      <c r="E3001" s="1" t="s">
        <v>3831</v>
      </c>
      <c r="F3001" s="1">
        <v>71</v>
      </c>
      <c r="G3001" s="1" t="str">
        <f t="shared" si="110"/>
        <v>71/72</v>
      </c>
      <c r="H3001" s="1">
        <v>2300</v>
      </c>
      <c r="I3001" s="1">
        <v>101</v>
      </c>
      <c r="J3001" s="1">
        <v>80</v>
      </c>
      <c r="K3001" s="1" t="s">
        <v>866</v>
      </c>
      <c r="L3001" s="1" t="s">
        <v>2044</v>
      </c>
      <c r="M3001" s="1">
        <v>2011</v>
      </c>
      <c r="N3001" s="1">
        <v>42.197748138104899</v>
      </c>
      <c r="O3001" s="1">
        <v>-82.494465724803902</v>
      </c>
      <c r="Q3001" s="1" t="s">
        <v>3761</v>
      </c>
      <c r="R3001" s="1" t="s">
        <v>22</v>
      </c>
    </row>
    <row r="3002" spans="1:18" hidden="1" x14ac:dyDescent="0.3">
      <c r="A3002" s="1" t="s">
        <v>2941</v>
      </c>
      <c r="B3002" s="1" t="s">
        <v>2941</v>
      </c>
      <c r="C3002" s="1" t="s">
        <v>3759</v>
      </c>
      <c r="D3002" s="1">
        <v>165.6</v>
      </c>
      <c r="E3002" s="1" t="s">
        <v>3832</v>
      </c>
      <c r="F3002" s="1">
        <v>72</v>
      </c>
      <c r="G3002" s="1" t="str">
        <f t="shared" si="110"/>
        <v>72/72</v>
      </c>
      <c r="H3002" s="1">
        <v>2300</v>
      </c>
      <c r="I3002" s="1">
        <v>101</v>
      </c>
      <c r="J3002" s="1">
        <v>80</v>
      </c>
      <c r="K3002" s="1" t="s">
        <v>866</v>
      </c>
      <c r="L3002" s="1" t="s">
        <v>2044</v>
      </c>
      <c r="M3002" s="1">
        <v>2011</v>
      </c>
      <c r="N3002" s="1">
        <v>42.197739822960003</v>
      </c>
      <c r="O3002" s="1">
        <v>-82.489483415931105</v>
      </c>
      <c r="Q3002" s="1" t="s">
        <v>3761</v>
      </c>
      <c r="R3002" s="1" t="s">
        <v>22</v>
      </c>
    </row>
    <row r="3003" spans="1:18" hidden="1" x14ac:dyDescent="0.3">
      <c r="A3003" s="1" t="s">
        <v>2941</v>
      </c>
      <c r="B3003" s="1" t="s">
        <v>2941</v>
      </c>
      <c r="C3003" s="1" t="s">
        <v>3975</v>
      </c>
      <c r="D3003" s="1">
        <v>22.92</v>
      </c>
      <c r="E3003" s="1" t="s">
        <v>3976</v>
      </c>
      <c r="F3003" s="1">
        <v>1</v>
      </c>
      <c r="G3003" s="1" t="str">
        <f t="shared" ref="G3003:G3012" si="111">F3003&amp;"/"&amp;10</f>
        <v>1/10</v>
      </c>
      <c r="H3003" s="1">
        <v>2300</v>
      </c>
      <c r="I3003" s="1">
        <v>101</v>
      </c>
      <c r="J3003" s="1">
        <v>80</v>
      </c>
      <c r="K3003" s="1" t="s">
        <v>866</v>
      </c>
      <c r="L3003" s="1" t="s">
        <v>2044</v>
      </c>
      <c r="M3003" s="1">
        <v>2012</v>
      </c>
      <c r="N3003" s="1">
        <v>43.797743924580303</v>
      </c>
      <c r="O3003" s="1">
        <v>-80.596783337172397</v>
      </c>
      <c r="Q3003" s="1" t="s">
        <v>3977</v>
      </c>
      <c r="R3003" s="1" t="s">
        <v>22</v>
      </c>
    </row>
    <row r="3004" spans="1:18" hidden="1" x14ac:dyDescent="0.3">
      <c r="A3004" s="1" t="s">
        <v>2941</v>
      </c>
      <c r="B3004" s="1" t="s">
        <v>2941</v>
      </c>
      <c r="C3004" s="1" t="s">
        <v>3975</v>
      </c>
      <c r="D3004" s="1">
        <v>22.92</v>
      </c>
      <c r="E3004" s="1" t="s">
        <v>3978</v>
      </c>
      <c r="F3004" s="1">
        <v>2</v>
      </c>
      <c r="G3004" s="1" t="str">
        <f t="shared" si="111"/>
        <v>2/10</v>
      </c>
      <c r="H3004" s="1">
        <v>2300</v>
      </c>
      <c r="I3004" s="1">
        <v>101</v>
      </c>
      <c r="J3004" s="1">
        <v>80</v>
      </c>
      <c r="K3004" s="1" t="s">
        <v>866</v>
      </c>
      <c r="L3004" s="1" t="s">
        <v>2044</v>
      </c>
      <c r="M3004" s="1">
        <v>2012</v>
      </c>
      <c r="N3004" s="1">
        <v>43.796995839965</v>
      </c>
      <c r="O3004" s="1">
        <v>-80.592616811240603</v>
      </c>
      <c r="Q3004" s="1" t="s">
        <v>3977</v>
      </c>
      <c r="R3004" s="1" t="s">
        <v>22</v>
      </c>
    </row>
    <row r="3005" spans="1:18" hidden="1" x14ac:dyDescent="0.3">
      <c r="A3005" s="1" t="s">
        <v>2941</v>
      </c>
      <c r="B3005" s="1" t="s">
        <v>2941</v>
      </c>
      <c r="C3005" s="1" t="s">
        <v>3975</v>
      </c>
      <c r="D3005" s="1">
        <v>22.92</v>
      </c>
      <c r="E3005" s="1" t="s">
        <v>3979</v>
      </c>
      <c r="F3005" s="1">
        <v>3</v>
      </c>
      <c r="G3005" s="1" t="str">
        <f t="shared" si="111"/>
        <v>3/10</v>
      </c>
      <c r="H3005" s="1">
        <v>2300</v>
      </c>
      <c r="I3005" s="1">
        <v>101</v>
      </c>
      <c r="J3005" s="1">
        <v>80</v>
      </c>
      <c r="K3005" s="1" t="s">
        <v>866</v>
      </c>
      <c r="L3005" s="1" t="s">
        <v>2044</v>
      </c>
      <c r="M3005" s="1">
        <v>2012</v>
      </c>
      <c r="N3005" s="1">
        <v>43.795323629061699</v>
      </c>
      <c r="O3005" s="1">
        <v>-80.589449075946007</v>
      </c>
      <c r="Q3005" s="1" t="s">
        <v>3977</v>
      </c>
      <c r="R3005" s="1" t="s">
        <v>22</v>
      </c>
    </row>
    <row r="3006" spans="1:18" hidden="1" x14ac:dyDescent="0.3">
      <c r="A3006" s="1" t="s">
        <v>2941</v>
      </c>
      <c r="B3006" s="1" t="s">
        <v>2941</v>
      </c>
      <c r="C3006" s="1" t="s">
        <v>3975</v>
      </c>
      <c r="D3006" s="1">
        <v>22.92</v>
      </c>
      <c r="E3006" s="1" t="s">
        <v>3980</v>
      </c>
      <c r="F3006" s="1">
        <v>4</v>
      </c>
      <c r="G3006" s="1" t="str">
        <f t="shared" si="111"/>
        <v>4/10</v>
      </c>
      <c r="H3006" s="1">
        <v>2300</v>
      </c>
      <c r="I3006" s="1">
        <v>101</v>
      </c>
      <c r="J3006" s="1">
        <v>80</v>
      </c>
      <c r="K3006" s="1" t="s">
        <v>866</v>
      </c>
      <c r="L3006" s="1" t="s">
        <v>2044</v>
      </c>
      <c r="M3006" s="1">
        <v>2012</v>
      </c>
      <c r="N3006" s="1">
        <v>43.793686106868499</v>
      </c>
      <c r="O3006" s="1">
        <v>-80.583511418194107</v>
      </c>
      <c r="Q3006" s="1" t="s">
        <v>3977</v>
      </c>
      <c r="R3006" s="1" t="s">
        <v>22</v>
      </c>
    </row>
    <row r="3007" spans="1:18" hidden="1" x14ac:dyDescent="0.3">
      <c r="A3007" s="1" t="s">
        <v>2941</v>
      </c>
      <c r="B3007" s="1" t="s">
        <v>2941</v>
      </c>
      <c r="C3007" s="1" t="s">
        <v>3975</v>
      </c>
      <c r="D3007" s="1">
        <v>22.92</v>
      </c>
      <c r="E3007" s="1" t="s">
        <v>3981</v>
      </c>
      <c r="F3007" s="1">
        <v>5</v>
      </c>
      <c r="G3007" s="1" t="str">
        <f t="shared" si="111"/>
        <v>5/10</v>
      </c>
      <c r="H3007" s="1">
        <v>2300</v>
      </c>
      <c r="I3007" s="1">
        <v>101</v>
      </c>
      <c r="J3007" s="1">
        <v>80</v>
      </c>
      <c r="K3007" s="1" t="s">
        <v>866</v>
      </c>
      <c r="L3007" s="1" t="s">
        <v>2044</v>
      </c>
      <c r="M3007" s="1">
        <v>2012</v>
      </c>
      <c r="N3007" s="1">
        <v>43.791361509866498</v>
      </c>
      <c r="O3007" s="1">
        <v>-80.582829646555297</v>
      </c>
      <c r="Q3007" s="1" t="s">
        <v>3977</v>
      </c>
      <c r="R3007" s="1" t="s">
        <v>22</v>
      </c>
    </row>
    <row r="3008" spans="1:18" hidden="1" x14ac:dyDescent="0.3">
      <c r="A3008" s="1" t="s">
        <v>2941</v>
      </c>
      <c r="B3008" s="1" t="s">
        <v>2941</v>
      </c>
      <c r="C3008" s="1" t="s">
        <v>3975</v>
      </c>
      <c r="D3008" s="1">
        <v>22.92</v>
      </c>
      <c r="E3008" s="1" t="s">
        <v>3982</v>
      </c>
      <c r="F3008" s="1">
        <v>6</v>
      </c>
      <c r="G3008" s="1" t="str">
        <f t="shared" si="111"/>
        <v>6/10</v>
      </c>
      <c r="H3008" s="1">
        <v>2300</v>
      </c>
      <c r="I3008" s="1">
        <v>101</v>
      </c>
      <c r="J3008" s="1">
        <v>80</v>
      </c>
      <c r="K3008" s="1" t="s">
        <v>866</v>
      </c>
      <c r="L3008" s="1" t="s">
        <v>2044</v>
      </c>
      <c r="M3008" s="1">
        <v>2012</v>
      </c>
      <c r="N3008" s="1">
        <v>43.791368196315602</v>
      </c>
      <c r="O3008" s="1">
        <v>-80.587773580967905</v>
      </c>
      <c r="Q3008" s="1" t="s">
        <v>3977</v>
      </c>
      <c r="R3008" s="1" t="s">
        <v>22</v>
      </c>
    </row>
    <row r="3009" spans="1:18" hidden="1" x14ac:dyDescent="0.3">
      <c r="A3009" s="1" t="s">
        <v>2941</v>
      </c>
      <c r="B3009" s="1" t="s">
        <v>2941</v>
      </c>
      <c r="C3009" s="1" t="s">
        <v>3975</v>
      </c>
      <c r="D3009" s="1">
        <v>22.92</v>
      </c>
      <c r="E3009" s="1" t="s">
        <v>3983</v>
      </c>
      <c r="F3009" s="1">
        <v>7</v>
      </c>
      <c r="G3009" s="1" t="str">
        <f t="shared" si="111"/>
        <v>7/10</v>
      </c>
      <c r="H3009" s="1">
        <v>2300</v>
      </c>
      <c r="I3009" s="1">
        <v>101</v>
      </c>
      <c r="J3009" s="1">
        <v>80</v>
      </c>
      <c r="K3009" s="1" t="s">
        <v>866</v>
      </c>
      <c r="L3009" s="1" t="s">
        <v>2044</v>
      </c>
      <c r="M3009" s="1">
        <v>2012</v>
      </c>
      <c r="N3009" s="1">
        <v>43.790954469478002</v>
      </c>
      <c r="O3009" s="1">
        <v>-80.593145975949</v>
      </c>
      <c r="Q3009" s="1" t="s">
        <v>3977</v>
      </c>
      <c r="R3009" s="1" t="s">
        <v>22</v>
      </c>
    </row>
    <row r="3010" spans="1:18" hidden="1" x14ac:dyDescent="0.3">
      <c r="A3010" s="1" t="s">
        <v>2941</v>
      </c>
      <c r="B3010" s="1" t="s">
        <v>2941</v>
      </c>
      <c r="C3010" s="1" t="s">
        <v>3975</v>
      </c>
      <c r="D3010" s="1">
        <v>22.92</v>
      </c>
      <c r="E3010" s="1" t="s">
        <v>3984</v>
      </c>
      <c r="F3010" s="1">
        <v>8</v>
      </c>
      <c r="G3010" s="1" t="str">
        <f t="shared" si="111"/>
        <v>8/10</v>
      </c>
      <c r="H3010" s="1">
        <v>2300</v>
      </c>
      <c r="I3010" s="1">
        <v>101</v>
      </c>
      <c r="J3010" s="1">
        <v>80</v>
      </c>
      <c r="K3010" s="1" t="s">
        <v>866</v>
      </c>
      <c r="L3010" s="1" t="s">
        <v>2044</v>
      </c>
      <c r="M3010" s="1">
        <v>2012</v>
      </c>
      <c r="N3010" s="1">
        <v>43.791115256258898</v>
      </c>
      <c r="O3010" s="1">
        <v>-80.598104985179305</v>
      </c>
      <c r="Q3010" s="1" t="s">
        <v>3977</v>
      </c>
      <c r="R3010" s="1" t="s">
        <v>22</v>
      </c>
    </row>
    <row r="3011" spans="1:18" hidden="1" x14ac:dyDescent="0.3">
      <c r="A3011" s="1" t="s">
        <v>2941</v>
      </c>
      <c r="B3011" s="1" t="s">
        <v>2941</v>
      </c>
      <c r="C3011" s="1" t="s">
        <v>3975</v>
      </c>
      <c r="D3011" s="1">
        <v>22.92</v>
      </c>
      <c r="E3011" s="1" t="s">
        <v>3985</v>
      </c>
      <c r="F3011" s="1">
        <v>9</v>
      </c>
      <c r="G3011" s="1" t="str">
        <f t="shared" si="111"/>
        <v>9/10</v>
      </c>
      <c r="H3011" s="1">
        <v>2221</v>
      </c>
      <c r="I3011" s="1">
        <v>101</v>
      </c>
      <c r="J3011" s="1">
        <v>80</v>
      </c>
      <c r="K3011" s="1" t="s">
        <v>866</v>
      </c>
      <c r="L3011" s="1" t="s">
        <v>3986</v>
      </c>
      <c r="M3011" s="1">
        <v>2012</v>
      </c>
      <c r="N3011" s="1">
        <v>43.781988599999998</v>
      </c>
      <c r="O3011" s="1">
        <v>-80.5813998</v>
      </c>
      <c r="Q3011" s="1" t="s">
        <v>3977</v>
      </c>
      <c r="R3011" s="1" t="s">
        <v>22</v>
      </c>
    </row>
    <row r="3012" spans="1:18" hidden="1" x14ac:dyDescent="0.3">
      <c r="A3012" s="1" t="s">
        <v>2941</v>
      </c>
      <c r="B3012" s="1" t="s">
        <v>2941</v>
      </c>
      <c r="C3012" s="1" t="s">
        <v>3975</v>
      </c>
      <c r="D3012" s="1">
        <v>22.92</v>
      </c>
      <c r="E3012" s="1" t="s">
        <v>3987</v>
      </c>
      <c r="F3012" s="1">
        <v>10</v>
      </c>
      <c r="G3012" s="1" t="str">
        <f t="shared" si="111"/>
        <v>10/10</v>
      </c>
      <c r="H3012" s="1">
        <v>2300</v>
      </c>
      <c r="I3012" s="1">
        <v>101</v>
      </c>
      <c r="J3012" s="1">
        <v>80</v>
      </c>
      <c r="K3012" s="1" t="s">
        <v>866</v>
      </c>
      <c r="L3012" s="1" t="s">
        <v>2044</v>
      </c>
      <c r="M3012" s="1">
        <v>2012</v>
      </c>
      <c r="N3012" s="1">
        <v>43.777202899999999</v>
      </c>
      <c r="O3012" s="1">
        <v>-80.580955799999998</v>
      </c>
      <c r="Q3012" s="1" t="s">
        <v>3977</v>
      </c>
      <c r="R3012" s="1" t="s">
        <v>22</v>
      </c>
    </row>
    <row r="3013" spans="1:18" hidden="1" x14ac:dyDescent="0.3">
      <c r="A3013" s="1" t="s">
        <v>2941</v>
      </c>
      <c r="B3013" s="1" t="s">
        <v>2941</v>
      </c>
      <c r="C3013" s="1" t="s">
        <v>3252</v>
      </c>
      <c r="D3013" s="1">
        <v>8.25</v>
      </c>
      <c r="E3013" s="1" t="s">
        <v>3253</v>
      </c>
      <c r="F3013" s="1">
        <v>1</v>
      </c>
      <c r="G3013" s="1" t="str">
        <f>F3013&amp;"/"&amp;5</f>
        <v>1/5</v>
      </c>
      <c r="H3013" s="1">
        <v>1650</v>
      </c>
      <c r="I3013" s="1">
        <v>82</v>
      </c>
      <c r="J3013" s="1">
        <v>80</v>
      </c>
      <c r="K3013" s="1" t="s">
        <v>25</v>
      </c>
      <c r="L3013" s="1" t="s">
        <v>2107</v>
      </c>
      <c r="M3013" s="1">
        <v>2008</v>
      </c>
      <c r="N3013" s="1">
        <v>44.243476728502202</v>
      </c>
      <c r="O3013" s="1">
        <v>-81.5748223123598</v>
      </c>
      <c r="Q3013" s="1" t="s">
        <v>3254</v>
      </c>
      <c r="R3013" s="1" t="s">
        <v>22</v>
      </c>
    </row>
    <row r="3014" spans="1:18" hidden="1" x14ac:dyDescent="0.3">
      <c r="A3014" s="1" t="s">
        <v>2941</v>
      </c>
      <c r="B3014" s="1" t="s">
        <v>2941</v>
      </c>
      <c r="C3014" s="1" t="s">
        <v>3252</v>
      </c>
      <c r="D3014" s="1">
        <v>8.25</v>
      </c>
      <c r="E3014" s="1" t="s">
        <v>3255</v>
      </c>
      <c r="F3014" s="1">
        <v>2</v>
      </c>
      <c r="G3014" s="1" t="str">
        <f>F3014&amp;"/"&amp;5</f>
        <v>2/5</v>
      </c>
      <c r="H3014" s="1">
        <v>1650</v>
      </c>
      <c r="I3014" s="1">
        <v>82</v>
      </c>
      <c r="J3014" s="1">
        <v>80</v>
      </c>
      <c r="K3014" s="1" t="s">
        <v>25</v>
      </c>
      <c r="L3014" s="1" t="s">
        <v>2107</v>
      </c>
      <c r="M3014" s="1">
        <v>2008</v>
      </c>
      <c r="N3014" s="1">
        <v>44.2445795417174</v>
      </c>
      <c r="O3014" s="1">
        <v>-81.571378024977506</v>
      </c>
      <c r="Q3014" s="1" t="s">
        <v>3254</v>
      </c>
      <c r="R3014" s="1" t="s">
        <v>22</v>
      </c>
    </row>
    <row r="3015" spans="1:18" hidden="1" x14ac:dyDescent="0.3">
      <c r="A3015" s="1" t="s">
        <v>2941</v>
      </c>
      <c r="B3015" s="1" t="s">
        <v>2941</v>
      </c>
      <c r="C3015" s="1" t="s">
        <v>3252</v>
      </c>
      <c r="D3015" s="1">
        <v>8.25</v>
      </c>
      <c r="E3015" s="1" t="s">
        <v>3256</v>
      </c>
      <c r="F3015" s="1">
        <v>3</v>
      </c>
      <c r="G3015" s="1" t="str">
        <f>F3015&amp;"/"&amp;5</f>
        <v>3/5</v>
      </c>
      <c r="H3015" s="1">
        <v>1650</v>
      </c>
      <c r="I3015" s="1">
        <v>82</v>
      </c>
      <c r="J3015" s="1">
        <v>80</v>
      </c>
      <c r="K3015" s="1" t="s">
        <v>25</v>
      </c>
      <c r="L3015" s="1" t="s">
        <v>2107</v>
      </c>
      <c r="M3015" s="1">
        <v>2008</v>
      </c>
      <c r="N3015" s="1">
        <v>44.246039981002397</v>
      </c>
      <c r="O3015" s="1">
        <v>-81.562553137254696</v>
      </c>
      <c r="Q3015" s="1" t="s">
        <v>3254</v>
      </c>
      <c r="R3015" s="1" t="s">
        <v>22</v>
      </c>
    </row>
    <row r="3016" spans="1:18" hidden="1" x14ac:dyDescent="0.3">
      <c r="A3016" s="1" t="s">
        <v>2941</v>
      </c>
      <c r="B3016" s="1" t="s">
        <v>2941</v>
      </c>
      <c r="C3016" s="1" t="s">
        <v>3252</v>
      </c>
      <c r="D3016" s="1">
        <v>8.25</v>
      </c>
      <c r="E3016" s="1" t="s">
        <v>3257</v>
      </c>
      <c r="F3016" s="1">
        <v>4</v>
      </c>
      <c r="G3016" s="1" t="str">
        <f>F3016&amp;"/"&amp;5</f>
        <v>4/5</v>
      </c>
      <c r="H3016" s="1">
        <v>1650</v>
      </c>
      <c r="I3016" s="1">
        <v>82</v>
      </c>
      <c r="J3016" s="1">
        <v>80</v>
      </c>
      <c r="K3016" s="1" t="s">
        <v>25</v>
      </c>
      <c r="L3016" s="1" t="s">
        <v>2107</v>
      </c>
      <c r="M3016" s="1">
        <v>2008</v>
      </c>
      <c r="N3016" s="1">
        <v>44.247750622153703</v>
      </c>
      <c r="O3016" s="1">
        <v>-81.571596806241502</v>
      </c>
      <c r="Q3016" s="1" t="s">
        <v>3254</v>
      </c>
      <c r="R3016" s="1" t="s">
        <v>22</v>
      </c>
    </row>
    <row r="3017" spans="1:18" hidden="1" x14ac:dyDescent="0.3">
      <c r="A3017" s="1" t="s">
        <v>2941</v>
      </c>
      <c r="B3017" s="1" t="s">
        <v>2941</v>
      </c>
      <c r="C3017" s="1" t="s">
        <v>3252</v>
      </c>
      <c r="D3017" s="1">
        <v>8.25</v>
      </c>
      <c r="E3017" s="1" t="s">
        <v>3258</v>
      </c>
      <c r="F3017" s="1">
        <v>5</v>
      </c>
      <c r="G3017" s="1" t="str">
        <f>F3017&amp;"/"&amp;5</f>
        <v>5/5</v>
      </c>
      <c r="H3017" s="1">
        <v>1650</v>
      </c>
      <c r="I3017" s="1">
        <v>82</v>
      </c>
      <c r="J3017" s="1">
        <v>80</v>
      </c>
      <c r="K3017" s="1" t="s">
        <v>25</v>
      </c>
      <c r="L3017" s="1" t="s">
        <v>2107</v>
      </c>
      <c r="M3017" s="1">
        <v>2008</v>
      </c>
      <c r="N3017" s="1">
        <v>44.247323145488899</v>
      </c>
      <c r="O3017" s="1">
        <v>-81.566321989856803</v>
      </c>
      <c r="Q3017" s="1" t="s">
        <v>3254</v>
      </c>
      <c r="R3017" s="1" t="s">
        <v>22</v>
      </c>
    </row>
    <row r="3018" spans="1:18" hidden="1" x14ac:dyDescent="0.3">
      <c r="A3018" s="1" t="s">
        <v>2941</v>
      </c>
      <c r="B3018" s="1" t="s">
        <v>2941</v>
      </c>
      <c r="C3018" s="1" t="s">
        <v>3259</v>
      </c>
      <c r="D3018" s="1">
        <v>9.9</v>
      </c>
      <c r="E3018" s="1" t="s">
        <v>3260</v>
      </c>
      <c r="F3018" s="1">
        <v>1</v>
      </c>
      <c r="G3018" s="1" t="str">
        <f t="shared" ref="G3018:G3023" si="112">F3018&amp;"/"&amp;6</f>
        <v>1/6</v>
      </c>
      <c r="H3018" s="1">
        <v>1650</v>
      </c>
      <c r="I3018" s="1">
        <v>82</v>
      </c>
      <c r="J3018" s="1">
        <v>80</v>
      </c>
      <c r="K3018" s="1" t="s">
        <v>25</v>
      </c>
      <c r="L3018" s="1" t="s">
        <v>2107</v>
      </c>
      <c r="M3018" s="1">
        <v>2008</v>
      </c>
      <c r="N3018" s="1">
        <v>42.601136711476201</v>
      </c>
      <c r="O3018" s="1">
        <v>-80.582067435639203</v>
      </c>
      <c r="Q3018" s="1" t="s">
        <v>3261</v>
      </c>
      <c r="R3018" s="1" t="s">
        <v>22</v>
      </c>
    </row>
    <row r="3019" spans="1:18" hidden="1" x14ac:dyDescent="0.3">
      <c r="A3019" s="1" t="s">
        <v>2941</v>
      </c>
      <c r="B3019" s="1" t="s">
        <v>2941</v>
      </c>
      <c r="C3019" s="1" t="s">
        <v>3259</v>
      </c>
      <c r="D3019" s="1">
        <v>9.9</v>
      </c>
      <c r="E3019" s="1" t="s">
        <v>3262</v>
      </c>
      <c r="F3019" s="1">
        <v>2</v>
      </c>
      <c r="G3019" s="1" t="str">
        <f t="shared" si="112"/>
        <v>2/6</v>
      </c>
      <c r="H3019" s="1">
        <v>1650</v>
      </c>
      <c r="I3019" s="1">
        <v>82</v>
      </c>
      <c r="J3019" s="1">
        <v>80</v>
      </c>
      <c r="K3019" s="1" t="s">
        <v>25</v>
      </c>
      <c r="L3019" s="1" t="s">
        <v>2107</v>
      </c>
      <c r="M3019" s="1">
        <v>2008</v>
      </c>
      <c r="N3019" s="1">
        <v>42.597642792830896</v>
      </c>
      <c r="O3019" s="1">
        <v>-80.580249888282594</v>
      </c>
      <c r="Q3019" s="1" t="s">
        <v>3261</v>
      </c>
      <c r="R3019" s="1" t="s">
        <v>22</v>
      </c>
    </row>
    <row r="3020" spans="1:18" hidden="1" x14ac:dyDescent="0.3">
      <c r="A3020" s="1" t="s">
        <v>2941</v>
      </c>
      <c r="B3020" s="1" t="s">
        <v>2941</v>
      </c>
      <c r="C3020" s="1" t="s">
        <v>3259</v>
      </c>
      <c r="D3020" s="1">
        <v>9.9</v>
      </c>
      <c r="E3020" s="1" t="s">
        <v>3263</v>
      </c>
      <c r="F3020" s="1">
        <v>3</v>
      </c>
      <c r="G3020" s="1" t="str">
        <f t="shared" si="112"/>
        <v>3/6</v>
      </c>
      <c r="H3020" s="1">
        <v>1650</v>
      </c>
      <c r="I3020" s="1">
        <v>82</v>
      </c>
      <c r="J3020" s="1">
        <v>80</v>
      </c>
      <c r="K3020" s="1" t="s">
        <v>25</v>
      </c>
      <c r="L3020" s="1" t="s">
        <v>2107</v>
      </c>
      <c r="M3020" s="1">
        <v>2008</v>
      </c>
      <c r="N3020" s="1">
        <v>42.586866151841498</v>
      </c>
      <c r="O3020" s="1">
        <v>-80.587410538231097</v>
      </c>
      <c r="Q3020" s="1" t="s">
        <v>3261</v>
      </c>
      <c r="R3020" s="1" t="s">
        <v>22</v>
      </c>
    </row>
    <row r="3021" spans="1:18" hidden="1" x14ac:dyDescent="0.3">
      <c r="A3021" s="1" t="s">
        <v>2941</v>
      </c>
      <c r="B3021" s="1" t="s">
        <v>2941</v>
      </c>
      <c r="C3021" s="1" t="s">
        <v>3259</v>
      </c>
      <c r="D3021" s="1">
        <v>9.9</v>
      </c>
      <c r="E3021" s="1" t="s">
        <v>3264</v>
      </c>
      <c r="F3021" s="1">
        <v>4</v>
      </c>
      <c r="G3021" s="1" t="str">
        <f t="shared" si="112"/>
        <v>4/6</v>
      </c>
      <c r="H3021" s="1">
        <v>1650</v>
      </c>
      <c r="I3021" s="1">
        <v>82</v>
      </c>
      <c r="J3021" s="1">
        <v>80</v>
      </c>
      <c r="K3021" s="1" t="s">
        <v>25</v>
      </c>
      <c r="L3021" s="1" t="s">
        <v>2107</v>
      </c>
      <c r="M3021" s="1">
        <v>2008</v>
      </c>
      <c r="N3021" s="1">
        <v>42.586176780208397</v>
      </c>
      <c r="O3021" s="1">
        <v>-80.581126203156401</v>
      </c>
      <c r="Q3021" s="1" t="s">
        <v>3261</v>
      </c>
      <c r="R3021" s="1" t="s">
        <v>22</v>
      </c>
    </row>
    <row r="3022" spans="1:18" hidden="1" x14ac:dyDescent="0.3">
      <c r="A3022" s="1" t="s">
        <v>2941</v>
      </c>
      <c r="B3022" s="1" t="s">
        <v>2941</v>
      </c>
      <c r="C3022" s="1" t="s">
        <v>3259</v>
      </c>
      <c r="D3022" s="1">
        <v>9.9</v>
      </c>
      <c r="E3022" s="1" t="s">
        <v>3265</v>
      </c>
      <c r="F3022" s="1">
        <v>5</v>
      </c>
      <c r="G3022" s="1" t="str">
        <f t="shared" si="112"/>
        <v>5/6</v>
      </c>
      <c r="H3022" s="1">
        <v>1650</v>
      </c>
      <c r="I3022" s="1">
        <v>82</v>
      </c>
      <c r="J3022" s="1">
        <v>80</v>
      </c>
      <c r="K3022" s="1" t="s">
        <v>25</v>
      </c>
      <c r="L3022" s="1" t="s">
        <v>2107</v>
      </c>
      <c r="M3022" s="1">
        <v>2008</v>
      </c>
      <c r="N3022" s="1">
        <v>42.583687115621501</v>
      </c>
      <c r="O3022" s="1">
        <v>-80.576951829120006</v>
      </c>
      <c r="Q3022" s="1" t="s">
        <v>3261</v>
      </c>
      <c r="R3022" s="1" t="s">
        <v>22</v>
      </c>
    </row>
    <row r="3023" spans="1:18" hidden="1" x14ac:dyDescent="0.3">
      <c r="A3023" s="1" t="s">
        <v>2941</v>
      </c>
      <c r="B3023" s="1" t="s">
        <v>2941</v>
      </c>
      <c r="C3023" s="1" t="s">
        <v>3259</v>
      </c>
      <c r="D3023" s="1">
        <v>9.9</v>
      </c>
      <c r="E3023" s="1" t="s">
        <v>3266</v>
      </c>
      <c r="F3023" s="1">
        <v>6</v>
      </c>
      <c r="G3023" s="1" t="str">
        <f t="shared" si="112"/>
        <v>6/6</v>
      </c>
      <c r="H3023" s="1">
        <v>1650</v>
      </c>
      <c r="I3023" s="1">
        <v>82</v>
      </c>
      <c r="J3023" s="1">
        <v>80</v>
      </c>
      <c r="K3023" s="1" t="s">
        <v>25</v>
      </c>
      <c r="L3023" s="1" t="s">
        <v>2107</v>
      </c>
      <c r="M3023" s="1">
        <v>2008</v>
      </c>
      <c r="N3023" s="1">
        <v>42.587688287630002</v>
      </c>
      <c r="O3023" s="1">
        <v>-80.571981863066995</v>
      </c>
      <c r="Q3023" s="1" t="s">
        <v>3261</v>
      </c>
      <c r="R3023" s="1" t="s">
        <v>22</v>
      </c>
    </row>
    <row r="3024" spans="1:18" hidden="1" x14ac:dyDescent="0.3">
      <c r="A3024" s="1" t="s">
        <v>2941</v>
      </c>
      <c r="B3024" s="1" t="s">
        <v>2941</v>
      </c>
      <c r="C3024" s="1" t="s">
        <v>4409</v>
      </c>
      <c r="D3024" s="1">
        <v>91.4</v>
      </c>
      <c r="E3024" s="1" t="s">
        <v>4410</v>
      </c>
      <c r="F3024" s="1">
        <v>1</v>
      </c>
      <c r="G3024" s="1" t="str">
        <f t="shared" ref="G3024:G3055" si="113">F3024&amp;"/"&amp;49</f>
        <v>1/49</v>
      </c>
      <c r="H3024" s="1">
        <v>2750</v>
      </c>
      <c r="I3024" s="1">
        <v>103</v>
      </c>
      <c r="J3024" s="1">
        <v>85</v>
      </c>
      <c r="K3024" s="1" t="s">
        <v>203</v>
      </c>
      <c r="L3024" s="1" t="s">
        <v>4411</v>
      </c>
      <c r="M3024" s="1">
        <v>2014</v>
      </c>
      <c r="N3024" s="1">
        <v>44.249762510883201</v>
      </c>
      <c r="O3024" s="1">
        <v>-80.218405289718405</v>
      </c>
      <c r="P3024" s="1" t="s">
        <v>4412</v>
      </c>
      <c r="Q3024" s="1" t="s">
        <v>4413</v>
      </c>
      <c r="R3024" s="1" t="s">
        <v>22</v>
      </c>
    </row>
    <row r="3025" spans="1:18" hidden="1" x14ac:dyDescent="0.3">
      <c r="A3025" s="1" t="s">
        <v>2941</v>
      </c>
      <c r="B3025" s="1" t="s">
        <v>2941</v>
      </c>
      <c r="C3025" s="1" t="s">
        <v>4409</v>
      </c>
      <c r="D3025" s="1">
        <v>91.4</v>
      </c>
      <c r="E3025" s="1" t="s">
        <v>4414</v>
      </c>
      <c r="F3025" s="1">
        <v>2</v>
      </c>
      <c r="G3025" s="1" t="str">
        <f t="shared" si="113"/>
        <v>2/49</v>
      </c>
      <c r="H3025" s="1">
        <v>2750</v>
      </c>
      <c r="I3025" s="1">
        <v>103</v>
      </c>
      <c r="J3025" s="1">
        <v>85</v>
      </c>
      <c r="K3025" s="1" t="s">
        <v>203</v>
      </c>
      <c r="L3025" s="1" t="s">
        <v>4411</v>
      </c>
      <c r="M3025" s="1">
        <v>2014</v>
      </c>
      <c r="N3025" s="1">
        <v>44.247044074185197</v>
      </c>
      <c r="O3025" s="1">
        <v>-80.217739371926498</v>
      </c>
      <c r="P3025" s="1" t="s">
        <v>4412</v>
      </c>
      <c r="Q3025" s="1" t="s">
        <v>4413</v>
      </c>
      <c r="R3025" s="1" t="s">
        <v>22</v>
      </c>
    </row>
    <row r="3026" spans="1:18" hidden="1" x14ac:dyDescent="0.3">
      <c r="A3026" s="1" t="s">
        <v>2941</v>
      </c>
      <c r="B3026" s="1" t="s">
        <v>2941</v>
      </c>
      <c r="C3026" s="1" t="s">
        <v>4409</v>
      </c>
      <c r="D3026" s="1">
        <v>91.4</v>
      </c>
      <c r="E3026" s="1" t="s">
        <v>4415</v>
      </c>
      <c r="F3026" s="1">
        <v>3</v>
      </c>
      <c r="G3026" s="1" t="str">
        <f t="shared" si="113"/>
        <v>3/49</v>
      </c>
      <c r="H3026" s="1">
        <v>1388</v>
      </c>
      <c r="I3026" s="1">
        <v>100</v>
      </c>
      <c r="J3026" s="1">
        <v>80</v>
      </c>
      <c r="K3026" s="1" t="s">
        <v>203</v>
      </c>
      <c r="L3026" s="1" t="s">
        <v>4323</v>
      </c>
      <c r="M3026" s="1">
        <v>2014</v>
      </c>
      <c r="N3026" s="1">
        <v>44.239225871389401</v>
      </c>
      <c r="O3026" s="1">
        <v>-80.216807136593005</v>
      </c>
      <c r="P3026" s="1" t="s">
        <v>4412</v>
      </c>
      <c r="Q3026" s="1" t="s">
        <v>4413</v>
      </c>
      <c r="R3026" s="1" t="s">
        <v>22</v>
      </c>
    </row>
    <row r="3027" spans="1:18" hidden="1" x14ac:dyDescent="0.3">
      <c r="A3027" s="1" t="s">
        <v>2941</v>
      </c>
      <c r="B3027" s="1" t="s">
        <v>2941</v>
      </c>
      <c r="C3027" s="1" t="s">
        <v>4409</v>
      </c>
      <c r="D3027" s="1">
        <v>91.4</v>
      </c>
      <c r="E3027" s="1" t="s">
        <v>4416</v>
      </c>
      <c r="F3027" s="1">
        <v>4</v>
      </c>
      <c r="G3027" s="1" t="str">
        <f t="shared" si="113"/>
        <v>4/49</v>
      </c>
      <c r="H3027" s="1">
        <v>1388</v>
      </c>
      <c r="I3027" s="1">
        <v>100</v>
      </c>
      <c r="J3027" s="1">
        <v>80</v>
      </c>
      <c r="K3027" s="1" t="s">
        <v>203</v>
      </c>
      <c r="L3027" s="1" t="s">
        <v>4323</v>
      </c>
      <c r="M3027" s="1">
        <v>2014</v>
      </c>
      <c r="N3027" s="1">
        <v>44.236206110924201</v>
      </c>
      <c r="O3027" s="1">
        <v>-80.2147833133902</v>
      </c>
      <c r="P3027" s="1" t="s">
        <v>4412</v>
      </c>
      <c r="Q3027" s="1" t="s">
        <v>4413</v>
      </c>
      <c r="R3027" s="1" t="s">
        <v>22</v>
      </c>
    </row>
    <row r="3028" spans="1:18" hidden="1" x14ac:dyDescent="0.3">
      <c r="A3028" s="1" t="s">
        <v>2941</v>
      </c>
      <c r="B3028" s="1" t="s">
        <v>2941</v>
      </c>
      <c r="C3028" s="1" t="s">
        <v>4409</v>
      </c>
      <c r="D3028" s="1">
        <v>91.4</v>
      </c>
      <c r="E3028" s="1" t="s">
        <v>4417</v>
      </c>
      <c r="F3028" s="1">
        <v>5</v>
      </c>
      <c r="G3028" s="1" t="str">
        <f t="shared" si="113"/>
        <v>5/49</v>
      </c>
      <c r="H3028" s="1">
        <v>1336</v>
      </c>
      <c r="I3028" s="1">
        <v>100</v>
      </c>
      <c r="J3028" s="1">
        <v>80</v>
      </c>
      <c r="K3028" s="1" t="s">
        <v>203</v>
      </c>
      <c r="L3028" s="1" t="s">
        <v>4323</v>
      </c>
      <c r="M3028" s="1">
        <v>2014</v>
      </c>
      <c r="N3028" s="1">
        <v>44.232667742183402</v>
      </c>
      <c r="O3028" s="1">
        <v>-80.214133104191603</v>
      </c>
      <c r="P3028" s="1" t="s">
        <v>4412</v>
      </c>
      <c r="Q3028" s="1" t="s">
        <v>4413</v>
      </c>
      <c r="R3028" s="1" t="s">
        <v>22</v>
      </c>
    </row>
    <row r="3029" spans="1:18" hidden="1" x14ac:dyDescent="0.3">
      <c r="A3029" s="1" t="s">
        <v>2941</v>
      </c>
      <c r="B3029" s="1" t="s">
        <v>2941</v>
      </c>
      <c r="C3029" s="1" t="s">
        <v>4409</v>
      </c>
      <c r="D3029" s="1">
        <v>91.4</v>
      </c>
      <c r="E3029" s="1" t="s">
        <v>4418</v>
      </c>
      <c r="F3029" s="1">
        <v>6</v>
      </c>
      <c r="G3029" s="1" t="str">
        <f t="shared" si="113"/>
        <v>6/49</v>
      </c>
      <c r="H3029" s="1">
        <v>1388</v>
      </c>
      <c r="I3029" s="1">
        <v>100</v>
      </c>
      <c r="J3029" s="1">
        <v>80</v>
      </c>
      <c r="K3029" s="1" t="s">
        <v>203</v>
      </c>
      <c r="L3029" s="1" t="s">
        <v>4323</v>
      </c>
      <c r="M3029" s="1">
        <v>2014</v>
      </c>
      <c r="N3029" s="1">
        <v>44.229692543711899</v>
      </c>
      <c r="O3029" s="1">
        <v>-80.213240108070707</v>
      </c>
      <c r="P3029" s="1" t="s">
        <v>4412</v>
      </c>
      <c r="Q3029" s="1" t="s">
        <v>4413</v>
      </c>
      <c r="R3029" s="1" t="s">
        <v>22</v>
      </c>
    </row>
    <row r="3030" spans="1:18" hidden="1" x14ac:dyDescent="0.3">
      <c r="A3030" s="1" t="s">
        <v>2941</v>
      </c>
      <c r="B3030" s="1" t="s">
        <v>2941</v>
      </c>
      <c r="C3030" s="1" t="s">
        <v>4409</v>
      </c>
      <c r="D3030" s="1">
        <v>91.4</v>
      </c>
      <c r="E3030" s="1" t="s">
        <v>4419</v>
      </c>
      <c r="F3030" s="1">
        <v>7</v>
      </c>
      <c r="G3030" s="1" t="str">
        <f t="shared" si="113"/>
        <v>7/49</v>
      </c>
      <c r="H3030" s="1">
        <v>1336</v>
      </c>
      <c r="I3030" s="1">
        <v>100</v>
      </c>
      <c r="J3030" s="1">
        <v>80</v>
      </c>
      <c r="K3030" s="1" t="s">
        <v>203</v>
      </c>
      <c r="L3030" s="1" t="s">
        <v>4323</v>
      </c>
      <c r="M3030" s="1">
        <v>2014</v>
      </c>
      <c r="N3030" s="1">
        <v>44.2263397694324</v>
      </c>
      <c r="O3030" s="1">
        <v>-80.213898299092904</v>
      </c>
      <c r="P3030" s="1" t="s">
        <v>4412</v>
      </c>
      <c r="Q3030" s="1" t="s">
        <v>4413</v>
      </c>
      <c r="R3030" s="1" t="s">
        <v>22</v>
      </c>
    </row>
    <row r="3031" spans="1:18" hidden="1" x14ac:dyDescent="0.3">
      <c r="A3031" s="1" t="s">
        <v>2941</v>
      </c>
      <c r="B3031" s="1" t="s">
        <v>2941</v>
      </c>
      <c r="C3031" s="1" t="s">
        <v>4409</v>
      </c>
      <c r="D3031" s="1">
        <v>91.4</v>
      </c>
      <c r="E3031" s="1" t="s">
        <v>4420</v>
      </c>
      <c r="F3031" s="1">
        <v>8</v>
      </c>
      <c r="G3031" s="1" t="str">
        <f t="shared" si="113"/>
        <v>8/49</v>
      </c>
      <c r="H3031" s="1">
        <v>1336</v>
      </c>
      <c r="I3031" s="1">
        <v>100</v>
      </c>
      <c r="J3031" s="1">
        <v>80</v>
      </c>
      <c r="K3031" s="1" t="s">
        <v>203</v>
      </c>
      <c r="L3031" s="1" t="s">
        <v>4323</v>
      </c>
      <c r="M3031" s="1">
        <v>2014</v>
      </c>
      <c r="N3031" s="1">
        <v>44.224044009903103</v>
      </c>
      <c r="O3031" s="1">
        <v>-80.2134923867373</v>
      </c>
      <c r="P3031" s="1" t="s">
        <v>4412</v>
      </c>
      <c r="Q3031" s="1" t="s">
        <v>4413</v>
      </c>
      <c r="R3031" s="1" t="s">
        <v>22</v>
      </c>
    </row>
    <row r="3032" spans="1:18" hidden="1" x14ac:dyDescent="0.3">
      <c r="A3032" s="1" t="s">
        <v>2941</v>
      </c>
      <c r="B3032" s="1" t="s">
        <v>2941</v>
      </c>
      <c r="C3032" s="1" t="s">
        <v>4409</v>
      </c>
      <c r="D3032" s="1">
        <v>91.4</v>
      </c>
      <c r="E3032" s="1" t="s">
        <v>4421</v>
      </c>
      <c r="F3032" s="1">
        <v>9</v>
      </c>
      <c r="G3032" s="1" t="str">
        <f t="shared" si="113"/>
        <v>9/49</v>
      </c>
      <c r="H3032" s="1">
        <v>1388</v>
      </c>
      <c r="I3032" s="1">
        <v>100</v>
      </c>
      <c r="J3032" s="1">
        <v>80</v>
      </c>
      <c r="K3032" s="1" t="s">
        <v>203</v>
      </c>
      <c r="L3032" s="1" t="s">
        <v>4323</v>
      </c>
      <c r="M3032" s="1">
        <v>2014</v>
      </c>
      <c r="N3032" s="1">
        <v>44.237281937573002</v>
      </c>
      <c r="O3032" s="1">
        <v>-80.235600961498506</v>
      </c>
      <c r="P3032" s="1" t="s">
        <v>4412</v>
      </c>
      <c r="Q3032" s="1" t="s">
        <v>4413</v>
      </c>
      <c r="R3032" s="1" t="s">
        <v>22</v>
      </c>
    </row>
    <row r="3033" spans="1:18" hidden="1" x14ac:dyDescent="0.3">
      <c r="A3033" s="1" t="s">
        <v>2941</v>
      </c>
      <c r="B3033" s="1" t="s">
        <v>2941</v>
      </c>
      <c r="C3033" s="1" t="s">
        <v>4409</v>
      </c>
      <c r="D3033" s="1">
        <v>91.4</v>
      </c>
      <c r="E3033" s="1" t="s">
        <v>4422</v>
      </c>
      <c r="F3033" s="1">
        <v>10</v>
      </c>
      <c r="G3033" s="1" t="str">
        <f t="shared" si="113"/>
        <v>10/49</v>
      </c>
      <c r="H3033" s="1">
        <v>1388</v>
      </c>
      <c r="I3033" s="1">
        <v>100</v>
      </c>
      <c r="J3033" s="1">
        <v>80</v>
      </c>
      <c r="K3033" s="1" t="s">
        <v>203</v>
      </c>
      <c r="L3033" s="1" t="s">
        <v>4323</v>
      </c>
      <c r="M3033" s="1">
        <v>2014</v>
      </c>
      <c r="N3033" s="1">
        <v>44.233612108892999</v>
      </c>
      <c r="O3033" s="1">
        <v>-80.233685054179801</v>
      </c>
      <c r="P3033" s="1" t="s">
        <v>4412</v>
      </c>
      <c r="Q3033" s="1" t="s">
        <v>4413</v>
      </c>
      <c r="R3033" s="1" t="s">
        <v>22</v>
      </c>
    </row>
    <row r="3034" spans="1:18" hidden="1" x14ac:dyDescent="0.3">
      <c r="A3034" s="1" t="s">
        <v>2941</v>
      </c>
      <c r="B3034" s="1" t="s">
        <v>2941</v>
      </c>
      <c r="C3034" s="1" t="s">
        <v>4409</v>
      </c>
      <c r="D3034" s="1">
        <v>91.4</v>
      </c>
      <c r="E3034" s="1" t="s">
        <v>4423</v>
      </c>
      <c r="F3034" s="1">
        <v>11</v>
      </c>
      <c r="G3034" s="1" t="str">
        <f t="shared" si="113"/>
        <v>11/49</v>
      </c>
      <c r="H3034" s="1">
        <v>1336</v>
      </c>
      <c r="I3034" s="1">
        <v>100</v>
      </c>
      <c r="J3034" s="1">
        <v>80</v>
      </c>
      <c r="K3034" s="1" t="s">
        <v>203</v>
      </c>
      <c r="L3034" s="1" t="s">
        <v>4323</v>
      </c>
      <c r="M3034" s="1">
        <v>2014</v>
      </c>
      <c r="N3034" s="1">
        <v>44.230746285971797</v>
      </c>
      <c r="O3034" s="1">
        <v>-80.232880759741803</v>
      </c>
      <c r="P3034" s="1" t="s">
        <v>4412</v>
      </c>
      <c r="Q3034" s="1" t="s">
        <v>4413</v>
      </c>
      <c r="R3034" s="1" t="s">
        <v>22</v>
      </c>
    </row>
    <row r="3035" spans="1:18" hidden="1" x14ac:dyDescent="0.3">
      <c r="A3035" s="1" t="s">
        <v>2941</v>
      </c>
      <c r="B3035" s="1" t="s">
        <v>2941</v>
      </c>
      <c r="C3035" s="1" t="s">
        <v>4409</v>
      </c>
      <c r="D3035" s="1">
        <v>91.4</v>
      </c>
      <c r="E3035" s="1" t="s">
        <v>4424</v>
      </c>
      <c r="F3035" s="1">
        <v>12</v>
      </c>
      <c r="G3035" s="1" t="str">
        <f t="shared" si="113"/>
        <v>12/49</v>
      </c>
      <c r="H3035" s="1">
        <v>1388</v>
      </c>
      <c r="I3035" s="1">
        <v>100</v>
      </c>
      <c r="J3035" s="1">
        <v>80</v>
      </c>
      <c r="K3035" s="1" t="s">
        <v>203</v>
      </c>
      <c r="L3035" s="1" t="s">
        <v>4323</v>
      </c>
      <c r="M3035" s="1">
        <v>2014</v>
      </c>
      <c r="N3035" s="1">
        <v>44.228091382059198</v>
      </c>
      <c r="O3035" s="1">
        <v>-80.232093945998201</v>
      </c>
      <c r="P3035" s="1" t="s">
        <v>4412</v>
      </c>
      <c r="Q3035" s="1" t="s">
        <v>4413</v>
      </c>
      <c r="R3035" s="1" t="s">
        <v>22</v>
      </c>
    </row>
    <row r="3036" spans="1:18" hidden="1" x14ac:dyDescent="0.3">
      <c r="A3036" s="1" t="s">
        <v>2941</v>
      </c>
      <c r="B3036" s="1" t="s">
        <v>2941</v>
      </c>
      <c r="C3036" s="1" t="s">
        <v>4409</v>
      </c>
      <c r="D3036" s="1">
        <v>91.4</v>
      </c>
      <c r="E3036" s="1" t="s">
        <v>4425</v>
      </c>
      <c r="F3036" s="1">
        <v>13</v>
      </c>
      <c r="G3036" s="1" t="str">
        <f t="shared" si="113"/>
        <v>13/49</v>
      </c>
      <c r="H3036" s="1">
        <v>2470</v>
      </c>
      <c r="I3036" s="1">
        <v>103</v>
      </c>
      <c r="J3036" s="1">
        <v>85</v>
      </c>
      <c r="K3036" s="1" t="s">
        <v>203</v>
      </c>
      <c r="L3036" s="1" t="s">
        <v>4411</v>
      </c>
      <c r="M3036" s="1">
        <v>2014</v>
      </c>
      <c r="N3036" s="1">
        <v>44.2176815384815</v>
      </c>
      <c r="O3036" s="1">
        <v>-80.231444362490905</v>
      </c>
      <c r="P3036" s="1" t="s">
        <v>4412</v>
      </c>
      <c r="Q3036" s="1" t="s">
        <v>4413</v>
      </c>
      <c r="R3036" s="1" t="s">
        <v>22</v>
      </c>
    </row>
    <row r="3037" spans="1:18" hidden="1" x14ac:dyDescent="0.3">
      <c r="A3037" s="1" t="s">
        <v>2941</v>
      </c>
      <c r="B3037" s="1" t="s">
        <v>2941</v>
      </c>
      <c r="C3037" s="1" t="s">
        <v>4409</v>
      </c>
      <c r="D3037" s="1">
        <v>91.4</v>
      </c>
      <c r="E3037" s="1" t="s">
        <v>4426</v>
      </c>
      <c r="F3037" s="1">
        <v>14</v>
      </c>
      <c r="G3037" s="1" t="str">
        <f t="shared" si="113"/>
        <v>14/49</v>
      </c>
      <c r="H3037" s="1">
        <v>2565</v>
      </c>
      <c r="I3037" s="1">
        <v>103</v>
      </c>
      <c r="J3037" s="1">
        <v>85</v>
      </c>
      <c r="K3037" s="1" t="s">
        <v>203</v>
      </c>
      <c r="L3037" s="1" t="s">
        <v>4411</v>
      </c>
      <c r="M3037" s="1">
        <v>2014</v>
      </c>
      <c r="N3037" s="1">
        <v>44.212962325048501</v>
      </c>
      <c r="O3037" s="1">
        <v>-80.228450637570305</v>
      </c>
      <c r="P3037" s="1" t="s">
        <v>4412</v>
      </c>
      <c r="Q3037" s="1" t="s">
        <v>4413</v>
      </c>
      <c r="R3037" s="1" t="s">
        <v>22</v>
      </c>
    </row>
    <row r="3038" spans="1:18" hidden="1" x14ac:dyDescent="0.3">
      <c r="A3038" s="1" t="s">
        <v>2941</v>
      </c>
      <c r="B3038" s="1" t="s">
        <v>2941</v>
      </c>
      <c r="C3038" s="1" t="s">
        <v>4409</v>
      </c>
      <c r="D3038" s="1">
        <v>91.4</v>
      </c>
      <c r="E3038" s="1" t="s">
        <v>4427</v>
      </c>
      <c r="F3038" s="1">
        <v>15</v>
      </c>
      <c r="G3038" s="1" t="str">
        <f t="shared" si="113"/>
        <v>15/49</v>
      </c>
      <c r="H3038" s="1">
        <v>1482</v>
      </c>
      <c r="I3038" s="1">
        <v>100</v>
      </c>
      <c r="J3038" s="1">
        <v>80</v>
      </c>
      <c r="K3038" s="1" t="s">
        <v>203</v>
      </c>
      <c r="L3038" s="1" t="s">
        <v>4323</v>
      </c>
      <c r="M3038" s="1">
        <v>2014</v>
      </c>
      <c r="N3038" s="1">
        <v>44.2104401178945</v>
      </c>
      <c r="O3038" s="1">
        <v>-80.227922432236895</v>
      </c>
      <c r="P3038" s="1" t="s">
        <v>4412</v>
      </c>
      <c r="Q3038" s="1" t="s">
        <v>4413</v>
      </c>
      <c r="R3038" s="1" t="s">
        <v>22</v>
      </c>
    </row>
    <row r="3039" spans="1:18" hidden="1" x14ac:dyDescent="0.3">
      <c r="A3039" s="1" t="s">
        <v>2941</v>
      </c>
      <c r="B3039" s="1" t="s">
        <v>2941</v>
      </c>
      <c r="C3039" s="1" t="s">
        <v>4409</v>
      </c>
      <c r="D3039" s="1">
        <v>91.4</v>
      </c>
      <c r="E3039" s="1" t="s">
        <v>4428</v>
      </c>
      <c r="F3039" s="1">
        <v>16</v>
      </c>
      <c r="G3039" s="1" t="str">
        <f t="shared" si="113"/>
        <v>16/49</v>
      </c>
      <c r="H3039" s="1">
        <v>1336</v>
      </c>
      <c r="I3039" s="1">
        <v>100</v>
      </c>
      <c r="J3039" s="1">
        <v>80</v>
      </c>
      <c r="K3039" s="1" t="s">
        <v>203</v>
      </c>
      <c r="L3039" s="1" t="s">
        <v>4323</v>
      </c>
      <c r="M3039" s="1">
        <v>2014</v>
      </c>
      <c r="N3039" s="1">
        <v>44.203533094094503</v>
      </c>
      <c r="O3039" s="1">
        <v>-80.226048848168503</v>
      </c>
      <c r="P3039" s="1" t="s">
        <v>4412</v>
      </c>
      <c r="Q3039" s="1" t="s">
        <v>4413</v>
      </c>
      <c r="R3039" s="1" t="s">
        <v>22</v>
      </c>
    </row>
    <row r="3040" spans="1:18" hidden="1" x14ac:dyDescent="0.3">
      <c r="A3040" s="1" t="s">
        <v>2941</v>
      </c>
      <c r="B3040" s="1" t="s">
        <v>2941</v>
      </c>
      <c r="C3040" s="1" t="s">
        <v>4409</v>
      </c>
      <c r="D3040" s="1">
        <v>91.4</v>
      </c>
      <c r="E3040" s="1" t="s">
        <v>4429</v>
      </c>
      <c r="F3040" s="1">
        <v>17</v>
      </c>
      <c r="G3040" s="1" t="str">
        <f t="shared" si="113"/>
        <v>17/49</v>
      </c>
      <c r="H3040" s="1">
        <v>1336</v>
      </c>
      <c r="I3040" s="1">
        <v>100</v>
      </c>
      <c r="J3040" s="1">
        <v>80</v>
      </c>
      <c r="K3040" s="1" t="s">
        <v>203</v>
      </c>
      <c r="L3040" s="1" t="s">
        <v>4323</v>
      </c>
      <c r="M3040" s="1">
        <v>2014</v>
      </c>
      <c r="N3040" s="1">
        <v>44.199400610985499</v>
      </c>
      <c r="O3040" s="1">
        <v>-80.225216563746699</v>
      </c>
      <c r="P3040" s="1" t="s">
        <v>4412</v>
      </c>
      <c r="Q3040" s="1" t="s">
        <v>4413</v>
      </c>
      <c r="R3040" s="1" t="s">
        <v>22</v>
      </c>
    </row>
    <row r="3041" spans="1:18" hidden="1" x14ac:dyDescent="0.3">
      <c r="A3041" s="1" t="s">
        <v>2941</v>
      </c>
      <c r="B3041" s="1" t="s">
        <v>2941</v>
      </c>
      <c r="C3041" s="1" t="s">
        <v>4409</v>
      </c>
      <c r="D3041" s="1">
        <v>91.4</v>
      </c>
      <c r="E3041" s="1" t="s">
        <v>4430</v>
      </c>
      <c r="F3041" s="1">
        <v>18</v>
      </c>
      <c r="G3041" s="1" t="str">
        <f t="shared" si="113"/>
        <v>18/49</v>
      </c>
      <c r="H3041" s="1">
        <v>2470</v>
      </c>
      <c r="I3041" s="1">
        <v>103</v>
      </c>
      <c r="J3041" s="1">
        <v>85</v>
      </c>
      <c r="K3041" s="1" t="s">
        <v>203</v>
      </c>
      <c r="L3041" s="1" t="s">
        <v>4411</v>
      </c>
      <c r="M3041" s="1">
        <v>2014</v>
      </c>
      <c r="N3041" s="1">
        <v>44.191952095904497</v>
      </c>
      <c r="O3041" s="1">
        <v>-80.220014932932401</v>
      </c>
      <c r="P3041" s="1" t="s">
        <v>4412</v>
      </c>
      <c r="Q3041" s="1" t="s">
        <v>4413</v>
      </c>
      <c r="R3041" s="1" t="s">
        <v>22</v>
      </c>
    </row>
    <row r="3042" spans="1:18" hidden="1" x14ac:dyDescent="0.3">
      <c r="A3042" s="1" t="s">
        <v>2941</v>
      </c>
      <c r="B3042" s="1" t="s">
        <v>2941</v>
      </c>
      <c r="C3042" s="1" t="s">
        <v>4409</v>
      </c>
      <c r="D3042" s="1">
        <v>91.4</v>
      </c>
      <c r="E3042" s="1" t="s">
        <v>4431</v>
      </c>
      <c r="F3042" s="1">
        <v>19</v>
      </c>
      <c r="G3042" s="1" t="str">
        <f t="shared" si="113"/>
        <v>19/49</v>
      </c>
      <c r="H3042" s="1">
        <v>1600</v>
      </c>
      <c r="I3042" s="1">
        <v>100</v>
      </c>
      <c r="J3042" s="1">
        <v>80</v>
      </c>
      <c r="K3042" s="1" t="s">
        <v>203</v>
      </c>
      <c r="L3042" s="1" t="s">
        <v>4323</v>
      </c>
      <c r="M3042" s="1">
        <v>2014</v>
      </c>
      <c r="N3042" s="1">
        <v>44.189742744115001</v>
      </c>
      <c r="O3042" s="1">
        <v>-80.221256802712702</v>
      </c>
      <c r="P3042" s="1" t="s">
        <v>4412</v>
      </c>
      <c r="Q3042" s="1" t="s">
        <v>4413</v>
      </c>
      <c r="R3042" s="1" t="s">
        <v>22</v>
      </c>
    </row>
    <row r="3043" spans="1:18" hidden="1" x14ac:dyDescent="0.3">
      <c r="A3043" s="1" t="s">
        <v>2941</v>
      </c>
      <c r="B3043" s="1" t="s">
        <v>2941</v>
      </c>
      <c r="C3043" s="1" t="s">
        <v>4409</v>
      </c>
      <c r="D3043" s="1">
        <v>91.4</v>
      </c>
      <c r="E3043" s="1" t="s">
        <v>4432</v>
      </c>
      <c r="F3043" s="1">
        <v>20</v>
      </c>
      <c r="G3043" s="1" t="str">
        <f t="shared" si="113"/>
        <v>20/49</v>
      </c>
      <c r="H3043" s="1">
        <v>1600</v>
      </c>
      <c r="I3043" s="1">
        <v>100</v>
      </c>
      <c r="J3043" s="1">
        <v>80</v>
      </c>
      <c r="K3043" s="1" t="s">
        <v>203</v>
      </c>
      <c r="L3043" s="1" t="s">
        <v>4323</v>
      </c>
      <c r="M3043" s="1">
        <v>2014</v>
      </c>
      <c r="N3043" s="1">
        <v>44.186355841685</v>
      </c>
      <c r="O3043" s="1">
        <v>-80.223296068867199</v>
      </c>
      <c r="P3043" s="1" t="s">
        <v>4412</v>
      </c>
      <c r="Q3043" s="1" t="s">
        <v>4413</v>
      </c>
      <c r="R3043" s="1" t="s">
        <v>22</v>
      </c>
    </row>
    <row r="3044" spans="1:18" hidden="1" x14ac:dyDescent="0.3">
      <c r="A3044" s="1" t="s">
        <v>2941</v>
      </c>
      <c r="B3044" s="1" t="s">
        <v>2941</v>
      </c>
      <c r="C3044" s="1" t="s">
        <v>4409</v>
      </c>
      <c r="D3044" s="1">
        <v>91.4</v>
      </c>
      <c r="E3044" s="1" t="s">
        <v>4433</v>
      </c>
      <c r="F3044" s="1">
        <v>21</v>
      </c>
      <c r="G3044" s="1" t="str">
        <f t="shared" si="113"/>
        <v>21/49</v>
      </c>
      <c r="H3044" s="1">
        <v>2750</v>
      </c>
      <c r="I3044" s="1">
        <v>103</v>
      </c>
      <c r="J3044" s="1">
        <v>85</v>
      </c>
      <c r="K3044" s="1" t="s">
        <v>203</v>
      </c>
      <c r="L3044" s="1" t="s">
        <v>4411</v>
      </c>
      <c r="M3044" s="1">
        <v>2014</v>
      </c>
      <c r="N3044" s="1">
        <v>44.183107827007099</v>
      </c>
      <c r="O3044" s="1">
        <v>-80.220875870333799</v>
      </c>
      <c r="P3044" s="1" t="s">
        <v>4412</v>
      </c>
      <c r="Q3044" s="1" t="s">
        <v>4413</v>
      </c>
      <c r="R3044" s="1" t="s">
        <v>22</v>
      </c>
    </row>
    <row r="3045" spans="1:18" hidden="1" x14ac:dyDescent="0.3">
      <c r="A3045" s="1" t="s">
        <v>2941</v>
      </c>
      <c r="B3045" s="1" t="s">
        <v>2941</v>
      </c>
      <c r="C3045" s="1" t="s">
        <v>4409</v>
      </c>
      <c r="D3045" s="1">
        <v>91.4</v>
      </c>
      <c r="E3045" s="1" t="s">
        <v>4434</v>
      </c>
      <c r="F3045" s="1">
        <v>22</v>
      </c>
      <c r="G3045" s="1" t="str">
        <f t="shared" si="113"/>
        <v>22/49</v>
      </c>
      <c r="H3045" s="1">
        <v>1600</v>
      </c>
      <c r="I3045" s="1">
        <v>100</v>
      </c>
      <c r="J3045" s="1">
        <v>80</v>
      </c>
      <c r="K3045" s="1" t="s">
        <v>203</v>
      </c>
      <c r="L3045" s="1" t="s">
        <v>4323</v>
      </c>
      <c r="M3045" s="1">
        <v>2014</v>
      </c>
      <c r="N3045" s="1">
        <v>44.1892048893367</v>
      </c>
      <c r="O3045" s="1">
        <v>-80.232881839239894</v>
      </c>
      <c r="P3045" s="1" t="s">
        <v>4412</v>
      </c>
      <c r="Q3045" s="1" t="s">
        <v>4413</v>
      </c>
      <c r="R3045" s="1" t="s">
        <v>22</v>
      </c>
    </row>
    <row r="3046" spans="1:18" hidden="1" x14ac:dyDescent="0.3">
      <c r="A3046" s="1" t="s">
        <v>2941</v>
      </c>
      <c r="B3046" s="1" t="s">
        <v>2941</v>
      </c>
      <c r="C3046" s="1" t="s">
        <v>4409</v>
      </c>
      <c r="D3046" s="1">
        <v>91.4</v>
      </c>
      <c r="E3046" s="1" t="s">
        <v>4435</v>
      </c>
      <c r="F3046" s="1">
        <v>23</v>
      </c>
      <c r="G3046" s="1" t="str">
        <f t="shared" si="113"/>
        <v>23/49</v>
      </c>
      <c r="H3046" s="1">
        <v>1336</v>
      </c>
      <c r="I3046" s="1">
        <v>100</v>
      </c>
      <c r="J3046" s="1">
        <v>80</v>
      </c>
      <c r="K3046" s="1" t="s">
        <v>203</v>
      </c>
      <c r="L3046" s="1" t="s">
        <v>4323</v>
      </c>
      <c r="M3046" s="1">
        <v>2014</v>
      </c>
      <c r="N3046" s="1">
        <v>44.192170533789202</v>
      </c>
      <c r="O3046" s="1">
        <v>-80.237301185383799</v>
      </c>
      <c r="P3046" s="1" t="s">
        <v>4412</v>
      </c>
      <c r="Q3046" s="1" t="s">
        <v>4413</v>
      </c>
      <c r="R3046" s="1" t="s">
        <v>22</v>
      </c>
    </row>
    <row r="3047" spans="1:18" hidden="1" x14ac:dyDescent="0.3">
      <c r="A3047" s="1" t="s">
        <v>2941</v>
      </c>
      <c r="B3047" s="1" t="s">
        <v>2941</v>
      </c>
      <c r="C3047" s="1" t="s">
        <v>4409</v>
      </c>
      <c r="D3047" s="1">
        <v>91.4</v>
      </c>
      <c r="E3047" s="1" t="s">
        <v>4436</v>
      </c>
      <c r="F3047" s="1">
        <v>24</v>
      </c>
      <c r="G3047" s="1" t="str">
        <f t="shared" si="113"/>
        <v>24/49</v>
      </c>
      <c r="H3047" s="1">
        <v>1336</v>
      </c>
      <c r="I3047" s="1">
        <v>100</v>
      </c>
      <c r="J3047" s="1">
        <v>80</v>
      </c>
      <c r="K3047" s="1" t="s">
        <v>203</v>
      </c>
      <c r="L3047" s="1" t="s">
        <v>4323</v>
      </c>
      <c r="M3047" s="1">
        <v>2014</v>
      </c>
      <c r="N3047" s="1">
        <v>44.196463514130201</v>
      </c>
      <c r="O3047" s="1">
        <v>-80.242214029552002</v>
      </c>
      <c r="P3047" s="1" t="s">
        <v>4412</v>
      </c>
      <c r="Q3047" s="1" t="s">
        <v>4413</v>
      </c>
      <c r="R3047" s="1" t="s">
        <v>22</v>
      </c>
    </row>
    <row r="3048" spans="1:18" hidden="1" x14ac:dyDescent="0.3">
      <c r="A3048" s="1" t="s">
        <v>2941</v>
      </c>
      <c r="B3048" s="1" t="s">
        <v>2941</v>
      </c>
      <c r="C3048" s="1" t="s">
        <v>4409</v>
      </c>
      <c r="D3048" s="1">
        <v>91.4</v>
      </c>
      <c r="E3048" s="1" t="s">
        <v>4437</v>
      </c>
      <c r="F3048" s="1">
        <v>25</v>
      </c>
      <c r="G3048" s="1" t="str">
        <f t="shared" si="113"/>
        <v>25/49</v>
      </c>
      <c r="H3048" s="1">
        <v>1388</v>
      </c>
      <c r="I3048" s="1">
        <v>100</v>
      </c>
      <c r="J3048" s="1">
        <v>80</v>
      </c>
      <c r="K3048" s="1" t="s">
        <v>203</v>
      </c>
      <c r="L3048" s="1" t="s">
        <v>4323</v>
      </c>
      <c r="M3048" s="1">
        <v>2014</v>
      </c>
      <c r="N3048" s="1">
        <v>44.204120503606099</v>
      </c>
      <c r="O3048" s="1">
        <v>-80.245821083797395</v>
      </c>
      <c r="P3048" s="1" t="s">
        <v>4412</v>
      </c>
      <c r="Q3048" s="1" t="s">
        <v>4413</v>
      </c>
      <c r="R3048" s="1" t="s">
        <v>22</v>
      </c>
    </row>
    <row r="3049" spans="1:18" hidden="1" x14ac:dyDescent="0.3">
      <c r="A3049" s="1" t="s">
        <v>2941</v>
      </c>
      <c r="B3049" s="1" t="s">
        <v>2941</v>
      </c>
      <c r="C3049" s="1" t="s">
        <v>4409</v>
      </c>
      <c r="D3049" s="1">
        <v>91.4</v>
      </c>
      <c r="E3049" s="1" t="s">
        <v>4438</v>
      </c>
      <c r="F3049" s="1">
        <v>26</v>
      </c>
      <c r="G3049" s="1" t="str">
        <f t="shared" si="113"/>
        <v>26/49</v>
      </c>
      <c r="H3049" s="1">
        <v>2565</v>
      </c>
      <c r="I3049" s="1">
        <v>103</v>
      </c>
      <c r="J3049" s="1">
        <v>85</v>
      </c>
      <c r="K3049" s="1" t="s">
        <v>203</v>
      </c>
      <c r="L3049" s="1" t="s">
        <v>4411</v>
      </c>
      <c r="M3049" s="1">
        <v>2014</v>
      </c>
      <c r="N3049" s="1">
        <v>44.216477664010696</v>
      </c>
      <c r="O3049" s="1">
        <v>-80.247109818912904</v>
      </c>
      <c r="P3049" s="1" t="s">
        <v>4412</v>
      </c>
      <c r="Q3049" s="1" t="s">
        <v>4413</v>
      </c>
      <c r="R3049" s="1" t="s">
        <v>22</v>
      </c>
    </row>
    <row r="3050" spans="1:18" hidden="1" x14ac:dyDescent="0.3">
      <c r="A3050" s="1" t="s">
        <v>2941</v>
      </c>
      <c r="B3050" s="1" t="s">
        <v>2941</v>
      </c>
      <c r="C3050" s="1" t="s">
        <v>4409</v>
      </c>
      <c r="D3050" s="1">
        <v>91.4</v>
      </c>
      <c r="E3050" s="1" t="s">
        <v>4439</v>
      </c>
      <c r="F3050" s="1">
        <v>27</v>
      </c>
      <c r="G3050" s="1" t="str">
        <f t="shared" si="113"/>
        <v>27/49</v>
      </c>
      <c r="H3050" s="1">
        <v>1336</v>
      </c>
      <c r="I3050" s="1">
        <v>100</v>
      </c>
      <c r="J3050" s="1">
        <v>80</v>
      </c>
      <c r="K3050" s="1" t="s">
        <v>203</v>
      </c>
      <c r="L3050" s="1" t="s">
        <v>4323</v>
      </c>
      <c r="M3050" s="1">
        <v>2014</v>
      </c>
      <c r="N3050" s="1">
        <v>44.225720123689698</v>
      </c>
      <c r="O3050" s="1">
        <v>-80.264115975381401</v>
      </c>
      <c r="P3050" s="1" t="s">
        <v>4412</v>
      </c>
      <c r="Q3050" s="1" t="s">
        <v>4413</v>
      </c>
      <c r="R3050" s="1" t="s">
        <v>22</v>
      </c>
    </row>
    <row r="3051" spans="1:18" hidden="1" x14ac:dyDescent="0.3">
      <c r="A3051" s="1" t="s">
        <v>2941</v>
      </c>
      <c r="B3051" s="1" t="s">
        <v>2941</v>
      </c>
      <c r="C3051" s="1" t="s">
        <v>4409</v>
      </c>
      <c r="D3051" s="1">
        <v>91.4</v>
      </c>
      <c r="E3051" s="1" t="s">
        <v>4440</v>
      </c>
      <c r="F3051" s="1">
        <v>28</v>
      </c>
      <c r="G3051" s="1" t="str">
        <f t="shared" si="113"/>
        <v>28/49</v>
      </c>
      <c r="H3051" s="1">
        <v>1600</v>
      </c>
      <c r="I3051" s="1">
        <v>100</v>
      </c>
      <c r="J3051" s="1">
        <v>80</v>
      </c>
      <c r="K3051" s="1" t="s">
        <v>203</v>
      </c>
      <c r="L3051" s="1" t="s">
        <v>4323</v>
      </c>
      <c r="M3051" s="1">
        <v>2014</v>
      </c>
      <c r="N3051" s="1">
        <v>44.230708419358002</v>
      </c>
      <c r="O3051" s="1">
        <v>-80.268062838662203</v>
      </c>
      <c r="P3051" s="1" t="s">
        <v>4412</v>
      </c>
      <c r="Q3051" s="1" t="s">
        <v>4413</v>
      </c>
      <c r="R3051" s="1" t="s">
        <v>22</v>
      </c>
    </row>
    <row r="3052" spans="1:18" hidden="1" x14ac:dyDescent="0.3">
      <c r="A3052" s="1" t="s">
        <v>2941</v>
      </c>
      <c r="B3052" s="1" t="s">
        <v>2941</v>
      </c>
      <c r="C3052" s="1" t="s">
        <v>4409</v>
      </c>
      <c r="D3052" s="1">
        <v>91.4</v>
      </c>
      <c r="E3052" s="1" t="s">
        <v>4441</v>
      </c>
      <c r="F3052" s="1">
        <v>29</v>
      </c>
      <c r="G3052" s="1" t="str">
        <f t="shared" si="113"/>
        <v>29/49</v>
      </c>
      <c r="H3052" s="1">
        <v>1482</v>
      </c>
      <c r="I3052" s="1">
        <v>100</v>
      </c>
      <c r="J3052" s="1">
        <v>80</v>
      </c>
      <c r="K3052" s="1" t="s">
        <v>203</v>
      </c>
      <c r="L3052" s="1" t="s">
        <v>4323</v>
      </c>
      <c r="M3052" s="1">
        <v>2014</v>
      </c>
      <c r="N3052" s="1">
        <v>44.227239050874502</v>
      </c>
      <c r="O3052" s="1">
        <v>-80.283077911797704</v>
      </c>
      <c r="P3052" s="1" t="s">
        <v>4412</v>
      </c>
      <c r="Q3052" s="1" t="s">
        <v>4413</v>
      </c>
      <c r="R3052" s="1" t="s">
        <v>22</v>
      </c>
    </row>
    <row r="3053" spans="1:18" hidden="1" x14ac:dyDescent="0.3">
      <c r="A3053" s="1" t="s">
        <v>2941</v>
      </c>
      <c r="B3053" s="1" t="s">
        <v>2941</v>
      </c>
      <c r="C3053" s="1" t="s">
        <v>4409</v>
      </c>
      <c r="D3053" s="1">
        <v>91.4</v>
      </c>
      <c r="E3053" s="1" t="s">
        <v>4442</v>
      </c>
      <c r="F3053" s="1">
        <v>30</v>
      </c>
      <c r="G3053" s="1" t="str">
        <f t="shared" si="113"/>
        <v>30/49</v>
      </c>
      <c r="H3053" s="1">
        <v>1388</v>
      </c>
      <c r="I3053" s="1">
        <v>100</v>
      </c>
      <c r="J3053" s="1">
        <v>80</v>
      </c>
      <c r="K3053" s="1" t="s">
        <v>203</v>
      </c>
      <c r="L3053" s="1" t="s">
        <v>4323</v>
      </c>
      <c r="M3053" s="1">
        <v>2014</v>
      </c>
      <c r="N3053" s="1">
        <v>44.223974999501998</v>
      </c>
      <c r="O3053" s="1">
        <v>-80.283886981701698</v>
      </c>
      <c r="P3053" s="1" t="s">
        <v>4412</v>
      </c>
      <c r="Q3053" s="1" t="s">
        <v>4413</v>
      </c>
      <c r="R3053" s="1" t="s">
        <v>22</v>
      </c>
    </row>
    <row r="3054" spans="1:18" hidden="1" x14ac:dyDescent="0.3">
      <c r="A3054" s="1" t="s">
        <v>2941</v>
      </c>
      <c r="B3054" s="1" t="s">
        <v>2941</v>
      </c>
      <c r="C3054" s="1" t="s">
        <v>4409</v>
      </c>
      <c r="D3054" s="1">
        <v>91.4</v>
      </c>
      <c r="E3054" s="1" t="s">
        <v>4443</v>
      </c>
      <c r="F3054" s="1">
        <v>31</v>
      </c>
      <c r="G3054" s="1" t="str">
        <f t="shared" si="113"/>
        <v>31/49</v>
      </c>
      <c r="H3054" s="1">
        <v>1336</v>
      </c>
      <c r="I3054" s="1">
        <v>100</v>
      </c>
      <c r="J3054" s="1">
        <v>80</v>
      </c>
      <c r="K3054" s="1" t="s">
        <v>203</v>
      </c>
      <c r="L3054" s="1" t="s">
        <v>4323</v>
      </c>
      <c r="M3054" s="1">
        <v>2014</v>
      </c>
      <c r="N3054" s="1">
        <v>44.220728044848499</v>
      </c>
      <c r="O3054" s="1">
        <v>-80.284093187238796</v>
      </c>
      <c r="P3054" s="1" t="s">
        <v>4412</v>
      </c>
      <c r="Q3054" s="1" t="s">
        <v>4413</v>
      </c>
      <c r="R3054" s="1" t="s">
        <v>22</v>
      </c>
    </row>
    <row r="3055" spans="1:18" hidden="1" x14ac:dyDescent="0.3">
      <c r="A3055" s="1" t="s">
        <v>2941</v>
      </c>
      <c r="B3055" s="1" t="s">
        <v>2941</v>
      </c>
      <c r="C3055" s="1" t="s">
        <v>4409</v>
      </c>
      <c r="D3055" s="1">
        <v>91.4</v>
      </c>
      <c r="E3055" s="1" t="s">
        <v>4444</v>
      </c>
      <c r="F3055" s="1">
        <v>32</v>
      </c>
      <c r="G3055" s="1" t="str">
        <f t="shared" si="113"/>
        <v>32/49</v>
      </c>
      <c r="H3055" s="1">
        <v>1388</v>
      </c>
      <c r="I3055" s="1">
        <v>100</v>
      </c>
      <c r="J3055" s="1">
        <v>80</v>
      </c>
      <c r="K3055" s="1" t="s">
        <v>203</v>
      </c>
      <c r="L3055" s="1" t="s">
        <v>4323</v>
      </c>
      <c r="M3055" s="1">
        <v>2014</v>
      </c>
      <c r="N3055" s="1">
        <v>44.215735444287397</v>
      </c>
      <c r="O3055" s="1">
        <v>-80.277930751933297</v>
      </c>
      <c r="P3055" s="1" t="s">
        <v>4412</v>
      </c>
      <c r="Q3055" s="1" t="s">
        <v>4413</v>
      </c>
      <c r="R3055" s="1" t="s">
        <v>22</v>
      </c>
    </row>
    <row r="3056" spans="1:18" hidden="1" x14ac:dyDescent="0.3">
      <c r="A3056" s="1" t="s">
        <v>2941</v>
      </c>
      <c r="B3056" s="1" t="s">
        <v>2941</v>
      </c>
      <c r="C3056" s="1" t="s">
        <v>4409</v>
      </c>
      <c r="D3056" s="1">
        <v>91.4</v>
      </c>
      <c r="E3056" s="1" t="s">
        <v>4445</v>
      </c>
      <c r="F3056" s="1">
        <v>33</v>
      </c>
      <c r="G3056" s="1" t="str">
        <f t="shared" ref="G3056:G3072" si="114">F3056&amp;"/"&amp;49</f>
        <v>33/49</v>
      </c>
      <c r="H3056" s="1">
        <v>2565</v>
      </c>
      <c r="I3056" s="1">
        <v>103</v>
      </c>
      <c r="J3056" s="1">
        <v>85</v>
      </c>
      <c r="K3056" s="1" t="s">
        <v>203</v>
      </c>
      <c r="L3056" s="1" t="s">
        <v>4411</v>
      </c>
      <c r="M3056" s="1">
        <v>2014</v>
      </c>
      <c r="N3056" s="1">
        <v>44.213150833983299</v>
      </c>
      <c r="O3056" s="1">
        <v>-80.2670707044837</v>
      </c>
      <c r="P3056" s="1" t="s">
        <v>4412</v>
      </c>
      <c r="Q3056" s="1" t="s">
        <v>4413</v>
      </c>
      <c r="R3056" s="1" t="s">
        <v>22</v>
      </c>
    </row>
    <row r="3057" spans="1:18" hidden="1" x14ac:dyDescent="0.3">
      <c r="A3057" s="1" t="s">
        <v>2941</v>
      </c>
      <c r="B3057" s="1" t="s">
        <v>2941</v>
      </c>
      <c r="C3057" s="1" t="s">
        <v>4409</v>
      </c>
      <c r="D3057" s="1">
        <v>91.4</v>
      </c>
      <c r="E3057" s="1" t="s">
        <v>4446</v>
      </c>
      <c r="F3057" s="1">
        <v>34</v>
      </c>
      <c r="G3057" s="1" t="str">
        <f t="shared" si="114"/>
        <v>34/49</v>
      </c>
      <c r="H3057" s="1">
        <v>1600</v>
      </c>
      <c r="I3057" s="1">
        <v>100</v>
      </c>
      <c r="J3057" s="1">
        <v>80</v>
      </c>
      <c r="K3057" s="1" t="s">
        <v>203</v>
      </c>
      <c r="L3057" s="1" t="s">
        <v>4323</v>
      </c>
      <c r="M3057" s="1">
        <v>2014</v>
      </c>
      <c r="N3057" s="1">
        <v>44.209899595725602</v>
      </c>
      <c r="O3057" s="1">
        <v>-80.267975384182506</v>
      </c>
      <c r="P3057" s="1" t="s">
        <v>4412</v>
      </c>
      <c r="Q3057" s="1" t="s">
        <v>4413</v>
      </c>
      <c r="R3057" s="1" t="s">
        <v>22</v>
      </c>
    </row>
    <row r="3058" spans="1:18" hidden="1" x14ac:dyDescent="0.3">
      <c r="A3058" s="1" t="s">
        <v>2941</v>
      </c>
      <c r="B3058" s="1" t="s">
        <v>2941</v>
      </c>
      <c r="C3058" s="1" t="s">
        <v>4409</v>
      </c>
      <c r="D3058" s="1">
        <v>91.4</v>
      </c>
      <c r="E3058" s="1" t="s">
        <v>4447</v>
      </c>
      <c r="F3058" s="1">
        <v>35</v>
      </c>
      <c r="G3058" s="1" t="str">
        <f t="shared" si="114"/>
        <v>35/49</v>
      </c>
      <c r="H3058" s="1">
        <v>1388</v>
      </c>
      <c r="I3058" s="1">
        <v>100</v>
      </c>
      <c r="J3058" s="1">
        <v>80</v>
      </c>
      <c r="K3058" s="1" t="s">
        <v>203</v>
      </c>
      <c r="L3058" s="1" t="s">
        <v>4323</v>
      </c>
      <c r="M3058" s="1">
        <v>2014</v>
      </c>
      <c r="N3058" s="1">
        <v>44.209891644348801</v>
      </c>
      <c r="O3058" s="1">
        <v>-80.2611312268685</v>
      </c>
      <c r="P3058" s="1" t="s">
        <v>4412</v>
      </c>
      <c r="Q3058" s="1" t="s">
        <v>4413</v>
      </c>
      <c r="R3058" s="1" t="s">
        <v>22</v>
      </c>
    </row>
    <row r="3059" spans="1:18" hidden="1" x14ac:dyDescent="0.3">
      <c r="A3059" s="1" t="s">
        <v>2941</v>
      </c>
      <c r="B3059" s="1" t="s">
        <v>2941</v>
      </c>
      <c r="C3059" s="1" t="s">
        <v>4409</v>
      </c>
      <c r="D3059" s="1">
        <v>91.4</v>
      </c>
      <c r="E3059" s="1" t="s">
        <v>4448</v>
      </c>
      <c r="F3059" s="1">
        <v>36</v>
      </c>
      <c r="G3059" s="1" t="str">
        <f t="shared" si="114"/>
        <v>36/49</v>
      </c>
      <c r="H3059" s="1">
        <v>1388</v>
      </c>
      <c r="I3059" s="1">
        <v>100</v>
      </c>
      <c r="J3059" s="1">
        <v>80</v>
      </c>
      <c r="K3059" s="1" t="s">
        <v>203</v>
      </c>
      <c r="L3059" s="1" t="s">
        <v>4323</v>
      </c>
      <c r="M3059" s="1">
        <v>2014</v>
      </c>
      <c r="N3059" s="1">
        <v>44.2047142652427</v>
      </c>
      <c r="O3059" s="1">
        <v>-80.257179598039301</v>
      </c>
      <c r="P3059" s="1" t="s">
        <v>4412</v>
      </c>
      <c r="Q3059" s="1" t="s">
        <v>4413</v>
      </c>
      <c r="R3059" s="1" t="s">
        <v>22</v>
      </c>
    </row>
    <row r="3060" spans="1:18" hidden="1" x14ac:dyDescent="0.3">
      <c r="A3060" s="1" t="s">
        <v>2941</v>
      </c>
      <c r="B3060" s="1" t="s">
        <v>2941</v>
      </c>
      <c r="C3060" s="1" t="s">
        <v>4409</v>
      </c>
      <c r="D3060" s="1">
        <v>91.4</v>
      </c>
      <c r="E3060" s="1" t="s">
        <v>4449</v>
      </c>
      <c r="F3060" s="1">
        <v>37</v>
      </c>
      <c r="G3060" s="1" t="str">
        <f t="shared" si="114"/>
        <v>37/49</v>
      </c>
      <c r="H3060" s="1">
        <v>2565</v>
      </c>
      <c r="I3060" s="1">
        <v>103</v>
      </c>
      <c r="J3060" s="1">
        <v>85</v>
      </c>
      <c r="K3060" s="1" t="s">
        <v>203</v>
      </c>
      <c r="L3060" s="1" t="s">
        <v>4411</v>
      </c>
      <c r="M3060" s="1">
        <v>2014</v>
      </c>
      <c r="N3060" s="1">
        <v>44.196658786892002</v>
      </c>
      <c r="O3060" s="1">
        <v>-80.273452994596099</v>
      </c>
      <c r="P3060" s="1" t="s">
        <v>4412</v>
      </c>
      <c r="Q3060" s="1" t="s">
        <v>4413</v>
      </c>
      <c r="R3060" s="1" t="s">
        <v>22</v>
      </c>
    </row>
    <row r="3061" spans="1:18" hidden="1" x14ac:dyDescent="0.3">
      <c r="A3061" s="1" t="s">
        <v>2941</v>
      </c>
      <c r="B3061" s="1" t="s">
        <v>2941</v>
      </c>
      <c r="C3061" s="1" t="s">
        <v>4409</v>
      </c>
      <c r="D3061" s="1">
        <v>91.4</v>
      </c>
      <c r="E3061" s="1" t="s">
        <v>4450</v>
      </c>
      <c r="F3061" s="1">
        <v>38</v>
      </c>
      <c r="G3061" s="1" t="str">
        <f t="shared" si="114"/>
        <v>38/49</v>
      </c>
      <c r="H3061" s="1">
        <v>1336</v>
      </c>
      <c r="I3061" s="1">
        <v>100</v>
      </c>
      <c r="J3061" s="1">
        <v>80</v>
      </c>
      <c r="K3061" s="1" t="s">
        <v>203</v>
      </c>
      <c r="L3061" s="1" t="s">
        <v>4323</v>
      </c>
      <c r="M3061" s="1">
        <v>2014</v>
      </c>
      <c r="N3061" s="1">
        <v>44.194883920209001</v>
      </c>
      <c r="O3061" s="1">
        <v>-80.255978979155401</v>
      </c>
      <c r="P3061" s="1" t="s">
        <v>4412</v>
      </c>
      <c r="Q3061" s="1" t="s">
        <v>4413</v>
      </c>
      <c r="R3061" s="1" t="s">
        <v>22</v>
      </c>
    </row>
    <row r="3062" spans="1:18" hidden="1" x14ac:dyDescent="0.3">
      <c r="A3062" s="1" t="s">
        <v>2941</v>
      </c>
      <c r="B3062" s="1" t="s">
        <v>2941</v>
      </c>
      <c r="C3062" s="1" t="s">
        <v>4409</v>
      </c>
      <c r="D3062" s="1">
        <v>91.4</v>
      </c>
      <c r="E3062" s="1" t="s">
        <v>4451</v>
      </c>
      <c r="F3062" s="1">
        <v>39</v>
      </c>
      <c r="G3062" s="1" t="str">
        <f t="shared" si="114"/>
        <v>39/49</v>
      </c>
      <c r="H3062" s="1">
        <v>2750</v>
      </c>
      <c r="I3062" s="1">
        <v>103</v>
      </c>
      <c r="J3062" s="1">
        <v>85</v>
      </c>
      <c r="K3062" s="1" t="s">
        <v>203</v>
      </c>
      <c r="L3062" s="1" t="s">
        <v>4411</v>
      </c>
      <c r="M3062" s="1">
        <v>2014</v>
      </c>
      <c r="N3062" s="1">
        <v>44.190577223684201</v>
      </c>
      <c r="O3062" s="1">
        <v>-80.260202533742998</v>
      </c>
      <c r="P3062" s="1" t="s">
        <v>4412</v>
      </c>
      <c r="Q3062" s="1" t="s">
        <v>4413</v>
      </c>
      <c r="R3062" s="1" t="s">
        <v>22</v>
      </c>
    </row>
    <row r="3063" spans="1:18" hidden="1" x14ac:dyDescent="0.3">
      <c r="A3063" s="1" t="s">
        <v>2941</v>
      </c>
      <c r="B3063" s="1" t="s">
        <v>2941</v>
      </c>
      <c r="C3063" s="1" t="s">
        <v>4409</v>
      </c>
      <c r="D3063" s="1">
        <v>91.4</v>
      </c>
      <c r="E3063" s="1" t="s">
        <v>4452</v>
      </c>
      <c r="F3063" s="1">
        <v>40</v>
      </c>
      <c r="G3063" s="1" t="str">
        <f t="shared" si="114"/>
        <v>40/49</v>
      </c>
      <c r="H3063" s="1">
        <v>2750</v>
      </c>
      <c r="I3063" s="1">
        <v>103</v>
      </c>
      <c r="J3063" s="1">
        <v>85</v>
      </c>
      <c r="K3063" s="1" t="s">
        <v>203</v>
      </c>
      <c r="L3063" s="1" t="s">
        <v>4411</v>
      </c>
      <c r="M3063" s="1">
        <v>2014</v>
      </c>
      <c r="N3063" s="1">
        <v>44.186935704833303</v>
      </c>
      <c r="O3063" s="1">
        <v>-80.255874771456803</v>
      </c>
      <c r="P3063" s="1" t="s">
        <v>4412</v>
      </c>
      <c r="Q3063" s="1" t="s">
        <v>4413</v>
      </c>
      <c r="R3063" s="1" t="s">
        <v>22</v>
      </c>
    </row>
    <row r="3064" spans="1:18" hidden="1" x14ac:dyDescent="0.3">
      <c r="A3064" s="1" t="s">
        <v>2941</v>
      </c>
      <c r="B3064" s="1" t="s">
        <v>2941</v>
      </c>
      <c r="C3064" s="1" t="s">
        <v>4409</v>
      </c>
      <c r="D3064" s="1">
        <v>91.4</v>
      </c>
      <c r="E3064" s="1" t="s">
        <v>4453</v>
      </c>
      <c r="F3064" s="1">
        <v>41</v>
      </c>
      <c r="G3064" s="1" t="str">
        <f t="shared" si="114"/>
        <v>41/49</v>
      </c>
      <c r="H3064" s="1">
        <v>2750</v>
      </c>
      <c r="I3064" s="1">
        <v>103</v>
      </c>
      <c r="J3064" s="1">
        <v>85</v>
      </c>
      <c r="K3064" s="1" t="s">
        <v>203</v>
      </c>
      <c r="L3064" s="1" t="s">
        <v>4411</v>
      </c>
      <c r="M3064" s="1">
        <v>2014</v>
      </c>
      <c r="N3064" s="1">
        <v>44.212122844508499</v>
      </c>
      <c r="O3064" s="1">
        <v>-80.297883043785205</v>
      </c>
      <c r="P3064" s="1" t="s">
        <v>4412</v>
      </c>
      <c r="Q3064" s="1" t="s">
        <v>4413</v>
      </c>
      <c r="R3064" s="1" t="s">
        <v>22</v>
      </c>
    </row>
    <row r="3065" spans="1:18" hidden="1" x14ac:dyDescent="0.3">
      <c r="A3065" s="1" t="s">
        <v>2941</v>
      </c>
      <c r="B3065" s="1" t="s">
        <v>2941</v>
      </c>
      <c r="C3065" s="1" t="s">
        <v>4409</v>
      </c>
      <c r="D3065" s="1">
        <v>91.4</v>
      </c>
      <c r="E3065" s="1" t="s">
        <v>4454</v>
      </c>
      <c r="F3065" s="1">
        <v>42</v>
      </c>
      <c r="G3065" s="1" t="str">
        <f t="shared" si="114"/>
        <v>42/49</v>
      </c>
      <c r="H3065" s="1">
        <v>1388</v>
      </c>
      <c r="I3065" s="1">
        <v>100</v>
      </c>
      <c r="J3065" s="1">
        <v>80</v>
      </c>
      <c r="K3065" s="1" t="s">
        <v>203</v>
      </c>
      <c r="L3065" s="1" t="s">
        <v>4323</v>
      </c>
      <c r="M3065" s="1">
        <v>2014</v>
      </c>
      <c r="N3065" s="1">
        <v>44.214684187846998</v>
      </c>
      <c r="O3065" s="1">
        <v>-80.299340867107802</v>
      </c>
      <c r="P3065" s="1" t="s">
        <v>4412</v>
      </c>
      <c r="Q3065" s="1" t="s">
        <v>4413</v>
      </c>
      <c r="R3065" s="1" t="s">
        <v>22</v>
      </c>
    </row>
    <row r="3066" spans="1:18" hidden="1" x14ac:dyDescent="0.3">
      <c r="A3066" s="1" t="s">
        <v>2941</v>
      </c>
      <c r="B3066" s="1" t="s">
        <v>2941</v>
      </c>
      <c r="C3066" s="1" t="s">
        <v>4409</v>
      </c>
      <c r="D3066" s="1">
        <v>91.4</v>
      </c>
      <c r="E3066" s="1" t="s">
        <v>4455</v>
      </c>
      <c r="F3066" s="1">
        <v>43</v>
      </c>
      <c r="G3066" s="1" t="str">
        <f t="shared" si="114"/>
        <v>43/49</v>
      </c>
      <c r="H3066" s="1">
        <v>1388</v>
      </c>
      <c r="I3066" s="1">
        <v>100</v>
      </c>
      <c r="J3066" s="1">
        <v>80</v>
      </c>
      <c r="K3066" s="1" t="s">
        <v>203</v>
      </c>
      <c r="L3066" s="1" t="s">
        <v>4323</v>
      </c>
      <c r="M3066" s="1">
        <v>2014</v>
      </c>
      <c r="N3066" s="1">
        <v>44.217066834632497</v>
      </c>
      <c r="O3066" s="1">
        <v>-80.309330025704597</v>
      </c>
      <c r="P3066" s="1" t="s">
        <v>4412</v>
      </c>
      <c r="Q3066" s="1" t="s">
        <v>4413</v>
      </c>
      <c r="R3066" s="1" t="s">
        <v>22</v>
      </c>
    </row>
    <row r="3067" spans="1:18" hidden="1" x14ac:dyDescent="0.3">
      <c r="A3067" s="1" t="s">
        <v>2941</v>
      </c>
      <c r="B3067" s="1" t="s">
        <v>2941</v>
      </c>
      <c r="C3067" s="1" t="s">
        <v>4409</v>
      </c>
      <c r="D3067" s="1">
        <v>91.4</v>
      </c>
      <c r="E3067" s="1" t="s">
        <v>4456</v>
      </c>
      <c r="F3067" s="1">
        <v>44</v>
      </c>
      <c r="G3067" s="1" t="str">
        <f t="shared" si="114"/>
        <v>44/49</v>
      </c>
      <c r="H3067" s="1">
        <v>2565</v>
      </c>
      <c r="I3067" s="1">
        <v>100</v>
      </c>
      <c r="J3067" s="1">
        <v>80</v>
      </c>
      <c r="K3067" s="1" t="s">
        <v>203</v>
      </c>
      <c r="L3067" s="1" t="s">
        <v>4411</v>
      </c>
      <c r="M3067" s="1">
        <v>2014</v>
      </c>
      <c r="N3067" s="1">
        <v>44.219698826993501</v>
      </c>
      <c r="O3067" s="1">
        <v>-80.3099018762464</v>
      </c>
      <c r="P3067" s="1" t="s">
        <v>4412</v>
      </c>
      <c r="Q3067" s="1" t="s">
        <v>4413</v>
      </c>
      <c r="R3067" s="1" t="s">
        <v>22</v>
      </c>
    </row>
    <row r="3068" spans="1:18" hidden="1" x14ac:dyDescent="0.3">
      <c r="A3068" s="1" t="s">
        <v>2941</v>
      </c>
      <c r="B3068" s="1" t="s">
        <v>2941</v>
      </c>
      <c r="C3068" s="1" t="s">
        <v>4409</v>
      </c>
      <c r="D3068" s="1">
        <v>91.4</v>
      </c>
      <c r="E3068" s="1" t="s">
        <v>4457</v>
      </c>
      <c r="F3068" s="1">
        <v>45</v>
      </c>
      <c r="G3068" s="1" t="str">
        <f t="shared" si="114"/>
        <v>45/49</v>
      </c>
      <c r="H3068" s="1">
        <v>2470</v>
      </c>
      <c r="I3068" s="1">
        <v>103</v>
      </c>
      <c r="J3068" s="1">
        <v>85</v>
      </c>
      <c r="K3068" s="1" t="s">
        <v>203</v>
      </c>
      <c r="L3068" s="1" t="s">
        <v>4411</v>
      </c>
      <c r="M3068" s="1">
        <v>2014</v>
      </c>
      <c r="N3068" s="1">
        <v>44.216159736814703</v>
      </c>
      <c r="O3068" s="1">
        <v>-80.317315725217398</v>
      </c>
      <c r="P3068" s="1" t="s">
        <v>4412</v>
      </c>
      <c r="Q3068" s="1" t="s">
        <v>4413</v>
      </c>
      <c r="R3068" s="1" t="s">
        <v>22</v>
      </c>
    </row>
    <row r="3069" spans="1:18" hidden="1" x14ac:dyDescent="0.3">
      <c r="A3069" s="1" t="s">
        <v>2941</v>
      </c>
      <c r="B3069" s="1" t="s">
        <v>2941</v>
      </c>
      <c r="C3069" s="1" t="s">
        <v>4409</v>
      </c>
      <c r="D3069" s="1">
        <v>91.4</v>
      </c>
      <c r="E3069" s="1" t="s">
        <v>4458</v>
      </c>
      <c r="F3069" s="1">
        <v>46</v>
      </c>
      <c r="G3069" s="1" t="str">
        <f t="shared" si="114"/>
        <v>46/49</v>
      </c>
      <c r="H3069" s="1">
        <v>2750</v>
      </c>
      <c r="I3069" s="1">
        <v>103</v>
      </c>
      <c r="J3069" s="1">
        <v>85</v>
      </c>
      <c r="K3069" s="1" t="s">
        <v>203</v>
      </c>
      <c r="L3069" s="1" t="s">
        <v>4411</v>
      </c>
      <c r="M3069" s="1">
        <v>2014</v>
      </c>
      <c r="N3069" s="1">
        <v>44.219855852474403</v>
      </c>
      <c r="O3069" s="1">
        <v>-80.316207143969194</v>
      </c>
      <c r="P3069" s="1" t="s">
        <v>4412</v>
      </c>
      <c r="Q3069" s="1" t="s">
        <v>4413</v>
      </c>
      <c r="R3069" s="1" t="s">
        <v>22</v>
      </c>
    </row>
    <row r="3070" spans="1:18" hidden="1" x14ac:dyDescent="0.3">
      <c r="A3070" s="1" t="s">
        <v>2941</v>
      </c>
      <c r="B3070" s="1" t="s">
        <v>2941</v>
      </c>
      <c r="C3070" s="1" t="s">
        <v>4409</v>
      </c>
      <c r="D3070" s="1">
        <v>91.4</v>
      </c>
      <c r="E3070" s="1" t="s">
        <v>4459</v>
      </c>
      <c r="F3070" s="1">
        <v>47</v>
      </c>
      <c r="G3070" s="1" t="str">
        <f t="shared" si="114"/>
        <v>47/49</v>
      </c>
      <c r="H3070" s="1">
        <v>2750</v>
      </c>
      <c r="I3070" s="1">
        <v>103</v>
      </c>
      <c r="J3070" s="1">
        <v>85</v>
      </c>
      <c r="K3070" s="1" t="s">
        <v>203</v>
      </c>
      <c r="L3070" s="1" t="s">
        <v>4411</v>
      </c>
      <c r="M3070" s="1">
        <v>2014</v>
      </c>
      <c r="N3070" s="1">
        <v>44.207996574873199</v>
      </c>
      <c r="O3070" s="1">
        <v>-80.335935731660399</v>
      </c>
      <c r="P3070" s="1" t="s">
        <v>4412</v>
      </c>
      <c r="Q3070" s="1" t="s">
        <v>4413</v>
      </c>
      <c r="R3070" s="1" t="s">
        <v>22</v>
      </c>
    </row>
    <row r="3071" spans="1:18" hidden="1" x14ac:dyDescent="0.3">
      <c r="A3071" s="1" t="s">
        <v>2941</v>
      </c>
      <c r="B3071" s="1" t="s">
        <v>2941</v>
      </c>
      <c r="C3071" s="1" t="s">
        <v>4409</v>
      </c>
      <c r="D3071" s="1">
        <v>91.4</v>
      </c>
      <c r="E3071" s="1" t="s">
        <v>4460</v>
      </c>
      <c r="F3071" s="1">
        <v>48</v>
      </c>
      <c r="G3071" s="1" t="str">
        <f t="shared" si="114"/>
        <v>48/49</v>
      </c>
      <c r="H3071" s="1">
        <v>2750</v>
      </c>
      <c r="I3071" s="1">
        <v>103</v>
      </c>
      <c r="J3071" s="1">
        <v>85</v>
      </c>
      <c r="K3071" s="1" t="s">
        <v>203</v>
      </c>
      <c r="L3071" s="1" t="s">
        <v>4411</v>
      </c>
      <c r="M3071" s="1">
        <v>2014</v>
      </c>
      <c r="N3071" s="1">
        <v>44.211701377729</v>
      </c>
      <c r="O3071" s="1">
        <v>-80.335845474388094</v>
      </c>
      <c r="P3071" s="1" t="s">
        <v>4412</v>
      </c>
      <c r="Q3071" s="1" t="s">
        <v>4413</v>
      </c>
      <c r="R3071" s="1" t="s">
        <v>22</v>
      </c>
    </row>
    <row r="3072" spans="1:18" hidden="1" x14ac:dyDescent="0.3">
      <c r="A3072" s="1" t="s">
        <v>2941</v>
      </c>
      <c r="B3072" s="1" t="s">
        <v>2941</v>
      </c>
      <c r="C3072" s="1" t="s">
        <v>4409</v>
      </c>
      <c r="D3072" s="1">
        <v>91.4</v>
      </c>
      <c r="E3072" s="1" t="s">
        <v>4461</v>
      </c>
      <c r="F3072" s="1">
        <v>49</v>
      </c>
      <c r="G3072" s="1" t="str">
        <f t="shared" si="114"/>
        <v>49/49</v>
      </c>
      <c r="H3072" s="1">
        <v>2750</v>
      </c>
      <c r="I3072" s="1">
        <v>103</v>
      </c>
      <c r="J3072" s="1">
        <v>85</v>
      </c>
      <c r="K3072" s="1" t="s">
        <v>203</v>
      </c>
      <c r="L3072" s="1" t="s">
        <v>4411</v>
      </c>
      <c r="M3072" s="1">
        <v>2014</v>
      </c>
      <c r="N3072" s="1">
        <v>44.2182855361553</v>
      </c>
      <c r="O3072" s="1">
        <v>-80.340462429346601</v>
      </c>
      <c r="P3072" s="1" t="s">
        <v>4412</v>
      </c>
      <c r="Q3072" s="1" t="s">
        <v>4413</v>
      </c>
      <c r="R3072" s="1" t="s">
        <v>22</v>
      </c>
    </row>
    <row r="3073" spans="1:18" hidden="1" x14ac:dyDescent="0.3">
      <c r="A3073" s="1" t="s">
        <v>2941</v>
      </c>
      <c r="B3073" s="1" t="s">
        <v>2941</v>
      </c>
      <c r="C3073" s="1" t="s">
        <v>5007</v>
      </c>
      <c r="D3073" s="1">
        <v>22.4</v>
      </c>
      <c r="E3073" s="1" t="s">
        <v>5008</v>
      </c>
      <c r="F3073" s="1">
        <v>1</v>
      </c>
      <c r="G3073" s="1" t="str">
        <f t="shared" ref="G3073:G3086" si="115">F3073&amp;"/"&amp;14</f>
        <v>1/14</v>
      </c>
      <c r="H3073" s="1">
        <v>1600</v>
      </c>
      <c r="I3073" s="1">
        <v>100</v>
      </c>
      <c r="J3073" s="1">
        <v>80</v>
      </c>
      <c r="K3073" s="1" t="s">
        <v>203</v>
      </c>
      <c r="L3073" s="1" t="s">
        <v>437</v>
      </c>
      <c r="M3073" s="1">
        <v>2015</v>
      </c>
      <c r="N3073" s="1">
        <v>44.207851499999997</v>
      </c>
      <c r="O3073" s="1">
        <v>-80.702033700000001</v>
      </c>
      <c r="Q3073" s="1" t="s">
        <v>5009</v>
      </c>
      <c r="R3073" s="1" t="s">
        <v>22</v>
      </c>
    </row>
    <row r="3074" spans="1:18" hidden="1" x14ac:dyDescent="0.3">
      <c r="A3074" s="1" t="s">
        <v>2941</v>
      </c>
      <c r="B3074" s="1" t="s">
        <v>2941</v>
      </c>
      <c r="C3074" s="1" t="s">
        <v>5007</v>
      </c>
      <c r="D3074" s="1">
        <v>22.4</v>
      </c>
      <c r="E3074" s="1" t="s">
        <v>5010</v>
      </c>
      <c r="F3074" s="1">
        <v>2</v>
      </c>
      <c r="G3074" s="1" t="str">
        <f t="shared" si="115"/>
        <v>2/14</v>
      </c>
      <c r="H3074" s="1">
        <v>1600</v>
      </c>
      <c r="I3074" s="1">
        <v>100</v>
      </c>
      <c r="J3074" s="1">
        <v>80</v>
      </c>
      <c r="K3074" s="1" t="s">
        <v>203</v>
      </c>
      <c r="L3074" s="1" t="s">
        <v>437</v>
      </c>
      <c r="M3074" s="1">
        <v>2015</v>
      </c>
      <c r="N3074" s="1">
        <v>44.193397446695698</v>
      </c>
      <c r="O3074" s="1">
        <v>-80.655613838186099</v>
      </c>
      <c r="Q3074" s="1" t="s">
        <v>5009</v>
      </c>
      <c r="R3074" s="1" t="s">
        <v>22</v>
      </c>
    </row>
    <row r="3075" spans="1:18" hidden="1" x14ac:dyDescent="0.3">
      <c r="A3075" s="1" t="s">
        <v>2941</v>
      </c>
      <c r="B3075" s="1" t="s">
        <v>2941</v>
      </c>
      <c r="C3075" s="1" t="s">
        <v>5007</v>
      </c>
      <c r="D3075" s="1">
        <v>22.4</v>
      </c>
      <c r="E3075" s="1" t="s">
        <v>5011</v>
      </c>
      <c r="F3075" s="1">
        <v>3</v>
      </c>
      <c r="G3075" s="1" t="str">
        <f t="shared" si="115"/>
        <v>3/14</v>
      </c>
      <c r="H3075" s="1">
        <v>1600</v>
      </c>
      <c r="I3075" s="1">
        <v>100</v>
      </c>
      <c r="J3075" s="1">
        <v>80</v>
      </c>
      <c r="K3075" s="1" t="s">
        <v>203</v>
      </c>
      <c r="L3075" s="1" t="s">
        <v>437</v>
      </c>
      <c r="M3075" s="1">
        <v>2015</v>
      </c>
      <c r="N3075" s="1">
        <v>44.196460899999998</v>
      </c>
      <c r="O3075" s="1">
        <v>-80.653545899999997</v>
      </c>
      <c r="Q3075" s="1" t="s">
        <v>5009</v>
      </c>
      <c r="R3075" s="1" t="s">
        <v>22</v>
      </c>
    </row>
    <row r="3076" spans="1:18" hidden="1" x14ac:dyDescent="0.3">
      <c r="A3076" s="1" t="s">
        <v>2941</v>
      </c>
      <c r="B3076" s="1" t="s">
        <v>2941</v>
      </c>
      <c r="C3076" s="1" t="s">
        <v>5007</v>
      </c>
      <c r="D3076" s="1">
        <v>22.4</v>
      </c>
      <c r="E3076" s="1" t="s">
        <v>5012</v>
      </c>
      <c r="F3076" s="1">
        <v>4</v>
      </c>
      <c r="G3076" s="1" t="str">
        <f t="shared" si="115"/>
        <v>4/14</v>
      </c>
      <c r="H3076" s="1">
        <v>1600</v>
      </c>
      <c r="I3076" s="1">
        <v>100</v>
      </c>
      <c r="J3076" s="1">
        <v>80</v>
      </c>
      <c r="K3076" s="1" t="s">
        <v>203</v>
      </c>
      <c r="L3076" s="1" t="s">
        <v>437</v>
      </c>
      <c r="M3076" s="1">
        <v>2015</v>
      </c>
      <c r="N3076" s="1">
        <v>44.192649400000001</v>
      </c>
      <c r="O3076" s="1">
        <v>-80.678454700000003</v>
      </c>
      <c r="Q3076" s="1" t="s">
        <v>5009</v>
      </c>
      <c r="R3076" s="1" t="s">
        <v>22</v>
      </c>
    </row>
    <row r="3077" spans="1:18" hidden="1" x14ac:dyDescent="0.3">
      <c r="A3077" s="1" t="s">
        <v>2941</v>
      </c>
      <c r="B3077" s="1" t="s">
        <v>2941</v>
      </c>
      <c r="C3077" s="1" t="s">
        <v>5007</v>
      </c>
      <c r="D3077" s="1">
        <v>22.4</v>
      </c>
      <c r="E3077" s="1" t="s">
        <v>5013</v>
      </c>
      <c r="F3077" s="1">
        <v>5</v>
      </c>
      <c r="G3077" s="1" t="str">
        <f t="shared" si="115"/>
        <v>5/14</v>
      </c>
      <c r="H3077" s="1">
        <v>1600</v>
      </c>
      <c r="I3077" s="1">
        <v>100</v>
      </c>
      <c r="J3077" s="1">
        <v>80</v>
      </c>
      <c r="K3077" s="1" t="s">
        <v>203</v>
      </c>
      <c r="L3077" s="1" t="s">
        <v>437</v>
      </c>
      <c r="M3077" s="1">
        <v>2015</v>
      </c>
      <c r="N3077" s="1">
        <v>44.203820299999997</v>
      </c>
      <c r="O3077" s="1">
        <v>-80.677282199999993</v>
      </c>
      <c r="Q3077" s="1" t="s">
        <v>5009</v>
      </c>
      <c r="R3077" s="1" t="s">
        <v>22</v>
      </c>
    </row>
    <row r="3078" spans="1:18" hidden="1" x14ac:dyDescent="0.3">
      <c r="A3078" s="1" t="s">
        <v>2941</v>
      </c>
      <c r="B3078" s="1" t="s">
        <v>2941</v>
      </c>
      <c r="C3078" s="1" t="s">
        <v>5007</v>
      </c>
      <c r="D3078" s="1">
        <v>22.4</v>
      </c>
      <c r="E3078" s="1" t="s">
        <v>5014</v>
      </c>
      <c r="F3078" s="1">
        <v>6</v>
      </c>
      <c r="G3078" s="1" t="str">
        <f t="shared" si="115"/>
        <v>6/14</v>
      </c>
      <c r="H3078" s="1">
        <v>1600</v>
      </c>
      <c r="I3078" s="1">
        <v>100</v>
      </c>
      <c r="J3078" s="1">
        <v>80</v>
      </c>
      <c r="K3078" s="1" t="s">
        <v>203</v>
      </c>
      <c r="L3078" s="1" t="s">
        <v>437</v>
      </c>
      <c r="M3078" s="1">
        <v>2015</v>
      </c>
      <c r="N3078" s="1">
        <v>44.204179199999999</v>
      </c>
      <c r="O3078" s="1">
        <v>-80.684989999999999</v>
      </c>
      <c r="Q3078" s="1" t="s">
        <v>5009</v>
      </c>
      <c r="R3078" s="1" t="s">
        <v>22</v>
      </c>
    </row>
    <row r="3079" spans="1:18" hidden="1" x14ac:dyDescent="0.3">
      <c r="A3079" s="1" t="s">
        <v>2941</v>
      </c>
      <c r="B3079" s="1" t="s">
        <v>2941</v>
      </c>
      <c r="C3079" s="1" t="s">
        <v>5007</v>
      </c>
      <c r="D3079" s="1">
        <v>22.4</v>
      </c>
      <c r="E3079" s="1" t="s">
        <v>5015</v>
      </c>
      <c r="F3079" s="1">
        <v>7</v>
      </c>
      <c r="G3079" s="1" t="str">
        <f t="shared" si="115"/>
        <v>7/14</v>
      </c>
      <c r="H3079" s="1">
        <v>1600</v>
      </c>
      <c r="I3079" s="1">
        <v>100</v>
      </c>
      <c r="J3079" s="1">
        <v>80</v>
      </c>
      <c r="K3079" s="1" t="s">
        <v>203</v>
      </c>
      <c r="L3079" s="1" t="s">
        <v>437</v>
      </c>
      <c r="M3079" s="1">
        <v>2015</v>
      </c>
      <c r="N3079" s="1">
        <v>44.205381438682302</v>
      </c>
      <c r="O3079" s="1">
        <v>-80.715813601030504</v>
      </c>
      <c r="Q3079" s="1" t="s">
        <v>5009</v>
      </c>
      <c r="R3079" s="1" t="s">
        <v>22</v>
      </c>
    </row>
    <row r="3080" spans="1:18" hidden="1" x14ac:dyDescent="0.3">
      <c r="A3080" s="1" t="s">
        <v>2941</v>
      </c>
      <c r="B3080" s="1" t="s">
        <v>2941</v>
      </c>
      <c r="C3080" s="1" t="s">
        <v>5007</v>
      </c>
      <c r="D3080" s="1">
        <v>22.4</v>
      </c>
      <c r="E3080" s="1" t="s">
        <v>5016</v>
      </c>
      <c r="F3080" s="1">
        <v>8</v>
      </c>
      <c r="G3080" s="1" t="str">
        <f t="shared" si="115"/>
        <v>8/14</v>
      </c>
      <c r="H3080" s="1">
        <v>1600</v>
      </c>
      <c r="I3080" s="1">
        <v>100</v>
      </c>
      <c r="J3080" s="1">
        <v>80</v>
      </c>
      <c r="K3080" s="1" t="s">
        <v>203</v>
      </c>
      <c r="L3080" s="1" t="s">
        <v>437</v>
      </c>
      <c r="M3080" s="1">
        <v>2015</v>
      </c>
      <c r="N3080" s="1">
        <v>44.200305700000001</v>
      </c>
      <c r="O3080" s="1">
        <v>-80.711840800000004</v>
      </c>
      <c r="Q3080" s="1" t="s">
        <v>5009</v>
      </c>
      <c r="R3080" s="1" t="s">
        <v>22</v>
      </c>
    </row>
    <row r="3081" spans="1:18" hidden="1" x14ac:dyDescent="0.3">
      <c r="A3081" s="1" t="s">
        <v>2941</v>
      </c>
      <c r="B3081" s="1" t="s">
        <v>2941</v>
      </c>
      <c r="C3081" s="1" t="s">
        <v>5007</v>
      </c>
      <c r="D3081" s="1">
        <v>22.4</v>
      </c>
      <c r="E3081" s="1" t="s">
        <v>5017</v>
      </c>
      <c r="F3081" s="1">
        <v>9</v>
      </c>
      <c r="G3081" s="1" t="str">
        <f t="shared" si="115"/>
        <v>9/14</v>
      </c>
      <c r="H3081" s="1">
        <v>1600</v>
      </c>
      <c r="I3081" s="1">
        <v>100</v>
      </c>
      <c r="J3081" s="1">
        <v>80</v>
      </c>
      <c r="K3081" s="1" t="s">
        <v>203</v>
      </c>
      <c r="L3081" s="1" t="s">
        <v>437</v>
      </c>
      <c r="M3081" s="1">
        <v>2015</v>
      </c>
      <c r="N3081" s="1">
        <v>44.199606099999997</v>
      </c>
      <c r="O3081" s="1">
        <v>-80.706881999999993</v>
      </c>
      <c r="Q3081" s="1" t="s">
        <v>5009</v>
      </c>
      <c r="R3081" s="1" t="s">
        <v>22</v>
      </c>
    </row>
    <row r="3082" spans="1:18" hidden="1" x14ac:dyDescent="0.3">
      <c r="A3082" s="1" t="s">
        <v>2941</v>
      </c>
      <c r="B3082" s="1" t="s">
        <v>2941</v>
      </c>
      <c r="C3082" s="1" t="s">
        <v>5007</v>
      </c>
      <c r="D3082" s="1">
        <v>22.4</v>
      </c>
      <c r="E3082" s="1" t="s">
        <v>5018</v>
      </c>
      <c r="F3082" s="1">
        <v>10</v>
      </c>
      <c r="G3082" s="1" t="str">
        <f t="shared" si="115"/>
        <v>10/14</v>
      </c>
      <c r="H3082" s="1">
        <v>1600</v>
      </c>
      <c r="I3082" s="1">
        <v>100</v>
      </c>
      <c r="J3082" s="1">
        <v>80</v>
      </c>
      <c r="K3082" s="1" t="s">
        <v>203</v>
      </c>
      <c r="L3082" s="1" t="s">
        <v>437</v>
      </c>
      <c r="M3082" s="1">
        <v>2015</v>
      </c>
      <c r="N3082" s="1">
        <v>44.200481600000003</v>
      </c>
      <c r="O3082" s="1">
        <v>-80.7018846</v>
      </c>
      <c r="Q3082" s="1" t="s">
        <v>5009</v>
      </c>
      <c r="R3082" s="1" t="s">
        <v>22</v>
      </c>
    </row>
    <row r="3083" spans="1:18" hidden="1" x14ac:dyDescent="0.3">
      <c r="A3083" s="1" t="s">
        <v>2941</v>
      </c>
      <c r="B3083" s="1" t="s">
        <v>2941</v>
      </c>
      <c r="C3083" s="1" t="s">
        <v>5007</v>
      </c>
      <c r="D3083" s="1">
        <v>22.4</v>
      </c>
      <c r="E3083" s="1" t="s">
        <v>5019</v>
      </c>
      <c r="F3083" s="1">
        <v>11</v>
      </c>
      <c r="G3083" s="1" t="str">
        <f t="shared" si="115"/>
        <v>11/14</v>
      </c>
      <c r="H3083" s="1">
        <v>1600</v>
      </c>
      <c r="I3083" s="1">
        <v>100</v>
      </c>
      <c r="J3083" s="1">
        <v>80</v>
      </c>
      <c r="K3083" s="1" t="s">
        <v>203</v>
      </c>
      <c r="L3083" s="1" t="s">
        <v>437</v>
      </c>
      <c r="M3083" s="1">
        <v>2015</v>
      </c>
      <c r="N3083" s="1">
        <v>44.183100571175103</v>
      </c>
      <c r="O3083" s="1">
        <v>-80.715680013166306</v>
      </c>
      <c r="Q3083" s="1" t="s">
        <v>5009</v>
      </c>
      <c r="R3083" s="1" t="s">
        <v>22</v>
      </c>
    </row>
    <row r="3084" spans="1:18" hidden="1" x14ac:dyDescent="0.3">
      <c r="A3084" s="1" t="s">
        <v>2941</v>
      </c>
      <c r="B3084" s="1" t="s">
        <v>2941</v>
      </c>
      <c r="C3084" s="1" t="s">
        <v>5007</v>
      </c>
      <c r="D3084" s="1">
        <v>22.4</v>
      </c>
      <c r="E3084" s="1" t="s">
        <v>5020</v>
      </c>
      <c r="F3084" s="1">
        <v>12</v>
      </c>
      <c r="G3084" s="1" t="str">
        <f t="shared" si="115"/>
        <v>12/14</v>
      </c>
      <c r="H3084" s="1">
        <v>1600</v>
      </c>
      <c r="I3084" s="1">
        <v>100</v>
      </c>
      <c r="J3084" s="1">
        <v>80</v>
      </c>
      <c r="K3084" s="1" t="s">
        <v>203</v>
      </c>
      <c r="L3084" s="1" t="s">
        <v>437</v>
      </c>
      <c r="M3084" s="1">
        <v>2015</v>
      </c>
      <c r="N3084" s="1">
        <v>44.232748999999998</v>
      </c>
      <c r="O3084" s="1">
        <v>-80.655141099999994</v>
      </c>
      <c r="Q3084" s="1" t="s">
        <v>5009</v>
      </c>
      <c r="R3084" s="1" t="s">
        <v>22</v>
      </c>
    </row>
    <row r="3085" spans="1:18" hidden="1" x14ac:dyDescent="0.3">
      <c r="A3085" s="1" t="s">
        <v>2941</v>
      </c>
      <c r="B3085" s="1" t="s">
        <v>2941</v>
      </c>
      <c r="C3085" s="1" t="s">
        <v>5007</v>
      </c>
      <c r="D3085" s="1">
        <v>22.4</v>
      </c>
      <c r="E3085" s="1" t="s">
        <v>5021</v>
      </c>
      <c r="F3085" s="1">
        <v>13</v>
      </c>
      <c r="G3085" s="1" t="str">
        <f t="shared" si="115"/>
        <v>13/14</v>
      </c>
      <c r="H3085" s="1">
        <v>1600</v>
      </c>
      <c r="I3085" s="1">
        <v>100</v>
      </c>
      <c r="J3085" s="1">
        <v>80</v>
      </c>
      <c r="K3085" s="1" t="s">
        <v>203</v>
      </c>
      <c r="L3085" s="1" t="s">
        <v>437</v>
      </c>
      <c r="M3085" s="1">
        <v>2015</v>
      </c>
      <c r="N3085" s="1">
        <v>44.231112393267097</v>
      </c>
      <c r="O3085" s="1">
        <v>-80.650140346914796</v>
      </c>
      <c r="Q3085" s="1" t="s">
        <v>5009</v>
      </c>
      <c r="R3085" s="1" t="s">
        <v>22</v>
      </c>
    </row>
    <row r="3086" spans="1:18" hidden="1" x14ac:dyDescent="0.3">
      <c r="A3086" s="1" t="s">
        <v>2941</v>
      </c>
      <c r="B3086" s="1" t="s">
        <v>2941</v>
      </c>
      <c r="C3086" s="1" t="s">
        <v>5007</v>
      </c>
      <c r="D3086" s="1">
        <v>22.4</v>
      </c>
      <c r="E3086" s="1" t="s">
        <v>5022</v>
      </c>
      <c r="F3086" s="1">
        <v>14</v>
      </c>
      <c r="G3086" s="1" t="str">
        <f t="shared" si="115"/>
        <v>14/14</v>
      </c>
      <c r="H3086" s="1">
        <v>1600</v>
      </c>
      <c r="I3086" s="1">
        <v>100</v>
      </c>
      <c r="J3086" s="1">
        <v>80</v>
      </c>
      <c r="K3086" s="1" t="s">
        <v>203</v>
      </c>
      <c r="L3086" s="1" t="s">
        <v>437</v>
      </c>
      <c r="M3086" s="1">
        <v>2015</v>
      </c>
      <c r="N3086" s="1">
        <v>44.202495300000002</v>
      </c>
      <c r="O3086" s="1">
        <v>-80.689495699999995</v>
      </c>
      <c r="Q3086" s="1" t="s">
        <v>5009</v>
      </c>
      <c r="R3086" s="1" t="s">
        <v>22</v>
      </c>
    </row>
    <row r="3087" spans="1:18" hidden="1" x14ac:dyDescent="0.3">
      <c r="A3087" s="1" t="s">
        <v>2941</v>
      </c>
      <c r="B3087" s="1" t="s">
        <v>2941</v>
      </c>
      <c r="C3087" s="1" t="s">
        <v>4040</v>
      </c>
      <c r="D3087" s="1">
        <v>99</v>
      </c>
      <c r="E3087" s="1" t="s">
        <v>4041</v>
      </c>
      <c r="F3087" s="1">
        <v>1</v>
      </c>
      <c r="G3087" s="1" t="str">
        <f t="shared" ref="G3087:G3118" si="116">F3087&amp;"/"&amp;55</f>
        <v>1/55</v>
      </c>
      <c r="H3087" s="1">
        <v>1800</v>
      </c>
      <c r="I3087" s="1">
        <v>90</v>
      </c>
      <c r="J3087" s="1">
        <v>80</v>
      </c>
      <c r="K3087" s="1" t="s">
        <v>25</v>
      </c>
      <c r="L3087" s="1" t="s">
        <v>605</v>
      </c>
      <c r="M3087" s="1">
        <v>2013</v>
      </c>
      <c r="N3087" s="1">
        <v>42.559673112768998</v>
      </c>
      <c r="O3087" s="1">
        <v>-82.389695066301101</v>
      </c>
      <c r="Q3087" s="1" t="s">
        <v>4042</v>
      </c>
      <c r="R3087" s="1" t="s">
        <v>22</v>
      </c>
    </row>
    <row r="3088" spans="1:18" hidden="1" x14ac:dyDescent="0.3">
      <c r="A3088" s="1" t="s">
        <v>2941</v>
      </c>
      <c r="B3088" s="1" t="s">
        <v>2941</v>
      </c>
      <c r="C3088" s="1" t="s">
        <v>4040</v>
      </c>
      <c r="D3088" s="1">
        <v>99</v>
      </c>
      <c r="E3088" s="1" t="s">
        <v>4043</v>
      </c>
      <c r="F3088" s="1">
        <v>2</v>
      </c>
      <c r="G3088" s="1" t="str">
        <f t="shared" si="116"/>
        <v>2/55</v>
      </c>
      <c r="H3088" s="1">
        <v>1800</v>
      </c>
      <c r="I3088" s="1">
        <v>90</v>
      </c>
      <c r="J3088" s="1">
        <v>80</v>
      </c>
      <c r="K3088" s="1" t="s">
        <v>25</v>
      </c>
      <c r="L3088" s="1" t="s">
        <v>605</v>
      </c>
      <c r="M3088" s="1">
        <v>2013</v>
      </c>
      <c r="N3088" s="1">
        <v>42.5575493031969</v>
      </c>
      <c r="O3088" s="1">
        <v>-82.387054158938795</v>
      </c>
      <c r="Q3088" s="1" t="s">
        <v>4042</v>
      </c>
      <c r="R3088" s="1" t="s">
        <v>22</v>
      </c>
    </row>
    <row r="3089" spans="1:18" hidden="1" x14ac:dyDescent="0.3">
      <c r="A3089" s="1" t="s">
        <v>2941</v>
      </c>
      <c r="B3089" s="1" t="s">
        <v>2941</v>
      </c>
      <c r="C3089" s="1" t="s">
        <v>4040</v>
      </c>
      <c r="D3089" s="1">
        <v>99</v>
      </c>
      <c r="E3089" s="1" t="s">
        <v>4044</v>
      </c>
      <c r="F3089" s="1">
        <v>3</v>
      </c>
      <c r="G3089" s="1" t="str">
        <f t="shared" si="116"/>
        <v>3/55</v>
      </c>
      <c r="H3089" s="1">
        <v>1800</v>
      </c>
      <c r="I3089" s="1">
        <v>90</v>
      </c>
      <c r="J3089" s="1">
        <v>80</v>
      </c>
      <c r="K3089" s="1" t="s">
        <v>25</v>
      </c>
      <c r="L3089" s="1" t="s">
        <v>605</v>
      </c>
      <c r="M3089" s="1">
        <v>2013</v>
      </c>
      <c r="N3089" s="1">
        <v>42.554956731538901</v>
      </c>
      <c r="O3089" s="1">
        <v>-82.384709859351503</v>
      </c>
      <c r="Q3089" s="1" t="s">
        <v>4042</v>
      </c>
      <c r="R3089" s="1" t="s">
        <v>22</v>
      </c>
    </row>
    <row r="3090" spans="1:18" hidden="1" x14ac:dyDescent="0.3">
      <c r="A3090" s="1" t="s">
        <v>2941</v>
      </c>
      <c r="B3090" s="1" t="s">
        <v>2941</v>
      </c>
      <c r="C3090" s="1" t="s">
        <v>4040</v>
      </c>
      <c r="D3090" s="1">
        <v>99</v>
      </c>
      <c r="E3090" s="1" t="s">
        <v>4045</v>
      </c>
      <c r="F3090" s="1">
        <v>4</v>
      </c>
      <c r="G3090" s="1" t="str">
        <f t="shared" si="116"/>
        <v>4/55</v>
      </c>
      <c r="H3090" s="1">
        <v>1800</v>
      </c>
      <c r="I3090" s="1">
        <v>90</v>
      </c>
      <c r="J3090" s="1">
        <v>80</v>
      </c>
      <c r="K3090" s="1" t="s">
        <v>25</v>
      </c>
      <c r="L3090" s="1" t="s">
        <v>605</v>
      </c>
      <c r="M3090" s="1">
        <v>2013</v>
      </c>
      <c r="N3090" s="1">
        <v>42.550848579116398</v>
      </c>
      <c r="O3090" s="1">
        <v>-82.402745585855797</v>
      </c>
      <c r="Q3090" s="1" t="s">
        <v>4042</v>
      </c>
      <c r="R3090" s="1" t="s">
        <v>22</v>
      </c>
    </row>
    <row r="3091" spans="1:18" hidden="1" x14ac:dyDescent="0.3">
      <c r="A3091" s="1" t="s">
        <v>2941</v>
      </c>
      <c r="B3091" s="1" t="s">
        <v>2941</v>
      </c>
      <c r="C3091" s="1" t="s">
        <v>4040</v>
      </c>
      <c r="D3091" s="1">
        <v>99</v>
      </c>
      <c r="E3091" s="1" t="s">
        <v>4046</v>
      </c>
      <c r="F3091" s="1">
        <v>5</v>
      </c>
      <c r="G3091" s="1" t="str">
        <f t="shared" si="116"/>
        <v>5/55</v>
      </c>
      <c r="H3091" s="1">
        <v>1800</v>
      </c>
      <c r="I3091" s="1">
        <v>90</v>
      </c>
      <c r="J3091" s="1">
        <v>80</v>
      </c>
      <c r="K3091" s="1" t="s">
        <v>25</v>
      </c>
      <c r="L3091" s="1" t="s">
        <v>605</v>
      </c>
      <c r="M3091" s="1">
        <v>2013</v>
      </c>
      <c r="N3091" s="1">
        <v>42.5447722606703</v>
      </c>
      <c r="O3091" s="1">
        <v>-82.399671689956307</v>
      </c>
      <c r="Q3091" s="1" t="s">
        <v>4042</v>
      </c>
      <c r="R3091" s="1" t="s">
        <v>22</v>
      </c>
    </row>
    <row r="3092" spans="1:18" hidden="1" x14ac:dyDescent="0.3">
      <c r="A3092" s="1" t="s">
        <v>2941</v>
      </c>
      <c r="B3092" s="1" t="s">
        <v>2941</v>
      </c>
      <c r="C3092" s="1" t="s">
        <v>4040</v>
      </c>
      <c r="D3092" s="1">
        <v>99</v>
      </c>
      <c r="E3092" s="1" t="s">
        <v>4047</v>
      </c>
      <c r="F3092" s="1">
        <v>6</v>
      </c>
      <c r="G3092" s="1" t="str">
        <f t="shared" si="116"/>
        <v>6/55</v>
      </c>
      <c r="H3092" s="1">
        <v>1800</v>
      </c>
      <c r="I3092" s="1">
        <v>90</v>
      </c>
      <c r="J3092" s="1">
        <v>80</v>
      </c>
      <c r="K3092" s="1" t="s">
        <v>25</v>
      </c>
      <c r="L3092" s="1" t="s">
        <v>605</v>
      </c>
      <c r="M3092" s="1">
        <v>2013</v>
      </c>
      <c r="N3092" s="1">
        <v>42.540963389056103</v>
      </c>
      <c r="O3092" s="1">
        <v>-82.404684031259293</v>
      </c>
      <c r="Q3092" s="1" t="s">
        <v>4042</v>
      </c>
      <c r="R3092" s="1" t="s">
        <v>22</v>
      </c>
    </row>
    <row r="3093" spans="1:18" hidden="1" x14ac:dyDescent="0.3">
      <c r="A3093" s="1" t="s">
        <v>2941</v>
      </c>
      <c r="B3093" s="1" t="s">
        <v>2941</v>
      </c>
      <c r="C3093" s="1" t="s">
        <v>4040</v>
      </c>
      <c r="D3093" s="1">
        <v>99</v>
      </c>
      <c r="E3093" s="1" t="s">
        <v>4048</v>
      </c>
      <c r="F3093" s="1">
        <v>7</v>
      </c>
      <c r="G3093" s="1" t="str">
        <f t="shared" si="116"/>
        <v>7/55</v>
      </c>
      <c r="H3093" s="1">
        <v>1800</v>
      </c>
      <c r="I3093" s="1">
        <v>90</v>
      </c>
      <c r="J3093" s="1">
        <v>80</v>
      </c>
      <c r="K3093" s="1" t="s">
        <v>25</v>
      </c>
      <c r="L3093" s="1" t="s">
        <v>605</v>
      </c>
      <c r="M3093" s="1">
        <v>2013</v>
      </c>
      <c r="N3093" s="1">
        <v>42.551008843139201</v>
      </c>
      <c r="O3093" s="1">
        <v>-82.415915043214298</v>
      </c>
      <c r="Q3093" s="1" t="s">
        <v>4042</v>
      </c>
      <c r="R3093" s="1" t="s">
        <v>22</v>
      </c>
    </row>
    <row r="3094" spans="1:18" hidden="1" x14ac:dyDescent="0.3">
      <c r="A3094" s="1" t="s">
        <v>2941</v>
      </c>
      <c r="B3094" s="1" t="s">
        <v>2941</v>
      </c>
      <c r="C3094" s="1" t="s">
        <v>4040</v>
      </c>
      <c r="D3094" s="1">
        <v>99</v>
      </c>
      <c r="E3094" s="1" t="s">
        <v>4049</v>
      </c>
      <c r="F3094" s="1">
        <v>8</v>
      </c>
      <c r="G3094" s="1" t="str">
        <f t="shared" si="116"/>
        <v>8/55</v>
      </c>
      <c r="H3094" s="1">
        <v>1800</v>
      </c>
      <c r="I3094" s="1">
        <v>90</v>
      </c>
      <c r="J3094" s="1">
        <v>80</v>
      </c>
      <c r="K3094" s="1" t="s">
        <v>25</v>
      </c>
      <c r="L3094" s="1" t="s">
        <v>605</v>
      </c>
      <c r="M3094" s="1">
        <v>2013</v>
      </c>
      <c r="N3094" s="1">
        <v>42.547777316274697</v>
      </c>
      <c r="O3094" s="1">
        <v>-82.4158994703037</v>
      </c>
      <c r="Q3094" s="1" t="s">
        <v>4042</v>
      </c>
      <c r="R3094" s="1" t="s">
        <v>22</v>
      </c>
    </row>
    <row r="3095" spans="1:18" hidden="1" x14ac:dyDescent="0.3">
      <c r="A3095" s="1" t="s">
        <v>2941</v>
      </c>
      <c r="B3095" s="1" t="s">
        <v>2941</v>
      </c>
      <c r="C3095" s="1" t="s">
        <v>4040</v>
      </c>
      <c r="D3095" s="1">
        <v>99</v>
      </c>
      <c r="E3095" s="1" t="s">
        <v>4050</v>
      </c>
      <c r="F3095" s="1">
        <v>9</v>
      </c>
      <c r="G3095" s="1" t="str">
        <f t="shared" si="116"/>
        <v>9/55</v>
      </c>
      <c r="H3095" s="1">
        <v>1800</v>
      </c>
      <c r="I3095" s="1">
        <v>90</v>
      </c>
      <c r="J3095" s="1">
        <v>80</v>
      </c>
      <c r="K3095" s="1" t="s">
        <v>25</v>
      </c>
      <c r="L3095" s="1" t="s">
        <v>605</v>
      </c>
      <c r="M3095" s="1">
        <v>2013</v>
      </c>
      <c r="N3095" s="1">
        <v>42.537566947861997</v>
      </c>
      <c r="O3095" s="1">
        <v>-82.363187128980499</v>
      </c>
      <c r="Q3095" s="1" t="s">
        <v>4042</v>
      </c>
      <c r="R3095" s="1" t="s">
        <v>22</v>
      </c>
    </row>
    <row r="3096" spans="1:18" hidden="1" x14ac:dyDescent="0.3">
      <c r="A3096" s="1" t="s">
        <v>2941</v>
      </c>
      <c r="B3096" s="1" t="s">
        <v>2941</v>
      </c>
      <c r="C3096" s="1" t="s">
        <v>4040</v>
      </c>
      <c r="D3096" s="1">
        <v>99</v>
      </c>
      <c r="E3096" s="1" t="s">
        <v>4051</v>
      </c>
      <c r="F3096" s="1">
        <v>10</v>
      </c>
      <c r="G3096" s="1" t="str">
        <f t="shared" si="116"/>
        <v>10/55</v>
      </c>
      <c r="H3096" s="1">
        <v>1800</v>
      </c>
      <c r="I3096" s="1">
        <v>90</v>
      </c>
      <c r="J3096" s="1">
        <v>80</v>
      </c>
      <c r="K3096" s="1" t="s">
        <v>25</v>
      </c>
      <c r="L3096" s="1" t="s">
        <v>605</v>
      </c>
      <c r="M3096" s="1">
        <v>2013</v>
      </c>
      <c r="N3096" s="1">
        <v>42.5356293562023</v>
      </c>
      <c r="O3096" s="1">
        <v>-82.360670503399206</v>
      </c>
      <c r="Q3096" s="1" t="s">
        <v>4042</v>
      </c>
      <c r="R3096" s="1" t="s">
        <v>22</v>
      </c>
    </row>
    <row r="3097" spans="1:18" hidden="1" x14ac:dyDescent="0.3">
      <c r="A3097" s="1" t="s">
        <v>2941</v>
      </c>
      <c r="B3097" s="1" t="s">
        <v>2941</v>
      </c>
      <c r="C3097" s="1" t="s">
        <v>4040</v>
      </c>
      <c r="D3097" s="1">
        <v>99</v>
      </c>
      <c r="E3097" s="1" t="s">
        <v>4052</v>
      </c>
      <c r="F3097" s="1">
        <v>11</v>
      </c>
      <c r="G3097" s="1" t="str">
        <f t="shared" si="116"/>
        <v>11/55</v>
      </c>
      <c r="H3097" s="1">
        <v>1800</v>
      </c>
      <c r="I3097" s="1">
        <v>90</v>
      </c>
      <c r="J3097" s="1">
        <v>80</v>
      </c>
      <c r="K3097" s="1" t="s">
        <v>25</v>
      </c>
      <c r="L3097" s="1" t="s">
        <v>605</v>
      </c>
      <c r="M3097" s="1">
        <v>2013</v>
      </c>
      <c r="N3097" s="1">
        <v>42.528251458545</v>
      </c>
      <c r="O3097" s="1">
        <v>-82.351888243741399</v>
      </c>
      <c r="Q3097" s="1" t="s">
        <v>4042</v>
      </c>
      <c r="R3097" s="1" t="s">
        <v>22</v>
      </c>
    </row>
    <row r="3098" spans="1:18" hidden="1" x14ac:dyDescent="0.3">
      <c r="A3098" s="1" t="s">
        <v>2941</v>
      </c>
      <c r="B3098" s="1" t="s">
        <v>2941</v>
      </c>
      <c r="C3098" s="1" t="s">
        <v>4040</v>
      </c>
      <c r="D3098" s="1">
        <v>99</v>
      </c>
      <c r="E3098" s="1" t="s">
        <v>4053</v>
      </c>
      <c r="F3098" s="1">
        <v>12</v>
      </c>
      <c r="G3098" s="1" t="str">
        <f t="shared" si="116"/>
        <v>12/55</v>
      </c>
      <c r="H3098" s="1">
        <v>1800</v>
      </c>
      <c r="I3098" s="1">
        <v>90</v>
      </c>
      <c r="J3098" s="1">
        <v>80</v>
      </c>
      <c r="K3098" s="1" t="s">
        <v>25</v>
      </c>
      <c r="L3098" s="1" t="s">
        <v>605</v>
      </c>
      <c r="M3098" s="1">
        <v>2013</v>
      </c>
      <c r="N3098" s="1">
        <v>42.526206405125002</v>
      </c>
      <c r="O3098" s="1">
        <v>-82.349404444895697</v>
      </c>
      <c r="Q3098" s="1" t="s">
        <v>4042</v>
      </c>
      <c r="R3098" s="1" t="s">
        <v>22</v>
      </c>
    </row>
    <row r="3099" spans="1:18" hidden="1" x14ac:dyDescent="0.3">
      <c r="A3099" s="1" t="s">
        <v>2941</v>
      </c>
      <c r="B3099" s="1" t="s">
        <v>2941</v>
      </c>
      <c r="C3099" s="1" t="s">
        <v>4040</v>
      </c>
      <c r="D3099" s="1">
        <v>99</v>
      </c>
      <c r="E3099" s="1" t="s">
        <v>4054</v>
      </c>
      <c r="F3099" s="1">
        <v>13</v>
      </c>
      <c r="G3099" s="1" t="str">
        <f t="shared" si="116"/>
        <v>13/55</v>
      </c>
      <c r="H3099" s="1">
        <v>1800</v>
      </c>
      <c r="I3099" s="1">
        <v>90</v>
      </c>
      <c r="J3099" s="1">
        <v>80</v>
      </c>
      <c r="K3099" s="1" t="s">
        <v>25</v>
      </c>
      <c r="L3099" s="1" t="s">
        <v>605</v>
      </c>
      <c r="M3099" s="1">
        <v>2013</v>
      </c>
      <c r="N3099" s="1">
        <v>42.533789961897</v>
      </c>
      <c r="O3099" s="1">
        <v>-82.385687477167295</v>
      </c>
      <c r="Q3099" s="1" t="s">
        <v>4042</v>
      </c>
      <c r="R3099" s="1" t="s">
        <v>22</v>
      </c>
    </row>
    <row r="3100" spans="1:18" hidden="1" x14ac:dyDescent="0.3">
      <c r="A3100" s="1" t="s">
        <v>2941</v>
      </c>
      <c r="B3100" s="1" t="s">
        <v>2941</v>
      </c>
      <c r="C3100" s="1" t="s">
        <v>4040</v>
      </c>
      <c r="D3100" s="1">
        <v>99</v>
      </c>
      <c r="E3100" s="1" t="s">
        <v>4055</v>
      </c>
      <c r="F3100" s="1">
        <v>14</v>
      </c>
      <c r="G3100" s="1" t="str">
        <f t="shared" si="116"/>
        <v>14/55</v>
      </c>
      <c r="H3100" s="1">
        <v>1800</v>
      </c>
      <c r="I3100" s="1">
        <v>90</v>
      </c>
      <c r="J3100" s="1">
        <v>80</v>
      </c>
      <c r="K3100" s="1" t="s">
        <v>25</v>
      </c>
      <c r="L3100" s="1" t="s">
        <v>605</v>
      </c>
      <c r="M3100" s="1">
        <v>2013</v>
      </c>
      <c r="N3100" s="1">
        <v>42.528882319388998</v>
      </c>
      <c r="O3100" s="1">
        <v>-82.380251096939702</v>
      </c>
      <c r="Q3100" s="1" t="s">
        <v>4042</v>
      </c>
      <c r="R3100" s="1" t="s">
        <v>22</v>
      </c>
    </row>
    <row r="3101" spans="1:18" hidden="1" x14ac:dyDescent="0.3">
      <c r="A3101" s="1" t="s">
        <v>2941</v>
      </c>
      <c r="B3101" s="1" t="s">
        <v>2941</v>
      </c>
      <c r="C3101" s="1" t="s">
        <v>4040</v>
      </c>
      <c r="D3101" s="1">
        <v>99</v>
      </c>
      <c r="E3101" s="1" t="s">
        <v>4056</v>
      </c>
      <c r="F3101" s="1">
        <v>15</v>
      </c>
      <c r="G3101" s="1" t="str">
        <f t="shared" si="116"/>
        <v>15/55</v>
      </c>
      <c r="H3101" s="1">
        <v>1800</v>
      </c>
      <c r="I3101" s="1">
        <v>90</v>
      </c>
      <c r="J3101" s="1">
        <v>80</v>
      </c>
      <c r="K3101" s="1" t="s">
        <v>25</v>
      </c>
      <c r="L3101" s="1" t="s">
        <v>605</v>
      </c>
      <c r="M3101" s="1">
        <v>2013</v>
      </c>
      <c r="N3101" s="1">
        <v>42.5269601069323</v>
      </c>
      <c r="O3101" s="1">
        <v>-82.3779567064243</v>
      </c>
      <c r="Q3101" s="1" t="s">
        <v>4042</v>
      </c>
      <c r="R3101" s="1" t="s">
        <v>22</v>
      </c>
    </row>
    <row r="3102" spans="1:18" hidden="1" x14ac:dyDescent="0.3">
      <c r="A3102" s="1" t="s">
        <v>2941</v>
      </c>
      <c r="B3102" s="1" t="s">
        <v>2941</v>
      </c>
      <c r="C3102" s="1" t="s">
        <v>4040</v>
      </c>
      <c r="D3102" s="1">
        <v>99</v>
      </c>
      <c r="E3102" s="1" t="s">
        <v>4057</v>
      </c>
      <c r="F3102" s="1">
        <v>16</v>
      </c>
      <c r="G3102" s="1" t="str">
        <f t="shared" si="116"/>
        <v>16/55</v>
      </c>
      <c r="H3102" s="1">
        <v>1800</v>
      </c>
      <c r="I3102" s="1">
        <v>90</v>
      </c>
      <c r="J3102" s="1">
        <v>80</v>
      </c>
      <c r="K3102" s="1" t="s">
        <v>25</v>
      </c>
      <c r="L3102" s="1" t="s">
        <v>605</v>
      </c>
      <c r="M3102" s="1">
        <v>2013</v>
      </c>
      <c r="N3102" s="1">
        <v>42.521695707329798</v>
      </c>
      <c r="O3102" s="1">
        <v>-82.3733438728229</v>
      </c>
      <c r="Q3102" s="1" t="s">
        <v>4042</v>
      </c>
      <c r="R3102" s="1" t="s">
        <v>22</v>
      </c>
    </row>
    <row r="3103" spans="1:18" hidden="1" x14ac:dyDescent="0.3">
      <c r="A3103" s="1" t="s">
        <v>2941</v>
      </c>
      <c r="B3103" s="1" t="s">
        <v>2941</v>
      </c>
      <c r="C3103" s="1" t="s">
        <v>4040</v>
      </c>
      <c r="D3103" s="1">
        <v>99</v>
      </c>
      <c r="E3103" s="1" t="s">
        <v>4058</v>
      </c>
      <c r="F3103" s="1">
        <v>17</v>
      </c>
      <c r="G3103" s="1" t="str">
        <f t="shared" si="116"/>
        <v>17/55</v>
      </c>
      <c r="H3103" s="1">
        <v>1800</v>
      </c>
      <c r="I3103" s="1">
        <v>90</v>
      </c>
      <c r="J3103" s="1">
        <v>80</v>
      </c>
      <c r="K3103" s="1" t="s">
        <v>25</v>
      </c>
      <c r="L3103" s="1" t="s">
        <v>605</v>
      </c>
      <c r="M3103" s="1">
        <v>2013</v>
      </c>
      <c r="N3103" s="1">
        <v>42.522687318134402</v>
      </c>
      <c r="O3103" s="1">
        <v>-82.408699632959795</v>
      </c>
      <c r="Q3103" s="1" t="s">
        <v>4042</v>
      </c>
      <c r="R3103" s="1" t="s">
        <v>22</v>
      </c>
    </row>
    <row r="3104" spans="1:18" hidden="1" x14ac:dyDescent="0.3">
      <c r="A3104" s="1" t="s">
        <v>2941</v>
      </c>
      <c r="B3104" s="1" t="s">
        <v>2941</v>
      </c>
      <c r="C3104" s="1" t="s">
        <v>4040</v>
      </c>
      <c r="D3104" s="1">
        <v>99</v>
      </c>
      <c r="E3104" s="1" t="s">
        <v>4059</v>
      </c>
      <c r="F3104" s="1">
        <v>18</v>
      </c>
      <c r="G3104" s="1" t="str">
        <f t="shared" si="116"/>
        <v>18/55</v>
      </c>
      <c r="H3104" s="1">
        <v>1800</v>
      </c>
      <c r="I3104" s="1">
        <v>90</v>
      </c>
      <c r="J3104" s="1">
        <v>80</v>
      </c>
      <c r="K3104" s="1" t="s">
        <v>25</v>
      </c>
      <c r="L3104" s="1" t="s">
        <v>605</v>
      </c>
      <c r="M3104" s="1">
        <v>2013</v>
      </c>
      <c r="N3104" s="1">
        <v>42.521132186628201</v>
      </c>
      <c r="O3104" s="1">
        <v>-82.400123777221197</v>
      </c>
      <c r="Q3104" s="1" t="s">
        <v>4042</v>
      </c>
      <c r="R3104" s="1" t="s">
        <v>22</v>
      </c>
    </row>
    <row r="3105" spans="1:18" hidden="1" x14ac:dyDescent="0.3">
      <c r="A3105" s="1" t="s">
        <v>2941</v>
      </c>
      <c r="B3105" s="1" t="s">
        <v>2941</v>
      </c>
      <c r="C3105" s="1" t="s">
        <v>4040</v>
      </c>
      <c r="D3105" s="1">
        <v>99</v>
      </c>
      <c r="E3105" s="1" t="s">
        <v>4060</v>
      </c>
      <c r="F3105" s="1">
        <v>19</v>
      </c>
      <c r="G3105" s="1" t="str">
        <f t="shared" si="116"/>
        <v>19/55</v>
      </c>
      <c r="H3105" s="1">
        <v>1800</v>
      </c>
      <c r="I3105" s="1">
        <v>90</v>
      </c>
      <c r="J3105" s="1">
        <v>80</v>
      </c>
      <c r="K3105" s="1" t="s">
        <v>25</v>
      </c>
      <c r="L3105" s="1" t="s">
        <v>605</v>
      </c>
      <c r="M3105" s="1">
        <v>2013</v>
      </c>
      <c r="N3105" s="1">
        <v>42.519675815437303</v>
      </c>
      <c r="O3105" s="1">
        <v>-82.397360491959603</v>
      </c>
      <c r="Q3105" s="1" t="s">
        <v>4042</v>
      </c>
      <c r="R3105" s="1" t="s">
        <v>22</v>
      </c>
    </row>
    <row r="3106" spans="1:18" hidden="1" x14ac:dyDescent="0.3">
      <c r="A3106" s="1" t="s">
        <v>2941</v>
      </c>
      <c r="B3106" s="1" t="s">
        <v>2941</v>
      </c>
      <c r="C3106" s="1" t="s">
        <v>4040</v>
      </c>
      <c r="D3106" s="1">
        <v>99</v>
      </c>
      <c r="E3106" s="1" t="s">
        <v>4061</v>
      </c>
      <c r="F3106" s="1">
        <v>20</v>
      </c>
      <c r="G3106" s="1" t="str">
        <f t="shared" si="116"/>
        <v>20/55</v>
      </c>
      <c r="H3106" s="1">
        <v>1800</v>
      </c>
      <c r="I3106" s="1">
        <v>90</v>
      </c>
      <c r="J3106" s="1">
        <v>80</v>
      </c>
      <c r="K3106" s="1" t="s">
        <v>25</v>
      </c>
      <c r="L3106" s="1" t="s">
        <v>605</v>
      </c>
      <c r="M3106" s="1">
        <v>2013</v>
      </c>
      <c r="N3106" s="1">
        <v>42.5114532436072</v>
      </c>
      <c r="O3106" s="1">
        <v>-82.383878988192194</v>
      </c>
      <c r="Q3106" s="1" t="s">
        <v>4042</v>
      </c>
      <c r="R3106" s="1" t="s">
        <v>22</v>
      </c>
    </row>
    <row r="3107" spans="1:18" hidden="1" x14ac:dyDescent="0.3">
      <c r="A3107" s="1" t="s">
        <v>2941</v>
      </c>
      <c r="B3107" s="1" t="s">
        <v>2941</v>
      </c>
      <c r="C3107" s="1" t="s">
        <v>4040</v>
      </c>
      <c r="D3107" s="1">
        <v>99</v>
      </c>
      <c r="E3107" s="1" t="s">
        <v>4062</v>
      </c>
      <c r="F3107" s="1">
        <v>21</v>
      </c>
      <c r="G3107" s="1" t="str">
        <f t="shared" si="116"/>
        <v>21/55</v>
      </c>
      <c r="H3107" s="1">
        <v>1800</v>
      </c>
      <c r="I3107" s="1">
        <v>90</v>
      </c>
      <c r="J3107" s="1">
        <v>80</v>
      </c>
      <c r="K3107" s="1" t="s">
        <v>25</v>
      </c>
      <c r="L3107" s="1" t="s">
        <v>605</v>
      </c>
      <c r="M3107" s="1">
        <v>2013</v>
      </c>
      <c r="N3107" s="1">
        <v>42.505984088674801</v>
      </c>
      <c r="O3107" s="1">
        <v>-82.392972236396403</v>
      </c>
      <c r="Q3107" s="1" t="s">
        <v>4042</v>
      </c>
      <c r="R3107" s="1" t="s">
        <v>22</v>
      </c>
    </row>
    <row r="3108" spans="1:18" hidden="1" x14ac:dyDescent="0.3">
      <c r="A3108" s="1" t="s">
        <v>2941</v>
      </c>
      <c r="B3108" s="1" t="s">
        <v>2941</v>
      </c>
      <c r="C3108" s="1" t="s">
        <v>4040</v>
      </c>
      <c r="D3108" s="1">
        <v>99</v>
      </c>
      <c r="E3108" s="1" t="s">
        <v>4063</v>
      </c>
      <c r="F3108" s="1">
        <v>22</v>
      </c>
      <c r="G3108" s="1" t="str">
        <f t="shared" si="116"/>
        <v>22/55</v>
      </c>
      <c r="H3108" s="1">
        <v>1800</v>
      </c>
      <c r="I3108" s="1">
        <v>90</v>
      </c>
      <c r="J3108" s="1">
        <v>80</v>
      </c>
      <c r="K3108" s="1" t="s">
        <v>25</v>
      </c>
      <c r="L3108" s="1" t="s">
        <v>605</v>
      </c>
      <c r="M3108" s="1">
        <v>2013</v>
      </c>
      <c r="N3108" s="1">
        <v>42.501023521525397</v>
      </c>
      <c r="O3108" s="1">
        <v>-82.404222028603002</v>
      </c>
      <c r="Q3108" s="1" t="s">
        <v>4042</v>
      </c>
      <c r="R3108" s="1" t="s">
        <v>22</v>
      </c>
    </row>
    <row r="3109" spans="1:18" hidden="1" x14ac:dyDescent="0.3">
      <c r="A3109" s="1" t="s">
        <v>2941</v>
      </c>
      <c r="B3109" s="1" t="s">
        <v>2941</v>
      </c>
      <c r="C3109" s="1" t="s">
        <v>4040</v>
      </c>
      <c r="D3109" s="1">
        <v>99</v>
      </c>
      <c r="E3109" s="1" t="s">
        <v>4064</v>
      </c>
      <c r="F3109" s="1">
        <v>23</v>
      </c>
      <c r="G3109" s="1" t="str">
        <f t="shared" si="116"/>
        <v>23/55</v>
      </c>
      <c r="H3109" s="1">
        <v>1800</v>
      </c>
      <c r="I3109" s="1">
        <v>90</v>
      </c>
      <c r="J3109" s="1">
        <v>80</v>
      </c>
      <c r="K3109" s="1" t="s">
        <v>25</v>
      </c>
      <c r="L3109" s="1" t="s">
        <v>605</v>
      </c>
      <c r="M3109" s="1">
        <v>2013</v>
      </c>
      <c r="N3109" s="1">
        <v>42.511613817000303</v>
      </c>
      <c r="O3109" s="1">
        <v>-82.407781293575397</v>
      </c>
      <c r="Q3109" s="1" t="s">
        <v>4042</v>
      </c>
      <c r="R3109" s="1" t="s">
        <v>22</v>
      </c>
    </row>
    <row r="3110" spans="1:18" hidden="1" x14ac:dyDescent="0.3">
      <c r="A3110" s="1" t="s">
        <v>2941</v>
      </c>
      <c r="B3110" s="1" t="s">
        <v>2941</v>
      </c>
      <c r="C3110" s="1" t="s">
        <v>4040</v>
      </c>
      <c r="D3110" s="1">
        <v>99</v>
      </c>
      <c r="E3110" s="1" t="s">
        <v>4065</v>
      </c>
      <c r="F3110" s="1">
        <v>24</v>
      </c>
      <c r="G3110" s="1" t="str">
        <f t="shared" si="116"/>
        <v>24/55</v>
      </c>
      <c r="H3110" s="1">
        <v>1800</v>
      </c>
      <c r="I3110" s="1">
        <v>90</v>
      </c>
      <c r="J3110" s="1">
        <v>80</v>
      </c>
      <c r="K3110" s="1" t="s">
        <v>25</v>
      </c>
      <c r="L3110" s="1" t="s">
        <v>605</v>
      </c>
      <c r="M3110" s="1">
        <v>2013</v>
      </c>
      <c r="N3110" s="1">
        <v>42.5148929599846</v>
      </c>
      <c r="O3110" s="1">
        <v>-82.411899243617498</v>
      </c>
      <c r="Q3110" s="1" t="s">
        <v>4042</v>
      </c>
      <c r="R3110" s="1" t="s">
        <v>22</v>
      </c>
    </row>
    <row r="3111" spans="1:18" hidden="1" x14ac:dyDescent="0.3">
      <c r="A3111" s="1" t="s">
        <v>2941</v>
      </c>
      <c r="B3111" s="1" t="s">
        <v>2941</v>
      </c>
      <c r="C3111" s="1" t="s">
        <v>4040</v>
      </c>
      <c r="D3111" s="1">
        <v>99</v>
      </c>
      <c r="E3111" s="1" t="s">
        <v>4066</v>
      </c>
      <c r="F3111" s="1">
        <v>25</v>
      </c>
      <c r="G3111" s="1" t="str">
        <f t="shared" si="116"/>
        <v>25/55</v>
      </c>
      <c r="H3111" s="1">
        <v>1800</v>
      </c>
      <c r="I3111" s="1">
        <v>90</v>
      </c>
      <c r="J3111" s="1">
        <v>80</v>
      </c>
      <c r="K3111" s="1" t="s">
        <v>25</v>
      </c>
      <c r="L3111" s="1" t="s">
        <v>605</v>
      </c>
      <c r="M3111" s="1">
        <v>2013</v>
      </c>
      <c r="N3111" s="1">
        <v>42.514095018510403</v>
      </c>
      <c r="O3111" s="1">
        <v>-82.417243071859602</v>
      </c>
      <c r="Q3111" s="1" t="s">
        <v>4042</v>
      </c>
      <c r="R3111" s="1" t="s">
        <v>22</v>
      </c>
    </row>
    <row r="3112" spans="1:18" hidden="1" x14ac:dyDescent="0.3">
      <c r="A3112" s="1" t="s">
        <v>2941</v>
      </c>
      <c r="B3112" s="1" t="s">
        <v>2941</v>
      </c>
      <c r="C3112" s="1" t="s">
        <v>4040</v>
      </c>
      <c r="D3112" s="1">
        <v>99</v>
      </c>
      <c r="E3112" s="1" t="s">
        <v>4067</v>
      </c>
      <c r="F3112" s="1">
        <v>26</v>
      </c>
      <c r="G3112" s="1" t="str">
        <f t="shared" si="116"/>
        <v>26/55</v>
      </c>
      <c r="H3112" s="1">
        <v>1800</v>
      </c>
      <c r="I3112" s="1">
        <v>90</v>
      </c>
      <c r="J3112" s="1">
        <v>80</v>
      </c>
      <c r="K3112" s="1" t="s">
        <v>25</v>
      </c>
      <c r="L3112" s="1" t="s">
        <v>605</v>
      </c>
      <c r="M3112" s="1">
        <v>2013</v>
      </c>
      <c r="N3112" s="1">
        <v>42.515507286104203</v>
      </c>
      <c r="O3112" s="1">
        <v>-82.423870832316894</v>
      </c>
      <c r="Q3112" s="1" t="s">
        <v>4042</v>
      </c>
      <c r="R3112" s="1" t="s">
        <v>22</v>
      </c>
    </row>
    <row r="3113" spans="1:18" hidden="1" x14ac:dyDescent="0.3">
      <c r="A3113" s="1" t="s">
        <v>2941</v>
      </c>
      <c r="B3113" s="1" t="s">
        <v>2941</v>
      </c>
      <c r="C3113" s="1" t="s">
        <v>4040</v>
      </c>
      <c r="D3113" s="1">
        <v>99</v>
      </c>
      <c r="E3113" s="1" t="s">
        <v>4068</v>
      </c>
      <c r="F3113" s="1">
        <v>27</v>
      </c>
      <c r="G3113" s="1" t="str">
        <f t="shared" si="116"/>
        <v>27/55</v>
      </c>
      <c r="H3113" s="1">
        <v>1800</v>
      </c>
      <c r="I3113" s="1">
        <v>90</v>
      </c>
      <c r="J3113" s="1">
        <v>80</v>
      </c>
      <c r="K3113" s="1" t="s">
        <v>25</v>
      </c>
      <c r="L3113" s="1" t="s">
        <v>605</v>
      </c>
      <c r="M3113" s="1">
        <v>2013</v>
      </c>
      <c r="N3113" s="1">
        <v>42.516144577645498</v>
      </c>
      <c r="O3113" s="1">
        <v>-82.429760563236499</v>
      </c>
      <c r="Q3113" s="1" t="s">
        <v>4042</v>
      </c>
      <c r="R3113" s="1" t="s">
        <v>22</v>
      </c>
    </row>
    <row r="3114" spans="1:18" hidden="1" x14ac:dyDescent="0.3">
      <c r="A3114" s="1" t="s">
        <v>2941</v>
      </c>
      <c r="B3114" s="1" t="s">
        <v>2941</v>
      </c>
      <c r="C3114" s="1" t="s">
        <v>4040</v>
      </c>
      <c r="D3114" s="1">
        <v>99</v>
      </c>
      <c r="E3114" s="1" t="s">
        <v>4069</v>
      </c>
      <c r="F3114" s="1">
        <v>28</v>
      </c>
      <c r="G3114" s="1" t="str">
        <f t="shared" si="116"/>
        <v>28/55</v>
      </c>
      <c r="H3114" s="1">
        <v>1800</v>
      </c>
      <c r="I3114" s="1">
        <v>90</v>
      </c>
      <c r="J3114" s="1">
        <v>80</v>
      </c>
      <c r="K3114" s="1" t="s">
        <v>25</v>
      </c>
      <c r="L3114" s="1" t="s">
        <v>605</v>
      </c>
      <c r="M3114" s="1">
        <v>2013</v>
      </c>
      <c r="N3114" s="1">
        <v>42.512637181084898</v>
      </c>
      <c r="O3114" s="1">
        <v>-82.434288007702193</v>
      </c>
      <c r="Q3114" s="1" t="s">
        <v>4042</v>
      </c>
      <c r="R3114" s="1" t="s">
        <v>22</v>
      </c>
    </row>
    <row r="3115" spans="1:18" hidden="1" x14ac:dyDescent="0.3">
      <c r="A3115" s="1" t="s">
        <v>2941</v>
      </c>
      <c r="B3115" s="1" t="s">
        <v>2941</v>
      </c>
      <c r="C3115" s="1" t="s">
        <v>4040</v>
      </c>
      <c r="D3115" s="1">
        <v>99</v>
      </c>
      <c r="E3115" s="1" t="s">
        <v>4070</v>
      </c>
      <c r="F3115" s="1">
        <v>29</v>
      </c>
      <c r="G3115" s="1" t="str">
        <f t="shared" si="116"/>
        <v>29/55</v>
      </c>
      <c r="H3115" s="1">
        <v>1800</v>
      </c>
      <c r="I3115" s="1">
        <v>90</v>
      </c>
      <c r="J3115" s="1">
        <v>80</v>
      </c>
      <c r="K3115" s="1" t="s">
        <v>25</v>
      </c>
      <c r="L3115" s="1" t="s">
        <v>605</v>
      </c>
      <c r="M3115" s="1">
        <v>2013</v>
      </c>
      <c r="N3115" s="1">
        <v>42.509604518334903</v>
      </c>
      <c r="O3115" s="1">
        <v>-82.435248711344997</v>
      </c>
      <c r="Q3115" s="1" t="s">
        <v>4042</v>
      </c>
      <c r="R3115" s="1" t="s">
        <v>22</v>
      </c>
    </row>
    <row r="3116" spans="1:18" hidden="1" x14ac:dyDescent="0.3">
      <c r="A3116" s="1" t="s">
        <v>2941</v>
      </c>
      <c r="B3116" s="1" t="s">
        <v>2941</v>
      </c>
      <c r="C3116" s="1" t="s">
        <v>4040</v>
      </c>
      <c r="D3116" s="1">
        <v>99</v>
      </c>
      <c r="E3116" s="1" t="s">
        <v>4071</v>
      </c>
      <c r="F3116" s="1">
        <v>30</v>
      </c>
      <c r="G3116" s="1" t="str">
        <f t="shared" si="116"/>
        <v>30/55</v>
      </c>
      <c r="H3116" s="1">
        <v>1800</v>
      </c>
      <c r="I3116" s="1">
        <v>90</v>
      </c>
      <c r="J3116" s="1">
        <v>80</v>
      </c>
      <c r="K3116" s="1" t="s">
        <v>25</v>
      </c>
      <c r="L3116" s="1" t="s">
        <v>605</v>
      </c>
      <c r="M3116" s="1">
        <v>2013</v>
      </c>
      <c r="N3116" s="1">
        <v>42.5065686151815</v>
      </c>
      <c r="O3116" s="1">
        <v>-82.434965055833899</v>
      </c>
      <c r="Q3116" s="1" t="s">
        <v>4042</v>
      </c>
      <c r="R3116" s="1" t="s">
        <v>22</v>
      </c>
    </row>
    <row r="3117" spans="1:18" hidden="1" x14ac:dyDescent="0.3">
      <c r="A3117" s="1" t="s">
        <v>2941</v>
      </c>
      <c r="B3117" s="1" t="s">
        <v>2941</v>
      </c>
      <c r="C3117" s="1" t="s">
        <v>4040</v>
      </c>
      <c r="D3117" s="1">
        <v>99</v>
      </c>
      <c r="E3117" s="1" t="s">
        <v>4072</v>
      </c>
      <c r="F3117" s="1">
        <v>31</v>
      </c>
      <c r="G3117" s="1" t="str">
        <f t="shared" si="116"/>
        <v>31/55</v>
      </c>
      <c r="H3117" s="1">
        <v>1800</v>
      </c>
      <c r="I3117" s="1">
        <v>90</v>
      </c>
      <c r="J3117" s="1">
        <v>80</v>
      </c>
      <c r="K3117" s="1" t="s">
        <v>25</v>
      </c>
      <c r="L3117" s="1" t="s">
        <v>605</v>
      </c>
      <c r="M3117" s="1">
        <v>2013</v>
      </c>
      <c r="N3117" s="1">
        <v>42.502604332576503</v>
      </c>
      <c r="O3117" s="1">
        <v>-82.436992484109396</v>
      </c>
      <c r="Q3117" s="1" t="s">
        <v>4042</v>
      </c>
      <c r="R3117" s="1" t="s">
        <v>22</v>
      </c>
    </row>
    <row r="3118" spans="1:18" hidden="1" x14ac:dyDescent="0.3">
      <c r="A3118" s="1" t="s">
        <v>2941</v>
      </c>
      <c r="B3118" s="1" t="s">
        <v>2941</v>
      </c>
      <c r="C3118" s="1" t="s">
        <v>4040</v>
      </c>
      <c r="D3118" s="1">
        <v>99</v>
      </c>
      <c r="E3118" s="1" t="s">
        <v>4073</v>
      </c>
      <c r="F3118" s="1">
        <v>32</v>
      </c>
      <c r="G3118" s="1" t="str">
        <f t="shared" si="116"/>
        <v>32/55</v>
      </c>
      <c r="H3118" s="1">
        <v>1800</v>
      </c>
      <c r="I3118" s="1">
        <v>90</v>
      </c>
      <c r="J3118" s="1">
        <v>80</v>
      </c>
      <c r="K3118" s="1" t="s">
        <v>25</v>
      </c>
      <c r="L3118" s="1" t="s">
        <v>605</v>
      </c>
      <c r="M3118" s="1">
        <v>2013</v>
      </c>
      <c r="N3118" s="1">
        <v>42.485640349913297</v>
      </c>
      <c r="O3118" s="1">
        <v>-82.400541504180893</v>
      </c>
      <c r="Q3118" s="1" t="s">
        <v>4042</v>
      </c>
      <c r="R3118" s="1" t="s">
        <v>22</v>
      </c>
    </row>
    <row r="3119" spans="1:18" hidden="1" x14ac:dyDescent="0.3">
      <c r="A3119" s="1" t="s">
        <v>2941</v>
      </c>
      <c r="B3119" s="1" t="s">
        <v>2941</v>
      </c>
      <c r="C3119" s="1" t="s">
        <v>4040</v>
      </c>
      <c r="D3119" s="1">
        <v>99</v>
      </c>
      <c r="E3119" s="1" t="s">
        <v>4074</v>
      </c>
      <c r="F3119" s="1">
        <v>33</v>
      </c>
      <c r="G3119" s="1" t="str">
        <f t="shared" ref="G3119:G3141" si="117">F3119&amp;"/"&amp;55</f>
        <v>33/55</v>
      </c>
      <c r="H3119" s="1">
        <v>1800</v>
      </c>
      <c r="I3119" s="1">
        <v>90</v>
      </c>
      <c r="J3119" s="1">
        <v>80</v>
      </c>
      <c r="K3119" s="1" t="s">
        <v>25</v>
      </c>
      <c r="L3119" s="1" t="s">
        <v>605</v>
      </c>
      <c r="M3119" s="1">
        <v>2013</v>
      </c>
      <c r="N3119" s="1">
        <v>42.4904851198202</v>
      </c>
      <c r="O3119" s="1">
        <v>-82.394084010499697</v>
      </c>
      <c r="Q3119" s="1" t="s">
        <v>4042</v>
      </c>
      <c r="R3119" s="1" t="s">
        <v>22</v>
      </c>
    </row>
    <row r="3120" spans="1:18" hidden="1" x14ac:dyDescent="0.3">
      <c r="A3120" s="1" t="s">
        <v>2941</v>
      </c>
      <c r="B3120" s="1" t="s">
        <v>2941</v>
      </c>
      <c r="C3120" s="1" t="s">
        <v>4040</v>
      </c>
      <c r="D3120" s="1">
        <v>99</v>
      </c>
      <c r="E3120" s="1" t="s">
        <v>4075</v>
      </c>
      <c r="F3120" s="1">
        <v>34</v>
      </c>
      <c r="G3120" s="1" t="str">
        <f t="shared" si="117"/>
        <v>34/55</v>
      </c>
      <c r="H3120" s="1">
        <v>1800</v>
      </c>
      <c r="I3120" s="1">
        <v>90</v>
      </c>
      <c r="J3120" s="1">
        <v>80</v>
      </c>
      <c r="K3120" s="1" t="s">
        <v>25</v>
      </c>
      <c r="L3120" s="1" t="s">
        <v>605</v>
      </c>
      <c r="M3120" s="1">
        <v>2013</v>
      </c>
      <c r="N3120" s="1">
        <v>42.493674643636702</v>
      </c>
      <c r="O3120" s="1">
        <v>-82.3880862931032</v>
      </c>
      <c r="Q3120" s="1" t="s">
        <v>4042</v>
      </c>
      <c r="R3120" s="1" t="s">
        <v>22</v>
      </c>
    </row>
    <row r="3121" spans="1:18" hidden="1" x14ac:dyDescent="0.3">
      <c r="A3121" s="1" t="s">
        <v>2941</v>
      </c>
      <c r="B3121" s="1" t="s">
        <v>2941</v>
      </c>
      <c r="C3121" s="1" t="s">
        <v>4040</v>
      </c>
      <c r="D3121" s="1">
        <v>99</v>
      </c>
      <c r="E3121" s="1" t="s">
        <v>4076</v>
      </c>
      <c r="F3121" s="1">
        <v>35</v>
      </c>
      <c r="G3121" s="1" t="str">
        <f t="shared" si="117"/>
        <v>35/55</v>
      </c>
      <c r="H3121" s="1">
        <v>1800</v>
      </c>
      <c r="I3121" s="1">
        <v>90</v>
      </c>
      <c r="J3121" s="1">
        <v>80</v>
      </c>
      <c r="K3121" s="1" t="s">
        <v>25</v>
      </c>
      <c r="L3121" s="1" t="s">
        <v>605</v>
      </c>
      <c r="M3121" s="1">
        <v>2013</v>
      </c>
      <c r="N3121" s="1">
        <v>42.4982835580645</v>
      </c>
      <c r="O3121" s="1">
        <v>-82.381558337619197</v>
      </c>
      <c r="Q3121" s="1" t="s">
        <v>4042</v>
      </c>
      <c r="R3121" s="1" t="s">
        <v>22</v>
      </c>
    </row>
    <row r="3122" spans="1:18" hidden="1" x14ac:dyDescent="0.3">
      <c r="A3122" s="1" t="s">
        <v>2941</v>
      </c>
      <c r="B3122" s="1" t="s">
        <v>2941</v>
      </c>
      <c r="C3122" s="1" t="s">
        <v>4040</v>
      </c>
      <c r="D3122" s="1">
        <v>99</v>
      </c>
      <c r="E3122" s="1" t="s">
        <v>4077</v>
      </c>
      <c r="F3122" s="1">
        <v>36</v>
      </c>
      <c r="G3122" s="1" t="str">
        <f t="shared" si="117"/>
        <v>36/55</v>
      </c>
      <c r="H3122" s="1">
        <v>1800</v>
      </c>
      <c r="I3122" s="1">
        <v>90</v>
      </c>
      <c r="J3122" s="1">
        <v>80</v>
      </c>
      <c r="K3122" s="1" t="s">
        <v>25</v>
      </c>
      <c r="L3122" s="1" t="s">
        <v>605</v>
      </c>
      <c r="M3122" s="1">
        <v>2013</v>
      </c>
      <c r="N3122" s="1">
        <v>42.503984079793703</v>
      </c>
      <c r="O3122" s="1">
        <v>-82.369662258112797</v>
      </c>
      <c r="Q3122" s="1" t="s">
        <v>4042</v>
      </c>
      <c r="R3122" s="1" t="s">
        <v>22</v>
      </c>
    </row>
    <row r="3123" spans="1:18" hidden="1" x14ac:dyDescent="0.3">
      <c r="A3123" s="1" t="s">
        <v>2941</v>
      </c>
      <c r="B3123" s="1" t="s">
        <v>2941</v>
      </c>
      <c r="C3123" s="1" t="s">
        <v>4040</v>
      </c>
      <c r="D3123" s="1">
        <v>99</v>
      </c>
      <c r="E3123" s="1" t="s">
        <v>4078</v>
      </c>
      <c r="F3123" s="1">
        <v>37</v>
      </c>
      <c r="G3123" s="1" t="str">
        <f t="shared" si="117"/>
        <v>37/55</v>
      </c>
      <c r="H3123" s="1">
        <v>1800</v>
      </c>
      <c r="I3123" s="1">
        <v>90</v>
      </c>
      <c r="J3123" s="1">
        <v>80</v>
      </c>
      <c r="K3123" s="1" t="s">
        <v>25</v>
      </c>
      <c r="L3123" s="1" t="s">
        <v>605</v>
      </c>
      <c r="M3123" s="1">
        <v>2013</v>
      </c>
      <c r="N3123" s="1">
        <v>42.497206797469403</v>
      </c>
      <c r="O3123" s="1">
        <v>-82.361189609995805</v>
      </c>
      <c r="Q3123" s="1" t="s">
        <v>4042</v>
      </c>
      <c r="R3123" s="1" t="s">
        <v>22</v>
      </c>
    </row>
    <row r="3124" spans="1:18" hidden="1" x14ac:dyDescent="0.3">
      <c r="A3124" s="1" t="s">
        <v>2941</v>
      </c>
      <c r="B3124" s="1" t="s">
        <v>2941</v>
      </c>
      <c r="C3124" s="1" t="s">
        <v>4040</v>
      </c>
      <c r="D3124" s="1">
        <v>99</v>
      </c>
      <c r="E3124" s="1" t="s">
        <v>4079</v>
      </c>
      <c r="F3124" s="1">
        <v>38</v>
      </c>
      <c r="G3124" s="1" t="str">
        <f t="shared" si="117"/>
        <v>38/55</v>
      </c>
      <c r="H3124" s="1">
        <v>1800</v>
      </c>
      <c r="I3124" s="1">
        <v>90</v>
      </c>
      <c r="J3124" s="1">
        <v>80</v>
      </c>
      <c r="K3124" s="1" t="s">
        <v>25</v>
      </c>
      <c r="L3124" s="1" t="s">
        <v>605</v>
      </c>
      <c r="M3124" s="1">
        <v>2013</v>
      </c>
      <c r="N3124" s="1">
        <v>42.494796548249397</v>
      </c>
      <c r="O3124" s="1">
        <v>-82.362248991269098</v>
      </c>
      <c r="Q3124" s="1" t="s">
        <v>4042</v>
      </c>
      <c r="R3124" s="1" t="s">
        <v>22</v>
      </c>
    </row>
    <row r="3125" spans="1:18" hidden="1" x14ac:dyDescent="0.3">
      <c r="A3125" s="1" t="s">
        <v>2941</v>
      </c>
      <c r="B3125" s="1" t="s">
        <v>2941</v>
      </c>
      <c r="C3125" s="1" t="s">
        <v>4040</v>
      </c>
      <c r="D3125" s="1">
        <v>99</v>
      </c>
      <c r="E3125" s="1" t="s">
        <v>4080</v>
      </c>
      <c r="F3125" s="1">
        <v>39</v>
      </c>
      <c r="G3125" s="1" t="str">
        <f t="shared" si="117"/>
        <v>39/55</v>
      </c>
      <c r="H3125" s="1">
        <v>1800</v>
      </c>
      <c r="I3125" s="1">
        <v>90</v>
      </c>
      <c r="J3125" s="1">
        <v>80</v>
      </c>
      <c r="K3125" s="1" t="s">
        <v>25</v>
      </c>
      <c r="L3125" s="1" t="s">
        <v>605</v>
      </c>
      <c r="M3125" s="1">
        <v>2013</v>
      </c>
      <c r="N3125" s="1">
        <v>42.500115263685103</v>
      </c>
      <c r="O3125" s="1">
        <v>-82.345380329502902</v>
      </c>
      <c r="Q3125" s="1" t="s">
        <v>4042</v>
      </c>
      <c r="R3125" s="1" t="s">
        <v>22</v>
      </c>
    </row>
    <row r="3126" spans="1:18" hidden="1" x14ac:dyDescent="0.3">
      <c r="A3126" s="1" t="s">
        <v>2941</v>
      </c>
      <c r="B3126" s="1" t="s">
        <v>2941</v>
      </c>
      <c r="C3126" s="1" t="s">
        <v>4040</v>
      </c>
      <c r="D3126" s="1">
        <v>99</v>
      </c>
      <c r="E3126" s="1" t="s">
        <v>4081</v>
      </c>
      <c r="F3126" s="1">
        <v>40</v>
      </c>
      <c r="G3126" s="1" t="str">
        <f t="shared" si="117"/>
        <v>40/55</v>
      </c>
      <c r="H3126" s="1">
        <v>1800</v>
      </c>
      <c r="I3126" s="1">
        <v>90</v>
      </c>
      <c r="J3126" s="1">
        <v>80</v>
      </c>
      <c r="K3126" s="1" t="s">
        <v>25</v>
      </c>
      <c r="L3126" s="1" t="s">
        <v>605</v>
      </c>
      <c r="M3126" s="1">
        <v>2013</v>
      </c>
      <c r="N3126" s="1">
        <v>42.494502772471897</v>
      </c>
      <c r="O3126" s="1">
        <v>-82.337653784596796</v>
      </c>
      <c r="Q3126" s="1" t="s">
        <v>4042</v>
      </c>
      <c r="R3126" s="1" t="s">
        <v>22</v>
      </c>
    </row>
    <row r="3127" spans="1:18" hidden="1" x14ac:dyDescent="0.3">
      <c r="A3127" s="1" t="s">
        <v>2941</v>
      </c>
      <c r="B3127" s="1" t="s">
        <v>2941</v>
      </c>
      <c r="C3127" s="1" t="s">
        <v>4040</v>
      </c>
      <c r="D3127" s="1">
        <v>99</v>
      </c>
      <c r="E3127" s="1" t="s">
        <v>4082</v>
      </c>
      <c r="F3127" s="1">
        <v>41</v>
      </c>
      <c r="G3127" s="1" t="str">
        <f t="shared" si="117"/>
        <v>41/55</v>
      </c>
      <c r="H3127" s="1">
        <v>1800</v>
      </c>
      <c r="I3127" s="1">
        <v>90</v>
      </c>
      <c r="J3127" s="1">
        <v>80</v>
      </c>
      <c r="K3127" s="1" t="s">
        <v>25</v>
      </c>
      <c r="L3127" s="1" t="s">
        <v>605</v>
      </c>
      <c r="M3127" s="1">
        <v>2013</v>
      </c>
      <c r="N3127" s="1">
        <v>42.467306668306797</v>
      </c>
      <c r="O3127" s="1">
        <v>-82.377890068588599</v>
      </c>
      <c r="Q3127" s="1" t="s">
        <v>4042</v>
      </c>
      <c r="R3127" s="1" t="s">
        <v>22</v>
      </c>
    </row>
    <row r="3128" spans="1:18" hidden="1" x14ac:dyDescent="0.3">
      <c r="A3128" s="1" t="s">
        <v>2941</v>
      </c>
      <c r="B3128" s="1" t="s">
        <v>2941</v>
      </c>
      <c r="C3128" s="1" t="s">
        <v>4040</v>
      </c>
      <c r="D3128" s="1">
        <v>99</v>
      </c>
      <c r="E3128" s="1" t="s">
        <v>4083</v>
      </c>
      <c r="F3128" s="1">
        <v>42</v>
      </c>
      <c r="G3128" s="1" t="str">
        <f t="shared" si="117"/>
        <v>42/55</v>
      </c>
      <c r="H3128" s="1">
        <v>1800</v>
      </c>
      <c r="I3128" s="1">
        <v>90</v>
      </c>
      <c r="J3128" s="1">
        <v>80</v>
      </c>
      <c r="K3128" s="1" t="s">
        <v>25</v>
      </c>
      <c r="L3128" s="1" t="s">
        <v>605</v>
      </c>
      <c r="M3128" s="1">
        <v>2013</v>
      </c>
      <c r="N3128" s="1">
        <v>42.4474422265166</v>
      </c>
      <c r="O3128" s="1">
        <v>-82.403906464149102</v>
      </c>
      <c r="Q3128" s="1" t="s">
        <v>4042</v>
      </c>
      <c r="R3128" s="1" t="s">
        <v>22</v>
      </c>
    </row>
    <row r="3129" spans="1:18" hidden="1" x14ac:dyDescent="0.3">
      <c r="A3129" s="1" t="s">
        <v>2941</v>
      </c>
      <c r="B3129" s="1" t="s">
        <v>2941</v>
      </c>
      <c r="C3129" s="1" t="s">
        <v>4040</v>
      </c>
      <c r="D3129" s="1">
        <v>99</v>
      </c>
      <c r="E3129" s="1" t="s">
        <v>4084</v>
      </c>
      <c r="F3129" s="1">
        <v>43</v>
      </c>
      <c r="G3129" s="1" t="str">
        <f t="shared" si="117"/>
        <v>43/55</v>
      </c>
      <c r="H3129" s="1">
        <v>1800</v>
      </c>
      <c r="I3129" s="1">
        <v>90</v>
      </c>
      <c r="J3129" s="1">
        <v>80</v>
      </c>
      <c r="K3129" s="1" t="s">
        <v>25</v>
      </c>
      <c r="L3129" s="1" t="s">
        <v>605</v>
      </c>
      <c r="M3129" s="1">
        <v>2013</v>
      </c>
      <c r="N3129" s="1">
        <v>42.449714989886203</v>
      </c>
      <c r="O3129" s="1">
        <v>-82.399698952986</v>
      </c>
      <c r="Q3129" s="1" t="s">
        <v>4042</v>
      </c>
      <c r="R3129" s="1" t="s">
        <v>22</v>
      </c>
    </row>
    <row r="3130" spans="1:18" hidden="1" x14ac:dyDescent="0.3">
      <c r="A3130" s="1" t="s">
        <v>2941</v>
      </c>
      <c r="B3130" s="1" t="s">
        <v>2941</v>
      </c>
      <c r="C3130" s="1" t="s">
        <v>4040</v>
      </c>
      <c r="D3130" s="1">
        <v>99</v>
      </c>
      <c r="E3130" s="1" t="s">
        <v>4085</v>
      </c>
      <c r="F3130" s="1">
        <v>44</v>
      </c>
      <c r="G3130" s="1" t="str">
        <f t="shared" si="117"/>
        <v>44/55</v>
      </c>
      <c r="H3130" s="1">
        <v>1800</v>
      </c>
      <c r="I3130" s="1">
        <v>90</v>
      </c>
      <c r="J3130" s="1">
        <v>80</v>
      </c>
      <c r="K3130" s="1" t="s">
        <v>25</v>
      </c>
      <c r="L3130" s="1" t="s">
        <v>605</v>
      </c>
      <c r="M3130" s="1">
        <v>2013</v>
      </c>
      <c r="N3130" s="1">
        <v>42.455740996638198</v>
      </c>
      <c r="O3130" s="1">
        <v>-82.392000793193205</v>
      </c>
      <c r="Q3130" s="1" t="s">
        <v>4042</v>
      </c>
      <c r="R3130" s="1" t="s">
        <v>22</v>
      </c>
    </row>
    <row r="3131" spans="1:18" hidden="1" x14ac:dyDescent="0.3">
      <c r="A3131" s="1" t="s">
        <v>2941</v>
      </c>
      <c r="B3131" s="1" t="s">
        <v>2941</v>
      </c>
      <c r="C3131" s="1" t="s">
        <v>4040</v>
      </c>
      <c r="D3131" s="1">
        <v>99</v>
      </c>
      <c r="E3131" s="1" t="s">
        <v>4086</v>
      </c>
      <c r="F3131" s="1">
        <v>45</v>
      </c>
      <c r="G3131" s="1" t="str">
        <f t="shared" si="117"/>
        <v>45/55</v>
      </c>
      <c r="H3131" s="1">
        <v>1800</v>
      </c>
      <c r="I3131" s="1">
        <v>90</v>
      </c>
      <c r="J3131" s="1">
        <v>80</v>
      </c>
      <c r="K3131" s="1" t="s">
        <v>25</v>
      </c>
      <c r="L3131" s="1" t="s">
        <v>605</v>
      </c>
      <c r="M3131" s="1">
        <v>2013</v>
      </c>
      <c r="N3131" s="1">
        <v>42.439767150869699</v>
      </c>
      <c r="O3131" s="1">
        <v>-82.394215208545504</v>
      </c>
      <c r="Q3131" s="1" t="s">
        <v>4042</v>
      </c>
      <c r="R3131" s="1" t="s">
        <v>22</v>
      </c>
    </row>
    <row r="3132" spans="1:18" hidden="1" x14ac:dyDescent="0.3">
      <c r="A3132" s="1" t="s">
        <v>2941</v>
      </c>
      <c r="B3132" s="1" t="s">
        <v>2941</v>
      </c>
      <c r="C3132" s="1" t="s">
        <v>4040</v>
      </c>
      <c r="D3132" s="1">
        <v>99</v>
      </c>
      <c r="E3132" s="1" t="s">
        <v>4087</v>
      </c>
      <c r="F3132" s="1">
        <v>46</v>
      </c>
      <c r="G3132" s="1" t="str">
        <f t="shared" si="117"/>
        <v>46/55</v>
      </c>
      <c r="H3132" s="1">
        <v>1800</v>
      </c>
      <c r="I3132" s="1">
        <v>90</v>
      </c>
      <c r="J3132" s="1">
        <v>80</v>
      </c>
      <c r="K3132" s="1" t="s">
        <v>25</v>
      </c>
      <c r="L3132" s="1" t="s">
        <v>605</v>
      </c>
      <c r="M3132" s="1">
        <v>2013</v>
      </c>
      <c r="N3132" s="1">
        <v>42.444934549300903</v>
      </c>
      <c r="O3132" s="1">
        <v>-82.386111791624998</v>
      </c>
      <c r="Q3132" s="1" t="s">
        <v>4042</v>
      </c>
      <c r="R3132" s="1" t="s">
        <v>22</v>
      </c>
    </row>
    <row r="3133" spans="1:18" hidden="1" x14ac:dyDescent="0.3">
      <c r="A3133" s="1" t="s">
        <v>2941</v>
      </c>
      <c r="B3133" s="1" t="s">
        <v>2941</v>
      </c>
      <c r="C3133" s="1" t="s">
        <v>4040</v>
      </c>
      <c r="D3133" s="1">
        <v>99</v>
      </c>
      <c r="E3133" s="1" t="s">
        <v>4088</v>
      </c>
      <c r="F3133" s="1">
        <v>47</v>
      </c>
      <c r="G3133" s="1" t="str">
        <f t="shared" si="117"/>
        <v>47/55</v>
      </c>
      <c r="H3133" s="1">
        <v>1800</v>
      </c>
      <c r="I3133" s="1">
        <v>90</v>
      </c>
      <c r="J3133" s="1">
        <v>80</v>
      </c>
      <c r="K3133" s="1" t="s">
        <v>25</v>
      </c>
      <c r="L3133" s="1" t="s">
        <v>605</v>
      </c>
      <c r="M3133" s="1">
        <v>2013</v>
      </c>
      <c r="N3133" s="1">
        <v>42.449584828888703</v>
      </c>
      <c r="O3133" s="1">
        <v>-82.379218950395895</v>
      </c>
      <c r="Q3133" s="1" t="s">
        <v>4042</v>
      </c>
      <c r="R3133" s="1" t="s">
        <v>22</v>
      </c>
    </row>
    <row r="3134" spans="1:18" hidden="1" x14ac:dyDescent="0.3">
      <c r="A3134" s="1" t="s">
        <v>2941</v>
      </c>
      <c r="B3134" s="1" t="s">
        <v>2941</v>
      </c>
      <c r="C3134" s="1" t="s">
        <v>4040</v>
      </c>
      <c r="D3134" s="1">
        <v>99</v>
      </c>
      <c r="E3134" s="1" t="s">
        <v>4089</v>
      </c>
      <c r="F3134" s="1">
        <v>48</v>
      </c>
      <c r="G3134" s="1" t="str">
        <f t="shared" si="117"/>
        <v>48/55</v>
      </c>
      <c r="H3134" s="1">
        <v>1800</v>
      </c>
      <c r="I3134" s="1">
        <v>90</v>
      </c>
      <c r="J3134" s="1">
        <v>80</v>
      </c>
      <c r="K3134" s="1" t="s">
        <v>25</v>
      </c>
      <c r="L3134" s="1" t="s">
        <v>605</v>
      </c>
      <c r="M3134" s="1">
        <v>2013</v>
      </c>
      <c r="N3134" s="1">
        <v>42.457133881922601</v>
      </c>
      <c r="O3134" s="1">
        <v>-82.365283210344401</v>
      </c>
      <c r="Q3134" s="1" t="s">
        <v>4042</v>
      </c>
      <c r="R3134" s="1" t="s">
        <v>22</v>
      </c>
    </row>
    <row r="3135" spans="1:18" hidden="1" x14ac:dyDescent="0.3">
      <c r="A3135" s="1" t="s">
        <v>2941</v>
      </c>
      <c r="B3135" s="1" t="s">
        <v>2941</v>
      </c>
      <c r="C3135" s="1" t="s">
        <v>4040</v>
      </c>
      <c r="D3135" s="1">
        <v>99</v>
      </c>
      <c r="E3135" s="1" t="s">
        <v>4090</v>
      </c>
      <c r="F3135" s="1">
        <v>49</v>
      </c>
      <c r="G3135" s="1" t="str">
        <f t="shared" si="117"/>
        <v>49/55</v>
      </c>
      <c r="H3135" s="1">
        <v>1800</v>
      </c>
      <c r="I3135" s="1">
        <v>90</v>
      </c>
      <c r="J3135" s="1">
        <v>80</v>
      </c>
      <c r="K3135" s="1" t="s">
        <v>25</v>
      </c>
      <c r="L3135" s="1" t="s">
        <v>605</v>
      </c>
      <c r="M3135" s="1">
        <v>2013</v>
      </c>
      <c r="N3135" s="1">
        <v>42.441599049097398</v>
      </c>
      <c r="O3135" s="1">
        <v>-82.366685074771993</v>
      </c>
      <c r="Q3135" s="1" t="s">
        <v>4042</v>
      </c>
      <c r="R3135" s="1" t="s">
        <v>22</v>
      </c>
    </row>
    <row r="3136" spans="1:18" hidden="1" x14ac:dyDescent="0.3">
      <c r="A3136" s="1" t="s">
        <v>2941</v>
      </c>
      <c r="B3136" s="1" t="s">
        <v>2941</v>
      </c>
      <c r="C3136" s="1" t="s">
        <v>4040</v>
      </c>
      <c r="D3136" s="1">
        <v>99</v>
      </c>
      <c r="E3136" s="1" t="s">
        <v>4091</v>
      </c>
      <c r="F3136" s="1">
        <v>50</v>
      </c>
      <c r="G3136" s="1" t="str">
        <f t="shared" si="117"/>
        <v>50/55</v>
      </c>
      <c r="H3136" s="1">
        <v>1800</v>
      </c>
      <c r="I3136" s="1">
        <v>90</v>
      </c>
      <c r="J3136" s="1">
        <v>80</v>
      </c>
      <c r="K3136" s="1" t="s">
        <v>25</v>
      </c>
      <c r="L3136" s="1" t="s">
        <v>605</v>
      </c>
      <c r="M3136" s="1">
        <v>2013</v>
      </c>
      <c r="N3136" s="1">
        <v>42.449718098251097</v>
      </c>
      <c r="O3136" s="1">
        <v>-82.351462839699593</v>
      </c>
      <c r="Q3136" s="1" t="s">
        <v>4042</v>
      </c>
      <c r="R3136" s="1" t="s">
        <v>22</v>
      </c>
    </row>
    <row r="3137" spans="1:18" hidden="1" x14ac:dyDescent="0.3">
      <c r="A3137" s="1" t="s">
        <v>2941</v>
      </c>
      <c r="B3137" s="1" t="s">
        <v>2941</v>
      </c>
      <c r="C3137" s="1" t="s">
        <v>4040</v>
      </c>
      <c r="D3137" s="1">
        <v>99</v>
      </c>
      <c r="E3137" s="1" t="s">
        <v>4092</v>
      </c>
      <c r="F3137" s="1">
        <v>51</v>
      </c>
      <c r="G3137" s="1" t="str">
        <f t="shared" si="117"/>
        <v>51/55</v>
      </c>
      <c r="H3137" s="1">
        <v>1800</v>
      </c>
      <c r="I3137" s="1">
        <v>90</v>
      </c>
      <c r="J3137" s="1">
        <v>80</v>
      </c>
      <c r="K3137" s="1" t="s">
        <v>25</v>
      </c>
      <c r="L3137" s="1" t="s">
        <v>605</v>
      </c>
      <c r="M3137" s="1">
        <v>2013</v>
      </c>
      <c r="N3137" s="1">
        <v>42.453858204361701</v>
      </c>
      <c r="O3137" s="1">
        <v>-82.344027438615797</v>
      </c>
      <c r="Q3137" s="1" t="s">
        <v>4042</v>
      </c>
      <c r="R3137" s="1" t="s">
        <v>22</v>
      </c>
    </row>
    <row r="3138" spans="1:18" hidden="1" x14ac:dyDescent="0.3">
      <c r="A3138" s="1" t="s">
        <v>2941</v>
      </c>
      <c r="B3138" s="1" t="s">
        <v>2941</v>
      </c>
      <c r="C3138" s="1" t="s">
        <v>4040</v>
      </c>
      <c r="D3138" s="1">
        <v>99</v>
      </c>
      <c r="E3138" s="1" t="s">
        <v>4093</v>
      </c>
      <c r="F3138" s="1">
        <v>52</v>
      </c>
      <c r="G3138" s="1" t="str">
        <f t="shared" si="117"/>
        <v>52/55</v>
      </c>
      <c r="H3138" s="1">
        <v>1800</v>
      </c>
      <c r="I3138" s="1">
        <v>90</v>
      </c>
      <c r="J3138" s="1">
        <v>80</v>
      </c>
      <c r="K3138" s="1" t="s">
        <v>25</v>
      </c>
      <c r="L3138" s="1" t="s">
        <v>605</v>
      </c>
      <c r="M3138" s="1">
        <v>2013</v>
      </c>
      <c r="N3138" s="1">
        <v>42.4601736169476</v>
      </c>
      <c r="O3138" s="1">
        <v>-82.338633706008395</v>
      </c>
      <c r="Q3138" s="1" t="s">
        <v>4042</v>
      </c>
      <c r="R3138" s="1" t="s">
        <v>22</v>
      </c>
    </row>
    <row r="3139" spans="1:18" hidden="1" x14ac:dyDescent="0.3">
      <c r="A3139" s="1" t="s">
        <v>2941</v>
      </c>
      <c r="B3139" s="1" t="s">
        <v>2941</v>
      </c>
      <c r="C3139" s="1" t="s">
        <v>4040</v>
      </c>
      <c r="D3139" s="1">
        <v>99</v>
      </c>
      <c r="E3139" s="1" t="s">
        <v>4094</v>
      </c>
      <c r="F3139" s="1">
        <v>53</v>
      </c>
      <c r="G3139" s="1" t="str">
        <f t="shared" si="117"/>
        <v>53/55</v>
      </c>
      <c r="H3139" s="1">
        <v>1800</v>
      </c>
      <c r="I3139" s="1">
        <v>90</v>
      </c>
      <c r="J3139" s="1">
        <v>80</v>
      </c>
      <c r="K3139" s="1" t="s">
        <v>25</v>
      </c>
      <c r="L3139" s="1" t="s">
        <v>605</v>
      </c>
      <c r="M3139" s="1">
        <v>2013</v>
      </c>
      <c r="N3139" s="1">
        <v>42.4632306128821</v>
      </c>
      <c r="O3139" s="1">
        <v>-82.334277632191998</v>
      </c>
      <c r="Q3139" s="1" t="s">
        <v>4042</v>
      </c>
      <c r="R3139" s="1" t="s">
        <v>22</v>
      </c>
    </row>
    <row r="3140" spans="1:18" hidden="1" x14ac:dyDescent="0.3">
      <c r="A3140" s="1" t="s">
        <v>2941</v>
      </c>
      <c r="B3140" s="1" t="s">
        <v>2941</v>
      </c>
      <c r="C3140" s="1" t="s">
        <v>4040</v>
      </c>
      <c r="D3140" s="1">
        <v>99</v>
      </c>
      <c r="E3140" s="1" t="s">
        <v>4095</v>
      </c>
      <c r="F3140" s="1">
        <v>54</v>
      </c>
      <c r="G3140" s="1" t="str">
        <f t="shared" si="117"/>
        <v>54/55</v>
      </c>
      <c r="H3140" s="1">
        <v>1800</v>
      </c>
      <c r="I3140" s="1">
        <v>90</v>
      </c>
      <c r="J3140" s="1">
        <v>80</v>
      </c>
      <c r="K3140" s="1" t="s">
        <v>25</v>
      </c>
      <c r="L3140" s="1" t="s">
        <v>605</v>
      </c>
      <c r="M3140" s="1">
        <v>2013</v>
      </c>
      <c r="N3140" s="1">
        <v>42.442204429631303</v>
      </c>
      <c r="O3140" s="1">
        <v>-82.341768027297505</v>
      </c>
      <c r="Q3140" s="1" t="s">
        <v>4042</v>
      </c>
      <c r="R3140" s="1" t="s">
        <v>22</v>
      </c>
    </row>
    <row r="3141" spans="1:18" hidden="1" x14ac:dyDescent="0.3">
      <c r="A3141" s="1" t="s">
        <v>2941</v>
      </c>
      <c r="B3141" s="1" t="s">
        <v>2941</v>
      </c>
      <c r="C3141" s="1" t="s">
        <v>4040</v>
      </c>
      <c r="D3141" s="1">
        <v>99</v>
      </c>
      <c r="E3141" s="1" t="s">
        <v>4096</v>
      </c>
      <c r="F3141" s="1">
        <v>55</v>
      </c>
      <c r="G3141" s="1" t="str">
        <f t="shared" si="117"/>
        <v>55/55</v>
      </c>
      <c r="H3141" s="1">
        <v>1800</v>
      </c>
      <c r="I3141" s="1">
        <v>90</v>
      </c>
      <c r="J3141" s="1">
        <v>80</v>
      </c>
      <c r="K3141" s="1" t="s">
        <v>25</v>
      </c>
      <c r="L3141" s="1" t="s">
        <v>605</v>
      </c>
      <c r="M3141" s="1">
        <v>2013</v>
      </c>
      <c r="N3141" s="1">
        <v>42.497999883340299</v>
      </c>
      <c r="O3141" s="1">
        <v>-82.332244577517798</v>
      </c>
      <c r="Q3141" s="1" t="s">
        <v>4042</v>
      </c>
      <c r="R3141" s="1" t="s">
        <v>22</v>
      </c>
    </row>
    <row r="3142" spans="1:18" hidden="1" x14ac:dyDescent="0.3">
      <c r="A3142" s="1" t="s">
        <v>2941</v>
      </c>
      <c r="B3142" s="1" t="s">
        <v>2941</v>
      </c>
      <c r="C3142" s="1" t="s">
        <v>2968</v>
      </c>
      <c r="D3142" s="1">
        <v>99</v>
      </c>
      <c r="E3142" s="1" t="s">
        <v>2969</v>
      </c>
      <c r="F3142" s="1">
        <v>1</v>
      </c>
      <c r="G3142" s="1" t="str">
        <f t="shared" ref="G3142:G3173" si="118">F3142&amp;"/"&amp;66</f>
        <v>1/66</v>
      </c>
      <c r="H3142" s="1">
        <v>1500</v>
      </c>
      <c r="I3142" s="1">
        <v>77</v>
      </c>
      <c r="J3142" s="1">
        <v>80</v>
      </c>
      <c r="K3142" s="1" t="s">
        <v>203</v>
      </c>
      <c r="L3142" s="1" t="s">
        <v>204</v>
      </c>
      <c r="M3142" s="1">
        <v>2006</v>
      </c>
      <c r="N3142" s="1">
        <v>42.670722213254201</v>
      </c>
      <c r="O3142" s="1">
        <v>-80.905574953403203</v>
      </c>
      <c r="Q3142" s="1" t="s">
        <v>2970</v>
      </c>
      <c r="R3142" s="1" t="s">
        <v>22</v>
      </c>
    </row>
    <row r="3143" spans="1:18" hidden="1" x14ac:dyDescent="0.3">
      <c r="A3143" s="1" t="s">
        <v>2941</v>
      </c>
      <c r="B3143" s="1" t="s">
        <v>2941</v>
      </c>
      <c r="C3143" s="1" t="s">
        <v>2968</v>
      </c>
      <c r="D3143" s="1">
        <v>99</v>
      </c>
      <c r="E3143" s="1" t="s">
        <v>2971</v>
      </c>
      <c r="F3143" s="1">
        <v>2</v>
      </c>
      <c r="G3143" s="1" t="str">
        <f t="shared" si="118"/>
        <v>2/66</v>
      </c>
      <c r="H3143" s="1">
        <v>1500</v>
      </c>
      <c r="I3143" s="1">
        <v>77</v>
      </c>
      <c r="J3143" s="1">
        <v>80</v>
      </c>
      <c r="K3143" s="1" t="s">
        <v>203</v>
      </c>
      <c r="L3143" s="1" t="s">
        <v>204</v>
      </c>
      <c r="M3143" s="1">
        <v>2006</v>
      </c>
      <c r="N3143" s="1">
        <v>42.667480880509601</v>
      </c>
      <c r="O3143" s="1">
        <v>-80.905804620330201</v>
      </c>
      <c r="Q3143" s="1" t="s">
        <v>2970</v>
      </c>
      <c r="R3143" s="1" t="s">
        <v>22</v>
      </c>
    </row>
    <row r="3144" spans="1:18" hidden="1" x14ac:dyDescent="0.3">
      <c r="A3144" s="1" t="s">
        <v>2941</v>
      </c>
      <c r="B3144" s="1" t="s">
        <v>2941</v>
      </c>
      <c r="C3144" s="1" t="s">
        <v>2968</v>
      </c>
      <c r="D3144" s="1">
        <v>99</v>
      </c>
      <c r="E3144" s="1" t="s">
        <v>2972</v>
      </c>
      <c r="F3144" s="1">
        <v>3</v>
      </c>
      <c r="G3144" s="1" t="str">
        <f t="shared" si="118"/>
        <v>3/66</v>
      </c>
      <c r="H3144" s="1">
        <v>1500</v>
      </c>
      <c r="I3144" s="1">
        <v>77</v>
      </c>
      <c r="J3144" s="1">
        <v>80</v>
      </c>
      <c r="K3144" s="1" t="s">
        <v>203</v>
      </c>
      <c r="L3144" s="1" t="s">
        <v>204</v>
      </c>
      <c r="M3144" s="1">
        <v>2006</v>
      </c>
      <c r="N3144" s="1">
        <v>42.665344128251199</v>
      </c>
      <c r="O3144" s="1">
        <v>-80.909360325845796</v>
      </c>
      <c r="Q3144" s="1" t="s">
        <v>2970</v>
      </c>
      <c r="R3144" s="1" t="s">
        <v>22</v>
      </c>
    </row>
    <row r="3145" spans="1:18" hidden="1" x14ac:dyDescent="0.3">
      <c r="A3145" s="1" t="s">
        <v>2941</v>
      </c>
      <c r="B3145" s="1" t="s">
        <v>2941</v>
      </c>
      <c r="C3145" s="1" t="s">
        <v>2968</v>
      </c>
      <c r="D3145" s="1">
        <v>99</v>
      </c>
      <c r="E3145" s="1" t="s">
        <v>2973</v>
      </c>
      <c r="F3145" s="1">
        <v>4</v>
      </c>
      <c r="G3145" s="1" t="str">
        <f t="shared" si="118"/>
        <v>4/66</v>
      </c>
      <c r="H3145" s="1">
        <v>1500</v>
      </c>
      <c r="I3145" s="1">
        <v>77</v>
      </c>
      <c r="J3145" s="1">
        <v>80</v>
      </c>
      <c r="K3145" s="1" t="s">
        <v>203</v>
      </c>
      <c r="L3145" s="1" t="s">
        <v>204</v>
      </c>
      <c r="M3145" s="1">
        <v>2006</v>
      </c>
      <c r="N3145" s="1">
        <v>42.662537051216503</v>
      </c>
      <c r="O3145" s="1">
        <v>-80.907226151299795</v>
      </c>
      <c r="Q3145" s="1" t="s">
        <v>2970</v>
      </c>
      <c r="R3145" s="1" t="s">
        <v>22</v>
      </c>
    </row>
    <row r="3146" spans="1:18" hidden="1" x14ac:dyDescent="0.3">
      <c r="A3146" s="1" t="s">
        <v>2941</v>
      </c>
      <c r="B3146" s="1" t="s">
        <v>2941</v>
      </c>
      <c r="C3146" s="1" t="s">
        <v>2968</v>
      </c>
      <c r="D3146" s="1">
        <v>99</v>
      </c>
      <c r="E3146" s="1" t="s">
        <v>2974</v>
      </c>
      <c r="F3146" s="1">
        <v>5</v>
      </c>
      <c r="G3146" s="1" t="str">
        <f t="shared" si="118"/>
        <v>5/66</v>
      </c>
      <c r="H3146" s="1">
        <v>1500</v>
      </c>
      <c r="I3146" s="1">
        <v>77</v>
      </c>
      <c r="J3146" s="1">
        <v>80</v>
      </c>
      <c r="K3146" s="1" t="s">
        <v>203</v>
      </c>
      <c r="L3146" s="1" t="s">
        <v>204</v>
      </c>
      <c r="M3146" s="1">
        <v>2006</v>
      </c>
      <c r="N3146" s="1">
        <v>42.6650898759545</v>
      </c>
      <c r="O3146" s="1">
        <v>-80.901579054019606</v>
      </c>
      <c r="Q3146" s="1" t="s">
        <v>2970</v>
      </c>
      <c r="R3146" s="1" t="s">
        <v>22</v>
      </c>
    </row>
    <row r="3147" spans="1:18" hidden="1" x14ac:dyDescent="0.3">
      <c r="A3147" s="1" t="s">
        <v>2941</v>
      </c>
      <c r="B3147" s="1" t="s">
        <v>2941</v>
      </c>
      <c r="C3147" s="1" t="s">
        <v>2968</v>
      </c>
      <c r="D3147" s="1">
        <v>99</v>
      </c>
      <c r="E3147" s="1" t="s">
        <v>2975</v>
      </c>
      <c r="F3147" s="1">
        <v>6</v>
      </c>
      <c r="G3147" s="1" t="str">
        <f t="shared" si="118"/>
        <v>6/66</v>
      </c>
      <c r="H3147" s="1">
        <v>1500</v>
      </c>
      <c r="I3147" s="1">
        <v>77</v>
      </c>
      <c r="J3147" s="1">
        <v>80</v>
      </c>
      <c r="K3147" s="1" t="s">
        <v>203</v>
      </c>
      <c r="L3147" s="1" t="s">
        <v>204</v>
      </c>
      <c r="M3147" s="1">
        <v>2006</v>
      </c>
      <c r="N3147" s="1">
        <v>42.661913876824897</v>
      </c>
      <c r="O3147" s="1">
        <v>-80.897280539777597</v>
      </c>
      <c r="Q3147" s="1" t="s">
        <v>2970</v>
      </c>
      <c r="R3147" s="1" t="s">
        <v>22</v>
      </c>
    </row>
    <row r="3148" spans="1:18" hidden="1" x14ac:dyDescent="0.3">
      <c r="A3148" s="1" t="s">
        <v>2941</v>
      </c>
      <c r="B3148" s="1" t="s">
        <v>2941</v>
      </c>
      <c r="C3148" s="1" t="s">
        <v>2968</v>
      </c>
      <c r="D3148" s="1">
        <v>99</v>
      </c>
      <c r="E3148" s="1" t="s">
        <v>2976</v>
      </c>
      <c r="F3148" s="1">
        <v>7</v>
      </c>
      <c r="G3148" s="1" t="str">
        <f t="shared" si="118"/>
        <v>7/66</v>
      </c>
      <c r="H3148" s="1">
        <v>1500</v>
      </c>
      <c r="I3148" s="1">
        <v>77</v>
      </c>
      <c r="J3148" s="1">
        <v>80</v>
      </c>
      <c r="K3148" s="1" t="s">
        <v>203</v>
      </c>
      <c r="L3148" s="1" t="s">
        <v>204</v>
      </c>
      <c r="M3148" s="1">
        <v>2006</v>
      </c>
      <c r="N3148" s="1">
        <v>42.660828700631903</v>
      </c>
      <c r="O3148" s="1">
        <v>-80.891071871456305</v>
      </c>
      <c r="Q3148" s="1" t="s">
        <v>2970</v>
      </c>
      <c r="R3148" s="1" t="s">
        <v>22</v>
      </c>
    </row>
    <row r="3149" spans="1:18" hidden="1" x14ac:dyDescent="0.3">
      <c r="A3149" s="1" t="s">
        <v>2941</v>
      </c>
      <c r="B3149" s="1" t="s">
        <v>2941</v>
      </c>
      <c r="C3149" s="1" t="s">
        <v>2968</v>
      </c>
      <c r="D3149" s="1">
        <v>99</v>
      </c>
      <c r="E3149" s="1" t="s">
        <v>2977</v>
      </c>
      <c r="F3149" s="1">
        <v>8</v>
      </c>
      <c r="G3149" s="1" t="str">
        <f t="shared" si="118"/>
        <v>8/66</v>
      </c>
      <c r="H3149" s="1">
        <v>1500</v>
      </c>
      <c r="I3149" s="1">
        <v>77</v>
      </c>
      <c r="J3149" s="1">
        <v>80</v>
      </c>
      <c r="K3149" s="1" t="s">
        <v>203</v>
      </c>
      <c r="L3149" s="1" t="s">
        <v>204</v>
      </c>
      <c r="M3149" s="1">
        <v>2006</v>
      </c>
      <c r="N3149" s="1">
        <v>42.669247354096299</v>
      </c>
      <c r="O3149" s="1">
        <v>-80.875555776316801</v>
      </c>
      <c r="Q3149" s="1" t="s">
        <v>2970</v>
      </c>
      <c r="R3149" s="1" t="s">
        <v>22</v>
      </c>
    </row>
    <row r="3150" spans="1:18" hidden="1" x14ac:dyDescent="0.3">
      <c r="A3150" s="1" t="s">
        <v>2941</v>
      </c>
      <c r="B3150" s="1" t="s">
        <v>2941</v>
      </c>
      <c r="C3150" s="1" t="s">
        <v>2968</v>
      </c>
      <c r="D3150" s="1">
        <v>99</v>
      </c>
      <c r="E3150" s="1" t="s">
        <v>2978</v>
      </c>
      <c r="F3150" s="1">
        <v>9</v>
      </c>
      <c r="G3150" s="1" t="str">
        <f t="shared" si="118"/>
        <v>9/66</v>
      </c>
      <c r="H3150" s="1">
        <v>1500</v>
      </c>
      <c r="I3150" s="1">
        <v>77</v>
      </c>
      <c r="J3150" s="1">
        <v>80</v>
      </c>
      <c r="K3150" s="1" t="s">
        <v>203</v>
      </c>
      <c r="L3150" s="1" t="s">
        <v>204</v>
      </c>
      <c r="M3150" s="1">
        <v>2006</v>
      </c>
      <c r="N3150" s="1">
        <v>42.666146453440703</v>
      </c>
      <c r="O3150" s="1">
        <v>-80.881750688595105</v>
      </c>
      <c r="Q3150" s="1" t="s">
        <v>2970</v>
      </c>
      <c r="R3150" s="1" t="s">
        <v>22</v>
      </c>
    </row>
    <row r="3151" spans="1:18" hidden="1" x14ac:dyDescent="0.3">
      <c r="A3151" s="1" t="s">
        <v>2941</v>
      </c>
      <c r="B3151" s="1" t="s">
        <v>2941</v>
      </c>
      <c r="C3151" s="1" t="s">
        <v>2968</v>
      </c>
      <c r="D3151" s="1">
        <v>99</v>
      </c>
      <c r="E3151" s="1" t="s">
        <v>2979</v>
      </c>
      <c r="F3151" s="1">
        <v>10</v>
      </c>
      <c r="G3151" s="1" t="str">
        <f t="shared" si="118"/>
        <v>10/66</v>
      </c>
      <c r="H3151" s="1">
        <v>1500</v>
      </c>
      <c r="I3151" s="1">
        <v>77</v>
      </c>
      <c r="J3151" s="1">
        <v>80</v>
      </c>
      <c r="K3151" s="1" t="s">
        <v>203</v>
      </c>
      <c r="L3151" s="1" t="s">
        <v>204</v>
      </c>
      <c r="M3151" s="1">
        <v>2006</v>
      </c>
      <c r="N3151" s="1">
        <v>42.666055121192002</v>
      </c>
      <c r="O3151" s="1">
        <v>-80.875513351783695</v>
      </c>
      <c r="Q3151" s="1" t="s">
        <v>2970</v>
      </c>
      <c r="R3151" s="1" t="s">
        <v>22</v>
      </c>
    </row>
    <row r="3152" spans="1:18" hidden="1" x14ac:dyDescent="0.3">
      <c r="A3152" s="1" t="s">
        <v>2941</v>
      </c>
      <c r="B3152" s="1" t="s">
        <v>2941</v>
      </c>
      <c r="C3152" s="1" t="s">
        <v>2968</v>
      </c>
      <c r="D3152" s="1">
        <v>99</v>
      </c>
      <c r="E3152" s="1" t="s">
        <v>2980</v>
      </c>
      <c r="F3152" s="1">
        <v>11</v>
      </c>
      <c r="G3152" s="1" t="str">
        <f t="shared" si="118"/>
        <v>11/66</v>
      </c>
      <c r="H3152" s="1">
        <v>1500</v>
      </c>
      <c r="I3152" s="1">
        <v>77</v>
      </c>
      <c r="J3152" s="1">
        <v>80</v>
      </c>
      <c r="K3152" s="1" t="s">
        <v>203</v>
      </c>
      <c r="L3152" s="1" t="s">
        <v>204</v>
      </c>
      <c r="M3152" s="1">
        <v>2006</v>
      </c>
      <c r="N3152" s="1">
        <v>42.662685369512303</v>
      </c>
      <c r="O3152" s="1">
        <v>-80.875763320331899</v>
      </c>
      <c r="Q3152" s="1" t="s">
        <v>2970</v>
      </c>
      <c r="R3152" s="1" t="s">
        <v>22</v>
      </c>
    </row>
    <row r="3153" spans="1:18" hidden="1" x14ac:dyDescent="0.3">
      <c r="A3153" s="1" t="s">
        <v>2941</v>
      </c>
      <c r="B3153" s="1" t="s">
        <v>2941</v>
      </c>
      <c r="C3153" s="1" t="s">
        <v>2968</v>
      </c>
      <c r="D3153" s="1">
        <v>99</v>
      </c>
      <c r="E3153" s="1" t="s">
        <v>2981</v>
      </c>
      <c r="F3153" s="1">
        <v>12</v>
      </c>
      <c r="G3153" s="1" t="str">
        <f t="shared" si="118"/>
        <v>12/66</v>
      </c>
      <c r="H3153" s="1">
        <v>1500</v>
      </c>
      <c r="I3153" s="1">
        <v>77</v>
      </c>
      <c r="J3153" s="1">
        <v>80</v>
      </c>
      <c r="K3153" s="1" t="s">
        <v>203</v>
      </c>
      <c r="L3153" s="1" t="s">
        <v>204</v>
      </c>
      <c r="M3153" s="1">
        <v>2006</v>
      </c>
      <c r="N3153" s="1">
        <v>42.659475657734603</v>
      </c>
      <c r="O3153" s="1">
        <v>-80.875268278926001</v>
      </c>
      <c r="Q3153" s="1" t="s">
        <v>2970</v>
      </c>
      <c r="R3153" s="1" t="s">
        <v>22</v>
      </c>
    </row>
    <row r="3154" spans="1:18" hidden="1" x14ac:dyDescent="0.3">
      <c r="A3154" s="1" t="s">
        <v>2941</v>
      </c>
      <c r="B3154" s="1" t="s">
        <v>2941</v>
      </c>
      <c r="C3154" s="1" t="s">
        <v>2968</v>
      </c>
      <c r="D3154" s="1">
        <v>99</v>
      </c>
      <c r="E3154" s="1" t="s">
        <v>2982</v>
      </c>
      <c r="F3154" s="1">
        <v>13</v>
      </c>
      <c r="G3154" s="1" t="str">
        <f t="shared" si="118"/>
        <v>13/66</v>
      </c>
      <c r="H3154" s="1">
        <v>1500</v>
      </c>
      <c r="I3154" s="1">
        <v>77</v>
      </c>
      <c r="J3154" s="1">
        <v>80</v>
      </c>
      <c r="K3154" s="1" t="s">
        <v>203</v>
      </c>
      <c r="L3154" s="1" t="s">
        <v>204</v>
      </c>
      <c r="M3154" s="1">
        <v>2006</v>
      </c>
      <c r="N3154" s="1">
        <v>42.658613607164597</v>
      </c>
      <c r="O3154" s="1">
        <v>-80.871713579293697</v>
      </c>
      <c r="Q3154" s="1" t="s">
        <v>2970</v>
      </c>
      <c r="R3154" s="1" t="s">
        <v>22</v>
      </c>
    </row>
    <row r="3155" spans="1:18" hidden="1" x14ac:dyDescent="0.3">
      <c r="A3155" s="1" t="s">
        <v>2941</v>
      </c>
      <c r="B3155" s="1" t="s">
        <v>2941</v>
      </c>
      <c r="C3155" s="1" t="s">
        <v>2968</v>
      </c>
      <c r="D3155" s="1">
        <v>99</v>
      </c>
      <c r="E3155" s="1" t="s">
        <v>2983</v>
      </c>
      <c r="F3155" s="1">
        <v>14</v>
      </c>
      <c r="G3155" s="1" t="str">
        <f t="shared" si="118"/>
        <v>14/66</v>
      </c>
      <c r="H3155" s="1">
        <v>1500</v>
      </c>
      <c r="I3155" s="1">
        <v>77</v>
      </c>
      <c r="J3155" s="1">
        <v>80</v>
      </c>
      <c r="K3155" s="1" t="s">
        <v>203</v>
      </c>
      <c r="L3155" s="1" t="s">
        <v>204</v>
      </c>
      <c r="M3155" s="1">
        <v>2006</v>
      </c>
      <c r="N3155" s="1">
        <v>42.666727573897703</v>
      </c>
      <c r="O3155" s="1">
        <v>-80.859063252684194</v>
      </c>
      <c r="Q3155" s="1" t="s">
        <v>2970</v>
      </c>
      <c r="R3155" s="1" t="s">
        <v>22</v>
      </c>
    </row>
    <row r="3156" spans="1:18" hidden="1" x14ac:dyDescent="0.3">
      <c r="A3156" s="1" t="s">
        <v>2941</v>
      </c>
      <c r="B3156" s="1" t="s">
        <v>2941</v>
      </c>
      <c r="C3156" s="1" t="s">
        <v>2968</v>
      </c>
      <c r="D3156" s="1">
        <v>99</v>
      </c>
      <c r="E3156" s="1" t="s">
        <v>2984</v>
      </c>
      <c r="F3156" s="1">
        <v>15</v>
      </c>
      <c r="G3156" s="1" t="str">
        <f t="shared" si="118"/>
        <v>15/66</v>
      </c>
      <c r="H3156" s="1">
        <v>1500</v>
      </c>
      <c r="I3156" s="1">
        <v>77</v>
      </c>
      <c r="J3156" s="1">
        <v>80</v>
      </c>
      <c r="K3156" s="1" t="s">
        <v>203</v>
      </c>
      <c r="L3156" s="1" t="s">
        <v>204</v>
      </c>
      <c r="M3156" s="1">
        <v>2006</v>
      </c>
      <c r="N3156" s="1">
        <v>42.663735701894304</v>
      </c>
      <c r="O3156" s="1">
        <v>-80.859362645819701</v>
      </c>
      <c r="Q3156" s="1" t="s">
        <v>2970</v>
      </c>
      <c r="R3156" s="1" t="s">
        <v>22</v>
      </c>
    </row>
    <row r="3157" spans="1:18" hidden="1" x14ac:dyDescent="0.3">
      <c r="A3157" s="1" t="s">
        <v>2941</v>
      </c>
      <c r="B3157" s="1" t="s">
        <v>2941</v>
      </c>
      <c r="C3157" s="1" t="s">
        <v>2968</v>
      </c>
      <c r="D3157" s="1">
        <v>99</v>
      </c>
      <c r="E3157" s="1" t="s">
        <v>2985</v>
      </c>
      <c r="F3157" s="1">
        <v>16</v>
      </c>
      <c r="G3157" s="1" t="str">
        <f t="shared" si="118"/>
        <v>16/66</v>
      </c>
      <c r="H3157" s="1">
        <v>1500</v>
      </c>
      <c r="I3157" s="1">
        <v>77</v>
      </c>
      <c r="J3157" s="1">
        <v>80</v>
      </c>
      <c r="K3157" s="1" t="s">
        <v>203</v>
      </c>
      <c r="L3157" s="1" t="s">
        <v>204</v>
      </c>
      <c r="M3157" s="1">
        <v>2006</v>
      </c>
      <c r="N3157" s="1">
        <v>42.665559720707797</v>
      </c>
      <c r="O3157" s="1">
        <v>-80.847805529889897</v>
      </c>
      <c r="Q3157" s="1" t="s">
        <v>2970</v>
      </c>
      <c r="R3157" s="1" t="s">
        <v>22</v>
      </c>
    </row>
    <row r="3158" spans="1:18" hidden="1" x14ac:dyDescent="0.3">
      <c r="A3158" s="1" t="s">
        <v>2941</v>
      </c>
      <c r="B3158" s="1" t="s">
        <v>2941</v>
      </c>
      <c r="C3158" s="1" t="s">
        <v>2968</v>
      </c>
      <c r="D3158" s="1">
        <v>99</v>
      </c>
      <c r="E3158" s="1" t="s">
        <v>2986</v>
      </c>
      <c r="F3158" s="1">
        <v>17</v>
      </c>
      <c r="G3158" s="1" t="str">
        <f t="shared" si="118"/>
        <v>17/66</v>
      </c>
      <c r="H3158" s="1">
        <v>1500</v>
      </c>
      <c r="I3158" s="1">
        <v>77</v>
      </c>
      <c r="J3158" s="1">
        <v>80</v>
      </c>
      <c r="K3158" s="1" t="s">
        <v>203</v>
      </c>
      <c r="L3158" s="1" t="s">
        <v>204</v>
      </c>
      <c r="M3158" s="1">
        <v>2006</v>
      </c>
      <c r="N3158" s="1">
        <v>42.661589570922203</v>
      </c>
      <c r="O3158" s="1">
        <v>-80.848551837450501</v>
      </c>
      <c r="Q3158" s="1" t="s">
        <v>2970</v>
      </c>
      <c r="R3158" s="1" t="s">
        <v>22</v>
      </c>
    </row>
    <row r="3159" spans="1:18" hidden="1" x14ac:dyDescent="0.3">
      <c r="A3159" s="1" t="s">
        <v>2941</v>
      </c>
      <c r="B3159" s="1" t="s">
        <v>2941</v>
      </c>
      <c r="C3159" s="1" t="s">
        <v>2968</v>
      </c>
      <c r="D3159" s="1">
        <v>99</v>
      </c>
      <c r="E3159" s="1" t="s">
        <v>2987</v>
      </c>
      <c r="F3159" s="1">
        <v>18</v>
      </c>
      <c r="G3159" s="1" t="str">
        <f t="shared" si="118"/>
        <v>18/66</v>
      </c>
      <c r="H3159" s="1">
        <v>1500</v>
      </c>
      <c r="I3159" s="1">
        <v>77</v>
      </c>
      <c r="J3159" s="1">
        <v>80</v>
      </c>
      <c r="K3159" s="1" t="s">
        <v>203</v>
      </c>
      <c r="L3159" s="1" t="s">
        <v>204</v>
      </c>
      <c r="M3159" s="1">
        <v>2006</v>
      </c>
      <c r="N3159" s="1">
        <v>42.663163628118902</v>
      </c>
      <c r="O3159" s="1">
        <v>-80.839331183504001</v>
      </c>
      <c r="Q3159" s="1" t="s">
        <v>2970</v>
      </c>
      <c r="R3159" s="1" t="s">
        <v>22</v>
      </c>
    </row>
    <row r="3160" spans="1:18" hidden="1" x14ac:dyDescent="0.3">
      <c r="A3160" s="1" t="s">
        <v>2941</v>
      </c>
      <c r="B3160" s="1" t="s">
        <v>2941</v>
      </c>
      <c r="C3160" s="1" t="s">
        <v>2968</v>
      </c>
      <c r="D3160" s="1">
        <v>99</v>
      </c>
      <c r="E3160" s="1" t="s">
        <v>2988</v>
      </c>
      <c r="F3160" s="1">
        <v>19</v>
      </c>
      <c r="G3160" s="1" t="str">
        <f t="shared" si="118"/>
        <v>19/66</v>
      </c>
      <c r="H3160" s="1">
        <v>1500</v>
      </c>
      <c r="I3160" s="1">
        <v>77</v>
      </c>
      <c r="J3160" s="1">
        <v>80</v>
      </c>
      <c r="K3160" s="1" t="s">
        <v>203</v>
      </c>
      <c r="L3160" s="1" t="s">
        <v>204</v>
      </c>
      <c r="M3160" s="1">
        <v>2006</v>
      </c>
      <c r="N3160" s="1">
        <v>42.660525698474103</v>
      </c>
      <c r="O3160" s="1">
        <v>-80.839423220210804</v>
      </c>
      <c r="Q3160" s="1" t="s">
        <v>2970</v>
      </c>
      <c r="R3160" s="1" t="s">
        <v>22</v>
      </c>
    </row>
    <row r="3161" spans="1:18" hidden="1" x14ac:dyDescent="0.3">
      <c r="A3161" s="1" t="s">
        <v>2941</v>
      </c>
      <c r="B3161" s="1" t="s">
        <v>2941</v>
      </c>
      <c r="C3161" s="1" t="s">
        <v>2968</v>
      </c>
      <c r="D3161" s="1">
        <v>99</v>
      </c>
      <c r="E3161" s="1" t="s">
        <v>2989</v>
      </c>
      <c r="F3161" s="1">
        <v>20</v>
      </c>
      <c r="G3161" s="1" t="str">
        <f t="shared" si="118"/>
        <v>20/66</v>
      </c>
      <c r="H3161" s="1">
        <v>1500</v>
      </c>
      <c r="I3161" s="1">
        <v>77</v>
      </c>
      <c r="J3161" s="1">
        <v>80</v>
      </c>
      <c r="K3161" s="1" t="s">
        <v>203</v>
      </c>
      <c r="L3161" s="1" t="s">
        <v>204</v>
      </c>
      <c r="M3161" s="1">
        <v>2006</v>
      </c>
      <c r="N3161" s="1">
        <v>42.674733244256203</v>
      </c>
      <c r="O3161" s="1">
        <v>-80.844560432443799</v>
      </c>
      <c r="Q3161" s="1" t="s">
        <v>2970</v>
      </c>
      <c r="R3161" s="1" t="s">
        <v>22</v>
      </c>
    </row>
    <row r="3162" spans="1:18" hidden="1" x14ac:dyDescent="0.3">
      <c r="A3162" s="1" t="s">
        <v>2941</v>
      </c>
      <c r="B3162" s="1" t="s">
        <v>2941</v>
      </c>
      <c r="C3162" s="1" t="s">
        <v>2968</v>
      </c>
      <c r="D3162" s="1">
        <v>99</v>
      </c>
      <c r="E3162" s="1" t="s">
        <v>2990</v>
      </c>
      <c r="F3162" s="1">
        <v>21</v>
      </c>
      <c r="G3162" s="1" t="str">
        <f t="shared" si="118"/>
        <v>21/66</v>
      </c>
      <c r="H3162" s="1">
        <v>1500</v>
      </c>
      <c r="I3162" s="1">
        <v>77</v>
      </c>
      <c r="J3162" s="1">
        <v>80</v>
      </c>
      <c r="K3162" s="1" t="s">
        <v>203</v>
      </c>
      <c r="L3162" s="1" t="s">
        <v>204</v>
      </c>
      <c r="M3162" s="1">
        <v>2006</v>
      </c>
      <c r="N3162" s="1">
        <v>42.671621797614101</v>
      </c>
      <c r="O3162" s="1">
        <v>-80.836083709884093</v>
      </c>
      <c r="Q3162" s="1" t="s">
        <v>2970</v>
      </c>
      <c r="R3162" s="1" t="s">
        <v>22</v>
      </c>
    </row>
    <row r="3163" spans="1:18" hidden="1" x14ac:dyDescent="0.3">
      <c r="A3163" s="1" t="s">
        <v>2941</v>
      </c>
      <c r="B3163" s="1" t="s">
        <v>2941</v>
      </c>
      <c r="C3163" s="1" t="s">
        <v>2968</v>
      </c>
      <c r="D3163" s="1">
        <v>99</v>
      </c>
      <c r="E3163" s="1" t="s">
        <v>2991</v>
      </c>
      <c r="F3163" s="1">
        <v>22</v>
      </c>
      <c r="G3163" s="1" t="str">
        <f t="shared" si="118"/>
        <v>22/66</v>
      </c>
      <c r="H3163" s="1">
        <v>1500</v>
      </c>
      <c r="I3163" s="1">
        <v>77</v>
      </c>
      <c r="J3163" s="1">
        <v>80</v>
      </c>
      <c r="K3163" s="1" t="s">
        <v>203</v>
      </c>
      <c r="L3163" s="1" t="s">
        <v>204</v>
      </c>
      <c r="M3163" s="1">
        <v>2006</v>
      </c>
      <c r="N3163" s="1">
        <v>42.669954467011401</v>
      </c>
      <c r="O3163" s="1">
        <v>-80.831069563799801</v>
      </c>
      <c r="Q3163" s="1" t="s">
        <v>2970</v>
      </c>
      <c r="R3163" s="1" t="s">
        <v>22</v>
      </c>
    </row>
    <row r="3164" spans="1:18" hidden="1" x14ac:dyDescent="0.3">
      <c r="A3164" s="1" t="s">
        <v>2941</v>
      </c>
      <c r="B3164" s="1" t="s">
        <v>2941</v>
      </c>
      <c r="C3164" s="1" t="s">
        <v>2968</v>
      </c>
      <c r="D3164" s="1">
        <v>99</v>
      </c>
      <c r="E3164" s="1" t="s">
        <v>2992</v>
      </c>
      <c r="F3164" s="1">
        <v>23</v>
      </c>
      <c r="G3164" s="1" t="str">
        <f t="shared" si="118"/>
        <v>23/66</v>
      </c>
      <c r="H3164" s="1">
        <v>1500</v>
      </c>
      <c r="I3164" s="1">
        <v>77</v>
      </c>
      <c r="J3164" s="1">
        <v>80</v>
      </c>
      <c r="K3164" s="1" t="s">
        <v>203</v>
      </c>
      <c r="L3164" s="1" t="s">
        <v>204</v>
      </c>
      <c r="M3164" s="1">
        <v>2006</v>
      </c>
      <c r="N3164" s="1">
        <v>42.659871858102299</v>
      </c>
      <c r="O3164" s="1">
        <v>-80.824810449702895</v>
      </c>
      <c r="Q3164" s="1" t="s">
        <v>2970</v>
      </c>
      <c r="R3164" s="1" t="s">
        <v>22</v>
      </c>
    </row>
    <row r="3165" spans="1:18" hidden="1" x14ac:dyDescent="0.3">
      <c r="A3165" s="1" t="s">
        <v>2941</v>
      </c>
      <c r="B3165" s="1" t="s">
        <v>2941</v>
      </c>
      <c r="C3165" s="1" t="s">
        <v>2968</v>
      </c>
      <c r="D3165" s="1">
        <v>99</v>
      </c>
      <c r="E3165" s="1" t="s">
        <v>2993</v>
      </c>
      <c r="F3165" s="1">
        <v>24</v>
      </c>
      <c r="G3165" s="1" t="str">
        <f t="shared" si="118"/>
        <v>24/66</v>
      </c>
      <c r="H3165" s="1">
        <v>1500</v>
      </c>
      <c r="I3165" s="1">
        <v>77</v>
      </c>
      <c r="J3165" s="1">
        <v>80</v>
      </c>
      <c r="K3165" s="1" t="s">
        <v>203</v>
      </c>
      <c r="L3165" s="1" t="s">
        <v>204</v>
      </c>
      <c r="M3165" s="1">
        <v>2006</v>
      </c>
      <c r="N3165" s="1">
        <v>42.661506253045701</v>
      </c>
      <c r="O3165" s="1">
        <v>-80.809537575162807</v>
      </c>
      <c r="Q3165" s="1" t="s">
        <v>2970</v>
      </c>
      <c r="R3165" s="1" t="s">
        <v>22</v>
      </c>
    </row>
    <row r="3166" spans="1:18" hidden="1" x14ac:dyDescent="0.3">
      <c r="A3166" s="1" t="s">
        <v>2941</v>
      </c>
      <c r="B3166" s="1" t="s">
        <v>2941</v>
      </c>
      <c r="C3166" s="1" t="s">
        <v>2968</v>
      </c>
      <c r="D3166" s="1">
        <v>99</v>
      </c>
      <c r="E3166" s="1" t="s">
        <v>2994</v>
      </c>
      <c r="F3166" s="1">
        <v>25</v>
      </c>
      <c r="G3166" s="1" t="str">
        <f t="shared" si="118"/>
        <v>25/66</v>
      </c>
      <c r="H3166" s="1">
        <v>1500</v>
      </c>
      <c r="I3166" s="1">
        <v>77</v>
      </c>
      <c r="J3166" s="1">
        <v>80</v>
      </c>
      <c r="K3166" s="1" t="s">
        <v>203</v>
      </c>
      <c r="L3166" s="1" t="s">
        <v>204</v>
      </c>
      <c r="M3166" s="1">
        <v>2006</v>
      </c>
      <c r="N3166" s="1">
        <v>42.647396201940403</v>
      </c>
      <c r="O3166" s="1">
        <v>-80.7697125783926</v>
      </c>
      <c r="Q3166" s="1" t="s">
        <v>2970</v>
      </c>
      <c r="R3166" s="1" t="s">
        <v>22</v>
      </c>
    </row>
    <row r="3167" spans="1:18" hidden="1" x14ac:dyDescent="0.3">
      <c r="A3167" s="1" t="s">
        <v>2941</v>
      </c>
      <c r="B3167" s="1" t="s">
        <v>2941</v>
      </c>
      <c r="C3167" s="1" t="s">
        <v>2968</v>
      </c>
      <c r="D3167" s="1">
        <v>99</v>
      </c>
      <c r="E3167" s="1" t="s">
        <v>2995</v>
      </c>
      <c r="F3167" s="1">
        <v>26</v>
      </c>
      <c r="G3167" s="1" t="str">
        <f t="shared" si="118"/>
        <v>26/66</v>
      </c>
      <c r="H3167" s="1">
        <v>1500</v>
      </c>
      <c r="I3167" s="1">
        <v>77</v>
      </c>
      <c r="J3167" s="1">
        <v>80</v>
      </c>
      <c r="K3167" s="1" t="s">
        <v>203</v>
      </c>
      <c r="L3167" s="1" t="s">
        <v>204</v>
      </c>
      <c r="M3167" s="1">
        <v>2006</v>
      </c>
      <c r="N3167" s="1">
        <v>42.652254542596097</v>
      </c>
      <c r="O3167" s="1">
        <v>-80.757984662824995</v>
      </c>
      <c r="Q3167" s="1" t="s">
        <v>2970</v>
      </c>
      <c r="R3167" s="1" t="s">
        <v>22</v>
      </c>
    </row>
    <row r="3168" spans="1:18" hidden="1" x14ac:dyDescent="0.3">
      <c r="A3168" s="1" t="s">
        <v>2941</v>
      </c>
      <c r="B3168" s="1" t="s">
        <v>2941</v>
      </c>
      <c r="C3168" s="1" t="s">
        <v>2968</v>
      </c>
      <c r="D3168" s="1">
        <v>99</v>
      </c>
      <c r="E3168" s="1" t="s">
        <v>2996</v>
      </c>
      <c r="F3168" s="1">
        <v>27</v>
      </c>
      <c r="G3168" s="1" t="str">
        <f t="shared" si="118"/>
        <v>27/66</v>
      </c>
      <c r="H3168" s="1">
        <v>1500</v>
      </c>
      <c r="I3168" s="1">
        <v>77</v>
      </c>
      <c r="J3168" s="1">
        <v>80</v>
      </c>
      <c r="K3168" s="1" t="s">
        <v>203</v>
      </c>
      <c r="L3168" s="1" t="s">
        <v>204</v>
      </c>
      <c r="M3168" s="1">
        <v>2006</v>
      </c>
      <c r="N3168" s="1">
        <v>42.642459065035403</v>
      </c>
      <c r="O3168" s="1">
        <v>-80.761886024347803</v>
      </c>
      <c r="Q3168" s="1" t="s">
        <v>2970</v>
      </c>
      <c r="R3168" s="1" t="s">
        <v>22</v>
      </c>
    </row>
    <row r="3169" spans="1:18" hidden="1" x14ac:dyDescent="0.3">
      <c r="A3169" s="1" t="s">
        <v>2941</v>
      </c>
      <c r="B3169" s="1" t="s">
        <v>2941</v>
      </c>
      <c r="C3169" s="1" t="s">
        <v>2968</v>
      </c>
      <c r="D3169" s="1">
        <v>99</v>
      </c>
      <c r="E3169" s="1" t="s">
        <v>2997</v>
      </c>
      <c r="F3169" s="1">
        <v>28</v>
      </c>
      <c r="G3169" s="1" t="str">
        <f t="shared" si="118"/>
        <v>28/66</v>
      </c>
      <c r="H3169" s="1">
        <v>1500</v>
      </c>
      <c r="I3169" s="1">
        <v>77</v>
      </c>
      <c r="J3169" s="1">
        <v>80</v>
      </c>
      <c r="K3169" s="1" t="s">
        <v>203</v>
      </c>
      <c r="L3169" s="1" t="s">
        <v>204</v>
      </c>
      <c r="M3169" s="1">
        <v>2006</v>
      </c>
      <c r="N3169" s="1">
        <v>42.640521172508599</v>
      </c>
      <c r="O3169" s="1">
        <v>-80.760105761640702</v>
      </c>
      <c r="Q3169" s="1" t="s">
        <v>2970</v>
      </c>
      <c r="R3169" s="1" t="s">
        <v>22</v>
      </c>
    </row>
    <row r="3170" spans="1:18" hidden="1" x14ac:dyDescent="0.3">
      <c r="A3170" s="1" t="s">
        <v>2941</v>
      </c>
      <c r="B3170" s="1" t="s">
        <v>2941</v>
      </c>
      <c r="C3170" s="1" t="s">
        <v>2968</v>
      </c>
      <c r="D3170" s="1">
        <v>99</v>
      </c>
      <c r="E3170" s="1" t="s">
        <v>2998</v>
      </c>
      <c r="F3170" s="1">
        <v>29</v>
      </c>
      <c r="G3170" s="1" t="str">
        <f t="shared" si="118"/>
        <v>29/66</v>
      </c>
      <c r="H3170" s="1">
        <v>1500</v>
      </c>
      <c r="I3170" s="1">
        <v>77</v>
      </c>
      <c r="J3170" s="1">
        <v>80</v>
      </c>
      <c r="K3170" s="1" t="s">
        <v>203</v>
      </c>
      <c r="L3170" s="1" t="s">
        <v>204</v>
      </c>
      <c r="M3170" s="1">
        <v>2006</v>
      </c>
      <c r="N3170" s="1">
        <v>42.637310870999002</v>
      </c>
      <c r="O3170" s="1">
        <v>-80.755097800982099</v>
      </c>
      <c r="Q3170" s="1" t="s">
        <v>2970</v>
      </c>
      <c r="R3170" s="1" t="s">
        <v>22</v>
      </c>
    </row>
    <row r="3171" spans="1:18" hidden="1" x14ac:dyDescent="0.3">
      <c r="A3171" s="1" t="s">
        <v>2941</v>
      </c>
      <c r="B3171" s="1" t="s">
        <v>2941</v>
      </c>
      <c r="C3171" s="1" t="s">
        <v>2968</v>
      </c>
      <c r="D3171" s="1">
        <v>99</v>
      </c>
      <c r="E3171" s="1" t="s">
        <v>2999</v>
      </c>
      <c r="F3171" s="1">
        <v>30</v>
      </c>
      <c r="G3171" s="1" t="str">
        <f t="shared" si="118"/>
        <v>30/66</v>
      </c>
      <c r="H3171" s="1">
        <v>1500</v>
      </c>
      <c r="I3171" s="1">
        <v>77</v>
      </c>
      <c r="J3171" s="1">
        <v>80</v>
      </c>
      <c r="K3171" s="1" t="s">
        <v>203</v>
      </c>
      <c r="L3171" s="1" t="s">
        <v>204</v>
      </c>
      <c r="M3171" s="1">
        <v>2006</v>
      </c>
      <c r="N3171" s="1">
        <v>42.6442965460895</v>
      </c>
      <c r="O3171" s="1">
        <v>-80.7402149484505</v>
      </c>
      <c r="Q3171" s="1" t="s">
        <v>2970</v>
      </c>
      <c r="R3171" s="1" t="s">
        <v>22</v>
      </c>
    </row>
    <row r="3172" spans="1:18" hidden="1" x14ac:dyDescent="0.3">
      <c r="A3172" s="1" t="s">
        <v>2941</v>
      </c>
      <c r="B3172" s="1" t="s">
        <v>2941</v>
      </c>
      <c r="C3172" s="1" t="s">
        <v>2968</v>
      </c>
      <c r="D3172" s="1">
        <v>99</v>
      </c>
      <c r="E3172" s="1" t="s">
        <v>3000</v>
      </c>
      <c r="F3172" s="1">
        <v>31</v>
      </c>
      <c r="G3172" s="1" t="str">
        <f t="shared" si="118"/>
        <v>31/66</v>
      </c>
      <c r="H3172" s="1">
        <v>1500</v>
      </c>
      <c r="I3172" s="1">
        <v>77</v>
      </c>
      <c r="J3172" s="1">
        <v>80</v>
      </c>
      <c r="K3172" s="1" t="s">
        <v>203</v>
      </c>
      <c r="L3172" s="1" t="s">
        <v>204</v>
      </c>
      <c r="M3172" s="1">
        <v>2006</v>
      </c>
      <c r="N3172" s="1">
        <v>42.644195821706496</v>
      </c>
      <c r="O3172" s="1">
        <v>-80.7338672822776</v>
      </c>
      <c r="Q3172" s="1" t="s">
        <v>2970</v>
      </c>
      <c r="R3172" s="1" t="s">
        <v>22</v>
      </c>
    </row>
    <row r="3173" spans="1:18" hidden="1" x14ac:dyDescent="0.3">
      <c r="A3173" s="1" t="s">
        <v>2941</v>
      </c>
      <c r="B3173" s="1" t="s">
        <v>2941</v>
      </c>
      <c r="C3173" s="1" t="s">
        <v>2968</v>
      </c>
      <c r="D3173" s="1">
        <v>99</v>
      </c>
      <c r="E3173" s="1" t="s">
        <v>3001</v>
      </c>
      <c r="F3173" s="1">
        <v>32</v>
      </c>
      <c r="G3173" s="1" t="str">
        <f t="shared" si="118"/>
        <v>32/66</v>
      </c>
      <c r="H3173" s="1">
        <v>1500</v>
      </c>
      <c r="I3173" s="1">
        <v>77</v>
      </c>
      <c r="J3173" s="1">
        <v>80</v>
      </c>
      <c r="K3173" s="1" t="s">
        <v>203</v>
      </c>
      <c r="L3173" s="1" t="s">
        <v>204</v>
      </c>
      <c r="M3173" s="1">
        <v>2006</v>
      </c>
      <c r="N3173" s="1">
        <v>42.639567077176899</v>
      </c>
      <c r="O3173" s="1">
        <v>-80.746515413009305</v>
      </c>
      <c r="Q3173" s="1" t="s">
        <v>2970</v>
      </c>
      <c r="R3173" s="1" t="s">
        <v>22</v>
      </c>
    </row>
    <row r="3174" spans="1:18" hidden="1" x14ac:dyDescent="0.3">
      <c r="A3174" s="1" t="s">
        <v>2941</v>
      </c>
      <c r="B3174" s="1" t="s">
        <v>2941</v>
      </c>
      <c r="C3174" s="1" t="s">
        <v>2968</v>
      </c>
      <c r="D3174" s="1">
        <v>99</v>
      </c>
      <c r="E3174" s="1" t="s">
        <v>3002</v>
      </c>
      <c r="F3174" s="1">
        <v>33</v>
      </c>
      <c r="G3174" s="1" t="str">
        <f t="shared" ref="G3174:G3205" si="119">F3174&amp;"/"&amp;66</f>
        <v>33/66</v>
      </c>
      <c r="H3174" s="1">
        <v>1500</v>
      </c>
      <c r="I3174" s="1">
        <v>77</v>
      </c>
      <c r="J3174" s="1">
        <v>80</v>
      </c>
      <c r="K3174" s="1" t="s">
        <v>203</v>
      </c>
      <c r="L3174" s="1" t="s">
        <v>204</v>
      </c>
      <c r="M3174" s="1">
        <v>2006</v>
      </c>
      <c r="N3174" s="1">
        <v>42.637114836341702</v>
      </c>
      <c r="O3174" s="1">
        <v>-80.743884110964302</v>
      </c>
      <c r="Q3174" s="1" t="s">
        <v>2970</v>
      </c>
      <c r="R3174" s="1" t="s">
        <v>22</v>
      </c>
    </row>
    <row r="3175" spans="1:18" hidden="1" x14ac:dyDescent="0.3">
      <c r="A3175" s="1" t="s">
        <v>2941</v>
      </c>
      <c r="B3175" s="1" t="s">
        <v>2941</v>
      </c>
      <c r="C3175" s="1" t="s">
        <v>2968</v>
      </c>
      <c r="D3175" s="1">
        <v>99</v>
      </c>
      <c r="E3175" s="1" t="s">
        <v>3003</v>
      </c>
      <c r="F3175" s="1">
        <v>34</v>
      </c>
      <c r="G3175" s="1" t="str">
        <f t="shared" si="119"/>
        <v>34/66</v>
      </c>
      <c r="H3175" s="1">
        <v>1500</v>
      </c>
      <c r="I3175" s="1">
        <v>77</v>
      </c>
      <c r="J3175" s="1">
        <v>80</v>
      </c>
      <c r="K3175" s="1" t="s">
        <v>203</v>
      </c>
      <c r="L3175" s="1" t="s">
        <v>204</v>
      </c>
      <c r="M3175" s="1">
        <v>2006</v>
      </c>
      <c r="N3175" s="1">
        <v>42.633730752272598</v>
      </c>
      <c r="O3175" s="1">
        <v>-80.743786178506994</v>
      </c>
      <c r="Q3175" s="1" t="s">
        <v>2970</v>
      </c>
      <c r="R3175" s="1" t="s">
        <v>22</v>
      </c>
    </row>
    <row r="3176" spans="1:18" hidden="1" x14ac:dyDescent="0.3">
      <c r="A3176" s="1" t="s">
        <v>2941</v>
      </c>
      <c r="B3176" s="1" t="s">
        <v>2941</v>
      </c>
      <c r="C3176" s="1" t="s">
        <v>2968</v>
      </c>
      <c r="D3176" s="1">
        <v>99</v>
      </c>
      <c r="E3176" s="1" t="s">
        <v>3004</v>
      </c>
      <c r="F3176" s="1">
        <v>35</v>
      </c>
      <c r="G3176" s="1" t="str">
        <f t="shared" si="119"/>
        <v>35/66</v>
      </c>
      <c r="H3176" s="1">
        <v>1500</v>
      </c>
      <c r="I3176" s="1">
        <v>77</v>
      </c>
      <c r="J3176" s="1">
        <v>80</v>
      </c>
      <c r="K3176" s="1" t="s">
        <v>203</v>
      </c>
      <c r="L3176" s="1" t="s">
        <v>204</v>
      </c>
      <c r="M3176" s="1">
        <v>2006</v>
      </c>
      <c r="N3176" s="1">
        <v>42.631197827094098</v>
      </c>
      <c r="O3176" s="1">
        <v>-80.729578102444705</v>
      </c>
      <c r="Q3176" s="1" t="s">
        <v>2970</v>
      </c>
      <c r="R3176" s="1" t="s">
        <v>22</v>
      </c>
    </row>
    <row r="3177" spans="1:18" hidden="1" x14ac:dyDescent="0.3">
      <c r="A3177" s="1" t="s">
        <v>2941</v>
      </c>
      <c r="B3177" s="1" t="s">
        <v>2941</v>
      </c>
      <c r="C3177" s="1" t="s">
        <v>2968</v>
      </c>
      <c r="D3177" s="1">
        <v>99</v>
      </c>
      <c r="E3177" s="1" t="s">
        <v>3005</v>
      </c>
      <c r="F3177" s="1">
        <v>36</v>
      </c>
      <c r="G3177" s="1" t="str">
        <f t="shared" si="119"/>
        <v>36/66</v>
      </c>
      <c r="H3177" s="1">
        <v>1500</v>
      </c>
      <c r="I3177" s="1">
        <v>77</v>
      </c>
      <c r="J3177" s="1">
        <v>80</v>
      </c>
      <c r="K3177" s="1" t="s">
        <v>203</v>
      </c>
      <c r="L3177" s="1" t="s">
        <v>204</v>
      </c>
      <c r="M3177" s="1">
        <v>2006</v>
      </c>
      <c r="N3177" s="1">
        <v>42.629101489438703</v>
      </c>
      <c r="O3177" s="1">
        <v>-80.727120671365299</v>
      </c>
      <c r="Q3177" s="1" t="s">
        <v>2970</v>
      </c>
      <c r="R3177" s="1" t="s">
        <v>22</v>
      </c>
    </row>
    <row r="3178" spans="1:18" hidden="1" x14ac:dyDescent="0.3">
      <c r="A3178" s="1" t="s">
        <v>2941</v>
      </c>
      <c r="B3178" s="1" t="s">
        <v>2941</v>
      </c>
      <c r="C3178" s="1" t="s">
        <v>2968</v>
      </c>
      <c r="D3178" s="1">
        <v>99</v>
      </c>
      <c r="E3178" s="1" t="s">
        <v>3006</v>
      </c>
      <c r="F3178" s="1">
        <v>37</v>
      </c>
      <c r="G3178" s="1" t="str">
        <f t="shared" si="119"/>
        <v>37/66</v>
      </c>
      <c r="H3178" s="1">
        <v>1500</v>
      </c>
      <c r="I3178" s="1">
        <v>77</v>
      </c>
      <c r="J3178" s="1">
        <v>80</v>
      </c>
      <c r="K3178" s="1" t="s">
        <v>203</v>
      </c>
      <c r="L3178" s="1" t="s">
        <v>204</v>
      </c>
      <c r="M3178" s="1">
        <v>2006</v>
      </c>
      <c r="N3178" s="1">
        <v>42.625435452486997</v>
      </c>
      <c r="O3178" s="1">
        <v>-80.726166145264202</v>
      </c>
      <c r="Q3178" s="1" t="s">
        <v>2970</v>
      </c>
      <c r="R3178" s="1" t="s">
        <v>22</v>
      </c>
    </row>
    <row r="3179" spans="1:18" hidden="1" x14ac:dyDescent="0.3">
      <c r="A3179" s="1" t="s">
        <v>2941</v>
      </c>
      <c r="B3179" s="1" t="s">
        <v>2941</v>
      </c>
      <c r="C3179" s="1" t="s">
        <v>2968</v>
      </c>
      <c r="D3179" s="1">
        <v>99</v>
      </c>
      <c r="E3179" s="1" t="s">
        <v>3007</v>
      </c>
      <c r="F3179" s="1">
        <v>38</v>
      </c>
      <c r="G3179" s="1" t="str">
        <f t="shared" si="119"/>
        <v>38/66</v>
      </c>
      <c r="H3179" s="1">
        <v>1500</v>
      </c>
      <c r="I3179" s="1">
        <v>77</v>
      </c>
      <c r="J3179" s="1">
        <v>80</v>
      </c>
      <c r="K3179" s="1" t="s">
        <v>203</v>
      </c>
      <c r="L3179" s="1" t="s">
        <v>204</v>
      </c>
      <c r="M3179" s="1">
        <v>2006</v>
      </c>
      <c r="N3179" s="1">
        <v>42.635364379267102</v>
      </c>
      <c r="O3179" s="1">
        <v>-80.715596071389498</v>
      </c>
      <c r="Q3179" s="1" t="s">
        <v>2970</v>
      </c>
      <c r="R3179" s="1" t="s">
        <v>22</v>
      </c>
    </row>
    <row r="3180" spans="1:18" hidden="1" x14ac:dyDescent="0.3">
      <c r="A3180" s="1" t="s">
        <v>2941</v>
      </c>
      <c r="B3180" s="1" t="s">
        <v>2941</v>
      </c>
      <c r="C3180" s="1" t="s">
        <v>2968</v>
      </c>
      <c r="D3180" s="1">
        <v>99</v>
      </c>
      <c r="E3180" s="1" t="s">
        <v>3008</v>
      </c>
      <c r="F3180" s="1">
        <v>39</v>
      </c>
      <c r="G3180" s="1" t="str">
        <f t="shared" si="119"/>
        <v>39/66</v>
      </c>
      <c r="H3180" s="1">
        <v>1500</v>
      </c>
      <c r="I3180" s="1">
        <v>77</v>
      </c>
      <c r="J3180" s="1">
        <v>80</v>
      </c>
      <c r="K3180" s="1" t="s">
        <v>203</v>
      </c>
      <c r="L3180" s="1" t="s">
        <v>204</v>
      </c>
      <c r="M3180" s="1">
        <v>2006</v>
      </c>
      <c r="N3180" s="1">
        <v>42.630100887106799</v>
      </c>
      <c r="O3180" s="1">
        <v>-80.718662375991599</v>
      </c>
      <c r="Q3180" s="1" t="s">
        <v>2970</v>
      </c>
      <c r="R3180" s="1" t="s">
        <v>22</v>
      </c>
    </row>
    <row r="3181" spans="1:18" hidden="1" x14ac:dyDescent="0.3">
      <c r="A3181" s="1" t="s">
        <v>2941</v>
      </c>
      <c r="B3181" s="1" t="s">
        <v>2941</v>
      </c>
      <c r="C3181" s="1" t="s">
        <v>2968</v>
      </c>
      <c r="D3181" s="1">
        <v>99</v>
      </c>
      <c r="E3181" s="1" t="s">
        <v>3009</v>
      </c>
      <c r="F3181" s="1">
        <v>40</v>
      </c>
      <c r="G3181" s="1" t="str">
        <f t="shared" si="119"/>
        <v>40/66</v>
      </c>
      <c r="H3181" s="1">
        <v>1500</v>
      </c>
      <c r="I3181" s="1">
        <v>77</v>
      </c>
      <c r="J3181" s="1">
        <v>80</v>
      </c>
      <c r="K3181" s="1" t="s">
        <v>203</v>
      </c>
      <c r="L3181" s="1" t="s">
        <v>204</v>
      </c>
      <c r="M3181" s="1">
        <v>2006</v>
      </c>
      <c r="N3181" s="1">
        <v>42.627213395308402</v>
      </c>
      <c r="O3181" s="1">
        <v>-80.717066011373106</v>
      </c>
      <c r="Q3181" s="1" t="s">
        <v>2970</v>
      </c>
      <c r="R3181" s="1" t="s">
        <v>22</v>
      </c>
    </row>
    <row r="3182" spans="1:18" hidden="1" x14ac:dyDescent="0.3">
      <c r="A3182" s="1" t="s">
        <v>2941</v>
      </c>
      <c r="B3182" s="1" t="s">
        <v>2941</v>
      </c>
      <c r="C3182" s="1" t="s">
        <v>2968</v>
      </c>
      <c r="D3182" s="1">
        <v>99</v>
      </c>
      <c r="E3182" s="1" t="s">
        <v>3010</v>
      </c>
      <c r="F3182" s="1">
        <v>41</v>
      </c>
      <c r="G3182" s="1" t="str">
        <f t="shared" si="119"/>
        <v>41/66</v>
      </c>
      <c r="H3182" s="1">
        <v>1500</v>
      </c>
      <c r="I3182" s="1">
        <v>77</v>
      </c>
      <c r="J3182" s="1">
        <v>80</v>
      </c>
      <c r="K3182" s="1" t="s">
        <v>203</v>
      </c>
      <c r="L3182" s="1" t="s">
        <v>204</v>
      </c>
      <c r="M3182" s="1">
        <v>2006</v>
      </c>
      <c r="N3182" s="1">
        <v>42.624261024188598</v>
      </c>
      <c r="O3182" s="1">
        <v>-80.714517031858506</v>
      </c>
      <c r="Q3182" s="1" t="s">
        <v>2970</v>
      </c>
      <c r="R3182" s="1" t="s">
        <v>22</v>
      </c>
    </row>
    <row r="3183" spans="1:18" hidden="1" x14ac:dyDescent="0.3">
      <c r="A3183" s="1" t="s">
        <v>2941</v>
      </c>
      <c r="B3183" s="1" t="s">
        <v>2941</v>
      </c>
      <c r="C3183" s="1" t="s">
        <v>2968</v>
      </c>
      <c r="D3183" s="1">
        <v>99</v>
      </c>
      <c r="E3183" s="1" t="s">
        <v>3011</v>
      </c>
      <c r="F3183" s="1">
        <v>42</v>
      </c>
      <c r="G3183" s="1" t="str">
        <f t="shared" si="119"/>
        <v>42/66</v>
      </c>
      <c r="H3183" s="1">
        <v>1500</v>
      </c>
      <c r="I3183" s="1">
        <v>77</v>
      </c>
      <c r="J3183" s="1">
        <v>80</v>
      </c>
      <c r="K3183" s="1" t="s">
        <v>203</v>
      </c>
      <c r="L3183" s="1" t="s">
        <v>204</v>
      </c>
      <c r="M3183" s="1">
        <v>2006</v>
      </c>
      <c r="N3183" s="1">
        <v>42.624089609536398</v>
      </c>
      <c r="O3183" s="1">
        <v>-80.699945578036306</v>
      </c>
      <c r="Q3183" s="1" t="s">
        <v>2970</v>
      </c>
      <c r="R3183" s="1" t="s">
        <v>22</v>
      </c>
    </row>
    <row r="3184" spans="1:18" hidden="1" x14ac:dyDescent="0.3">
      <c r="A3184" s="1" t="s">
        <v>2941</v>
      </c>
      <c r="B3184" s="1" t="s">
        <v>2941</v>
      </c>
      <c r="C3184" s="1" t="s">
        <v>2968</v>
      </c>
      <c r="D3184" s="1">
        <v>99</v>
      </c>
      <c r="E3184" s="1" t="s">
        <v>3012</v>
      </c>
      <c r="F3184" s="1">
        <v>43</v>
      </c>
      <c r="G3184" s="1" t="str">
        <f t="shared" si="119"/>
        <v>43/66</v>
      </c>
      <c r="H3184" s="1">
        <v>1500</v>
      </c>
      <c r="I3184" s="1">
        <v>77</v>
      </c>
      <c r="J3184" s="1">
        <v>80</v>
      </c>
      <c r="K3184" s="1" t="s">
        <v>203</v>
      </c>
      <c r="L3184" s="1" t="s">
        <v>204</v>
      </c>
      <c r="M3184" s="1">
        <v>2006</v>
      </c>
      <c r="N3184" s="1">
        <v>42.620968478473799</v>
      </c>
      <c r="O3184" s="1">
        <v>-80.700227893329995</v>
      </c>
      <c r="Q3184" s="1" t="s">
        <v>2970</v>
      </c>
      <c r="R3184" s="1" t="s">
        <v>22</v>
      </c>
    </row>
    <row r="3185" spans="1:18" hidden="1" x14ac:dyDescent="0.3">
      <c r="A3185" s="1" t="s">
        <v>2941</v>
      </c>
      <c r="B3185" s="1" t="s">
        <v>2941</v>
      </c>
      <c r="C3185" s="1" t="s">
        <v>2968</v>
      </c>
      <c r="D3185" s="1">
        <v>99</v>
      </c>
      <c r="E3185" s="1" t="s">
        <v>3013</v>
      </c>
      <c r="F3185" s="1">
        <v>44</v>
      </c>
      <c r="G3185" s="1" t="str">
        <f t="shared" si="119"/>
        <v>44/66</v>
      </c>
      <c r="H3185" s="1">
        <v>1500</v>
      </c>
      <c r="I3185" s="1">
        <v>77</v>
      </c>
      <c r="J3185" s="1">
        <v>80</v>
      </c>
      <c r="K3185" s="1" t="s">
        <v>203</v>
      </c>
      <c r="L3185" s="1" t="s">
        <v>204</v>
      </c>
      <c r="M3185" s="1">
        <v>2006</v>
      </c>
      <c r="N3185" s="1">
        <v>42.619884763037703</v>
      </c>
      <c r="O3185" s="1">
        <v>-80.695740926924799</v>
      </c>
      <c r="Q3185" s="1" t="s">
        <v>2970</v>
      </c>
      <c r="R3185" s="1" t="s">
        <v>22</v>
      </c>
    </row>
    <row r="3186" spans="1:18" hidden="1" x14ac:dyDescent="0.3">
      <c r="A3186" s="1" t="s">
        <v>2941</v>
      </c>
      <c r="B3186" s="1" t="s">
        <v>2941</v>
      </c>
      <c r="C3186" s="1" t="s">
        <v>2968</v>
      </c>
      <c r="D3186" s="1">
        <v>99</v>
      </c>
      <c r="E3186" s="1" t="s">
        <v>3014</v>
      </c>
      <c r="F3186" s="1">
        <v>45</v>
      </c>
      <c r="G3186" s="1" t="str">
        <f t="shared" si="119"/>
        <v>45/66</v>
      </c>
      <c r="H3186" s="1">
        <v>1500</v>
      </c>
      <c r="I3186" s="1">
        <v>77</v>
      </c>
      <c r="J3186" s="1">
        <v>80</v>
      </c>
      <c r="K3186" s="1" t="s">
        <v>203</v>
      </c>
      <c r="L3186" s="1" t="s">
        <v>204</v>
      </c>
      <c r="M3186" s="1">
        <v>2006</v>
      </c>
      <c r="N3186" s="1">
        <v>42.613069629633699</v>
      </c>
      <c r="O3186" s="1">
        <v>-80.698662806178106</v>
      </c>
      <c r="Q3186" s="1" t="s">
        <v>2970</v>
      </c>
      <c r="R3186" s="1" t="s">
        <v>22</v>
      </c>
    </row>
    <row r="3187" spans="1:18" hidden="1" x14ac:dyDescent="0.3">
      <c r="A3187" s="1" t="s">
        <v>2941</v>
      </c>
      <c r="B3187" s="1" t="s">
        <v>2941</v>
      </c>
      <c r="C3187" s="1" t="s">
        <v>2968</v>
      </c>
      <c r="D3187" s="1">
        <v>99</v>
      </c>
      <c r="E3187" s="1" t="s">
        <v>3015</v>
      </c>
      <c r="F3187" s="1">
        <v>46</v>
      </c>
      <c r="G3187" s="1" t="str">
        <f t="shared" si="119"/>
        <v>46/66</v>
      </c>
      <c r="H3187" s="1">
        <v>1500</v>
      </c>
      <c r="I3187" s="1">
        <v>77</v>
      </c>
      <c r="J3187" s="1">
        <v>80</v>
      </c>
      <c r="K3187" s="1" t="s">
        <v>203</v>
      </c>
      <c r="L3187" s="1" t="s">
        <v>204</v>
      </c>
      <c r="M3187" s="1">
        <v>2006</v>
      </c>
      <c r="N3187" s="1">
        <v>42.614039993047498</v>
      </c>
      <c r="O3187" s="1">
        <v>-80.686704745718203</v>
      </c>
      <c r="Q3187" s="1" t="s">
        <v>2970</v>
      </c>
      <c r="R3187" s="1" t="s">
        <v>22</v>
      </c>
    </row>
    <row r="3188" spans="1:18" hidden="1" x14ac:dyDescent="0.3">
      <c r="A3188" s="1" t="s">
        <v>2941</v>
      </c>
      <c r="B3188" s="1" t="s">
        <v>2941</v>
      </c>
      <c r="C3188" s="1" t="s">
        <v>2968</v>
      </c>
      <c r="D3188" s="1">
        <v>99</v>
      </c>
      <c r="E3188" s="1" t="s">
        <v>3016</v>
      </c>
      <c r="F3188" s="1">
        <v>47</v>
      </c>
      <c r="G3188" s="1" t="str">
        <f t="shared" si="119"/>
        <v>47/66</v>
      </c>
      <c r="H3188" s="1">
        <v>1500</v>
      </c>
      <c r="I3188" s="1">
        <v>77</v>
      </c>
      <c r="J3188" s="1">
        <v>80</v>
      </c>
      <c r="K3188" s="1" t="s">
        <v>203</v>
      </c>
      <c r="L3188" s="1" t="s">
        <v>204</v>
      </c>
      <c r="M3188" s="1">
        <v>2006</v>
      </c>
      <c r="N3188" s="1">
        <v>42.615942353016898</v>
      </c>
      <c r="O3188" s="1">
        <v>-80.680147768284897</v>
      </c>
      <c r="Q3188" s="1" t="s">
        <v>2970</v>
      </c>
      <c r="R3188" s="1" t="s">
        <v>22</v>
      </c>
    </row>
    <row r="3189" spans="1:18" hidden="1" x14ac:dyDescent="0.3">
      <c r="A3189" s="1" t="s">
        <v>2941</v>
      </c>
      <c r="B3189" s="1" t="s">
        <v>2941</v>
      </c>
      <c r="C3189" s="1" t="s">
        <v>2968</v>
      </c>
      <c r="D3189" s="1">
        <v>99</v>
      </c>
      <c r="E3189" s="1" t="s">
        <v>3017</v>
      </c>
      <c r="F3189" s="1">
        <v>48</v>
      </c>
      <c r="G3189" s="1" t="str">
        <f t="shared" si="119"/>
        <v>48/66</v>
      </c>
      <c r="H3189" s="1">
        <v>1500</v>
      </c>
      <c r="I3189" s="1">
        <v>77</v>
      </c>
      <c r="J3189" s="1">
        <v>80</v>
      </c>
      <c r="K3189" s="1" t="s">
        <v>203</v>
      </c>
      <c r="L3189" s="1" t="s">
        <v>204</v>
      </c>
      <c r="M3189" s="1">
        <v>2006</v>
      </c>
      <c r="N3189" s="1">
        <v>42.612550313085499</v>
      </c>
      <c r="O3189" s="1">
        <v>-80.680361783411698</v>
      </c>
      <c r="Q3189" s="1" t="s">
        <v>2970</v>
      </c>
      <c r="R3189" s="1" t="s">
        <v>22</v>
      </c>
    </row>
    <row r="3190" spans="1:18" hidden="1" x14ac:dyDescent="0.3">
      <c r="A3190" s="1" t="s">
        <v>2941</v>
      </c>
      <c r="B3190" s="1" t="s">
        <v>2941</v>
      </c>
      <c r="C3190" s="1" t="s">
        <v>2968</v>
      </c>
      <c r="D3190" s="1">
        <v>99</v>
      </c>
      <c r="E3190" s="1" t="s">
        <v>3018</v>
      </c>
      <c r="F3190" s="1">
        <v>49</v>
      </c>
      <c r="G3190" s="1" t="str">
        <f t="shared" si="119"/>
        <v>49/66</v>
      </c>
      <c r="H3190" s="1">
        <v>1500</v>
      </c>
      <c r="I3190" s="1">
        <v>77</v>
      </c>
      <c r="J3190" s="1">
        <v>80</v>
      </c>
      <c r="K3190" s="1" t="s">
        <v>203</v>
      </c>
      <c r="L3190" s="1" t="s">
        <v>204</v>
      </c>
      <c r="M3190" s="1">
        <v>2006</v>
      </c>
      <c r="N3190" s="1">
        <v>42.615206619235401</v>
      </c>
      <c r="O3190" s="1">
        <v>-80.673271158515604</v>
      </c>
      <c r="Q3190" s="1" t="s">
        <v>2970</v>
      </c>
      <c r="R3190" s="1" t="s">
        <v>22</v>
      </c>
    </row>
    <row r="3191" spans="1:18" hidden="1" x14ac:dyDescent="0.3">
      <c r="A3191" s="1" t="s">
        <v>2941</v>
      </c>
      <c r="B3191" s="1" t="s">
        <v>2941</v>
      </c>
      <c r="C3191" s="1" t="s">
        <v>2968</v>
      </c>
      <c r="D3191" s="1">
        <v>99</v>
      </c>
      <c r="E3191" s="1" t="s">
        <v>3019</v>
      </c>
      <c r="F3191" s="1">
        <v>50</v>
      </c>
      <c r="G3191" s="1" t="str">
        <f t="shared" si="119"/>
        <v>50/66</v>
      </c>
      <c r="H3191" s="1">
        <v>1500</v>
      </c>
      <c r="I3191" s="1">
        <v>77</v>
      </c>
      <c r="J3191" s="1">
        <v>80</v>
      </c>
      <c r="K3191" s="1" t="s">
        <v>203</v>
      </c>
      <c r="L3191" s="1" t="s">
        <v>204</v>
      </c>
      <c r="M3191" s="1">
        <v>2006</v>
      </c>
      <c r="N3191" s="1">
        <v>42.611003490619801</v>
      </c>
      <c r="O3191" s="1">
        <v>-80.676026123950194</v>
      </c>
      <c r="Q3191" s="1" t="s">
        <v>2970</v>
      </c>
      <c r="R3191" s="1" t="s">
        <v>22</v>
      </c>
    </row>
    <row r="3192" spans="1:18" hidden="1" x14ac:dyDescent="0.3">
      <c r="A3192" s="1" t="s">
        <v>2941</v>
      </c>
      <c r="B3192" s="1" t="s">
        <v>2941</v>
      </c>
      <c r="C3192" s="1" t="s">
        <v>2968</v>
      </c>
      <c r="D3192" s="1">
        <v>99</v>
      </c>
      <c r="E3192" s="1" t="s">
        <v>3020</v>
      </c>
      <c r="F3192" s="1">
        <v>51</v>
      </c>
      <c r="G3192" s="1" t="str">
        <f t="shared" si="119"/>
        <v>51/66</v>
      </c>
      <c r="H3192" s="1">
        <v>1500</v>
      </c>
      <c r="I3192" s="1">
        <v>77</v>
      </c>
      <c r="J3192" s="1">
        <v>80</v>
      </c>
      <c r="K3192" s="1" t="s">
        <v>203</v>
      </c>
      <c r="L3192" s="1" t="s">
        <v>204</v>
      </c>
      <c r="M3192" s="1">
        <v>2006</v>
      </c>
      <c r="N3192" s="1">
        <v>42.610253452250802</v>
      </c>
      <c r="O3192" s="1">
        <v>-80.672356239348503</v>
      </c>
      <c r="Q3192" s="1" t="s">
        <v>2970</v>
      </c>
      <c r="R3192" s="1" t="s">
        <v>22</v>
      </c>
    </row>
    <row r="3193" spans="1:18" hidden="1" x14ac:dyDescent="0.3">
      <c r="A3193" s="1" t="s">
        <v>2941</v>
      </c>
      <c r="B3193" s="1" t="s">
        <v>2941</v>
      </c>
      <c r="C3193" s="1" t="s">
        <v>2968</v>
      </c>
      <c r="D3193" s="1">
        <v>99</v>
      </c>
      <c r="E3193" s="1" t="s">
        <v>3021</v>
      </c>
      <c r="F3193" s="1">
        <v>52</v>
      </c>
      <c r="G3193" s="1" t="str">
        <f t="shared" si="119"/>
        <v>52/66</v>
      </c>
      <c r="H3193" s="1">
        <v>1500</v>
      </c>
      <c r="I3193" s="1">
        <v>77</v>
      </c>
      <c r="J3193" s="1">
        <v>80</v>
      </c>
      <c r="K3193" s="1" t="s">
        <v>203</v>
      </c>
      <c r="L3193" s="1" t="s">
        <v>204</v>
      </c>
      <c r="M3193" s="1">
        <v>2006</v>
      </c>
      <c r="N3193" s="1">
        <v>42.612673986430501</v>
      </c>
      <c r="O3193" s="1">
        <v>-80.666354737922006</v>
      </c>
      <c r="Q3193" s="1" t="s">
        <v>2970</v>
      </c>
      <c r="R3193" s="1" t="s">
        <v>22</v>
      </c>
    </row>
    <row r="3194" spans="1:18" hidden="1" x14ac:dyDescent="0.3">
      <c r="A3194" s="1" t="s">
        <v>2941</v>
      </c>
      <c r="B3194" s="1" t="s">
        <v>2941</v>
      </c>
      <c r="C3194" s="1" t="s">
        <v>2968</v>
      </c>
      <c r="D3194" s="1">
        <v>99</v>
      </c>
      <c r="E3194" s="1" t="s">
        <v>3022</v>
      </c>
      <c r="F3194" s="1">
        <v>53</v>
      </c>
      <c r="G3194" s="1" t="str">
        <f t="shared" si="119"/>
        <v>53/66</v>
      </c>
      <c r="H3194" s="1">
        <v>1500</v>
      </c>
      <c r="I3194" s="1">
        <v>77</v>
      </c>
      <c r="J3194" s="1">
        <v>80</v>
      </c>
      <c r="K3194" s="1" t="s">
        <v>203</v>
      </c>
      <c r="L3194" s="1" t="s">
        <v>204</v>
      </c>
      <c r="M3194" s="1">
        <v>2006</v>
      </c>
      <c r="N3194" s="1">
        <v>42.608412775595298</v>
      </c>
      <c r="O3194" s="1">
        <v>-80.668389599945897</v>
      </c>
      <c r="Q3194" s="1" t="s">
        <v>2970</v>
      </c>
      <c r="R3194" s="1" t="s">
        <v>22</v>
      </c>
    </row>
    <row r="3195" spans="1:18" hidden="1" x14ac:dyDescent="0.3">
      <c r="A3195" s="1" t="s">
        <v>2941</v>
      </c>
      <c r="B3195" s="1" t="s">
        <v>2941</v>
      </c>
      <c r="C3195" s="1" t="s">
        <v>2968</v>
      </c>
      <c r="D3195" s="1">
        <v>99</v>
      </c>
      <c r="E3195" s="1" t="s">
        <v>3023</v>
      </c>
      <c r="F3195" s="1">
        <v>54</v>
      </c>
      <c r="G3195" s="1" t="str">
        <f t="shared" si="119"/>
        <v>54/66</v>
      </c>
      <c r="H3195" s="1">
        <v>1500</v>
      </c>
      <c r="I3195" s="1">
        <v>77</v>
      </c>
      <c r="J3195" s="1">
        <v>80</v>
      </c>
      <c r="K3195" s="1" t="s">
        <v>203</v>
      </c>
      <c r="L3195" s="1" t="s">
        <v>204</v>
      </c>
      <c r="M3195" s="1">
        <v>2006</v>
      </c>
      <c r="N3195" s="1">
        <v>42.606767369834202</v>
      </c>
      <c r="O3195" s="1">
        <v>-80.664609980659506</v>
      </c>
      <c r="Q3195" s="1" t="s">
        <v>2970</v>
      </c>
      <c r="R3195" s="1" t="s">
        <v>22</v>
      </c>
    </row>
    <row r="3196" spans="1:18" hidden="1" x14ac:dyDescent="0.3">
      <c r="A3196" s="1" t="s">
        <v>2941</v>
      </c>
      <c r="B3196" s="1" t="s">
        <v>2941</v>
      </c>
      <c r="C3196" s="1" t="s">
        <v>2968</v>
      </c>
      <c r="D3196" s="1">
        <v>99</v>
      </c>
      <c r="E3196" s="1" t="s">
        <v>3024</v>
      </c>
      <c r="F3196" s="1">
        <v>55</v>
      </c>
      <c r="G3196" s="1" t="str">
        <f t="shared" si="119"/>
        <v>55/66</v>
      </c>
      <c r="H3196" s="1">
        <v>1500</v>
      </c>
      <c r="I3196" s="1">
        <v>77</v>
      </c>
      <c r="J3196" s="1">
        <v>80</v>
      </c>
      <c r="K3196" s="1" t="s">
        <v>203</v>
      </c>
      <c r="L3196" s="1" t="s">
        <v>204</v>
      </c>
      <c r="M3196" s="1">
        <v>2006</v>
      </c>
      <c r="N3196" s="1">
        <v>42.600171591271199</v>
      </c>
      <c r="O3196" s="1">
        <v>-80.668843317117407</v>
      </c>
      <c r="Q3196" s="1" t="s">
        <v>2970</v>
      </c>
      <c r="R3196" s="1" t="s">
        <v>22</v>
      </c>
    </row>
    <row r="3197" spans="1:18" hidden="1" x14ac:dyDescent="0.3">
      <c r="A3197" s="1" t="s">
        <v>2941</v>
      </c>
      <c r="B3197" s="1" t="s">
        <v>2941</v>
      </c>
      <c r="C3197" s="1" t="s">
        <v>2968</v>
      </c>
      <c r="D3197" s="1">
        <v>99</v>
      </c>
      <c r="E3197" s="1" t="s">
        <v>3025</v>
      </c>
      <c r="F3197" s="1">
        <v>56</v>
      </c>
      <c r="G3197" s="1" t="str">
        <f t="shared" si="119"/>
        <v>56/66</v>
      </c>
      <c r="H3197" s="1">
        <v>1500</v>
      </c>
      <c r="I3197" s="1">
        <v>77</v>
      </c>
      <c r="J3197" s="1">
        <v>80</v>
      </c>
      <c r="K3197" s="1" t="s">
        <v>203</v>
      </c>
      <c r="L3197" s="1" t="s">
        <v>204</v>
      </c>
      <c r="M3197" s="1">
        <v>2006</v>
      </c>
      <c r="N3197" s="1">
        <v>42.606619879404398</v>
      </c>
      <c r="O3197" s="1">
        <v>-80.659934748909393</v>
      </c>
      <c r="Q3197" s="1" t="s">
        <v>2970</v>
      </c>
      <c r="R3197" s="1" t="s">
        <v>22</v>
      </c>
    </row>
    <row r="3198" spans="1:18" hidden="1" x14ac:dyDescent="0.3">
      <c r="A3198" s="1" t="s">
        <v>2941</v>
      </c>
      <c r="B3198" s="1" t="s">
        <v>2941</v>
      </c>
      <c r="C3198" s="1" t="s">
        <v>2968</v>
      </c>
      <c r="D3198" s="1">
        <v>99</v>
      </c>
      <c r="E3198" s="1" t="s">
        <v>3026</v>
      </c>
      <c r="F3198" s="1">
        <v>57</v>
      </c>
      <c r="G3198" s="1" t="str">
        <f t="shared" si="119"/>
        <v>57/66</v>
      </c>
      <c r="H3198" s="1">
        <v>1500</v>
      </c>
      <c r="I3198" s="1">
        <v>77</v>
      </c>
      <c r="J3198" s="1">
        <v>80</v>
      </c>
      <c r="K3198" s="1" t="s">
        <v>203</v>
      </c>
      <c r="L3198" s="1" t="s">
        <v>204</v>
      </c>
      <c r="M3198" s="1">
        <v>2006</v>
      </c>
      <c r="N3198" s="1">
        <v>42.604448314192503</v>
      </c>
      <c r="O3198" s="1">
        <v>-80.648196770511603</v>
      </c>
      <c r="Q3198" s="1" t="s">
        <v>2970</v>
      </c>
      <c r="R3198" s="1" t="s">
        <v>22</v>
      </c>
    </row>
    <row r="3199" spans="1:18" hidden="1" x14ac:dyDescent="0.3">
      <c r="A3199" s="1" t="s">
        <v>2941</v>
      </c>
      <c r="B3199" s="1" t="s">
        <v>2941</v>
      </c>
      <c r="C3199" s="1" t="s">
        <v>2968</v>
      </c>
      <c r="D3199" s="1">
        <v>99</v>
      </c>
      <c r="E3199" s="1" t="s">
        <v>3027</v>
      </c>
      <c r="F3199" s="1">
        <v>58</v>
      </c>
      <c r="G3199" s="1" t="str">
        <f t="shared" si="119"/>
        <v>58/66</v>
      </c>
      <c r="H3199" s="1">
        <v>1500</v>
      </c>
      <c r="I3199" s="1">
        <v>77</v>
      </c>
      <c r="J3199" s="1">
        <v>80</v>
      </c>
      <c r="K3199" s="1" t="s">
        <v>203</v>
      </c>
      <c r="L3199" s="1" t="s">
        <v>204</v>
      </c>
      <c r="M3199" s="1">
        <v>2006</v>
      </c>
      <c r="N3199" s="1">
        <v>42.608458636552697</v>
      </c>
      <c r="O3199" s="1">
        <v>-80.640535855884593</v>
      </c>
      <c r="Q3199" s="1" t="s">
        <v>2970</v>
      </c>
      <c r="R3199" s="1" t="s">
        <v>22</v>
      </c>
    </row>
    <row r="3200" spans="1:18" hidden="1" x14ac:dyDescent="0.3">
      <c r="A3200" s="1" t="s">
        <v>2941</v>
      </c>
      <c r="B3200" s="1" t="s">
        <v>2941</v>
      </c>
      <c r="C3200" s="1" t="s">
        <v>2968</v>
      </c>
      <c r="D3200" s="1">
        <v>99</v>
      </c>
      <c r="E3200" s="1" t="s">
        <v>3028</v>
      </c>
      <c r="F3200" s="1">
        <v>59</v>
      </c>
      <c r="G3200" s="1" t="str">
        <f t="shared" si="119"/>
        <v>59/66</v>
      </c>
      <c r="H3200" s="1">
        <v>1500</v>
      </c>
      <c r="I3200" s="1">
        <v>77</v>
      </c>
      <c r="J3200" s="1">
        <v>80</v>
      </c>
      <c r="K3200" s="1" t="s">
        <v>203</v>
      </c>
      <c r="L3200" s="1" t="s">
        <v>204</v>
      </c>
      <c r="M3200" s="1">
        <v>2006</v>
      </c>
      <c r="N3200" s="1">
        <v>42.607669052693097</v>
      </c>
      <c r="O3200" s="1">
        <v>-80.638271642601396</v>
      </c>
      <c r="Q3200" s="1" t="s">
        <v>2970</v>
      </c>
      <c r="R3200" s="1" t="s">
        <v>22</v>
      </c>
    </row>
    <row r="3201" spans="1:18" hidden="1" x14ac:dyDescent="0.3">
      <c r="A3201" s="1" t="s">
        <v>2941</v>
      </c>
      <c r="B3201" s="1" t="s">
        <v>2941</v>
      </c>
      <c r="C3201" s="1" t="s">
        <v>2968</v>
      </c>
      <c r="D3201" s="1">
        <v>99</v>
      </c>
      <c r="E3201" s="1" t="s">
        <v>3029</v>
      </c>
      <c r="F3201" s="1">
        <v>60</v>
      </c>
      <c r="G3201" s="1" t="str">
        <f t="shared" si="119"/>
        <v>60/66</v>
      </c>
      <c r="H3201" s="1">
        <v>1500</v>
      </c>
      <c r="I3201" s="1">
        <v>77</v>
      </c>
      <c r="J3201" s="1">
        <v>80</v>
      </c>
      <c r="K3201" s="1" t="s">
        <v>203</v>
      </c>
      <c r="L3201" s="1" t="s">
        <v>204</v>
      </c>
      <c r="M3201" s="1">
        <v>2006</v>
      </c>
      <c r="N3201" s="1">
        <v>42.602289966865698</v>
      </c>
      <c r="O3201" s="1">
        <v>-80.637514213206401</v>
      </c>
      <c r="Q3201" s="1" t="s">
        <v>2970</v>
      </c>
      <c r="R3201" s="1" t="s">
        <v>22</v>
      </c>
    </row>
    <row r="3202" spans="1:18" hidden="1" x14ac:dyDescent="0.3">
      <c r="A3202" s="1" t="s">
        <v>2941</v>
      </c>
      <c r="B3202" s="1" t="s">
        <v>2941</v>
      </c>
      <c r="C3202" s="1" t="s">
        <v>2968</v>
      </c>
      <c r="D3202" s="1">
        <v>99</v>
      </c>
      <c r="E3202" s="1" t="s">
        <v>3030</v>
      </c>
      <c r="F3202" s="1">
        <v>61</v>
      </c>
      <c r="G3202" s="1" t="str">
        <f t="shared" si="119"/>
        <v>61/66</v>
      </c>
      <c r="H3202" s="1">
        <v>1500</v>
      </c>
      <c r="I3202" s="1">
        <v>77</v>
      </c>
      <c r="J3202" s="1">
        <v>80</v>
      </c>
      <c r="K3202" s="1" t="s">
        <v>203</v>
      </c>
      <c r="L3202" s="1" t="s">
        <v>204</v>
      </c>
      <c r="M3202" s="1">
        <v>2006</v>
      </c>
      <c r="N3202" s="1">
        <v>42.598158636176798</v>
      </c>
      <c r="O3202" s="1">
        <v>-80.637655567284199</v>
      </c>
      <c r="Q3202" s="1" t="s">
        <v>2970</v>
      </c>
      <c r="R3202" s="1" t="s">
        <v>22</v>
      </c>
    </row>
    <row r="3203" spans="1:18" hidden="1" x14ac:dyDescent="0.3">
      <c r="A3203" s="1" t="s">
        <v>2941</v>
      </c>
      <c r="B3203" s="1" t="s">
        <v>2941</v>
      </c>
      <c r="C3203" s="1" t="s">
        <v>2968</v>
      </c>
      <c r="D3203" s="1">
        <v>99</v>
      </c>
      <c r="E3203" s="1" t="s">
        <v>3031</v>
      </c>
      <c r="F3203" s="1">
        <v>62</v>
      </c>
      <c r="G3203" s="1" t="str">
        <f t="shared" si="119"/>
        <v>62/66</v>
      </c>
      <c r="H3203" s="1">
        <v>1500</v>
      </c>
      <c r="I3203" s="1">
        <v>77</v>
      </c>
      <c r="J3203" s="1">
        <v>80</v>
      </c>
      <c r="K3203" s="1" t="s">
        <v>203</v>
      </c>
      <c r="L3203" s="1" t="s">
        <v>204</v>
      </c>
      <c r="M3203" s="1">
        <v>2006</v>
      </c>
      <c r="N3203" s="1">
        <v>42.599486248104</v>
      </c>
      <c r="O3203" s="1">
        <v>-80.628635342484799</v>
      </c>
      <c r="Q3203" s="1" t="s">
        <v>2970</v>
      </c>
      <c r="R3203" s="1" t="s">
        <v>22</v>
      </c>
    </row>
    <row r="3204" spans="1:18" hidden="1" x14ac:dyDescent="0.3">
      <c r="A3204" s="1" t="s">
        <v>2941</v>
      </c>
      <c r="B3204" s="1" t="s">
        <v>2941</v>
      </c>
      <c r="C3204" s="1" t="s">
        <v>2968</v>
      </c>
      <c r="D3204" s="1">
        <v>99</v>
      </c>
      <c r="E3204" s="1" t="s">
        <v>3032</v>
      </c>
      <c r="F3204" s="1">
        <v>63</v>
      </c>
      <c r="G3204" s="1" t="str">
        <f t="shared" si="119"/>
        <v>63/66</v>
      </c>
      <c r="H3204" s="1">
        <v>1500</v>
      </c>
      <c r="I3204" s="1">
        <v>77</v>
      </c>
      <c r="J3204" s="1">
        <v>80</v>
      </c>
      <c r="K3204" s="1" t="s">
        <v>203</v>
      </c>
      <c r="L3204" s="1" t="s">
        <v>204</v>
      </c>
      <c r="M3204" s="1">
        <v>2006</v>
      </c>
      <c r="N3204" s="1">
        <v>42.593750879080098</v>
      </c>
      <c r="O3204" s="1">
        <v>-80.625547153521694</v>
      </c>
      <c r="Q3204" s="1" t="s">
        <v>2970</v>
      </c>
      <c r="R3204" s="1" t="s">
        <v>22</v>
      </c>
    </row>
    <row r="3205" spans="1:18" hidden="1" x14ac:dyDescent="0.3">
      <c r="A3205" s="1" t="s">
        <v>2941</v>
      </c>
      <c r="B3205" s="1" t="s">
        <v>2941</v>
      </c>
      <c r="C3205" s="1" t="s">
        <v>2968</v>
      </c>
      <c r="D3205" s="1">
        <v>99</v>
      </c>
      <c r="E3205" s="1" t="s">
        <v>3033</v>
      </c>
      <c r="F3205" s="1">
        <v>64</v>
      </c>
      <c r="G3205" s="1" t="str">
        <f t="shared" si="119"/>
        <v>64/66</v>
      </c>
      <c r="H3205" s="1">
        <v>1500</v>
      </c>
      <c r="I3205" s="1">
        <v>77</v>
      </c>
      <c r="J3205" s="1">
        <v>80</v>
      </c>
      <c r="K3205" s="1" t="s">
        <v>203</v>
      </c>
      <c r="L3205" s="1" t="s">
        <v>204</v>
      </c>
      <c r="M3205" s="1">
        <v>2006</v>
      </c>
      <c r="N3205" s="1">
        <v>42.587675589416001</v>
      </c>
      <c r="O3205" s="1">
        <v>-80.637998046785896</v>
      </c>
      <c r="Q3205" s="1" t="s">
        <v>2970</v>
      </c>
      <c r="R3205" s="1" t="s">
        <v>22</v>
      </c>
    </row>
    <row r="3206" spans="1:18" hidden="1" x14ac:dyDescent="0.3">
      <c r="A3206" s="1" t="s">
        <v>2941</v>
      </c>
      <c r="B3206" s="1" t="s">
        <v>2941</v>
      </c>
      <c r="C3206" s="1" t="s">
        <v>2968</v>
      </c>
      <c r="D3206" s="1">
        <v>99</v>
      </c>
      <c r="E3206" s="1" t="s">
        <v>3034</v>
      </c>
      <c r="F3206" s="1">
        <v>65</v>
      </c>
      <c r="G3206" s="1" t="str">
        <f t="shared" ref="G3206:G3207" si="120">F3206&amp;"/"&amp;66</f>
        <v>65/66</v>
      </c>
      <c r="H3206" s="1">
        <v>1500</v>
      </c>
      <c r="I3206" s="1">
        <v>77</v>
      </c>
      <c r="J3206" s="1">
        <v>80</v>
      </c>
      <c r="K3206" s="1" t="s">
        <v>203</v>
      </c>
      <c r="L3206" s="1" t="s">
        <v>204</v>
      </c>
      <c r="M3206" s="1">
        <v>2006</v>
      </c>
      <c r="N3206" s="1">
        <v>42.5863046400409</v>
      </c>
      <c r="O3206" s="1">
        <v>-80.633182212563895</v>
      </c>
      <c r="Q3206" s="1" t="s">
        <v>2970</v>
      </c>
      <c r="R3206" s="1" t="s">
        <v>22</v>
      </c>
    </row>
    <row r="3207" spans="1:18" hidden="1" x14ac:dyDescent="0.3">
      <c r="A3207" s="1" t="s">
        <v>2941</v>
      </c>
      <c r="B3207" s="1" t="s">
        <v>2941</v>
      </c>
      <c r="C3207" s="1" t="s">
        <v>2968</v>
      </c>
      <c r="D3207" s="1">
        <v>99</v>
      </c>
      <c r="E3207" s="1" t="s">
        <v>3035</v>
      </c>
      <c r="F3207" s="1">
        <v>66</v>
      </c>
      <c r="G3207" s="1" t="str">
        <f t="shared" si="120"/>
        <v>66/66</v>
      </c>
      <c r="H3207" s="1">
        <v>1500</v>
      </c>
      <c r="I3207" s="1">
        <v>77</v>
      </c>
      <c r="J3207" s="1">
        <v>80</v>
      </c>
      <c r="K3207" s="1" t="s">
        <v>203</v>
      </c>
      <c r="L3207" s="1" t="s">
        <v>204</v>
      </c>
      <c r="M3207" s="1">
        <v>2006</v>
      </c>
      <c r="N3207" s="1">
        <v>42.5842736656722</v>
      </c>
      <c r="O3207" s="1">
        <v>-80.626026865184699</v>
      </c>
      <c r="Q3207" s="1" t="s">
        <v>2970</v>
      </c>
      <c r="R3207" s="1" t="s">
        <v>22</v>
      </c>
    </row>
    <row r="3208" spans="1:18" hidden="1" x14ac:dyDescent="0.3">
      <c r="A3208" s="1" t="s">
        <v>2941</v>
      </c>
      <c r="B3208" s="1" t="s">
        <v>2941</v>
      </c>
      <c r="C3208" s="1" t="s">
        <v>4097</v>
      </c>
      <c r="D3208" s="1">
        <v>99</v>
      </c>
      <c r="E3208" s="1" t="s">
        <v>4098</v>
      </c>
      <c r="F3208" s="1">
        <v>1</v>
      </c>
      <c r="G3208" s="1" t="str">
        <f t="shared" ref="G3208:G3239" si="121">F3208&amp;"/"&amp;55</f>
        <v>1/55</v>
      </c>
      <c r="H3208" s="1">
        <v>1800</v>
      </c>
      <c r="I3208" s="1">
        <v>90</v>
      </c>
      <c r="J3208" s="1">
        <v>80</v>
      </c>
      <c r="K3208" s="1" t="s">
        <v>25</v>
      </c>
      <c r="L3208" s="1" t="s">
        <v>605</v>
      </c>
      <c r="M3208" s="1">
        <v>2013</v>
      </c>
      <c r="N3208" s="1">
        <v>42.360414399381902</v>
      </c>
      <c r="O3208" s="1">
        <v>-81.973904835895297</v>
      </c>
      <c r="Q3208" s="1" t="s">
        <v>4099</v>
      </c>
      <c r="R3208" s="1" t="s">
        <v>22</v>
      </c>
    </row>
    <row r="3209" spans="1:18" hidden="1" x14ac:dyDescent="0.3">
      <c r="A3209" s="1" t="s">
        <v>2941</v>
      </c>
      <c r="B3209" s="1" t="s">
        <v>2941</v>
      </c>
      <c r="C3209" s="1" t="s">
        <v>4097</v>
      </c>
      <c r="D3209" s="1">
        <v>99</v>
      </c>
      <c r="E3209" s="1" t="s">
        <v>4100</v>
      </c>
      <c r="F3209" s="1">
        <v>2</v>
      </c>
      <c r="G3209" s="1" t="str">
        <f t="shared" si="121"/>
        <v>2/55</v>
      </c>
      <c r="H3209" s="1">
        <v>1800</v>
      </c>
      <c r="I3209" s="1">
        <v>90</v>
      </c>
      <c r="J3209" s="1">
        <v>80</v>
      </c>
      <c r="K3209" s="1" t="s">
        <v>25</v>
      </c>
      <c r="L3209" s="1" t="s">
        <v>605</v>
      </c>
      <c r="M3209" s="1">
        <v>2013</v>
      </c>
      <c r="N3209" s="1">
        <v>42.362049121922901</v>
      </c>
      <c r="O3209" s="1">
        <v>-81.965792728017902</v>
      </c>
      <c r="Q3209" s="1" t="s">
        <v>4099</v>
      </c>
      <c r="R3209" s="1" t="s">
        <v>22</v>
      </c>
    </row>
    <row r="3210" spans="1:18" hidden="1" x14ac:dyDescent="0.3">
      <c r="A3210" s="1" t="s">
        <v>2941</v>
      </c>
      <c r="B3210" s="1" t="s">
        <v>2941</v>
      </c>
      <c r="C3210" s="1" t="s">
        <v>4097</v>
      </c>
      <c r="D3210" s="1">
        <v>99</v>
      </c>
      <c r="E3210" s="1" t="s">
        <v>4101</v>
      </c>
      <c r="F3210" s="1">
        <v>3</v>
      </c>
      <c r="G3210" s="1" t="str">
        <f t="shared" si="121"/>
        <v>3/55</v>
      </c>
      <c r="H3210" s="1">
        <v>1800</v>
      </c>
      <c r="I3210" s="1">
        <v>90</v>
      </c>
      <c r="J3210" s="1">
        <v>80</v>
      </c>
      <c r="K3210" s="1" t="s">
        <v>25</v>
      </c>
      <c r="L3210" s="1" t="s">
        <v>605</v>
      </c>
      <c r="M3210" s="1">
        <v>2013</v>
      </c>
      <c r="N3210" s="1">
        <v>42.345151312974998</v>
      </c>
      <c r="O3210" s="1">
        <v>-81.9613515226809</v>
      </c>
      <c r="Q3210" s="1" t="s">
        <v>4099</v>
      </c>
      <c r="R3210" s="1" t="s">
        <v>22</v>
      </c>
    </row>
    <row r="3211" spans="1:18" hidden="1" x14ac:dyDescent="0.3">
      <c r="A3211" s="1" t="s">
        <v>2941</v>
      </c>
      <c r="B3211" s="1" t="s">
        <v>2941</v>
      </c>
      <c r="C3211" s="1" t="s">
        <v>4097</v>
      </c>
      <c r="D3211" s="1">
        <v>99</v>
      </c>
      <c r="E3211" s="1" t="s">
        <v>4102</v>
      </c>
      <c r="F3211" s="1">
        <v>4</v>
      </c>
      <c r="G3211" s="1" t="str">
        <f t="shared" si="121"/>
        <v>4/55</v>
      </c>
      <c r="H3211" s="1">
        <v>1800</v>
      </c>
      <c r="I3211" s="1">
        <v>90</v>
      </c>
      <c r="J3211" s="1">
        <v>80</v>
      </c>
      <c r="K3211" s="1" t="s">
        <v>25</v>
      </c>
      <c r="L3211" s="1" t="s">
        <v>605</v>
      </c>
      <c r="M3211" s="1">
        <v>2013</v>
      </c>
      <c r="N3211" s="1">
        <v>42.346468098542097</v>
      </c>
      <c r="O3211" s="1">
        <v>-81.954674491869099</v>
      </c>
      <c r="Q3211" s="1" t="s">
        <v>4099</v>
      </c>
      <c r="R3211" s="1" t="s">
        <v>22</v>
      </c>
    </row>
    <row r="3212" spans="1:18" hidden="1" x14ac:dyDescent="0.3">
      <c r="A3212" s="1" t="s">
        <v>2941</v>
      </c>
      <c r="B3212" s="1" t="s">
        <v>2941</v>
      </c>
      <c r="C3212" s="1" t="s">
        <v>4097</v>
      </c>
      <c r="D3212" s="1">
        <v>99</v>
      </c>
      <c r="E3212" s="1" t="s">
        <v>4103</v>
      </c>
      <c r="F3212" s="1">
        <v>5</v>
      </c>
      <c r="G3212" s="1" t="str">
        <f t="shared" si="121"/>
        <v>5/55</v>
      </c>
      <c r="H3212" s="1">
        <v>1800</v>
      </c>
      <c r="I3212" s="1">
        <v>90</v>
      </c>
      <c r="J3212" s="1">
        <v>80</v>
      </c>
      <c r="K3212" s="1" t="s">
        <v>25</v>
      </c>
      <c r="L3212" s="1" t="s">
        <v>605</v>
      </c>
      <c r="M3212" s="1">
        <v>2013</v>
      </c>
      <c r="N3212" s="1">
        <v>42.350005857005598</v>
      </c>
      <c r="O3212" s="1">
        <v>-81.952608254277095</v>
      </c>
      <c r="Q3212" s="1" t="s">
        <v>4099</v>
      </c>
      <c r="R3212" s="1" t="s">
        <v>22</v>
      </c>
    </row>
    <row r="3213" spans="1:18" hidden="1" x14ac:dyDescent="0.3">
      <c r="A3213" s="1" t="s">
        <v>2941</v>
      </c>
      <c r="B3213" s="1" t="s">
        <v>2941</v>
      </c>
      <c r="C3213" s="1" t="s">
        <v>4097</v>
      </c>
      <c r="D3213" s="1">
        <v>99</v>
      </c>
      <c r="E3213" s="1" t="s">
        <v>4104</v>
      </c>
      <c r="F3213" s="1">
        <v>6</v>
      </c>
      <c r="G3213" s="1" t="str">
        <f t="shared" si="121"/>
        <v>6/55</v>
      </c>
      <c r="H3213" s="1">
        <v>1800</v>
      </c>
      <c r="I3213" s="1">
        <v>90</v>
      </c>
      <c r="J3213" s="1">
        <v>80</v>
      </c>
      <c r="K3213" s="1" t="s">
        <v>25</v>
      </c>
      <c r="L3213" s="1" t="s">
        <v>605</v>
      </c>
      <c r="M3213" s="1">
        <v>2013</v>
      </c>
      <c r="N3213" s="1">
        <v>42.3398854026685</v>
      </c>
      <c r="O3213" s="1">
        <v>-81.957409000666104</v>
      </c>
      <c r="Q3213" s="1" t="s">
        <v>4099</v>
      </c>
      <c r="R3213" s="1" t="s">
        <v>22</v>
      </c>
    </row>
    <row r="3214" spans="1:18" hidden="1" x14ac:dyDescent="0.3">
      <c r="A3214" s="1" t="s">
        <v>2941</v>
      </c>
      <c r="B3214" s="1" t="s">
        <v>2941</v>
      </c>
      <c r="C3214" s="1" t="s">
        <v>4097</v>
      </c>
      <c r="D3214" s="1">
        <v>99</v>
      </c>
      <c r="E3214" s="1" t="s">
        <v>4105</v>
      </c>
      <c r="F3214" s="1">
        <v>7</v>
      </c>
      <c r="G3214" s="1" t="str">
        <f t="shared" si="121"/>
        <v>7/55</v>
      </c>
      <c r="H3214" s="1">
        <v>1800</v>
      </c>
      <c r="I3214" s="1">
        <v>90</v>
      </c>
      <c r="J3214" s="1">
        <v>80</v>
      </c>
      <c r="K3214" s="1" t="s">
        <v>25</v>
      </c>
      <c r="L3214" s="1" t="s">
        <v>605</v>
      </c>
      <c r="M3214" s="1">
        <v>2013</v>
      </c>
      <c r="N3214" s="1">
        <v>42.344474574127297</v>
      </c>
      <c r="O3214" s="1">
        <v>-81.950363350142098</v>
      </c>
      <c r="Q3214" s="1" t="s">
        <v>4099</v>
      </c>
      <c r="R3214" s="1" t="s">
        <v>22</v>
      </c>
    </row>
    <row r="3215" spans="1:18" hidden="1" x14ac:dyDescent="0.3">
      <c r="A3215" s="1" t="s">
        <v>2941</v>
      </c>
      <c r="B3215" s="1" t="s">
        <v>2941</v>
      </c>
      <c r="C3215" s="1" t="s">
        <v>4097</v>
      </c>
      <c r="D3215" s="1">
        <v>99</v>
      </c>
      <c r="E3215" s="1" t="s">
        <v>4106</v>
      </c>
      <c r="F3215" s="1">
        <v>8</v>
      </c>
      <c r="G3215" s="1" t="str">
        <f t="shared" si="121"/>
        <v>8/55</v>
      </c>
      <c r="H3215" s="1">
        <v>1800</v>
      </c>
      <c r="I3215" s="1">
        <v>90</v>
      </c>
      <c r="J3215" s="1">
        <v>80</v>
      </c>
      <c r="K3215" s="1" t="s">
        <v>25</v>
      </c>
      <c r="L3215" s="1" t="s">
        <v>605</v>
      </c>
      <c r="M3215" s="1">
        <v>2013</v>
      </c>
      <c r="N3215" s="1">
        <v>42.327537594816903</v>
      </c>
      <c r="O3215" s="1">
        <v>-81.919367781005505</v>
      </c>
      <c r="Q3215" s="1" t="s">
        <v>4099</v>
      </c>
      <c r="R3215" s="1" t="s">
        <v>22</v>
      </c>
    </row>
    <row r="3216" spans="1:18" hidden="1" x14ac:dyDescent="0.3">
      <c r="A3216" s="1" t="s">
        <v>2941</v>
      </c>
      <c r="B3216" s="1" t="s">
        <v>2941</v>
      </c>
      <c r="C3216" s="1" t="s">
        <v>4097</v>
      </c>
      <c r="D3216" s="1">
        <v>99</v>
      </c>
      <c r="E3216" s="1" t="s">
        <v>4107</v>
      </c>
      <c r="F3216" s="1">
        <v>9</v>
      </c>
      <c r="G3216" s="1" t="str">
        <f t="shared" si="121"/>
        <v>9/55</v>
      </c>
      <c r="H3216" s="1">
        <v>1800</v>
      </c>
      <c r="I3216" s="1">
        <v>90</v>
      </c>
      <c r="J3216" s="1">
        <v>80</v>
      </c>
      <c r="K3216" s="1" t="s">
        <v>25</v>
      </c>
      <c r="L3216" s="1" t="s">
        <v>605</v>
      </c>
      <c r="M3216" s="1">
        <v>2013</v>
      </c>
      <c r="N3216" s="1">
        <v>42.324771500135697</v>
      </c>
      <c r="O3216" s="1">
        <v>-81.917652210613099</v>
      </c>
      <c r="Q3216" s="1" t="s">
        <v>4099</v>
      </c>
      <c r="R3216" s="1" t="s">
        <v>22</v>
      </c>
    </row>
    <row r="3217" spans="1:18" hidden="1" x14ac:dyDescent="0.3">
      <c r="A3217" s="1" t="s">
        <v>2941</v>
      </c>
      <c r="B3217" s="1" t="s">
        <v>2941</v>
      </c>
      <c r="C3217" s="1" t="s">
        <v>4097</v>
      </c>
      <c r="D3217" s="1">
        <v>99</v>
      </c>
      <c r="E3217" s="1" t="s">
        <v>4108</v>
      </c>
      <c r="F3217" s="1">
        <v>10</v>
      </c>
      <c r="G3217" s="1" t="str">
        <f t="shared" si="121"/>
        <v>10/55</v>
      </c>
      <c r="H3217" s="1">
        <v>1800</v>
      </c>
      <c r="I3217" s="1">
        <v>90</v>
      </c>
      <c r="J3217" s="1">
        <v>80</v>
      </c>
      <c r="K3217" s="1" t="s">
        <v>25</v>
      </c>
      <c r="L3217" s="1" t="s">
        <v>605</v>
      </c>
      <c r="M3217" s="1">
        <v>2013</v>
      </c>
      <c r="N3217" s="1">
        <v>42.3210565273505</v>
      </c>
      <c r="O3217" s="1">
        <v>-81.919353787378299</v>
      </c>
      <c r="Q3217" s="1" t="s">
        <v>4099</v>
      </c>
      <c r="R3217" s="1" t="s">
        <v>22</v>
      </c>
    </row>
    <row r="3218" spans="1:18" hidden="1" x14ac:dyDescent="0.3">
      <c r="A3218" s="1" t="s">
        <v>2941</v>
      </c>
      <c r="B3218" s="1" t="s">
        <v>2941</v>
      </c>
      <c r="C3218" s="1" t="s">
        <v>4097</v>
      </c>
      <c r="D3218" s="1">
        <v>99</v>
      </c>
      <c r="E3218" s="1" t="s">
        <v>4109</v>
      </c>
      <c r="F3218" s="1">
        <v>11</v>
      </c>
      <c r="G3218" s="1" t="str">
        <f t="shared" si="121"/>
        <v>11/55</v>
      </c>
      <c r="H3218" s="1">
        <v>1800</v>
      </c>
      <c r="I3218" s="1">
        <v>90</v>
      </c>
      <c r="J3218" s="1">
        <v>80</v>
      </c>
      <c r="K3218" s="1" t="s">
        <v>25</v>
      </c>
      <c r="L3218" s="1" t="s">
        <v>605</v>
      </c>
      <c r="M3218" s="1">
        <v>2013</v>
      </c>
      <c r="N3218" s="1">
        <v>42.315970751760403</v>
      </c>
      <c r="O3218" s="1">
        <v>-81.927576894400701</v>
      </c>
      <c r="Q3218" s="1" t="s">
        <v>4099</v>
      </c>
      <c r="R3218" s="1" t="s">
        <v>22</v>
      </c>
    </row>
    <row r="3219" spans="1:18" hidden="1" x14ac:dyDescent="0.3">
      <c r="A3219" s="1" t="s">
        <v>2941</v>
      </c>
      <c r="B3219" s="1" t="s">
        <v>2941</v>
      </c>
      <c r="C3219" s="1" t="s">
        <v>4097</v>
      </c>
      <c r="D3219" s="1">
        <v>99</v>
      </c>
      <c r="E3219" s="1" t="s">
        <v>4110</v>
      </c>
      <c r="F3219" s="1">
        <v>12</v>
      </c>
      <c r="G3219" s="1" t="str">
        <f t="shared" si="121"/>
        <v>12/55</v>
      </c>
      <c r="H3219" s="1">
        <v>1800</v>
      </c>
      <c r="I3219" s="1">
        <v>90</v>
      </c>
      <c r="J3219" s="1">
        <v>80</v>
      </c>
      <c r="K3219" s="1" t="s">
        <v>25</v>
      </c>
      <c r="L3219" s="1" t="s">
        <v>605</v>
      </c>
      <c r="M3219" s="1">
        <v>2013</v>
      </c>
      <c r="N3219" s="1">
        <v>42.314649658999102</v>
      </c>
      <c r="O3219" s="1">
        <v>-81.925424814080699</v>
      </c>
      <c r="Q3219" s="1" t="s">
        <v>4099</v>
      </c>
      <c r="R3219" s="1" t="s">
        <v>22</v>
      </c>
    </row>
    <row r="3220" spans="1:18" hidden="1" x14ac:dyDescent="0.3">
      <c r="A3220" s="1" t="s">
        <v>2941</v>
      </c>
      <c r="B3220" s="1" t="s">
        <v>2941</v>
      </c>
      <c r="C3220" s="1" t="s">
        <v>4097</v>
      </c>
      <c r="D3220" s="1">
        <v>99</v>
      </c>
      <c r="E3220" s="1" t="s">
        <v>4111</v>
      </c>
      <c r="F3220" s="1">
        <v>13</v>
      </c>
      <c r="G3220" s="1" t="str">
        <f t="shared" si="121"/>
        <v>13/55</v>
      </c>
      <c r="H3220" s="1">
        <v>1800</v>
      </c>
      <c r="I3220" s="1">
        <v>90</v>
      </c>
      <c r="J3220" s="1">
        <v>80</v>
      </c>
      <c r="K3220" s="1" t="s">
        <v>25</v>
      </c>
      <c r="L3220" s="1" t="s">
        <v>605</v>
      </c>
      <c r="M3220" s="1">
        <v>2013</v>
      </c>
      <c r="N3220" s="1">
        <v>42.311086980466698</v>
      </c>
      <c r="O3220" s="1">
        <v>-81.931992851493504</v>
      </c>
      <c r="Q3220" s="1" t="s">
        <v>4099</v>
      </c>
      <c r="R3220" s="1" t="s">
        <v>22</v>
      </c>
    </row>
    <row r="3221" spans="1:18" hidden="1" x14ac:dyDescent="0.3">
      <c r="A3221" s="1" t="s">
        <v>2941</v>
      </c>
      <c r="B3221" s="1" t="s">
        <v>2941</v>
      </c>
      <c r="C3221" s="1" t="s">
        <v>4097</v>
      </c>
      <c r="D3221" s="1">
        <v>99</v>
      </c>
      <c r="E3221" s="1" t="s">
        <v>4112</v>
      </c>
      <c r="F3221" s="1">
        <v>14</v>
      </c>
      <c r="G3221" s="1" t="str">
        <f t="shared" si="121"/>
        <v>14/55</v>
      </c>
      <c r="H3221" s="1">
        <v>1800</v>
      </c>
      <c r="I3221" s="1">
        <v>90</v>
      </c>
      <c r="J3221" s="1">
        <v>80</v>
      </c>
      <c r="K3221" s="1" t="s">
        <v>25</v>
      </c>
      <c r="L3221" s="1" t="s">
        <v>605</v>
      </c>
      <c r="M3221" s="1">
        <v>2013</v>
      </c>
      <c r="N3221" s="1">
        <v>42.307763104681399</v>
      </c>
      <c r="O3221" s="1">
        <v>-81.930693636336599</v>
      </c>
      <c r="Q3221" s="1" t="s">
        <v>4099</v>
      </c>
      <c r="R3221" s="1" t="s">
        <v>22</v>
      </c>
    </row>
    <row r="3222" spans="1:18" hidden="1" x14ac:dyDescent="0.3">
      <c r="A3222" s="1" t="s">
        <v>2941</v>
      </c>
      <c r="B3222" s="1" t="s">
        <v>2941</v>
      </c>
      <c r="C3222" s="1" t="s">
        <v>4097</v>
      </c>
      <c r="D3222" s="1">
        <v>99</v>
      </c>
      <c r="E3222" s="1" t="s">
        <v>4113</v>
      </c>
      <c r="F3222" s="1">
        <v>15</v>
      </c>
      <c r="G3222" s="1" t="str">
        <f t="shared" si="121"/>
        <v>15/55</v>
      </c>
      <c r="H3222" s="1">
        <v>1800</v>
      </c>
      <c r="I3222" s="1">
        <v>90</v>
      </c>
      <c r="J3222" s="1">
        <v>80</v>
      </c>
      <c r="K3222" s="1" t="s">
        <v>25</v>
      </c>
      <c r="L3222" s="1" t="s">
        <v>605</v>
      </c>
      <c r="M3222" s="1">
        <v>2013</v>
      </c>
      <c r="N3222" s="1">
        <v>42.3227328057338</v>
      </c>
      <c r="O3222" s="1">
        <v>-81.989517797857204</v>
      </c>
      <c r="Q3222" s="1" t="s">
        <v>4099</v>
      </c>
      <c r="R3222" s="1" t="s">
        <v>22</v>
      </c>
    </row>
    <row r="3223" spans="1:18" hidden="1" x14ac:dyDescent="0.3">
      <c r="A3223" s="1" t="s">
        <v>2941</v>
      </c>
      <c r="B3223" s="1" t="s">
        <v>2941</v>
      </c>
      <c r="C3223" s="1" t="s">
        <v>4097</v>
      </c>
      <c r="D3223" s="1">
        <v>99</v>
      </c>
      <c r="E3223" s="1" t="s">
        <v>4114</v>
      </c>
      <c r="F3223" s="1">
        <v>16</v>
      </c>
      <c r="G3223" s="1" t="str">
        <f t="shared" si="121"/>
        <v>16/55</v>
      </c>
      <c r="H3223" s="1">
        <v>1800</v>
      </c>
      <c r="I3223" s="1">
        <v>90</v>
      </c>
      <c r="J3223" s="1">
        <v>80</v>
      </c>
      <c r="K3223" s="1" t="s">
        <v>25</v>
      </c>
      <c r="L3223" s="1" t="s">
        <v>605</v>
      </c>
      <c r="M3223" s="1">
        <v>2013</v>
      </c>
      <c r="N3223" s="1">
        <v>42.3160453435178</v>
      </c>
      <c r="O3223" s="1">
        <v>-82.001221329418797</v>
      </c>
      <c r="Q3223" s="1" t="s">
        <v>4099</v>
      </c>
      <c r="R3223" s="1" t="s">
        <v>22</v>
      </c>
    </row>
    <row r="3224" spans="1:18" hidden="1" x14ac:dyDescent="0.3">
      <c r="A3224" s="1" t="s">
        <v>2941</v>
      </c>
      <c r="B3224" s="1" t="s">
        <v>2941</v>
      </c>
      <c r="C3224" s="1" t="s">
        <v>4097</v>
      </c>
      <c r="D3224" s="1">
        <v>99</v>
      </c>
      <c r="E3224" s="1" t="s">
        <v>4115</v>
      </c>
      <c r="F3224" s="1">
        <v>17</v>
      </c>
      <c r="G3224" s="1" t="str">
        <f t="shared" si="121"/>
        <v>17/55</v>
      </c>
      <c r="H3224" s="1">
        <v>1800</v>
      </c>
      <c r="I3224" s="1">
        <v>90</v>
      </c>
      <c r="J3224" s="1">
        <v>80</v>
      </c>
      <c r="K3224" s="1" t="s">
        <v>25</v>
      </c>
      <c r="L3224" s="1" t="s">
        <v>605</v>
      </c>
      <c r="M3224" s="1">
        <v>2013</v>
      </c>
      <c r="N3224" s="1">
        <v>42.313035730907899</v>
      </c>
      <c r="O3224" s="1">
        <v>-82.001824731264506</v>
      </c>
      <c r="Q3224" s="1" t="s">
        <v>4099</v>
      </c>
      <c r="R3224" s="1" t="s">
        <v>22</v>
      </c>
    </row>
    <row r="3225" spans="1:18" hidden="1" x14ac:dyDescent="0.3">
      <c r="A3225" s="1" t="s">
        <v>2941</v>
      </c>
      <c r="B3225" s="1" t="s">
        <v>2941</v>
      </c>
      <c r="C3225" s="1" t="s">
        <v>4097</v>
      </c>
      <c r="D3225" s="1">
        <v>99</v>
      </c>
      <c r="E3225" s="1" t="s">
        <v>4116</v>
      </c>
      <c r="F3225" s="1">
        <v>18</v>
      </c>
      <c r="G3225" s="1" t="str">
        <f t="shared" si="121"/>
        <v>18/55</v>
      </c>
      <c r="H3225" s="1">
        <v>1800</v>
      </c>
      <c r="I3225" s="1">
        <v>90</v>
      </c>
      <c r="J3225" s="1">
        <v>80</v>
      </c>
      <c r="K3225" s="1" t="s">
        <v>25</v>
      </c>
      <c r="L3225" s="1" t="s">
        <v>605</v>
      </c>
      <c r="M3225" s="1">
        <v>2013</v>
      </c>
      <c r="N3225" s="1">
        <v>42.313431906640801</v>
      </c>
      <c r="O3225" s="1">
        <v>-81.994076470843893</v>
      </c>
      <c r="Q3225" s="1" t="s">
        <v>4099</v>
      </c>
      <c r="R3225" s="1" t="s">
        <v>22</v>
      </c>
    </row>
    <row r="3226" spans="1:18" hidden="1" x14ac:dyDescent="0.3">
      <c r="A3226" s="1" t="s">
        <v>2941</v>
      </c>
      <c r="B3226" s="1" t="s">
        <v>2941</v>
      </c>
      <c r="C3226" s="1" t="s">
        <v>4097</v>
      </c>
      <c r="D3226" s="1">
        <v>99</v>
      </c>
      <c r="E3226" s="1" t="s">
        <v>4117</v>
      </c>
      <c r="F3226" s="1">
        <v>19</v>
      </c>
      <c r="G3226" s="1" t="str">
        <f t="shared" si="121"/>
        <v>19/55</v>
      </c>
      <c r="H3226" s="1">
        <v>1800</v>
      </c>
      <c r="I3226" s="1">
        <v>90</v>
      </c>
      <c r="J3226" s="1">
        <v>80</v>
      </c>
      <c r="K3226" s="1" t="s">
        <v>25</v>
      </c>
      <c r="L3226" s="1" t="s">
        <v>605</v>
      </c>
      <c r="M3226" s="1">
        <v>2013</v>
      </c>
      <c r="N3226" s="1">
        <v>42.306161816886998</v>
      </c>
      <c r="O3226" s="1">
        <v>-81.982240532993004</v>
      </c>
      <c r="Q3226" s="1" t="s">
        <v>4099</v>
      </c>
      <c r="R3226" s="1" t="s">
        <v>22</v>
      </c>
    </row>
    <row r="3227" spans="1:18" hidden="1" x14ac:dyDescent="0.3">
      <c r="A3227" s="1" t="s">
        <v>2941</v>
      </c>
      <c r="B3227" s="1" t="s">
        <v>2941</v>
      </c>
      <c r="C3227" s="1" t="s">
        <v>4097</v>
      </c>
      <c r="D3227" s="1">
        <v>99</v>
      </c>
      <c r="E3227" s="1" t="s">
        <v>4118</v>
      </c>
      <c r="F3227" s="1">
        <v>20</v>
      </c>
      <c r="G3227" s="1" t="str">
        <f t="shared" si="121"/>
        <v>20/55</v>
      </c>
      <c r="H3227" s="1">
        <v>1800</v>
      </c>
      <c r="I3227" s="1">
        <v>90</v>
      </c>
      <c r="J3227" s="1">
        <v>80</v>
      </c>
      <c r="K3227" s="1" t="s">
        <v>25</v>
      </c>
      <c r="L3227" s="1" t="s">
        <v>605</v>
      </c>
      <c r="M3227" s="1">
        <v>2013</v>
      </c>
      <c r="N3227" s="1">
        <v>42.305512045741601</v>
      </c>
      <c r="O3227" s="1">
        <v>-81.975727207497698</v>
      </c>
      <c r="Q3227" s="1" t="s">
        <v>4099</v>
      </c>
      <c r="R3227" s="1" t="s">
        <v>22</v>
      </c>
    </row>
    <row r="3228" spans="1:18" hidden="1" x14ac:dyDescent="0.3">
      <c r="A3228" s="1" t="s">
        <v>2941</v>
      </c>
      <c r="B3228" s="1" t="s">
        <v>2941</v>
      </c>
      <c r="C3228" s="1" t="s">
        <v>4097</v>
      </c>
      <c r="D3228" s="1">
        <v>99</v>
      </c>
      <c r="E3228" s="1" t="s">
        <v>4119</v>
      </c>
      <c r="F3228" s="1">
        <v>21</v>
      </c>
      <c r="G3228" s="1" t="str">
        <f t="shared" si="121"/>
        <v>21/55</v>
      </c>
      <c r="H3228" s="1">
        <v>1800</v>
      </c>
      <c r="I3228" s="1">
        <v>90</v>
      </c>
      <c r="J3228" s="1">
        <v>80</v>
      </c>
      <c r="K3228" s="1" t="s">
        <v>25</v>
      </c>
      <c r="L3228" s="1" t="s">
        <v>605</v>
      </c>
      <c r="M3228" s="1">
        <v>2013</v>
      </c>
      <c r="N3228" s="1">
        <v>42.3024738187408</v>
      </c>
      <c r="O3228" s="1">
        <v>-81.974733265954399</v>
      </c>
      <c r="Q3228" s="1" t="s">
        <v>4099</v>
      </c>
      <c r="R3228" s="1" t="s">
        <v>22</v>
      </c>
    </row>
    <row r="3229" spans="1:18" hidden="1" x14ac:dyDescent="0.3">
      <c r="A3229" s="1" t="s">
        <v>2941</v>
      </c>
      <c r="B3229" s="1" t="s">
        <v>2941</v>
      </c>
      <c r="C3229" s="1" t="s">
        <v>4097</v>
      </c>
      <c r="D3229" s="1">
        <v>99</v>
      </c>
      <c r="E3229" s="1" t="s">
        <v>4120</v>
      </c>
      <c r="F3229" s="1">
        <v>22</v>
      </c>
      <c r="G3229" s="1" t="str">
        <f t="shared" si="121"/>
        <v>22/55</v>
      </c>
      <c r="H3229" s="1">
        <v>1800</v>
      </c>
      <c r="I3229" s="1">
        <v>90</v>
      </c>
      <c r="J3229" s="1">
        <v>80</v>
      </c>
      <c r="K3229" s="1" t="s">
        <v>25</v>
      </c>
      <c r="L3229" s="1" t="s">
        <v>605</v>
      </c>
      <c r="M3229" s="1">
        <v>2013</v>
      </c>
      <c r="N3229" s="1">
        <v>42.296999497057499</v>
      </c>
      <c r="O3229" s="1">
        <v>-81.968502245422698</v>
      </c>
      <c r="Q3229" s="1" t="s">
        <v>4099</v>
      </c>
      <c r="R3229" s="1" t="s">
        <v>22</v>
      </c>
    </row>
    <row r="3230" spans="1:18" hidden="1" x14ac:dyDescent="0.3">
      <c r="A3230" s="1" t="s">
        <v>2941</v>
      </c>
      <c r="B3230" s="1" t="s">
        <v>2941</v>
      </c>
      <c r="C3230" s="1" t="s">
        <v>4097</v>
      </c>
      <c r="D3230" s="1">
        <v>99</v>
      </c>
      <c r="E3230" s="1" t="s">
        <v>4121</v>
      </c>
      <c r="F3230" s="1">
        <v>23</v>
      </c>
      <c r="G3230" s="1" t="str">
        <f t="shared" si="121"/>
        <v>23/55</v>
      </c>
      <c r="H3230" s="1">
        <v>1800</v>
      </c>
      <c r="I3230" s="1">
        <v>90</v>
      </c>
      <c r="J3230" s="1">
        <v>80</v>
      </c>
      <c r="K3230" s="1" t="s">
        <v>25</v>
      </c>
      <c r="L3230" s="1" t="s">
        <v>605</v>
      </c>
      <c r="M3230" s="1">
        <v>2013</v>
      </c>
      <c r="N3230" s="1">
        <v>42.309623653941799</v>
      </c>
      <c r="O3230" s="1">
        <v>-81.957652018732801</v>
      </c>
      <c r="Q3230" s="1" t="s">
        <v>4099</v>
      </c>
      <c r="R3230" s="1" t="s">
        <v>22</v>
      </c>
    </row>
    <row r="3231" spans="1:18" hidden="1" x14ac:dyDescent="0.3">
      <c r="A3231" s="1" t="s">
        <v>2941</v>
      </c>
      <c r="B3231" s="1" t="s">
        <v>2941</v>
      </c>
      <c r="C3231" s="1" t="s">
        <v>4097</v>
      </c>
      <c r="D3231" s="1">
        <v>99</v>
      </c>
      <c r="E3231" s="1" t="s">
        <v>4122</v>
      </c>
      <c r="F3231" s="1">
        <v>24</v>
      </c>
      <c r="G3231" s="1" t="str">
        <f t="shared" si="121"/>
        <v>24/55</v>
      </c>
      <c r="H3231" s="1">
        <v>1800</v>
      </c>
      <c r="I3231" s="1">
        <v>90</v>
      </c>
      <c r="J3231" s="1">
        <v>80</v>
      </c>
      <c r="K3231" s="1" t="s">
        <v>25</v>
      </c>
      <c r="L3231" s="1" t="s">
        <v>605</v>
      </c>
      <c r="M3231" s="1">
        <v>2013</v>
      </c>
      <c r="N3231" s="1">
        <v>42.306045300820102</v>
      </c>
      <c r="O3231" s="1">
        <v>-81.958471944526593</v>
      </c>
      <c r="Q3231" s="1" t="s">
        <v>4099</v>
      </c>
      <c r="R3231" s="1" t="s">
        <v>22</v>
      </c>
    </row>
    <row r="3232" spans="1:18" hidden="1" x14ac:dyDescent="0.3">
      <c r="A3232" s="1" t="s">
        <v>2941</v>
      </c>
      <c r="B3232" s="1" t="s">
        <v>2941</v>
      </c>
      <c r="C3232" s="1" t="s">
        <v>4097</v>
      </c>
      <c r="D3232" s="1">
        <v>99</v>
      </c>
      <c r="E3232" s="1" t="s">
        <v>4123</v>
      </c>
      <c r="F3232" s="1">
        <v>25</v>
      </c>
      <c r="G3232" s="1" t="str">
        <f t="shared" si="121"/>
        <v>25/55</v>
      </c>
      <c r="H3232" s="1">
        <v>1800</v>
      </c>
      <c r="I3232" s="1">
        <v>90</v>
      </c>
      <c r="J3232" s="1">
        <v>80</v>
      </c>
      <c r="K3232" s="1" t="s">
        <v>25</v>
      </c>
      <c r="L3232" s="1" t="s">
        <v>605</v>
      </c>
      <c r="M3232" s="1">
        <v>2013</v>
      </c>
      <c r="N3232" s="1">
        <v>42.288862088184402</v>
      </c>
      <c r="O3232" s="1">
        <v>-81.944346259696502</v>
      </c>
      <c r="Q3232" s="1" t="s">
        <v>4099</v>
      </c>
      <c r="R3232" s="1" t="s">
        <v>22</v>
      </c>
    </row>
    <row r="3233" spans="1:18" hidden="1" x14ac:dyDescent="0.3">
      <c r="A3233" s="1" t="s">
        <v>2941</v>
      </c>
      <c r="B3233" s="1" t="s">
        <v>2941</v>
      </c>
      <c r="C3233" s="1" t="s">
        <v>4097</v>
      </c>
      <c r="D3233" s="1">
        <v>99</v>
      </c>
      <c r="E3233" s="1" t="s">
        <v>4124</v>
      </c>
      <c r="F3233" s="1">
        <v>26</v>
      </c>
      <c r="G3233" s="1" t="str">
        <f t="shared" si="121"/>
        <v>26/55</v>
      </c>
      <c r="H3233" s="1">
        <v>1800</v>
      </c>
      <c r="I3233" s="1">
        <v>90</v>
      </c>
      <c r="J3233" s="1">
        <v>80</v>
      </c>
      <c r="K3233" s="1" t="s">
        <v>25</v>
      </c>
      <c r="L3233" s="1" t="s">
        <v>605</v>
      </c>
      <c r="M3233" s="1">
        <v>2013</v>
      </c>
      <c r="N3233" s="1">
        <v>42.285169669315501</v>
      </c>
      <c r="O3233" s="1">
        <v>-81.944224332084801</v>
      </c>
      <c r="Q3233" s="1" t="s">
        <v>4099</v>
      </c>
      <c r="R3233" s="1" t="s">
        <v>22</v>
      </c>
    </row>
    <row r="3234" spans="1:18" hidden="1" x14ac:dyDescent="0.3">
      <c r="A3234" s="1" t="s">
        <v>2941</v>
      </c>
      <c r="B3234" s="1" t="s">
        <v>2941</v>
      </c>
      <c r="C3234" s="1" t="s">
        <v>4097</v>
      </c>
      <c r="D3234" s="1">
        <v>99</v>
      </c>
      <c r="E3234" s="1" t="s">
        <v>4125</v>
      </c>
      <c r="F3234" s="1">
        <v>27</v>
      </c>
      <c r="G3234" s="1" t="str">
        <f t="shared" si="121"/>
        <v>27/55</v>
      </c>
      <c r="H3234" s="1">
        <v>1800</v>
      </c>
      <c r="I3234" s="1">
        <v>90</v>
      </c>
      <c r="J3234" s="1">
        <v>80</v>
      </c>
      <c r="K3234" s="1" t="s">
        <v>25</v>
      </c>
      <c r="L3234" s="1" t="s">
        <v>605</v>
      </c>
      <c r="M3234" s="1">
        <v>2013</v>
      </c>
      <c r="N3234" s="1">
        <v>42.282532487382198</v>
      </c>
      <c r="O3234" s="1">
        <v>-81.940098227381498</v>
      </c>
      <c r="Q3234" s="1" t="s">
        <v>4099</v>
      </c>
      <c r="R3234" s="1" t="s">
        <v>22</v>
      </c>
    </row>
    <row r="3235" spans="1:18" hidden="1" x14ac:dyDescent="0.3">
      <c r="A3235" s="1" t="s">
        <v>2941</v>
      </c>
      <c r="B3235" s="1" t="s">
        <v>2941</v>
      </c>
      <c r="C3235" s="1" t="s">
        <v>4097</v>
      </c>
      <c r="D3235" s="1">
        <v>99</v>
      </c>
      <c r="E3235" s="1" t="s">
        <v>4126</v>
      </c>
      <c r="F3235" s="1">
        <v>28</v>
      </c>
      <c r="G3235" s="1" t="str">
        <f t="shared" si="121"/>
        <v>28/55</v>
      </c>
      <c r="H3235" s="1">
        <v>1800</v>
      </c>
      <c r="I3235" s="1">
        <v>90</v>
      </c>
      <c r="J3235" s="1">
        <v>80</v>
      </c>
      <c r="K3235" s="1" t="s">
        <v>25</v>
      </c>
      <c r="L3235" s="1" t="s">
        <v>605</v>
      </c>
      <c r="M3235" s="1">
        <v>2013</v>
      </c>
      <c r="N3235" s="1">
        <v>42.281659538836998</v>
      </c>
      <c r="O3235" s="1">
        <v>-81.968760733739501</v>
      </c>
      <c r="Q3235" s="1" t="s">
        <v>4099</v>
      </c>
      <c r="R3235" s="1" t="s">
        <v>22</v>
      </c>
    </row>
    <row r="3236" spans="1:18" hidden="1" x14ac:dyDescent="0.3">
      <c r="A3236" s="1" t="s">
        <v>2941</v>
      </c>
      <c r="B3236" s="1" t="s">
        <v>2941</v>
      </c>
      <c r="C3236" s="1" t="s">
        <v>4097</v>
      </c>
      <c r="D3236" s="1">
        <v>99</v>
      </c>
      <c r="E3236" s="1" t="s">
        <v>4127</v>
      </c>
      <c r="F3236" s="1">
        <v>29</v>
      </c>
      <c r="G3236" s="1" t="str">
        <f t="shared" si="121"/>
        <v>29/55</v>
      </c>
      <c r="H3236" s="1">
        <v>1800</v>
      </c>
      <c r="I3236" s="1">
        <v>90</v>
      </c>
      <c r="J3236" s="1">
        <v>80</v>
      </c>
      <c r="K3236" s="1" t="s">
        <v>25</v>
      </c>
      <c r="L3236" s="1" t="s">
        <v>605</v>
      </c>
      <c r="M3236" s="1">
        <v>2013</v>
      </c>
      <c r="N3236" s="1">
        <v>42.279031045830202</v>
      </c>
      <c r="O3236" s="1">
        <v>-81.963304214945495</v>
      </c>
      <c r="Q3236" s="1" t="s">
        <v>4099</v>
      </c>
      <c r="R3236" s="1" t="s">
        <v>22</v>
      </c>
    </row>
    <row r="3237" spans="1:18" hidden="1" x14ac:dyDescent="0.3">
      <c r="A3237" s="1" t="s">
        <v>2941</v>
      </c>
      <c r="B3237" s="1" t="s">
        <v>2941</v>
      </c>
      <c r="C3237" s="1" t="s">
        <v>4097</v>
      </c>
      <c r="D3237" s="1">
        <v>99</v>
      </c>
      <c r="E3237" s="1" t="s">
        <v>4128</v>
      </c>
      <c r="F3237" s="1">
        <v>30</v>
      </c>
      <c r="G3237" s="1" t="str">
        <f t="shared" si="121"/>
        <v>30/55</v>
      </c>
      <c r="H3237" s="1">
        <v>1800</v>
      </c>
      <c r="I3237" s="1">
        <v>90</v>
      </c>
      <c r="J3237" s="1">
        <v>80</v>
      </c>
      <c r="K3237" s="1" t="s">
        <v>25</v>
      </c>
      <c r="L3237" s="1" t="s">
        <v>605</v>
      </c>
      <c r="M3237" s="1">
        <v>2013</v>
      </c>
      <c r="N3237" s="1">
        <v>42.277001390046102</v>
      </c>
      <c r="O3237" s="1">
        <v>-81.9587564521904</v>
      </c>
      <c r="Q3237" s="1" t="s">
        <v>4099</v>
      </c>
      <c r="R3237" s="1" t="s">
        <v>22</v>
      </c>
    </row>
    <row r="3238" spans="1:18" hidden="1" x14ac:dyDescent="0.3">
      <c r="A3238" s="1" t="s">
        <v>2941</v>
      </c>
      <c r="B3238" s="1" t="s">
        <v>2941</v>
      </c>
      <c r="C3238" s="1" t="s">
        <v>4097</v>
      </c>
      <c r="D3238" s="1">
        <v>99</v>
      </c>
      <c r="E3238" s="1" t="s">
        <v>4129</v>
      </c>
      <c r="F3238" s="1">
        <v>31</v>
      </c>
      <c r="G3238" s="1" t="str">
        <f t="shared" si="121"/>
        <v>31/55</v>
      </c>
      <c r="H3238" s="1">
        <v>1800</v>
      </c>
      <c r="I3238" s="1">
        <v>90</v>
      </c>
      <c r="J3238" s="1">
        <v>80</v>
      </c>
      <c r="K3238" s="1" t="s">
        <v>25</v>
      </c>
      <c r="L3238" s="1" t="s">
        <v>605</v>
      </c>
      <c r="M3238" s="1">
        <v>2013</v>
      </c>
      <c r="N3238" s="1">
        <v>42.269011201868601</v>
      </c>
      <c r="O3238" s="1">
        <v>-81.977266739857896</v>
      </c>
      <c r="Q3238" s="1" t="s">
        <v>4099</v>
      </c>
      <c r="R3238" s="1" t="s">
        <v>22</v>
      </c>
    </row>
    <row r="3239" spans="1:18" hidden="1" x14ac:dyDescent="0.3">
      <c r="A3239" s="1" t="s">
        <v>2941</v>
      </c>
      <c r="B3239" s="1" t="s">
        <v>2941</v>
      </c>
      <c r="C3239" s="1" t="s">
        <v>4097</v>
      </c>
      <c r="D3239" s="1">
        <v>99</v>
      </c>
      <c r="E3239" s="1" t="s">
        <v>4130</v>
      </c>
      <c r="F3239" s="1">
        <v>32</v>
      </c>
      <c r="G3239" s="1" t="str">
        <f t="shared" si="121"/>
        <v>32/55</v>
      </c>
      <c r="H3239" s="1">
        <v>1800</v>
      </c>
      <c r="I3239" s="1">
        <v>90</v>
      </c>
      <c r="J3239" s="1">
        <v>80</v>
      </c>
      <c r="K3239" s="1" t="s">
        <v>25</v>
      </c>
      <c r="L3239" s="1" t="s">
        <v>605</v>
      </c>
      <c r="M3239" s="1">
        <v>2013</v>
      </c>
      <c r="N3239" s="1">
        <v>42.280057647498701</v>
      </c>
      <c r="O3239" s="1">
        <v>-82.019921553493305</v>
      </c>
      <c r="Q3239" s="1" t="s">
        <v>4099</v>
      </c>
      <c r="R3239" s="1" t="s">
        <v>22</v>
      </c>
    </row>
    <row r="3240" spans="1:18" hidden="1" x14ac:dyDescent="0.3">
      <c r="A3240" s="1" t="s">
        <v>2941</v>
      </c>
      <c r="B3240" s="1" t="s">
        <v>2941</v>
      </c>
      <c r="C3240" s="1" t="s">
        <v>4097</v>
      </c>
      <c r="D3240" s="1">
        <v>99</v>
      </c>
      <c r="E3240" s="1" t="s">
        <v>4131</v>
      </c>
      <c r="F3240" s="1">
        <v>33</v>
      </c>
      <c r="G3240" s="1" t="str">
        <f t="shared" ref="G3240:G3262" si="122">F3240&amp;"/"&amp;55</f>
        <v>33/55</v>
      </c>
      <c r="H3240" s="1">
        <v>1800</v>
      </c>
      <c r="I3240" s="1">
        <v>90</v>
      </c>
      <c r="J3240" s="1">
        <v>80</v>
      </c>
      <c r="K3240" s="1" t="s">
        <v>25</v>
      </c>
      <c r="L3240" s="1" t="s">
        <v>605</v>
      </c>
      <c r="M3240" s="1">
        <v>2013</v>
      </c>
      <c r="N3240" s="1">
        <v>42.290490876006601</v>
      </c>
      <c r="O3240" s="1">
        <v>-82.015784426297699</v>
      </c>
      <c r="Q3240" s="1" t="s">
        <v>4099</v>
      </c>
      <c r="R3240" s="1" t="s">
        <v>22</v>
      </c>
    </row>
    <row r="3241" spans="1:18" hidden="1" x14ac:dyDescent="0.3">
      <c r="A3241" s="1" t="s">
        <v>2941</v>
      </c>
      <c r="B3241" s="1" t="s">
        <v>2941</v>
      </c>
      <c r="C3241" s="1" t="s">
        <v>4097</v>
      </c>
      <c r="D3241" s="1">
        <v>99</v>
      </c>
      <c r="E3241" s="1" t="s">
        <v>4132</v>
      </c>
      <c r="F3241" s="1">
        <v>34</v>
      </c>
      <c r="G3241" s="1" t="str">
        <f t="shared" si="122"/>
        <v>34/55</v>
      </c>
      <c r="H3241" s="1">
        <v>1800</v>
      </c>
      <c r="I3241" s="1">
        <v>90</v>
      </c>
      <c r="J3241" s="1">
        <v>80</v>
      </c>
      <c r="K3241" s="1" t="s">
        <v>25</v>
      </c>
      <c r="L3241" s="1" t="s">
        <v>605</v>
      </c>
      <c r="M3241" s="1">
        <v>2013</v>
      </c>
      <c r="N3241" s="1">
        <v>42.289628048389602</v>
      </c>
      <c r="O3241" s="1">
        <v>-82.010061348623907</v>
      </c>
      <c r="Q3241" s="1" t="s">
        <v>4099</v>
      </c>
      <c r="R3241" s="1" t="s">
        <v>22</v>
      </c>
    </row>
    <row r="3242" spans="1:18" hidden="1" x14ac:dyDescent="0.3">
      <c r="A3242" s="1" t="s">
        <v>2941</v>
      </c>
      <c r="B3242" s="1" t="s">
        <v>2941</v>
      </c>
      <c r="C3242" s="1" t="s">
        <v>4097</v>
      </c>
      <c r="D3242" s="1">
        <v>99</v>
      </c>
      <c r="E3242" s="1" t="s">
        <v>4133</v>
      </c>
      <c r="F3242" s="1">
        <v>35</v>
      </c>
      <c r="G3242" s="1" t="str">
        <f t="shared" si="122"/>
        <v>35/55</v>
      </c>
      <c r="H3242" s="1">
        <v>1800</v>
      </c>
      <c r="I3242" s="1">
        <v>90</v>
      </c>
      <c r="J3242" s="1">
        <v>80</v>
      </c>
      <c r="K3242" s="1" t="s">
        <v>25</v>
      </c>
      <c r="L3242" s="1" t="s">
        <v>605</v>
      </c>
      <c r="M3242" s="1">
        <v>2013</v>
      </c>
      <c r="N3242" s="1">
        <v>42.300688111308801</v>
      </c>
      <c r="O3242" s="1">
        <v>-82.005072669308902</v>
      </c>
      <c r="Q3242" s="1" t="s">
        <v>4099</v>
      </c>
      <c r="R3242" s="1" t="s">
        <v>22</v>
      </c>
    </row>
    <row r="3243" spans="1:18" hidden="1" x14ac:dyDescent="0.3">
      <c r="A3243" s="1" t="s">
        <v>2941</v>
      </c>
      <c r="B3243" s="1" t="s">
        <v>2941</v>
      </c>
      <c r="C3243" s="1" t="s">
        <v>4097</v>
      </c>
      <c r="D3243" s="1">
        <v>99</v>
      </c>
      <c r="E3243" s="1" t="s">
        <v>4134</v>
      </c>
      <c r="F3243" s="1">
        <v>36</v>
      </c>
      <c r="G3243" s="1" t="str">
        <f t="shared" si="122"/>
        <v>36/55</v>
      </c>
      <c r="H3243" s="1">
        <v>1800</v>
      </c>
      <c r="I3243" s="1">
        <v>90</v>
      </c>
      <c r="J3243" s="1">
        <v>80</v>
      </c>
      <c r="K3243" s="1" t="s">
        <v>25</v>
      </c>
      <c r="L3243" s="1" t="s">
        <v>605</v>
      </c>
      <c r="M3243" s="1">
        <v>2013</v>
      </c>
      <c r="N3243" s="1">
        <v>42.2993904443898</v>
      </c>
      <c r="O3243" s="1">
        <v>-82.027189315509901</v>
      </c>
      <c r="Q3243" s="1" t="s">
        <v>4099</v>
      </c>
      <c r="R3243" s="1" t="s">
        <v>22</v>
      </c>
    </row>
    <row r="3244" spans="1:18" hidden="1" x14ac:dyDescent="0.3">
      <c r="A3244" s="1" t="s">
        <v>2941</v>
      </c>
      <c r="B3244" s="1" t="s">
        <v>2941</v>
      </c>
      <c r="C3244" s="1" t="s">
        <v>4097</v>
      </c>
      <c r="D3244" s="1">
        <v>99</v>
      </c>
      <c r="E3244" s="1" t="s">
        <v>4135</v>
      </c>
      <c r="F3244" s="1">
        <v>37</v>
      </c>
      <c r="G3244" s="1" t="str">
        <f t="shared" si="122"/>
        <v>37/55</v>
      </c>
      <c r="H3244" s="1">
        <v>1800</v>
      </c>
      <c r="I3244" s="1">
        <v>90</v>
      </c>
      <c r="J3244" s="1">
        <v>80</v>
      </c>
      <c r="K3244" s="1" t="s">
        <v>25</v>
      </c>
      <c r="L3244" s="1" t="s">
        <v>605</v>
      </c>
      <c r="M3244" s="1">
        <v>2013</v>
      </c>
      <c r="N3244" s="1">
        <v>42.299445568866602</v>
      </c>
      <c r="O3244" s="1">
        <v>-82.032508350194504</v>
      </c>
      <c r="Q3244" s="1" t="s">
        <v>4099</v>
      </c>
      <c r="R3244" s="1" t="s">
        <v>22</v>
      </c>
    </row>
    <row r="3245" spans="1:18" hidden="1" x14ac:dyDescent="0.3">
      <c r="A3245" s="1" t="s">
        <v>2941</v>
      </c>
      <c r="B3245" s="1" t="s">
        <v>2941</v>
      </c>
      <c r="C3245" s="1" t="s">
        <v>4097</v>
      </c>
      <c r="D3245" s="1">
        <v>99</v>
      </c>
      <c r="E3245" s="1" t="s">
        <v>4136</v>
      </c>
      <c r="F3245" s="1">
        <v>38</v>
      </c>
      <c r="G3245" s="1" t="str">
        <f t="shared" si="122"/>
        <v>38/55</v>
      </c>
      <c r="H3245" s="1">
        <v>1800</v>
      </c>
      <c r="I3245" s="1">
        <v>90</v>
      </c>
      <c r="J3245" s="1">
        <v>80</v>
      </c>
      <c r="K3245" s="1" t="s">
        <v>25</v>
      </c>
      <c r="L3245" s="1" t="s">
        <v>605</v>
      </c>
      <c r="M3245" s="1">
        <v>2013</v>
      </c>
      <c r="N3245" s="1">
        <v>42.292126355770698</v>
      </c>
      <c r="O3245" s="1">
        <v>-82.037661817259604</v>
      </c>
      <c r="Q3245" s="1" t="s">
        <v>4099</v>
      </c>
      <c r="R3245" s="1" t="s">
        <v>22</v>
      </c>
    </row>
    <row r="3246" spans="1:18" hidden="1" x14ac:dyDescent="0.3">
      <c r="A3246" s="1" t="s">
        <v>2941</v>
      </c>
      <c r="B3246" s="1" t="s">
        <v>2941</v>
      </c>
      <c r="C3246" s="1" t="s">
        <v>4097</v>
      </c>
      <c r="D3246" s="1">
        <v>99</v>
      </c>
      <c r="E3246" s="1" t="s">
        <v>4137</v>
      </c>
      <c r="F3246" s="1">
        <v>39</v>
      </c>
      <c r="G3246" s="1" t="str">
        <f t="shared" si="122"/>
        <v>39/55</v>
      </c>
      <c r="H3246" s="1">
        <v>1800</v>
      </c>
      <c r="I3246" s="1">
        <v>90</v>
      </c>
      <c r="J3246" s="1">
        <v>80</v>
      </c>
      <c r="K3246" s="1" t="s">
        <v>25</v>
      </c>
      <c r="L3246" s="1" t="s">
        <v>605</v>
      </c>
      <c r="M3246" s="1">
        <v>2013</v>
      </c>
      <c r="N3246" s="1">
        <v>42.289044855036103</v>
      </c>
      <c r="O3246" s="1">
        <v>-82.055563675777904</v>
      </c>
      <c r="Q3246" s="1" t="s">
        <v>4099</v>
      </c>
      <c r="R3246" s="1" t="s">
        <v>22</v>
      </c>
    </row>
    <row r="3247" spans="1:18" hidden="1" x14ac:dyDescent="0.3">
      <c r="A3247" s="1" t="s">
        <v>2941</v>
      </c>
      <c r="B3247" s="1" t="s">
        <v>2941</v>
      </c>
      <c r="C3247" s="1" t="s">
        <v>4097</v>
      </c>
      <c r="D3247" s="1">
        <v>99</v>
      </c>
      <c r="E3247" s="1" t="s">
        <v>4138</v>
      </c>
      <c r="F3247" s="1">
        <v>40</v>
      </c>
      <c r="G3247" s="1" t="str">
        <f t="shared" si="122"/>
        <v>40/55</v>
      </c>
      <c r="H3247" s="1">
        <v>1800</v>
      </c>
      <c r="I3247" s="1">
        <v>90</v>
      </c>
      <c r="J3247" s="1">
        <v>80</v>
      </c>
      <c r="K3247" s="1" t="s">
        <v>25</v>
      </c>
      <c r="L3247" s="1" t="s">
        <v>605</v>
      </c>
      <c r="M3247" s="1">
        <v>2013</v>
      </c>
      <c r="N3247" s="1">
        <v>42.284308025709699</v>
      </c>
      <c r="O3247" s="1">
        <v>-82.050922075754798</v>
      </c>
      <c r="Q3247" s="1" t="s">
        <v>4099</v>
      </c>
      <c r="R3247" s="1" t="s">
        <v>22</v>
      </c>
    </row>
    <row r="3248" spans="1:18" hidden="1" x14ac:dyDescent="0.3">
      <c r="A3248" s="1" t="s">
        <v>2941</v>
      </c>
      <c r="B3248" s="1" t="s">
        <v>2941</v>
      </c>
      <c r="C3248" s="1" t="s">
        <v>4097</v>
      </c>
      <c r="D3248" s="1">
        <v>99</v>
      </c>
      <c r="E3248" s="1" t="s">
        <v>4139</v>
      </c>
      <c r="F3248" s="1">
        <v>41</v>
      </c>
      <c r="G3248" s="1" t="str">
        <f t="shared" si="122"/>
        <v>41/55</v>
      </c>
      <c r="H3248" s="1">
        <v>1800</v>
      </c>
      <c r="I3248" s="1">
        <v>90</v>
      </c>
      <c r="J3248" s="1">
        <v>80</v>
      </c>
      <c r="K3248" s="1" t="s">
        <v>25</v>
      </c>
      <c r="L3248" s="1" t="s">
        <v>605</v>
      </c>
      <c r="M3248" s="1">
        <v>2013</v>
      </c>
      <c r="N3248" s="1">
        <v>42.282418369355703</v>
      </c>
      <c r="O3248" s="1">
        <v>-82.043898716595294</v>
      </c>
      <c r="Q3248" s="1" t="s">
        <v>4099</v>
      </c>
      <c r="R3248" s="1" t="s">
        <v>22</v>
      </c>
    </row>
    <row r="3249" spans="1:18" hidden="1" x14ac:dyDescent="0.3">
      <c r="A3249" s="1" t="s">
        <v>2941</v>
      </c>
      <c r="B3249" s="1" t="s">
        <v>2941</v>
      </c>
      <c r="C3249" s="1" t="s">
        <v>4097</v>
      </c>
      <c r="D3249" s="1">
        <v>99</v>
      </c>
      <c r="E3249" s="1" t="s">
        <v>4140</v>
      </c>
      <c r="F3249" s="1">
        <v>42</v>
      </c>
      <c r="G3249" s="1" t="str">
        <f t="shared" si="122"/>
        <v>42/55</v>
      </c>
      <c r="H3249" s="1">
        <v>1800</v>
      </c>
      <c r="I3249" s="1">
        <v>90</v>
      </c>
      <c r="J3249" s="1">
        <v>80</v>
      </c>
      <c r="K3249" s="1" t="s">
        <v>25</v>
      </c>
      <c r="L3249" s="1" t="s">
        <v>605</v>
      </c>
      <c r="M3249" s="1">
        <v>2013</v>
      </c>
      <c r="N3249" s="1">
        <v>42.2801065562278</v>
      </c>
      <c r="O3249" s="1">
        <v>-82.042385001548794</v>
      </c>
      <c r="Q3249" s="1" t="s">
        <v>4099</v>
      </c>
      <c r="R3249" s="1" t="s">
        <v>22</v>
      </c>
    </row>
    <row r="3250" spans="1:18" hidden="1" x14ac:dyDescent="0.3">
      <c r="A3250" s="1" t="s">
        <v>2941</v>
      </c>
      <c r="B3250" s="1" t="s">
        <v>2941</v>
      </c>
      <c r="C3250" s="1" t="s">
        <v>4097</v>
      </c>
      <c r="D3250" s="1">
        <v>99</v>
      </c>
      <c r="E3250" s="1" t="s">
        <v>4141</v>
      </c>
      <c r="F3250" s="1">
        <v>43</v>
      </c>
      <c r="G3250" s="1" t="str">
        <f t="shared" si="122"/>
        <v>43/55</v>
      </c>
      <c r="H3250" s="1">
        <v>1800</v>
      </c>
      <c r="I3250" s="1">
        <v>90</v>
      </c>
      <c r="J3250" s="1">
        <v>80</v>
      </c>
      <c r="K3250" s="1" t="s">
        <v>25</v>
      </c>
      <c r="L3250" s="1" t="s">
        <v>605</v>
      </c>
      <c r="M3250" s="1">
        <v>2013</v>
      </c>
      <c r="N3250" s="1">
        <v>42.277546853848001</v>
      </c>
      <c r="O3250" s="1">
        <v>-82.044020955912998</v>
      </c>
      <c r="Q3250" s="1" t="s">
        <v>4099</v>
      </c>
      <c r="R3250" s="1" t="s">
        <v>22</v>
      </c>
    </row>
    <row r="3251" spans="1:18" hidden="1" x14ac:dyDescent="0.3">
      <c r="A3251" s="1" t="s">
        <v>2941</v>
      </c>
      <c r="B3251" s="1" t="s">
        <v>2941</v>
      </c>
      <c r="C3251" s="1" t="s">
        <v>4097</v>
      </c>
      <c r="D3251" s="1">
        <v>99</v>
      </c>
      <c r="E3251" s="1" t="s">
        <v>4142</v>
      </c>
      <c r="F3251" s="1">
        <v>44</v>
      </c>
      <c r="G3251" s="1" t="str">
        <f t="shared" si="122"/>
        <v>44/55</v>
      </c>
      <c r="H3251" s="1">
        <v>1800</v>
      </c>
      <c r="I3251" s="1">
        <v>90</v>
      </c>
      <c r="J3251" s="1">
        <v>80</v>
      </c>
      <c r="K3251" s="1" t="s">
        <v>25</v>
      </c>
      <c r="L3251" s="1" t="s">
        <v>605</v>
      </c>
      <c r="M3251" s="1">
        <v>2013</v>
      </c>
      <c r="N3251" s="1">
        <v>42.284313715200298</v>
      </c>
      <c r="O3251" s="1">
        <v>-82.059276299843006</v>
      </c>
      <c r="Q3251" s="1" t="s">
        <v>4099</v>
      </c>
      <c r="R3251" s="1" t="s">
        <v>22</v>
      </c>
    </row>
    <row r="3252" spans="1:18" hidden="1" x14ac:dyDescent="0.3">
      <c r="A3252" s="1" t="s">
        <v>2941</v>
      </c>
      <c r="B3252" s="1" t="s">
        <v>2941</v>
      </c>
      <c r="C3252" s="1" t="s">
        <v>4097</v>
      </c>
      <c r="D3252" s="1">
        <v>99</v>
      </c>
      <c r="E3252" s="1" t="s">
        <v>4143</v>
      </c>
      <c r="F3252" s="1">
        <v>45</v>
      </c>
      <c r="G3252" s="1" t="str">
        <f t="shared" si="122"/>
        <v>45/55</v>
      </c>
      <c r="H3252" s="1">
        <v>1800</v>
      </c>
      <c r="I3252" s="1">
        <v>90</v>
      </c>
      <c r="J3252" s="1">
        <v>80</v>
      </c>
      <c r="K3252" s="1" t="s">
        <v>25</v>
      </c>
      <c r="L3252" s="1" t="s">
        <v>605</v>
      </c>
      <c r="M3252" s="1">
        <v>2013</v>
      </c>
      <c r="N3252" s="1">
        <v>42.281131671614801</v>
      </c>
      <c r="O3252" s="1">
        <v>-82.065919907827805</v>
      </c>
      <c r="Q3252" s="1" t="s">
        <v>4099</v>
      </c>
      <c r="R3252" s="1" t="s">
        <v>22</v>
      </c>
    </row>
    <row r="3253" spans="1:18" hidden="1" x14ac:dyDescent="0.3">
      <c r="A3253" s="1" t="s">
        <v>2941</v>
      </c>
      <c r="B3253" s="1" t="s">
        <v>2941</v>
      </c>
      <c r="C3253" s="1" t="s">
        <v>4097</v>
      </c>
      <c r="D3253" s="1">
        <v>99</v>
      </c>
      <c r="E3253" s="1" t="s">
        <v>4144</v>
      </c>
      <c r="F3253" s="1">
        <v>46</v>
      </c>
      <c r="G3253" s="1" t="str">
        <f t="shared" si="122"/>
        <v>46/55</v>
      </c>
      <c r="H3253" s="1">
        <v>1800</v>
      </c>
      <c r="I3253" s="1">
        <v>90</v>
      </c>
      <c r="J3253" s="1">
        <v>80</v>
      </c>
      <c r="K3253" s="1" t="s">
        <v>25</v>
      </c>
      <c r="L3253" s="1" t="s">
        <v>605</v>
      </c>
      <c r="M3253" s="1">
        <v>2013</v>
      </c>
      <c r="N3253" s="1">
        <v>42.277027235552303</v>
      </c>
      <c r="O3253" s="1">
        <v>-82.054029005985996</v>
      </c>
      <c r="Q3253" s="1" t="s">
        <v>4099</v>
      </c>
      <c r="R3253" s="1" t="s">
        <v>22</v>
      </c>
    </row>
    <row r="3254" spans="1:18" hidden="1" x14ac:dyDescent="0.3">
      <c r="A3254" s="1" t="s">
        <v>2941</v>
      </c>
      <c r="B3254" s="1" t="s">
        <v>2941</v>
      </c>
      <c r="C3254" s="1" t="s">
        <v>4097</v>
      </c>
      <c r="D3254" s="1">
        <v>99</v>
      </c>
      <c r="E3254" s="1" t="s">
        <v>4145</v>
      </c>
      <c r="F3254" s="1">
        <v>47</v>
      </c>
      <c r="G3254" s="1" t="str">
        <f t="shared" si="122"/>
        <v>47/55</v>
      </c>
      <c r="H3254" s="1">
        <v>1800</v>
      </c>
      <c r="I3254" s="1">
        <v>90</v>
      </c>
      <c r="J3254" s="1">
        <v>80</v>
      </c>
      <c r="K3254" s="1" t="s">
        <v>25</v>
      </c>
      <c r="L3254" s="1" t="s">
        <v>605</v>
      </c>
      <c r="M3254" s="1">
        <v>2013</v>
      </c>
      <c r="N3254" s="1">
        <v>42.271830201834497</v>
      </c>
      <c r="O3254" s="1">
        <v>-82.051463773750697</v>
      </c>
      <c r="Q3254" s="1" t="s">
        <v>4099</v>
      </c>
      <c r="R3254" s="1" t="s">
        <v>22</v>
      </c>
    </row>
    <row r="3255" spans="1:18" hidden="1" x14ac:dyDescent="0.3">
      <c r="A3255" s="1" t="s">
        <v>2941</v>
      </c>
      <c r="B3255" s="1" t="s">
        <v>2941</v>
      </c>
      <c r="C3255" s="1" t="s">
        <v>4097</v>
      </c>
      <c r="D3255" s="1">
        <v>99</v>
      </c>
      <c r="E3255" s="1" t="s">
        <v>4146</v>
      </c>
      <c r="F3255" s="1">
        <v>48</v>
      </c>
      <c r="G3255" s="1" t="str">
        <f t="shared" si="122"/>
        <v>48/55</v>
      </c>
      <c r="H3255" s="1">
        <v>1800</v>
      </c>
      <c r="I3255" s="1">
        <v>90</v>
      </c>
      <c r="J3255" s="1">
        <v>80</v>
      </c>
      <c r="K3255" s="1" t="s">
        <v>25</v>
      </c>
      <c r="L3255" s="1" t="s">
        <v>605</v>
      </c>
      <c r="M3255" s="1">
        <v>2013</v>
      </c>
      <c r="N3255" s="1">
        <v>42.268976149906898</v>
      </c>
      <c r="O3255" s="1">
        <v>-82.047586551747798</v>
      </c>
      <c r="Q3255" s="1" t="s">
        <v>4099</v>
      </c>
      <c r="R3255" s="1" t="s">
        <v>22</v>
      </c>
    </row>
    <row r="3256" spans="1:18" hidden="1" x14ac:dyDescent="0.3">
      <c r="A3256" s="1" t="s">
        <v>2941</v>
      </c>
      <c r="B3256" s="1" t="s">
        <v>2941</v>
      </c>
      <c r="C3256" s="1" t="s">
        <v>4097</v>
      </c>
      <c r="D3256" s="1">
        <v>99</v>
      </c>
      <c r="E3256" s="1" t="s">
        <v>4147</v>
      </c>
      <c r="F3256" s="1">
        <v>49</v>
      </c>
      <c r="G3256" s="1" t="str">
        <f t="shared" si="122"/>
        <v>49/55</v>
      </c>
      <c r="H3256" s="1">
        <v>1800</v>
      </c>
      <c r="I3256" s="1">
        <v>90</v>
      </c>
      <c r="J3256" s="1">
        <v>80</v>
      </c>
      <c r="K3256" s="1" t="s">
        <v>25</v>
      </c>
      <c r="L3256" s="1" t="s">
        <v>605</v>
      </c>
      <c r="M3256" s="1">
        <v>2013</v>
      </c>
      <c r="N3256" s="1">
        <v>42.275280461242197</v>
      </c>
      <c r="O3256" s="1">
        <v>-82.059446087313901</v>
      </c>
      <c r="Q3256" s="1" t="s">
        <v>4099</v>
      </c>
      <c r="R3256" s="1" t="s">
        <v>22</v>
      </c>
    </row>
    <row r="3257" spans="1:18" hidden="1" x14ac:dyDescent="0.3">
      <c r="A3257" s="1" t="s">
        <v>2941</v>
      </c>
      <c r="B3257" s="1" t="s">
        <v>2941</v>
      </c>
      <c r="C3257" s="1" t="s">
        <v>4097</v>
      </c>
      <c r="D3257" s="1">
        <v>99</v>
      </c>
      <c r="E3257" s="1" t="s">
        <v>4148</v>
      </c>
      <c r="F3257" s="1">
        <v>50</v>
      </c>
      <c r="G3257" s="1" t="str">
        <f t="shared" si="122"/>
        <v>50/55</v>
      </c>
      <c r="H3257" s="1">
        <v>1800</v>
      </c>
      <c r="I3257" s="1">
        <v>90</v>
      </c>
      <c r="J3257" s="1">
        <v>80</v>
      </c>
      <c r="K3257" s="1" t="s">
        <v>25</v>
      </c>
      <c r="L3257" s="1" t="s">
        <v>605</v>
      </c>
      <c r="M3257" s="1">
        <v>2013</v>
      </c>
      <c r="N3257" s="1">
        <v>42.2720976317149</v>
      </c>
      <c r="O3257" s="1">
        <v>-82.060550962210598</v>
      </c>
      <c r="Q3257" s="1" t="s">
        <v>4099</v>
      </c>
      <c r="R3257" s="1" t="s">
        <v>22</v>
      </c>
    </row>
    <row r="3258" spans="1:18" hidden="1" x14ac:dyDescent="0.3">
      <c r="A3258" s="1" t="s">
        <v>2941</v>
      </c>
      <c r="B3258" s="1" t="s">
        <v>2941</v>
      </c>
      <c r="C3258" s="1" t="s">
        <v>4097</v>
      </c>
      <c r="D3258" s="1">
        <v>99</v>
      </c>
      <c r="E3258" s="1" t="s">
        <v>4149</v>
      </c>
      <c r="F3258" s="1">
        <v>51</v>
      </c>
      <c r="G3258" s="1" t="str">
        <f t="shared" si="122"/>
        <v>51/55</v>
      </c>
      <c r="H3258" s="1">
        <v>1800</v>
      </c>
      <c r="I3258" s="1">
        <v>90</v>
      </c>
      <c r="J3258" s="1">
        <v>80</v>
      </c>
      <c r="K3258" s="1" t="s">
        <v>25</v>
      </c>
      <c r="L3258" s="1" t="s">
        <v>605</v>
      </c>
      <c r="M3258" s="1">
        <v>2013</v>
      </c>
      <c r="N3258" s="1">
        <v>42.268373899081801</v>
      </c>
      <c r="O3258" s="1">
        <v>-82.059596880400505</v>
      </c>
      <c r="Q3258" s="1" t="s">
        <v>4099</v>
      </c>
      <c r="R3258" s="1" t="s">
        <v>22</v>
      </c>
    </row>
    <row r="3259" spans="1:18" hidden="1" x14ac:dyDescent="0.3">
      <c r="A3259" s="1" t="s">
        <v>2941</v>
      </c>
      <c r="B3259" s="1" t="s">
        <v>2941</v>
      </c>
      <c r="C3259" s="1" t="s">
        <v>4097</v>
      </c>
      <c r="D3259" s="1">
        <v>99</v>
      </c>
      <c r="E3259" s="1" t="s">
        <v>4150</v>
      </c>
      <c r="F3259" s="1">
        <v>52</v>
      </c>
      <c r="G3259" s="1" t="str">
        <f t="shared" si="122"/>
        <v>52/55</v>
      </c>
      <c r="H3259" s="1">
        <v>1800</v>
      </c>
      <c r="I3259" s="1">
        <v>90</v>
      </c>
      <c r="J3259" s="1">
        <v>80</v>
      </c>
      <c r="K3259" s="1" t="s">
        <v>25</v>
      </c>
      <c r="L3259" s="1" t="s">
        <v>605</v>
      </c>
      <c r="M3259" s="1">
        <v>2013</v>
      </c>
      <c r="N3259" s="1">
        <v>42.266129034641899</v>
      </c>
      <c r="O3259" s="1">
        <v>-82.057202546840003</v>
      </c>
      <c r="Q3259" s="1" t="s">
        <v>4099</v>
      </c>
      <c r="R3259" s="1" t="s">
        <v>22</v>
      </c>
    </row>
    <row r="3260" spans="1:18" hidden="1" x14ac:dyDescent="0.3">
      <c r="A3260" s="1" t="s">
        <v>2941</v>
      </c>
      <c r="B3260" s="1" t="s">
        <v>2941</v>
      </c>
      <c r="C3260" s="1" t="s">
        <v>4097</v>
      </c>
      <c r="D3260" s="1">
        <v>99</v>
      </c>
      <c r="E3260" s="1" t="s">
        <v>4151</v>
      </c>
      <c r="F3260" s="1">
        <v>53</v>
      </c>
      <c r="G3260" s="1" t="str">
        <f t="shared" si="122"/>
        <v>53/55</v>
      </c>
      <c r="H3260" s="1">
        <v>1800</v>
      </c>
      <c r="I3260" s="1">
        <v>90</v>
      </c>
      <c r="J3260" s="1">
        <v>80</v>
      </c>
      <c r="K3260" s="1" t="s">
        <v>25</v>
      </c>
      <c r="L3260" s="1" t="s">
        <v>605</v>
      </c>
      <c r="M3260" s="1">
        <v>2013</v>
      </c>
      <c r="N3260" s="1">
        <v>42.264873623683002</v>
      </c>
      <c r="O3260" s="1">
        <v>-82.064571557793201</v>
      </c>
      <c r="Q3260" s="1" t="s">
        <v>4099</v>
      </c>
      <c r="R3260" s="1" t="s">
        <v>22</v>
      </c>
    </row>
    <row r="3261" spans="1:18" hidden="1" x14ac:dyDescent="0.3">
      <c r="A3261" s="1" t="s">
        <v>2941</v>
      </c>
      <c r="B3261" s="1" t="s">
        <v>2941</v>
      </c>
      <c r="C3261" s="1" t="s">
        <v>4097</v>
      </c>
      <c r="D3261" s="1">
        <v>99</v>
      </c>
      <c r="E3261" s="1" t="s">
        <v>4152</v>
      </c>
      <c r="F3261" s="1">
        <v>54</v>
      </c>
      <c r="G3261" s="1" t="str">
        <f t="shared" si="122"/>
        <v>54/55</v>
      </c>
      <c r="H3261" s="1">
        <v>1800</v>
      </c>
      <c r="I3261" s="1">
        <v>90</v>
      </c>
      <c r="J3261" s="1">
        <v>80</v>
      </c>
      <c r="K3261" s="1" t="s">
        <v>25</v>
      </c>
      <c r="L3261" s="1" t="s">
        <v>605</v>
      </c>
      <c r="M3261" s="1">
        <v>2013</v>
      </c>
      <c r="N3261" s="1">
        <v>42.265655491410598</v>
      </c>
      <c r="O3261" s="1">
        <v>-82.069895738517701</v>
      </c>
      <c r="Q3261" s="1" t="s">
        <v>4099</v>
      </c>
      <c r="R3261" s="1" t="s">
        <v>22</v>
      </c>
    </row>
    <row r="3262" spans="1:18" hidden="1" x14ac:dyDescent="0.3">
      <c r="A3262" s="1" t="s">
        <v>2941</v>
      </c>
      <c r="B3262" s="1" t="s">
        <v>2941</v>
      </c>
      <c r="C3262" s="1" t="s">
        <v>4097</v>
      </c>
      <c r="D3262" s="1">
        <v>99</v>
      </c>
      <c r="E3262" s="1" t="s">
        <v>4153</v>
      </c>
      <c r="F3262" s="1">
        <v>55</v>
      </c>
      <c r="G3262" s="1" t="str">
        <f t="shared" si="122"/>
        <v>55/55</v>
      </c>
      <c r="H3262" s="1">
        <v>1800</v>
      </c>
      <c r="I3262" s="1">
        <v>90</v>
      </c>
      <c r="J3262" s="1">
        <v>80</v>
      </c>
      <c r="K3262" s="1" t="s">
        <v>25</v>
      </c>
      <c r="L3262" s="1" t="s">
        <v>605</v>
      </c>
      <c r="M3262" s="1">
        <v>2013</v>
      </c>
      <c r="N3262" s="1">
        <v>42.270371565892503</v>
      </c>
      <c r="O3262" s="1">
        <v>-82.084508647470599</v>
      </c>
      <c r="Q3262" s="1" t="s">
        <v>4099</v>
      </c>
      <c r="R3262" s="1" t="s">
        <v>22</v>
      </c>
    </row>
    <row r="3263" spans="1:18" hidden="1" x14ac:dyDescent="0.3">
      <c r="A3263" s="1" t="s">
        <v>2941</v>
      </c>
      <c r="B3263" s="1" t="s">
        <v>2941</v>
      </c>
      <c r="C3263" s="1" t="s">
        <v>4462</v>
      </c>
      <c r="D3263" s="1">
        <v>10</v>
      </c>
      <c r="E3263" s="1" t="s">
        <v>4463</v>
      </c>
      <c r="F3263" s="1">
        <v>1</v>
      </c>
      <c r="G3263" s="1" t="str">
        <f>F3263&amp;"/"&amp;5</f>
        <v>1/5</v>
      </c>
      <c r="H3263" s="1">
        <v>2000</v>
      </c>
      <c r="I3263" s="1">
        <v>82</v>
      </c>
      <c r="J3263" s="1">
        <v>98</v>
      </c>
      <c r="K3263" s="1" t="s">
        <v>56</v>
      </c>
      <c r="L3263" s="1" t="s">
        <v>2540</v>
      </c>
      <c r="M3263" s="1">
        <v>2014</v>
      </c>
      <c r="N3263" s="1">
        <v>44.235834406431103</v>
      </c>
      <c r="O3263" s="1">
        <v>-76.728365041467896</v>
      </c>
      <c r="Q3263" s="1" t="s">
        <v>4464</v>
      </c>
      <c r="R3263" s="1" t="s">
        <v>22</v>
      </c>
    </row>
    <row r="3264" spans="1:18" hidden="1" x14ac:dyDescent="0.3">
      <c r="A3264" s="1" t="s">
        <v>2941</v>
      </c>
      <c r="B3264" s="1" t="s">
        <v>2941</v>
      </c>
      <c r="C3264" s="1" t="s">
        <v>4462</v>
      </c>
      <c r="D3264" s="1">
        <v>10</v>
      </c>
      <c r="E3264" s="1" t="s">
        <v>4465</v>
      </c>
      <c r="F3264" s="1">
        <v>2</v>
      </c>
      <c r="G3264" s="1" t="str">
        <f>F3264&amp;"/"&amp;5</f>
        <v>2/5</v>
      </c>
      <c r="H3264" s="1">
        <v>2000</v>
      </c>
      <c r="I3264" s="1">
        <v>82</v>
      </c>
      <c r="J3264" s="1">
        <v>98</v>
      </c>
      <c r="K3264" s="1" t="s">
        <v>56</v>
      </c>
      <c r="L3264" s="1" t="s">
        <v>2540</v>
      </c>
      <c r="M3264" s="1">
        <v>2014</v>
      </c>
      <c r="N3264" s="1">
        <v>44.239602049118602</v>
      </c>
      <c r="O3264" s="1">
        <v>-76.720925598109901</v>
      </c>
      <c r="Q3264" s="1" t="s">
        <v>4464</v>
      </c>
      <c r="R3264" s="1" t="s">
        <v>22</v>
      </c>
    </row>
    <row r="3265" spans="1:18" hidden="1" x14ac:dyDescent="0.3">
      <c r="A3265" s="1" t="s">
        <v>2941</v>
      </c>
      <c r="B3265" s="1" t="s">
        <v>2941</v>
      </c>
      <c r="C3265" s="1" t="s">
        <v>4462</v>
      </c>
      <c r="D3265" s="1">
        <v>10</v>
      </c>
      <c r="E3265" s="1" t="s">
        <v>4466</v>
      </c>
      <c r="F3265" s="1">
        <v>3</v>
      </c>
      <c r="G3265" s="1" t="str">
        <f>F3265&amp;"/"&amp;5</f>
        <v>3/5</v>
      </c>
      <c r="H3265" s="1">
        <v>2000</v>
      </c>
      <c r="I3265" s="1">
        <v>82</v>
      </c>
      <c r="J3265" s="1">
        <v>98</v>
      </c>
      <c r="K3265" s="1" t="s">
        <v>56</v>
      </c>
      <c r="L3265" s="1" t="s">
        <v>2540</v>
      </c>
      <c r="M3265" s="1">
        <v>2014</v>
      </c>
      <c r="N3265" s="1">
        <v>44.227202869412402</v>
      </c>
      <c r="O3265" s="1">
        <v>-76.719604913882705</v>
      </c>
      <c r="Q3265" s="1" t="s">
        <v>4464</v>
      </c>
      <c r="R3265" s="1" t="s">
        <v>22</v>
      </c>
    </row>
    <row r="3266" spans="1:18" hidden="1" x14ac:dyDescent="0.3">
      <c r="A3266" s="1" t="s">
        <v>2941</v>
      </c>
      <c r="B3266" s="1" t="s">
        <v>2941</v>
      </c>
      <c r="C3266" s="1" t="s">
        <v>4462</v>
      </c>
      <c r="D3266" s="1">
        <v>10</v>
      </c>
      <c r="E3266" s="1" t="s">
        <v>4467</v>
      </c>
      <c r="F3266" s="1">
        <v>4</v>
      </c>
      <c r="G3266" s="1" t="str">
        <f>F3266&amp;"/"&amp;5</f>
        <v>4/5</v>
      </c>
      <c r="H3266" s="1">
        <v>2000</v>
      </c>
      <c r="I3266" s="1">
        <v>82</v>
      </c>
      <c r="J3266" s="1">
        <v>98</v>
      </c>
      <c r="K3266" s="1" t="s">
        <v>56</v>
      </c>
      <c r="L3266" s="1" t="s">
        <v>2540</v>
      </c>
      <c r="M3266" s="1">
        <v>2014</v>
      </c>
      <c r="N3266" s="1">
        <v>44.219342757914198</v>
      </c>
      <c r="O3266" s="1">
        <v>-76.717955101922996</v>
      </c>
      <c r="Q3266" s="1" t="s">
        <v>4464</v>
      </c>
      <c r="R3266" s="1" t="s">
        <v>22</v>
      </c>
    </row>
    <row r="3267" spans="1:18" hidden="1" x14ac:dyDescent="0.3">
      <c r="A3267" s="1" t="s">
        <v>2941</v>
      </c>
      <c r="B3267" s="1" t="s">
        <v>2941</v>
      </c>
      <c r="C3267" s="1" t="s">
        <v>4462</v>
      </c>
      <c r="D3267" s="1">
        <v>10</v>
      </c>
      <c r="E3267" s="1" t="s">
        <v>4468</v>
      </c>
      <c r="F3267" s="1">
        <v>5</v>
      </c>
      <c r="G3267" s="1" t="str">
        <f>F3267&amp;"/"&amp;5</f>
        <v>5/5</v>
      </c>
      <c r="H3267" s="1">
        <v>2000</v>
      </c>
      <c r="I3267" s="1">
        <v>82</v>
      </c>
      <c r="J3267" s="1">
        <v>98</v>
      </c>
      <c r="K3267" s="1" t="s">
        <v>56</v>
      </c>
      <c r="L3267" s="1" t="s">
        <v>2540</v>
      </c>
      <c r="M3267" s="1">
        <v>2014</v>
      </c>
      <c r="N3267" s="1">
        <v>44.220731576640503</v>
      </c>
      <c r="O3267" s="1">
        <v>-76.714574607877296</v>
      </c>
      <c r="Q3267" s="1" t="s">
        <v>4464</v>
      </c>
      <c r="R3267" s="1" t="s">
        <v>22</v>
      </c>
    </row>
    <row r="3268" spans="1:18" hidden="1" x14ac:dyDescent="0.3">
      <c r="A3268" s="1" t="s">
        <v>2941</v>
      </c>
      <c r="B3268" s="1" t="s">
        <v>2941</v>
      </c>
      <c r="C3268" s="1" t="s">
        <v>2964</v>
      </c>
      <c r="D3268" s="1">
        <v>0.75</v>
      </c>
      <c r="E3268" s="1" t="s">
        <v>2965</v>
      </c>
      <c r="F3268" s="1">
        <v>1</v>
      </c>
      <c r="G3268" s="1" t="str">
        <f>F3268&amp;"/"&amp;1</f>
        <v>1/1</v>
      </c>
      <c r="H3268" s="1">
        <v>750</v>
      </c>
      <c r="I3268" s="1">
        <v>52</v>
      </c>
      <c r="J3268" s="1">
        <v>65</v>
      </c>
      <c r="K3268" s="1" t="s">
        <v>226</v>
      </c>
      <c r="L3268" s="1" t="s">
        <v>2966</v>
      </c>
      <c r="M3268" s="1">
        <v>2003</v>
      </c>
      <c r="N3268" s="1">
        <v>43.630393296172898</v>
      </c>
      <c r="O3268" s="1">
        <v>-79.424787897222203</v>
      </c>
      <c r="Q3268" s="1" t="s">
        <v>2967</v>
      </c>
      <c r="R3268" s="1" t="s">
        <v>22</v>
      </c>
    </row>
    <row r="3269" spans="1:18" hidden="1" x14ac:dyDescent="0.3">
      <c r="A3269" s="1" t="s">
        <v>2941</v>
      </c>
      <c r="B3269" s="1" t="s">
        <v>2941</v>
      </c>
      <c r="C3269" s="1" t="s">
        <v>2954</v>
      </c>
      <c r="D3269" s="1">
        <v>5.0999999999999996</v>
      </c>
      <c r="E3269" s="1" t="s">
        <v>2955</v>
      </c>
      <c r="F3269" s="1">
        <v>1</v>
      </c>
      <c r="G3269" s="1" t="str">
        <f>F3269&amp;"/"&amp;3</f>
        <v>1/3</v>
      </c>
      <c r="H3269" s="1">
        <v>1800</v>
      </c>
      <c r="I3269" s="1">
        <v>80</v>
      </c>
      <c r="J3269" s="1">
        <v>78</v>
      </c>
      <c r="K3269" s="1" t="s">
        <v>25</v>
      </c>
      <c r="L3269" s="1" t="s">
        <v>78</v>
      </c>
      <c r="M3269" s="1">
        <v>2002</v>
      </c>
      <c r="N3269" s="1">
        <v>44.945907888409501</v>
      </c>
      <c r="O3269" s="1">
        <v>-81.262859232748298</v>
      </c>
      <c r="Q3269" s="1" t="s">
        <v>2956</v>
      </c>
      <c r="R3269" s="1" t="s">
        <v>22</v>
      </c>
    </row>
    <row r="3270" spans="1:18" hidden="1" x14ac:dyDescent="0.3">
      <c r="A3270" s="1" t="s">
        <v>2941</v>
      </c>
      <c r="B3270" s="1" t="s">
        <v>2941</v>
      </c>
      <c r="C3270" s="1" t="s">
        <v>2954</v>
      </c>
      <c r="D3270" s="1">
        <v>5.0999999999999996</v>
      </c>
      <c r="E3270" s="1" t="s">
        <v>3036</v>
      </c>
      <c r="F3270" s="1">
        <v>2</v>
      </c>
      <c r="G3270" s="1" t="str">
        <f>F3270&amp;"/"&amp;3</f>
        <v>2/3</v>
      </c>
      <c r="H3270" s="1">
        <v>1650</v>
      </c>
      <c r="I3270" s="1">
        <v>82</v>
      </c>
      <c r="J3270" s="1">
        <v>78</v>
      </c>
      <c r="K3270" s="1" t="s">
        <v>25</v>
      </c>
      <c r="L3270" s="1" t="s">
        <v>2107</v>
      </c>
      <c r="M3270" s="1">
        <v>2006</v>
      </c>
      <c r="N3270" s="1">
        <v>44.947789786924702</v>
      </c>
      <c r="O3270" s="1">
        <v>-81.270794647160599</v>
      </c>
      <c r="Q3270" s="1" t="s">
        <v>2956</v>
      </c>
      <c r="R3270" s="1" t="s">
        <v>22</v>
      </c>
    </row>
    <row r="3271" spans="1:18" hidden="1" x14ac:dyDescent="0.3">
      <c r="A3271" s="1" t="s">
        <v>2941</v>
      </c>
      <c r="B3271" s="1" t="s">
        <v>2941</v>
      </c>
      <c r="C3271" s="1" t="s">
        <v>2954</v>
      </c>
      <c r="D3271" s="1">
        <v>5.0999999999999996</v>
      </c>
      <c r="E3271" s="1" t="s">
        <v>3037</v>
      </c>
      <c r="F3271" s="1">
        <v>3</v>
      </c>
      <c r="G3271" s="1" t="str">
        <f>F3271&amp;"/"&amp;3</f>
        <v>3/3</v>
      </c>
      <c r="H3271" s="1">
        <v>1650</v>
      </c>
      <c r="I3271" s="1">
        <v>82</v>
      </c>
      <c r="J3271" s="1">
        <v>78</v>
      </c>
      <c r="K3271" s="1" t="s">
        <v>25</v>
      </c>
      <c r="L3271" s="1" t="s">
        <v>2107</v>
      </c>
      <c r="M3271" s="1">
        <v>2006</v>
      </c>
      <c r="N3271" s="1">
        <v>44.951129386886002</v>
      </c>
      <c r="O3271" s="1">
        <v>-81.272403597058698</v>
      </c>
      <c r="Q3271" s="1" t="s">
        <v>2956</v>
      </c>
      <c r="R3271" s="1" t="s">
        <v>22</v>
      </c>
    </row>
    <row r="3272" spans="1:18" hidden="1" x14ac:dyDescent="0.3">
      <c r="A3272" s="1" t="s">
        <v>2941</v>
      </c>
      <c r="B3272" s="1" t="s">
        <v>2941</v>
      </c>
      <c r="C3272" s="1" t="s">
        <v>3267</v>
      </c>
      <c r="D3272" s="1">
        <v>9.9</v>
      </c>
      <c r="E3272" s="1" t="s">
        <v>3268</v>
      </c>
      <c r="F3272" s="1">
        <v>1</v>
      </c>
      <c r="G3272" s="1" t="str">
        <f t="shared" ref="G3272:G3277" si="123">F3272&amp;"/"&amp;6</f>
        <v>1/6</v>
      </c>
      <c r="H3272" s="1">
        <v>1650</v>
      </c>
      <c r="I3272" s="1">
        <v>82</v>
      </c>
      <c r="J3272" s="1">
        <v>80</v>
      </c>
      <c r="K3272" s="1" t="s">
        <v>25</v>
      </c>
      <c r="L3272" s="1" t="s">
        <v>2107</v>
      </c>
      <c r="M3272" s="1">
        <v>2008</v>
      </c>
      <c r="N3272" s="1">
        <v>42.584445841961298</v>
      </c>
      <c r="O3272" s="1">
        <v>-80.559551270517304</v>
      </c>
      <c r="Q3272" s="1" t="s">
        <v>3269</v>
      </c>
      <c r="R3272" s="1" t="s">
        <v>22</v>
      </c>
    </row>
    <row r="3273" spans="1:18" hidden="1" x14ac:dyDescent="0.3">
      <c r="A3273" s="1" t="s">
        <v>2941</v>
      </c>
      <c r="B3273" s="1" t="s">
        <v>2941</v>
      </c>
      <c r="C3273" s="1" t="s">
        <v>3267</v>
      </c>
      <c r="D3273" s="1">
        <v>9.9</v>
      </c>
      <c r="E3273" s="1" t="s">
        <v>3270</v>
      </c>
      <c r="F3273" s="1">
        <v>2</v>
      </c>
      <c r="G3273" s="1" t="str">
        <f t="shared" si="123"/>
        <v>2/6</v>
      </c>
      <c r="H3273" s="1">
        <v>1650</v>
      </c>
      <c r="I3273" s="1">
        <v>82</v>
      </c>
      <c r="J3273" s="1">
        <v>80</v>
      </c>
      <c r="K3273" s="1" t="s">
        <v>25</v>
      </c>
      <c r="L3273" s="1" t="s">
        <v>2107</v>
      </c>
      <c r="M3273" s="1">
        <v>2008</v>
      </c>
      <c r="N3273" s="1">
        <v>42.5814665560818</v>
      </c>
      <c r="O3273" s="1">
        <v>-80.559116602170803</v>
      </c>
      <c r="Q3273" s="1" t="s">
        <v>3269</v>
      </c>
      <c r="R3273" s="1" t="s">
        <v>22</v>
      </c>
    </row>
    <row r="3274" spans="1:18" hidden="1" x14ac:dyDescent="0.3">
      <c r="A3274" s="1" t="s">
        <v>2941</v>
      </c>
      <c r="B3274" s="1" t="s">
        <v>2941</v>
      </c>
      <c r="C3274" s="1" t="s">
        <v>3267</v>
      </c>
      <c r="D3274" s="1">
        <v>9.9</v>
      </c>
      <c r="E3274" s="1" t="s">
        <v>3271</v>
      </c>
      <c r="F3274" s="1">
        <v>3</v>
      </c>
      <c r="G3274" s="1" t="str">
        <f t="shared" si="123"/>
        <v>3/6</v>
      </c>
      <c r="H3274" s="1">
        <v>1650</v>
      </c>
      <c r="I3274" s="1">
        <v>82</v>
      </c>
      <c r="J3274" s="1">
        <v>80</v>
      </c>
      <c r="K3274" s="1" t="s">
        <v>25</v>
      </c>
      <c r="L3274" s="1" t="s">
        <v>2107</v>
      </c>
      <c r="M3274" s="1">
        <v>2008</v>
      </c>
      <c r="N3274" s="1">
        <v>42.5900866883661</v>
      </c>
      <c r="O3274" s="1">
        <v>-80.556568620860105</v>
      </c>
      <c r="Q3274" s="1" t="s">
        <v>3269</v>
      </c>
      <c r="R3274" s="1" t="s">
        <v>22</v>
      </c>
    </row>
    <row r="3275" spans="1:18" hidden="1" x14ac:dyDescent="0.3">
      <c r="A3275" s="1" t="s">
        <v>2941</v>
      </c>
      <c r="B3275" s="1" t="s">
        <v>2941</v>
      </c>
      <c r="C3275" s="1" t="s">
        <v>3267</v>
      </c>
      <c r="D3275" s="1">
        <v>9.9</v>
      </c>
      <c r="E3275" s="1" t="s">
        <v>3272</v>
      </c>
      <c r="F3275" s="1">
        <v>4</v>
      </c>
      <c r="G3275" s="1" t="str">
        <f t="shared" si="123"/>
        <v>4/6</v>
      </c>
      <c r="H3275" s="1">
        <v>1650</v>
      </c>
      <c r="I3275" s="1">
        <v>82</v>
      </c>
      <c r="J3275" s="1">
        <v>80</v>
      </c>
      <c r="K3275" s="1" t="s">
        <v>25</v>
      </c>
      <c r="L3275" s="1" t="s">
        <v>2107</v>
      </c>
      <c r="M3275" s="1">
        <v>2008</v>
      </c>
      <c r="N3275" s="1">
        <v>42.589172065283798</v>
      </c>
      <c r="O3275" s="1">
        <v>-80.552332169745199</v>
      </c>
      <c r="Q3275" s="1" t="s">
        <v>3269</v>
      </c>
      <c r="R3275" s="1" t="s">
        <v>22</v>
      </c>
    </row>
    <row r="3276" spans="1:18" hidden="1" x14ac:dyDescent="0.3">
      <c r="A3276" s="1" t="s">
        <v>2941</v>
      </c>
      <c r="B3276" s="1" t="s">
        <v>2941</v>
      </c>
      <c r="C3276" s="1" t="s">
        <v>3267</v>
      </c>
      <c r="D3276" s="1">
        <v>9.9</v>
      </c>
      <c r="E3276" s="1" t="s">
        <v>3273</v>
      </c>
      <c r="F3276" s="1">
        <v>5</v>
      </c>
      <c r="G3276" s="1" t="str">
        <f t="shared" si="123"/>
        <v>5/6</v>
      </c>
      <c r="H3276" s="1">
        <v>1650</v>
      </c>
      <c r="I3276" s="1">
        <v>82</v>
      </c>
      <c r="J3276" s="1">
        <v>80</v>
      </c>
      <c r="K3276" s="1" t="s">
        <v>25</v>
      </c>
      <c r="L3276" s="1" t="s">
        <v>2107</v>
      </c>
      <c r="M3276" s="1">
        <v>2008</v>
      </c>
      <c r="N3276" s="1">
        <v>42.585994663510597</v>
      </c>
      <c r="O3276" s="1">
        <v>-80.553672311012505</v>
      </c>
      <c r="Q3276" s="1" t="s">
        <v>3269</v>
      </c>
      <c r="R3276" s="1" t="s">
        <v>22</v>
      </c>
    </row>
    <row r="3277" spans="1:18" hidden="1" x14ac:dyDescent="0.3">
      <c r="A3277" s="1" t="s">
        <v>2941</v>
      </c>
      <c r="B3277" s="1" t="s">
        <v>2941</v>
      </c>
      <c r="C3277" s="1" t="s">
        <v>3267</v>
      </c>
      <c r="D3277" s="1">
        <v>9.9</v>
      </c>
      <c r="E3277" s="1" t="s">
        <v>3274</v>
      </c>
      <c r="F3277" s="1">
        <v>6</v>
      </c>
      <c r="G3277" s="1" t="str">
        <f t="shared" si="123"/>
        <v>6/6</v>
      </c>
      <c r="H3277" s="1">
        <v>1650</v>
      </c>
      <c r="I3277" s="1">
        <v>82</v>
      </c>
      <c r="J3277" s="1">
        <v>80</v>
      </c>
      <c r="K3277" s="1" t="s">
        <v>25</v>
      </c>
      <c r="L3277" s="1" t="s">
        <v>2107</v>
      </c>
      <c r="M3277" s="1">
        <v>2008</v>
      </c>
      <c r="N3277" s="1">
        <v>42.584859735307603</v>
      </c>
      <c r="O3277" s="1">
        <v>-80.548772273046595</v>
      </c>
      <c r="Q3277" s="1" t="s">
        <v>3269</v>
      </c>
      <c r="R3277" s="1" t="s">
        <v>22</v>
      </c>
    </row>
    <row r="3278" spans="1:18" hidden="1" x14ac:dyDescent="0.3">
      <c r="A3278" s="1" t="s">
        <v>2941</v>
      </c>
      <c r="B3278" s="1" t="s">
        <v>2941</v>
      </c>
      <c r="C3278" s="1" t="s">
        <v>3345</v>
      </c>
      <c r="D3278" s="1">
        <v>40</v>
      </c>
      <c r="E3278" s="1" t="s">
        <v>3346</v>
      </c>
      <c r="F3278" s="1">
        <v>6</v>
      </c>
      <c r="G3278" s="1" t="str">
        <f>F3278&amp;"/"&amp;45</f>
        <v>6/45</v>
      </c>
      <c r="H3278" s="1">
        <v>2000</v>
      </c>
      <c r="I3278" s="1">
        <v>82</v>
      </c>
      <c r="J3278" s="1">
        <v>78</v>
      </c>
      <c r="K3278" s="1" t="s">
        <v>56</v>
      </c>
      <c r="L3278" s="1" t="s">
        <v>2540</v>
      </c>
      <c r="M3278" s="1">
        <v>2009</v>
      </c>
      <c r="N3278" s="1">
        <v>42.396022043802802</v>
      </c>
      <c r="O3278" s="1">
        <v>-81.873966763596499</v>
      </c>
      <c r="Q3278" s="1" t="s">
        <v>3347</v>
      </c>
      <c r="R3278" s="1" t="s">
        <v>22</v>
      </c>
    </row>
    <row r="3279" spans="1:18" hidden="1" x14ac:dyDescent="0.3">
      <c r="A3279" s="1" t="s">
        <v>2941</v>
      </c>
      <c r="B3279" s="1" t="s">
        <v>2941</v>
      </c>
      <c r="C3279" s="1" t="s">
        <v>3345</v>
      </c>
      <c r="D3279" s="1">
        <v>40</v>
      </c>
      <c r="E3279" s="1" t="s">
        <v>3348</v>
      </c>
      <c r="F3279" s="1">
        <v>7</v>
      </c>
      <c r="G3279" s="1" t="str">
        <f>F3279&amp;"/"&amp;45</f>
        <v>7/45</v>
      </c>
      <c r="H3279" s="1">
        <v>2000</v>
      </c>
      <c r="I3279" s="1">
        <v>82</v>
      </c>
      <c r="J3279" s="1">
        <v>78</v>
      </c>
      <c r="K3279" s="1" t="s">
        <v>56</v>
      </c>
      <c r="L3279" s="1" t="s">
        <v>2540</v>
      </c>
      <c r="M3279" s="1">
        <v>2009</v>
      </c>
      <c r="N3279" s="1">
        <v>42.394299094649298</v>
      </c>
      <c r="O3279" s="1">
        <v>-81.871464847205999</v>
      </c>
      <c r="Q3279" s="1" t="s">
        <v>3347</v>
      </c>
      <c r="R3279" s="1" t="s">
        <v>22</v>
      </c>
    </row>
    <row r="3280" spans="1:18" hidden="1" x14ac:dyDescent="0.3">
      <c r="A3280" s="1" t="s">
        <v>2941</v>
      </c>
      <c r="B3280" s="1" t="s">
        <v>2941</v>
      </c>
      <c r="C3280" s="1" t="s">
        <v>3345</v>
      </c>
      <c r="D3280" s="1">
        <v>40</v>
      </c>
      <c r="E3280" s="1" t="s">
        <v>3349</v>
      </c>
      <c r="F3280" s="1">
        <v>8</v>
      </c>
      <c r="G3280" s="1" t="str">
        <f>F3280&amp;"/"&amp;45</f>
        <v>8/45</v>
      </c>
      <c r="H3280" s="1">
        <v>2000</v>
      </c>
      <c r="I3280" s="1">
        <v>82</v>
      </c>
      <c r="J3280" s="1">
        <v>78</v>
      </c>
      <c r="K3280" s="1" t="s">
        <v>56</v>
      </c>
      <c r="L3280" s="1" t="s">
        <v>2540</v>
      </c>
      <c r="M3280" s="1">
        <v>2009</v>
      </c>
      <c r="N3280" s="1">
        <v>42.392534586925997</v>
      </c>
      <c r="O3280" s="1">
        <v>-81.869187988384098</v>
      </c>
      <c r="Q3280" s="1" t="s">
        <v>3347</v>
      </c>
      <c r="R3280" s="1" t="s">
        <v>22</v>
      </c>
    </row>
    <row r="3281" spans="1:18" hidden="1" x14ac:dyDescent="0.3">
      <c r="A3281" s="1" t="s">
        <v>2941</v>
      </c>
      <c r="B3281" s="1" t="s">
        <v>2941</v>
      </c>
      <c r="C3281" s="1" t="s">
        <v>3345</v>
      </c>
      <c r="D3281" s="1">
        <v>40</v>
      </c>
      <c r="E3281" s="1" t="s">
        <v>3350</v>
      </c>
      <c r="F3281" s="1">
        <v>9</v>
      </c>
      <c r="G3281" s="1" t="str">
        <f>F3281&amp;"/"&amp;45</f>
        <v>9/45</v>
      </c>
      <c r="H3281" s="1">
        <v>2000</v>
      </c>
      <c r="I3281" s="1">
        <v>82</v>
      </c>
      <c r="J3281" s="1">
        <v>78</v>
      </c>
      <c r="K3281" s="1" t="s">
        <v>56</v>
      </c>
      <c r="L3281" s="1" t="s">
        <v>2540</v>
      </c>
      <c r="M3281" s="1">
        <v>2009</v>
      </c>
      <c r="N3281" s="1">
        <v>42.3961674868399</v>
      </c>
      <c r="O3281" s="1">
        <v>-81.865702300842202</v>
      </c>
      <c r="Q3281" s="1" t="s">
        <v>3347</v>
      </c>
      <c r="R3281" s="1" t="s">
        <v>22</v>
      </c>
    </row>
    <row r="3282" spans="1:18" hidden="1" x14ac:dyDescent="0.3">
      <c r="A3282" s="1" t="s">
        <v>2941</v>
      </c>
      <c r="B3282" s="1" t="s">
        <v>2941</v>
      </c>
      <c r="C3282" s="1" t="s">
        <v>3345</v>
      </c>
      <c r="D3282" s="1">
        <v>40</v>
      </c>
      <c r="E3282" s="1" t="s">
        <v>3351</v>
      </c>
      <c r="F3282" s="1">
        <v>10</v>
      </c>
      <c r="G3282" s="1" t="str">
        <f>F3282&amp;"/"&amp;45</f>
        <v>10/45</v>
      </c>
      <c r="H3282" s="1">
        <v>2000</v>
      </c>
      <c r="I3282" s="1">
        <v>82</v>
      </c>
      <c r="J3282" s="1">
        <v>78</v>
      </c>
      <c r="K3282" s="1" t="s">
        <v>56</v>
      </c>
      <c r="L3282" s="1" t="s">
        <v>2540</v>
      </c>
      <c r="M3282" s="1">
        <v>2009</v>
      </c>
      <c r="N3282" s="1">
        <v>42.394070662794697</v>
      </c>
      <c r="O3282" s="1">
        <v>-81.862891369191004</v>
      </c>
      <c r="Q3282" s="1" t="s">
        <v>3347</v>
      </c>
      <c r="R3282" s="1" t="s">
        <v>22</v>
      </c>
    </row>
    <row r="3283" spans="1:18" hidden="1" x14ac:dyDescent="0.3">
      <c r="A3283" s="1" t="s">
        <v>2941</v>
      </c>
      <c r="B3283" s="1" t="s">
        <v>2941</v>
      </c>
      <c r="C3283" s="1" t="s">
        <v>5310</v>
      </c>
      <c r="D3283" s="1">
        <v>17.600000000000001</v>
      </c>
      <c r="E3283" s="1" t="s">
        <v>5311</v>
      </c>
      <c r="F3283" s="1">
        <v>1</v>
      </c>
      <c r="G3283" s="1" t="str">
        <f t="shared" ref="G3283:G3291" si="124">F3283&amp;"/"&amp;9</f>
        <v>1/9</v>
      </c>
      <c r="H3283" s="1">
        <v>1880</v>
      </c>
      <c r="I3283" s="1">
        <v>92.5</v>
      </c>
      <c r="J3283" s="1">
        <v>100</v>
      </c>
      <c r="K3283" s="1" t="s">
        <v>2006</v>
      </c>
      <c r="L3283" s="1" t="s">
        <v>4669</v>
      </c>
      <c r="M3283" s="1">
        <v>2016</v>
      </c>
      <c r="N3283" s="1">
        <v>44.004269000000001</v>
      </c>
      <c r="O3283" s="1">
        <v>-78.594562999999994</v>
      </c>
      <c r="P3283" s="1" t="s">
        <v>5312</v>
      </c>
      <c r="Q3283" s="1" t="s">
        <v>5313</v>
      </c>
      <c r="R3283" s="1" t="s">
        <v>22</v>
      </c>
    </row>
    <row r="3284" spans="1:18" hidden="1" x14ac:dyDescent="0.3">
      <c r="A3284" s="1" t="s">
        <v>2941</v>
      </c>
      <c r="B3284" s="1" t="s">
        <v>2941</v>
      </c>
      <c r="C3284" s="1" t="s">
        <v>5310</v>
      </c>
      <c r="D3284" s="1">
        <v>17.600000000000001</v>
      </c>
      <c r="E3284" s="1" t="s">
        <v>5314</v>
      </c>
      <c r="F3284" s="1">
        <v>2</v>
      </c>
      <c r="G3284" s="1" t="str">
        <f t="shared" si="124"/>
        <v>2/9</v>
      </c>
      <c r="H3284" s="1">
        <v>1880</v>
      </c>
      <c r="I3284" s="1">
        <v>92.5</v>
      </c>
      <c r="J3284" s="1">
        <v>100</v>
      </c>
      <c r="K3284" s="1" t="s">
        <v>2006</v>
      </c>
      <c r="L3284" s="1" t="s">
        <v>4669</v>
      </c>
      <c r="M3284" s="1">
        <v>2016</v>
      </c>
      <c r="N3284" s="1">
        <v>44.005713</v>
      </c>
      <c r="O3284" s="1">
        <v>-78.590900000000005</v>
      </c>
      <c r="P3284" s="1" t="s">
        <v>5312</v>
      </c>
      <c r="Q3284" s="1" t="s">
        <v>5313</v>
      </c>
      <c r="R3284" s="1" t="s">
        <v>22</v>
      </c>
    </row>
    <row r="3285" spans="1:18" hidden="1" x14ac:dyDescent="0.3">
      <c r="A3285" s="1" t="s">
        <v>2941</v>
      </c>
      <c r="B3285" s="1" t="s">
        <v>2941</v>
      </c>
      <c r="C3285" s="1" t="s">
        <v>5310</v>
      </c>
      <c r="D3285" s="1">
        <v>17.600000000000001</v>
      </c>
      <c r="E3285" s="1" t="s">
        <v>5315</v>
      </c>
      <c r="F3285" s="1">
        <v>3</v>
      </c>
      <c r="G3285" s="1" t="str">
        <f t="shared" si="124"/>
        <v>3/9</v>
      </c>
      <c r="H3285" s="1">
        <v>1880</v>
      </c>
      <c r="I3285" s="1">
        <v>92.5</v>
      </c>
      <c r="J3285" s="1">
        <v>100</v>
      </c>
      <c r="K3285" s="1" t="s">
        <v>2006</v>
      </c>
      <c r="L3285" s="1" t="s">
        <v>4669</v>
      </c>
      <c r="M3285" s="1">
        <v>2016</v>
      </c>
      <c r="N3285" s="1">
        <v>44.005775</v>
      </c>
      <c r="O3285" s="1">
        <v>-78.582352999999998</v>
      </c>
      <c r="P3285" s="1" t="s">
        <v>5312</v>
      </c>
      <c r="Q3285" s="1" t="s">
        <v>5313</v>
      </c>
      <c r="R3285" s="1" t="s">
        <v>22</v>
      </c>
    </row>
    <row r="3286" spans="1:18" hidden="1" x14ac:dyDescent="0.3">
      <c r="A3286" s="1" t="s">
        <v>2941</v>
      </c>
      <c r="B3286" s="1" t="s">
        <v>2941</v>
      </c>
      <c r="C3286" s="1" t="s">
        <v>5310</v>
      </c>
      <c r="D3286" s="1">
        <v>17.600000000000001</v>
      </c>
      <c r="E3286" s="1" t="s">
        <v>5316</v>
      </c>
      <c r="F3286" s="1">
        <v>4</v>
      </c>
      <c r="G3286" s="1" t="str">
        <f t="shared" si="124"/>
        <v>4/9</v>
      </c>
      <c r="H3286" s="1">
        <v>1880</v>
      </c>
      <c r="I3286" s="1">
        <v>92.5</v>
      </c>
      <c r="J3286" s="1">
        <v>100</v>
      </c>
      <c r="K3286" s="1" t="s">
        <v>2006</v>
      </c>
      <c r="L3286" s="1" t="s">
        <v>4669</v>
      </c>
      <c r="M3286" s="1">
        <v>2016</v>
      </c>
      <c r="N3286" s="1">
        <v>44.007992000000002</v>
      </c>
      <c r="O3286" s="1">
        <v>-78.582874000000004</v>
      </c>
      <c r="P3286" s="1" t="s">
        <v>5312</v>
      </c>
      <c r="Q3286" s="1" t="s">
        <v>5313</v>
      </c>
      <c r="R3286" s="1" t="s">
        <v>22</v>
      </c>
    </row>
    <row r="3287" spans="1:18" hidden="1" x14ac:dyDescent="0.3">
      <c r="A3287" s="1" t="s">
        <v>2941</v>
      </c>
      <c r="B3287" s="1" t="s">
        <v>2941</v>
      </c>
      <c r="C3287" s="1" t="s">
        <v>5310</v>
      </c>
      <c r="D3287" s="1">
        <v>17.600000000000001</v>
      </c>
      <c r="E3287" s="1" t="s">
        <v>5317</v>
      </c>
      <c r="F3287" s="1">
        <v>5</v>
      </c>
      <c r="G3287" s="1" t="str">
        <f t="shared" si="124"/>
        <v>5/9</v>
      </c>
      <c r="H3287" s="1">
        <v>1880</v>
      </c>
      <c r="I3287" s="1">
        <v>92.5</v>
      </c>
      <c r="J3287" s="1">
        <v>100</v>
      </c>
      <c r="K3287" s="1" t="s">
        <v>2006</v>
      </c>
      <c r="L3287" s="1" t="s">
        <v>4669</v>
      </c>
      <c r="M3287" s="1">
        <v>2016</v>
      </c>
      <c r="N3287" s="1">
        <v>44.009970000000003</v>
      </c>
      <c r="O3287" s="1">
        <v>-78.581059999999994</v>
      </c>
      <c r="P3287" s="1" t="s">
        <v>5312</v>
      </c>
      <c r="Q3287" s="1" t="s">
        <v>5313</v>
      </c>
      <c r="R3287" s="1" t="s">
        <v>22</v>
      </c>
    </row>
    <row r="3288" spans="1:18" hidden="1" x14ac:dyDescent="0.3">
      <c r="A3288" s="1" t="s">
        <v>2941</v>
      </c>
      <c r="B3288" s="1" t="s">
        <v>2941</v>
      </c>
      <c r="C3288" s="1" t="s">
        <v>5310</v>
      </c>
      <c r="D3288" s="1">
        <v>17.600000000000001</v>
      </c>
      <c r="E3288" s="1" t="s">
        <v>5318</v>
      </c>
      <c r="F3288" s="1">
        <v>6</v>
      </c>
      <c r="G3288" s="1" t="str">
        <f t="shared" si="124"/>
        <v>6/9</v>
      </c>
      <c r="H3288" s="1">
        <v>2050</v>
      </c>
      <c r="I3288" s="1">
        <v>92.5</v>
      </c>
      <c r="J3288" s="1">
        <v>100</v>
      </c>
      <c r="K3288" s="1" t="s">
        <v>2006</v>
      </c>
      <c r="L3288" s="1" t="s">
        <v>4669</v>
      </c>
      <c r="M3288" s="1">
        <v>2016</v>
      </c>
      <c r="N3288" s="1">
        <v>44.011330899999997</v>
      </c>
      <c r="O3288" s="1">
        <v>-78.576566600000007</v>
      </c>
      <c r="Q3288" s="1" t="s">
        <v>5313</v>
      </c>
      <c r="R3288" s="1" t="s">
        <v>22</v>
      </c>
    </row>
    <row r="3289" spans="1:18" hidden="1" x14ac:dyDescent="0.3">
      <c r="A3289" s="1" t="s">
        <v>2941</v>
      </c>
      <c r="B3289" s="1" t="s">
        <v>2941</v>
      </c>
      <c r="C3289" s="1" t="s">
        <v>5310</v>
      </c>
      <c r="D3289" s="1">
        <v>17.600000000000001</v>
      </c>
      <c r="E3289" s="1" t="s">
        <v>5319</v>
      </c>
      <c r="F3289" s="1">
        <v>7</v>
      </c>
      <c r="G3289" s="1" t="str">
        <f t="shared" si="124"/>
        <v>7/9</v>
      </c>
      <c r="H3289" s="1">
        <v>2050</v>
      </c>
      <c r="I3289" s="1">
        <v>92.5</v>
      </c>
      <c r="J3289" s="1">
        <v>100</v>
      </c>
      <c r="K3289" s="1" t="s">
        <v>2006</v>
      </c>
      <c r="L3289" s="1" t="s">
        <v>4669</v>
      </c>
      <c r="M3289" s="1">
        <v>2016</v>
      </c>
      <c r="N3289" s="1">
        <v>44.009376000000003</v>
      </c>
      <c r="O3289" s="1">
        <v>-78.575969000000001</v>
      </c>
      <c r="Q3289" s="1" t="s">
        <v>5313</v>
      </c>
      <c r="R3289" s="1" t="s">
        <v>22</v>
      </c>
    </row>
    <row r="3290" spans="1:18" hidden="1" x14ac:dyDescent="0.3">
      <c r="A3290" s="1" t="s">
        <v>2941</v>
      </c>
      <c r="B3290" s="1" t="s">
        <v>2941</v>
      </c>
      <c r="C3290" s="1" t="s">
        <v>5310</v>
      </c>
      <c r="D3290" s="1">
        <v>17.600000000000001</v>
      </c>
      <c r="E3290" s="1" t="s">
        <v>5320</v>
      </c>
      <c r="F3290" s="1">
        <v>8</v>
      </c>
      <c r="G3290" s="1" t="str">
        <f t="shared" si="124"/>
        <v>8/9</v>
      </c>
      <c r="H3290" s="1">
        <v>2050</v>
      </c>
      <c r="I3290" s="1">
        <v>92.5</v>
      </c>
      <c r="J3290" s="1">
        <v>100</v>
      </c>
      <c r="K3290" s="1" t="s">
        <v>2006</v>
      </c>
      <c r="L3290" s="1" t="s">
        <v>4669</v>
      </c>
      <c r="M3290" s="1">
        <v>2016</v>
      </c>
      <c r="N3290" s="1">
        <v>44.007646999999999</v>
      </c>
      <c r="O3290" s="1">
        <v>-78.578047999999995</v>
      </c>
      <c r="Q3290" s="1" t="s">
        <v>5313</v>
      </c>
      <c r="R3290" s="1" t="s">
        <v>22</v>
      </c>
    </row>
    <row r="3291" spans="1:18" hidden="1" x14ac:dyDescent="0.3">
      <c r="A3291" s="1" t="s">
        <v>2941</v>
      </c>
      <c r="B3291" s="1" t="s">
        <v>2941</v>
      </c>
      <c r="C3291" s="1" t="s">
        <v>5310</v>
      </c>
      <c r="D3291" s="1">
        <v>17.600000000000001</v>
      </c>
      <c r="E3291" s="1" t="s">
        <v>5321</v>
      </c>
      <c r="F3291" s="1">
        <v>9</v>
      </c>
      <c r="G3291" s="1" t="str">
        <f t="shared" si="124"/>
        <v>9/9</v>
      </c>
      <c r="H3291" s="1">
        <v>2050</v>
      </c>
      <c r="I3291" s="1">
        <v>92.5</v>
      </c>
      <c r="J3291" s="1">
        <v>100</v>
      </c>
      <c r="K3291" s="1" t="s">
        <v>2006</v>
      </c>
      <c r="L3291" s="1" t="s">
        <v>4669</v>
      </c>
      <c r="M3291" s="1">
        <v>2016</v>
      </c>
      <c r="N3291" s="1">
        <v>44.0133017</v>
      </c>
      <c r="O3291" s="1">
        <v>-78.577768399999997</v>
      </c>
      <c r="Q3291" s="1" t="s">
        <v>5313</v>
      </c>
      <c r="R3291" s="1" t="s">
        <v>22</v>
      </c>
    </row>
    <row r="3292" spans="1:18" hidden="1" x14ac:dyDescent="0.3">
      <c r="A3292" s="1" t="s">
        <v>2941</v>
      </c>
      <c r="B3292" s="1" t="s">
        <v>2941</v>
      </c>
      <c r="C3292" s="1" t="s">
        <v>4154</v>
      </c>
      <c r="D3292" s="1">
        <v>10</v>
      </c>
      <c r="E3292" s="1" t="s">
        <v>4155</v>
      </c>
      <c r="F3292" s="1">
        <v>1</v>
      </c>
      <c r="G3292" s="1" t="str">
        <f>F3292&amp;"/"&amp;5</f>
        <v>1/5</v>
      </c>
      <c r="H3292" s="1">
        <v>2000</v>
      </c>
      <c r="I3292" s="1">
        <v>97</v>
      </c>
      <c r="J3292" s="1">
        <v>90</v>
      </c>
      <c r="K3292" s="1" t="s">
        <v>860</v>
      </c>
      <c r="L3292" s="1" t="s">
        <v>4156</v>
      </c>
      <c r="M3292" s="1">
        <v>2013</v>
      </c>
      <c r="N3292" s="1">
        <v>42.518850746170003</v>
      </c>
      <c r="O3292" s="1">
        <v>-81.757073905947493</v>
      </c>
      <c r="Q3292" s="1" t="s">
        <v>4157</v>
      </c>
      <c r="R3292" s="1" t="s">
        <v>22</v>
      </c>
    </row>
    <row r="3293" spans="1:18" hidden="1" x14ac:dyDescent="0.3">
      <c r="A3293" s="1" t="s">
        <v>2941</v>
      </c>
      <c r="B3293" s="1" t="s">
        <v>2941</v>
      </c>
      <c r="C3293" s="1" t="s">
        <v>4154</v>
      </c>
      <c r="D3293" s="1">
        <v>10</v>
      </c>
      <c r="E3293" s="1" t="s">
        <v>4158</v>
      </c>
      <c r="F3293" s="1">
        <v>2</v>
      </c>
      <c r="G3293" s="1" t="str">
        <f>F3293&amp;"/"&amp;5</f>
        <v>2/5</v>
      </c>
      <c r="H3293" s="1">
        <v>2000</v>
      </c>
      <c r="I3293" s="1">
        <v>97</v>
      </c>
      <c r="J3293" s="1">
        <v>90</v>
      </c>
      <c r="K3293" s="1" t="s">
        <v>860</v>
      </c>
      <c r="L3293" s="1" t="s">
        <v>4156</v>
      </c>
      <c r="M3293" s="1">
        <v>2013</v>
      </c>
      <c r="N3293" s="1">
        <v>42.522541768130402</v>
      </c>
      <c r="O3293" s="1">
        <v>-81.749354157054498</v>
      </c>
      <c r="Q3293" s="1" t="s">
        <v>4157</v>
      </c>
      <c r="R3293" s="1" t="s">
        <v>22</v>
      </c>
    </row>
    <row r="3294" spans="1:18" hidden="1" x14ac:dyDescent="0.3">
      <c r="A3294" s="1" t="s">
        <v>2941</v>
      </c>
      <c r="B3294" s="1" t="s">
        <v>2941</v>
      </c>
      <c r="C3294" s="1" t="s">
        <v>4154</v>
      </c>
      <c r="D3294" s="1">
        <v>10</v>
      </c>
      <c r="E3294" s="1" t="s">
        <v>4159</v>
      </c>
      <c r="F3294" s="1">
        <v>3</v>
      </c>
      <c r="G3294" s="1" t="str">
        <f>F3294&amp;"/"&amp;5</f>
        <v>3/5</v>
      </c>
      <c r="H3294" s="1">
        <v>2000</v>
      </c>
      <c r="I3294" s="1">
        <v>97</v>
      </c>
      <c r="J3294" s="1">
        <v>90</v>
      </c>
      <c r="K3294" s="1" t="s">
        <v>860</v>
      </c>
      <c r="L3294" s="1" t="s">
        <v>4156</v>
      </c>
      <c r="M3294" s="1">
        <v>2013</v>
      </c>
      <c r="N3294" s="1">
        <v>42.525429348272503</v>
      </c>
      <c r="O3294" s="1">
        <v>-81.745014688092098</v>
      </c>
      <c r="Q3294" s="1" t="s">
        <v>4157</v>
      </c>
      <c r="R3294" s="1" t="s">
        <v>22</v>
      </c>
    </row>
    <row r="3295" spans="1:18" hidden="1" x14ac:dyDescent="0.3">
      <c r="A3295" s="1" t="s">
        <v>2941</v>
      </c>
      <c r="B3295" s="1" t="s">
        <v>2941</v>
      </c>
      <c r="C3295" s="1" t="s">
        <v>4154</v>
      </c>
      <c r="D3295" s="1">
        <v>10</v>
      </c>
      <c r="E3295" s="1" t="s">
        <v>4160</v>
      </c>
      <c r="F3295" s="1">
        <v>4</v>
      </c>
      <c r="G3295" s="1" t="str">
        <f>F3295&amp;"/"&amp;5</f>
        <v>4/5</v>
      </c>
      <c r="H3295" s="1">
        <v>2000</v>
      </c>
      <c r="I3295" s="1">
        <v>97</v>
      </c>
      <c r="J3295" s="1">
        <v>90</v>
      </c>
      <c r="K3295" s="1" t="s">
        <v>860</v>
      </c>
      <c r="L3295" s="1" t="s">
        <v>4156</v>
      </c>
      <c r="M3295" s="1">
        <v>2013</v>
      </c>
      <c r="N3295" s="1">
        <v>42.519744591915703</v>
      </c>
      <c r="O3295" s="1">
        <v>-81.7372090814317</v>
      </c>
      <c r="Q3295" s="1" t="s">
        <v>4157</v>
      </c>
      <c r="R3295" s="1" t="s">
        <v>22</v>
      </c>
    </row>
    <row r="3296" spans="1:18" hidden="1" x14ac:dyDescent="0.3">
      <c r="A3296" s="1" t="s">
        <v>2941</v>
      </c>
      <c r="B3296" s="1" t="s">
        <v>2941</v>
      </c>
      <c r="C3296" s="1" t="s">
        <v>4154</v>
      </c>
      <c r="D3296" s="1">
        <v>10</v>
      </c>
      <c r="E3296" s="1" t="s">
        <v>4161</v>
      </c>
      <c r="F3296" s="1">
        <v>5</v>
      </c>
      <c r="G3296" s="1" t="str">
        <f>F3296&amp;"/"&amp;5</f>
        <v>5/5</v>
      </c>
      <c r="H3296" s="1">
        <v>2000</v>
      </c>
      <c r="I3296" s="1">
        <v>97</v>
      </c>
      <c r="J3296" s="1">
        <v>90</v>
      </c>
      <c r="K3296" s="1" t="s">
        <v>860</v>
      </c>
      <c r="L3296" s="1" t="s">
        <v>4156</v>
      </c>
      <c r="M3296" s="1">
        <v>2013</v>
      </c>
      <c r="N3296" s="1">
        <v>42.511852552622599</v>
      </c>
      <c r="O3296" s="1">
        <v>-81.735286226054697</v>
      </c>
      <c r="Q3296" s="1" t="s">
        <v>4157</v>
      </c>
      <c r="R3296" s="1" t="s">
        <v>22</v>
      </c>
    </row>
    <row r="3297" spans="1:18" hidden="1" x14ac:dyDescent="0.3">
      <c r="A3297" s="1" t="s">
        <v>2941</v>
      </c>
      <c r="B3297" s="1" t="s">
        <v>2941</v>
      </c>
      <c r="C3297" s="1" t="s">
        <v>3579</v>
      </c>
      <c r="D3297" s="1">
        <v>50.6</v>
      </c>
      <c r="E3297" s="1" t="s">
        <v>3580</v>
      </c>
      <c r="F3297" s="1">
        <v>1</v>
      </c>
      <c r="G3297" s="1" t="str">
        <f t="shared" ref="G3297:G3318" si="125">F3297&amp;"/"&amp;22</f>
        <v>1/22</v>
      </c>
      <c r="H3297" s="1">
        <v>2300</v>
      </c>
      <c r="I3297" s="1">
        <v>101</v>
      </c>
      <c r="J3297" s="1">
        <v>80</v>
      </c>
      <c r="K3297" s="1" t="s">
        <v>866</v>
      </c>
      <c r="L3297" s="1" t="s">
        <v>2044</v>
      </c>
      <c r="M3297" s="1">
        <v>2010</v>
      </c>
      <c r="N3297" s="1">
        <v>42.167216929887402</v>
      </c>
      <c r="O3297" s="1">
        <v>-82.668787818252298</v>
      </c>
      <c r="Q3297" s="1" t="s">
        <v>3581</v>
      </c>
      <c r="R3297" s="1" t="s">
        <v>22</v>
      </c>
    </row>
    <row r="3298" spans="1:18" hidden="1" x14ac:dyDescent="0.3">
      <c r="A3298" s="1" t="s">
        <v>2941</v>
      </c>
      <c r="B3298" s="1" t="s">
        <v>2941</v>
      </c>
      <c r="C3298" s="1" t="s">
        <v>3579</v>
      </c>
      <c r="D3298" s="1">
        <v>50.6</v>
      </c>
      <c r="E3298" s="1" t="s">
        <v>3582</v>
      </c>
      <c r="F3298" s="1">
        <v>2</v>
      </c>
      <c r="G3298" s="1" t="str">
        <f t="shared" si="125"/>
        <v>2/22</v>
      </c>
      <c r="H3298" s="1">
        <v>2300</v>
      </c>
      <c r="I3298" s="1">
        <v>101</v>
      </c>
      <c r="J3298" s="1">
        <v>80</v>
      </c>
      <c r="K3298" s="1" t="s">
        <v>866</v>
      </c>
      <c r="L3298" s="1" t="s">
        <v>2044</v>
      </c>
      <c r="M3298" s="1">
        <v>2010</v>
      </c>
      <c r="N3298" s="1">
        <v>42.168142136423597</v>
      </c>
      <c r="O3298" s="1">
        <v>-82.680410681514104</v>
      </c>
      <c r="Q3298" s="1" t="s">
        <v>3581</v>
      </c>
      <c r="R3298" s="1" t="s">
        <v>22</v>
      </c>
    </row>
    <row r="3299" spans="1:18" hidden="1" x14ac:dyDescent="0.3">
      <c r="A3299" s="1" t="s">
        <v>2941</v>
      </c>
      <c r="B3299" s="1" t="s">
        <v>2941</v>
      </c>
      <c r="C3299" s="1" t="s">
        <v>3579</v>
      </c>
      <c r="D3299" s="1">
        <v>50.6</v>
      </c>
      <c r="E3299" s="1" t="s">
        <v>3583</v>
      </c>
      <c r="F3299" s="1">
        <v>3</v>
      </c>
      <c r="G3299" s="1" t="str">
        <f t="shared" si="125"/>
        <v>3/22</v>
      </c>
      <c r="H3299" s="1">
        <v>2300</v>
      </c>
      <c r="I3299" s="1">
        <v>101</v>
      </c>
      <c r="J3299" s="1">
        <v>80</v>
      </c>
      <c r="K3299" s="1" t="s">
        <v>866</v>
      </c>
      <c r="L3299" s="1" t="s">
        <v>2044</v>
      </c>
      <c r="M3299" s="1">
        <v>2010</v>
      </c>
      <c r="N3299" s="1">
        <v>42.157475260578799</v>
      </c>
      <c r="O3299" s="1">
        <v>-82.716585978479998</v>
      </c>
      <c r="Q3299" s="1" t="s">
        <v>3581</v>
      </c>
      <c r="R3299" s="1" t="s">
        <v>22</v>
      </c>
    </row>
    <row r="3300" spans="1:18" hidden="1" x14ac:dyDescent="0.3">
      <c r="A3300" s="1" t="s">
        <v>2941</v>
      </c>
      <c r="B3300" s="1" t="s">
        <v>2941</v>
      </c>
      <c r="C3300" s="1" t="s">
        <v>3579</v>
      </c>
      <c r="D3300" s="1">
        <v>50.6</v>
      </c>
      <c r="E3300" s="1" t="s">
        <v>3584</v>
      </c>
      <c r="F3300" s="1">
        <v>4</v>
      </c>
      <c r="G3300" s="1" t="str">
        <f t="shared" si="125"/>
        <v>4/22</v>
      </c>
      <c r="H3300" s="1">
        <v>2300</v>
      </c>
      <c r="I3300" s="1">
        <v>101</v>
      </c>
      <c r="J3300" s="1">
        <v>80</v>
      </c>
      <c r="K3300" s="1" t="s">
        <v>866</v>
      </c>
      <c r="L3300" s="1" t="s">
        <v>2044</v>
      </c>
      <c r="M3300" s="1">
        <v>2010</v>
      </c>
      <c r="N3300" s="1">
        <v>42.157185233741203</v>
      </c>
      <c r="O3300" s="1">
        <v>-82.708923331582</v>
      </c>
      <c r="Q3300" s="1" t="s">
        <v>3581</v>
      </c>
      <c r="R3300" s="1" t="s">
        <v>22</v>
      </c>
    </row>
    <row r="3301" spans="1:18" hidden="1" x14ac:dyDescent="0.3">
      <c r="A3301" s="1" t="s">
        <v>2941</v>
      </c>
      <c r="B3301" s="1" t="s">
        <v>2941</v>
      </c>
      <c r="C3301" s="1" t="s">
        <v>3579</v>
      </c>
      <c r="D3301" s="1">
        <v>50.6</v>
      </c>
      <c r="E3301" s="1" t="s">
        <v>3585</v>
      </c>
      <c r="F3301" s="1">
        <v>5</v>
      </c>
      <c r="G3301" s="1" t="str">
        <f t="shared" si="125"/>
        <v>5/22</v>
      </c>
      <c r="H3301" s="1">
        <v>2300</v>
      </c>
      <c r="I3301" s="1">
        <v>101</v>
      </c>
      <c r="J3301" s="1">
        <v>80</v>
      </c>
      <c r="K3301" s="1" t="s">
        <v>866</v>
      </c>
      <c r="L3301" s="1" t="s">
        <v>2044</v>
      </c>
      <c r="M3301" s="1">
        <v>2010</v>
      </c>
      <c r="N3301" s="1">
        <v>42.157417649638901</v>
      </c>
      <c r="O3301" s="1">
        <v>-82.698398473268099</v>
      </c>
      <c r="Q3301" s="1" t="s">
        <v>3581</v>
      </c>
      <c r="R3301" s="1" t="s">
        <v>22</v>
      </c>
    </row>
    <row r="3302" spans="1:18" hidden="1" x14ac:dyDescent="0.3">
      <c r="A3302" s="1" t="s">
        <v>2941</v>
      </c>
      <c r="B3302" s="1" t="s">
        <v>2941</v>
      </c>
      <c r="C3302" s="1" t="s">
        <v>3579</v>
      </c>
      <c r="D3302" s="1">
        <v>50.6</v>
      </c>
      <c r="E3302" s="1" t="s">
        <v>3586</v>
      </c>
      <c r="F3302" s="1">
        <v>6</v>
      </c>
      <c r="G3302" s="1" t="str">
        <f t="shared" si="125"/>
        <v>6/22</v>
      </c>
      <c r="H3302" s="1">
        <v>2300</v>
      </c>
      <c r="I3302" s="1">
        <v>101</v>
      </c>
      <c r="J3302" s="1">
        <v>80</v>
      </c>
      <c r="K3302" s="1" t="s">
        <v>866</v>
      </c>
      <c r="L3302" s="1" t="s">
        <v>2044</v>
      </c>
      <c r="M3302" s="1">
        <v>2010</v>
      </c>
      <c r="N3302" s="1">
        <v>42.155205496910398</v>
      </c>
      <c r="O3302" s="1">
        <v>-82.674111930409296</v>
      </c>
      <c r="Q3302" s="1" t="s">
        <v>3581</v>
      </c>
      <c r="R3302" s="1" t="s">
        <v>22</v>
      </c>
    </row>
    <row r="3303" spans="1:18" hidden="1" x14ac:dyDescent="0.3">
      <c r="A3303" s="1" t="s">
        <v>2941</v>
      </c>
      <c r="B3303" s="1" t="s">
        <v>2941</v>
      </c>
      <c r="C3303" s="1" t="s">
        <v>3579</v>
      </c>
      <c r="D3303" s="1">
        <v>50.6</v>
      </c>
      <c r="E3303" s="1" t="s">
        <v>3587</v>
      </c>
      <c r="F3303" s="1">
        <v>7</v>
      </c>
      <c r="G3303" s="1" t="str">
        <f t="shared" si="125"/>
        <v>7/22</v>
      </c>
      <c r="H3303" s="1">
        <v>2300</v>
      </c>
      <c r="I3303" s="1">
        <v>101</v>
      </c>
      <c r="J3303" s="1">
        <v>80</v>
      </c>
      <c r="K3303" s="1" t="s">
        <v>866</v>
      </c>
      <c r="L3303" s="1" t="s">
        <v>2044</v>
      </c>
      <c r="M3303" s="1">
        <v>2010</v>
      </c>
      <c r="N3303" s="1">
        <v>42.1438916939317</v>
      </c>
      <c r="O3303" s="1">
        <v>-82.667594689925096</v>
      </c>
      <c r="Q3303" s="1" t="s">
        <v>3581</v>
      </c>
      <c r="R3303" s="1" t="s">
        <v>22</v>
      </c>
    </row>
    <row r="3304" spans="1:18" hidden="1" x14ac:dyDescent="0.3">
      <c r="A3304" s="1" t="s">
        <v>2941</v>
      </c>
      <c r="B3304" s="1" t="s">
        <v>2941</v>
      </c>
      <c r="C3304" s="1" t="s">
        <v>3579</v>
      </c>
      <c r="D3304" s="1">
        <v>50.6</v>
      </c>
      <c r="E3304" s="1" t="s">
        <v>3588</v>
      </c>
      <c r="F3304" s="1">
        <v>8</v>
      </c>
      <c r="G3304" s="1" t="str">
        <f t="shared" si="125"/>
        <v>8/22</v>
      </c>
      <c r="H3304" s="1">
        <v>2300</v>
      </c>
      <c r="I3304" s="1">
        <v>101</v>
      </c>
      <c r="J3304" s="1">
        <v>80</v>
      </c>
      <c r="K3304" s="1" t="s">
        <v>866</v>
      </c>
      <c r="L3304" s="1" t="s">
        <v>2044</v>
      </c>
      <c r="M3304" s="1">
        <v>2010</v>
      </c>
      <c r="N3304" s="1">
        <v>42.144316617823499</v>
      </c>
      <c r="O3304" s="1">
        <v>-82.683770772585405</v>
      </c>
      <c r="Q3304" s="1" t="s">
        <v>3581</v>
      </c>
      <c r="R3304" s="1" t="s">
        <v>22</v>
      </c>
    </row>
    <row r="3305" spans="1:18" hidden="1" x14ac:dyDescent="0.3">
      <c r="A3305" s="1" t="s">
        <v>2941</v>
      </c>
      <c r="B3305" s="1" t="s">
        <v>2941</v>
      </c>
      <c r="C3305" s="1" t="s">
        <v>3579</v>
      </c>
      <c r="D3305" s="1">
        <v>50.6</v>
      </c>
      <c r="E3305" s="1" t="s">
        <v>3589</v>
      </c>
      <c r="F3305" s="1">
        <v>9</v>
      </c>
      <c r="G3305" s="1" t="str">
        <f t="shared" si="125"/>
        <v>9/22</v>
      </c>
      <c r="H3305" s="1">
        <v>2300</v>
      </c>
      <c r="I3305" s="1">
        <v>101</v>
      </c>
      <c r="J3305" s="1">
        <v>80</v>
      </c>
      <c r="K3305" s="1" t="s">
        <v>866</v>
      </c>
      <c r="L3305" s="1" t="s">
        <v>2044</v>
      </c>
      <c r="M3305" s="1">
        <v>2010</v>
      </c>
      <c r="N3305" s="1">
        <v>42.1449834844802</v>
      </c>
      <c r="O3305" s="1">
        <v>-82.699260034295307</v>
      </c>
      <c r="Q3305" s="1" t="s">
        <v>3581</v>
      </c>
      <c r="R3305" s="1" t="s">
        <v>22</v>
      </c>
    </row>
    <row r="3306" spans="1:18" hidden="1" x14ac:dyDescent="0.3">
      <c r="A3306" s="1" t="s">
        <v>2941</v>
      </c>
      <c r="B3306" s="1" t="s">
        <v>2941</v>
      </c>
      <c r="C3306" s="1" t="s">
        <v>3579</v>
      </c>
      <c r="D3306" s="1">
        <v>50.6</v>
      </c>
      <c r="E3306" s="1" t="s">
        <v>3590</v>
      </c>
      <c r="F3306" s="1">
        <v>10</v>
      </c>
      <c r="G3306" s="1" t="str">
        <f t="shared" si="125"/>
        <v>10/22</v>
      </c>
      <c r="H3306" s="1">
        <v>2300</v>
      </c>
      <c r="I3306" s="1">
        <v>101</v>
      </c>
      <c r="J3306" s="1">
        <v>80</v>
      </c>
      <c r="K3306" s="1" t="s">
        <v>866</v>
      </c>
      <c r="L3306" s="1" t="s">
        <v>2044</v>
      </c>
      <c r="M3306" s="1">
        <v>2010</v>
      </c>
      <c r="N3306" s="1">
        <v>42.143859725495702</v>
      </c>
      <c r="O3306" s="1">
        <v>-82.708234385325795</v>
      </c>
      <c r="Q3306" s="1" t="s">
        <v>3581</v>
      </c>
      <c r="R3306" s="1" t="s">
        <v>22</v>
      </c>
    </row>
    <row r="3307" spans="1:18" hidden="1" x14ac:dyDescent="0.3">
      <c r="A3307" s="1" t="s">
        <v>2941</v>
      </c>
      <c r="B3307" s="1" t="s">
        <v>2941</v>
      </c>
      <c r="C3307" s="1" t="s">
        <v>3579</v>
      </c>
      <c r="D3307" s="1">
        <v>50.6</v>
      </c>
      <c r="E3307" s="1" t="s">
        <v>3591</v>
      </c>
      <c r="F3307" s="1">
        <v>11</v>
      </c>
      <c r="G3307" s="1" t="str">
        <f t="shared" si="125"/>
        <v>11/22</v>
      </c>
      <c r="H3307" s="1">
        <v>2300</v>
      </c>
      <c r="I3307" s="1">
        <v>101</v>
      </c>
      <c r="J3307" s="1">
        <v>80</v>
      </c>
      <c r="K3307" s="1" t="s">
        <v>866</v>
      </c>
      <c r="L3307" s="1" t="s">
        <v>2044</v>
      </c>
      <c r="M3307" s="1">
        <v>2010</v>
      </c>
      <c r="N3307" s="1">
        <v>42.143554509744803</v>
      </c>
      <c r="O3307" s="1">
        <v>-82.720599570236104</v>
      </c>
      <c r="Q3307" s="1" t="s">
        <v>3581</v>
      </c>
      <c r="R3307" s="1" t="s">
        <v>22</v>
      </c>
    </row>
    <row r="3308" spans="1:18" hidden="1" x14ac:dyDescent="0.3">
      <c r="A3308" s="1" t="s">
        <v>2941</v>
      </c>
      <c r="B3308" s="1" t="s">
        <v>2941</v>
      </c>
      <c r="C3308" s="1" t="s">
        <v>3579</v>
      </c>
      <c r="D3308" s="1">
        <v>50.6</v>
      </c>
      <c r="E3308" s="1" t="s">
        <v>3592</v>
      </c>
      <c r="F3308" s="1">
        <v>12</v>
      </c>
      <c r="G3308" s="1" t="str">
        <f t="shared" si="125"/>
        <v>12/22</v>
      </c>
      <c r="H3308" s="1">
        <v>2300</v>
      </c>
      <c r="I3308" s="1">
        <v>101</v>
      </c>
      <c r="J3308" s="1">
        <v>80</v>
      </c>
      <c r="K3308" s="1" t="s">
        <v>866</v>
      </c>
      <c r="L3308" s="1" t="s">
        <v>2044</v>
      </c>
      <c r="M3308" s="1">
        <v>2010</v>
      </c>
      <c r="N3308" s="1">
        <v>42.1318286816377</v>
      </c>
      <c r="O3308" s="1">
        <v>-82.708316373977794</v>
      </c>
      <c r="Q3308" s="1" t="s">
        <v>3581</v>
      </c>
      <c r="R3308" s="1" t="s">
        <v>22</v>
      </c>
    </row>
    <row r="3309" spans="1:18" hidden="1" x14ac:dyDescent="0.3">
      <c r="A3309" s="1" t="s">
        <v>2941</v>
      </c>
      <c r="B3309" s="1" t="s">
        <v>2941</v>
      </c>
      <c r="C3309" s="1" t="s">
        <v>3579</v>
      </c>
      <c r="D3309" s="1">
        <v>50.6</v>
      </c>
      <c r="E3309" s="1" t="s">
        <v>3593</v>
      </c>
      <c r="F3309" s="1">
        <v>13</v>
      </c>
      <c r="G3309" s="1" t="str">
        <f t="shared" si="125"/>
        <v>13/22</v>
      </c>
      <c r="H3309" s="1">
        <v>2300</v>
      </c>
      <c r="I3309" s="1">
        <v>101</v>
      </c>
      <c r="J3309" s="1">
        <v>80</v>
      </c>
      <c r="K3309" s="1" t="s">
        <v>866</v>
      </c>
      <c r="L3309" s="1" t="s">
        <v>2044</v>
      </c>
      <c r="M3309" s="1">
        <v>2010</v>
      </c>
      <c r="N3309" s="1">
        <v>42.130363024682502</v>
      </c>
      <c r="O3309" s="1">
        <v>-82.698604548084006</v>
      </c>
      <c r="Q3309" s="1" t="s">
        <v>3581</v>
      </c>
      <c r="R3309" s="1" t="s">
        <v>22</v>
      </c>
    </row>
    <row r="3310" spans="1:18" hidden="1" x14ac:dyDescent="0.3">
      <c r="A3310" s="1" t="s">
        <v>2941</v>
      </c>
      <c r="B3310" s="1" t="s">
        <v>2941</v>
      </c>
      <c r="C3310" s="1" t="s">
        <v>3579</v>
      </c>
      <c r="D3310" s="1">
        <v>50.6</v>
      </c>
      <c r="E3310" s="1" t="s">
        <v>3594</v>
      </c>
      <c r="F3310" s="1">
        <v>14</v>
      </c>
      <c r="G3310" s="1" t="str">
        <f t="shared" si="125"/>
        <v>14/22</v>
      </c>
      <c r="H3310" s="1">
        <v>2300</v>
      </c>
      <c r="I3310" s="1">
        <v>101</v>
      </c>
      <c r="J3310" s="1">
        <v>80</v>
      </c>
      <c r="K3310" s="1" t="s">
        <v>866</v>
      </c>
      <c r="L3310" s="1" t="s">
        <v>2044</v>
      </c>
      <c r="M3310" s="1">
        <v>2010</v>
      </c>
      <c r="N3310" s="1">
        <v>42.126424962626203</v>
      </c>
      <c r="O3310" s="1">
        <v>-82.683452853160702</v>
      </c>
      <c r="Q3310" s="1" t="s">
        <v>3581</v>
      </c>
      <c r="R3310" s="1" t="s">
        <v>22</v>
      </c>
    </row>
    <row r="3311" spans="1:18" hidden="1" x14ac:dyDescent="0.3">
      <c r="A3311" s="1" t="s">
        <v>2941</v>
      </c>
      <c r="B3311" s="1" t="s">
        <v>2941</v>
      </c>
      <c r="C3311" s="1" t="s">
        <v>3579</v>
      </c>
      <c r="D3311" s="1">
        <v>50.6</v>
      </c>
      <c r="E3311" s="1" t="s">
        <v>3595</v>
      </c>
      <c r="F3311" s="1">
        <v>15</v>
      </c>
      <c r="G3311" s="1" t="str">
        <f t="shared" si="125"/>
        <v>15/22</v>
      </c>
      <c r="H3311" s="1">
        <v>2300</v>
      </c>
      <c r="I3311" s="1">
        <v>101</v>
      </c>
      <c r="J3311" s="1">
        <v>80</v>
      </c>
      <c r="K3311" s="1" t="s">
        <v>866</v>
      </c>
      <c r="L3311" s="1" t="s">
        <v>2044</v>
      </c>
      <c r="M3311" s="1">
        <v>2010</v>
      </c>
      <c r="N3311" s="1">
        <v>42.130502478852399</v>
      </c>
      <c r="O3311" s="1">
        <v>-82.672272926869198</v>
      </c>
      <c r="Q3311" s="1" t="s">
        <v>3581</v>
      </c>
      <c r="R3311" s="1" t="s">
        <v>22</v>
      </c>
    </row>
    <row r="3312" spans="1:18" hidden="1" x14ac:dyDescent="0.3">
      <c r="A3312" s="1" t="s">
        <v>2941</v>
      </c>
      <c r="B3312" s="1" t="s">
        <v>2941</v>
      </c>
      <c r="C3312" s="1" t="s">
        <v>3579</v>
      </c>
      <c r="D3312" s="1">
        <v>50.6</v>
      </c>
      <c r="E3312" s="1" t="s">
        <v>3596</v>
      </c>
      <c r="F3312" s="1">
        <v>16</v>
      </c>
      <c r="G3312" s="1" t="str">
        <f t="shared" si="125"/>
        <v>16/22</v>
      </c>
      <c r="H3312" s="1">
        <v>2300</v>
      </c>
      <c r="I3312" s="1">
        <v>101</v>
      </c>
      <c r="J3312" s="1">
        <v>80</v>
      </c>
      <c r="K3312" s="1" t="s">
        <v>866</v>
      </c>
      <c r="L3312" s="1" t="s">
        <v>2044</v>
      </c>
      <c r="M3312" s="1">
        <v>2010</v>
      </c>
      <c r="N3312" s="1">
        <v>42.130346604610999</v>
      </c>
      <c r="O3312" s="1">
        <v>-82.662931423576893</v>
      </c>
      <c r="Q3312" s="1" t="s">
        <v>3581</v>
      </c>
      <c r="R3312" s="1" t="s">
        <v>22</v>
      </c>
    </row>
    <row r="3313" spans="1:18" hidden="1" x14ac:dyDescent="0.3">
      <c r="A3313" s="1" t="s">
        <v>2941</v>
      </c>
      <c r="B3313" s="1" t="s">
        <v>2941</v>
      </c>
      <c r="C3313" s="1" t="s">
        <v>3579</v>
      </c>
      <c r="D3313" s="1">
        <v>50.6</v>
      </c>
      <c r="E3313" s="1" t="s">
        <v>3597</v>
      </c>
      <c r="F3313" s="1">
        <v>17</v>
      </c>
      <c r="G3313" s="1" t="str">
        <f t="shared" si="125"/>
        <v>17/22</v>
      </c>
      <c r="H3313" s="1">
        <v>2300</v>
      </c>
      <c r="I3313" s="1">
        <v>101</v>
      </c>
      <c r="J3313" s="1">
        <v>80</v>
      </c>
      <c r="K3313" s="1" t="s">
        <v>866</v>
      </c>
      <c r="L3313" s="1" t="s">
        <v>2044</v>
      </c>
      <c r="M3313" s="1">
        <v>2010</v>
      </c>
      <c r="N3313" s="1">
        <v>42.128769475775798</v>
      </c>
      <c r="O3313" s="1">
        <v>-82.657455237194299</v>
      </c>
      <c r="Q3313" s="1" t="s">
        <v>3581</v>
      </c>
      <c r="R3313" s="1" t="s">
        <v>22</v>
      </c>
    </row>
    <row r="3314" spans="1:18" hidden="1" x14ac:dyDescent="0.3">
      <c r="A3314" s="1" t="s">
        <v>2941</v>
      </c>
      <c r="B3314" s="1" t="s">
        <v>2941</v>
      </c>
      <c r="C3314" s="1" t="s">
        <v>3579</v>
      </c>
      <c r="D3314" s="1">
        <v>50.6</v>
      </c>
      <c r="E3314" s="1" t="s">
        <v>3598</v>
      </c>
      <c r="F3314" s="1">
        <v>18</v>
      </c>
      <c r="G3314" s="1" t="str">
        <f t="shared" si="125"/>
        <v>18/22</v>
      </c>
      <c r="H3314" s="1">
        <v>2300</v>
      </c>
      <c r="I3314" s="1">
        <v>101</v>
      </c>
      <c r="J3314" s="1">
        <v>80</v>
      </c>
      <c r="K3314" s="1" t="s">
        <v>866</v>
      </c>
      <c r="L3314" s="1" t="s">
        <v>2044</v>
      </c>
      <c r="M3314" s="1">
        <v>2010</v>
      </c>
      <c r="N3314" s="1">
        <v>42.1186369924921</v>
      </c>
      <c r="O3314" s="1">
        <v>-82.673579516041798</v>
      </c>
      <c r="Q3314" s="1" t="s">
        <v>3581</v>
      </c>
      <c r="R3314" s="1" t="s">
        <v>22</v>
      </c>
    </row>
    <row r="3315" spans="1:18" hidden="1" x14ac:dyDescent="0.3">
      <c r="A3315" s="1" t="s">
        <v>2941</v>
      </c>
      <c r="B3315" s="1" t="s">
        <v>2941</v>
      </c>
      <c r="C3315" s="1" t="s">
        <v>3579</v>
      </c>
      <c r="D3315" s="1">
        <v>50.6</v>
      </c>
      <c r="E3315" s="1" t="s">
        <v>3599</v>
      </c>
      <c r="F3315" s="1">
        <v>19</v>
      </c>
      <c r="G3315" s="1" t="str">
        <f t="shared" si="125"/>
        <v>19/22</v>
      </c>
      <c r="H3315" s="1">
        <v>2300</v>
      </c>
      <c r="I3315" s="1">
        <v>101</v>
      </c>
      <c r="J3315" s="1">
        <v>80</v>
      </c>
      <c r="K3315" s="1" t="s">
        <v>866</v>
      </c>
      <c r="L3315" s="1" t="s">
        <v>2044</v>
      </c>
      <c r="M3315" s="1">
        <v>2010</v>
      </c>
      <c r="N3315" s="1">
        <v>42.119301559544901</v>
      </c>
      <c r="O3315" s="1">
        <v>-82.679955008619004</v>
      </c>
      <c r="Q3315" s="1" t="s">
        <v>3581</v>
      </c>
      <c r="R3315" s="1" t="s">
        <v>22</v>
      </c>
    </row>
    <row r="3316" spans="1:18" hidden="1" x14ac:dyDescent="0.3">
      <c r="A3316" s="1" t="s">
        <v>2941</v>
      </c>
      <c r="B3316" s="1" t="s">
        <v>2941</v>
      </c>
      <c r="C3316" s="1" t="s">
        <v>3579</v>
      </c>
      <c r="D3316" s="1">
        <v>50.6</v>
      </c>
      <c r="E3316" s="1" t="s">
        <v>3600</v>
      </c>
      <c r="F3316" s="1">
        <v>20</v>
      </c>
      <c r="G3316" s="1" t="str">
        <f t="shared" si="125"/>
        <v>20/22</v>
      </c>
      <c r="H3316" s="1">
        <v>2300</v>
      </c>
      <c r="I3316" s="1">
        <v>101</v>
      </c>
      <c r="J3316" s="1">
        <v>80</v>
      </c>
      <c r="K3316" s="1" t="s">
        <v>866</v>
      </c>
      <c r="L3316" s="1" t="s">
        <v>2044</v>
      </c>
      <c r="M3316" s="1">
        <v>2010</v>
      </c>
      <c r="N3316" s="1">
        <v>42.119992327076602</v>
      </c>
      <c r="O3316" s="1">
        <v>-82.706399771040694</v>
      </c>
      <c r="Q3316" s="1" t="s">
        <v>3581</v>
      </c>
      <c r="R3316" s="1" t="s">
        <v>22</v>
      </c>
    </row>
    <row r="3317" spans="1:18" hidden="1" x14ac:dyDescent="0.3">
      <c r="A3317" s="1" t="s">
        <v>2941</v>
      </c>
      <c r="B3317" s="1" t="s">
        <v>2941</v>
      </c>
      <c r="C3317" s="1" t="s">
        <v>3579</v>
      </c>
      <c r="D3317" s="1">
        <v>50.6</v>
      </c>
      <c r="E3317" s="1" t="s">
        <v>3601</v>
      </c>
      <c r="F3317" s="1">
        <v>21</v>
      </c>
      <c r="G3317" s="1" t="str">
        <f t="shared" si="125"/>
        <v>21/22</v>
      </c>
      <c r="H3317" s="1">
        <v>2300</v>
      </c>
      <c r="I3317" s="1">
        <v>101</v>
      </c>
      <c r="J3317" s="1">
        <v>80</v>
      </c>
      <c r="K3317" s="1" t="s">
        <v>866</v>
      </c>
      <c r="L3317" s="1" t="s">
        <v>2044</v>
      </c>
      <c r="M3317" s="1">
        <v>2010</v>
      </c>
      <c r="N3317" s="1">
        <v>42.105285621272301</v>
      </c>
      <c r="O3317" s="1">
        <v>-82.701530654657802</v>
      </c>
      <c r="Q3317" s="1" t="s">
        <v>3581</v>
      </c>
      <c r="R3317" s="1" t="s">
        <v>22</v>
      </c>
    </row>
    <row r="3318" spans="1:18" hidden="1" x14ac:dyDescent="0.3">
      <c r="A3318" s="1" t="s">
        <v>2941</v>
      </c>
      <c r="B3318" s="1" t="s">
        <v>2941</v>
      </c>
      <c r="C3318" s="1" t="s">
        <v>3579</v>
      </c>
      <c r="D3318" s="1">
        <v>50.6</v>
      </c>
      <c r="E3318" s="1" t="s">
        <v>3602</v>
      </c>
      <c r="F3318" s="1">
        <v>22</v>
      </c>
      <c r="G3318" s="1" t="str">
        <f t="shared" si="125"/>
        <v>22/22</v>
      </c>
      <c r="H3318" s="1">
        <v>2300</v>
      </c>
      <c r="I3318" s="1">
        <v>101</v>
      </c>
      <c r="J3318" s="1">
        <v>80</v>
      </c>
      <c r="K3318" s="1" t="s">
        <v>866</v>
      </c>
      <c r="L3318" s="1" t="s">
        <v>2044</v>
      </c>
      <c r="M3318" s="1">
        <v>2010</v>
      </c>
      <c r="N3318" s="1">
        <v>42.106322109264603</v>
      </c>
      <c r="O3318" s="1">
        <v>-82.6923710023366</v>
      </c>
      <c r="Q3318" s="1" t="s">
        <v>3581</v>
      </c>
      <c r="R3318" s="1" t="s">
        <v>22</v>
      </c>
    </row>
    <row r="3319" spans="1:18" hidden="1" x14ac:dyDescent="0.3">
      <c r="A3319" s="1" t="s">
        <v>2941</v>
      </c>
      <c r="B3319" s="1" t="s">
        <v>2941</v>
      </c>
      <c r="C3319" s="1" t="s">
        <v>5023</v>
      </c>
      <c r="D3319" s="1">
        <v>102</v>
      </c>
      <c r="E3319" s="1" t="s">
        <v>5024</v>
      </c>
      <c r="F3319" s="1">
        <v>1</v>
      </c>
      <c r="G3319" s="1" t="str">
        <f t="shared" ref="G3319:G3350" si="126">F3319&amp;"/"&amp;63</f>
        <v>1/63</v>
      </c>
      <c r="H3319" s="1">
        <v>1620</v>
      </c>
      <c r="I3319" s="1">
        <v>100</v>
      </c>
      <c r="J3319" s="1">
        <v>80</v>
      </c>
      <c r="K3319" s="1" t="s">
        <v>203</v>
      </c>
      <c r="L3319" s="1" t="s">
        <v>4323</v>
      </c>
      <c r="M3319" s="1">
        <v>2015</v>
      </c>
      <c r="N3319" s="1">
        <v>43.402919366391401</v>
      </c>
      <c r="O3319" s="1">
        <v>-81.611049099269493</v>
      </c>
      <c r="Q3319" s="1" t="s">
        <v>5025</v>
      </c>
      <c r="R3319" s="1" t="s">
        <v>22</v>
      </c>
    </row>
    <row r="3320" spans="1:18" hidden="1" x14ac:dyDescent="0.3">
      <c r="A3320" s="1" t="s">
        <v>2941</v>
      </c>
      <c r="B3320" s="1" t="s">
        <v>2941</v>
      </c>
      <c r="C3320" s="1" t="s">
        <v>5023</v>
      </c>
      <c r="D3320" s="1">
        <v>102</v>
      </c>
      <c r="E3320" s="1" t="s">
        <v>5026</v>
      </c>
      <c r="F3320" s="1">
        <v>2</v>
      </c>
      <c r="G3320" s="1" t="str">
        <f t="shared" si="126"/>
        <v>2/63</v>
      </c>
      <c r="H3320" s="1">
        <v>1620</v>
      </c>
      <c r="I3320" s="1">
        <v>100</v>
      </c>
      <c r="J3320" s="1">
        <v>80</v>
      </c>
      <c r="K3320" s="1" t="s">
        <v>203</v>
      </c>
      <c r="L3320" s="1" t="s">
        <v>4323</v>
      </c>
      <c r="M3320" s="1">
        <v>2015</v>
      </c>
      <c r="N3320" s="1">
        <v>43.395634700080997</v>
      </c>
      <c r="O3320" s="1">
        <v>-81.611139007176305</v>
      </c>
      <c r="Q3320" s="1" t="s">
        <v>5025</v>
      </c>
      <c r="R3320" s="1" t="s">
        <v>22</v>
      </c>
    </row>
    <row r="3321" spans="1:18" hidden="1" x14ac:dyDescent="0.3">
      <c r="A3321" s="1" t="s">
        <v>2941</v>
      </c>
      <c r="B3321" s="1" t="s">
        <v>2941</v>
      </c>
      <c r="C3321" s="1" t="s">
        <v>5023</v>
      </c>
      <c r="D3321" s="1">
        <v>102</v>
      </c>
      <c r="E3321" s="1" t="s">
        <v>5027</v>
      </c>
      <c r="F3321" s="1">
        <v>3</v>
      </c>
      <c r="G3321" s="1" t="str">
        <f t="shared" si="126"/>
        <v>3/63</v>
      </c>
      <c r="H3321" s="1">
        <v>1620</v>
      </c>
      <c r="I3321" s="1">
        <v>100</v>
      </c>
      <c r="J3321" s="1">
        <v>80</v>
      </c>
      <c r="K3321" s="1" t="s">
        <v>203</v>
      </c>
      <c r="L3321" s="1" t="s">
        <v>4323</v>
      </c>
      <c r="M3321" s="1">
        <v>2015</v>
      </c>
      <c r="N3321" s="1">
        <v>43.399177005974998</v>
      </c>
      <c r="O3321" s="1">
        <v>-81.604525016198394</v>
      </c>
      <c r="Q3321" s="1" t="s">
        <v>5025</v>
      </c>
      <c r="R3321" s="1" t="s">
        <v>22</v>
      </c>
    </row>
    <row r="3322" spans="1:18" hidden="1" x14ac:dyDescent="0.3">
      <c r="A3322" s="1" t="s">
        <v>2941</v>
      </c>
      <c r="B3322" s="1" t="s">
        <v>2941</v>
      </c>
      <c r="C3322" s="1" t="s">
        <v>5023</v>
      </c>
      <c r="D3322" s="1">
        <v>102</v>
      </c>
      <c r="E3322" s="1" t="s">
        <v>5028</v>
      </c>
      <c r="F3322" s="1">
        <v>4</v>
      </c>
      <c r="G3322" s="1" t="str">
        <f t="shared" si="126"/>
        <v>4/63</v>
      </c>
      <c r="H3322" s="1">
        <v>1620</v>
      </c>
      <c r="I3322" s="1">
        <v>100</v>
      </c>
      <c r="J3322" s="1">
        <v>80</v>
      </c>
      <c r="K3322" s="1" t="s">
        <v>203</v>
      </c>
      <c r="L3322" s="1" t="s">
        <v>4323</v>
      </c>
      <c r="M3322" s="1">
        <v>2015</v>
      </c>
      <c r="N3322" s="1">
        <v>43.390225287316198</v>
      </c>
      <c r="O3322" s="1">
        <v>-81.609249485191398</v>
      </c>
      <c r="Q3322" s="1" t="s">
        <v>5025</v>
      </c>
      <c r="R3322" s="1" t="s">
        <v>22</v>
      </c>
    </row>
    <row r="3323" spans="1:18" hidden="1" x14ac:dyDescent="0.3">
      <c r="A3323" s="1" t="s">
        <v>2941</v>
      </c>
      <c r="B3323" s="1" t="s">
        <v>2941</v>
      </c>
      <c r="C3323" s="1" t="s">
        <v>5023</v>
      </c>
      <c r="D3323" s="1">
        <v>102</v>
      </c>
      <c r="E3323" s="1" t="s">
        <v>5029</v>
      </c>
      <c r="F3323" s="1">
        <v>5</v>
      </c>
      <c r="G3323" s="1" t="str">
        <f t="shared" si="126"/>
        <v>5/63</v>
      </c>
      <c r="H3323" s="1">
        <v>1620</v>
      </c>
      <c r="I3323" s="1">
        <v>100</v>
      </c>
      <c r="J3323" s="1">
        <v>80</v>
      </c>
      <c r="K3323" s="1" t="s">
        <v>203</v>
      </c>
      <c r="L3323" s="1" t="s">
        <v>4323</v>
      </c>
      <c r="M3323" s="1">
        <v>2015</v>
      </c>
      <c r="N3323" s="1">
        <v>43.392542133994198</v>
      </c>
      <c r="O3323" s="1">
        <v>-81.601372238788301</v>
      </c>
      <c r="Q3323" s="1" t="s">
        <v>5025</v>
      </c>
      <c r="R3323" s="1" t="s">
        <v>22</v>
      </c>
    </row>
    <row r="3324" spans="1:18" hidden="1" x14ac:dyDescent="0.3">
      <c r="A3324" s="1" t="s">
        <v>2941</v>
      </c>
      <c r="B3324" s="1" t="s">
        <v>2941</v>
      </c>
      <c r="C3324" s="1" t="s">
        <v>5023</v>
      </c>
      <c r="D3324" s="1">
        <v>102</v>
      </c>
      <c r="E3324" s="1" t="s">
        <v>5030</v>
      </c>
      <c r="F3324" s="1">
        <v>6</v>
      </c>
      <c r="G3324" s="1" t="str">
        <f t="shared" si="126"/>
        <v>6/63</v>
      </c>
      <c r="H3324" s="1">
        <v>1620</v>
      </c>
      <c r="I3324" s="1">
        <v>100</v>
      </c>
      <c r="J3324" s="1">
        <v>80</v>
      </c>
      <c r="K3324" s="1" t="s">
        <v>203</v>
      </c>
      <c r="L3324" s="1" t="s">
        <v>4323</v>
      </c>
      <c r="M3324" s="1">
        <v>2015</v>
      </c>
      <c r="N3324" s="1">
        <v>43.317318024596901</v>
      </c>
      <c r="O3324" s="1">
        <v>-81.672600446877794</v>
      </c>
      <c r="Q3324" s="1" t="s">
        <v>5025</v>
      </c>
      <c r="R3324" s="1" t="s">
        <v>22</v>
      </c>
    </row>
    <row r="3325" spans="1:18" hidden="1" x14ac:dyDescent="0.3">
      <c r="A3325" s="1" t="s">
        <v>2941</v>
      </c>
      <c r="B3325" s="1" t="s">
        <v>2941</v>
      </c>
      <c r="C3325" s="1" t="s">
        <v>5023</v>
      </c>
      <c r="D3325" s="1">
        <v>102</v>
      </c>
      <c r="E3325" s="1" t="s">
        <v>5031</v>
      </c>
      <c r="F3325" s="1">
        <v>7</v>
      </c>
      <c r="G3325" s="1" t="str">
        <f t="shared" si="126"/>
        <v>7/63</v>
      </c>
      <c r="H3325" s="1">
        <v>1620</v>
      </c>
      <c r="I3325" s="1">
        <v>100</v>
      </c>
      <c r="J3325" s="1">
        <v>80</v>
      </c>
      <c r="K3325" s="1" t="s">
        <v>203</v>
      </c>
      <c r="L3325" s="1" t="s">
        <v>4323</v>
      </c>
      <c r="M3325" s="1">
        <v>2015</v>
      </c>
      <c r="N3325" s="1">
        <v>43.3924714548208</v>
      </c>
      <c r="O3325" s="1">
        <v>-81.633060961791401</v>
      </c>
      <c r="Q3325" s="1" t="s">
        <v>5025</v>
      </c>
      <c r="R3325" s="1" t="s">
        <v>22</v>
      </c>
    </row>
    <row r="3326" spans="1:18" hidden="1" x14ac:dyDescent="0.3">
      <c r="A3326" s="1" t="s">
        <v>2941</v>
      </c>
      <c r="B3326" s="1" t="s">
        <v>2941</v>
      </c>
      <c r="C3326" s="1" t="s">
        <v>5023</v>
      </c>
      <c r="D3326" s="1">
        <v>102</v>
      </c>
      <c r="E3326" s="1" t="s">
        <v>5032</v>
      </c>
      <c r="F3326" s="1">
        <v>8</v>
      </c>
      <c r="G3326" s="1" t="str">
        <f t="shared" si="126"/>
        <v>8/63</v>
      </c>
      <c r="H3326" s="1">
        <v>1620</v>
      </c>
      <c r="I3326" s="1">
        <v>100</v>
      </c>
      <c r="J3326" s="1">
        <v>80</v>
      </c>
      <c r="K3326" s="1" t="s">
        <v>203</v>
      </c>
      <c r="L3326" s="1" t="s">
        <v>4323</v>
      </c>
      <c r="M3326" s="1">
        <v>2015</v>
      </c>
      <c r="N3326" s="1">
        <v>43.381814140618602</v>
      </c>
      <c r="O3326" s="1">
        <v>-81.653734079489496</v>
      </c>
      <c r="Q3326" s="1" t="s">
        <v>5025</v>
      </c>
      <c r="R3326" s="1" t="s">
        <v>22</v>
      </c>
    </row>
    <row r="3327" spans="1:18" hidden="1" x14ac:dyDescent="0.3">
      <c r="A3327" s="1" t="s">
        <v>2941</v>
      </c>
      <c r="B3327" s="1" t="s">
        <v>2941</v>
      </c>
      <c r="C3327" s="1" t="s">
        <v>5023</v>
      </c>
      <c r="D3327" s="1">
        <v>102</v>
      </c>
      <c r="E3327" s="1" t="s">
        <v>5033</v>
      </c>
      <c r="F3327" s="1">
        <v>9</v>
      </c>
      <c r="G3327" s="1" t="str">
        <f t="shared" si="126"/>
        <v>9/63</v>
      </c>
      <c r="H3327" s="1">
        <v>1620</v>
      </c>
      <c r="I3327" s="1">
        <v>100</v>
      </c>
      <c r="J3327" s="1">
        <v>80</v>
      </c>
      <c r="K3327" s="1" t="s">
        <v>203</v>
      </c>
      <c r="L3327" s="1" t="s">
        <v>4323</v>
      </c>
      <c r="M3327" s="1">
        <v>2015</v>
      </c>
      <c r="N3327" s="1">
        <v>43.384276096108898</v>
      </c>
      <c r="O3327" s="1">
        <v>-81.634890496015203</v>
      </c>
      <c r="Q3327" s="1" t="s">
        <v>5025</v>
      </c>
      <c r="R3327" s="1" t="s">
        <v>22</v>
      </c>
    </row>
    <row r="3328" spans="1:18" hidden="1" x14ac:dyDescent="0.3">
      <c r="A3328" s="1" t="s">
        <v>2941</v>
      </c>
      <c r="B3328" s="1" t="s">
        <v>2941</v>
      </c>
      <c r="C3328" s="1" t="s">
        <v>5023</v>
      </c>
      <c r="D3328" s="1">
        <v>102</v>
      </c>
      <c r="E3328" s="1" t="s">
        <v>5034</v>
      </c>
      <c r="F3328" s="1">
        <v>10</v>
      </c>
      <c r="G3328" s="1" t="str">
        <f t="shared" si="126"/>
        <v>10/63</v>
      </c>
      <c r="H3328" s="1">
        <v>1620</v>
      </c>
      <c r="I3328" s="1">
        <v>100</v>
      </c>
      <c r="J3328" s="1">
        <v>80</v>
      </c>
      <c r="K3328" s="1" t="s">
        <v>203</v>
      </c>
      <c r="L3328" s="1" t="s">
        <v>4323</v>
      </c>
      <c r="M3328" s="1">
        <v>2015</v>
      </c>
      <c r="N3328" s="1">
        <v>43.380930859604298</v>
      </c>
      <c r="O3328" s="1">
        <v>-81.626814947986801</v>
      </c>
      <c r="Q3328" s="1" t="s">
        <v>5025</v>
      </c>
      <c r="R3328" s="1" t="s">
        <v>22</v>
      </c>
    </row>
    <row r="3329" spans="1:18" hidden="1" x14ac:dyDescent="0.3">
      <c r="A3329" s="1" t="s">
        <v>2941</v>
      </c>
      <c r="B3329" s="1" t="s">
        <v>2941</v>
      </c>
      <c r="C3329" s="1" t="s">
        <v>5023</v>
      </c>
      <c r="D3329" s="1">
        <v>102</v>
      </c>
      <c r="E3329" s="1" t="s">
        <v>5035</v>
      </c>
      <c r="F3329" s="1">
        <v>11</v>
      </c>
      <c r="G3329" s="1" t="str">
        <f t="shared" si="126"/>
        <v>11/63</v>
      </c>
      <c r="H3329" s="1">
        <v>1620</v>
      </c>
      <c r="I3329" s="1">
        <v>100</v>
      </c>
      <c r="J3329" s="1">
        <v>80</v>
      </c>
      <c r="K3329" s="1" t="s">
        <v>203</v>
      </c>
      <c r="L3329" s="1" t="s">
        <v>4323</v>
      </c>
      <c r="M3329" s="1">
        <v>2015</v>
      </c>
      <c r="N3329" s="1">
        <v>43.369508359550302</v>
      </c>
      <c r="O3329" s="1">
        <v>-81.656051116956405</v>
      </c>
      <c r="Q3329" s="1" t="s">
        <v>5025</v>
      </c>
      <c r="R3329" s="1" t="s">
        <v>22</v>
      </c>
    </row>
    <row r="3330" spans="1:18" hidden="1" x14ac:dyDescent="0.3">
      <c r="A3330" s="1" t="s">
        <v>2941</v>
      </c>
      <c r="B3330" s="1" t="s">
        <v>2941</v>
      </c>
      <c r="C3330" s="1" t="s">
        <v>5023</v>
      </c>
      <c r="D3330" s="1">
        <v>102</v>
      </c>
      <c r="E3330" s="1" t="s">
        <v>5036</v>
      </c>
      <c r="F3330" s="1">
        <v>12</v>
      </c>
      <c r="G3330" s="1" t="str">
        <f t="shared" si="126"/>
        <v>12/63</v>
      </c>
      <c r="H3330" s="1">
        <v>1620</v>
      </c>
      <c r="I3330" s="1">
        <v>100</v>
      </c>
      <c r="J3330" s="1">
        <v>80</v>
      </c>
      <c r="K3330" s="1" t="s">
        <v>203</v>
      </c>
      <c r="L3330" s="1" t="s">
        <v>4323</v>
      </c>
      <c r="M3330" s="1">
        <v>2015</v>
      </c>
      <c r="N3330" s="1">
        <v>43.3654428166952</v>
      </c>
      <c r="O3330" s="1">
        <v>-81.630931999143698</v>
      </c>
      <c r="Q3330" s="1" t="s">
        <v>5025</v>
      </c>
      <c r="R3330" s="1" t="s">
        <v>22</v>
      </c>
    </row>
    <row r="3331" spans="1:18" hidden="1" x14ac:dyDescent="0.3">
      <c r="A3331" s="1" t="s">
        <v>2941</v>
      </c>
      <c r="B3331" s="1" t="s">
        <v>2941</v>
      </c>
      <c r="C3331" s="1" t="s">
        <v>5023</v>
      </c>
      <c r="D3331" s="1">
        <v>102</v>
      </c>
      <c r="E3331" s="1" t="s">
        <v>5037</v>
      </c>
      <c r="F3331" s="1">
        <v>13</v>
      </c>
      <c r="G3331" s="1" t="str">
        <f t="shared" si="126"/>
        <v>13/63</v>
      </c>
      <c r="H3331" s="1">
        <v>1620</v>
      </c>
      <c r="I3331" s="1">
        <v>100</v>
      </c>
      <c r="J3331" s="1">
        <v>80</v>
      </c>
      <c r="K3331" s="1" t="s">
        <v>203</v>
      </c>
      <c r="L3331" s="1" t="s">
        <v>4323</v>
      </c>
      <c r="M3331" s="1">
        <v>2015</v>
      </c>
      <c r="N3331" s="1">
        <v>43.354980740122201</v>
      </c>
      <c r="O3331" s="1">
        <v>-81.626489184540304</v>
      </c>
      <c r="Q3331" s="1" t="s">
        <v>5025</v>
      </c>
      <c r="R3331" s="1" t="s">
        <v>22</v>
      </c>
    </row>
    <row r="3332" spans="1:18" hidden="1" x14ac:dyDescent="0.3">
      <c r="A3332" s="1" t="s">
        <v>2941</v>
      </c>
      <c r="B3332" s="1" t="s">
        <v>2941</v>
      </c>
      <c r="C3332" s="1" t="s">
        <v>5023</v>
      </c>
      <c r="D3332" s="1">
        <v>102</v>
      </c>
      <c r="E3332" s="1" t="s">
        <v>5038</v>
      </c>
      <c r="F3332" s="1">
        <v>14</v>
      </c>
      <c r="G3332" s="1" t="str">
        <f t="shared" si="126"/>
        <v>14/63</v>
      </c>
      <c r="H3332" s="1">
        <v>1620</v>
      </c>
      <c r="I3332" s="1">
        <v>100</v>
      </c>
      <c r="J3332" s="1">
        <v>80</v>
      </c>
      <c r="K3332" s="1" t="s">
        <v>203</v>
      </c>
      <c r="L3332" s="1" t="s">
        <v>4323</v>
      </c>
      <c r="M3332" s="1">
        <v>2015</v>
      </c>
      <c r="N3332" s="1">
        <v>43.3571922856001</v>
      </c>
      <c r="O3332" s="1">
        <v>-81.577501507267399</v>
      </c>
      <c r="Q3332" s="1" t="s">
        <v>5025</v>
      </c>
      <c r="R3332" s="1" t="s">
        <v>22</v>
      </c>
    </row>
    <row r="3333" spans="1:18" hidden="1" x14ac:dyDescent="0.3">
      <c r="A3333" s="1" t="s">
        <v>2941</v>
      </c>
      <c r="B3333" s="1" t="s">
        <v>2941</v>
      </c>
      <c r="C3333" s="1" t="s">
        <v>5023</v>
      </c>
      <c r="D3333" s="1">
        <v>102</v>
      </c>
      <c r="E3333" s="1" t="s">
        <v>5039</v>
      </c>
      <c r="F3333" s="1">
        <v>15</v>
      </c>
      <c r="G3333" s="1" t="str">
        <f t="shared" si="126"/>
        <v>15/63</v>
      </c>
      <c r="H3333" s="1">
        <v>1620</v>
      </c>
      <c r="I3333" s="1">
        <v>100</v>
      </c>
      <c r="J3333" s="1">
        <v>80</v>
      </c>
      <c r="K3333" s="1" t="s">
        <v>203</v>
      </c>
      <c r="L3333" s="1" t="s">
        <v>4323</v>
      </c>
      <c r="M3333" s="1">
        <v>2015</v>
      </c>
      <c r="N3333" s="1">
        <v>43.3474255449851</v>
      </c>
      <c r="O3333" s="1">
        <v>-81.5783661189637</v>
      </c>
      <c r="Q3333" s="1" t="s">
        <v>5025</v>
      </c>
      <c r="R3333" s="1" t="s">
        <v>22</v>
      </c>
    </row>
    <row r="3334" spans="1:18" hidden="1" x14ac:dyDescent="0.3">
      <c r="A3334" s="1" t="s">
        <v>2941</v>
      </c>
      <c r="B3334" s="1" t="s">
        <v>2941</v>
      </c>
      <c r="C3334" s="1" t="s">
        <v>5023</v>
      </c>
      <c r="D3334" s="1">
        <v>102</v>
      </c>
      <c r="E3334" s="1" t="s">
        <v>5040</v>
      </c>
      <c r="F3334" s="1">
        <v>16</v>
      </c>
      <c r="G3334" s="1" t="str">
        <f t="shared" si="126"/>
        <v>16/63</v>
      </c>
      <c r="H3334" s="1">
        <v>1620</v>
      </c>
      <c r="I3334" s="1">
        <v>100</v>
      </c>
      <c r="J3334" s="1">
        <v>80</v>
      </c>
      <c r="K3334" s="1" t="s">
        <v>203</v>
      </c>
      <c r="L3334" s="1" t="s">
        <v>4323</v>
      </c>
      <c r="M3334" s="1">
        <v>2015</v>
      </c>
      <c r="N3334" s="1">
        <v>43.348851030759398</v>
      </c>
      <c r="O3334" s="1">
        <v>-81.568306443833507</v>
      </c>
      <c r="Q3334" s="1" t="s">
        <v>5025</v>
      </c>
      <c r="R3334" s="1" t="s">
        <v>22</v>
      </c>
    </row>
    <row r="3335" spans="1:18" hidden="1" x14ac:dyDescent="0.3">
      <c r="A3335" s="1" t="s">
        <v>2941</v>
      </c>
      <c r="B3335" s="1" t="s">
        <v>2941</v>
      </c>
      <c r="C3335" s="1" t="s">
        <v>5023</v>
      </c>
      <c r="D3335" s="1">
        <v>102</v>
      </c>
      <c r="E3335" s="1" t="s">
        <v>5041</v>
      </c>
      <c r="F3335" s="1">
        <v>17</v>
      </c>
      <c r="G3335" s="1" t="str">
        <f t="shared" si="126"/>
        <v>17/63</v>
      </c>
      <c r="H3335" s="1">
        <v>1620</v>
      </c>
      <c r="I3335" s="1">
        <v>100</v>
      </c>
      <c r="J3335" s="1">
        <v>80</v>
      </c>
      <c r="K3335" s="1" t="s">
        <v>203</v>
      </c>
      <c r="L3335" s="1" t="s">
        <v>4323</v>
      </c>
      <c r="M3335" s="1">
        <v>2015</v>
      </c>
      <c r="N3335" s="1">
        <v>43.342140578406102</v>
      </c>
      <c r="O3335" s="1">
        <v>-81.567178615115395</v>
      </c>
      <c r="Q3335" s="1" t="s">
        <v>5025</v>
      </c>
      <c r="R3335" s="1" t="s">
        <v>22</v>
      </c>
    </row>
    <row r="3336" spans="1:18" hidden="1" x14ac:dyDescent="0.3">
      <c r="A3336" s="1" t="s">
        <v>2941</v>
      </c>
      <c r="B3336" s="1" t="s">
        <v>2941</v>
      </c>
      <c r="C3336" s="1" t="s">
        <v>5023</v>
      </c>
      <c r="D3336" s="1">
        <v>102</v>
      </c>
      <c r="E3336" s="1" t="s">
        <v>5042</v>
      </c>
      <c r="F3336" s="1">
        <v>18</v>
      </c>
      <c r="G3336" s="1" t="str">
        <f t="shared" si="126"/>
        <v>18/63</v>
      </c>
      <c r="H3336" s="1">
        <v>1620</v>
      </c>
      <c r="I3336" s="1">
        <v>100</v>
      </c>
      <c r="J3336" s="1">
        <v>80</v>
      </c>
      <c r="K3336" s="1" t="s">
        <v>203</v>
      </c>
      <c r="L3336" s="1" t="s">
        <v>4323</v>
      </c>
      <c r="M3336" s="1">
        <v>2015</v>
      </c>
      <c r="N3336" s="1">
        <v>43.332379373207097</v>
      </c>
      <c r="O3336" s="1">
        <v>-81.587780576922299</v>
      </c>
      <c r="Q3336" s="1" t="s">
        <v>5025</v>
      </c>
      <c r="R3336" s="1" t="s">
        <v>22</v>
      </c>
    </row>
    <row r="3337" spans="1:18" hidden="1" x14ac:dyDescent="0.3">
      <c r="A3337" s="1" t="s">
        <v>2941</v>
      </c>
      <c r="B3337" s="1" t="s">
        <v>2941</v>
      </c>
      <c r="C3337" s="1" t="s">
        <v>5023</v>
      </c>
      <c r="D3337" s="1">
        <v>102</v>
      </c>
      <c r="E3337" s="1" t="s">
        <v>5043</v>
      </c>
      <c r="F3337" s="1">
        <v>19</v>
      </c>
      <c r="G3337" s="1" t="str">
        <f t="shared" si="126"/>
        <v>19/63</v>
      </c>
      <c r="H3337" s="1">
        <v>1620</v>
      </c>
      <c r="I3337" s="1">
        <v>100</v>
      </c>
      <c r="J3337" s="1">
        <v>80</v>
      </c>
      <c r="K3337" s="1" t="s">
        <v>203</v>
      </c>
      <c r="L3337" s="1" t="s">
        <v>4323</v>
      </c>
      <c r="M3337" s="1">
        <v>2015</v>
      </c>
      <c r="N3337" s="1">
        <v>43.323937290768797</v>
      </c>
      <c r="O3337" s="1">
        <v>-81.585042447165307</v>
      </c>
      <c r="Q3337" s="1" t="s">
        <v>5025</v>
      </c>
      <c r="R3337" s="1" t="s">
        <v>22</v>
      </c>
    </row>
    <row r="3338" spans="1:18" hidden="1" x14ac:dyDescent="0.3">
      <c r="A3338" s="1" t="s">
        <v>2941</v>
      </c>
      <c r="B3338" s="1" t="s">
        <v>2941</v>
      </c>
      <c r="C3338" s="1" t="s">
        <v>5023</v>
      </c>
      <c r="D3338" s="1">
        <v>102</v>
      </c>
      <c r="E3338" s="1" t="s">
        <v>5044</v>
      </c>
      <c r="F3338" s="1">
        <v>20</v>
      </c>
      <c r="G3338" s="1" t="str">
        <f t="shared" si="126"/>
        <v>20/63</v>
      </c>
      <c r="H3338" s="1">
        <v>1620</v>
      </c>
      <c r="I3338" s="1">
        <v>100</v>
      </c>
      <c r="J3338" s="1">
        <v>80</v>
      </c>
      <c r="K3338" s="1" t="s">
        <v>203</v>
      </c>
      <c r="L3338" s="1" t="s">
        <v>4323</v>
      </c>
      <c r="M3338" s="1">
        <v>2015</v>
      </c>
      <c r="N3338" s="1">
        <v>43.318727315551399</v>
      </c>
      <c r="O3338" s="1">
        <v>-81.5874337584969</v>
      </c>
      <c r="Q3338" s="1" t="s">
        <v>5025</v>
      </c>
      <c r="R3338" s="1" t="s">
        <v>22</v>
      </c>
    </row>
    <row r="3339" spans="1:18" hidden="1" x14ac:dyDescent="0.3">
      <c r="A3339" s="1" t="s">
        <v>2941</v>
      </c>
      <c r="B3339" s="1" t="s">
        <v>2941</v>
      </c>
      <c r="C3339" s="1" t="s">
        <v>5023</v>
      </c>
      <c r="D3339" s="1">
        <v>102</v>
      </c>
      <c r="E3339" s="1" t="s">
        <v>5045</v>
      </c>
      <c r="F3339" s="1">
        <v>21</v>
      </c>
      <c r="G3339" s="1" t="str">
        <f t="shared" si="126"/>
        <v>21/63</v>
      </c>
      <c r="H3339" s="1">
        <v>1620</v>
      </c>
      <c r="I3339" s="1">
        <v>100</v>
      </c>
      <c r="J3339" s="1">
        <v>80</v>
      </c>
      <c r="K3339" s="1" t="s">
        <v>203</v>
      </c>
      <c r="L3339" s="1" t="s">
        <v>4323</v>
      </c>
      <c r="M3339" s="1">
        <v>2015</v>
      </c>
      <c r="N3339" s="1">
        <v>43.320579369333501</v>
      </c>
      <c r="O3339" s="1">
        <v>-81.565989792366196</v>
      </c>
      <c r="Q3339" s="1" t="s">
        <v>5025</v>
      </c>
      <c r="R3339" s="1" t="s">
        <v>22</v>
      </c>
    </row>
    <row r="3340" spans="1:18" hidden="1" x14ac:dyDescent="0.3">
      <c r="A3340" s="1" t="s">
        <v>2941</v>
      </c>
      <c r="B3340" s="1" t="s">
        <v>2941</v>
      </c>
      <c r="C3340" s="1" t="s">
        <v>5023</v>
      </c>
      <c r="D3340" s="1">
        <v>102</v>
      </c>
      <c r="E3340" s="1" t="s">
        <v>5046</v>
      </c>
      <c r="F3340" s="1">
        <v>22</v>
      </c>
      <c r="G3340" s="1" t="str">
        <f t="shared" si="126"/>
        <v>22/63</v>
      </c>
      <c r="H3340" s="1">
        <v>1620</v>
      </c>
      <c r="I3340" s="1">
        <v>100</v>
      </c>
      <c r="J3340" s="1">
        <v>80</v>
      </c>
      <c r="K3340" s="1" t="s">
        <v>203</v>
      </c>
      <c r="L3340" s="1" t="s">
        <v>4323</v>
      </c>
      <c r="M3340" s="1">
        <v>2015</v>
      </c>
      <c r="N3340" s="1">
        <v>43.311204739824802</v>
      </c>
      <c r="O3340" s="1">
        <v>-81.593720034772403</v>
      </c>
      <c r="Q3340" s="1" t="s">
        <v>5025</v>
      </c>
      <c r="R3340" s="1" t="s">
        <v>22</v>
      </c>
    </row>
    <row r="3341" spans="1:18" hidden="1" x14ac:dyDescent="0.3">
      <c r="A3341" s="1" t="s">
        <v>2941</v>
      </c>
      <c r="B3341" s="1" t="s">
        <v>2941</v>
      </c>
      <c r="C3341" s="1" t="s">
        <v>5023</v>
      </c>
      <c r="D3341" s="1">
        <v>102</v>
      </c>
      <c r="E3341" s="1" t="s">
        <v>5047</v>
      </c>
      <c r="F3341" s="1">
        <v>23</v>
      </c>
      <c r="G3341" s="1" t="str">
        <f t="shared" si="126"/>
        <v>23/63</v>
      </c>
      <c r="H3341" s="1">
        <v>1620</v>
      </c>
      <c r="I3341" s="1">
        <v>100</v>
      </c>
      <c r="J3341" s="1">
        <v>80</v>
      </c>
      <c r="K3341" s="1" t="s">
        <v>203</v>
      </c>
      <c r="L3341" s="1" t="s">
        <v>4323</v>
      </c>
      <c r="M3341" s="1">
        <v>2015</v>
      </c>
      <c r="N3341" s="1">
        <v>43.3105490319385</v>
      </c>
      <c r="O3341" s="1">
        <v>-81.568474741962206</v>
      </c>
      <c r="Q3341" s="1" t="s">
        <v>5025</v>
      </c>
      <c r="R3341" s="1" t="s">
        <v>22</v>
      </c>
    </row>
    <row r="3342" spans="1:18" hidden="1" x14ac:dyDescent="0.3">
      <c r="A3342" s="1" t="s">
        <v>2941</v>
      </c>
      <c r="B3342" s="1" t="s">
        <v>2941</v>
      </c>
      <c r="C3342" s="1" t="s">
        <v>5023</v>
      </c>
      <c r="D3342" s="1">
        <v>102</v>
      </c>
      <c r="E3342" s="1" t="s">
        <v>5048</v>
      </c>
      <c r="F3342" s="1">
        <v>24</v>
      </c>
      <c r="G3342" s="1" t="str">
        <f t="shared" si="126"/>
        <v>24/63</v>
      </c>
      <c r="H3342" s="1">
        <v>1620</v>
      </c>
      <c r="I3342" s="1">
        <v>100</v>
      </c>
      <c r="J3342" s="1">
        <v>80</v>
      </c>
      <c r="K3342" s="1" t="s">
        <v>203</v>
      </c>
      <c r="L3342" s="1" t="s">
        <v>4323</v>
      </c>
      <c r="M3342" s="1">
        <v>2015</v>
      </c>
      <c r="N3342" s="1">
        <v>43.3063581712074</v>
      </c>
      <c r="O3342" s="1">
        <v>-81.558041597067401</v>
      </c>
      <c r="Q3342" s="1" t="s">
        <v>5025</v>
      </c>
      <c r="R3342" s="1" t="s">
        <v>22</v>
      </c>
    </row>
    <row r="3343" spans="1:18" hidden="1" x14ac:dyDescent="0.3">
      <c r="A3343" s="1" t="s">
        <v>2941</v>
      </c>
      <c r="B3343" s="1" t="s">
        <v>2941</v>
      </c>
      <c r="C3343" s="1" t="s">
        <v>5023</v>
      </c>
      <c r="D3343" s="1">
        <v>102</v>
      </c>
      <c r="E3343" s="1" t="s">
        <v>5049</v>
      </c>
      <c r="F3343" s="1">
        <v>25</v>
      </c>
      <c r="G3343" s="1" t="str">
        <f t="shared" si="126"/>
        <v>25/63</v>
      </c>
      <c r="H3343" s="1">
        <v>1620</v>
      </c>
      <c r="I3343" s="1">
        <v>100</v>
      </c>
      <c r="J3343" s="1">
        <v>80</v>
      </c>
      <c r="K3343" s="1" t="s">
        <v>203</v>
      </c>
      <c r="L3343" s="1" t="s">
        <v>4323</v>
      </c>
      <c r="M3343" s="1">
        <v>2015</v>
      </c>
      <c r="N3343" s="1">
        <v>43.290490819797199</v>
      </c>
      <c r="O3343" s="1">
        <v>-81.554233391799102</v>
      </c>
      <c r="Q3343" s="1" t="s">
        <v>5025</v>
      </c>
      <c r="R3343" s="1" t="s">
        <v>22</v>
      </c>
    </row>
    <row r="3344" spans="1:18" hidden="1" x14ac:dyDescent="0.3">
      <c r="A3344" s="1" t="s">
        <v>2941</v>
      </c>
      <c r="B3344" s="1" t="s">
        <v>2941</v>
      </c>
      <c r="C3344" s="1" t="s">
        <v>5023</v>
      </c>
      <c r="D3344" s="1">
        <v>102</v>
      </c>
      <c r="E3344" s="1" t="s">
        <v>5050</v>
      </c>
      <c r="F3344" s="1">
        <v>26</v>
      </c>
      <c r="G3344" s="1" t="str">
        <f t="shared" si="126"/>
        <v>26/63</v>
      </c>
      <c r="H3344" s="1">
        <v>1620</v>
      </c>
      <c r="I3344" s="1">
        <v>100</v>
      </c>
      <c r="J3344" s="1">
        <v>80</v>
      </c>
      <c r="K3344" s="1" t="s">
        <v>203</v>
      </c>
      <c r="L3344" s="1" t="s">
        <v>4323</v>
      </c>
      <c r="M3344" s="1">
        <v>2015</v>
      </c>
      <c r="N3344" s="1">
        <v>43.286791445756101</v>
      </c>
      <c r="O3344" s="1">
        <v>-81.559464366733906</v>
      </c>
      <c r="Q3344" s="1" t="s">
        <v>5025</v>
      </c>
      <c r="R3344" s="1" t="s">
        <v>22</v>
      </c>
    </row>
    <row r="3345" spans="1:18" hidden="1" x14ac:dyDescent="0.3">
      <c r="A3345" s="1" t="s">
        <v>2941</v>
      </c>
      <c r="B3345" s="1" t="s">
        <v>2941</v>
      </c>
      <c r="C3345" s="1" t="s">
        <v>5023</v>
      </c>
      <c r="D3345" s="1">
        <v>102</v>
      </c>
      <c r="E3345" s="1" t="s">
        <v>5051</v>
      </c>
      <c r="F3345" s="1">
        <v>27</v>
      </c>
      <c r="G3345" s="1" t="str">
        <f t="shared" si="126"/>
        <v>27/63</v>
      </c>
      <c r="H3345" s="1">
        <v>1620</v>
      </c>
      <c r="I3345" s="1">
        <v>100</v>
      </c>
      <c r="J3345" s="1">
        <v>80</v>
      </c>
      <c r="K3345" s="1" t="s">
        <v>203</v>
      </c>
      <c r="L3345" s="1" t="s">
        <v>4323</v>
      </c>
      <c r="M3345" s="1">
        <v>2015</v>
      </c>
      <c r="N3345" s="1">
        <v>43.272199540943802</v>
      </c>
      <c r="O3345" s="1">
        <v>-81.576674968927506</v>
      </c>
      <c r="Q3345" s="1" t="s">
        <v>5025</v>
      </c>
      <c r="R3345" s="1" t="s">
        <v>22</v>
      </c>
    </row>
    <row r="3346" spans="1:18" hidden="1" x14ac:dyDescent="0.3">
      <c r="A3346" s="1" t="s">
        <v>2941</v>
      </c>
      <c r="B3346" s="1" t="s">
        <v>2941</v>
      </c>
      <c r="C3346" s="1" t="s">
        <v>5023</v>
      </c>
      <c r="D3346" s="1">
        <v>102</v>
      </c>
      <c r="E3346" s="1" t="s">
        <v>5052</v>
      </c>
      <c r="F3346" s="1">
        <v>28</v>
      </c>
      <c r="G3346" s="1" t="str">
        <f t="shared" si="126"/>
        <v>28/63</v>
      </c>
      <c r="H3346" s="1">
        <v>1620</v>
      </c>
      <c r="I3346" s="1">
        <v>100</v>
      </c>
      <c r="J3346" s="1">
        <v>80</v>
      </c>
      <c r="K3346" s="1" t="s">
        <v>203</v>
      </c>
      <c r="L3346" s="1" t="s">
        <v>4323</v>
      </c>
      <c r="M3346" s="1">
        <v>2015</v>
      </c>
      <c r="N3346" s="1">
        <v>43.290442228903999</v>
      </c>
      <c r="O3346" s="1">
        <v>-81.581039107488195</v>
      </c>
      <c r="Q3346" s="1" t="s">
        <v>5025</v>
      </c>
      <c r="R3346" s="1" t="s">
        <v>22</v>
      </c>
    </row>
    <row r="3347" spans="1:18" hidden="1" x14ac:dyDescent="0.3">
      <c r="A3347" s="1" t="s">
        <v>2941</v>
      </c>
      <c r="B3347" s="1" t="s">
        <v>2941</v>
      </c>
      <c r="C3347" s="1" t="s">
        <v>5023</v>
      </c>
      <c r="D3347" s="1">
        <v>102</v>
      </c>
      <c r="E3347" s="1" t="s">
        <v>5053</v>
      </c>
      <c r="F3347" s="1">
        <v>29</v>
      </c>
      <c r="G3347" s="1" t="str">
        <f t="shared" si="126"/>
        <v>29/63</v>
      </c>
      <c r="H3347" s="1">
        <v>1620</v>
      </c>
      <c r="I3347" s="1">
        <v>100</v>
      </c>
      <c r="J3347" s="1">
        <v>80</v>
      </c>
      <c r="K3347" s="1" t="s">
        <v>203</v>
      </c>
      <c r="L3347" s="1" t="s">
        <v>4323</v>
      </c>
      <c r="M3347" s="1">
        <v>2015</v>
      </c>
      <c r="N3347" s="1">
        <v>43.289239776428502</v>
      </c>
      <c r="O3347" s="1">
        <v>-81.588567161162999</v>
      </c>
      <c r="Q3347" s="1" t="s">
        <v>5025</v>
      </c>
      <c r="R3347" s="1" t="s">
        <v>22</v>
      </c>
    </row>
    <row r="3348" spans="1:18" hidden="1" x14ac:dyDescent="0.3">
      <c r="A3348" s="1" t="s">
        <v>2941</v>
      </c>
      <c r="B3348" s="1" t="s">
        <v>2941</v>
      </c>
      <c r="C3348" s="1" t="s">
        <v>5023</v>
      </c>
      <c r="D3348" s="1">
        <v>102</v>
      </c>
      <c r="E3348" s="1" t="s">
        <v>5054</v>
      </c>
      <c r="F3348" s="1">
        <v>30</v>
      </c>
      <c r="G3348" s="1" t="str">
        <f t="shared" si="126"/>
        <v>30/63</v>
      </c>
      <c r="H3348" s="1">
        <v>1620</v>
      </c>
      <c r="I3348" s="1">
        <v>100</v>
      </c>
      <c r="J3348" s="1">
        <v>80</v>
      </c>
      <c r="K3348" s="1" t="s">
        <v>203</v>
      </c>
      <c r="L3348" s="1" t="s">
        <v>4323</v>
      </c>
      <c r="M3348" s="1">
        <v>2015</v>
      </c>
      <c r="N3348" s="1">
        <v>43.284539092959101</v>
      </c>
      <c r="O3348" s="1">
        <v>-81.586284363523902</v>
      </c>
      <c r="Q3348" s="1" t="s">
        <v>5025</v>
      </c>
      <c r="R3348" s="1" t="s">
        <v>22</v>
      </c>
    </row>
    <row r="3349" spans="1:18" hidden="1" x14ac:dyDescent="0.3">
      <c r="A3349" s="1" t="s">
        <v>2941</v>
      </c>
      <c r="B3349" s="1" t="s">
        <v>2941</v>
      </c>
      <c r="C3349" s="1" t="s">
        <v>5023</v>
      </c>
      <c r="D3349" s="1">
        <v>102</v>
      </c>
      <c r="E3349" s="1" t="s">
        <v>5055</v>
      </c>
      <c r="F3349" s="1">
        <v>31</v>
      </c>
      <c r="G3349" s="1" t="str">
        <f t="shared" si="126"/>
        <v>31/63</v>
      </c>
      <c r="H3349" s="1">
        <v>1620</v>
      </c>
      <c r="I3349" s="1">
        <v>100</v>
      </c>
      <c r="J3349" s="1">
        <v>80</v>
      </c>
      <c r="K3349" s="1" t="s">
        <v>203</v>
      </c>
      <c r="L3349" s="1" t="s">
        <v>4323</v>
      </c>
      <c r="M3349" s="1">
        <v>2015</v>
      </c>
      <c r="N3349" s="1">
        <v>43.2803623632038</v>
      </c>
      <c r="O3349" s="1">
        <v>-81.6059380489056</v>
      </c>
      <c r="Q3349" s="1" t="s">
        <v>5025</v>
      </c>
      <c r="R3349" s="1" t="s">
        <v>22</v>
      </c>
    </row>
    <row r="3350" spans="1:18" hidden="1" x14ac:dyDescent="0.3">
      <c r="A3350" s="1" t="s">
        <v>2941</v>
      </c>
      <c r="B3350" s="1" t="s">
        <v>2941</v>
      </c>
      <c r="C3350" s="1" t="s">
        <v>5023</v>
      </c>
      <c r="D3350" s="1">
        <v>102</v>
      </c>
      <c r="E3350" s="1" t="s">
        <v>5056</v>
      </c>
      <c r="F3350" s="1">
        <v>32</v>
      </c>
      <c r="G3350" s="1" t="str">
        <f t="shared" si="126"/>
        <v>32/63</v>
      </c>
      <c r="H3350" s="1">
        <v>1620</v>
      </c>
      <c r="I3350" s="1">
        <v>100</v>
      </c>
      <c r="J3350" s="1">
        <v>80</v>
      </c>
      <c r="K3350" s="1" t="s">
        <v>203</v>
      </c>
      <c r="L3350" s="1" t="s">
        <v>4323</v>
      </c>
      <c r="M3350" s="1">
        <v>2015</v>
      </c>
      <c r="N3350" s="1">
        <v>43.274253453055302</v>
      </c>
      <c r="O3350" s="1">
        <v>-81.606392813131805</v>
      </c>
      <c r="Q3350" s="1" t="s">
        <v>5025</v>
      </c>
      <c r="R3350" s="1" t="s">
        <v>22</v>
      </c>
    </row>
    <row r="3351" spans="1:18" hidden="1" x14ac:dyDescent="0.3">
      <c r="A3351" s="1" t="s">
        <v>2941</v>
      </c>
      <c r="B3351" s="1" t="s">
        <v>2941</v>
      </c>
      <c r="C3351" s="1" t="s">
        <v>5023</v>
      </c>
      <c r="D3351" s="1">
        <v>102</v>
      </c>
      <c r="E3351" s="1" t="s">
        <v>5057</v>
      </c>
      <c r="F3351" s="1">
        <v>33</v>
      </c>
      <c r="G3351" s="1" t="str">
        <f t="shared" ref="G3351:G3381" si="127">F3351&amp;"/"&amp;63</f>
        <v>33/63</v>
      </c>
      <c r="H3351" s="1">
        <v>1620</v>
      </c>
      <c r="I3351" s="1">
        <v>100</v>
      </c>
      <c r="J3351" s="1">
        <v>80</v>
      </c>
      <c r="K3351" s="1" t="s">
        <v>203</v>
      </c>
      <c r="L3351" s="1" t="s">
        <v>4323</v>
      </c>
      <c r="M3351" s="1">
        <v>2015</v>
      </c>
      <c r="N3351" s="1">
        <v>43.266927248848901</v>
      </c>
      <c r="O3351" s="1">
        <v>-81.608870174051106</v>
      </c>
      <c r="Q3351" s="1" t="s">
        <v>5025</v>
      </c>
      <c r="R3351" s="1" t="s">
        <v>22</v>
      </c>
    </row>
    <row r="3352" spans="1:18" hidden="1" x14ac:dyDescent="0.3">
      <c r="A3352" s="1" t="s">
        <v>2941</v>
      </c>
      <c r="B3352" s="1" t="s">
        <v>2941</v>
      </c>
      <c r="C3352" s="1" t="s">
        <v>5023</v>
      </c>
      <c r="D3352" s="1">
        <v>102</v>
      </c>
      <c r="E3352" s="1" t="s">
        <v>5058</v>
      </c>
      <c r="F3352" s="1">
        <v>34</v>
      </c>
      <c r="G3352" s="1" t="str">
        <f t="shared" si="127"/>
        <v>34/63</v>
      </c>
      <c r="H3352" s="1">
        <v>1620</v>
      </c>
      <c r="I3352" s="1">
        <v>100</v>
      </c>
      <c r="J3352" s="1">
        <v>80</v>
      </c>
      <c r="K3352" s="1" t="s">
        <v>203</v>
      </c>
      <c r="L3352" s="1" t="s">
        <v>4323</v>
      </c>
      <c r="M3352" s="1">
        <v>2015</v>
      </c>
      <c r="N3352" s="1">
        <v>43.267136697913301</v>
      </c>
      <c r="O3352" s="1">
        <v>-81.628482826375006</v>
      </c>
      <c r="Q3352" s="1" t="s">
        <v>5025</v>
      </c>
      <c r="R3352" s="1" t="s">
        <v>22</v>
      </c>
    </row>
    <row r="3353" spans="1:18" hidden="1" x14ac:dyDescent="0.3">
      <c r="A3353" s="1" t="s">
        <v>2941</v>
      </c>
      <c r="B3353" s="1" t="s">
        <v>2941</v>
      </c>
      <c r="C3353" s="1" t="s">
        <v>5023</v>
      </c>
      <c r="D3353" s="1">
        <v>102</v>
      </c>
      <c r="E3353" s="1" t="s">
        <v>5059</v>
      </c>
      <c r="F3353" s="1">
        <v>35</v>
      </c>
      <c r="G3353" s="1" t="str">
        <f t="shared" si="127"/>
        <v>35/63</v>
      </c>
      <c r="H3353" s="1">
        <v>1620</v>
      </c>
      <c r="I3353" s="1">
        <v>100</v>
      </c>
      <c r="J3353" s="1">
        <v>80</v>
      </c>
      <c r="K3353" s="1" t="s">
        <v>203</v>
      </c>
      <c r="L3353" s="1" t="s">
        <v>4323</v>
      </c>
      <c r="M3353" s="1">
        <v>2015</v>
      </c>
      <c r="N3353" s="1">
        <v>43.274866338157501</v>
      </c>
      <c r="O3353" s="1">
        <v>-81.630302012789201</v>
      </c>
      <c r="Q3353" s="1" t="s">
        <v>5025</v>
      </c>
      <c r="R3353" s="1" t="s">
        <v>22</v>
      </c>
    </row>
    <row r="3354" spans="1:18" hidden="1" x14ac:dyDescent="0.3">
      <c r="A3354" s="1" t="s">
        <v>2941</v>
      </c>
      <c r="B3354" s="1" t="s">
        <v>2941</v>
      </c>
      <c r="C3354" s="1" t="s">
        <v>5023</v>
      </c>
      <c r="D3354" s="1">
        <v>102</v>
      </c>
      <c r="E3354" s="1" t="s">
        <v>5060</v>
      </c>
      <c r="F3354" s="1">
        <v>36</v>
      </c>
      <c r="G3354" s="1" t="str">
        <f t="shared" si="127"/>
        <v>36/63</v>
      </c>
      <c r="H3354" s="1">
        <v>1620</v>
      </c>
      <c r="I3354" s="1">
        <v>100</v>
      </c>
      <c r="J3354" s="1">
        <v>80</v>
      </c>
      <c r="K3354" s="1" t="s">
        <v>203</v>
      </c>
      <c r="L3354" s="1" t="s">
        <v>4323</v>
      </c>
      <c r="M3354" s="1">
        <v>2015</v>
      </c>
      <c r="N3354" s="1">
        <v>43.266952434837499</v>
      </c>
      <c r="O3354" s="1">
        <v>-81.653114235842395</v>
      </c>
      <c r="Q3354" s="1" t="s">
        <v>5025</v>
      </c>
      <c r="R3354" s="1" t="s">
        <v>22</v>
      </c>
    </row>
    <row r="3355" spans="1:18" hidden="1" x14ac:dyDescent="0.3">
      <c r="A3355" s="1" t="s">
        <v>2941</v>
      </c>
      <c r="B3355" s="1" t="s">
        <v>2941</v>
      </c>
      <c r="C3355" s="1" t="s">
        <v>5023</v>
      </c>
      <c r="D3355" s="1">
        <v>102</v>
      </c>
      <c r="E3355" s="1" t="s">
        <v>5061</v>
      </c>
      <c r="F3355" s="1">
        <v>37</v>
      </c>
      <c r="G3355" s="1" t="str">
        <f t="shared" si="127"/>
        <v>37/63</v>
      </c>
      <c r="H3355" s="1">
        <v>1620</v>
      </c>
      <c r="I3355" s="1">
        <v>100</v>
      </c>
      <c r="J3355" s="1">
        <v>80</v>
      </c>
      <c r="K3355" s="1" t="s">
        <v>203</v>
      </c>
      <c r="L3355" s="1" t="s">
        <v>4323</v>
      </c>
      <c r="M3355" s="1">
        <v>2015</v>
      </c>
      <c r="N3355" s="1">
        <v>43.276604287873703</v>
      </c>
      <c r="O3355" s="1">
        <v>-81.653169750578201</v>
      </c>
      <c r="Q3355" s="1" t="s">
        <v>5025</v>
      </c>
      <c r="R3355" s="1" t="s">
        <v>22</v>
      </c>
    </row>
    <row r="3356" spans="1:18" hidden="1" x14ac:dyDescent="0.3">
      <c r="A3356" s="1" t="s">
        <v>2941</v>
      </c>
      <c r="B3356" s="1" t="s">
        <v>2941</v>
      </c>
      <c r="C3356" s="1" t="s">
        <v>5023</v>
      </c>
      <c r="D3356" s="1">
        <v>102</v>
      </c>
      <c r="E3356" s="1" t="s">
        <v>5062</v>
      </c>
      <c r="F3356" s="1">
        <v>38</v>
      </c>
      <c r="G3356" s="1" t="str">
        <f t="shared" si="127"/>
        <v>38/63</v>
      </c>
      <c r="H3356" s="1">
        <v>1620</v>
      </c>
      <c r="I3356" s="1">
        <v>100</v>
      </c>
      <c r="J3356" s="1">
        <v>80</v>
      </c>
      <c r="K3356" s="1" t="s">
        <v>203</v>
      </c>
      <c r="L3356" s="1" t="s">
        <v>4323</v>
      </c>
      <c r="M3356" s="1">
        <v>2015</v>
      </c>
      <c r="N3356" s="1">
        <v>43.269560290772503</v>
      </c>
      <c r="O3356" s="1">
        <v>-81.663863358133497</v>
      </c>
      <c r="Q3356" s="1" t="s">
        <v>5025</v>
      </c>
      <c r="R3356" s="1" t="s">
        <v>22</v>
      </c>
    </row>
    <row r="3357" spans="1:18" hidden="1" x14ac:dyDescent="0.3">
      <c r="A3357" s="1" t="s">
        <v>2941</v>
      </c>
      <c r="B3357" s="1" t="s">
        <v>2941</v>
      </c>
      <c r="C3357" s="1" t="s">
        <v>5023</v>
      </c>
      <c r="D3357" s="1">
        <v>102</v>
      </c>
      <c r="E3357" s="1" t="s">
        <v>5063</v>
      </c>
      <c r="F3357" s="1">
        <v>39</v>
      </c>
      <c r="G3357" s="1" t="str">
        <f t="shared" si="127"/>
        <v>39/63</v>
      </c>
      <c r="H3357" s="1">
        <v>1620</v>
      </c>
      <c r="I3357" s="1">
        <v>100</v>
      </c>
      <c r="J3357" s="1">
        <v>80</v>
      </c>
      <c r="K3357" s="1" t="s">
        <v>203</v>
      </c>
      <c r="L3357" s="1" t="s">
        <v>4323</v>
      </c>
      <c r="M3357" s="1">
        <v>2015</v>
      </c>
      <c r="N3357" s="1">
        <v>43.274964675139699</v>
      </c>
      <c r="O3357" s="1">
        <v>-81.662396318992407</v>
      </c>
      <c r="Q3357" s="1" t="s">
        <v>5025</v>
      </c>
      <c r="R3357" s="1" t="s">
        <v>22</v>
      </c>
    </row>
    <row r="3358" spans="1:18" hidden="1" x14ac:dyDescent="0.3">
      <c r="A3358" s="1" t="s">
        <v>2941</v>
      </c>
      <c r="B3358" s="1" t="s">
        <v>2941</v>
      </c>
      <c r="C3358" s="1" t="s">
        <v>5023</v>
      </c>
      <c r="D3358" s="1">
        <v>102</v>
      </c>
      <c r="E3358" s="1" t="s">
        <v>5064</v>
      </c>
      <c r="F3358" s="1">
        <v>40</v>
      </c>
      <c r="G3358" s="1" t="str">
        <f t="shared" si="127"/>
        <v>40/63</v>
      </c>
      <c r="H3358" s="1">
        <v>1620</v>
      </c>
      <c r="I3358" s="1">
        <v>100</v>
      </c>
      <c r="J3358" s="1">
        <v>80</v>
      </c>
      <c r="K3358" s="1" t="s">
        <v>203</v>
      </c>
      <c r="L3358" s="1" t="s">
        <v>4323</v>
      </c>
      <c r="M3358" s="1">
        <v>2015</v>
      </c>
      <c r="N3358" s="1">
        <v>43.280190866171097</v>
      </c>
      <c r="O3358" s="1">
        <v>-81.663473858939597</v>
      </c>
      <c r="Q3358" s="1" t="s">
        <v>5025</v>
      </c>
      <c r="R3358" s="1" t="s">
        <v>22</v>
      </c>
    </row>
    <row r="3359" spans="1:18" hidden="1" x14ac:dyDescent="0.3">
      <c r="A3359" s="1" t="s">
        <v>2941</v>
      </c>
      <c r="B3359" s="1" t="s">
        <v>2941</v>
      </c>
      <c r="C3359" s="1" t="s">
        <v>5023</v>
      </c>
      <c r="D3359" s="1">
        <v>102</v>
      </c>
      <c r="E3359" s="1" t="s">
        <v>5065</v>
      </c>
      <c r="F3359" s="1">
        <v>41</v>
      </c>
      <c r="G3359" s="1" t="str">
        <f t="shared" si="127"/>
        <v>41/63</v>
      </c>
      <c r="H3359" s="1">
        <v>1620</v>
      </c>
      <c r="I3359" s="1">
        <v>100</v>
      </c>
      <c r="J3359" s="1">
        <v>80</v>
      </c>
      <c r="K3359" s="1" t="s">
        <v>203</v>
      </c>
      <c r="L3359" s="1" t="s">
        <v>4323</v>
      </c>
      <c r="M3359" s="1">
        <v>2015</v>
      </c>
      <c r="N3359" s="1">
        <v>43.267742961100403</v>
      </c>
      <c r="O3359" s="1">
        <v>-81.713116241247704</v>
      </c>
      <c r="Q3359" s="1" t="s">
        <v>5025</v>
      </c>
      <c r="R3359" s="1" t="s">
        <v>22</v>
      </c>
    </row>
    <row r="3360" spans="1:18" hidden="1" x14ac:dyDescent="0.3">
      <c r="A3360" s="1" t="s">
        <v>2941</v>
      </c>
      <c r="B3360" s="1" t="s">
        <v>2941</v>
      </c>
      <c r="C3360" s="1" t="s">
        <v>5023</v>
      </c>
      <c r="D3360" s="1">
        <v>102</v>
      </c>
      <c r="E3360" s="1" t="s">
        <v>5066</v>
      </c>
      <c r="F3360" s="1">
        <v>42</v>
      </c>
      <c r="G3360" s="1" t="str">
        <f t="shared" si="127"/>
        <v>42/63</v>
      </c>
      <c r="H3360" s="1">
        <v>1620</v>
      </c>
      <c r="I3360" s="1">
        <v>100</v>
      </c>
      <c r="J3360" s="1">
        <v>80</v>
      </c>
      <c r="K3360" s="1" t="s">
        <v>203</v>
      </c>
      <c r="L3360" s="1" t="s">
        <v>4323</v>
      </c>
      <c r="M3360" s="1">
        <v>2015</v>
      </c>
      <c r="N3360" s="1">
        <v>43.2638326834808</v>
      </c>
      <c r="O3360" s="1">
        <v>-81.742325625766199</v>
      </c>
      <c r="Q3360" s="1" t="s">
        <v>5025</v>
      </c>
      <c r="R3360" s="1" t="s">
        <v>22</v>
      </c>
    </row>
    <row r="3361" spans="1:18" hidden="1" x14ac:dyDescent="0.3">
      <c r="A3361" s="1" t="s">
        <v>2941</v>
      </c>
      <c r="B3361" s="1" t="s">
        <v>2941</v>
      </c>
      <c r="C3361" s="1" t="s">
        <v>5023</v>
      </c>
      <c r="D3361" s="1">
        <v>102</v>
      </c>
      <c r="E3361" s="1" t="s">
        <v>5067</v>
      </c>
      <c r="F3361" s="1">
        <v>43</v>
      </c>
      <c r="G3361" s="1" t="str">
        <f t="shared" si="127"/>
        <v>43/63</v>
      </c>
      <c r="H3361" s="1">
        <v>1620</v>
      </c>
      <c r="I3361" s="1">
        <v>100</v>
      </c>
      <c r="J3361" s="1">
        <v>80</v>
      </c>
      <c r="K3361" s="1" t="s">
        <v>203</v>
      </c>
      <c r="L3361" s="1" t="s">
        <v>4323</v>
      </c>
      <c r="M3361" s="1">
        <v>2015</v>
      </c>
      <c r="N3361" s="1">
        <v>43.258048027658504</v>
      </c>
      <c r="O3361" s="1">
        <v>-81.739953612415405</v>
      </c>
      <c r="Q3361" s="1" t="s">
        <v>5025</v>
      </c>
      <c r="R3361" s="1" t="s">
        <v>22</v>
      </c>
    </row>
    <row r="3362" spans="1:18" hidden="1" x14ac:dyDescent="0.3">
      <c r="A3362" s="1" t="s">
        <v>2941</v>
      </c>
      <c r="B3362" s="1" t="s">
        <v>2941</v>
      </c>
      <c r="C3362" s="1" t="s">
        <v>5023</v>
      </c>
      <c r="D3362" s="1">
        <v>102</v>
      </c>
      <c r="E3362" s="1" t="s">
        <v>5068</v>
      </c>
      <c r="F3362" s="1">
        <v>44</v>
      </c>
      <c r="G3362" s="1" t="str">
        <f t="shared" si="127"/>
        <v>44/63</v>
      </c>
      <c r="H3362" s="1">
        <v>1620</v>
      </c>
      <c r="I3362" s="1">
        <v>100</v>
      </c>
      <c r="J3362" s="1">
        <v>80</v>
      </c>
      <c r="K3362" s="1" t="s">
        <v>203</v>
      </c>
      <c r="L3362" s="1" t="s">
        <v>4323</v>
      </c>
      <c r="M3362" s="1">
        <v>2015</v>
      </c>
      <c r="N3362" s="1">
        <v>43.249886844995203</v>
      </c>
      <c r="O3362" s="1">
        <v>-81.740550016289902</v>
      </c>
      <c r="Q3362" s="1" t="s">
        <v>5025</v>
      </c>
      <c r="R3362" s="1" t="s">
        <v>22</v>
      </c>
    </row>
    <row r="3363" spans="1:18" hidden="1" x14ac:dyDescent="0.3">
      <c r="A3363" s="1" t="s">
        <v>2941</v>
      </c>
      <c r="B3363" s="1" t="s">
        <v>2941</v>
      </c>
      <c r="C3363" s="1" t="s">
        <v>5023</v>
      </c>
      <c r="D3363" s="1">
        <v>102</v>
      </c>
      <c r="E3363" s="1" t="s">
        <v>5069</v>
      </c>
      <c r="F3363" s="1">
        <v>45</v>
      </c>
      <c r="G3363" s="1" t="str">
        <f t="shared" si="127"/>
        <v>45/63</v>
      </c>
      <c r="H3363" s="1">
        <v>1560</v>
      </c>
      <c r="I3363" s="1">
        <v>100</v>
      </c>
      <c r="J3363" s="1">
        <v>80</v>
      </c>
      <c r="K3363" s="1" t="s">
        <v>203</v>
      </c>
      <c r="L3363" s="1" t="s">
        <v>5070</v>
      </c>
      <c r="M3363" s="1">
        <v>2015</v>
      </c>
      <c r="N3363" s="1">
        <v>43.245198212696799</v>
      </c>
      <c r="O3363" s="1">
        <v>-81.737567125230299</v>
      </c>
      <c r="Q3363" s="1" t="s">
        <v>5025</v>
      </c>
      <c r="R3363" s="1" t="s">
        <v>22</v>
      </c>
    </row>
    <row r="3364" spans="1:18" hidden="1" x14ac:dyDescent="0.3">
      <c r="A3364" s="1" t="s">
        <v>2941</v>
      </c>
      <c r="B3364" s="1" t="s">
        <v>2941</v>
      </c>
      <c r="C3364" s="1" t="s">
        <v>5023</v>
      </c>
      <c r="D3364" s="1">
        <v>102</v>
      </c>
      <c r="E3364" s="1" t="s">
        <v>5071</v>
      </c>
      <c r="F3364" s="1">
        <v>46</v>
      </c>
      <c r="G3364" s="1" t="str">
        <f t="shared" si="127"/>
        <v>46/63</v>
      </c>
      <c r="H3364" s="1">
        <v>1620</v>
      </c>
      <c r="I3364" s="1">
        <v>100</v>
      </c>
      <c r="J3364" s="1">
        <v>80</v>
      </c>
      <c r="K3364" s="1" t="s">
        <v>203</v>
      </c>
      <c r="L3364" s="1" t="s">
        <v>4323</v>
      </c>
      <c r="M3364" s="1">
        <v>2015</v>
      </c>
      <c r="N3364" s="1">
        <v>43.238300357827598</v>
      </c>
      <c r="O3364" s="1">
        <v>-81.761217289066195</v>
      </c>
      <c r="Q3364" s="1" t="s">
        <v>5025</v>
      </c>
      <c r="R3364" s="1" t="s">
        <v>22</v>
      </c>
    </row>
    <row r="3365" spans="1:18" hidden="1" x14ac:dyDescent="0.3">
      <c r="A3365" s="1" t="s">
        <v>2941</v>
      </c>
      <c r="B3365" s="1" t="s">
        <v>2941</v>
      </c>
      <c r="C3365" s="1" t="s">
        <v>5023</v>
      </c>
      <c r="D3365" s="1">
        <v>102</v>
      </c>
      <c r="E3365" s="1" t="s">
        <v>5072</v>
      </c>
      <c r="F3365" s="1">
        <v>47</v>
      </c>
      <c r="G3365" s="1" t="str">
        <f t="shared" si="127"/>
        <v>47/63</v>
      </c>
      <c r="H3365" s="1">
        <v>1620</v>
      </c>
      <c r="I3365" s="1">
        <v>100</v>
      </c>
      <c r="J3365" s="1">
        <v>80</v>
      </c>
      <c r="K3365" s="1" t="s">
        <v>203</v>
      </c>
      <c r="L3365" s="1" t="s">
        <v>4323</v>
      </c>
      <c r="M3365" s="1">
        <v>2015</v>
      </c>
      <c r="N3365" s="1">
        <v>43.242000823572802</v>
      </c>
      <c r="O3365" s="1">
        <v>-81.766807642725894</v>
      </c>
      <c r="Q3365" s="1" t="s">
        <v>5025</v>
      </c>
      <c r="R3365" s="1" t="s">
        <v>22</v>
      </c>
    </row>
    <row r="3366" spans="1:18" hidden="1" x14ac:dyDescent="0.3">
      <c r="A3366" s="1" t="s">
        <v>2941</v>
      </c>
      <c r="B3366" s="1" t="s">
        <v>2941</v>
      </c>
      <c r="C3366" s="1" t="s">
        <v>5023</v>
      </c>
      <c r="D3366" s="1">
        <v>102</v>
      </c>
      <c r="E3366" s="1" t="s">
        <v>5073</v>
      </c>
      <c r="F3366" s="1">
        <v>48</v>
      </c>
      <c r="G3366" s="1" t="str">
        <f t="shared" si="127"/>
        <v>48/63</v>
      </c>
      <c r="H3366" s="1">
        <v>1620</v>
      </c>
      <c r="I3366" s="1">
        <v>100</v>
      </c>
      <c r="J3366" s="1">
        <v>80</v>
      </c>
      <c r="K3366" s="1" t="s">
        <v>203</v>
      </c>
      <c r="L3366" s="1" t="s">
        <v>4323</v>
      </c>
      <c r="M3366" s="1">
        <v>2015</v>
      </c>
      <c r="N3366" s="1">
        <v>43.245806566443399</v>
      </c>
      <c r="O3366" s="1">
        <v>-81.772701973898407</v>
      </c>
      <c r="Q3366" s="1" t="s">
        <v>5025</v>
      </c>
      <c r="R3366" s="1" t="s">
        <v>22</v>
      </c>
    </row>
    <row r="3367" spans="1:18" hidden="1" x14ac:dyDescent="0.3">
      <c r="A3367" s="1" t="s">
        <v>2941</v>
      </c>
      <c r="B3367" s="1" t="s">
        <v>2941</v>
      </c>
      <c r="C3367" s="1" t="s">
        <v>5023</v>
      </c>
      <c r="D3367" s="1">
        <v>102</v>
      </c>
      <c r="E3367" s="1" t="s">
        <v>5074</v>
      </c>
      <c r="F3367" s="1">
        <v>49</v>
      </c>
      <c r="G3367" s="1" t="str">
        <f t="shared" si="127"/>
        <v>49/63</v>
      </c>
      <c r="H3367" s="1">
        <v>1620</v>
      </c>
      <c r="I3367" s="1">
        <v>100</v>
      </c>
      <c r="J3367" s="1">
        <v>80</v>
      </c>
      <c r="K3367" s="1" t="s">
        <v>203</v>
      </c>
      <c r="L3367" s="1" t="s">
        <v>4323</v>
      </c>
      <c r="M3367" s="1">
        <v>2015</v>
      </c>
      <c r="N3367" s="1">
        <v>43.247248248973897</v>
      </c>
      <c r="O3367" s="1">
        <v>-81.762978640725194</v>
      </c>
      <c r="Q3367" s="1" t="s">
        <v>5025</v>
      </c>
      <c r="R3367" s="1" t="s">
        <v>22</v>
      </c>
    </row>
    <row r="3368" spans="1:18" hidden="1" x14ac:dyDescent="0.3">
      <c r="A3368" s="1" t="s">
        <v>2941</v>
      </c>
      <c r="B3368" s="1" t="s">
        <v>2941</v>
      </c>
      <c r="C3368" s="1" t="s">
        <v>5023</v>
      </c>
      <c r="D3368" s="1">
        <v>102</v>
      </c>
      <c r="E3368" s="1" t="s">
        <v>5075</v>
      </c>
      <c r="F3368" s="1">
        <v>50</v>
      </c>
      <c r="G3368" s="1" t="str">
        <f t="shared" si="127"/>
        <v>50/63</v>
      </c>
      <c r="H3368" s="1">
        <v>1620</v>
      </c>
      <c r="I3368" s="1">
        <v>100</v>
      </c>
      <c r="J3368" s="1">
        <v>80</v>
      </c>
      <c r="K3368" s="1" t="s">
        <v>203</v>
      </c>
      <c r="L3368" s="1" t="s">
        <v>4323</v>
      </c>
      <c r="M3368" s="1">
        <v>2015</v>
      </c>
      <c r="N3368" s="1">
        <v>43.250856904948897</v>
      </c>
      <c r="O3368" s="1">
        <v>-81.770003750964307</v>
      </c>
      <c r="Q3368" s="1" t="s">
        <v>5025</v>
      </c>
      <c r="R3368" s="1" t="s">
        <v>22</v>
      </c>
    </row>
    <row r="3369" spans="1:18" hidden="1" x14ac:dyDescent="0.3">
      <c r="A3369" s="1" t="s">
        <v>2941</v>
      </c>
      <c r="B3369" s="1" t="s">
        <v>2941</v>
      </c>
      <c r="C3369" s="1" t="s">
        <v>5023</v>
      </c>
      <c r="D3369" s="1">
        <v>102</v>
      </c>
      <c r="E3369" s="1" t="s">
        <v>5076</v>
      </c>
      <c r="F3369" s="1">
        <v>51</v>
      </c>
      <c r="G3369" s="1" t="str">
        <f t="shared" si="127"/>
        <v>51/63</v>
      </c>
      <c r="H3369" s="1">
        <v>1620</v>
      </c>
      <c r="I3369" s="1">
        <v>100</v>
      </c>
      <c r="J3369" s="1">
        <v>80</v>
      </c>
      <c r="K3369" s="1" t="s">
        <v>203</v>
      </c>
      <c r="L3369" s="1" t="s">
        <v>4323</v>
      </c>
      <c r="M3369" s="1">
        <v>2015</v>
      </c>
      <c r="N3369" s="1">
        <v>43.254504463163499</v>
      </c>
      <c r="O3369" s="1">
        <v>-81.764243461510901</v>
      </c>
      <c r="Q3369" s="1" t="s">
        <v>5025</v>
      </c>
      <c r="R3369" s="1" t="s">
        <v>22</v>
      </c>
    </row>
    <row r="3370" spans="1:18" hidden="1" x14ac:dyDescent="0.3">
      <c r="A3370" s="1" t="s">
        <v>2941</v>
      </c>
      <c r="B3370" s="1" t="s">
        <v>2941</v>
      </c>
      <c r="C3370" s="1" t="s">
        <v>5023</v>
      </c>
      <c r="D3370" s="1">
        <v>102</v>
      </c>
      <c r="E3370" s="1" t="s">
        <v>5077</v>
      </c>
      <c r="F3370" s="1">
        <v>52</v>
      </c>
      <c r="G3370" s="1" t="str">
        <f t="shared" si="127"/>
        <v>52/63</v>
      </c>
      <c r="H3370" s="1">
        <v>1620</v>
      </c>
      <c r="I3370" s="1">
        <v>100</v>
      </c>
      <c r="J3370" s="1">
        <v>80</v>
      </c>
      <c r="K3370" s="1" t="s">
        <v>203</v>
      </c>
      <c r="L3370" s="1" t="s">
        <v>4323</v>
      </c>
      <c r="M3370" s="1">
        <v>2015</v>
      </c>
      <c r="N3370" s="1">
        <v>43.261529171522902</v>
      </c>
      <c r="O3370" s="1">
        <v>-81.762802436207494</v>
      </c>
      <c r="Q3370" s="1" t="s">
        <v>5025</v>
      </c>
      <c r="R3370" s="1" t="s">
        <v>22</v>
      </c>
    </row>
    <row r="3371" spans="1:18" hidden="1" x14ac:dyDescent="0.3">
      <c r="A3371" s="1" t="s">
        <v>2941</v>
      </c>
      <c r="B3371" s="1" t="s">
        <v>2941</v>
      </c>
      <c r="C3371" s="1" t="s">
        <v>5023</v>
      </c>
      <c r="D3371" s="1">
        <v>102</v>
      </c>
      <c r="E3371" s="1" t="s">
        <v>5078</v>
      </c>
      <c r="F3371" s="1">
        <v>53</v>
      </c>
      <c r="G3371" s="1" t="str">
        <f t="shared" si="127"/>
        <v>53/63</v>
      </c>
      <c r="H3371" s="1">
        <v>1620</v>
      </c>
      <c r="I3371" s="1">
        <v>100</v>
      </c>
      <c r="J3371" s="1">
        <v>80</v>
      </c>
      <c r="K3371" s="1" t="s">
        <v>203</v>
      </c>
      <c r="L3371" s="1" t="s">
        <v>4323</v>
      </c>
      <c r="M3371" s="1">
        <v>2015</v>
      </c>
      <c r="N3371" s="1">
        <v>43.265581539728998</v>
      </c>
      <c r="O3371" s="1">
        <v>-81.758891776508506</v>
      </c>
      <c r="Q3371" s="1" t="s">
        <v>5025</v>
      </c>
      <c r="R3371" s="1" t="s">
        <v>22</v>
      </c>
    </row>
    <row r="3372" spans="1:18" hidden="1" x14ac:dyDescent="0.3">
      <c r="A3372" s="1" t="s">
        <v>2941</v>
      </c>
      <c r="B3372" s="1" t="s">
        <v>2941</v>
      </c>
      <c r="C3372" s="1" t="s">
        <v>5023</v>
      </c>
      <c r="D3372" s="1">
        <v>102</v>
      </c>
      <c r="E3372" s="1" t="s">
        <v>5079</v>
      </c>
      <c r="F3372" s="1">
        <v>54</v>
      </c>
      <c r="G3372" s="1" t="str">
        <f t="shared" si="127"/>
        <v>54/63</v>
      </c>
      <c r="H3372" s="1">
        <v>1620</v>
      </c>
      <c r="I3372" s="1">
        <v>100</v>
      </c>
      <c r="J3372" s="1">
        <v>80</v>
      </c>
      <c r="K3372" s="1" t="s">
        <v>203</v>
      </c>
      <c r="L3372" s="1" t="s">
        <v>4323</v>
      </c>
      <c r="M3372" s="1">
        <v>2015</v>
      </c>
      <c r="N3372" s="1">
        <v>43.298203530878801</v>
      </c>
      <c r="O3372" s="1">
        <v>-81.614304553346201</v>
      </c>
      <c r="Q3372" s="1" t="s">
        <v>5025</v>
      </c>
      <c r="R3372" s="1" t="s">
        <v>22</v>
      </c>
    </row>
    <row r="3373" spans="1:18" hidden="1" x14ac:dyDescent="0.3">
      <c r="A3373" s="1" t="s">
        <v>2941</v>
      </c>
      <c r="B3373" s="1" t="s">
        <v>2941</v>
      </c>
      <c r="C3373" s="1" t="s">
        <v>5023</v>
      </c>
      <c r="D3373" s="1">
        <v>102</v>
      </c>
      <c r="E3373" s="1" t="s">
        <v>5080</v>
      </c>
      <c r="F3373" s="1">
        <v>55</v>
      </c>
      <c r="G3373" s="1" t="str">
        <f t="shared" si="127"/>
        <v>55/63</v>
      </c>
      <c r="H3373" s="1">
        <v>1620</v>
      </c>
      <c r="I3373" s="1">
        <v>100</v>
      </c>
      <c r="J3373" s="1">
        <v>80</v>
      </c>
      <c r="K3373" s="1" t="s">
        <v>203</v>
      </c>
      <c r="L3373" s="1" t="s">
        <v>4323</v>
      </c>
      <c r="M3373" s="1">
        <v>2015</v>
      </c>
      <c r="N3373" s="1">
        <v>43.293983196081797</v>
      </c>
      <c r="O3373" s="1">
        <v>-81.6412868587731</v>
      </c>
      <c r="Q3373" s="1" t="s">
        <v>5025</v>
      </c>
      <c r="R3373" s="1" t="s">
        <v>22</v>
      </c>
    </row>
    <row r="3374" spans="1:18" hidden="1" x14ac:dyDescent="0.3">
      <c r="A3374" s="1" t="s">
        <v>2941</v>
      </c>
      <c r="B3374" s="1" t="s">
        <v>2941</v>
      </c>
      <c r="C3374" s="1" t="s">
        <v>5023</v>
      </c>
      <c r="D3374" s="1">
        <v>102</v>
      </c>
      <c r="E3374" s="1" t="s">
        <v>5081</v>
      </c>
      <c r="F3374" s="1">
        <v>56</v>
      </c>
      <c r="G3374" s="1" t="str">
        <f t="shared" si="127"/>
        <v>56/63</v>
      </c>
      <c r="H3374" s="1">
        <v>1620</v>
      </c>
      <c r="I3374" s="1">
        <v>100</v>
      </c>
      <c r="J3374" s="1">
        <v>80</v>
      </c>
      <c r="K3374" s="1" t="s">
        <v>203</v>
      </c>
      <c r="L3374" s="1" t="s">
        <v>4323</v>
      </c>
      <c r="M3374" s="1">
        <v>2015</v>
      </c>
      <c r="N3374" s="1">
        <v>43.291411088817497</v>
      </c>
      <c r="O3374" s="1">
        <v>-81.658784355462402</v>
      </c>
      <c r="Q3374" s="1" t="s">
        <v>5025</v>
      </c>
      <c r="R3374" s="1" t="s">
        <v>22</v>
      </c>
    </row>
    <row r="3375" spans="1:18" hidden="1" x14ac:dyDescent="0.3">
      <c r="A3375" s="1" t="s">
        <v>2941</v>
      </c>
      <c r="B3375" s="1" t="s">
        <v>2941</v>
      </c>
      <c r="C3375" s="1" t="s">
        <v>5023</v>
      </c>
      <c r="D3375" s="1">
        <v>102</v>
      </c>
      <c r="E3375" s="1" t="s">
        <v>5082</v>
      </c>
      <c r="F3375" s="1">
        <v>57</v>
      </c>
      <c r="G3375" s="1" t="str">
        <f t="shared" si="127"/>
        <v>57/63</v>
      </c>
      <c r="H3375" s="1">
        <v>1620</v>
      </c>
      <c r="I3375" s="1">
        <v>100</v>
      </c>
      <c r="J3375" s="1">
        <v>80</v>
      </c>
      <c r="K3375" s="1" t="s">
        <v>203</v>
      </c>
      <c r="L3375" s="1" t="s">
        <v>4323</v>
      </c>
      <c r="M3375" s="1">
        <v>2015</v>
      </c>
      <c r="N3375" s="1">
        <v>43.297496601859301</v>
      </c>
      <c r="O3375" s="1">
        <v>-81.667727273667296</v>
      </c>
      <c r="Q3375" s="1" t="s">
        <v>5025</v>
      </c>
      <c r="R3375" s="1" t="s">
        <v>22</v>
      </c>
    </row>
    <row r="3376" spans="1:18" hidden="1" x14ac:dyDescent="0.3">
      <c r="A3376" s="1" t="s">
        <v>2941</v>
      </c>
      <c r="B3376" s="1" t="s">
        <v>2941</v>
      </c>
      <c r="C3376" s="1" t="s">
        <v>5023</v>
      </c>
      <c r="D3376" s="1">
        <v>102</v>
      </c>
      <c r="E3376" s="1" t="s">
        <v>5083</v>
      </c>
      <c r="F3376" s="1">
        <v>58</v>
      </c>
      <c r="G3376" s="1" t="str">
        <f t="shared" si="127"/>
        <v>58/63</v>
      </c>
      <c r="H3376" s="1">
        <v>1620</v>
      </c>
      <c r="I3376" s="1">
        <v>100</v>
      </c>
      <c r="J3376" s="1">
        <v>80</v>
      </c>
      <c r="K3376" s="1" t="s">
        <v>203</v>
      </c>
      <c r="L3376" s="1" t="s">
        <v>4323</v>
      </c>
      <c r="M3376" s="1">
        <v>2015</v>
      </c>
      <c r="N3376" s="1">
        <v>43.302080001070003</v>
      </c>
      <c r="O3376" s="1">
        <v>-81.6616067033208</v>
      </c>
      <c r="Q3376" s="1" t="s">
        <v>5025</v>
      </c>
      <c r="R3376" s="1" t="s">
        <v>22</v>
      </c>
    </row>
    <row r="3377" spans="1:18" hidden="1" x14ac:dyDescent="0.3">
      <c r="A3377" s="1" t="s">
        <v>2941</v>
      </c>
      <c r="B3377" s="1" t="s">
        <v>2941</v>
      </c>
      <c r="C3377" s="1" t="s">
        <v>5023</v>
      </c>
      <c r="D3377" s="1">
        <v>102</v>
      </c>
      <c r="E3377" s="1" t="s">
        <v>5084</v>
      </c>
      <c r="F3377" s="1">
        <v>59</v>
      </c>
      <c r="G3377" s="1" t="str">
        <f t="shared" si="127"/>
        <v>59/63</v>
      </c>
      <c r="H3377" s="1">
        <v>1620</v>
      </c>
      <c r="I3377" s="1">
        <v>100</v>
      </c>
      <c r="J3377" s="1">
        <v>80</v>
      </c>
      <c r="K3377" s="1" t="s">
        <v>203</v>
      </c>
      <c r="L3377" s="1" t="s">
        <v>4323</v>
      </c>
      <c r="M3377" s="1">
        <v>2015</v>
      </c>
      <c r="N3377" s="1">
        <v>43.306324543847097</v>
      </c>
      <c r="O3377" s="1">
        <v>-81.663785142499407</v>
      </c>
      <c r="Q3377" s="1" t="s">
        <v>5025</v>
      </c>
      <c r="R3377" s="1" t="s">
        <v>22</v>
      </c>
    </row>
    <row r="3378" spans="1:18" hidden="1" x14ac:dyDescent="0.3">
      <c r="A3378" s="1" t="s">
        <v>2941</v>
      </c>
      <c r="B3378" s="1" t="s">
        <v>2941</v>
      </c>
      <c r="C3378" s="1" t="s">
        <v>5023</v>
      </c>
      <c r="D3378" s="1">
        <v>102</v>
      </c>
      <c r="E3378" s="1" t="s">
        <v>5085</v>
      </c>
      <c r="F3378" s="1">
        <v>60</v>
      </c>
      <c r="G3378" s="1" t="str">
        <f t="shared" si="127"/>
        <v>60/63</v>
      </c>
      <c r="H3378" s="1">
        <v>1620</v>
      </c>
      <c r="I3378" s="1">
        <v>100</v>
      </c>
      <c r="J3378" s="1">
        <v>80</v>
      </c>
      <c r="K3378" s="1" t="s">
        <v>203</v>
      </c>
      <c r="L3378" s="1" t="s">
        <v>4323</v>
      </c>
      <c r="M3378" s="1">
        <v>2015</v>
      </c>
      <c r="N3378" s="1">
        <v>43.312076106721101</v>
      </c>
      <c r="O3378" s="1">
        <v>-81.646978535495506</v>
      </c>
      <c r="Q3378" s="1" t="s">
        <v>5025</v>
      </c>
      <c r="R3378" s="1" t="s">
        <v>22</v>
      </c>
    </row>
    <row r="3379" spans="1:18" hidden="1" x14ac:dyDescent="0.3">
      <c r="A3379" s="1" t="s">
        <v>2941</v>
      </c>
      <c r="B3379" s="1" t="s">
        <v>2941</v>
      </c>
      <c r="C3379" s="1" t="s">
        <v>5023</v>
      </c>
      <c r="D3379" s="1">
        <v>102</v>
      </c>
      <c r="E3379" s="1" t="s">
        <v>5086</v>
      </c>
      <c r="F3379" s="1">
        <v>61</v>
      </c>
      <c r="G3379" s="1" t="str">
        <f t="shared" si="127"/>
        <v>61/63</v>
      </c>
      <c r="H3379" s="1">
        <v>1620</v>
      </c>
      <c r="I3379" s="1">
        <v>100</v>
      </c>
      <c r="J3379" s="1">
        <v>80</v>
      </c>
      <c r="K3379" s="1" t="s">
        <v>203</v>
      </c>
      <c r="L3379" s="1" t="s">
        <v>4323</v>
      </c>
      <c r="M3379" s="1">
        <v>2015</v>
      </c>
      <c r="N3379" s="1">
        <v>43.317402297184302</v>
      </c>
      <c r="O3379" s="1">
        <v>-81.643543331257703</v>
      </c>
      <c r="Q3379" s="1" t="s">
        <v>5025</v>
      </c>
      <c r="R3379" s="1" t="s">
        <v>22</v>
      </c>
    </row>
    <row r="3380" spans="1:18" hidden="1" x14ac:dyDescent="0.3">
      <c r="A3380" s="1" t="s">
        <v>2941</v>
      </c>
      <c r="B3380" s="1" t="s">
        <v>2941</v>
      </c>
      <c r="C3380" s="1" t="s">
        <v>5023</v>
      </c>
      <c r="D3380" s="1">
        <v>102</v>
      </c>
      <c r="E3380" s="1" t="s">
        <v>5087</v>
      </c>
      <c r="F3380" s="1">
        <v>62</v>
      </c>
      <c r="G3380" s="1" t="str">
        <f t="shared" si="127"/>
        <v>62/63</v>
      </c>
      <c r="H3380" s="1">
        <v>1620</v>
      </c>
      <c r="I3380" s="1">
        <v>100</v>
      </c>
      <c r="J3380" s="1">
        <v>80</v>
      </c>
      <c r="K3380" s="1" t="s">
        <v>203</v>
      </c>
      <c r="L3380" s="1" t="s">
        <v>4323</v>
      </c>
      <c r="M3380" s="1">
        <v>2015</v>
      </c>
      <c r="N3380" s="1">
        <v>43.307495792678601</v>
      </c>
      <c r="O3380" s="1">
        <v>-81.670239536308699</v>
      </c>
      <c r="Q3380" s="1" t="s">
        <v>5025</v>
      </c>
      <c r="R3380" s="1" t="s">
        <v>22</v>
      </c>
    </row>
    <row r="3381" spans="1:18" hidden="1" x14ac:dyDescent="0.3">
      <c r="A3381" s="1" t="s">
        <v>2941</v>
      </c>
      <c r="B3381" s="1" t="s">
        <v>2941</v>
      </c>
      <c r="C3381" s="1" t="s">
        <v>5023</v>
      </c>
      <c r="D3381" s="1">
        <v>102</v>
      </c>
      <c r="E3381" s="1" t="s">
        <v>5088</v>
      </c>
      <c r="F3381" s="1">
        <v>63</v>
      </c>
      <c r="G3381" s="1" t="str">
        <f t="shared" si="127"/>
        <v>63/63</v>
      </c>
      <c r="H3381" s="1">
        <v>1620</v>
      </c>
      <c r="I3381" s="1">
        <v>100</v>
      </c>
      <c r="J3381" s="1">
        <v>80</v>
      </c>
      <c r="K3381" s="1" t="s">
        <v>203</v>
      </c>
      <c r="L3381" s="1" t="s">
        <v>4323</v>
      </c>
      <c r="M3381" s="1">
        <v>2015</v>
      </c>
      <c r="N3381" s="1">
        <v>43.312492085715803</v>
      </c>
      <c r="O3381" s="1">
        <v>-81.671420685625307</v>
      </c>
      <c r="Q3381" s="1" t="s">
        <v>5025</v>
      </c>
      <c r="R3381" s="1" t="s">
        <v>22</v>
      </c>
    </row>
    <row r="3382" spans="1:18" hidden="1" x14ac:dyDescent="0.3">
      <c r="A3382" s="1" t="s">
        <v>2941</v>
      </c>
      <c r="B3382" s="1" t="s">
        <v>2941</v>
      </c>
      <c r="C3382" s="1" t="s">
        <v>5089</v>
      </c>
      <c r="D3382" s="1">
        <v>25.3</v>
      </c>
      <c r="E3382" s="1" t="s">
        <v>5090</v>
      </c>
      <c r="F3382" s="1">
        <v>1</v>
      </c>
      <c r="G3382" s="1" t="str">
        <f t="shared" ref="G3382:G3392" si="128">F3382&amp;"/"&amp;11</f>
        <v>1/11</v>
      </c>
      <c r="H3382" s="1">
        <v>2300</v>
      </c>
      <c r="I3382" s="1">
        <v>113</v>
      </c>
      <c r="J3382" s="1">
        <v>99.5</v>
      </c>
      <c r="K3382" s="1" t="s">
        <v>866</v>
      </c>
      <c r="L3382" s="1" t="s">
        <v>4959</v>
      </c>
      <c r="M3382" s="1">
        <v>2015</v>
      </c>
      <c r="N3382" s="1">
        <v>46.655326138020897</v>
      </c>
      <c r="O3382" s="1">
        <v>-84.379126968769498</v>
      </c>
      <c r="Q3382" s="1" t="s">
        <v>5091</v>
      </c>
      <c r="R3382" s="1" t="s">
        <v>22</v>
      </c>
    </row>
    <row r="3383" spans="1:18" hidden="1" x14ac:dyDescent="0.3">
      <c r="A3383" s="1" t="s">
        <v>2941</v>
      </c>
      <c r="B3383" s="1" t="s">
        <v>2941</v>
      </c>
      <c r="C3383" s="1" t="s">
        <v>5089</v>
      </c>
      <c r="D3383" s="1">
        <v>25.3</v>
      </c>
      <c r="E3383" s="1" t="s">
        <v>5092</v>
      </c>
      <c r="F3383" s="1">
        <v>2</v>
      </c>
      <c r="G3383" s="1" t="str">
        <f t="shared" si="128"/>
        <v>2/11</v>
      </c>
      <c r="H3383" s="1">
        <v>2300</v>
      </c>
      <c r="I3383" s="1">
        <v>113</v>
      </c>
      <c r="J3383" s="1">
        <v>99.5</v>
      </c>
      <c r="K3383" s="1" t="s">
        <v>866</v>
      </c>
      <c r="L3383" s="1" t="s">
        <v>4959</v>
      </c>
      <c r="M3383" s="1">
        <v>2015</v>
      </c>
      <c r="N3383" s="1">
        <v>46.660690603134299</v>
      </c>
      <c r="O3383" s="1">
        <v>-84.382357436525695</v>
      </c>
      <c r="Q3383" s="1" t="s">
        <v>5091</v>
      </c>
      <c r="R3383" s="1" t="s">
        <v>22</v>
      </c>
    </row>
    <row r="3384" spans="1:18" hidden="1" x14ac:dyDescent="0.3">
      <c r="A3384" s="1" t="s">
        <v>2941</v>
      </c>
      <c r="B3384" s="1" t="s">
        <v>2941</v>
      </c>
      <c r="C3384" s="1" t="s">
        <v>5089</v>
      </c>
      <c r="D3384" s="1">
        <v>25.3</v>
      </c>
      <c r="E3384" s="1" t="s">
        <v>5093</v>
      </c>
      <c r="F3384" s="1">
        <v>3</v>
      </c>
      <c r="G3384" s="1" t="str">
        <f t="shared" si="128"/>
        <v>3/11</v>
      </c>
      <c r="H3384" s="1">
        <v>2300</v>
      </c>
      <c r="I3384" s="1">
        <v>113</v>
      </c>
      <c r="J3384" s="1">
        <v>99.5</v>
      </c>
      <c r="K3384" s="1" t="s">
        <v>866</v>
      </c>
      <c r="L3384" s="1" t="s">
        <v>4959</v>
      </c>
      <c r="M3384" s="1">
        <v>2015</v>
      </c>
      <c r="N3384" s="1">
        <v>46.662781557574903</v>
      </c>
      <c r="O3384" s="1">
        <v>-84.378246232907301</v>
      </c>
      <c r="Q3384" s="1" t="s">
        <v>5091</v>
      </c>
      <c r="R3384" s="1" t="s">
        <v>22</v>
      </c>
    </row>
    <row r="3385" spans="1:18" hidden="1" x14ac:dyDescent="0.3">
      <c r="A3385" s="1" t="s">
        <v>2941</v>
      </c>
      <c r="B3385" s="1" t="s">
        <v>2941</v>
      </c>
      <c r="C3385" s="1" t="s">
        <v>5089</v>
      </c>
      <c r="D3385" s="1">
        <v>25.3</v>
      </c>
      <c r="E3385" s="1" t="s">
        <v>5094</v>
      </c>
      <c r="F3385" s="1">
        <v>4</v>
      </c>
      <c r="G3385" s="1" t="str">
        <f t="shared" si="128"/>
        <v>4/11</v>
      </c>
      <c r="H3385" s="1">
        <v>2300</v>
      </c>
      <c r="I3385" s="1">
        <v>113</v>
      </c>
      <c r="J3385" s="1">
        <v>99.5</v>
      </c>
      <c r="K3385" s="1" t="s">
        <v>866</v>
      </c>
      <c r="L3385" s="1" t="s">
        <v>4959</v>
      </c>
      <c r="M3385" s="1">
        <v>2015</v>
      </c>
      <c r="N3385" s="1">
        <v>46.666529825349102</v>
      </c>
      <c r="O3385" s="1">
        <v>-84.376256556265602</v>
      </c>
      <c r="Q3385" s="1" t="s">
        <v>5091</v>
      </c>
      <c r="R3385" s="1" t="s">
        <v>22</v>
      </c>
    </row>
    <row r="3386" spans="1:18" hidden="1" x14ac:dyDescent="0.3">
      <c r="A3386" s="1" t="s">
        <v>2941</v>
      </c>
      <c r="B3386" s="1" t="s">
        <v>2941</v>
      </c>
      <c r="C3386" s="1" t="s">
        <v>5089</v>
      </c>
      <c r="D3386" s="1">
        <v>25.3</v>
      </c>
      <c r="E3386" s="1" t="s">
        <v>5095</v>
      </c>
      <c r="F3386" s="1">
        <v>5</v>
      </c>
      <c r="G3386" s="1" t="str">
        <f t="shared" si="128"/>
        <v>5/11</v>
      </c>
      <c r="H3386" s="1">
        <v>2300</v>
      </c>
      <c r="I3386" s="1">
        <v>113</v>
      </c>
      <c r="J3386" s="1">
        <v>99.5</v>
      </c>
      <c r="K3386" s="1" t="s">
        <v>866</v>
      </c>
      <c r="L3386" s="1" t="s">
        <v>4959</v>
      </c>
      <c r="M3386" s="1">
        <v>2015</v>
      </c>
      <c r="N3386" s="1">
        <v>46.666669594941702</v>
      </c>
      <c r="O3386" s="1">
        <v>-84.371646787694601</v>
      </c>
      <c r="Q3386" s="1" t="s">
        <v>5091</v>
      </c>
      <c r="R3386" s="1" t="s">
        <v>22</v>
      </c>
    </row>
    <row r="3387" spans="1:18" hidden="1" x14ac:dyDescent="0.3">
      <c r="A3387" s="1" t="s">
        <v>2941</v>
      </c>
      <c r="B3387" s="1" t="s">
        <v>2941</v>
      </c>
      <c r="C3387" s="1" t="s">
        <v>5089</v>
      </c>
      <c r="D3387" s="1">
        <v>25.3</v>
      </c>
      <c r="E3387" s="1" t="s">
        <v>5096</v>
      </c>
      <c r="F3387" s="1">
        <v>6</v>
      </c>
      <c r="G3387" s="1" t="str">
        <f t="shared" si="128"/>
        <v>6/11</v>
      </c>
      <c r="H3387" s="1">
        <v>2300</v>
      </c>
      <c r="I3387" s="1">
        <v>113</v>
      </c>
      <c r="J3387" s="1">
        <v>99.5</v>
      </c>
      <c r="K3387" s="1" t="s">
        <v>866</v>
      </c>
      <c r="L3387" s="1" t="s">
        <v>4959</v>
      </c>
      <c r="M3387" s="1">
        <v>2015</v>
      </c>
      <c r="N3387" s="1">
        <v>46.667803220476202</v>
      </c>
      <c r="O3387" s="1">
        <v>-84.367030125656299</v>
      </c>
      <c r="Q3387" s="1" t="s">
        <v>5091</v>
      </c>
      <c r="R3387" s="1" t="s">
        <v>22</v>
      </c>
    </row>
    <row r="3388" spans="1:18" hidden="1" x14ac:dyDescent="0.3">
      <c r="A3388" s="1" t="s">
        <v>2941</v>
      </c>
      <c r="B3388" s="1" t="s">
        <v>2941</v>
      </c>
      <c r="C3388" s="1" t="s">
        <v>5089</v>
      </c>
      <c r="D3388" s="1">
        <v>25.3</v>
      </c>
      <c r="E3388" s="1" t="s">
        <v>5097</v>
      </c>
      <c r="F3388" s="1">
        <v>7</v>
      </c>
      <c r="G3388" s="1" t="str">
        <f t="shared" si="128"/>
        <v>7/11</v>
      </c>
      <c r="H3388" s="1">
        <v>2300</v>
      </c>
      <c r="I3388" s="1">
        <v>113</v>
      </c>
      <c r="J3388" s="1">
        <v>99.5</v>
      </c>
      <c r="K3388" s="1" t="s">
        <v>866</v>
      </c>
      <c r="L3388" s="1" t="s">
        <v>4959</v>
      </c>
      <c r="M3388" s="1">
        <v>2015</v>
      </c>
      <c r="N3388" s="1">
        <v>46.6720366234496</v>
      </c>
      <c r="O3388" s="1">
        <v>-84.366691491112704</v>
      </c>
      <c r="Q3388" s="1" t="s">
        <v>5091</v>
      </c>
      <c r="R3388" s="1" t="s">
        <v>22</v>
      </c>
    </row>
    <row r="3389" spans="1:18" hidden="1" x14ac:dyDescent="0.3">
      <c r="A3389" s="1" t="s">
        <v>2941</v>
      </c>
      <c r="B3389" s="1" t="s">
        <v>2941</v>
      </c>
      <c r="C3389" s="1" t="s">
        <v>5089</v>
      </c>
      <c r="D3389" s="1">
        <v>25.3</v>
      </c>
      <c r="E3389" s="1" t="s">
        <v>5098</v>
      </c>
      <c r="F3389" s="1">
        <v>8</v>
      </c>
      <c r="G3389" s="1" t="str">
        <f t="shared" si="128"/>
        <v>8/11</v>
      </c>
      <c r="H3389" s="1">
        <v>2300</v>
      </c>
      <c r="I3389" s="1">
        <v>113</v>
      </c>
      <c r="J3389" s="1">
        <v>99.5</v>
      </c>
      <c r="K3389" s="1" t="s">
        <v>866</v>
      </c>
      <c r="L3389" s="1" t="s">
        <v>4959</v>
      </c>
      <c r="M3389" s="1">
        <v>2015</v>
      </c>
      <c r="N3389" s="1">
        <v>46.674781989597498</v>
      </c>
      <c r="O3389" s="1">
        <v>-84.366369532657899</v>
      </c>
      <c r="Q3389" s="1" t="s">
        <v>5091</v>
      </c>
      <c r="R3389" s="1" t="s">
        <v>22</v>
      </c>
    </row>
    <row r="3390" spans="1:18" hidden="1" x14ac:dyDescent="0.3">
      <c r="A3390" s="1" t="s">
        <v>2941</v>
      </c>
      <c r="B3390" s="1" t="s">
        <v>2941</v>
      </c>
      <c r="C3390" s="1" t="s">
        <v>5089</v>
      </c>
      <c r="D3390" s="1">
        <v>25.3</v>
      </c>
      <c r="E3390" s="1" t="s">
        <v>5099</v>
      </c>
      <c r="F3390" s="1">
        <v>9</v>
      </c>
      <c r="G3390" s="1" t="str">
        <f t="shared" si="128"/>
        <v>9/11</v>
      </c>
      <c r="H3390" s="1">
        <v>2300</v>
      </c>
      <c r="I3390" s="1">
        <v>113</v>
      </c>
      <c r="J3390" s="1">
        <v>99.5</v>
      </c>
      <c r="K3390" s="1" t="s">
        <v>866</v>
      </c>
      <c r="L3390" s="1" t="s">
        <v>4959</v>
      </c>
      <c r="M3390" s="1">
        <v>2015</v>
      </c>
      <c r="N3390" s="1">
        <v>46.677697235720402</v>
      </c>
      <c r="O3390" s="1">
        <v>-84.367772446255699</v>
      </c>
      <c r="Q3390" s="1" t="s">
        <v>5091</v>
      </c>
      <c r="R3390" s="1" t="s">
        <v>22</v>
      </c>
    </row>
    <row r="3391" spans="1:18" hidden="1" x14ac:dyDescent="0.3">
      <c r="A3391" s="1" t="s">
        <v>2941</v>
      </c>
      <c r="B3391" s="1" t="s">
        <v>2941</v>
      </c>
      <c r="C3391" s="1" t="s">
        <v>5089</v>
      </c>
      <c r="D3391" s="1">
        <v>25.3</v>
      </c>
      <c r="E3391" s="1" t="s">
        <v>5100</v>
      </c>
      <c r="F3391" s="1">
        <v>10</v>
      </c>
      <c r="G3391" s="1" t="str">
        <f t="shared" si="128"/>
        <v>10/11</v>
      </c>
      <c r="H3391" s="1">
        <v>2300</v>
      </c>
      <c r="I3391" s="1">
        <v>113</v>
      </c>
      <c r="J3391" s="1">
        <v>99.5</v>
      </c>
      <c r="K3391" s="1" t="s">
        <v>866</v>
      </c>
      <c r="L3391" s="1" t="s">
        <v>4959</v>
      </c>
      <c r="M3391" s="1">
        <v>2015</v>
      </c>
      <c r="N3391" s="1">
        <v>46.663572739484202</v>
      </c>
      <c r="O3391" s="1">
        <v>-84.361322882746293</v>
      </c>
      <c r="Q3391" s="1" t="s">
        <v>5091</v>
      </c>
      <c r="R3391" s="1" t="s">
        <v>22</v>
      </c>
    </row>
    <row r="3392" spans="1:18" hidden="1" x14ac:dyDescent="0.3">
      <c r="A3392" s="1" t="s">
        <v>2941</v>
      </c>
      <c r="B3392" s="1" t="s">
        <v>2941</v>
      </c>
      <c r="C3392" s="1" t="s">
        <v>5089</v>
      </c>
      <c r="D3392" s="1">
        <v>25.3</v>
      </c>
      <c r="E3392" s="1" t="s">
        <v>5101</v>
      </c>
      <c r="F3392" s="1">
        <v>11</v>
      </c>
      <c r="G3392" s="1" t="str">
        <f t="shared" si="128"/>
        <v>11/11</v>
      </c>
      <c r="H3392" s="1">
        <v>2300</v>
      </c>
      <c r="I3392" s="1">
        <v>113</v>
      </c>
      <c r="J3392" s="1">
        <v>99.5</v>
      </c>
      <c r="K3392" s="1" t="s">
        <v>866</v>
      </c>
      <c r="L3392" s="1" t="s">
        <v>4959</v>
      </c>
      <c r="M3392" s="1">
        <v>2015</v>
      </c>
      <c r="N3392" s="1">
        <v>46.663283109709603</v>
      </c>
      <c r="O3392" s="1">
        <v>-84.353591094246795</v>
      </c>
      <c r="Q3392" s="1" t="s">
        <v>5091</v>
      </c>
      <c r="R3392" s="1" t="s">
        <v>22</v>
      </c>
    </row>
    <row r="3393" spans="1:18" hidden="1" x14ac:dyDescent="0.3">
      <c r="A3393" s="1" t="s">
        <v>2941</v>
      </c>
      <c r="B3393" s="1" t="s">
        <v>2941</v>
      </c>
      <c r="C3393" s="1" t="s">
        <v>3603</v>
      </c>
      <c r="D3393" s="1">
        <v>50</v>
      </c>
      <c r="E3393" s="1" t="s">
        <v>3604</v>
      </c>
      <c r="F3393" s="1">
        <v>21</v>
      </c>
      <c r="G3393" s="1" t="str">
        <f>F3393&amp;"/"&amp;45</f>
        <v>21/45</v>
      </c>
      <c r="H3393" s="1">
        <v>2000</v>
      </c>
      <c r="I3393" s="1">
        <v>82</v>
      </c>
      <c r="J3393" s="1">
        <v>78</v>
      </c>
      <c r="K3393" s="1" t="s">
        <v>56</v>
      </c>
      <c r="L3393" s="1" t="s">
        <v>2540</v>
      </c>
      <c r="M3393" s="1">
        <v>2010</v>
      </c>
      <c r="N3393" s="1">
        <v>42.267011119354997</v>
      </c>
      <c r="O3393" s="1">
        <v>-82.4991218736142</v>
      </c>
      <c r="Q3393" s="1" t="s">
        <v>3605</v>
      </c>
      <c r="R3393" s="1" t="s">
        <v>22</v>
      </c>
    </row>
    <row r="3394" spans="1:18" hidden="1" x14ac:dyDescent="0.3">
      <c r="A3394" s="1" t="s">
        <v>2941</v>
      </c>
      <c r="B3394" s="1" t="s">
        <v>2941</v>
      </c>
      <c r="C3394" s="1" t="s">
        <v>3603</v>
      </c>
      <c r="D3394" s="1">
        <v>50</v>
      </c>
      <c r="E3394" s="1" t="s">
        <v>3606</v>
      </c>
      <c r="F3394" s="1">
        <v>22</v>
      </c>
      <c r="G3394" s="1" t="str">
        <f>F3394&amp;"/"&amp;45</f>
        <v>22/45</v>
      </c>
      <c r="H3394" s="1">
        <v>2000</v>
      </c>
      <c r="I3394" s="1">
        <v>82</v>
      </c>
      <c r="J3394" s="1">
        <v>78</v>
      </c>
      <c r="K3394" s="1" t="s">
        <v>56</v>
      </c>
      <c r="L3394" s="1" t="s">
        <v>2540</v>
      </c>
      <c r="M3394" s="1">
        <v>2010</v>
      </c>
      <c r="N3394" s="1">
        <v>42.273082541239397</v>
      </c>
      <c r="O3394" s="1">
        <v>-82.4974982589343</v>
      </c>
      <c r="Q3394" s="1" t="s">
        <v>3605</v>
      </c>
      <c r="R3394" s="1" t="s">
        <v>22</v>
      </c>
    </row>
    <row r="3395" spans="1:18" hidden="1" x14ac:dyDescent="0.3">
      <c r="A3395" s="1" t="s">
        <v>2941</v>
      </c>
      <c r="B3395" s="1" t="s">
        <v>2941</v>
      </c>
      <c r="C3395" s="1" t="s">
        <v>3603</v>
      </c>
      <c r="D3395" s="1">
        <v>50</v>
      </c>
      <c r="E3395" s="1" t="s">
        <v>3607</v>
      </c>
      <c r="F3395" s="1">
        <v>23</v>
      </c>
      <c r="G3395" s="1" t="str">
        <f>F3395&amp;"/"&amp;45</f>
        <v>23/45</v>
      </c>
      <c r="H3395" s="1">
        <v>2000</v>
      </c>
      <c r="I3395" s="1">
        <v>82</v>
      </c>
      <c r="J3395" s="1">
        <v>78</v>
      </c>
      <c r="K3395" s="1" t="s">
        <v>56</v>
      </c>
      <c r="L3395" s="1" t="s">
        <v>2540</v>
      </c>
      <c r="M3395" s="1">
        <v>2010</v>
      </c>
      <c r="N3395" s="1">
        <v>42.271541747176101</v>
      </c>
      <c r="O3395" s="1">
        <v>-82.493249840044797</v>
      </c>
      <c r="Q3395" s="1" t="s">
        <v>3605</v>
      </c>
      <c r="R3395" s="1" t="s">
        <v>22</v>
      </c>
    </row>
    <row r="3396" spans="1:18" hidden="1" x14ac:dyDescent="0.3">
      <c r="A3396" s="1" t="s">
        <v>2941</v>
      </c>
      <c r="B3396" s="1" t="s">
        <v>2941</v>
      </c>
      <c r="C3396" s="1" t="s">
        <v>3603</v>
      </c>
      <c r="D3396" s="1">
        <v>50</v>
      </c>
      <c r="E3396" s="1" t="s">
        <v>3608</v>
      </c>
      <c r="F3396" s="1">
        <v>24</v>
      </c>
      <c r="G3396" s="1" t="str">
        <f>F3396&amp;"/"&amp;45</f>
        <v>24/45</v>
      </c>
      <c r="H3396" s="1">
        <v>2000</v>
      </c>
      <c r="I3396" s="1">
        <v>82</v>
      </c>
      <c r="J3396" s="1">
        <v>78</v>
      </c>
      <c r="K3396" s="1" t="s">
        <v>56</v>
      </c>
      <c r="L3396" s="1" t="s">
        <v>2540</v>
      </c>
      <c r="M3396" s="1">
        <v>2010</v>
      </c>
      <c r="N3396" s="1">
        <v>42.271171915123801</v>
      </c>
      <c r="O3396" s="1">
        <v>-82.489043301594094</v>
      </c>
      <c r="Q3396" s="1" t="s">
        <v>3605</v>
      </c>
      <c r="R3396" s="1" t="s">
        <v>22</v>
      </c>
    </row>
    <row r="3397" spans="1:18" hidden="1" x14ac:dyDescent="0.3">
      <c r="A3397" s="1" t="s">
        <v>2941</v>
      </c>
      <c r="B3397" s="1" t="s">
        <v>2941</v>
      </c>
      <c r="C3397" s="1" t="s">
        <v>3603</v>
      </c>
      <c r="D3397" s="1">
        <v>50</v>
      </c>
      <c r="E3397" s="1" t="s">
        <v>3609</v>
      </c>
      <c r="F3397" s="1">
        <v>25</v>
      </c>
      <c r="G3397" s="1" t="str">
        <f>F3397&amp;"/"&amp;45</f>
        <v>25/45</v>
      </c>
      <c r="H3397" s="1">
        <v>2000</v>
      </c>
      <c r="I3397" s="1">
        <v>82</v>
      </c>
      <c r="J3397" s="1">
        <v>78</v>
      </c>
      <c r="K3397" s="1" t="s">
        <v>56</v>
      </c>
      <c r="L3397" s="1" t="s">
        <v>2540</v>
      </c>
      <c r="M3397" s="1">
        <v>2010</v>
      </c>
      <c r="N3397" s="1">
        <v>42.272034667839797</v>
      </c>
      <c r="O3397" s="1">
        <v>-82.484295253375606</v>
      </c>
      <c r="Q3397" s="1" t="s">
        <v>3605</v>
      </c>
      <c r="R3397" s="1" t="s">
        <v>22</v>
      </c>
    </row>
    <row r="3398" spans="1:18" hidden="1" x14ac:dyDescent="0.3">
      <c r="A3398" s="1" t="s">
        <v>2941</v>
      </c>
      <c r="B3398" s="1" t="s">
        <v>2941</v>
      </c>
      <c r="C3398" s="1" t="s">
        <v>5322</v>
      </c>
      <c r="D3398" s="1">
        <v>99.3</v>
      </c>
      <c r="E3398" s="1" t="s">
        <v>1141</v>
      </c>
      <c r="F3398" s="1">
        <v>1</v>
      </c>
      <c r="G3398" s="1" t="str">
        <f t="shared" ref="G3398:G3437" si="129">F3398&amp;"/"&amp;40</f>
        <v>1/40</v>
      </c>
      <c r="H3398" s="1">
        <v>2483</v>
      </c>
      <c r="I3398" s="1">
        <v>113</v>
      </c>
      <c r="J3398" s="1">
        <v>99.5</v>
      </c>
      <c r="K3398" s="1" t="s">
        <v>866</v>
      </c>
      <c r="L3398" s="1" t="s">
        <v>4684</v>
      </c>
      <c r="M3398" s="1">
        <v>2016</v>
      </c>
      <c r="N3398" s="1">
        <v>43.318789120716502</v>
      </c>
      <c r="O3398" s="1">
        <v>-81.7339617667933</v>
      </c>
      <c r="P3398" s="1" t="s">
        <v>5323</v>
      </c>
      <c r="Q3398" s="1" t="s">
        <v>5324</v>
      </c>
      <c r="R3398" s="1" t="s">
        <v>22</v>
      </c>
    </row>
    <row r="3399" spans="1:18" hidden="1" x14ac:dyDescent="0.3">
      <c r="A3399" s="1" t="s">
        <v>2941</v>
      </c>
      <c r="B3399" s="1" t="s">
        <v>2941</v>
      </c>
      <c r="C3399" s="1" t="s">
        <v>5322</v>
      </c>
      <c r="D3399" s="1">
        <v>99.3</v>
      </c>
      <c r="E3399" s="1" t="s">
        <v>1144</v>
      </c>
      <c r="F3399" s="1">
        <v>2</v>
      </c>
      <c r="G3399" s="1" t="str">
        <f t="shared" si="129"/>
        <v>2/40</v>
      </c>
      <c r="H3399" s="1">
        <v>2483</v>
      </c>
      <c r="I3399" s="1">
        <v>113</v>
      </c>
      <c r="J3399" s="1">
        <v>99.5</v>
      </c>
      <c r="K3399" s="1" t="s">
        <v>866</v>
      </c>
      <c r="L3399" s="1" t="s">
        <v>4684</v>
      </c>
      <c r="M3399" s="1">
        <v>2016</v>
      </c>
      <c r="N3399" s="1">
        <v>43.322481554544297</v>
      </c>
      <c r="O3399" s="1">
        <v>-81.738571735664394</v>
      </c>
      <c r="P3399" s="1" t="s">
        <v>5323</v>
      </c>
      <c r="Q3399" s="1" t="s">
        <v>5324</v>
      </c>
      <c r="R3399" s="1" t="s">
        <v>22</v>
      </c>
    </row>
    <row r="3400" spans="1:18" hidden="1" x14ac:dyDescent="0.3">
      <c r="A3400" s="1" t="s">
        <v>2941</v>
      </c>
      <c r="B3400" s="1" t="s">
        <v>2941</v>
      </c>
      <c r="C3400" s="1" t="s">
        <v>5322</v>
      </c>
      <c r="D3400" s="1">
        <v>99.3</v>
      </c>
      <c r="E3400" s="1" t="s">
        <v>1145</v>
      </c>
      <c r="F3400" s="1">
        <v>3</v>
      </c>
      <c r="G3400" s="1" t="str">
        <f t="shared" si="129"/>
        <v>3/40</v>
      </c>
      <c r="H3400" s="1">
        <v>2483</v>
      </c>
      <c r="I3400" s="1">
        <v>113</v>
      </c>
      <c r="J3400" s="1">
        <v>99.5</v>
      </c>
      <c r="K3400" s="1" t="s">
        <v>866</v>
      </c>
      <c r="L3400" s="1" t="s">
        <v>4684</v>
      </c>
      <c r="M3400" s="1">
        <v>2016</v>
      </c>
      <c r="N3400" s="1">
        <v>43.321861636252699</v>
      </c>
      <c r="O3400" s="1">
        <v>-81.733528996298404</v>
      </c>
      <c r="P3400" s="1" t="s">
        <v>5323</v>
      </c>
      <c r="Q3400" s="1" t="s">
        <v>5324</v>
      </c>
      <c r="R3400" s="1" t="s">
        <v>22</v>
      </c>
    </row>
    <row r="3401" spans="1:18" hidden="1" x14ac:dyDescent="0.3">
      <c r="A3401" s="1" t="s">
        <v>2941</v>
      </c>
      <c r="B3401" s="1" t="s">
        <v>2941</v>
      </c>
      <c r="C3401" s="1" t="s">
        <v>5322</v>
      </c>
      <c r="D3401" s="1">
        <v>99.3</v>
      </c>
      <c r="E3401" s="1" t="s">
        <v>1146</v>
      </c>
      <c r="F3401" s="1">
        <v>4</v>
      </c>
      <c r="G3401" s="1" t="str">
        <f t="shared" si="129"/>
        <v>4/40</v>
      </c>
      <c r="H3401" s="1">
        <v>2483</v>
      </c>
      <c r="I3401" s="1">
        <v>113</v>
      </c>
      <c r="J3401" s="1">
        <v>99.5</v>
      </c>
      <c r="K3401" s="1" t="s">
        <v>866</v>
      </c>
      <c r="L3401" s="1" t="s">
        <v>4684</v>
      </c>
      <c r="M3401" s="1">
        <v>2016</v>
      </c>
      <c r="N3401" s="1">
        <v>43.324883406640502</v>
      </c>
      <c r="O3401" s="1">
        <v>-81.726569424191496</v>
      </c>
      <c r="P3401" s="1" t="s">
        <v>5323</v>
      </c>
      <c r="Q3401" s="1" t="s">
        <v>5324</v>
      </c>
      <c r="R3401" s="1" t="s">
        <v>22</v>
      </c>
    </row>
    <row r="3402" spans="1:18" hidden="1" x14ac:dyDescent="0.3">
      <c r="A3402" s="1" t="s">
        <v>2941</v>
      </c>
      <c r="B3402" s="1" t="s">
        <v>2941</v>
      </c>
      <c r="C3402" s="1" t="s">
        <v>5322</v>
      </c>
      <c r="D3402" s="1">
        <v>99.3</v>
      </c>
      <c r="E3402" s="1" t="s">
        <v>1147</v>
      </c>
      <c r="F3402" s="1">
        <v>5</v>
      </c>
      <c r="G3402" s="1" t="str">
        <f t="shared" si="129"/>
        <v>5/40</v>
      </c>
      <c r="H3402" s="1">
        <v>2483</v>
      </c>
      <c r="I3402" s="1">
        <v>113</v>
      </c>
      <c r="J3402" s="1">
        <v>99.5</v>
      </c>
      <c r="K3402" s="1" t="s">
        <v>866</v>
      </c>
      <c r="L3402" s="1" t="s">
        <v>4684</v>
      </c>
      <c r="M3402" s="1">
        <v>2016</v>
      </c>
      <c r="N3402" s="1">
        <v>43.3305261426664</v>
      </c>
      <c r="O3402" s="1">
        <v>-81.720305790466298</v>
      </c>
      <c r="P3402" s="1" t="s">
        <v>5323</v>
      </c>
      <c r="Q3402" s="1" t="s">
        <v>5324</v>
      </c>
      <c r="R3402" s="1" t="s">
        <v>22</v>
      </c>
    </row>
    <row r="3403" spans="1:18" hidden="1" x14ac:dyDescent="0.3">
      <c r="A3403" s="1" t="s">
        <v>2941</v>
      </c>
      <c r="B3403" s="1" t="s">
        <v>2941</v>
      </c>
      <c r="C3403" s="1" t="s">
        <v>5322</v>
      </c>
      <c r="D3403" s="1">
        <v>99.3</v>
      </c>
      <c r="E3403" s="1" t="s">
        <v>1148</v>
      </c>
      <c r="F3403" s="1">
        <v>6</v>
      </c>
      <c r="G3403" s="1" t="str">
        <f t="shared" si="129"/>
        <v>6/40</v>
      </c>
      <c r="H3403" s="1">
        <v>2483</v>
      </c>
      <c r="I3403" s="1">
        <v>113</v>
      </c>
      <c r="J3403" s="1">
        <v>99.5</v>
      </c>
      <c r="K3403" s="1" t="s">
        <v>866</v>
      </c>
      <c r="L3403" s="1" t="s">
        <v>4684</v>
      </c>
      <c r="M3403" s="1">
        <v>2016</v>
      </c>
      <c r="N3403" s="1">
        <v>43.333124195171401</v>
      </c>
      <c r="O3403" s="1">
        <v>-81.718561982496595</v>
      </c>
      <c r="P3403" s="1" t="s">
        <v>5323</v>
      </c>
      <c r="Q3403" s="1" t="s">
        <v>5324</v>
      </c>
      <c r="R3403" s="1" t="s">
        <v>22</v>
      </c>
    </row>
    <row r="3404" spans="1:18" hidden="1" x14ac:dyDescent="0.3">
      <c r="A3404" s="1" t="s">
        <v>2941</v>
      </c>
      <c r="B3404" s="1" t="s">
        <v>2941</v>
      </c>
      <c r="C3404" s="1" t="s">
        <v>5322</v>
      </c>
      <c r="D3404" s="1">
        <v>99.3</v>
      </c>
      <c r="E3404" s="1" t="s">
        <v>1149</v>
      </c>
      <c r="F3404" s="1">
        <v>7</v>
      </c>
      <c r="G3404" s="1" t="str">
        <f t="shared" si="129"/>
        <v>7/40</v>
      </c>
      <c r="H3404" s="1">
        <v>2483</v>
      </c>
      <c r="I3404" s="1">
        <v>113</v>
      </c>
      <c r="J3404" s="1">
        <v>99.5</v>
      </c>
      <c r="K3404" s="1" t="s">
        <v>866</v>
      </c>
      <c r="L3404" s="1" t="s">
        <v>4684</v>
      </c>
      <c r="M3404" s="1">
        <v>2016</v>
      </c>
      <c r="N3404" s="1">
        <v>43.330320563389201</v>
      </c>
      <c r="O3404" s="1">
        <v>-81.712560183762307</v>
      </c>
      <c r="P3404" s="1" t="s">
        <v>5323</v>
      </c>
      <c r="Q3404" s="1" t="s">
        <v>5324</v>
      </c>
      <c r="R3404" s="1" t="s">
        <v>22</v>
      </c>
    </row>
    <row r="3405" spans="1:18" hidden="1" x14ac:dyDescent="0.3">
      <c r="A3405" s="1" t="s">
        <v>2941</v>
      </c>
      <c r="B3405" s="1" t="s">
        <v>2941</v>
      </c>
      <c r="C3405" s="1" t="s">
        <v>5322</v>
      </c>
      <c r="D3405" s="1">
        <v>99.3</v>
      </c>
      <c r="E3405" s="1" t="s">
        <v>1150</v>
      </c>
      <c r="F3405" s="1">
        <v>8</v>
      </c>
      <c r="G3405" s="1" t="str">
        <f t="shared" si="129"/>
        <v>8/40</v>
      </c>
      <c r="H3405" s="1">
        <v>2483</v>
      </c>
      <c r="I3405" s="1">
        <v>113</v>
      </c>
      <c r="J3405" s="1">
        <v>99.5</v>
      </c>
      <c r="K3405" s="1" t="s">
        <v>866</v>
      </c>
      <c r="L3405" s="1" t="s">
        <v>4684</v>
      </c>
      <c r="M3405" s="1">
        <v>2016</v>
      </c>
      <c r="N3405" s="1">
        <v>43.3443922005562</v>
      </c>
      <c r="O3405" s="1">
        <v>-81.719287539105196</v>
      </c>
      <c r="P3405" s="1" t="s">
        <v>5323</v>
      </c>
      <c r="Q3405" s="1" t="s">
        <v>5324</v>
      </c>
      <c r="R3405" s="1" t="s">
        <v>22</v>
      </c>
    </row>
    <row r="3406" spans="1:18" hidden="1" x14ac:dyDescent="0.3">
      <c r="A3406" s="1" t="s">
        <v>2941</v>
      </c>
      <c r="B3406" s="1" t="s">
        <v>2941</v>
      </c>
      <c r="C3406" s="1" t="s">
        <v>5322</v>
      </c>
      <c r="D3406" s="1">
        <v>99.3</v>
      </c>
      <c r="E3406" s="1" t="s">
        <v>1151</v>
      </c>
      <c r="F3406" s="1">
        <v>9</v>
      </c>
      <c r="G3406" s="1" t="str">
        <f t="shared" si="129"/>
        <v>9/40</v>
      </c>
      <c r="H3406" s="1">
        <v>2483</v>
      </c>
      <c r="I3406" s="1">
        <v>113</v>
      </c>
      <c r="J3406" s="1">
        <v>99.5</v>
      </c>
      <c r="K3406" s="1" t="s">
        <v>866</v>
      </c>
      <c r="L3406" s="1" t="s">
        <v>4684</v>
      </c>
      <c r="M3406" s="1">
        <v>2016</v>
      </c>
      <c r="N3406" s="1">
        <v>43.3469683514396</v>
      </c>
      <c r="O3406" s="1">
        <v>-81.7155956410041</v>
      </c>
      <c r="P3406" s="1" t="s">
        <v>5323</v>
      </c>
      <c r="Q3406" s="1" t="s">
        <v>5324</v>
      </c>
      <c r="R3406" s="1" t="s">
        <v>22</v>
      </c>
    </row>
    <row r="3407" spans="1:18" hidden="1" x14ac:dyDescent="0.3">
      <c r="A3407" s="1" t="s">
        <v>2941</v>
      </c>
      <c r="B3407" s="1" t="s">
        <v>2941</v>
      </c>
      <c r="C3407" s="1" t="s">
        <v>5322</v>
      </c>
      <c r="D3407" s="1">
        <v>99.3</v>
      </c>
      <c r="E3407" s="1" t="s">
        <v>1152</v>
      </c>
      <c r="F3407" s="1">
        <v>10</v>
      </c>
      <c r="G3407" s="1" t="str">
        <f t="shared" si="129"/>
        <v>10/40</v>
      </c>
      <c r="H3407" s="1">
        <v>2483</v>
      </c>
      <c r="I3407" s="1">
        <v>113</v>
      </c>
      <c r="J3407" s="1">
        <v>99.5</v>
      </c>
      <c r="K3407" s="1" t="s">
        <v>866</v>
      </c>
      <c r="L3407" s="1" t="s">
        <v>4684</v>
      </c>
      <c r="M3407" s="1">
        <v>2016</v>
      </c>
      <c r="N3407" s="1">
        <v>43.345283060767301</v>
      </c>
      <c r="O3407" s="1">
        <v>-81.710917852924894</v>
      </c>
      <c r="P3407" s="1" t="s">
        <v>5323</v>
      </c>
      <c r="Q3407" s="1" t="s">
        <v>5324</v>
      </c>
      <c r="R3407" s="1" t="s">
        <v>22</v>
      </c>
    </row>
    <row r="3408" spans="1:18" hidden="1" x14ac:dyDescent="0.3">
      <c r="A3408" s="1" t="s">
        <v>2941</v>
      </c>
      <c r="B3408" s="1" t="s">
        <v>2941</v>
      </c>
      <c r="C3408" s="1" t="s">
        <v>5322</v>
      </c>
      <c r="D3408" s="1">
        <v>99.3</v>
      </c>
      <c r="E3408" s="1" t="s">
        <v>1153</v>
      </c>
      <c r="F3408" s="1">
        <v>11</v>
      </c>
      <c r="G3408" s="1" t="str">
        <f t="shared" si="129"/>
        <v>11/40</v>
      </c>
      <c r="H3408" s="1">
        <v>2483</v>
      </c>
      <c r="I3408" s="1">
        <v>113</v>
      </c>
      <c r="J3408" s="1">
        <v>99.5</v>
      </c>
      <c r="K3408" s="1" t="s">
        <v>866</v>
      </c>
      <c r="L3408" s="1" t="s">
        <v>4684</v>
      </c>
      <c r="M3408" s="1">
        <v>2016</v>
      </c>
      <c r="N3408" s="1">
        <v>43.352226605963402</v>
      </c>
      <c r="O3408" s="1">
        <v>-81.712767295334203</v>
      </c>
      <c r="P3408" s="1" t="s">
        <v>5323</v>
      </c>
      <c r="Q3408" s="1" t="s">
        <v>5324</v>
      </c>
      <c r="R3408" s="1" t="s">
        <v>22</v>
      </c>
    </row>
    <row r="3409" spans="1:18" hidden="1" x14ac:dyDescent="0.3">
      <c r="A3409" s="1" t="s">
        <v>2941</v>
      </c>
      <c r="B3409" s="1" t="s">
        <v>2941</v>
      </c>
      <c r="C3409" s="1" t="s">
        <v>5322</v>
      </c>
      <c r="D3409" s="1">
        <v>99.3</v>
      </c>
      <c r="E3409" s="1" t="s">
        <v>1154</v>
      </c>
      <c r="F3409" s="1">
        <v>12</v>
      </c>
      <c r="G3409" s="1" t="str">
        <f t="shared" si="129"/>
        <v>12/40</v>
      </c>
      <c r="H3409" s="1">
        <v>2483</v>
      </c>
      <c r="I3409" s="1">
        <v>113</v>
      </c>
      <c r="J3409" s="1">
        <v>99.5</v>
      </c>
      <c r="K3409" s="1" t="s">
        <v>866</v>
      </c>
      <c r="L3409" s="1" t="s">
        <v>4684</v>
      </c>
      <c r="M3409" s="1">
        <v>2016</v>
      </c>
      <c r="N3409" s="1">
        <v>43.351156152333601</v>
      </c>
      <c r="O3409" s="1">
        <v>-81.707514012876501</v>
      </c>
      <c r="P3409" s="1" t="s">
        <v>5323</v>
      </c>
      <c r="Q3409" s="1" t="s">
        <v>5324</v>
      </c>
      <c r="R3409" s="1" t="s">
        <v>22</v>
      </c>
    </row>
    <row r="3410" spans="1:18" hidden="1" x14ac:dyDescent="0.3">
      <c r="A3410" s="1" t="s">
        <v>2941</v>
      </c>
      <c r="B3410" s="1" t="s">
        <v>2941</v>
      </c>
      <c r="C3410" s="1" t="s">
        <v>5322</v>
      </c>
      <c r="D3410" s="1">
        <v>99.3</v>
      </c>
      <c r="E3410" s="1" t="s">
        <v>1155</v>
      </c>
      <c r="F3410" s="1">
        <v>13</v>
      </c>
      <c r="G3410" s="1" t="str">
        <f t="shared" si="129"/>
        <v>13/40</v>
      </c>
      <c r="H3410" s="1">
        <v>2483</v>
      </c>
      <c r="I3410" s="1">
        <v>113</v>
      </c>
      <c r="J3410" s="1">
        <v>99.5</v>
      </c>
      <c r="K3410" s="1" t="s">
        <v>866</v>
      </c>
      <c r="L3410" s="1" t="s">
        <v>4684</v>
      </c>
      <c r="M3410" s="1">
        <v>2016</v>
      </c>
      <c r="N3410" s="1">
        <v>43.355548676882698</v>
      </c>
      <c r="O3410" s="1">
        <v>-81.709824344022195</v>
      </c>
      <c r="P3410" s="1" t="s">
        <v>5323</v>
      </c>
      <c r="Q3410" s="1" t="s">
        <v>5324</v>
      </c>
      <c r="R3410" s="1" t="s">
        <v>22</v>
      </c>
    </row>
    <row r="3411" spans="1:18" hidden="1" x14ac:dyDescent="0.3">
      <c r="A3411" s="1" t="s">
        <v>2941</v>
      </c>
      <c r="B3411" s="1" t="s">
        <v>2941</v>
      </c>
      <c r="C3411" s="1" t="s">
        <v>5322</v>
      </c>
      <c r="D3411" s="1">
        <v>99.3</v>
      </c>
      <c r="E3411" s="1" t="s">
        <v>1156</v>
      </c>
      <c r="F3411" s="1">
        <v>14</v>
      </c>
      <c r="G3411" s="1" t="str">
        <f t="shared" si="129"/>
        <v>14/40</v>
      </c>
      <c r="H3411" s="1">
        <v>2483</v>
      </c>
      <c r="I3411" s="1">
        <v>113</v>
      </c>
      <c r="J3411" s="1">
        <v>99.5</v>
      </c>
      <c r="K3411" s="1" t="s">
        <v>866</v>
      </c>
      <c r="L3411" s="1" t="s">
        <v>4684</v>
      </c>
      <c r="M3411" s="1">
        <v>2016</v>
      </c>
      <c r="N3411" s="1">
        <v>43.354107257547703</v>
      </c>
      <c r="O3411" s="1">
        <v>-81.705791909836293</v>
      </c>
      <c r="P3411" s="1" t="s">
        <v>5323</v>
      </c>
      <c r="Q3411" s="1" t="s">
        <v>5324</v>
      </c>
      <c r="R3411" s="1" t="s">
        <v>22</v>
      </c>
    </row>
    <row r="3412" spans="1:18" hidden="1" x14ac:dyDescent="0.3">
      <c r="A3412" s="1" t="s">
        <v>2941</v>
      </c>
      <c r="B3412" s="1" t="s">
        <v>2941</v>
      </c>
      <c r="C3412" s="1" t="s">
        <v>5322</v>
      </c>
      <c r="D3412" s="1">
        <v>99.3</v>
      </c>
      <c r="E3412" s="1" t="s">
        <v>1157</v>
      </c>
      <c r="F3412" s="1">
        <v>15</v>
      </c>
      <c r="G3412" s="1" t="str">
        <f t="shared" si="129"/>
        <v>15/40</v>
      </c>
      <c r="H3412" s="1">
        <v>2483</v>
      </c>
      <c r="I3412" s="1">
        <v>113</v>
      </c>
      <c r="J3412" s="1">
        <v>99.5</v>
      </c>
      <c r="K3412" s="1" t="s">
        <v>866</v>
      </c>
      <c r="L3412" s="1" t="s">
        <v>4684</v>
      </c>
      <c r="M3412" s="1">
        <v>2016</v>
      </c>
      <c r="N3412" s="1">
        <v>43.360746800000001</v>
      </c>
      <c r="O3412" s="1">
        <v>-81.696756199999996</v>
      </c>
      <c r="P3412" s="1" t="s">
        <v>5323</v>
      </c>
      <c r="Q3412" s="1" t="s">
        <v>5324</v>
      </c>
      <c r="R3412" s="1" t="s">
        <v>22</v>
      </c>
    </row>
    <row r="3413" spans="1:18" hidden="1" x14ac:dyDescent="0.3">
      <c r="A3413" s="1" t="s">
        <v>2941</v>
      </c>
      <c r="B3413" s="1" t="s">
        <v>2941</v>
      </c>
      <c r="C3413" s="1" t="s">
        <v>5322</v>
      </c>
      <c r="D3413" s="1">
        <v>99.3</v>
      </c>
      <c r="E3413" s="1" t="s">
        <v>1158</v>
      </c>
      <c r="F3413" s="1">
        <v>16</v>
      </c>
      <c r="G3413" s="1" t="str">
        <f t="shared" si="129"/>
        <v>16/40</v>
      </c>
      <c r="H3413" s="1">
        <v>2483</v>
      </c>
      <c r="I3413" s="1">
        <v>113</v>
      </c>
      <c r="J3413" s="1">
        <v>99.5</v>
      </c>
      <c r="K3413" s="1" t="s">
        <v>866</v>
      </c>
      <c r="L3413" s="1" t="s">
        <v>4684</v>
      </c>
      <c r="M3413" s="1">
        <v>2016</v>
      </c>
      <c r="N3413" s="1">
        <v>43.368882599999999</v>
      </c>
      <c r="O3413" s="1">
        <v>-81.703369199999997</v>
      </c>
      <c r="P3413" s="1" t="s">
        <v>5323</v>
      </c>
      <c r="Q3413" s="1" t="s">
        <v>5324</v>
      </c>
      <c r="R3413" s="1" t="s">
        <v>22</v>
      </c>
    </row>
    <row r="3414" spans="1:18" hidden="1" x14ac:dyDescent="0.3">
      <c r="A3414" s="1" t="s">
        <v>2941</v>
      </c>
      <c r="B3414" s="1" t="s">
        <v>2941</v>
      </c>
      <c r="C3414" s="1" t="s">
        <v>5322</v>
      </c>
      <c r="D3414" s="1">
        <v>99.3</v>
      </c>
      <c r="E3414" s="1" t="s">
        <v>1159</v>
      </c>
      <c r="F3414" s="1">
        <v>17</v>
      </c>
      <c r="G3414" s="1" t="str">
        <f t="shared" si="129"/>
        <v>17/40</v>
      </c>
      <c r="H3414" s="1">
        <v>2483</v>
      </c>
      <c r="I3414" s="1">
        <v>113</v>
      </c>
      <c r="J3414" s="1">
        <v>99.5</v>
      </c>
      <c r="K3414" s="1" t="s">
        <v>866</v>
      </c>
      <c r="L3414" s="1" t="s">
        <v>4684</v>
      </c>
      <c r="M3414" s="1">
        <v>2016</v>
      </c>
      <c r="N3414" s="1">
        <v>43.372126899999998</v>
      </c>
      <c r="O3414" s="1">
        <v>-81.701849199999998</v>
      </c>
      <c r="P3414" s="1" t="s">
        <v>5323</v>
      </c>
      <c r="Q3414" s="1" t="s">
        <v>5324</v>
      </c>
      <c r="R3414" s="1" t="s">
        <v>22</v>
      </c>
    </row>
    <row r="3415" spans="1:18" hidden="1" x14ac:dyDescent="0.3">
      <c r="A3415" s="1" t="s">
        <v>2941</v>
      </c>
      <c r="B3415" s="1" t="s">
        <v>2941</v>
      </c>
      <c r="C3415" s="1" t="s">
        <v>5322</v>
      </c>
      <c r="D3415" s="1">
        <v>99.3</v>
      </c>
      <c r="E3415" s="1" t="s">
        <v>1160</v>
      </c>
      <c r="F3415" s="1">
        <v>18</v>
      </c>
      <c r="G3415" s="1" t="str">
        <f t="shared" si="129"/>
        <v>18/40</v>
      </c>
      <c r="H3415" s="1">
        <v>2483</v>
      </c>
      <c r="I3415" s="1">
        <v>113</v>
      </c>
      <c r="J3415" s="1">
        <v>99.5</v>
      </c>
      <c r="K3415" s="1" t="s">
        <v>866</v>
      </c>
      <c r="L3415" s="1" t="s">
        <v>4684</v>
      </c>
      <c r="M3415" s="1">
        <v>2016</v>
      </c>
      <c r="N3415" s="1">
        <v>43.385181600000003</v>
      </c>
      <c r="O3415" s="1">
        <v>-81.699641700000001</v>
      </c>
      <c r="P3415" s="1" t="s">
        <v>5323</v>
      </c>
      <c r="Q3415" s="1" t="s">
        <v>5324</v>
      </c>
      <c r="R3415" s="1" t="s">
        <v>22</v>
      </c>
    </row>
    <row r="3416" spans="1:18" hidden="1" x14ac:dyDescent="0.3">
      <c r="A3416" s="1" t="s">
        <v>2941</v>
      </c>
      <c r="B3416" s="1" t="s">
        <v>2941</v>
      </c>
      <c r="C3416" s="1" t="s">
        <v>5322</v>
      </c>
      <c r="D3416" s="1">
        <v>99.3</v>
      </c>
      <c r="E3416" s="1" t="s">
        <v>1161</v>
      </c>
      <c r="F3416" s="1">
        <v>19</v>
      </c>
      <c r="G3416" s="1" t="str">
        <f t="shared" si="129"/>
        <v>19/40</v>
      </c>
      <c r="H3416" s="1">
        <v>2483</v>
      </c>
      <c r="I3416" s="1">
        <v>113</v>
      </c>
      <c r="J3416" s="1">
        <v>99.5</v>
      </c>
      <c r="K3416" s="1" t="s">
        <v>866</v>
      </c>
      <c r="L3416" s="1" t="s">
        <v>4684</v>
      </c>
      <c r="M3416" s="1">
        <v>2016</v>
      </c>
      <c r="N3416" s="1">
        <v>43.383951199999998</v>
      </c>
      <c r="O3416" s="1">
        <v>-81.695892700000002</v>
      </c>
      <c r="P3416" s="1" t="s">
        <v>5323</v>
      </c>
      <c r="Q3416" s="1" t="s">
        <v>5324</v>
      </c>
      <c r="R3416" s="1" t="s">
        <v>22</v>
      </c>
    </row>
    <row r="3417" spans="1:18" hidden="1" x14ac:dyDescent="0.3">
      <c r="A3417" s="1" t="s">
        <v>2941</v>
      </c>
      <c r="B3417" s="1" t="s">
        <v>2941</v>
      </c>
      <c r="C3417" s="1" t="s">
        <v>5322</v>
      </c>
      <c r="D3417" s="1">
        <v>99.3</v>
      </c>
      <c r="E3417" s="1" t="s">
        <v>1162</v>
      </c>
      <c r="F3417" s="1">
        <v>20</v>
      </c>
      <c r="G3417" s="1" t="str">
        <f t="shared" si="129"/>
        <v>20/40</v>
      </c>
      <c r="H3417" s="1">
        <v>2483</v>
      </c>
      <c r="I3417" s="1">
        <v>113</v>
      </c>
      <c r="J3417" s="1">
        <v>99.5</v>
      </c>
      <c r="K3417" s="1" t="s">
        <v>866</v>
      </c>
      <c r="L3417" s="1" t="s">
        <v>4684</v>
      </c>
      <c r="M3417" s="1">
        <v>2016</v>
      </c>
      <c r="N3417" s="1">
        <v>43.388442900000001</v>
      </c>
      <c r="O3417" s="1">
        <v>-81.699793900000003</v>
      </c>
      <c r="P3417" s="1" t="s">
        <v>5323</v>
      </c>
      <c r="Q3417" s="1" t="s">
        <v>5324</v>
      </c>
      <c r="R3417" s="1" t="s">
        <v>22</v>
      </c>
    </row>
    <row r="3418" spans="1:18" hidden="1" x14ac:dyDescent="0.3">
      <c r="A3418" s="1" t="s">
        <v>2941</v>
      </c>
      <c r="B3418" s="1" t="s">
        <v>2941</v>
      </c>
      <c r="C3418" s="1" t="s">
        <v>5322</v>
      </c>
      <c r="D3418" s="1">
        <v>99.3</v>
      </c>
      <c r="E3418" s="1" t="s">
        <v>1163</v>
      </c>
      <c r="F3418" s="1">
        <v>21</v>
      </c>
      <c r="G3418" s="1" t="str">
        <f t="shared" si="129"/>
        <v>21/40</v>
      </c>
      <c r="H3418" s="1">
        <v>2483</v>
      </c>
      <c r="I3418" s="1">
        <v>113</v>
      </c>
      <c r="J3418" s="1">
        <v>99.5</v>
      </c>
      <c r="K3418" s="1" t="s">
        <v>866</v>
      </c>
      <c r="L3418" s="1" t="s">
        <v>4684</v>
      </c>
      <c r="M3418" s="1">
        <v>2016</v>
      </c>
      <c r="N3418" s="1">
        <v>43.3871143</v>
      </c>
      <c r="O3418" s="1">
        <v>-81.691458900000001</v>
      </c>
      <c r="P3418" s="1" t="s">
        <v>5323</v>
      </c>
      <c r="Q3418" s="1" t="s">
        <v>5324</v>
      </c>
      <c r="R3418" s="1" t="s">
        <v>22</v>
      </c>
    </row>
    <row r="3419" spans="1:18" hidden="1" x14ac:dyDescent="0.3">
      <c r="A3419" s="1" t="s">
        <v>2941</v>
      </c>
      <c r="B3419" s="1" t="s">
        <v>2941</v>
      </c>
      <c r="C3419" s="1" t="s">
        <v>5322</v>
      </c>
      <c r="D3419" s="1">
        <v>99.3</v>
      </c>
      <c r="E3419" s="1" t="s">
        <v>1164</v>
      </c>
      <c r="F3419" s="1">
        <v>22</v>
      </c>
      <c r="G3419" s="1" t="str">
        <f t="shared" si="129"/>
        <v>22/40</v>
      </c>
      <c r="H3419" s="1">
        <v>2483</v>
      </c>
      <c r="I3419" s="1">
        <v>113</v>
      </c>
      <c r="J3419" s="1">
        <v>99.5</v>
      </c>
      <c r="K3419" s="1" t="s">
        <v>866</v>
      </c>
      <c r="L3419" s="1" t="s">
        <v>4684</v>
      </c>
      <c r="M3419" s="1">
        <v>2016</v>
      </c>
      <c r="N3419" s="1">
        <v>43.392193599999999</v>
      </c>
      <c r="O3419" s="1">
        <v>-81.695695900000004</v>
      </c>
      <c r="P3419" s="1" t="s">
        <v>5323</v>
      </c>
      <c r="Q3419" s="1" t="s">
        <v>5324</v>
      </c>
      <c r="R3419" s="1" t="s">
        <v>22</v>
      </c>
    </row>
    <row r="3420" spans="1:18" hidden="1" x14ac:dyDescent="0.3">
      <c r="A3420" s="1" t="s">
        <v>2941</v>
      </c>
      <c r="B3420" s="1" t="s">
        <v>2941</v>
      </c>
      <c r="C3420" s="1" t="s">
        <v>5322</v>
      </c>
      <c r="D3420" s="1">
        <v>99.3</v>
      </c>
      <c r="E3420" s="1" t="s">
        <v>1165</v>
      </c>
      <c r="F3420" s="1">
        <v>23</v>
      </c>
      <c r="G3420" s="1" t="str">
        <f t="shared" si="129"/>
        <v>23/40</v>
      </c>
      <c r="H3420" s="1">
        <v>2483</v>
      </c>
      <c r="I3420" s="1">
        <v>113</v>
      </c>
      <c r="J3420" s="1">
        <v>99.5</v>
      </c>
      <c r="K3420" s="1" t="s">
        <v>866</v>
      </c>
      <c r="L3420" s="1" t="s">
        <v>4684</v>
      </c>
      <c r="M3420" s="1">
        <v>2016</v>
      </c>
      <c r="N3420" s="1">
        <v>43.392512500000002</v>
      </c>
      <c r="O3420" s="1">
        <v>-81.691827399999994</v>
      </c>
      <c r="P3420" s="1" t="s">
        <v>5323</v>
      </c>
      <c r="Q3420" s="1" t="s">
        <v>5324</v>
      </c>
      <c r="R3420" s="1" t="s">
        <v>22</v>
      </c>
    </row>
    <row r="3421" spans="1:18" hidden="1" x14ac:dyDescent="0.3">
      <c r="A3421" s="1" t="s">
        <v>2941</v>
      </c>
      <c r="B3421" s="1" t="s">
        <v>2941</v>
      </c>
      <c r="C3421" s="1" t="s">
        <v>5322</v>
      </c>
      <c r="D3421" s="1">
        <v>99.3</v>
      </c>
      <c r="E3421" s="1" t="s">
        <v>1166</v>
      </c>
      <c r="F3421" s="1">
        <v>24</v>
      </c>
      <c r="G3421" s="1" t="str">
        <f t="shared" si="129"/>
        <v>24/40</v>
      </c>
      <c r="H3421" s="1">
        <v>2483</v>
      </c>
      <c r="I3421" s="1">
        <v>113</v>
      </c>
      <c r="J3421" s="1">
        <v>99.5</v>
      </c>
      <c r="K3421" s="1" t="s">
        <v>866</v>
      </c>
      <c r="L3421" s="1" t="s">
        <v>4684</v>
      </c>
      <c r="M3421" s="1">
        <v>2016</v>
      </c>
      <c r="N3421" s="1">
        <v>43.394448400000002</v>
      </c>
      <c r="O3421" s="1">
        <v>-81.663607200000001</v>
      </c>
      <c r="P3421" s="1" t="s">
        <v>5323</v>
      </c>
      <c r="Q3421" s="1" t="s">
        <v>5324</v>
      </c>
      <c r="R3421" s="1" t="s">
        <v>22</v>
      </c>
    </row>
    <row r="3422" spans="1:18" hidden="1" x14ac:dyDescent="0.3">
      <c r="A3422" s="1" t="s">
        <v>2941</v>
      </c>
      <c r="B3422" s="1" t="s">
        <v>2941</v>
      </c>
      <c r="C3422" s="1" t="s">
        <v>5322</v>
      </c>
      <c r="D3422" s="1">
        <v>99.3</v>
      </c>
      <c r="E3422" s="1" t="s">
        <v>1167</v>
      </c>
      <c r="F3422" s="1">
        <v>25</v>
      </c>
      <c r="G3422" s="1" t="str">
        <f t="shared" si="129"/>
        <v>25/40</v>
      </c>
      <c r="H3422" s="1">
        <v>2483</v>
      </c>
      <c r="I3422" s="1">
        <v>113</v>
      </c>
      <c r="J3422" s="1">
        <v>99.5</v>
      </c>
      <c r="K3422" s="1" t="s">
        <v>866</v>
      </c>
      <c r="L3422" s="1" t="s">
        <v>4684</v>
      </c>
      <c r="M3422" s="1">
        <v>2016</v>
      </c>
      <c r="N3422" s="1">
        <v>43.3944616</v>
      </c>
      <c r="O3422" s="1">
        <v>-81.655561199999994</v>
      </c>
      <c r="P3422" s="1" t="s">
        <v>5323</v>
      </c>
      <c r="Q3422" s="1" t="s">
        <v>5324</v>
      </c>
      <c r="R3422" s="1" t="s">
        <v>22</v>
      </c>
    </row>
    <row r="3423" spans="1:18" hidden="1" x14ac:dyDescent="0.3">
      <c r="A3423" s="1" t="s">
        <v>2941</v>
      </c>
      <c r="B3423" s="1" t="s">
        <v>2941</v>
      </c>
      <c r="C3423" s="1" t="s">
        <v>5322</v>
      </c>
      <c r="D3423" s="1">
        <v>99.3</v>
      </c>
      <c r="E3423" s="1" t="s">
        <v>1168</v>
      </c>
      <c r="F3423" s="1">
        <v>26</v>
      </c>
      <c r="G3423" s="1" t="str">
        <f t="shared" si="129"/>
        <v>26/40</v>
      </c>
      <c r="H3423" s="1">
        <v>2483</v>
      </c>
      <c r="I3423" s="1">
        <v>113</v>
      </c>
      <c r="J3423" s="1">
        <v>99.5</v>
      </c>
      <c r="K3423" s="1" t="s">
        <v>866</v>
      </c>
      <c r="L3423" s="1" t="s">
        <v>4684</v>
      </c>
      <c r="M3423" s="1">
        <v>2016</v>
      </c>
      <c r="N3423" s="1">
        <v>43.398933599999999</v>
      </c>
      <c r="O3423" s="1">
        <v>-81.699258299999997</v>
      </c>
      <c r="P3423" s="1" t="s">
        <v>5323</v>
      </c>
      <c r="Q3423" s="1" t="s">
        <v>5324</v>
      </c>
      <c r="R3423" s="1" t="s">
        <v>22</v>
      </c>
    </row>
    <row r="3424" spans="1:18" hidden="1" x14ac:dyDescent="0.3">
      <c r="A3424" s="1" t="s">
        <v>2941</v>
      </c>
      <c r="B3424" s="1" t="s">
        <v>2941</v>
      </c>
      <c r="C3424" s="1" t="s">
        <v>5322</v>
      </c>
      <c r="D3424" s="1">
        <v>99.3</v>
      </c>
      <c r="E3424" s="1" t="s">
        <v>1169</v>
      </c>
      <c r="F3424" s="1">
        <v>27</v>
      </c>
      <c r="G3424" s="1" t="str">
        <f t="shared" si="129"/>
        <v>27/40</v>
      </c>
      <c r="H3424" s="1">
        <v>2483</v>
      </c>
      <c r="I3424" s="1">
        <v>113</v>
      </c>
      <c r="J3424" s="1">
        <v>99.5</v>
      </c>
      <c r="K3424" s="1" t="s">
        <v>866</v>
      </c>
      <c r="L3424" s="1" t="s">
        <v>4684</v>
      </c>
      <c r="M3424" s="1">
        <v>2016</v>
      </c>
      <c r="N3424" s="1">
        <v>43.398749000000002</v>
      </c>
      <c r="O3424" s="1">
        <v>-81.695060299999994</v>
      </c>
      <c r="P3424" s="1" t="s">
        <v>5323</v>
      </c>
      <c r="Q3424" s="1" t="s">
        <v>5324</v>
      </c>
      <c r="R3424" s="1" t="s">
        <v>22</v>
      </c>
    </row>
    <row r="3425" spans="1:18" hidden="1" x14ac:dyDescent="0.3">
      <c r="A3425" s="1" t="s">
        <v>2941</v>
      </c>
      <c r="B3425" s="1" t="s">
        <v>2941</v>
      </c>
      <c r="C3425" s="1" t="s">
        <v>5322</v>
      </c>
      <c r="D3425" s="1">
        <v>99.3</v>
      </c>
      <c r="E3425" s="1" t="s">
        <v>1170</v>
      </c>
      <c r="F3425" s="1">
        <v>28</v>
      </c>
      <c r="G3425" s="1" t="str">
        <f t="shared" si="129"/>
        <v>28/40</v>
      </c>
      <c r="H3425" s="1">
        <v>2483</v>
      </c>
      <c r="I3425" s="1">
        <v>113</v>
      </c>
      <c r="J3425" s="1">
        <v>99.5</v>
      </c>
      <c r="K3425" s="1" t="s">
        <v>866</v>
      </c>
      <c r="L3425" s="1" t="s">
        <v>4684</v>
      </c>
      <c r="M3425" s="1">
        <v>2016</v>
      </c>
      <c r="N3425" s="1">
        <v>43.419271299999998</v>
      </c>
      <c r="O3425" s="1">
        <v>-81.693144599999997</v>
      </c>
      <c r="P3425" s="1" t="s">
        <v>5323</v>
      </c>
      <c r="Q3425" s="1" t="s">
        <v>5324</v>
      </c>
      <c r="R3425" s="1" t="s">
        <v>22</v>
      </c>
    </row>
    <row r="3426" spans="1:18" hidden="1" x14ac:dyDescent="0.3">
      <c r="A3426" s="1" t="s">
        <v>2941</v>
      </c>
      <c r="B3426" s="1" t="s">
        <v>2941</v>
      </c>
      <c r="C3426" s="1" t="s">
        <v>5322</v>
      </c>
      <c r="D3426" s="1">
        <v>99.3</v>
      </c>
      <c r="E3426" s="1" t="s">
        <v>1171</v>
      </c>
      <c r="F3426" s="1">
        <v>29</v>
      </c>
      <c r="G3426" s="1" t="str">
        <f t="shared" si="129"/>
        <v>29/40</v>
      </c>
      <c r="H3426" s="1">
        <v>2483</v>
      </c>
      <c r="I3426" s="1">
        <v>113</v>
      </c>
      <c r="J3426" s="1">
        <v>99.5</v>
      </c>
      <c r="K3426" s="1" t="s">
        <v>866</v>
      </c>
      <c r="L3426" s="1" t="s">
        <v>4684</v>
      </c>
      <c r="M3426" s="1">
        <v>2016</v>
      </c>
      <c r="N3426" s="1">
        <v>43.421878499999998</v>
      </c>
      <c r="O3426" s="1">
        <v>-81.694256699999997</v>
      </c>
      <c r="P3426" s="1" t="s">
        <v>5323</v>
      </c>
      <c r="Q3426" s="1" t="s">
        <v>5324</v>
      </c>
      <c r="R3426" s="1" t="s">
        <v>22</v>
      </c>
    </row>
    <row r="3427" spans="1:18" hidden="1" x14ac:dyDescent="0.3">
      <c r="A3427" s="1" t="s">
        <v>2941</v>
      </c>
      <c r="B3427" s="1" t="s">
        <v>2941</v>
      </c>
      <c r="C3427" s="1" t="s">
        <v>5322</v>
      </c>
      <c r="D3427" s="1">
        <v>99.3</v>
      </c>
      <c r="E3427" s="1" t="s">
        <v>1172</v>
      </c>
      <c r="F3427" s="1">
        <v>30</v>
      </c>
      <c r="G3427" s="1" t="str">
        <f t="shared" si="129"/>
        <v>30/40</v>
      </c>
      <c r="H3427" s="1">
        <v>2483</v>
      </c>
      <c r="I3427" s="1">
        <v>113</v>
      </c>
      <c r="J3427" s="1">
        <v>99.5</v>
      </c>
      <c r="K3427" s="1" t="s">
        <v>866</v>
      </c>
      <c r="L3427" s="1" t="s">
        <v>4684</v>
      </c>
      <c r="M3427" s="1">
        <v>2016</v>
      </c>
      <c r="N3427" s="1">
        <v>43.422818569802502</v>
      </c>
      <c r="O3427" s="1">
        <v>-81.688686469924804</v>
      </c>
      <c r="P3427" s="1" t="s">
        <v>5323</v>
      </c>
      <c r="Q3427" s="1" t="s">
        <v>5324</v>
      </c>
      <c r="R3427" s="1" t="s">
        <v>22</v>
      </c>
    </row>
    <row r="3428" spans="1:18" hidden="1" x14ac:dyDescent="0.3">
      <c r="A3428" s="1" t="s">
        <v>2941</v>
      </c>
      <c r="B3428" s="1" t="s">
        <v>2941</v>
      </c>
      <c r="C3428" s="1" t="s">
        <v>5322</v>
      </c>
      <c r="D3428" s="1">
        <v>99.3</v>
      </c>
      <c r="E3428" s="1" t="s">
        <v>1173</v>
      </c>
      <c r="F3428" s="1">
        <v>31</v>
      </c>
      <c r="G3428" s="1" t="str">
        <f t="shared" si="129"/>
        <v>31/40</v>
      </c>
      <c r="H3428" s="1">
        <v>2483</v>
      </c>
      <c r="I3428" s="1">
        <v>113</v>
      </c>
      <c r="J3428" s="1">
        <v>99.5</v>
      </c>
      <c r="K3428" s="1" t="s">
        <v>866</v>
      </c>
      <c r="L3428" s="1" t="s">
        <v>4684</v>
      </c>
      <c r="M3428" s="1">
        <v>2016</v>
      </c>
      <c r="N3428" s="1">
        <v>43.425676099999997</v>
      </c>
      <c r="O3428" s="1">
        <v>-81.691856099999995</v>
      </c>
      <c r="P3428" s="1" t="s">
        <v>5323</v>
      </c>
      <c r="Q3428" s="1" t="s">
        <v>5324</v>
      </c>
      <c r="R3428" s="1" t="s">
        <v>22</v>
      </c>
    </row>
    <row r="3429" spans="1:18" hidden="1" x14ac:dyDescent="0.3">
      <c r="A3429" s="1" t="s">
        <v>2941</v>
      </c>
      <c r="B3429" s="1" t="s">
        <v>2941</v>
      </c>
      <c r="C3429" s="1" t="s">
        <v>5322</v>
      </c>
      <c r="D3429" s="1">
        <v>99.3</v>
      </c>
      <c r="E3429" s="1" t="s">
        <v>1174</v>
      </c>
      <c r="F3429" s="1">
        <v>32</v>
      </c>
      <c r="G3429" s="1" t="str">
        <f t="shared" si="129"/>
        <v>32/40</v>
      </c>
      <c r="H3429" s="1">
        <v>2483</v>
      </c>
      <c r="I3429" s="1">
        <v>113</v>
      </c>
      <c r="J3429" s="1">
        <v>99.5</v>
      </c>
      <c r="K3429" s="1" t="s">
        <v>866</v>
      </c>
      <c r="L3429" s="1" t="s">
        <v>4684</v>
      </c>
      <c r="M3429" s="1">
        <v>2016</v>
      </c>
      <c r="N3429" s="1">
        <v>43.427006300000002</v>
      </c>
      <c r="O3429" s="1">
        <v>-81.687847399999995</v>
      </c>
      <c r="P3429" s="1" t="s">
        <v>5323</v>
      </c>
      <c r="Q3429" s="1" t="s">
        <v>5324</v>
      </c>
      <c r="R3429" s="1" t="s">
        <v>22</v>
      </c>
    </row>
    <row r="3430" spans="1:18" hidden="1" x14ac:dyDescent="0.3">
      <c r="A3430" s="1" t="s">
        <v>2941</v>
      </c>
      <c r="B3430" s="1" t="s">
        <v>2941</v>
      </c>
      <c r="C3430" s="1" t="s">
        <v>5322</v>
      </c>
      <c r="D3430" s="1">
        <v>99.3</v>
      </c>
      <c r="E3430" s="1" t="s">
        <v>1175</v>
      </c>
      <c r="F3430" s="1">
        <v>33</v>
      </c>
      <c r="G3430" s="1" t="str">
        <f t="shared" si="129"/>
        <v>33/40</v>
      </c>
      <c r="H3430" s="1">
        <v>2483</v>
      </c>
      <c r="I3430" s="1">
        <v>113</v>
      </c>
      <c r="J3430" s="1">
        <v>99.5</v>
      </c>
      <c r="K3430" s="1" t="s">
        <v>866</v>
      </c>
      <c r="L3430" s="1" t="s">
        <v>4684</v>
      </c>
      <c r="M3430" s="1">
        <v>2016</v>
      </c>
      <c r="N3430" s="1">
        <v>43.429825134572503</v>
      </c>
      <c r="O3430" s="1">
        <v>-81.687787887818999</v>
      </c>
      <c r="P3430" s="1" t="s">
        <v>5323</v>
      </c>
      <c r="Q3430" s="1" t="s">
        <v>5324</v>
      </c>
      <c r="R3430" s="1" t="s">
        <v>22</v>
      </c>
    </row>
    <row r="3431" spans="1:18" hidden="1" x14ac:dyDescent="0.3">
      <c r="A3431" s="1" t="s">
        <v>2941</v>
      </c>
      <c r="B3431" s="1" t="s">
        <v>2941</v>
      </c>
      <c r="C3431" s="1" t="s">
        <v>5322</v>
      </c>
      <c r="D3431" s="1">
        <v>99.3</v>
      </c>
      <c r="E3431" s="1" t="s">
        <v>1176</v>
      </c>
      <c r="F3431" s="1">
        <v>34</v>
      </c>
      <c r="G3431" s="1" t="str">
        <f t="shared" si="129"/>
        <v>34/40</v>
      </c>
      <c r="H3431" s="1">
        <v>2483</v>
      </c>
      <c r="I3431" s="1">
        <v>113</v>
      </c>
      <c r="J3431" s="1">
        <v>99.5</v>
      </c>
      <c r="K3431" s="1" t="s">
        <v>866</v>
      </c>
      <c r="L3431" s="1" t="s">
        <v>4684</v>
      </c>
      <c r="M3431" s="1">
        <v>2016</v>
      </c>
      <c r="N3431" s="1">
        <v>43.4295206394616</v>
      </c>
      <c r="O3431" s="1">
        <v>-81.695557104485104</v>
      </c>
      <c r="P3431" s="1" t="s">
        <v>5323</v>
      </c>
      <c r="Q3431" s="1" t="s">
        <v>5324</v>
      </c>
      <c r="R3431" s="1" t="s">
        <v>22</v>
      </c>
    </row>
    <row r="3432" spans="1:18" hidden="1" x14ac:dyDescent="0.3">
      <c r="A3432" s="1" t="s">
        <v>2941</v>
      </c>
      <c r="B3432" s="1" t="s">
        <v>2941</v>
      </c>
      <c r="C3432" s="1" t="s">
        <v>5322</v>
      </c>
      <c r="D3432" s="1">
        <v>99.3</v>
      </c>
      <c r="E3432" s="1" t="s">
        <v>5325</v>
      </c>
      <c r="F3432" s="1">
        <v>35</v>
      </c>
      <c r="G3432" s="1" t="str">
        <f t="shared" si="129"/>
        <v>35/40</v>
      </c>
      <c r="H3432" s="1">
        <v>2483</v>
      </c>
      <c r="I3432" s="1">
        <v>113</v>
      </c>
      <c r="J3432" s="1">
        <v>99.5</v>
      </c>
      <c r="K3432" s="1" t="s">
        <v>866</v>
      </c>
      <c r="L3432" s="1" t="s">
        <v>4684</v>
      </c>
      <c r="M3432" s="1">
        <v>2016</v>
      </c>
      <c r="N3432" s="1">
        <v>43.433135</v>
      </c>
      <c r="O3432" s="1">
        <v>-81.692517100000003</v>
      </c>
      <c r="P3432" s="1" t="s">
        <v>5323</v>
      </c>
      <c r="Q3432" s="1" t="s">
        <v>5324</v>
      </c>
      <c r="R3432" s="1" t="s">
        <v>22</v>
      </c>
    </row>
    <row r="3433" spans="1:18" hidden="1" x14ac:dyDescent="0.3">
      <c r="A3433" s="1" t="s">
        <v>2941</v>
      </c>
      <c r="B3433" s="1" t="s">
        <v>2941</v>
      </c>
      <c r="C3433" s="1" t="s">
        <v>5322</v>
      </c>
      <c r="D3433" s="1">
        <v>99.3</v>
      </c>
      <c r="E3433" s="1" t="s">
        <v>5326</v>
      </c>
      <c r="F3433" s="1">
        <v>36</v>
      </c>
      <c r="G3433" s="1" t="str">
        <f t="shared" si="129"/>
        <v>36/40</v>
      </c>
      <c r="H3433" s="1">
        <v>2483</v>
      </c>
      <c r="I3433" s="1">
        <v>113</v>
      </c>
      <c r="J3433" s="1">
        <v>99.5</v>
      </c>
      <c r="K3433" s="1" t="s">
        <v>866</v>
      </c>
      <c r="L3433" s="1" t="s">
        <v>4684</v>
      </c>
      <c r="M3433" s="1">
        <v>2016</v>
      </c>
      <c r="N3433" s="1">
        <v>43.436676400000003</v>
      </c>
      <c r="O3433" s="1">
        <v>-81.691590199999993</v>
      </c>
      <c r="P3433" s="1" t="s">
        <v>5323</v>
      </c>
      <c r="Q3433" s="1" t="s">
        <v>5324</v>
      </c>
      <c r="R3433" s="1" t="s">
        <v>22</v>
      </c>
    </row>
    <row r="3434" spans="1:18" hidden="1" x14ac:dyDescent="0.3">
      <c r="A3434" s="1" t="s">
        <v>2941</v>
      </c>
      <c r="B3434" s="1" t="s">
        <v>2941</v>
      </c>
      <c r="C3434" s="1" t="s">
        <v>5322</v>
      </c>
      <c r="D3434" s="1">
        <v>99.3</v>
      </c>
      <c r="E3434" s="1" t="s">
        <v>5327</v>
      </c>
      <c r="F3434" s="1">
        <v>37</v>
      </c>
      <c r="G3434" s="1" t="str">
        <f t="shared" si="129"/>
        <v>37/40</v>
      </c>
      <c r="H3434" s="1">
        <v>2483</v>
      </c>
      <c r="I3434" s="1">
        <v>113</v>
      </c>
      <c r="J3434" s="1">
        <v>99.5</v>
      </c>
      <c r="K3434" s="1" t="s">
        <v>866</v>
      </c>
      <c r="L3434" s="1" t="s">
        <v>4684</v>
      </c>
      <c r="M3434" s="1">
        <v>2016</v>
      </c>
      <c r="N3434" s="1">
        <v>43.439611300000003</v>
      </c>
      <c r="O3434" s="1">
        <v>-81.689545100000004</v>
      </c>
      <c r="P3434" s="1" t="s">
        <v>5323</v>
      </c>
      <c r="Q3434" s="1" t="s">
        <v>5324</v>
      </c>
      <c r="R3434" s="1" t="s">
        <v>22</v>
      </c>
    </row>
    <row r="3435" spans="1:18" hidden="1" x14ac:dyDescent="0.3">
      <c r="A3435" s="1" t="s">
        <v>2941</v>
      </c>
      <c r="B3435" s="1" t="s">
        <v>2941</v>
      </c>
      <c r="C3435" s="1" t="s">
        <v>5322</v>
      </c>
      <c r="D3435" s="1">
        <v>99.3</v>
      </c>
      <c r="E3435" s="1" t="s">
        <v>5328</v>
      </c>
      <c r="F3435" s="1">
        <v>38</v>
      </c>
      <c r="G3435" s="1" t="str">
        <f t="shared" si="129"/>
        <v>38/40</v>
      </c>
      <c r="H3435" s="1">
        <v>2483</v>
      </c>
      <c r="I3435" s="1">
        <v>113</v>
      </c>
      <c r="J3435" s="1">
        <v>99.5</v>
      </c>
      <c r="K3435" s="1" t="s">
        <v>866</v>
      </c>
      <c r="L3435" s="1" t="s">
        <v>4684</v>
      </c>
      <c r="M3435" s="1">
        <v>2016</v>
      </c>
      <c r="N3435" s="1">
        <v>43.441588000000003</v>
      </c>
      <c r="O3435" s="1">
        <v>-81.668824799999996</v>
      </c>
      <c r="P3435" s="1" t="s">
        <v>5323</v>
      </c>
      <c r="Q3435" s="1" t="s">
        <v>5324</v>
      </c>
      <c r="R3435" s="1" t="s">
        <v>22</v>
      </c>
    </row>
    <row r="3436" spans="1:18" hidden="1" x14ac:dyDescent="0.3">
      <c r="A3436" s="1" t="s">
        <v>2941</v>
      </c>
      <c r="B3436" s="1" t="s">
        <v>2941</v>
      </c>
      <c r="C3436" s="1" t="s">
        <v>5322</v>
      </c>
      <c r="D3436" s="1">
        <v>99.3</v>
      </c>
      <c r="E3436" s="1" t="s">
        <v>5329</v>
      </c>
      <c r="F3436" s="1">
        <v>39</v>
      </c>
      <c r="G3436" s="1" t="str">
        <f t="shared" si="129"/>
        <v>39/40</v>
      </c>
      <c r="H3436" s="1">
        <v>2483</v>
      </c>
      <c r="I3436" s="1">
        <v>113</v>
      </c>
      <c r="J3436" s="1">
        <v>99.5</v>
      </c>
      <c r="K3436" s="1" t="s">
        <v>866</v>
      </c>
      <c r="L3436" s="1" t="s">
        <v>4684</v>
      </c>
      <c r="M3436" s="1">
        <v>2016</v>
      </c>
      <c r="N3436" s="1">
        <v>43.457732300000004</v>
      </c>
      <c r="O3436" s="1">
        <v>-81.691656699999996</v>
      </c>
      <c r="P3436" s="1" t="s">
        <v>5323</v>
      </c>
      <c r="Q3436" s="1" t="s">
        <v>5324</v>
      </c>
      <c r="R3436" s="1" t="s">
        <v>22</v>
      </c>
    </row>
    <row r="3437" spans="1:18" hidden="1" x14ac:dyDescent="0.3">
      <c r="A3437" s="1" t="s">
        <v>2941</v>
      </c>
      <c r="B3437" s="1" t="s">
        <v>2941</v>
      </c>
      <c r="C3437" s="1" t="s">
        <v>5322</v>
      </c>
      <c r="D3437" s="1">
        <v>99.3</v>
      </c>
      <c r="E3437" s="1" t="s">
        <v>5330</v>
      </c>
      <c r="F3437" s="1">
        <v>40</v>
      </c>
      <c r="G3437" s="1" t="str">
        <f t="shared" si="129"/>
        <v>40/40</v>
      </c>
      <c r="H3437" s="1">
        <v>2483</v>
      </c>
      <c r="I3437" s="1">
        <v>113</v>
      </c>
      <c r="J3437" s="1">
        <v>99.5</v>
      </c>
      <c r="K3437" s="1" t="s">
        <v>866</v>
      </c>
      <c r="L3437" s="1" t="s">
        <v>4684</v>
      </c>
      <c r="M3437" s="1">
        <v>2016</v>
      </c>
      <c r="N3437" s="1">
        <v>43.456641900000001</v>
      </c>
      <c r="O3437" s="1">
        <v>-81.687571000000005</v>
      </c>
      <c r="P3437" s="1" t="s">
        <v>5323</v>
      </c>
      <c r="Q3437" s="1" t="s">
        <v>5324</v>
      </c>
      <c r="R3437" s="1" t="s">
        <v>22</v>
      </c>
    </row>
    <row r="3438" spans="1:18" hidden="1" x14ac:dyDescent="0.3">
      <c r="A3438" s="1" t="s">
        <v>2941</v>
      </c>
      <c r="B3438" s="1" t="s">
        <v>2941</v>
      </c>
      <c r="C3438" s="1" t="s">
        <v>4469</v>
      </c>
      <c r="D3438" s="1">
        <v>148.6</v>
      </c>
      <c r="E3438" s="1" t="s">
        <v>4470</v>
      </c>
      <c r="F3438" s="1">
        <v>1</v>
      </c>
      <c r="G3438" s="1" t="str">
        <f t="shared" ref="G3438:G3469" si="130">F3438&amp;"/"&amp;67</f>
        <v>1/67</v>
      </c>
      <c r="H3438" s="1">
        <v>2221</v>
      </c>
      <c r="I3438" s="1">
        <v>101</v>
      </c>
      <c r="J3438" s="1">
        <v>99.5</v>
      </c>
      <c r="K3438" s="1" t="s">
        <v>866</v>
      </c>
      <c r="L3438" s="1" t="s">
        <v>2044</v>
      </c>
      <c r="M3438" s="1">
        <v>2014</v>
      </c>
      <c r="N3438" s="1">
        <v>42.947395555039499</v>
      </c>
      <c r="O3438" s="1">
        <v>-79.901880787428794</v>
      </c>
      <c r="P3438" s="1" t="s">
        <v>344</v>
      </c>
      <c r="Q3438" s="1" t="s">
        <v>4471</v>
      </c>
      <c r="R3438" s="1" t="s">
        <v>22</v>
      </c>
    </row>
    <row r="3439" spans="1:18" hidden="1" x14ac:dyDescent="0.3">
      <c r="A3439" s="1" t="s">
        <v>2941</v>
      </c>
      <c r="B3439" s="1" t="s">
        <v>2941</v>
      </c>
      <c r="C3439" s="1" t="s">
        <v>4469</v>
      </c>
      <c r="D3439" s="1">
        <v>148.6</v>
      </c>
      <c r="E3439" s="1" t="s">
        <v>4472</v>
      </c>
      <c r="F3439" s="1">
        <v>2</v>
      </c>
      <c r="G3439" s="1" t="str">
        <f t="shared" si="130"/>
        <v>2/67</v>
      </c>
      <c r="H3439" s="1">
        <v>2221</v>
      </c>
      <c r="I3439" s="1">
        <v>101</v>
      </c>
      <c r="J3439" s="1">
        <v>99.5</v>
      </c>
      <c r="K3439" s="1" t="s">
        <v>866</v>
      </c>
      <c r="L3439" s="1" t="s">
        <v>2044</v>
      </c>
      <c r="M3439" s="1">
        <v>2014</v>
      </c>
      <c r="N3439" s="1">
        <v>42.949096180808198</v>
      </c>
      <c r="O3439" s="1">
        <v>-79.896763013094102</v>
      </c>
      <c r="P3439" s="1" t="s">
        <v>344</v>
      </c>
      <c r="Q3439" s="1" t="s">
        <v>4471</v>
      </c>
      <c r="R3439" s="1" t="s">
        <v>22</v>
      </c>
    </row>
    <row r="3440" spans="1:18" hidden="1" x14ac:dyDescent="0.3">
      <c r="A3440" s="1" t="s">
        <v>2941</v>
      </c>
      <c r="B3440" s="1" t="s">
        <v>2941</v>
      </c>
      <c r="C3440" s="1" t="s">
        <v>4469</v>
      </c>
      <c r="D3440" s="1">
        <v>148.6</v>
      </c>
      <c r="E3440" s="1" t="s">
        <v>4473</v>
      </c>
      <c r="F3440" s="1">
        <v>3</v>
      </c>
      <c r="G3440" s="1" t="str">
        <f t="shared" si="130"/>
        <v>3/67</v>
      </c>
      <c r="H3440" s="1">
        <v>2221</v>
      </c>
      <c r="I3440" s="1">
        <v>101</v>
      </c>
      <c r="J3440" s="1">
        <v>99.5</v>
      </c>
      <c r="K3440" s="1" t="s">
        <v>866</v>
      </c>
      <c r="L3440" s="1" t="s">
        <v>2044</v>
      </c>
      <c r="M3440" s="1">
        <v>2014</v>
      </c>
      <c r="N3440" s="1">
        <v>42.9285389154524</v>
      </c>
      <c r="O3440" s="1">
        <v>-79.922164103113005</v>
      </c>
      <c r="P3440" s="1" t="s">
        <v>344</v>
      </c>
      <c r="Q3440" s="1" t="s">
        <v>4471</v>
      </c>
      <c r="R3440" s="1" t="s">
        <v>22</v>
      </c>
    </row>
    <row r="3441" spans="1:18" hidden="1" x14ac:dyDescent="0.3">
      <c r="A3441" s="1" t="s">
        <v>2941</v>
      </c>
      <c r="B3441" s="1" t="s">
        <v>2941</v>
      </c>
      <c r="C3441" s="1" t="s">
        <v>4469</v>
      </c>
      <c r="D3441" s="1">
        <v>148.6</v>
      </c>
      <c r="E3441" s="1" t="s">
        <v>4474</v>
      </c>
      <c r="F3441" s="1">
        <v>4</v>
      </c>
      <c r="G3441" s="1" t="str">
        <f t="shared" si="130"/>
        <v>4/67</v>
      </c>
      <c r="H3441" s="1">
        <v>2221</v>
      </c>
      <c r="I3441" s="1">
        <v>101</v>
      </c>
      <c r="J3441" s="1">
        <v>99.5</v>
      </c>
      <c r="K3441" s="1" t="s">
        <v>866</v>
      </c>
      <c r="L3441" s="1" t="s">
        <v>2044</v>
      </c>
      <c r="M3441" s="1">
        <v>2014</v>
      </c>
      <c r="N3441" s="1">
        <v>42.924071395028598</v>
      </c>
      <c r="O3441" s="1">
        <v>-79.915805678034403</v>
      </c>
      <c r="P3441" s="1" t="s">
        <v>344</v>
      </c>
      <c r="Q3441" s="1" t="s">
        <v>4471</v>
      </c>
      <c r="R3441" s="1" t="s">
        <v>22</v>
      </c>
    </row>
    <row r="3442" spans="1:18" hidden="1" x14ac:dyDescent="0.3">
      <c r="A3442" s="1" t="s">
        <v>2941</v>
      </c>
      <c r="B3442" s="1" t="s">
        <v>2941</v>
      </c>
      <c r="C3442" s="1" t="s">
        <v>4469</v>
      </c>
      <c r="D3442" s="1">
        <v>148.6</v>
      </c>
      <c r="E3442" s="1" t="s">
        <v>4475</v>
      </c>
      <c r="F3442" s="1">
        <v>5</v>
      </c>
      <c r="G3442" s="1" t="str">
        <f t="shared" si="130"/>
        <v>5/67</v>
      </c>
      <c r="H3442" s="1">
        <v>2221</v>
      </c>
      <c r="I3442" s="1">
        <v>101</v>
      </c>
      <c r="J3442" s="1">
        <v>99.5</v>
      </c>
      <c r="K3442" s="1" t="s">
        <v>866</v>
      </c>
      <c r="L3442" s="1" t="s">
        <v>2044</v>
      </c>
      <c r="M3442" s="1">
        <v>2014</v>
      </c>
      <c r="N3442" s="1">
        <v>42.932554276668903</v>
      </c>
      <c r="O3442" s="1">
        <v>-79.899572877538802</v>
      </c>
      <c r="P3442" s="1" t="s">
        <v>344</v>
      </c>
      <c r="Q3442" s="1" t="s">
        <v>4471</v>
      </c>
      <c r="R3442" s="1" t="s">
        <v>22</v>
      </c>
    </row>
    <row r="3443" spans="1:18" hidden="1" x14ac:dyDescent="0.3">
      <c r="A3443" s="1" t="s">
        <v>2941</v>
      </c>
      <c r="B3443" s="1" t="s">
        <v>2941</v>
      </c>
      <c r="C3443" s="1" t="s">
        <v>4469</v>
      </c>
      <c r="D3443" s="1">
        <v>148.6</v>
      </c>
      <c r="E3443" s="1" t="s">
        <v>4476</v>
      </c>
      <c r="F3443" s="1">
        <v>6</v>
      </c>
      <c r="G3443" s="1" t="str">
        <f t="shared" si="130"/>
        <v>6/67</v>
      </c>
      <c r="H3443" s="1">
        <v>2221</v>
      </c>
      <c r="I3443" s="1">
        <v>101</v>
      </c>
      <c r="J3443" s="1">
        <v>99.5</v>
      </c>
      <c r="K3443" s="1" t="s">
        <v>866</v>
      </c>
      <c r="L3443" s="1" t="s">
        <v>2044</v>
      </c>
      <c r="M3443" s="1">
        <v>2014</v>
      </c>
      <c r="N3443" s="1">
        <v>42.932182255018802</v>
      </c>
      <c r="O3443" s="1">
        <v>-79.896136682033202</v>
      </c>
      <c r="P3443" s="1" t="s">
        <v>344</v>
      </c>
      <c r="Q3443" s="1" t="s">
        <v>4471</v>
      </c>
      <c r="R3443" s="1" t="s">
        <v>22</v>
      </c>
    </row>
    <row r="3444" spans="1:18" hidden="1" x14ac:dyDescent="0.3">
      <c r="A3444" s="1" t="s">
        <v>2941</v>
      </c>
      <c r="B3444" s="1" t="s">
        <v>2941</v>
      </c>
      <c r="C3444" s="1" t="s">
        <v>4469</v>
      </c>
      <c r="D3444" s="1">
        <v>148.6</v>
      </c>
      <c r="E3444" s="1" t="s">
        <v>4477</v>
      </c>
      <c r="F3444" s="1">
        <v>7</v>
      </c>
      <c r="G3444" s="1" t="str">
        <f t="shared" si="130"/>
        <v>7/67</v>
      </c>
      <c r="H3444" s="1">
        <v>2221</v>
      </c>
      <c r="I3444" s="1">
        <v>101</v>
      </c>
      <c r="J3444" s="1">
        <v>99.5</v>
      </c>
      <c r="K3444" s="1" t="s">
        <v>866</v>
      </c>
      <c r="L3444" s="1" t="s">
        <v>2044</v>
      </c>
      <c r="M3444" s="1">
        <v>2014</v>
      </c>
      <c r="N3444" s="1">
        <v>42.932010409193097</v>
      </c>
      <c r="O3444" s="1">
        <v>-79.892178614443296</v>
      </c>
      <c r="P3444" s="1" t="s">
        <v>344</v>
      </c>
      <c r="Q3444" s="1" t="s">
        <v>4471</v>
      </c>
      <c r="R3444" s="1" t="s">
        <v>22</v>
      </c>
    </row>
    <row r="3445" spans="1:18" hidden="1" x14ac:dyDescent="0.3">
      <c r="A3445" s="1" t="s">
        <v>2941</v>
      </c>
      <c r="B3445" s="1" t="s">
        <v>2941</v>
      </c>
      <c r="C3445" s="1" t="s">
        <v>4469</v>
      </c>
      <c r="D3445" s="1">
        <v>148.6</v>
      </c>
      <c r="E3445" s="1" t="s">
        <v>4478</v>
      </c>
      <c r="F3445" s="1">
        <v>8</v>
      </c>
      <c r="G3445" s="1" t="str">
        <f t="shared" si="130"/>
        <v>8/67</v>
      </c>
      <c r="H3445" s="1">
        <v>2221</v>
      </c>
      <c r="I3445" s="1">
        <v>101</v>
      </c>
      <c r="J3445" s="1">
        <v>99.5</v>
      </c>
      <c r="K3445" s="1" t="s">
        <v>866</v>
      </c>
      <c r="L3445" s="1" t="s">
        <v>2044</v>
      </c>
      <c r="M3445" s="1">
        <v>2014</v>
      </c>
      <c r="N3445" s="1">
        <v>42.913593064384202</v>
      </c>
      <c r="O3445" s="1">
        <v>-79.8901815944036</v>
      </c>
      <c r="P3445" s="1" t="s">
        <v>344</v>
      </c>
      <c r="Q3445" s="1" t="s">
        <v>4471</v>
      </c>
      <c r="R3445" s="1" t="s">
        <v>22</v>
      </c>
    </row>
    <row r="3446" spans="1:18" hidden="1" x14ac:dyDescent="0.3">
      <c r="A3446" s="1" t="s">
        <v>2941</v>
      </c>
      <c r="B3446" s="1" t="s">
        <v>2941</v>
      </c>
      <c r="C3446" s="1" t="s">
        <v>4469</v>
      </c>
      <c r="D3446" s="1">
        <v>148.6</v>
      </c>
      <c r="E3446" s="1" t="s">
        <v>4479</v>
      </c>
      <c r="F3446" s="1">
        <v>9</v>
      </c>
      <c r="G3446" s="1" t="str">
        <f t="shared" si="130"/>
        <v>9/67</v>
      </c>
      <c r="H3446" s="1">
        <v>2221</v>
      </c>
      <c r="I3446" s="1">
        <v>101</v>
      </c>
      <c r="J3446" s="1">
        <v>99.5</v>
      </c>
      <c r="K3446" s="1" t="s">
        <v>866</v>
      </c>
      <c r="L3446" s="1" t="s">
        <v>2044</v>
      </c>
      <c r="M3446" s="1">
        <v>2014</v>
      </c>
      <c r="N3446" s="1">
        <v>42.911795772269002</v>
      </c>
      <c r="O3446" s="1">
        <v>-79.882832736099104</v>
      </c>
      <c r="P3446" s="1" t="s">
        <v>344</v>
      </c>
      <c r="Q3446" s="1" t="s">
        <v>4471</v>
      </c>
      <c r="R3446" s="1" t="s">
        <v>22</v>
      </c>
    </row>
    <row r="3447" spans="1:18" hidden="1" x14ac:dyDescent="0.3">
      <c r="A3447" s="1" t="s">
        <v>2941</v>
      </c>
      <c r="B3447" s="1" t="s">
        <v>2941</v>
      </c>
      <c r="C3447" s="1" t="s">
        <v>4469</v>
      </c>
      <c r="D3447" s="1">
        <v>148.6</v>
      </c>
      <c r="E3447" s="1" t="s">
        <v>4480</v>
      </c>
      <c r="F3447" s="1">
        <v>10</v>
      </c>
      <c r="G3447" s="1" t="str">
        <f t="shared" si="130"/>
        <v>10/67</v>
      </c>
      <c r="H3447" s="1">
        <v>2221</v>
      </c>
      <c r="I3447" s="1">
        <v>101</v>
      </c>
      <c r="J3447" s="1">
        <v>99.5</v>
      </c>
      <c r="K3447" s="1" t="s">
        <v>866</v>
      </c>
      <c r="L3447" s="1" t="s">
        <v>2044</v>
      </c>
      <c r="M3447" s="1">
        <v>2014</v>
      </c>
      <c r="N3447" s="1">
        <v>42.917442317859098</v>
      </c>
      <c r="O3447" s="1">
        <v>-79.880932729770294</v>
      </c>
      <c r="P3447" s="1" t="s">
        <v>344</v>
      </c>
      <c r="Q3447" s="1" t="s">
        <v>4471</v>
      </c>
      <c r="R3447" s="1" t="s">
        <v>22</v>
      </c>
    </row>
    <row r="3448" spans="1:18" hidden="1" x14ac:dyDescent="0.3">
      <c r="A3448" s="1" t="s">
        <v>2941</v>
      </c>
      <c r="B3448" s="1" t="s">
        <v>2941</v>
      </c>
      <c r="C3448" s="1" t="s">
        <v>4469</v>
      </c>
      <c r="D3448" s="1">
        <v>148.6</v>
      </c>
      <c r="E3448" s="1" t="s">
        <v>4481</v>
      </c>
      <c r="F3448" s="1">
        <v>11</v>
      </c>
      <c r="G3448" s="1" t="str">
        <f t="shared" si="130"/>
        <v>11/67</v>
      </c>
      <c r="H3448" s="1">
        <v>2126</v>
      </c>
      <c r="I3448" s="1">
        <v>101</v>
      </c>
      <c r="J3448" s="1">
        <v>99.5</v>
      </c>
      <c r="K3448" s="1" t="s">
        <v>866</v>
      </c>
      <c r="L3448" s="1" t="s">
        <v>2044</v>
      </c>
      <c r="M3448" s="1">
        <v>2014</v>
      </c>
      <c r="N3448" s="1">
        <v>42.900462866690702</v>
      </c>
      <c r="O3448" s="1">
        <v>-79.900732239204203</v>
      </c>
      <c r="P3448" s="1" t="s">
        <v>344</v>
      </c>
      <c r="Q3448" s="1" t="s">
        <v>4471</v>
      </c>
      <c r="R3448" s="1" t="s">
        <v>22</v>
      </c>
    </row>
    <row r="3449" spans="1:18" hidden="1" x14ac:dyDescent="0.3">
      <c r="A3449" s="1" t="s">
        <v>2941</v>
      </c>
      <c r="B3449" s="1" t="s">
        <v>2941</v>
      </c>
      <c r="C3449" s="1" t="s">
        <v>4469</v>
      </c>
      <c r="D3449" s="1">
        <v>148.6</v>
      </c>
      <c r="E3449" s="1" t="s">
        <v>4482</v>
      </c>
      <c r="F3449" s="1">
        <v>12</v>
      </c>
      <c r="G3449" s="1" t="str">
        <f t="shared" si="130"/>
        <v>12/67</v>
      </c>
      <c r="H3449" s="1">
        <v>2221</v>
      </c>
      <c r="I3449" s="1">
        <v>101</v>
      </c>
      <c r="J3449" s="1">
        <v>99.5</v>
      </c>
      <c r="K3449" s="1" t="s">
        <v>866</v>
      </c>
      <c r="L3449" s="1" t="s">
        <v>2044</v>
      </c>
      <c r="M3449" s="1">
        <v>2014</v>
      </c>
      <c r="N3449" s="1">
        <v>42.895164797213198</v>
      </c>
      <c r="O3449" s="1">
        <v>-79.869804627674696</v>
      </c>
      <c r="P3449" s="1" t="s">
        <v>344</v>
      </c>
      <c r="Q3449" s="1" t="s">
        <v>4471</v>
      </c>
      <c r="R3449" s="1" t="s">
        <v>22</v>
      </c>
    </row>
    <row r="3450" spans="1:18" hidden="1" x14ac:dyDescent="0.3">
      <c r="A3450" s="1" t="s">
        <v>2941</v>
      </c>
      <c r="B3450" s="1" t="s">
        <v>2941</v>
      </c>
      <c r="C3450" s="1" t="s">
        <v>4469</v>
      </c>
      <c r="D3450" s="1">
        <v>148.6</v>
      </c>
      <c r="E3450" s="1" t="s">
        <v>4483</v>
      </c>
      <c r="F3450" s="1">
        <v>13</v>
      </c>
      <c r="G3450" s="1" t="str">
        <f t="shared" si="130"/>
        <v>13/67</v>
      </c>
      <c r="H3450" s="1">
        <v>2221</v>
      </c>
      <c r="I3450" s="1">
        <v>101</v>
      </c>
      <c r="J3450" s="1">
        <v>99.5</v>
      </c>
      <c r="K3450" s="1" t="s">
        <v>866</v>
      </c>
      <c r="L3450" s="1" t="s">
        <v>2044</v>
      </c>
      <c r="M3450" s="1">
        <v>2014</v>
      </c>
      <c r="N3450" s="1">
        <v>42.892059815554298</v>
      </c>
      <c r="O3450" s="1">
        <v>-79.866176955454904</v>
      </c>
      <c r="P3450" s="1" t="s">
        <v>344</v>
      </c>
      <c r="Q3450" s="1" t="s">
        <v>4471</v>
      </c>
      <c r="R3450" s="1" t="s">
        <v>22</v>
      </c>
    </row>
    <row r="3451" spans="1:18" hidden="1" x14ac:dyDescent="0.3">
      <c r="A3451" s="1" t="s">
        <v>2941</v>
      </c>
      <c r="B3451" s="1" t="s">
        <v>2941</v>
      </c>
      <c r="C3451" s="1" t="s">
        <v>4469</v>
      </c>
      <c r="D3451" s="1">
        <v>148.6</v>
      </c>
      <c r="E3451" s="1" t="s">
        <v>4484</v>
      </c>
      <c r="F3451" s="1">
        <v>14</v>
      </c>
      <c r="G3451" s="1" t="str">
        <f t="shared" si="130"/>
        <v>14/67</v>
      </c>
      <c r="H3451" s="1">
        <v>2221</v>
      </c>
      <c r="I3451" s="1">
        <v>101</v>
      </c>
      <c r="J3451" s="1">
        <v>99.5</v>
      </c>
      <c r="K3451" s="1" t="s">
        <v>866</v>
      </c>
      <c r="L3451" s="1" t="s">
        <v>2044</v>
      </c>
      <c r="M3451" s="1">
        <v>2014</v>
      </c>
      <c r="N3451" s="1">
        <v>42.896301191725399</v>
      </c>
      <c r="O3451" s="1">
        <v>-79.844502222714695</v>
      </c>
      <c r="P3451" s="1" t="s">
        <v>344</v>
      </c>
      <c r="Q3451" s="1" t="s">
        <v>4471</v>
      </c>
      <c r="R3451" s="1" t="s">
        <v>22</v>
      </c>
    </row>
    <row r="3452" spans="1:18" hidden="1" x14ac:dyDescent="0.3">
      <c r="A3452" s="1" t="s">
        <v>2941</v>
      </c>
      <c r="B3452" s="1" t="s">
        <v>2941</v>
      </c>
      <c r="C3452" s="1" t="s">
        <v>4469</v>
      </c>
      <c r="D3452" s="1">
        <v>148.6</v>
      </c>
      <c r="E3452" s="1" t="s">
        <v>4485</v>
      </c>
      <c r="F3452" s="1">
        <v>15</v>
      </c>
      <c r="G3452" s="1" t="str">
        <f t="shared" si="130"/>
        <v>15/67</v>
      </c>
      <c r="H3452" s="1">
        <v>2221</v>
      </c>
      <c r="I3452" s="1">
        <v>101</v>
      </c>
      <c r="J3452" s="1">
        <v>99.5</v>
      </c>
      <c r="K3452" s="1" t="s">
        <v>866</v>
      </c>
      <c r="L3452" s="1" t="s">
        <v>2044</v>
      </c>
      <c r="M3452" s="1">
        <v>2014</v>
      </c>
      <c r="N3452" s="1">
        <v>42.9012256737849</v>
      </c>
      <c r="O3452" s="1">
        <v>-79.847133030375204</v>
      </c>
      <c r="P3452" s="1" t="s">
        <v>344</v>
      </c>
      <c r="Q3452" s="1" t="s">
        <v>4471</v>
      </c>
      <c r="R3452" s="1" t="s">
        <v>22</v>
      </c>
    </row>
    <row r="3453" spans="1:18" hidden="1" x14ac:dyDescent="0.3">
      <c r="A3453" s="1" t="s">
        <v>2941</v>
      </c>
      <c r="B3453" s="1" t="s">
        <v>2941</v>
      </c>
      <c r="C3453" s="1" t="s">
        <v>4469</v>
      </c>
      <c r="D3453" s="1">
        <v>148.6</v>
      </c>
      <c r="E3453" s="1" t="s">
        <v>4486</v>
      </c>
      <c r="F3453" s="1">
        <v>16</v>
      </c>
      <c r="G3453" s="1" t="str">
        <f t="shared" si="130"/>
        <v>16/67</v>
      </c>
      <c r="H3453" s="1">
        <v>2221</v>
      </c>
      <c r="I3453" s="1">
        <v>101</v>
      </c>
      <c r="J3453" s="1">
        <v>99.5</v>
      </c>
      <c r="K3453" s="1" t="s">
        <v>866</v>
      </c>
      <c r="L3453" s="1" t="s">
        <v>2044</v>
      </c>
      <c r="M3453" s="1">
        <v>2014</v>
      </c>
      <c r="N3453" s="1">
        <v>42.911106954707201</v>
      </c>
      <c r="O3453" s="1">
        <v>-79.840069571912593</v>
      </c>
      <c r="P3453" s="1" t="s">
        <v>344</v>
      </c>
      <c r="Q3453" s="1" t="s">
        <v>4471</v>
      </c>
      <c r="R3453" s="1" t="s">
        <v>22</v>
      </c>
    </row>
    <row r="3454" spans="1:18" hidden="1" x14ac:dyDescent="0.3">
      <c r="A3454" s="1" t="s">
        <v>2941</v>
      </c>
      <c r="B3454" s="1" t="s">
        <v>2941</v>
      </c>
      <c r="C3454" s="1" t="s">
        <v>4469</v>
      </c>
      <c r="D3454" s="1">
        <v>148.6</v>
      </c>
      <c r="E3454" s="1" t="s">
        <v>4487</v>
      </c>
      <c r="F3454" s="1">
        <v>17</v>
      </c>
      <c r="G3454" s="1" t="str">
        <f t="shared" si="130"/>
        <v>17/67</v>
      </c>
      <c r="H3454" s="1">
        <v>2126</v>
      </c>
      <c r="I3454" s="1">
        <v>101</v>
      </c>
      <c r="J3454" s="1">
        <v>99.5</v>
      </c>
      <c r="K3454" s="1" t="s">
        <v>866</v>
      </c>
      <c r="L3454" s="1" t="s">
        <v>2044</v>
      </c>
      <c r="M3454" s="1">
        <v>2014</v>
      </c>
      <c r="N3454" s="1">
        <v>42.882652220504397</v>
      </c>
      <c r="O3454" s="1">
        <v>-79.8490798466445</v>
      </c>
      <c r="P3454" s="1" t="s">
        <v>344</v>
      </c>
      <c r="Q3454" s="1" t="s">
        <v>4471</v>
      </c>
      <c r="R3454" s="1" t="s">
        <v>22</v>
      </c>
    </row>
    <row r="3455" spans="1:18" hidden="1" x14ac:dyDescent="0.3">
      <c r="A3455" s="1" t="s">
        <v>2941</v>
      </c>
      <c r="B3455" s="1" t="s">
        <v>2941</v>
      </c>
      <c r="C3455" s="1" t="s">
        <v>4469</v>
      </c>
      <c r="D3455" s="1">
        <v>148.6</v>
      </c>
      <c r="E3455" s="1" t="s">
        <v>4488</v>
      </c>
      <c r="F3455" s="1">
        <v>18</v>
      </c>
      <c r="G3455" s="1" t="str">
        <f t="shared" si="130"/>
        <v>18/67</v>
      </c>
      <c r="H3455" s="1">
        <v>2221</v>
      </c>
      <c r="I3455" s="1">
        <v>101</v>
      </c>
      <c r="J3455" s="1">
        <v>99.5</v>
      </c>
      <c r="K3455" s="1" t="s">
        <v>866</v>
      </c>
      <c r="L3455" s="1" t="s">
        <v>2044</v>
      </c>
      <c r="M3455" s="1">
        <v>2014</v>
      </c>
      <c r="N3455" s="1">
        <v>42.899076718497398</v>
      </c>
      <c r="O3455" s="1">
        <v>-79.791343398653495</v>
      </c>
      <c r="P3455" s="1" t="s">
        <v>344</v>
      </c>
      <c r="Q3455" s="1" t="s">
        <v>4471</v>
      </c>
      <c r="R3455" s="1" t="s">
        <v>22</v>
      </c>
    </row>
    <row r="3456" spans="1:18" hidden="1" x14ac:dyDescent="0.3">
      <c r="A3456" s="1" t="s">
        <v>2941</v>
      </c>
      <c r="B3456" s="1" t="s">
        <v>2941</v>
      </c>
      <c r="C3456" s="1" t="s">
        <v>4469</v>
      </c>
      <c r="D3456" s="1">
        <v>148.6</v>
      </c>
      <c r="E3456" s="1" t="s">
        <v>4489</v>
      </c>
      <c r="F3456" s="1">
        <v>19</v>
      </c>
      <c r="G3456" s="1" t="str">
        <f t="shared" si="130"/>
        <v>19/67</v>
      </c>
      <c r="H3456" s="1">
        <v>2221</v>
      </c>
      <c r="I3456" s="1">
        <v>101</v>
      </c>
      <c r="J3456" s="1">
        <v>99.5</v>
      </c>
      <c r="K3456" s="1" t="s">
        <v>866</v>
      </c>
      <c r="L3456" s="1" t="s">
        <v>2044</v>
      </c>
      <c r="M3456" s="1">
        <v>2014</v>
      </c>
      <c r="N3456" s="1">
        <v>42.898506045032597</v>
      </c>
      <c r="O3456" s="1">
        <v>-79.785610223199498</v>
      </c>
      <c r="P3456" s="1" t="s">
        <v>344</v>
      </c>
      <c r="Q3456" s="1" t="s">
        <v>4471</v>
      </c>
      <c r="R3456" s="1" t="s">
        <v>22</v>
      </c>
    </row>
    <row r="3457" spans="1:18" hidden="1" x14ac:dyDescent="0.3">
      <c r="A3457" s="1" t="s">
        <v>2941</v>
      </c>
      <c r="B3457" s="1" t="s">
        <v>2941</v>
      </c>
      <c r="C3457" s="1" t="s">
        <v>4469</v>
      </c>
      <c r="D3457" s="1">
        <v>148.6</v>
      </c>
      <c r="E3457" s="1" t="s">
        <v>4490</v>
      </c>
      <c r="F3457" s="1">
        <v>20</v>
      </c>
      <c r="G3457" s="1" t="str">
        <f t="shared" si="130"/>
        <v>20/67</v>
      </c>
      <c r="H3457" s="1">
        <v>2221</v>
      </c>
      <c r="I3457" s="1">
        <v>101</v>
      </c>
      <c r="J3457" s="1">
        <v>99.5</v>
      </c>
      <c r="K3457" s="1" t="s">
        <v>866</v>
      </c>
      <c r="L3457" s="1" t="s">
        <v>2044</v>
      </c>
      <c r="M3457" s="1">
        <v>2014</v>
      </c>
      <c r="N3457" s="1">
        <v>42.900105183344301</v>
      </c>
      <c r="O3457" s="1">
        <v>-79.775456207674594</v>
      </c>
      <c r="P3457" s="1" t="s">
        <v>344</v>
      </c>
      <c r="Q3457" s="1" t="s">
        <v>4471</v>
      </c>
      <c r="R3457" s="1" t="s">
        <v>22</v>
      </c>
    </row>
    <row r="3458" spans="1:18" hidden="1" x14ac:dyDescent="0.3">
      <c r="A3458" s="1" t="s">
        <v>2941</v>
      </c>
      <c r="B3458" s="1" t="s">
        <v>2941</v>
      </c>
      <c r="C3458" s="1" t="s">
        <v>4469</v>
      </c>
      <c r="D3458" s="1">
        <v>148.6</v>
      </c>
      <c r="E3458" s="1" t="s">
        <v>4491</v>
      </c>
      <c r="F3458" s="1">
        <v>21</v>
      </c>
      <c r="G3458" s="1" t="str">
        <f t="shared" si="130"/>
        <v>21/67</v>
      </c>
      <c r="H3458" s="1">
        <v>2221</v>
      </c>
      <c r="I3458" s="1">
        <v>101</v>
      </c>
      <c r="J3458" s="1">
        <v>99.5</v>
      </c>
      <c r="K3458" s="1" t="s">
        <v>866</v>
      </c>
      <c r="L3458" s="1" t="s">
        <v>2044</v>
      </c>
      <c r="M3458" s="1">
        <v>2014</v>
      </c>
      <c r="N3458" s="1">
        <v>42.899056568646699</v>
      </c>
      <c r="O3458" s="1">
        <v>-79.770426119325705</v>
      </c>
      <c r="P3458" s="1" t="s">
        <v>344</v>
      </c>
      <c r="Q3458" s="1" t="s">
        <v>4471</v>
      </c>
      <c r="R3458" s="1" t="s">
        <v>22</v>
      </c>
    </row>
    <row r="3459" spans="1:18" hidden="1" x14ac:dyDescent="0.3">
      <c r="A3459" s="1" t="s">
        <v>2941</v>
      </c>
      <c r="B3459" s="1" t="s">
        <v>2941</v>
      </c>
      <c r="C3459" s="1" t="s">
        <v>4469</v>
      </c>
      <c r="D3459" s="1">
        <v>148.6</v>
      </c>
      <c r="E3459" s="1" t="s">
        <v>4492</v>
      </c>
      <c r="F3459" s="1">
        <v>22</v>
      </c>
      <c r="G3459" s="1" t="str">
        <f t="shared" si="130"/>
        <v>22/67</v>
      </c>
      <c r="H3459" s="1">
        <v>2221</v>
      </c>
      <c r="I3459" s="1">
        <v>101</v>
      </c>
      <c r="J3459" s="1">
        <v>99.5</v>
      </c>
      <c r="K3459" s="1" t="s">
        <v>866</v>
      </c>
      <c r="L3459" s="1" t="s">
        <v>2044</v>
      </c>
      <c r="M3459" s="1">
        <v>2014</v>
      </c>
      <c r="N3459" s="1">
        <v>42.908274480670698</v>
      </c>
      <c r="O3459" s="1">
        <v>-79.7534027899991</v>
      </c>
      <c r="P3459" s="1" t="s">
        <v>344</v>
      </c>
      <c r="Q3459" s="1" t="s">
        <v>4471</v>
      </c>
      <c r="R3459" s="1" t="s">
        <v>22</v>
      </c>
    </row>
    <row r="3460" spans="1:18" hidden="1" x14ac:dyDescent="0.3">
      <c r="A3460" s="1" t="s">
        <v>2941</v>
      </c>
      <c r="B3460" s="1" t="s">
        <v>2941</v>
      </c>
      <c r="C3460" s="1" t="s">
        <v>4469</v>
      </c>
      <c r="D3460" s="1">
        <v>148.6</v>
      </c>
      <c r="E3460" s="1" t="s">
        <v>4493</v>
      </c>
      <c r="F3460" s="1">
        <v>23</v>
      </c>
      <c r="G3460" s="1" t="str">
        <f t="shared" si="130"/>
        <v>23/67</v>
      </c>
      <c r="H3460" s="1">
        <v>2221</v>
      </c>
      <c r="I3460" s="1">
        <v>101</v>
      </c>
      <c r="J3460" s="1">
        <v>99.5</v>
      </c>
      <c r="K3460" s="1" t="s">
        <v>866</v>
      </c>
      <c r="L3460" s="1" t="s">
        <v>2044</v>
      </c>
      <c r="M3460" s="1">
        <v>2014</v>
      </c>
      <c r="N3460" s="1">
        <v>42.877373471716098</v>
      </c>
      <c r="O3460" s="1">
        <v>-79.792215087009794</v>
      </c>
      <c r="P3460" s="1" t="s">
        <v>344</v>
      </c>
      <c r="Q3460" s="1" t="s">
        <v>4471</v>
      </c>
      <c r="R3460" s="1" t="s">
        <v>22</v>
      </c>
    </row>
    <row r="3461" spans="1:18" hidden="1" x14ac:dyDescent="0.3">
      <c r="A3461" s="1" t="s">
        <v>2941</v>
      </c>
      <c r="B3461" s="1" t="s">
        <v>2941</v>
      </c>
      <c r="C3461" s="1" t="s">
        <v>4469</v>
      </c>
      <c r="D3461" s="1">
        <v>148.6</v>
      </c>
      <c r="E3461" s="1" t="s">
        <v>4494</v>
      </c>
      <c r="F3461" s="1">
        <v>24</v>
      </c>
      <c r="G3461" s="1" t="str">
        <f t="shared" si="130"/>
        <v>24/67</v>
      </c>
      <c r="H3461" s="1">
        <v>2221</v>
      </c>
      <c r="I3461" s="1">
        <v>101</v>
      </c>
      <c r="J3461" s="1">
        <v>99.5</v>
      </c>
      <c r="K3461" s="1" t="s">
        <v>866</v>
      </c>
      <c r="L3461" s="1" t="s">
        <v>2044</v>
      </c>
      <c r="M3461" s="1">
        <v>2014</v>
      </c>
      <c r="N3461" s="1">
        <v>42.8809292714745</v>
      </c>
      <c r="O3461" s="1">
        <v>-79.787865726461604</v>
      </c>
      <c r="P3461" s="1" t="s">
        <v>344</v>
      </c>
      <c r="Q3461" s="1" t="s">
        <v>4471</v>
      </c>
      <c r="R3461" s="1" t="s">
        <v>22</v>
      </c>
    </row>
    <row r="3462" spans="1:18" hidden="1" x14ac:dyDescent="0.3">
      <c r="A3462" s="1" t="s">
        <v>2941</v>
      </c>
      <c r="B3462" s="1" t="s">
        <v>2941</v>
      </c>
      <c r="C3462" s="1" t="s">
        <v>4469</v>
      </c>
      <c r="D3462" s="1">
        <v>148.6</v>
      </c>
      <c r="E3462" s="1" t="s">
        <v>4495</v>
      </c>
      <c r="F3462" s="1">
        <v>25</v>
      </c>
      <c r="G3462" s="1" t="str">
        <f t="shared" si="130"/>
        <v>25/67</v>
      </c>
      <c r="H3462" s="1">
        <v>2221</v>
      </c>
      <c r="I3462" s="1">
        <v>101</v>
      </c>
      <c r="J3462" s="1">
        <v>99.5</v>
      </c>
      <c r="K3462" s="1" t="s">
        <v>866</v>
      </c>
      <c r="L3462" s="1" t="s">
        <v>2044</v>
      </c>
      <c r="M3462" s="1">
        <v>2014</v>
      </c>
      <c r="N3462" s="1">
        <v>42.882343802314701</v>
      </c>
      <c r="O3462" s="1">
        <v>-79.781697193687293</v>
      </c>
      <c r="P3462" s="1" t="s">
        <v>344</v>
      </c>
      <c r="Q3462" s="1" t="s">
        <v>4471</v>
      </c>
      <c r="R3462" s="1" t="s">
        <v>22</v>
      </c>
    </row>
    <row r="3463" spans="1:18" hidden="1" x14ac:dyDescent="0.3">
      <c r="A3463" s="1" t="s">
        <v>2941</v>
      </c>
      <c r="B3463" s="1" t="s">
        <v>2941</v>
      </c>
      <c r="C3463" s="1" t="s">
        <v>4469</v>
      </c>
      <c r="D3463" s="1">
        <v>148.6</v>
      </c>
      <c r="E3463" s="1" t="s">
        <v>4496</v>
      </c>
      <c r="F3463" s="1">
        <v>26</v>
      </c>
      <c r="G3463" s="1" t="str">
        <f t="shared" si="130"/>
        <v>26/67</v>
      </c>
      <c r="H3463" s="1">
        <v>2221</v>
      </c>
      <c r="I3463" s="1">
        <v>101</v>
      </c>
      <c r="J3463" s="1">
        <v>99.5</v>
      </c>
      <c r="K3463" s="1" t="s">
        <v>866</v>
      </c>
      <c r="L3463" s="1" t="s">
        <v>2044</v>
      </c>
      <c r="M3463" s="1">
        <v>2014</v>
      </c>
      <c r="N3463" s="1">
        <v>42.878012975621402</v>
      </c>
      <c r="O3463" s="1">
        <v>-79.779086939838805</v>
      </c>
      <c r="P3463" s="1" t="s">
        <v>344</v>
      </c>
      <c r="Q3463" s="1" t="s">
        <v>4471</v>
      </c>
      <c r="R3463" s="1" t="s">
        <v>22</v>
      </c>
    </row>
    <row r="3464" spans="1:18" hidden="1" x14ac:dyDescent="0.3">
      <c r="A3464" s="1" t="s">
        <v>2941</v>
      </c>
      <c r="B3464" s="1" t="s">
        <v>2941</v>
      </c>
      <c r="C3464" s="1" t="s">
        <v>4469</v>
      </c>
      <c r="D3464" s="1">
        <v>148.6</v>
      </c>
      <c r="E3464" s="1" t="s">
        <v>4497</v>
      </c>
      <c r="F3464" s="1">
        <v>27</v>
      </c>
      <c r="G3464" s="1" t="str">
        <f t="shared" si="130"/>
        <v>27/67</v>
      </c>
      <c r="H3464" s="1">
        <v>2221</v>
      </c>
      <c r="I3464" s="1">
        <v>101</v>
      </c>
      <c r="J3464" s="1">
        <v>99.5</v>
      </c>
      <c r="K3464" s="1" t="s">
        <v>866</v>
      </c>
      <c r="L3464" s="1" t="s">
        <v>2044</v>
      </c>
      <c r="M3464" s="1">
        <v>2014</v>
      </c>
      <c r="N3464" s="1">
        <v>42.881089888270601</v>
      </c>
      <c r="O3464" s="1">
        <v>-79.771773842367296</v>
      </c>
      <c r="P3464" s="1" t="s">
        <v>344</v>
      </c>
      <c r="Q3464" s="1" t="s">
        <v>4471</v>
      </c>
      <c r="R3464" s="1" t="s">
        <v>22</v>
      </c>
    </row>
    <row r="3465" spans="1:18" hidden="1" x14ac:dyDescent="0.3">
      <c r="A3465" s="1" t="s">
        <v>2941</v>
      </c>
      <c r="B3465" s="1" t="s">
        <v>2941</v>
      </c>
      <c r="C3465" s="1" t="s">
        <v>4469</v>
      </c>
      <c r="D3465" s="1">
        <v>148.6</v>
      </c>
      <c r="E3465" s="1" t="s">
        <v>4498</v>
      </c>
      <c r="F3465" s="1">
        <v>28</v>
      </c>
      <c r="G3465" s="1" t="str">
        <f t="shared" si="130"/>
        <v>28/67</v>
      </c>
      <c r="H3465" s="1">
        <v>2221</v>
      </c>
      <c r="I3465" s="1">
        <v>101</v>
      </c>
      <c r="J3465" s="1">
        <v>99.5</v>
      </c>
      <c r="K3465" s="1" t="s">
        <v>866</v>
      </c>
      <c r="L3465" s="1" t="s">
        <v>2044</v>
      </c>
      <c r="M3465" s="1">
        <v>2014</v>
      </c>
      <c r="N3465" s="1">
        <v>42.885638201008199</v>
      </c>
      <c r="O3465" s="1">
        <v>-79.749589082156007</v>
      </c>
      <c r="P3465" s="1" t="s">
        <v>344</v>
      </c>
      <c r="Q3465" s="1" t="s">
        <v>4471</v>
      </c>
      <c r="R3465" s="1" t="s">
        <v>22</v>
      </c>
    </row>
    <row r="3466" spans="1:18" hidden="1" x14ac:dyDescent="0.3">
      <c r="A3466" s="1" t="s">
        <v>2941</v>
      </c>
      <c r="B3466" s="1" t="s">
        <v>2941</v>
      </c>
      <c r="C3466" s="1" t="s">
        <v>4469</v>
      </c>
      <c r="D3466" s="1">
        <v>148.6</v>
      </c>
      <c r="E3466" s="1" t="s">
        <v>4499</v>
      </c>
      <c r="F3466" s="1">
        <v>29</v>
      </c>
      <c r="G3466" s="1" t="str">
        <f t="shared" si="130"/>
        <v>29/67</v>
      </c>
      <c r="H3466" s="1">
        <v>2221</v>
      </c>
      <c r="I3466" s="1">
        <v>101</v>
      </c>
      <c r="J3466" s="1">
        <v>99.5</v>
      </c>
      <c r="K3466" s="1" t="s">
        <v>866</v>
      </c>
      <c r="L3466" s="1" t="s">
        <v>2044</v>
      </c>
      <c r="M3466" s="1">
        <v>2014</v>
      </c>
      <c r="N3466" s="1">
        <v>42.886976674184801</v>
      </c>
      <c r="O3466" s="1">
        <v>-79.745065302926207</v>
      </c>
      <c r="P3466" s="1" t="s">
        <v>344</v>
      </c>
      <c r="Q3466" s="1" t="s">
        <v>4471</v>
      </c>
      <c r="R3466" s="1" t="s">
        <v>22</v>
      </c>
    </row>
    <row r="3467" spans="1:18" hidden="1" x14ac:dyDescent="0.3">
      <c r="A3467" s="1" t="s">
        <v>2941</v>
      </c>
      <c r="B3467" s="1" t="s">
        <v>2941</v>
      </c>
      <c r="C3467" s="1" t="s">
        <v>4469</v>
      </c>
      <c r="D3467" s="1">
        <v>148.6</v>
      </c>
      <c r="E3467" s="1" t="s">
        <v>4500</v>
      </c>
      <c r="F3467" s="1">
        <v>30</v>
      </c>
      <c r="G3467" s="1" t="str">
        <f t="shared" si="130"/>
        <v>30/67</v>
      </c>
      <c r="H3467" s="1">
        <v>2221</v>
      </c>
      <c r="I3467" s="1">
        <v>101</v>
      </c>
      <c r="J3467" s="1">
        <v>99.5</v>
      </c>
      <c r="K3467" s="1" t="s">
        <v>866</v>
      </c>
      <c r="L3467" s="1" t="s">
        <v>2044</v>
      </c>
      <c r="M3467" s="1">
        <v>2014</v>
      </c>
      <c r="N3467" s="1">
        <v>42.890814058322803</v>
      </c>
      <c r="O3467" s="1">
        <v>-79.743627355760694</v>
      </c>
      <c r="P3467" s="1" t="s">
        <v>344</v>
      </c>
      <c r="Q3467" s="1" t="s">
        <v>4471</v>
      </c>
      <c r="R3467" s="1" t="s">
        <v>22</v>
      </c>
    </row>
    <row r="3468" spans="1:18" hidden="1" x14ac:dyDescent="0.3">
      <c r="A3468" s="1" t="s">
        <v>2941</v>
      </c>
      <c r="B3468" s="1" t="s">
        <v>2941</v>
      </c>
      <c r="C3468" s="1" t="s">
        <v>4469</v>
      </c>
      <c r="D3468" s="1">
        <v>148.6</v>
      </c>
      <c r="E3468" s="1" t="s">
        <v>4501</v>
      </c>
      <c r="F3468" s="1">
        <v>31</v>
      </c>
      <c r="G3468" s="1" t="str">
        <f t="shared" si="130"/>
        <v>31/67</v>
      </c>
      <c r="H3468" s="1">
        <v>2221</v>
      </c>
      <c r="I3468" s="1">
        <v>101</v>
      </c>
      <c r="J3468" s="1">
        <v>99.5</v>
      </c>
      <c r="K3468" s="1" t="s">
        <v>866</v>
      </c>
      <c r="L3468" s="1" t="s">
        <v>2044</v>
      </c>
      <c r="M3468" s="1">
        <v>2014</v>
      </c>
      <c r="N3468" s="1">
        <v>42.892348906580601</v>
      </c>
      <c r="O3468" s="1">
        <v>-79.740100431910406</v>
      </c>
      <c r="P3468" s="1" t="s">
        <v>344</v>
      </c>
      <c r="Q3468" s="1" t="s">
        <v>4471</v>
      </c>
      <c r="R3468" s="1" t="s">
        <v>22</v>
      </c>
    </row>
    <row r="3469" spans="1:18" hidden="1" x14ac:dyDescent="0.3">
      <c r="A3469" s="1" t="s">
        <v>2941</v>
      </c>
      <c r="B3469" s="1" t="s">
        <v>2941</v>
      </c>
      <c r="C3469" s="1" t="s">
        <v>4469</v>
      </c>
      <c r="D3469" s="1">
        <v>148.6</v>
      </c>
      <c r="E3469" s="1" t="s">
        <v>4502</v>
      </c>
      <c r="F3469" s="1">
        <v>32</v>
      </c>
      <c r="G3469" s="1" t="str">
        <f t="shared" si="130"/>
        <v>32/67</v>
      </c>
      <c r="H3469" s="1">
        <v>2221</v>
      </c>
      <c r="I3469" s="1">
        <v>101</v>
      </c>
      <c r="J3469" s="1">
        <v>99.5</v>
      </c>
      <c r="K3469" s="1" t="s">
        <v>866</v>
      </c>
      <c r="L3469" s="1" t="s">
        <v>2044</v>
      </c>
      <c r="M3469" s="1">
        <v>2014</v>
      </c>
      <c r="N3469" s="1">
        <v>42.890059453643701</v>
      </c>
      <c r="O3469" s="1">
        <v>-79.727956588606403</v>
      </c>
      <c r="P3469" s="1" t="s">
        <v>344</v>
      </c>
      <c r="Q3469" s="1" t="s">
        <v>4471</v>
      </c>
      <c r="R3469" s="1" t="s">
        <v>22</v>
      </c>
    </row>
    <row r="3470" spans="1:18" hidden="1" x14ac:dyDescent="0.3">
      <c r="A3470" s="1" t="s">
        <v>2941</v>
      </c>
      <c r="B3470" s="1" t="s">
        <v>2941</v>
      </c>
      <c r="C3470" s="1" t="s">
        <v>4469</v>
      </c>
      <c r="D3470" s="1">
        <v>148.6</v>
      </c>
      <c r="E3470" s="1" t="s">
        <v>4503</v>
      </c>
      <c r="F3470" s="1">
        <v>33</v>
      </c>
      <c r="G3470" s="1" t="str">
        <f t="shared" ref="G3470:G3501" si="131">F3470&amp;"/"&amp;67</f>
        <v>33/67</v>
      </c>
      <c r="H3470" s="1">
        <v>2221</v>
      </c>
      <c r="I3470" s="1">
        <v>101</v>
      </c>
      <c r="J3470" s="1">
        <v>99.5</v>
      </c>
      <c r="K3470" s="1" t="s">
        <v>866</v>
      </c>
      <c r="L3470" s="1" t="s">
        <v>2044</v>
      </c>
      <c r="M3470" s="1">
        <v>2014</v>
      </c>
      <c r="N3470" s="1">
        <v>42.891904992418901</v>
      </c>
      <c r="O3470" s="1">
        <v>-79.723379177204293</v>
      </c>
      <c r="P3470" s="1" t="s">
        <v>344</v>
      </c>
      <c r="Q3470" s="1" t="s">
        <v>4471</v>
      </c>
      <c r="R3470" s="1" t="s">
        <v>22</v>
      </c>
    </row>
    <row r="3471" spans="1:18" hidden="1" x14ac:dyDescent="0.3">
      <c r="A3471" s="1" t="s">
        <v>2941</v>
      </c>
      <c r="B3471" s="1" t="s">
        <v>2941</v>
      </c>
      <c r="C3471" s="1" t="s">
        <v>4469</v>
      </c>
      <c r="D3471" s="1">
        <v>148.6</v>
      </c>
      <c r="E3471" s="1" t="s">
        <v>4504</v>
      </c>
      <c r="F3471" s="1">
        <v>34</v>
      </c>
      <c r="G3471" s="1" t="str">
        <f t="shared" si="131"/>
        <v>34/67</v>
      </c>
      <c r="H3471" s="1">
        <v>2221</v>
      </c>
      <c r="I3471" s="1">
        <v>101</v>
      </c>
      <c r="J3471" s="1">
        <v>99.5</v>
      </c>
      <c r="K3471" s="1" t="s">
        <v>866</v>
      </c>
      <c r="L3471" s="1" t="s">
        <v>2044</v>
      </c>
      <c r="M3471" s="1">
        <v>2014</v>
      </c>
      <c r="N3471" s="1">
        <v>42.895645790523901</v>
      </c>
      <c r="O3471" s="1">
        <v>-79.726475136974997</v>
      </c>
      <c r="P3471" s="1" t="s">
        <v>344</v>
      </c>
      <c r="Q3471" s="1" t="s">
        <v>4471</v>
      </c>
      <c r="R3471" s="1" t="s">
        <v>22</v>
      </c>
    </row>
    <row r="3472" spans="1:18" hidden="1" x14ac:dyDescent="0.3">
      <c r="A3472" s="1" t="s">
        <v>2941</v>
      </c>
      <c r="B3472" s="1" t="s">
        <v>2941</v>
      </c>
      <c r="C3472" s="1" t="s">
        <v>4469</v>
      </c>
      <c r="D3472" s="1">
        <v>148.6</v>
      </c>
      <c r="E3472" s="1" t="s">
        <v>4505</v>
      </c>
      <c r="F3472" s="1">
        <v>35</v>
      </c>
      <c r="G3472" s="1" t="str">
        <f t="shared" si="131"/>
        <v>35/67</v>
      </c>
      <c r="H3472" s="1">
        <v>2221</v>
      </c>
      <c r="I3472" s="1">
        <v>101</v>
      </c>
      <c r="J3472" s="1">
        <v>99.5</v>
      </c>
      <c r="K3472" s="1" t="s">
        <v>866</v>
      </c>
      <c r="L3472" s="1" t="s">
        <v>2044</v>
      </c>
      <c r="M3472" s="1">
        <v>2014</v>
      </c>
      <c r="N3472" s="1">
        <v>42.899602608780199</v>
      </c>
      <c r="O3472" s="1">
        <v>-79.717166867846899</v>
      </c>
      <c r="P3472" s="1" t="s">
        <v>344</v>
      </c>
      <c r="Q3472" s="1" t="s">
        <v>4471</v>
      </c>
      <c r="R3472" s="1" t="s">
        <v>22</v>
      </c>
    </row>
    <row r="3473" spans="1:18" hidden="1" x14ac:dyDescent="0.3">
      <c r="A3473" s="1" t="s">
        <v>2941</v>
      </c>
      <c r="B3473" s="1" t="s">
        <v>2941</v>
      </c>
      <c r="C3473" s="1" t="s">
        <v>4469</v>
      </c>
      <c r="D3473" s="1">
        <v>148.6</v>
      </c>
      <c r="E3473" s="1" t="s">
        <v>4506</v>
      </c>
      <c r="F3473" s="1">
        <v>36</v>
      </c>
      <c r="G3473" s="1" t="str">
        <f t="shared" si="131"/>
        <v>36/67</v>
      </c>
      <c r="H3473" s="1">
        <v>2221</v>
      </c>
      <c r="I3473" s="1">
        <v>101</v>
      </c>
      <c r="J3473" s="1">
        <v>99.5</v>
      </c>
      <c r="K3473" s="1" t="s">
        <v>866</v>
      </c>
      <c r="L3473" s="1" t="s">
        <v>2044</v>
      </c>
      <c r="M3473" s="1">
        <v>2014</v>
      </c>
      <c r="N3473" s="1">
        <v>42.906481687063497</v>
      </c>
      <c r="O3473" s="1">
        <v>-79.693618627461603</v>
      </c>
      <c r="P3473" s="1" t="s">
        <v>344</v>
      </c>
      <c r="Q3473" s="1" t="s">
        <v>4471</v>
      </c>
      <c r="R3473" s="1" t="s">
        <v>22</v>
      </c>
    </row>
    <row r="3474" spans="1:18" hidden="1" x14ac:dyDescent="0.3">
      <c r="A3474" s="1" t="s">
        <v>2941</v>
      </c>
      <c r="B3474" s="1" t="s">
        <v>2941</v>
      </c>
      <c r="C3474" s="1" t="s">
        <v>4469</v>
      </c>
      <c r="D3474" s="1">
        <v>148.6</v>
      </c>
      <c r="E3474" s="1" t="s">
        <v>4507</v>
      </c>
      <c r="F3474" s="1">
        <v>37</v>
      </c>
      <c r="G3474" s="1" t="str">
        <f t="shared" si="131"/>
        <v>37/67</v>
      </c>
      <c r="H3474" s="1">
        <v>2221</v>
      </c>
      <c r="I3474" s="1">
        <v>101</v>
      </c>
      <c r="J3474" s="1">
        <v>99.5</v>
      </c>
      <c r="K3474" s="1" t="s">
        <v>866</v>
      </c>
      <c r="L3474" s="1" t="s">
        <v>2044</v>
      </c>
      <c r="M3474" s="1">
        <v>2014</v>
      </c>
      <c r="N3474" s="1">
        <v>42.865841646864901</v>
      </c>
      <c r="O3474" s="1">
        <v>-79.773976903504803</v>
      </c>
      <c r="P3474" s="1" t="s">
        <v>344</v>
      </c>
      <c r="Q3474" s="1" t="s">
        <v>4471</v>
      </c>
      <c r="R3474" s="1" t="s">
        <v>22</v>
      </c>
    </row>
    <row r="3475" spans="1:18" hidden="1" x14ac:dyDescent="0.3">
      <c r="A3475" s="1" t="s">
        <v>2941</v>
      </c>
      <c r="B3475" s="1" t="s">
        <v>2941</v>
      </c>
      <c r="C3475" s="1" t="s">
        <v>4469</v>
      </c>
      <c r="D3475" s="1">
        <v>148.6</v>
      </c>
      <c r="E3475" s="1" t="s">
        <v>4508</v>
      </c>
      <c r="F3475" s="1">
        <v>38</v>
      </c>
      <c r="G3475" s="1" t="str">
        <f t="shared" si="131"/>
        <v>38/67</v>
      </c>
      <c r="H3475" s="1">
        <v>2221</v>
      </c>
      <c r="I3475" s="1">
        <v>101</v>
      </c>
      <c r="J3475" s="1">
        <v>99.5</v>
      </c>
      <c r="K3475" s="1" t="s">
        <v>866</v>
      </c>
      <c r="L3475" s="1" t="s">
        <v>2044</v>
      </c>
      <c r="M3475" s="1">
        <v>2014</v>
      </c>
      <c r="N3475" s="1">
        <v>42.869486690082397</v>
      </c>
      <c r="O3475" s="1">
        <v>-79.757589196187695</v>
      </c>
      <c r="P3475" s="1" t="s">
        <v>344</v>
      </c>
      <c r="Q3475" s="1" t="s">
        <v>4471</v>
      </c>
      <c r="R3475" s="1" t="s">
        <v>22</v>
      </c>
    </row>
    <row r="3476" spans="1:18" hidden="1" x14ac:dyDescent="0.3">
      <c r="A3476" s="1" t="s">
        <v>2941</v>
      </c>
      <c r="B3476" s="1" t="s">
        <v>2941</v>
      </c>
      <c r="C3476" s="1" t="s">
        <v>4469</v>
      </c>
      <c r="D3476" s="1">
        <v>148.6</v>
      </c>
      <c r="E3476" s="1" t="s">
        <v>4509</v>
      </c>
      <c r="F3476" s="1">
        <v>39</v>
      </c>
      <c r="G3476" s="1" t="str">
        <f t="shared" si="131"/>
        <v>39/67</v>
      </c>
      <c r="H3476" s="1">
        <v>2221</v>
      </c>
      <c r="I3476" s="1">
        <v>101</v>
      </c>
      <c r="J3476" s="1">
        <v>99.5</v>
      </c>
      <c r="K3476" s="1" t="s">
        <v>866</v>
      </c>
      <c r="L3476" s="1" t="s">
        <v>2044</v>
      </c>
      <c r="M3476" s="1">
        <v>2014</v>
      </c>
      <c r="N3476" s="1">
        <v>42.877905336975502</v>
      </c>
      <c r="O3476" s="1">
        <v>-79.733138026059294</v>
      </c>
      <c r="P3476" s="1" t="s">
        <v>344</v>
      </c>
      <c r="Q3476" s="1" t="s">
        <v>4471</v>
      </c>
      <c r="R3476" s="1" t="s">
        <v>22</v>
      </c>
    </row>
    <row r="3477" spans="1:18" hidden="1" x14ac:dyDescent="0.3">
      <c r="A3477" s="1" t="s">
        <v>2941</v>
      </c>
      <c r="B3477" s="1" t="s">
        <v>2941</v>
      </c>
      <c r="C3477" s="1" t="s">
        <v>4469</v>
      </c>
      <c r="D3477" s="1">
        <v>148.6</v>
      </c>
      <c r="E3477" s="1" t="s">
        <v>4510</v>
      </c>
      <c r="F3477" s="1">
        <v>40</v>
      </c>
      <c r="G3477" s="1" t="str">
        <f t="shared" si="131"/>
        <v>40/67</v>
      </c>
      <c r="H3477" s="1">
        <v>2221</v>
      </c>
      <c r="I3477" s="1">
        <v>101</v>
      </c>
      <c r="J3477" s="1">
        <v>99.5</v>
      </c>
      <c r="K3477" s="1" t="s">
        <v>866</v>
      </c>
      <c r="L3477" s="1" t="s">
        <v>2044</v>
      </c>
      <c r="M3477" s="1">
        <v>2014</v>
      </c>
      <c r="N3477" s="1">
        <v>42.8891222596178</v>
      </c>
      <c r="O3477" s="1">
        <v>-79.697438594419594</v>
      </c>
      <c r="P3477" s="1" t="s">
        <v>344</v>
      </c>
      <c r="Q3477" s="1" t="s">
        <v>4471</v>
      </c>
      <c r="R3477" s="1" t="s">
        <v>22</v>
      </c>
    </row>
    <row r="3478" spans="1:18" hidden="1" x14ac:dyDescent="0.3">
      <c r="A3478" s="1" t="s">
        <v>2941</v>
      </c>
      <c r="B3478" s="1" t="s">
        <v>2941</v>
      </c>
      <c r="C3478" s="1" t="s">
        <v>4469</v>
      </c>
      <c r="D3478" s="1">
        <v>148.6</v>
      </c>
      <c r="E3478" s="1" t="s">
        <v>4511</v>
      </c>
      <c r="F3478" s="1">
        <v>41</v>
      </c>
      <c r="G3478" s="1" t="str">
        <f t="shared" si="131"/>
        <v>41/67</v>
      </c>
      <c r="H3478" s="1">
        <v>2221</v>
      </c>
      <c r="I3478" s="1">
        <v>101</v>
      </c>
      <c r="J3478" s="1">
        <v>99.5</v>
      </c>
      <c r="K3478" s="1" t="s">
        <v>866</v>
      </c>
      <c r="L3478" s="1" t="s">
        <v>2044</v>
      </c>
      <c r="M3478" s="1">
        <v>2014</v>
      </c>
      <c r="N3478" s="1">
        <v>42.891155045414898</v>
      </c>
      <c r="O3478" s="1">
        <v>-79.690173770253395</v>
      </c>
      <c r="P3478" s="1" t="s">
        <v>344</v>
      </c>
      <c r="Q3478" s="1" t="s">
        <v>4471</v>
      </c>
      <c r="R3478" s="1" t="s">
        <v>22</v>
      </c>
    </row>
    <row r="3479" spans="1:18" hidden="1" x14ac:dyDescent="0.3">
      <c r="A3479" s="1" t="s">
        <v>2941</v>
      </c>
      <c r="B3479" s="1" t="s">
        <v>2941</v>
      </c>
      <c r="C3479" s="1" t="s">
        <v>4469</v>
      </c>
      <c r="D3479" s="1">
        <v>148.6</v>
      </c>
      <c r="E3479" s="1" t="s">
        <v>4512</v>
      </c>
      <c r="F3479" s="1">
        <v>42</v>
      </c>
      <c r="G3479" s="1" t="str">
        <f t="shared" si="131"/>
        <v>42/67</v>
      </c>
      <c r="H3479" s="1">
        <v>2221</v>
      </c>
      <c r="I3479" s="1">
        <v>101</v>
      </c>
      <c r="J3479" s="1">
        <v>99.5</v>
      </c>
      <c r="K3479" s="1" t="s">
        <v>866</v>
      </c>
      <c r="L3479" s="1" t="s">
        <v>2044</v>
      </c>
      <c r="M3479" s="1">
        <v>2014</v>
      </c>
      <c r="N3479" s="1">
        <v>42.8899122265519</v>
      </c>
      <c r="O3479" s="1">
        <v>-79.682505929306899</v>
      </c>
      <c r="P3479" s="1" t="s">
        <v>344</v>
      </c>
      <c r="Q3479" s="1" t="s">
        <v>4471</v>
      </c>
      <c r="R3479" s="1" t="s">
        <v>22</v>
      </c>
    </row>
    <row r="3480" spans="1:18" hidden="1" x14ac:dyDescent="0.3">
      <c r="A3480" s="1" t="s">
        <v>2941</v>
      </c>
      <c r="B3480" s="1" t="s">
        <v>2941</v>
      </c>
      <c r="C3480" s="1" t="s">
        <v>4469</v>
      </c>
      <c r="D3480" s="1">
        <v>148.6</v>
      </c>
      <c r="E3480" s="1" t="s">
        <v>4513</v>
      </c>
      <c r="F3480" s="1">
        <v>43</v>
      </c>
      <c r="G3480" s="1" t="str">
        <f t="shared" si="131"/>
        <v>43/67</v>
      </c>
      <c r="H3480" s="1">
        <v>2221</v>
      </c>
      <c r="I3480" s="1">
        <v>101</v>
      </c>
      <c r="J3480" s="1">
        <v>99.5</v>
      </c>
      <c r="K3480" s="1" t="s">
        <v>866</v>
      </c>
      <c r="L3480" s="1" t="s">
        <v>2044</v>
      </c>
      <c r="M3480" s="1">
        <v>2014</v>
      </c>
      <c r="N3480" s="1">
        <v>42.892781711626803</v>
      </c>
      <c r="O3480" s="1">
        <v>-79.674652090282905</v>
      </c>
      <c r="P3480" s="1" t="s">
        <v>344</v>
      </c>
      <c r="Q3480" s="1" t="s">
        <v>4471</v>
      </c>
      <c r="R3480" s="1" t="s">
        <v>22</v>
      </c>
    </row>
    <row r="3481" spans="1:18" hidden="1" x14ac:dyDescent="0.3">
      <c r="A3481" s="1" t="s">
        <v>2941</v>
      </c>
      <c r="B3481" s="1" t="s">
        <v>2941</v>
      </c>
      <c r="C3481" s="1" t="s">
        <v>4469</v>
      </c>
      <c r="D3481" s="1">
        <v>148.6</v>
      </c>
      <c r="E3481" s="1" t="s">
        <v>4514</v>
      </c>
      <c r="F3481" s="1">
        <v>44</v>
      </c>
      <c r="G3481" s="1" t="str">
        <f t="shared" si="131"/>
        <v>44/67</v>
      </c>
      <c r="H3481" s="1">
        <v>2221</v>
      </c>
      <c r="I3481" s="1">
        <v>101</v>
      </c>
      <c r="J3481" s="1">
        <v>99.5</v>
      </c>
      <c r="K3481" s="1" t="s">
        <v>866</v>
      </c>
      <c r="L3481" s="1" t="s">
        <v>2044</v>
      </c>
      <c r="M3481" s="1">
        <v>2014</v>
      </c>
      <c r="N3481" s="1">
        <v>42.892468113920799</v>
      </c>
      <c r="O3481" s="1">
        <v>-79.668239740702901</v>
      </c>
      <c r="P3481" s="1" t="s">
        <v>344</v>
      </c>
      <c r="Q3481" s="1" t="s">
        <v>4471</v>
      </c>
      <c r="R3481" s="1" t="s">
        <v>22</v>
      </c>
    </row>
    <row r="3482" spans="1:18" hidden="1" x14ac:dyDescent="0.3">
      <c r="A3482" s="1" t="s">
        <v>2941</v>
      </c>
      <c r="B3482" s="1" t="s">
        <v>2941</v>
      </c>
      <c r="C3482" s="1" t="s">
        <v>4469</v>
      </c>
      <c r="D3482" s="1">
        <v>148.6</v>
      </c>
      <c r="E3482" s="1" t="s">
        <v>4515</v>
      </c>
      <c r="F3482" s="1">
        <v>45</v>
      </c>
      <c r="G3482" s="1" t="str">
        <f t="shared" si="131"/>
        <v>45/67</v>
      </c>
      <c r="H3482" s="1">
        <v>2221</v>
      </c>
      <c r="I3482" s="1">
        <v>101</v>
      </c>
      <c r="J3482" s="1">
        <v>99.5</v>
      </c>
      <c r="K3482" s="1" t="s">
        <v>866</v>
      </c>
      <c r="L3482" s="1" t="s">
        <v>2044</v>
      </c>
      <c r="M3482" s="1">
        <v>2014</v>
      </c>
      <c r="N3482" s="1">
        <v>42.893064319978599</v>
      </c>
      <c r="O3482" s="1">
        <v>-79.664011628582799</v>
      </c>
      <c r="P3482" s="1" t="s">
        <v>344</v>
      </c>
      <c r="Q3482" s="1" t="s">
        <v>4471</v>
      </c>
      <c r="R3482" s="1" t="s">
        <v>22</v>
      </c>
    </row>
    <row r="3483" spans="1:18" hidden="1" x14ac:dyDescent="0.3">
      <c r="A3483" s="1" t="s">
        <v>2941</v>
      </c>
      <c r="B3483" s="1" t="s">
        <v>2941</v>
      </c>
      <c r="C3483" s="1" t="s">
        <v>4469</v>
      </c>
      <c r="D3483" s="1">
        <v>148.6</v>
      </c>
      <c r="E3483" s="1" t="s">
        <v>4516</v>
      </c>
      <c r="F3483" s="1">
        <v>46</v>
      </c>
      <c r="G3483" s="1" t="str">
        <f t="shared" si="131"/>
        <v>46/67</v>
      </c>
      <c r="H3483" s="1">
        <v>2221</v>
      </c>
      <c r="I3483" s="1">
        <v>101</v>
      </c>
      <c r="J3483" s="1">
        <v>99.5</v>
      </c>
      <c r="K3483" s="1" t="s">
        <v>866</v>
      </c>
      <c r="L3483" s="1" t="s">
        <v>2044</v>
      </c>
      <c r="M3483" s="1">
        <v>2014</v>
      </c>
      <c r="N3483" s="1">
        <v>42.850524437619796</v>
      </c>
      <c r="O3483" s="1">
        <v>-79.772758934490398</v>
      </c>
      <c r="P3483" s="1" t="s">
        <v>344</v>
      </c>
      <c r="Q3483" s="1" t="s">
        <v>4471</v>
      </c>
      <c r="R3483" s="1" t="s">
        <v>22</v>
      </c>
    </row>
    <row r="3484" spans="1:18" hidden="1" x14ac:dyDescent="0.3">
      <c r="A3484" s="1" t="s">
        <v>2941</v>
      </c>
      <c r="B3484" s="1" t="s">
        <v>2941</v>
      </c>
      <c r="C3484" s="1" t="s">
        <v>4469</v>
      </c>
      <c r="D3484" s="1">
        <v>148.6</v>
      </c>
      <c r="E3484" s="1" t="s">
        <v>4517</v>
      </c>
      <c r="F3484" s="1">
        <v>47</v>
      </c>
      <c r="G3484" s="1" t="str">
        <f t="shared" si="131"/>
        <v>47/67</v>
      </c>
      <c r="H3484" s="1">
        <v>2221</v>
      </c>
      <c r="I3484" s="1">
        <v>101</v>
      </c>
      <c r="J3484" s="1">
        <v>99.5</v>
      </c>
      <c r="K3484" s="1" t="s">
        <v>866</v>
      </c>
      <c r="L3484" s="1" t="s">
        <v>2044</v>
      </c>
      <c r="M3484" s="1">
        <v>2014</v>
      </c>
      <c r="N3484" s="1">
        <v>42.8508272131333</v>
      </c>
      <c r="O3484" s="1">
        <v>-79.754465334271799</v>
      </c>
      <c r="P3484" s="1" t="s">
        <v>344</v>
      </c>
      <c r="Q3484" s="1" t="s">
        <v>4471</v>
      </c>
      <c r="R3484" s="1" t="s">
        <v>22</v>
      </c>
    </row>
    <row r="3485" spans="1:18" hidden="1" x14ac:dyDescent="0.3">
      <c r="A3485" s="1" t="s">
        <v>2941</v>
      </c>
      <c r="B3485" s="1" t="s">
        <v>2941</v>
      </c>
      <c r="C3485" s="1" t="s">
        <v>4469</v>
      </c>
      <c r="D3485" s="1">
        <v>148.6</v>
      </c>
      <c r="E3485" s="1" t="s">
        <v>4518</v>
      </c>
      <c r="F3485" s="1">
        <v>48</v>
      </c>
      <c r="G3485" s="1" t="str">
        <f t="shared" si="131"/>
        <v>48/67</v>
      </c>
      <c r="H3485" s="1">
        <v>2221</v>
      </c>
      <c r="I3485" s="1">
        <v>101</v>
      </c>
      <c r="J3485" s="1">
        <v>99.5</v>
      </c>
      <c r="K3485" s="1" t="s">
        <v>866</v>
      </c>
      <c r="L3485" s="1" t="s">
        <v>2044</v>
      </c>
      <c r="M3485" s="1">
        <v>2014</v>
      </c>
      <c r="N3485" s="1">
        <v>42.856981689209199</v>
      </c>
      <c r="O3485" s="1">
        <v>-79.742090594393801</v>
      </c>
      <c r="P3485" s="1" t="s">
        <v>344</v>
      </c>
      <c r="Q3485" s="1" t="s">
        <v>4471</v>
      </c>
      <c r="R3485" s="1" t="s">
        <v>22</v>
      </c>
    </row>
    <row r="3486" spans="1:18" hidden="1" x14ac:dyDescent="0.3">
      <c r="A3486" s="1" t="s">
        <v>2941</v>
      </c>
      <c r="B3486" s="1" t="s">
        <v>2941</v>
      </c>
      <c r="C3486" s="1" t="s">
        <v>4469</v>
      </c>
      <c r="D3486" s="1">
        <v>148.6</v>
      </c>
      <c r="E3486" s="1" t="s">
        <v>4519</v>
      </c>
      <c r="F3486" s="1">
        <v>49</v>
      </c>
      <c r="G3486" s="1" t="str">
        <f t="shared" si="131"/>
        <v>49/67</v>
      </c>
      <c r="H3486" s="1">
        <v>2221</v>
      </c>
      <c r="I3486" s="1">
        <v>101</v>
      </c>
      <c r="J3486" s="1">
        <v>99.5</v>
      </c>
      <c r="K3486" s="1" t="s">
        <v>866</v>
      </c>
      <c r="L3486" s="1" t="s">
        <v>2044</v>
      </c>
      <c r="M3486" s="1">
        <v>2014</v>
      </c>
      <c r="N3486" s="1">
        <v>42.861582470818398</v>
      </c>
      <c r="O3486" s="1">
        <v>-79.743062691536906</v>
      </c>
      <c r="P3486" s="1" t="s">
        <v>344</v>
      </c>
      <c r="Q3486" s="1" t="s">
        <v>4471</v>
      </c>
      <c r="R3486" s="1" t="s">
        <v>22</v>
      </c>
    </row>
    <row r="3487" spans="1:18" hidden="1" x14ac:dyDescent="0.3">
      <c r="A3487" s="1" t="s">
        <v>2941</v>
      </c>
      <c r="B3487" s="1" t="s">
        <v>2941</v>
      </c>
      <c r="C3487" s="1" t="s">
        <v>4469</v>
      </c>
      <c r="D3487" s="1">
        <v>148.6</v>
      </c>
      <c r="E3487" s="1" t="s">
        <v>4520</v>
      </c>
      <c r="F3487" s="1">
        <v>50</v>
      </c>
      <c r="G3487" s="1" t="str">
        <f t="shared" si="131"/>
        <v>50/67</v>
      </c>
      <c r="H3487" s="1">
        <v>2221</v>
      </c>
      <c r="I3487" s="1">
        <v>101</v>
      </c>
      <c r="J3487" s="1">
        <v>99.5</v>
      </c>
      <c r="K3487" s="1" t="s">
        <v>866</v>
      </c>
      <c r="L3487" s="1" t="s">
        <v>2044</v>
      </c>
      <c r="M3487" s="1">
        <v>2014</v>
      </c>
      <c r="N3487" s="1">
        <v>42.867718362242599</v>
      </c>
      <c r="O3487" s="1">
        <v>-79.716380466929806</v>
      </c>
      <c r="P3487" s="1" t="s">
        <v>344</v>
      </c>
      <c r="Q3487" s="1" t="s">
        <v>4471</v>
      </c>
      <c r="R3487" s="1" t="s">
        <v>22</v>
      </c>
    </row>
    <row r="3488" spans="1:18" hidden="1" x14ac:dyDescent="0.3">
      <c r="A3488" s="1" t="s">
        <v>2941</v>
      </c>
      <c r="B3488" s="1" t="s">
        <v>2941</v>
      </c>
      <c r="C3488" s="1" t="s">
        <v>4469</v>
      </c>
      <c r="D3488" s="1">
        <v>148.6</v>
      </c>
      <c r="E3488" s="1" t="s">
        <v>4521</v>
      </c>
      <c r="F3488" s="1">
        <v>51</v>
      </c>
      <c r="G3488" s="1" t="str">
        <f t="shared" si="131"/>
        <v>51/67</v>
      </c>
      <c r="H3488" s="1">
        <v>2221</v>
      </c>
      <c r="I3488" s="1">
        <v>101</v>
      </c>
      <c r="J3488" s="1">
        <v>99.5</v>
      </c>
      <c r="K3488" s="1" t="s">
        <v>866</v>
      </c>
      <c r="L3488" s="1" t="s">
        <v>2044</v>
      </c>
      <c r="M3488" s="1">
        <v>2014</v>
      </c>
      <c r="N3488" s="1">
        <v>42.8643817666959</v>
      </c>
      <c r="O3488" s="1">
        <v>-79.7141002597766</v>
      </c>
      <c r="P3488" s="1" t="s">
        <v>344</v>
      </c>
      <c r="Q3488" s="1" t="s">
        <v>4471</v>
      </c>
      <c r="R3488" s="1" t="s">
        <v>22</v>
      </c>
    </row>
    <row r="3489" spans="1:18" hidden="1" x14ac:dyDescent="0.3">
      <c r="A3489" s="1" t="s">
        <v>2941</v>
      </c>
      <c r="B3489" s="1" t="s">
        <v>2941</v>
      </c>
      <c r="C3489" s="1" t="s">
        <v>4469</v>
      </c>
      <c r="D3489" s="1">
        <v>148.6</v>
      </c>
      <c r="E3489" s="1" t="s">
        <v>4522</v>
      </c>
      <c r="F3489" s="1">
        <v>52</v>
      </c>
      <c r="G3489" s="1" t="str">
        <f t="shared" si="131"/>
        <v>52/67</v>
      </c>
      <c r="H3489" s="1">
        <v>2221</v>
      </c>
      <c r="I3489" s="1">
        <v>101</v>
      </c>
      <c r="J3489" s="1">
        <v>99.5</v>
      </c>
      <c r="K3489" s="1" t="s">
        <v>866</v>
      </c>
      <c r="L3489" s="1" t="s">
        <v>2044</v>
      </c>
      <c r="M3489" s="1">
        <v>2014</v>
      </c>
      <c r="N3489" s="1">
        <v>42.8703693418217</v>
      </c>
      <c r="O3489" s="1">
        <v>-79.695957528161401</v>
      </c>
      <c r="P3489" s="1" t="s">
        <v>344</v>
      </c>
      <c r="Q3489" s="1" t="s">
        <v>4471</v>
      </c>
      <c r="R3489" s="1" t="s">
        <v>22</v>
      </c>
    </row>
    <row r="3490" spans="1:18" hidden="1" x14ac:dyDescent="0.3">
      <c r="A3490" s="1" t="s">
        <v>2941</v>
      </c>
      <c r="B3490" s="1" t="s">
        <v>2941</v>
      </c>
      <c r="C3490" s="1" t="s">
        <v>4469</v>
      </c>
      <c r="D3490" s="1">
        <v>148.6</v>
      </c>
      <c r="E3490" s="1" t="s">
        <v>4523</v>
      </c>
      <c r="F3490" s="1">
        <v>53</v>
      </c>
      <c r="G3490" s="1" t="str">
        <f t="shared" si="131"/>
        <v>53/67</v>
      </c>
      <c r="H3490" s="1">
        <v>2221</v>
      </c>
      <c r="I3490" s="1">
        <v>101</v>
      </c>
      <c r="J3490" s="1">
        <v>99.5</v>
      </c>
      <c r="K3490" s="1" t="s">
        <v>866</v>
      </c>
      <c r="L3490" s="1" t="s">
        <v>2044</v>
      </c>
      <c r="M3490" s="1">
        <v>2014</v>
      </c>
      <c r="N3490" s="1">
        <v>42.870960001573998</v>
      </c>
      <c r="O3490" s="1">
        <v>-79.691040435104696</v>
      </c>
      <c r="P3490" s="1" t="s">
        <v>344</v>
      </c>
      <c r="Q3490" s="1" t="s">
        <v>4471</v>
      </c>
      <c r="R3490" s="1" t="s">
        <v>22</v>
      </c>
    </row>
    <row r="3491" spans="1:18" hidden="1" x14ac:dyDescent="0.3">
      <c r="A3491" s="1" t="s">
        <v>2941</v>
      </c>
      <c r="B3491" s="1" t="s">
        <v>2941</v>
      </c>
      <c r="C3491" s="1" t="s">
        <v>4469</v>
      </c>
      <c r="D3491" s="1">
        <v>148.6</v>
      </c>
      <c r="E3491" s="1" t="s">
        <v>4524</v>
      </c>
      <c r="F3491" s="1">
        <v>54</v>
      </c>
      <c r="G3491" s="1" t="str">
        <f t="shared" si="131"/>
        <v>54/67</v>
      </c>
      <c r="H3491" s="1">
        <v>2221</v>
      </c>
      <c r="I3491" s="1">
        <v>101</v>
      </c>
      <c r="J3491" s="1">
        <v>99.5</v>
      </c>
      <c r="K3491" s="1" t="s">
        <v>866</v>
      </c>
      <c r="L3491" s="1" t="s">
        <v>2044</v>
      </c>
      <c r="M3491" s="1">
        <v>2014</v>
      </c>
      <c r="N3491" s="1">
        <v>42.872164664235697</v>
      </c>
      <c r="O3491" s="1">
        <v>-79.684276855322807</v>
      </c>
      <c r="P3491" s="1" t="s">
        <v>344</v>
      </c>
      <c r="Q3491" s="1" t="s">
        <v>4471</v>
      </c>
      <c r="R3491" s="1" t="s">
        <v>22</v>
      </c>
    </row>
    <row r="3492" spans="1:18" hidden="1" x14ac:dyDescent="0.3">
      <c r="A3492" s="1" t="s">
        <v>2941</v>
      </c>
      <c r="B3492" s="1" t="s">
        <v>2941</v>
      </c>
      <c r="C3492" s="1" t="s">
        <v>4469</v>
      </c>
      <c r="D3492" s="1">
        <v>148.6</v>
      </c>
      <c r="E3492" s="1" t="s">
        <v>4525</v>
      </c>
      <c r="F3492" s="1">
        <v>55</v>
      </c>
      <c r="G3492" s="1" t="str">
        <f t="shared" si="131"/>
        <v>55/67</v>
      </c>
      <c r="H3492" s="1">
        <v>2221</v>
      </c>
      <c r="I3492" s="1">
        <v>101</v>
      </c>
      <c r="J3492" s="1">
        <v>99.5</v>
      </c>
      <c r="K3492" s="1" t="s">
        <v>866</v>
      </c>
      <c r="L3492" s="1" t="s">
        <v>2044</v>
      </c>
      <c r="M3492" s="1">
        <v>2014</v>
      </c>
      <c r="N3492" s="1">
        <v>42.866071525195899</v>
      </c>
      <c r="O3492" s="1">
        <v>-79.690843514241294</v>
      </c>
      <c r="P3492" s="1" t="s">
        <v>344</v>
      </c>
      <c r="Q3492" s="1" t="s">
        <v>4471</v>
      </c>
      <c r="R3492" s="1" t="s">
        <v>22</v>
      </c>
    </row>
    <row r="3493" spans="1:18" hidden="1" x14ac:dyDescent="0.3">
      <c r="A3493" s="1" t="s">
        <v>2941</v>
      </c>
      <c r="B3493" s="1" t="s">
        <v>2941</v>
      </c>
      <c r="C3493" s="1" t="s">
        <v>4469</v>
      </c>
      <c r="D3493" s="1">
        <v>148.6</v>
      </c>
      <c r="E3493" s="1" t="s">
        <v>4526</v>
      </c>
      <c r="F3493" s="1">
        <v>56</v>
      </c>
      <c r="G3493" s="1" t="str">
        <f t="shared" si="131"/>
        <v>56/67</v>
      </c>
      <c r="H3493" s="1">
        <v>2221</v>
      </c>
      <c r="I3493" s="1">
        <v>101</v>
      </c>
      <c r="J3493" s="1">
        <v>99.5</v>
      </c>
      <c r="K3493" s="1" t="s">
        <v>866</v>
      </c>
      <c r="L3493" s="1" t="s">
        <v>2044</v>
      </c>
      <c r="M3493" s="1">
        <v>2014</v>
      </c>
      <c r="N3493" s="1">
        <v>42.865787814473599</v>
      </c>
      <c r="O3493" s="1">
        <v>-79.686755534162003</v>
      </c>
      <c r="P3493" s="1" t="s">
        <v>344</v>
      </c>
      <c r="Q3493" s="1" t="s">
        <v>4471</v>
      </c>
      <c r="R3493" s="1" t="s">
        <v>22</v>
      </c>
    </row>
    <row r="3494" spans="1:18" hidden="1" x14ac:dyDescent="0.3">
      <c r="A3494" s="1" t="s">
        <v>2941</v>
      </c>
      <c r="B3494" s="1" t="s">
        <v>2941</v>
      </c>
      <c r="C3494" s="1" t="s">
        <v>4469</v>
      </c>
      <c r="D3494" s="1">
        <v>148.6</v>
      </c>
      <c r="E3494" s="1" t="s">
        <v>4527</v>
      </c>
      <c r="F3494" s="1">
        <v>57</v>
      </c>
      <c r="G3494" s="1" t="str">
        <f t="shared" si="131"/>
        <v>57/67</v>
      </c>
      <c r="H3494" s="1">
        <v>2221</v>
      </c>
      <c r="I3494" s="1">
        <v>101</v>
      </c>
      <c r="J3494" s="1">
        <v>99.5</v>
      </c>
      <c r="K3494" s="1" t="s">
        <v>866</v>
      </c>
      <c r="L3494" s="1" t="s">
        <v>2044</v>
      </c>
      <c r="M3494" s="1">
        <v>2014</v>
      </c>
      <c r="N3494" s="1">
        <v>42.862173760511702</v>
      </c>
      <c r="O3494" s="1">
        <v>-79.685760267648803</v>
      </c>
      <c r="P3494" s="1" t="s">
        <v>344</v>
      </c>
      <c r="Q3494" s="1" t="s">
        <v>4471</v>
      </c>
      <c r="R3494" s="1" t="s">
        <v>22</v>
      </c>
    </row>
    <row r="3495" spans="1:18" hidden="1" x14ac:dyDescent="0.3">
      <c r="A3495" s="1" t="s">
        <v>2941</v>
      </c>
      <c r="B3495" s="1" t="s">
        <v>2941</v>
      </c>
      <c r="C3495" s="1" t="s">
        <v>4469</v>
      </c>
      <c r="D3495" s="1">
        <v>148.6</v>
      </c>
      <c r="E3495" s="1" t="s">
        <v>4528</v>
      </c>
      <c r="F3495" s="1">
        <v>58</v>
      </c>
      <c r="G3495" s="1" t="str">
        <f t="shared" si="131"/>
        <v>58/67</v>
      </c>
      <c r="H3495" s="1">
        <v>2221</v>
      </c>
      <c r="I3495" s="1">
        <v>101</v>
      </c>
      <c r="J3495" s="1">
        <v>99.5</v>
      </c>
      <c r="K3495" s="1" t="s">
        <v>866</v>
      </c>
      <c r="L3495" s="1" t="s">
        <v>2044</v>
      </c>
      <c r="M3495" s="1">
        <v>2014</v>
      </c>
      <c r="N3495" s="1">
        <v>42.875981113160996</v>
      </c>
      <c r="O3495" s="1">
        <v>-79.671692457501507</v>
      </c>
      <c r="P3495" s="1" t="s">
        <v>344</v>
      </c>
      <c r="Q3495" s="1" t="s">
        <v>4471</v>
      </c>
      <c r="R3495" s="1" t="s">
        <v>22</v>
      </c>
    </row>
    <row r="3496" spans="1:18" hidden="1" x14ac:dyDescent="0.3">
      <c r="A3496" s="1" t="s">
        <v>2941</v>
      </c>
      <c r="B3496" s="1" t="s">
        <v>2941</v>
      </c>
      <c r="C3496" s="1" t="s">
        <v>4469</v>
      </c>
      <c r="D3496" s="1">
        <v>148.6</v>
      </c>
      <c r="E3496" s="1" t="s">
        <v>4529</v>
      </c>
      <c r="F3496" s="1">
        <v>59</v>
      </c>
      <c r="G3496" s="1" t="str">
        <f t="shared" si="131"/>
        <v>59/67</v>
      </c>
      <c r="H3496" s="1">
        <v>2221</v>
      </c>
      <c r="I3496" s="1">
        <v>101</v>
      </c>
      <c r="J3496" s="1">
        <v>99.5</v>
      </c>
      <c r="K3496" s="1" t="s">
        <v>866</v>
      </c>
      <c r="L3496" s="1" t="s">
        <v>2044</v>
      </c>
      <c r="M3496" s="1">
        <v>2014</v>
      </c>
      <c r="N3496" s="1">
        <v>42.870637785048501</v>
      </c>
      <c r="O3496" s="1">
        <v>-79.6352428540999</v>
      </c>
      <c r="P3496" s="1" t="s">
        <v>344</v>
      </c>
      <c r="Q3496" s="1" t="s">
        <v>4471</v>
      </c>
      <c r="R3496" s="1" t="s">
        <v>22</v>
      </c>
    </row>
    <row r="3497" spans="1:18" hidden="1" x14ac:dyDescent="0.3">
      <c r="A3497" s="1" t="s">
        <v>2941</v>
      </c>
      <c r="B3497" s="1" t="s">
        <v>2941</v>
      </c>
      <c r="C3497" s="1" t="s">
        <v>4469</v>
      </c>
      <c r="D3497" s="1">
        <v>148.6</v>
      </c>
      <c r="E3497" s="1" t="s">
        <v>4530</v>
      </c>
      <c r="F3497" s="1">
        <v>60</v>
      </c>
      <c r="G3497" s="1" t="str">
        <f t="shared" si="131"/>
        <v>60/67</v>
      </c>
      <c r="H3497" s="1">
        <v>2221</v>
      </c>
      <c r="I3497" s="1">
        <v>101</v>
      </c>
      <c r="J3497" s="1">
        <v>99.5</v>
      </c>
      <c r="K3497" s="1" t="s">
        <v>866</v>
      </c>
      <c r="L3497" s="1" t="s">
        <v>2044</v>
      </c>
      <c r="M3497" s="1">
        <v>2014</v>
      </c>
      <c r="N3497" s="1">
        <v>42.870552732309797</v>
      </c>
      <c r="O3497" s="1">
        <v>-79.631942593348299</v>
      </c>
      <c r="P3497" s="1" t="s">
        <v>344</v>
      </c>
      <c r="Q3497" s="1" t="s">
        <v>4471</v>
      </c>
      <c r="R3497" s="1" t="s">
        <v>22</v>
      </c>
    </row>
    <row r="3498" spans="1:18" hidden="1" x14ac:dyDescent="0.3">
      <c r="A3498" s="1" t="s">
        <v>2941</v>
      </c>
      <c r="B3498" s="1" t="s">
        <v>2941</v>
      </c>
      <c r="C3498" s="1" t="s">
        <v>4469</v>
      </c>
      <c r="D3498" s="1">
        <v>148.6</v>
      </c>
      <c r="E3498" s="1" t="s">
        <v>4531</v>
      </c>
      <c r="F3498" s="1">
        <v>61</v>
      </c>
      <c r="G3498" s="1" t="str">
        <f t="shared" si="131"/>
        <v>61/67</v>
      </c>
      <c r="H3498" s="1">
        <v>2221</v>
      </c>
      <c r="I3498" s="1">
        <v>101</v>
      </c>
      <c r="J3498" s="1">
        <v>99.5</v>
      </c>
      <c r="K3498" s="1" t="s">
        <v>866</v>
      </c>
      <c r="L3498" s="1" t="s">
        <v>2044</v>
      </c>
      <c r="M3498" s="1">
        <v>2014</v>
      </c>
      <c r="N3498" s="1">
        <v>42.872575556203699</v>
      </c>
      <c r="O3498" s="1">
        <v>-79.626019019372606</v>
      </c>
      <c r="P3498" s="1" t="s">
        <v>344</v>
      </c>
      <c r="Q3498" s="1" t="s">
        <v>4471</v>
      </c>
      <c r="R3498" s="1" t="s">
        <v>22</v>
      </c>
    </row>
    <row r="3499" spans="1:18" hidden="1" x14ac:dyDescent="0.3">
      <c r="A3499" s="1" t="s">
        <v>2941</v>
      </c>
      <c r="B3499" s="1" t="s">
        <v>2941</v>
      </c>
      <c r="C3499" s="1" t="s">
        <v>4469</v>
      </c>
      <c r="D3499" s="1">
        <v>148.6</v>
      </c>
      <c r="E3499" s="1" t="s">
        <v>4532</v>
      </c>
      <c r="F3499" s="1">
        <v>62</v>
      </c>
      <c r="G3499" s="1" t="str">
        <f t="shared" si="131"/>
        <v>62/67</v>
      </c>
      <c r="H3499" s="1">
        <v>2221</v>
      </c>
      <c r="I3499" s="1">
        <v>101</v>
      </c>
      <c r="J3499" s="1">
        <v>99.5</v>
      </c>
      <c r="K3499" s="1" t="s">
        <v>866</v>
      </c>
      <c r="L3499" s="1" t="s">
        <v>2044</v>
      </c>
      <c r="M3499" s="1">
        <v>2014</v>
      </c>
      <c r="N3499" s="1">
        <v>42.876639292322103</v>
      </c>
      <c r="O3499" s="1">
        <v>-79.599993991144899</v>
      </c>
      <c r="P3499" s="1" t="s">
        <v>344</v>
      </c>
      <c r="Q3499" s="1" t="s">
        <v>4471</v>
      </c>
      <c r="R3499" s="1" t="s">
        <v>22</v>
      </c>
    </row>
    <row r="3500" spans="1:18" hidden="1" x14ac:dyDescent="0.3">
      <c r="A3500" s="1" t="s">
        <v>2941</v>
      </c>
      <c r="B3500" s="1" t="s">
        <v>2941</v>
      </c>
      <c r="C3500" s="1" t="s">
        <v>4469</v>
      </c>
      <c r="D3500" s="1">
        <v>148.6</v>
      </c>
      <c r="E3500" s="1" t="s">
        <v>4533</v>
      </c>
      <c r="F3500" s="1">
        <v>63</v>
      </c>
      <c r="G3500" s="1" t="str">
        <f t="shared" si="131"/>
        <v>63/67</v>
      </c>
      <c r="H3500" s="1">
        <v>2221</v>
      </c>
      <c r="I3500" s="1">
        <v>101</v>
      </c>
      <c r="J3500" s="1">
        <v>99.5</v>
      </c>
      <c r="K3500" s="1" t="s">
        <v>866</v>
      </c>
      <c r="L3500" s="1" t="s">
        <v>2044</v>
      </c>
      <c r="M3500" s="1">
        <v>2014</v>
      </c>
      <c r="N3500" s="1">
        <v>42.877174206784801</v>
      </c>
      <c r="O3500" s="1">
        <v>-79.595851821257597</v>
      </c>
      <c r="P3500" s="1" t="s">
        <v>344</v>
      </c>
      <c r="Q3500" s="1" t="s">
        <v>4471</v>
      </c>
      <c r="R3500" s="1" t="s">
        <v>22</v>
      </c>
    </row>
    <row r="3501" spans="1:18" hidden="1" x14ac:dyDescent="0.3">
      <c r="A3501" s="1" t="s">
        <v>2941</v>
      </c>
      <c r="B3501" s="1" t="s">
        <v>2941</v>
      </c>
      <c r="C3501" s="1" t="s">
        <v>4469</v>
      </c>
      <c r="D3501" s="1">
        <v>148.6</v>
      </c>
      <c r="E3501" s="1" t="s">
        <v>4534</v>
      </c>
      <c r="F3501" s="1">
        <v>64</v>
      </c>
      <c r="G3501" s="1" t="str">
        <f t="shared" si="131"/>
        <v>64/67</v>
      </c>
      <c r="H3501" s="1">
        <v>2221</v>
      </c>
      <c r="I3501" s="1">
        <v>101</v>
      </c>
      <c r="J3501" s="1">
        <v>99.5</v>
      </c>
      <c r="K3501" s="1" t="s">
        <v>866</v>
      </c>
      <c r="L3501" s="1" t="s">
        <v>2044</v>
      </c>
      <c r="M3501" s="1">
        <v>2014</v>
      </c>
      <c r="N3501" s="1">
        <v>42.873164004365798</v>
      </c>
      <c r="O3501" s="1">
        <v>-79.600295370182593</v>
      </c>
      <c r="P3501" s="1" t="s">
        <v>344</v>
      </c>
      <c r="Q3501" s="1" t="s">
        <v>4471</v>
      </c>
      <c r="R3501" s="1" t="s">
        <v>22</v>
      </c>
    </row>
    <row r="3502" spans="1:18" hidden="1" x14ac:dyDescent="0.3">
      <c r="A3502" s="1" t="s">
        <v>2941</v>
      </c>
      <c r="B3502" s="1" t="s">
        <v>2941</v>
      </c>
      <c r="C3502" s="1" t="s">
        <v>4469</v>
      </c>
      <c r="D3502" s="1">
        <v>148.6</v>
      </c>
      <c r="E3502" s="1" t="s">
        <v>4535</v>
      </c>
      <c r="F3502" s="1">
        <v>65</v>
      </c>
      <c r="G3502" s="1" t="str">
        <f t="shared" ref="G3502:G3504" si="132">F3502&amp;"/"&amp;67</f>
        <v>65/67</v>
      </c>
      <c r="H3502" s="1">
        <v>2221</v>
      </c>
      <c r="I3502" s="1">
        <v>101</v>
      </c>
      <c r="J3502" s="1">
        <v>99.5</v>
      </c>
      <c r="K3502" s="1" t="s">
        <v>866</v>
      </c>
      <c r="L3502" s="1" t="s">
        <v>2044</v>
      </c>
      <c r="M3502" s="1">
        <v>2014</v>
      </c>
      <c r="N3502" s="1">
        <v>42.873778550938098</v>
      </c>
      <c r="O3502" s="1">
        <v>-79.595021057130893</v>
      </c>
      <c r="P3502" s="1" t="s">
        <v>344</v>
      </c>
      <c r="Q3502" s="1" t="s">
        <v>4471</v>
      </c>
      <c r="R3502" s="1" t="s">
        <v>22</v>
      </c>
    </row>
    <row r="3503" spans="1:18" hidden="1" x14ac:dyDescent="0.3">
      <c r="A3503" s="1" t="s">
        <v>2941</v>
      </c>
      <c r="B3503" s="1" t="s">
        <v>2941</v>
      </c>
      <c r="C3503" s="1" t="s">
        <v>4469</v>
      </c>
      <c r="D3503" s="1">
        <v>148.6</v>
      </c>
      <c r="E3503" s="1" t="s">
        <v>4536</v>
      </c>
      <c r="F3503" s="1">
        <v>66</v>
      </c>
      <c r="G3503" s="1" t="str">
        <f t="shared" si="132"/>
        <v>66/67</v>
      </c>
      <c r="H3503" s="1">
        <v>2221</v>
      </c>
      <c r="I3503" s="1">
        <v>101</v>
      </c>
      <c r="J3503" s="1">
        <v>99.5</v>
      </c>
      <c r="K3503" s="1" t="s">
        <v>866</v>
      </c>
      <c r="L3503" s="1" t="s">
        <v>2044</v>
      </c>
      <c r="M3503" s="1">
        <v>2014</v>
      </c>
      <c r="N3503" s="1">
        <v>42.869623938132001</v>
      </c>
      <c r="O3503" s="1">
        <v>-79.595748702182206</v>
      </c>
      <c r="P3503" s="1" t="s">
        <v>344</v>
      </c>
      <c r="Q3503" s="1" t="s">
        <v>4471</v>
      </c>
      <c r="R3503" s="1" t="s">
        <v>22</v>
      </c>
    </row>
    <row r="3504" spans="1:18" hidden="1" x14ac:dyDescent="0.3">
      <c r="A3504" s="1" t="s">
        <v>2941</v>
      </c>
      <c r="B3504" s="1" t="s">
        <v>2941</v>
      </c>
      <c r="C3504" s="1" t="s">
        <v>4469</v>
      </c>
      <c r="D3504" s="1">
        <v>148.6</v>
      </c>
      <c r="E3504" s="1" t="s">
        <v>4537</v>
      </c>
      <c r="F3504" s="1">
        <v>67</v>
      </c>
      <c r="G3504" s="1" t="str">
        <f t="shared" si="132"/>
        <v>67/67</v>
      </c>
      <c r="H3504" s="1">
        <v>2221</v>
      </c>
      <c r="I3504" s="1">
        <v>101</v>
      </c>
      <c r="J3504" s="1">
        <v>99.5</v>
      </c>
      <c r="K3504" s="1" t="s">
        <v>866</v>
      </c>
      <c r="L3504" s="1" t="s">
        <v>2044</v>
      </c>
      <c r="M3504" s="1">
        <v>2014</v>
      </c>
      <c r="N3504" s="1">
        <v>42.870624896284099</v>
      </c>
      <c r="O3504" s="1">
        <v>-79.592247170170097</v>
      </c>
      <c r="P3504" s="1" t="s">
        <v>344</v>
      </c>
      <c r="Q3504" s="1" t="s">
        <v>4471</v>
      </c>
      <c r="R3504" s="1" t="s">
        <v>22</v>
      </c>
    </row>
    <row r="3505" spans="1:18" hidden="1" x14ac:dyDescent="0.3">
      <c r="A3505" s="1" t="s">
        <v>2941</v>
      </c>
      <c r="B3505" s="1" t="s">
        <v>2941</v>
      </c>
      <c r="C3505" s="1" t="s">
        <v>3988</v>
      </c>
      <c r="D3505" s="1">
        <v>59.86</v>
      </c>
      <c r="E3505" s="1" t="s">
        <v>3989</v>
      </c>
      <c r="F3505" s="1">
        <v>1</v>
      </c>
      <c r="G3505" s="1" t="str">
        <f t="shared" ref="G3505:G3529" si="133">F3505&amp;"/"&amp;25</f>
        <v>1/25</v>
      </c>
      <c r="H3505" s="1">
        <v>2221</v>
      </c>
      <c r="I3505" s="1">
        <v>101</v>
      </c>
      <c r="J3505" s="1">
        <v>80</v>
      </c>
      <c r="K3505" s="1" t="s">
        <v>866</v>
      </c>
      <c r="L3505" s="1" t="s">
        <v>2044</v>
      </c>
      <c r="M3505" s="1">
        <v>2012</v>
      </c>
      <c r="N3505" s="1">
        <v>44.036674331476597</v>
      </c>
      <c r="O3505" s="1">
        <v>-80.361104956342004</v>
      </c>
      <c r="P3505" s="1" t="s">
        <v>344</v>
      </c>
      <c r="Q3505" s="1" t="s">
        <v>3990</v>
      </c>
      <c r="R3505" s="1" t="s">
        <v>22</v>
      </c>
    </row>
    <row r="3506" spans="1:18" hidden="1" x14ac:dyDescent="0.3">
      <c r="A3506" s="1" t="s">
        <v>2941</v>
      </c>
      <c r="B3506" s="1" t="s">
        <v>2941</v>
      </c>
      <c r="C3506" s="1" t="s">
        <v>3988</v>
      </c>
      <c r="D3506" s="1">
        <v>59.86</v>
      </c>
      <c r="E3506" s="1" t="s">
        <v>3991</v>
      </c>
      <c r="F3506" s="1">
        <v>2</v>
      </c>
      <c r="G3506" s="1" t="str">
        <f t="shared" si="133"/>
        <v>2/25</v>
      </c>
      <c r="H3506" s="1">
        <v>2221</v>
      </c>
      <c r="I3506" s="1">
        <v>101</v>
      </c>
      <c r="J3506" s="1">
        <v>80</v>
      </c>
      <c r="K3506" s="1" t="s">
        <v>866</v>
      </c>
      <c r="L3506" s="1" t="s">
        <v>2044</v>
      </c>
      <c r="M3506" s="1">
        <v>2012</v>
      </c>
      <c r="N3506" s="1">
        <v>44.0329347764769</v>
      </c>
      <c r="O3506" s="1">
        <v>-80.360704788101401</v>
      </c>
      <c r="P3506" s="1" t="s">
        <v>344</v>
      </c>
      <c r="Q3506" s="1" t="s">
        <v>3990</v>
      </c>
      <c r="R3506" s="1" t="s">
        <v>22</v>
      </c>
    </row>
    <row r="3507" spans="1:18" hidden="1" x14ac:dyDescent="0.3">
      <c r="A3507" s="1" t="s">
        <v>2941</v>
      </c>
      <c r="B3507" s="1" t="s">
        <v>2941</v>
      </c>
      <c r="C3507" s="1" t="s">
        <v>3988</v>
      </c>
      <c r="D3507" s="1">
        <v>59.86</v>
      </c>
      <c r="E3507" s="1" t="s">
        <v>3992</v>
      </c>
      <c r="F3507" s="1">
        <v>3</v>
      </c>
      <c r="G3507" s="1" t="str">
        <f t="shared" si="133"/>
        <v>3/25</v>
      </c>
      <c r="H3507" s="1">
        <v>2221</v>
      </c>
      <c r="I3507" s="1">
        <v>101</v>
      </c>
      <c r="J3507" s="1">
        <v>80</v>
      </c>
      <c r="K3507" s="1" t="s">
        <v>866</v>
      </c>
      <c r="L3507" s="1" t="s">
        <v>2044</v>
      </c>
      <c r="M3507" s="1">
        <v>2012</v>
      </c>
      <c r="N3507" s="1">
        <v>44.012052454717399</v>
      </c>
      <c r="O3507" s="1">
        <v>-80.3585855770053</v>
      </c>
      <c r="P3507" s="1" t="s">
        <v>344</v>
      </c>
      <c r="Q3507" s="1" t="s">
        <v>3990</v>
      </c>
      <c r="R3507" s="1" t="s">
        <v>22</v>
      </c>
    </row>
    <row r="3508" spans="1:18" hidden="1" x14ac:dyDescent="0.3">
      <c r="A3508" s="1" t="s">
        <v>2941</v>
      </c>
      <c r="B3508" s="1" t="s">
        <v>2941</v>
      </c>
      <c r="C3508" s="1" t="s">
        <v>3988</v>
      </c>
      <c r="D3508" s="1">
        <v>59.86</v>
      </c>
      <c r="E3508" s="1" t="s">
        <v>3993</v>
      </c>
      <c r="F3508" s="1">
        <v>4</v>
      </c>
      <c r="G3508" s="1" t="str">
        <f t="shared" si="133"/>
        <v>4/25</v>
      </c>
      <c r="H3508" s="1">
        <v>2221</v>
      </c>
      <c r="I3508" s="1">
        <v>101</v>
      </c>
      <c r="J3508" s="1">
        <v>80</v>
      </c>
      <c r="K3508" s="1" t="s">
        <v>866</v>
      </c>
      <c r="L3508" s="1" t="s">
        <v>2044</v>
      </c>
      <c r="M3508" s="1">
        <v>2012</v>
      </c>
      <c r="N3508" s="1">
        <v>44.006543467199997</v>
      </c>
      <c r="O3508" s="1">
        <v>-80.355620019366199</v>
      </c>
      <c r="P3508" s="1" t="s">
        <v>344</v>
      </c>
      <c r="Q3508" s="1" t="s">
        <v>3990</v>
      </c>
      <c r="R3508" s="1" t="s">
        <v>22</v>
      </c>
    </row>
    <row r="3509" spans="1:18" hidden="1" x14ac:dyDescent="0.3">
      <c r="A3509" s="1" t="s">
        <v>2941</v>
      </c>
      <c r="B3509" s="1" t="s">
        <v>2941</v>
      </c>
      <c r="C3509" s="1" t="s">
        <v>3988</v>
      </c>
      <c r="D3509" s="1">
        <v>59.86</v>
      </c>
      <c r="E3509" s="1" t="s">
        <v>3994</v>
      </c>
      <c r="F3509" s="1">
        <v>5</v>
      </c>
      <c r="G3509" s="1" t="str">
        <f t="shared" si="133"/>
        <v>5/25</v>
      </c>
      <c r="H3509" s="1">
        <v>2126</v>
      </c>
      <c r="I3509" s="1">
        <v>101</v>
      </c>
      <c r="J3509" s="1">
        <v>80</v>
      </c>
      <c r="K3509" s="1" t="s">
        <v>866</v>
      </c>
      <c r="L3509" s="1" t="s">
        <v>2044</v>
      </c>
      <c r="M3509" s="1">
        <v>2012</v>
      </c>
      <c r="N3509" s="1">
        <v>43.954444476719097</v>
      </c>
      <c r="O3509" s="1">
        <v>-80.316372087671098</v>
      </c>
      <c r="P3509" s="1" t="s">
        <v>344</v>
      </c>
      <c r="Q3509" s="1" t="s">
        <v>3990</v>
      </c>
      <c r="R3509" s="1" t="s">
        <v>22</v>
      </c>
    </row>
    <row r="3510" spans="1:18" hidden="1" x14ac:dyDescent="0.3">
      <c r="A3510" s="1" t="s">
        <v>2941</v>
      </c>
      <c r="B3510" s="1" t="s">
        <v>2941</v>
      </c>
      <c r="C3510" s="1" t="s">
        <v>3988</v>
      </c>
      <c r="D3510" s="1">
        <v>59.86</v>
      </c>
      <c r="E3510" s="1" t="s">
        <v>3995</v>
      </c>
      <c r="F3510" s="1">
        <v>6</v>
      </c>
      <c r="G3510" s="1" t="str">
        <f t="shared" si="133"/>
        <v>6/25</v>
      </c>
      <c r="H3510" s="1">
        <v>2126</v>
      </c>
      <c r="I3510" s="1">
        <v>101</v>
      </c>
      <c r="J3510" s="1">
        <v>80</v>
      </c>
      <c r="K3510" s="1" t="s">
        <v>866</v>
      </c>
      <c r="L3510" s="1" t="s">
        <v>2044</v>
      </c>
      <c r="M3510" s="1">
        <v>2012</v>
      </c>
      <c r="N3510" s="1">
        <v>43.954074173865301</v>
      </c>
      <c r="O3510" s="1">
        <v>-80.321631495278297</v>
      </c>
      <c r="P3510" s="1" t="s">
        <v>344</v>
      </c>
      <c r="Q3510" s="1" t="s">
        <v>3990</v>
      </c>
      <c r="R3510" s="1" t="s">
        <v>22</v>
      </c>
    </row>
    <row r="3511" spans="1:18" hidden="1" x14ac:dyDescent="0.3">
      <c r="A3511" s="1" t="s">
        <v>2941</v>
      </c>
      <c r="B3511" s="1" t="s">
        <v>2941</v>
      </c>
      <c r="C3511" s="1" t="s">
        <v>3988</v>
      </c>
      <c r="D3511" s="1">
        <v>59.86</v>
      </c>
      <c r="E3511" s="1" t="s">
        <v>3996</v>
      </c>
      <c r="F3511" s="1">
        <v>7</v>
      </c>
      <c r="G3511" s="1" t="str">
        <f t="shared" si="133"/>
        <v>7/25</v>
      </c>
      <c r="H3511" s="1">
        <v>2221</v>
      </c>
      <c r="I3511" s="1">
        <v>101</v>
      </c>
      <c r="J3511" s="1">
        <v>80</v>
      </c>
      <c r="K3511" s="1" t="s">
        <v>866</v>
      </c>
      <c r="L3511" s="1" t="s">
        <v>2044</v>
      </c>
      <c r="M3511" s="1">
        <v>2012</v>
      </c>
      <c r="N3511" s="1">
        <v>43.962580114176703</v>
      </c>
      <c r="O3511" s="1">
        <v>-80.344532651900707</v>
      </c>
      <c r="P3511" s="1" t="s">
        <v>344</v>
      </c>
      <c r="Q3511" s="1" t="s">
        <v>3990</v>
      </c>
      <c r="R3511" s="1" t="s">
        <v>22</v>
      </c>
    </row>
    <row r="3512" spans="1:18" hidden="1" x14ac:dyDescent="0.3">
      <c r="A3512" s="1" t="s">
        <v>2941</v>
      </c>
      <c r="B3512" s="1" t="s">
        <v>2941</v>
      </c>
      <c r="C3512" s="1" t="s">
        <v>3988</v>
      </c>
      <c r="D3512" s="1">
        <v>59.86</v>
      </c>
      <c r="E3512" s="1" t="s">
        <v>3997</v>
      </c>
      <c r="F3512" s="1">
        <v>8</v>
      </c>
      <c r="G3512" s="1" t="str">
        <f t="shared" si="133"/>
        <v>8/25</v>
      </c>
      <c r="H3512" s="1">
        <v>2221</v>
      </c>
      <c r="I3512" s="1">
        <v>101</v>
      </c>
      <c r="J3512" s="1">
        <v>80</v>
      </c>
      <c r="K3512" s="1" t="s">
        <v>866</v>
      </c>
      <c r="L3512" s="1" t="s">
        <v>2044</v>
      </c>
      <c r="M3512" s="1">
        <v>2012</v>
      </c>
      <c r="N3512" s="1">
        <v>43.9596825581852</v>
      </c>
      <c r="O3512" s="1">
        <v>-80.343932987022995</v>
      </c>
      <c r="P3512" s="1" t="s">
        <v>344</v>
      </c>
      <c r="Q3512" s="1" t="s">
        <v>3990</v>
      </c>
      <c r="R3512" s="1" t="s">
        <v>22</v>
      </c>
    </row>
    <row r="3513" spans="1:18" hidden="1" x14ac:dyDescent="0.3">
      <c r="A3513" s="1" t="s">
        <v>2941</v>
      </c>
      <c r="B3513" s="1" t="s">
        <v>2941</v>
      </c>
      <c r="C3513" s="1" t="s">
        <v>3988</v>
      </c>
      <c r="D3513" s="1">
        <v>59.86</v>
      </c>
      <c r="E3513" s="1" t="s">
        <v>3998</v>
      </c>
      <c r="F3513" s="1">
        <v>9</v>
      </c>
      <c r="G3513" s="1" t="str">
        <f t="shared" si="133"/>
        <v>9/25</v>
      </c>
      <c r="H3513" s="1">
        <v>2221</v>
      </c>
      <c r="I3513" s="1">
        <v>101</v>
      </c>
      <c r="J3513" s="1">
        <v>80</v>
      </c>
      <c r="K3513" s="1" t="s">
        <v>866</v>
      </c>
      <c r="L3513" s="1" t="s">
        <v>2044</v>
      </c>
      <c r="M3513" s="1">
        <v>2012</v>
      </c>
      <c r="N3513" s="1">
        <v>43.961721138993198</v>
      </c>
      <c r="O3513" s="1">
        <v>-80.336718679391893</v>
      </c>
      <c r="P3513" s="1" t="s">
        <v>344</v>
      </c>
      <c r="Q3513" s="1" t="s">
        <v>3990</v>
      </c>
      <c r="R3513" s="1" t="s">
        <v>22</v>
      </c>
    </row>
    <row r="3514" spans="1:18" hidden="1" x14ac:dyDescent="0.3">
      <c r="A3514" s="1" t="s">
        <v>2941</v>
      </c>
      <c r="B3514" s="1" t="s">
        <v>2941</v>
      </c>
      <c r="C3514" s="1" t="s">
        <v>3988</v>
      </c>
      <c r="D3514" s="1">
        <v>59.86</v>
      </c>
      <c r="E3514" s="1" t="s">
        <v>5102</v>
      </c>
      <c r="F3514" s="1">
        <v>10</v>
      </c>
      <c r="G3514" s="1" t="str">
        <f t="shared" si="133"/>
        <v>10/25</v>
      </c>
      <c r="H3514" s="1">
        <v>2648</v>
      </c>
      <c r="I3514" s="1">
        <v>113</v>
      </c>
      <c r="J3514" s="1">
        <v>99.5</v>
      </c>
      <c r="K3514" s="1" t="s">
        <v>866</v>
      </c>
      <c r="L3514" s="1" t="s">
        <v>5103</v>
      </c>
      <c r="M3514" s="1">
        <v>2015</v>
      </c>
      <c r="N3514" s="1">
        <v>44.0127272146675</v>
      </c>
      <c r="O3514" s="1">
        <v>-80.424280194163302</v>
      </c>
      <c r="P3514" s="1" t="s">
        <v>2008</v>
      </c>
      <c r="Q3514" s="1" t="s">
        <v>3990</v>
      </c>
      <c r="R3514" s="1" t="s">
        <v>22</v>
      </c>
    </row>
    <row r="3515" spans="1:18" hidden="1" x14ac:dyDescent="0.3">
      <c r="A3515" s="1" t="s">
        <v>2941</v>
      </c>
      <c r="B3515" s="1" t="s">
        <v>2941</v>
      </c>
      <c r="C3515" s="1" t="s">
        <v>3988</v>
      </c>
      <c r="D3515" s="1">
        <v>59.86</v>
      </c>
      <c r="E3515" s="1" t="s">
        <v>5104</v>
      </c>
      <c r="F3515" s="1">
        <v>11</v>
      </c>
      <c r="G3515" s="1" t="str">
        <f t="shared" si="133"/>
        <v>11/25</v>
      </c>
      <c r="H3515" s="1">
        <v>2648</v>
      </c>
      <c r="I3515" s="1">
        <v>113</v>
      </c>
      <c r="J3515" s="1">
        <v>99.5</v>
      </c>
      <c r="K3515" s="1" t="s">
        <v>866</v>
      </c>
      <c r="L3515" s="1" t="s">
        <v>5103</v>
      </c>
      <c r="M3515" s="1">
        <v>2015</v>
      </c>
      <c r="N3515" s="1">
        <v>44.008044960831398</v>
      </c>
      <c r="O3515" s="1">
        <v>-80.424000376550097</v>
      </c>
      <c r="P3515" s="1" t="s">
        <v>2008</v>
      </c>
      <c r="Q3515" s="1" t="s">
        <v>3990</v>
      </c>
      <c r="R3515" s="1" t="s">
        <v>22</v>
      </c>
    </row>
    <row r="3516" spans="1:18" hidden="1" x14ac:dyDescent="0.3">
      <c r="A3516" s="1" t="s">
        <v>2941</v>
      </c>
      <c r="B3516" s="1" t="s">
        <v>2941</v>
      </c>
      <c r="C3516" s="1" t="s">
        <v>3988</v>
      </c>
      <c r="D3516" s="1">
        <v>59.86</v>
      </c>
      <c r="E3516" s="1" t="s">
        <v>5105</v>
      </c>
      <c r="F3516" s="1">
        <v>12</v>
      </c>
      <c r="G3516" s="1" t="str">
        <f t="shared" si="133"/>
        <v>12/25</v>
      </c>
      <c r="H3516" s="1">
        <v>2483</v>
      </c>
      <c r="I3516" s="1">
        <v>113</v>
      </c>
      <c r="J3516" s="1">
        <v>99.5</v>
      </c>
      <c r="K3516" s="1" t="s">
        <v>866</v>
      </c>
      <c r="L3516" s="1" t="s">
        <v>5103</v>
      </c>
      <c r="M3516" s="1">
        <v>2015</v>
      </c>
      <c r="N3516" s="1">
        <v>44.005680947548498</v>
      </c>
      <c r="O3516" s="1">
        <v>-80.3991208556549</v>
      </c>
      <c r="P3516" s="1" t="s">
        <v>2008</v>
      </c>
      <c r="Q3516" s="1" t="s">
        <v>3990</v>
      </c>
      <c r="R3516" s="1" t="s">
        <v>22</v>
      </c>
    </row>
    <row r="3517" spans="1:18" hidden="1" x14ac:dyDescent="0.3">
      <c r="A3517" s="1" t="s">
        <v>2941</v>
      </c>
      <c r="B3517" s="1" t="s">
        <v>2941</v>
      </c>
      <c r="C3517" s="1" t="s">
        <v>3988</v>
      </c>
      <c r="D3517" s="1">
        <v>59.86</v>
      </c>
      <c r="E3517" s="1" t="s">
        <v>5106</v>
      </c>
      <c r="F3517" s="1">
        <v>13</v>
      </c>
      <c r="G3517" s="1" t="str">
        <f t="shared" si="133"/>
        <v>13/25</v>
      </c>
      <c r="H3517" s="1">
        <v>2483</v>
      </c>
      <c r="I3517" s="1">
        <v>113</v>
      </c>
      <c r="J3517" s="1">
        <v>99.5</v>
      </c>
      <c r="K3517" s="1" t="s">
        <v>866</v>
      </c>
      <c r="L3517" s="1" t="s">
        <v>5103</v>
      </c>
      <c r="M3517" s="1">
        <v>2015</v>
      </c>
      <c r="N3517" s="1">
        <v>44.001363685969501</v>
      </c>
      <c r="O3517" s="1">
        <v>-80.397830367140998</v>
      </c>
      <c r="P3517" s="1" t="s">
        <v>2008</v>
      </c>
      <c r="Q3517" s="1" t="s">
        <v>3990</v>
      </c>
      <c r="R3517" s="1" t="s">
        <v>22</v>
      </c>
    </row>
    <row r="3518" spans="1:18" hidden="1" x14ac:dyDescent="0.3">
      <c r="A3518" s="1" t="s">
        <v>2941</v>
      </c>
      <c r="B3518" s="1" t="s">
        <v>2941</v>
      </c>
      <c r="C3518" s="1" t="s">
        <v>3988</v>
      </c>
      <c r="D3518" s="1">
        <v>59.86</v>
      </c>
      <c r="E3518" s="1" t="s">
        <v>5107</v>
      </c>
      <c r="F3518" s="1">
        <v>14</v>
      </c>
      <c r="G3518" s="1" t="str">
        <f t="shared" si="133"/>
        <v>14/25</v>
      </c>
      <c r="H3518" s="1">
        <v>2483</v>
      </c>
      <c r="I3518" s="1">
        <v>113</v>
      </c>
      <c r="J3518" s="1">
        <v>99.5</v>
      </c>
      <c r="K3518" s="1" t="s">
        <v>866</v>
      </c>
      <c r="L3518" s="1" t="s">
        <v>5103</v>
      </c>
      <c r="M3518" s="1">
        <v>2015</v>
      </c>
      <c r="N3518" s="1">
        <v>43.981147536401103</v>
      </c>
      <c r="O3518" s="1">
        <v>-80.340275748472493</v>
      </c>
      <c r="P3518" s="1" t="s">
        <v>2008</v>
      </c>
      <c r="Q3518" s="1" t="s">
        <v>3990</v>
      </c>
      <c r="R3518" s="1" t="s">
        <v>22</v>
      </c>
    </row>
    <row r="3519" spans="1:18" hidden="1" x14ac:dyDescent="0.3">
      <c r="A3519" s="1" t="s">
        <v>2941</v>
      </c>
      <c r="B3519" s="1" t="s">
        <v>2941</v>
      </c>
      <c r="C3519" s="1" t="s">
        <v>3988</v>
      </c>
      <c r="D3519" s="1">
        <v>59.86</v>
      </c>
      <c r="E3519" s="1" t="s">
        <v>5108</v>
      </c>
      <c r="F3519" s="1">
        <v>15</v>
      </c>
      <c r="G3519" s="1" t="str">
        <f t="shared" si="133"/>
        <v>15/25</v>
      </c>
      <c r="H3519" s="1">
        <v>2483</v>
      </c>
      <c r="I3519" s="1">
        <v>113</v>
      </c>
      <c r="J3519" s="1">
        <v>99.5</v>
      </c>
      <c r="K3519" s="1" t="s">
        <v>866</v>
      </c>
      <c r="L3519" s="1" t="s">
        <v>5103</v>
      </c>
      <c r="M3519" s="1">
        <v>2015</v>
      </c>
      <c r="N3519" s="1">
        <v>43.983409770972102</v>
      </c>
      <c r="O3519" s="1">
        <v>-80.325515412003597</v>
      </c>
      <c r="P3519" s="1" t="s">
        <v>2008</v>
      </c>
      <c r="Q3519" s="1" t="s">
        <v>3990</v>
      </c>
      <c r="R3519" s="1" t="s">
        <v>22</v>
      </c>
    </row>
    <row r="3520" spans="1:18" hidden="1" x14ac:dyDescent="0.3">
      <c r="A3520" s="1" t="s">
        <v>2941</v>
      </c>
      <c r="B3520" s="1" t="s">
        <v>2941</v>
      </c>
      <c r="C3520" s="1" t="s">
        <v>3988</v>
      </c>
      <c r="D3520" s="1">
        <v>59.86</v>
      </c>
      <c r="E3520" s="1" t="s">
        <v>5109</v>
      </c>
      <c r="F3520" s="1">
        <v>16</v>
      </c>
      <c r="G3520" s="1" t="str">
        <f t="shared" si="133"/>
        <v>16/25</v>
      </c>
      <c r="H3520" s="1">
        <v>2483</v>
      </c>
      <c r="I3520" s="1">
        <v>113</v>
      </c>
      <c r="J3520" s="1">
        <v>99.5</v>
      </c>
      <c r="K3520" s="1" t="s">
        <v>866</v>
      </c>
      <c r="L3520" s="1" t="s">
        <v>5103</v>
      </c>
      <c r="M3520" s="1">
        <v>2015</v>
      </c>
      <c r="N3520" s="1">
        <v>43.978842631412398</v>
      </c>
      <c r="O3520" s="1">
        <v>-80.3247797471995</v>
      </c>
      <c r="P3520" s="1" t="s">
        <v>2008</v>
      </c>
      <c r="Q3520" s="1" t="s">
        <v>3990</v>
      </c>
      <c r="R3520" s="1" t="s">
        <v>22</v>
      </c>
    </row>
    <row r="3521" spans="1:18" hidden="1" x14ac:dyDescent="0.3">
      <c r="A3521" s="1" t="s">
        <v>2941</v>
      </c>
      <c r="B3521" s="1" t="s">
        <v>2941</v>
      </c>
      <c r="C3521" s="1" t="s">
        <v>3988</v>
      </c>
      <c r="D3521" s="1">
        <v>59.86</v>
      </c>
      <c r="E3521" s="1" t="s">
        <v>5110</v>
      </c>
      <c r="F3521" s="1">
        <v>17</v>
      </c>
      <c r="G3521" s="1" t="str">
        <f t="shared" si="133"/>
        <v>17/25</v>
      </c>
      <c r="H3521" s="1">
        <v>2483</v>
      </c>
      <c r="I3521" s="1">
        <v>113</v>
      </c>
      <c r="J3521" s="1">
        <v>99.5</v>
      </c>
      <c r="K3521" s="1" t="s">
        <v>866</v>
      </c>
      <c r="L3521" s="1" t="s">
        <v>5103</v>
      </c>
      <c r="M3521" s="1">
        <v>2015</v>
      </c>
      <c r="N3521" s="1">
        <v>43.979972708070498</v>
      </c>
      <c r="O3521" s="1">
        <v>-80.310422964267701</v>
      </c>
      <c r="P3521" s="1" t="s">
        <v>2008</v>
      </c>
      <c r="Q3521" s="1" t="s">
        <v>3990</v>
      </c>
      <c r="R3521" s="1" t="s">
        <v>22</v>
      </c>
    </row>
    <row r="3522" spans="1:18" hidden="1" x14ac:dyDescent="0.3">
      <c r="A3522" s="1" t="s">
        <v>2941</v>
      </c>
      <c r="B3522" s="1" t="s">
        <v>2941</v>
      </c>
      <c r="C3522" s="1" t="s">
        <v>3988</v>
      </c>
      <c r="D3522" s="1">
        <v>59.86</v>
      </c>
      <c r="E3522" s="1" t="s">
        <v>5111</v>
      </c>
      <c r="F3522" s="1">
        <v>18</v>
      </c>
      <c r="G3522" s="1" t="str">
        <f t="shared" si="133"/>
        <v>18/25</v>
      </c>
      <c r="H3522" s="1">
        <v>2483</v>
      </c>
      <c r="I3522" s="1">
        <v>113</v>
      </c>
      <c r="J3522" s="1">
        <v>99.5</v>
      </c>
      <c r="K3522" s="1" t="s">
        <v>866</v>
      </c>
      <c r="L3522" s="1" t="s">
        <v>5103</v>
      </c>
      <c r="M3522" s="1">
        <v>2015</v>
      </c>
      <c r="N3522" s="1">
        <v>43.891082434395003</v>
      </c>
      <c r="O3522" s="1">
        <v>-80.372052304292296</v>
      </c>
      <c r="P3522" s="1" t="s">
        <v>2008</v>
      </c>
      <c r="Q3522" s="1" t="s">
        <v>3990</v>
      </c>
      <c r="R3522" s="1" t="s">
        <v>22</v>
      </c>
    </row>
    <row r="3523" spans="1:18" hidden="1" x14ac:dyDescent="0.3">
      <c r="A3523" s="1" t="s">
        <v>2941</v>
      </c>
      <c r="B3523" s="1" t="s">
        <v>2941</v>
      </c>
      <c r="C3523" s="1" t="s">
        <v>3988</v>
      </c>
      <c r="D3523" s="1">
        <v>59.86</v>
      </c>
      <c r="E3523" s="1" t="s">
        <v>5112</v>
      </c>
      <c r="F3523" s="1">
        <v>19</v>
      </c>
      <c r="G3523" s="1" t="str">
        <f t="shared" si="133"/>
        <v>19/25</v>
      </c>
      <c r="H3523" s="1">
        <v>2483</v>
      </c>
      <c r="I3523" s="1">
        <v>113</v>
      </c>
      <c r="J3523" s="1">
        <v>99.5</v>
      </c>
      <c r="K3523" s="1" t="s">
        <v>866</v>
      </c>
      <c r="L3523" s="1" t="s">
        <v>5103</v>
      </c>
      <c r="M3523" s="1">
        <v>2015</v>
      </c>
      <c r="N3523" s="1">
        <v>43.895351363251301</v>
      </c>
      <c r="O3523" s="1">
        <v>-80.375167463945203</v>
      </c>
      <c r="P3523" s="1" t="s">
        <v>2008</v>
      </c>
      <c r="Q3523" s="1" t="s">
        <v>3990</v>
      </c>
      <c r="R3523" s="1" t="s">
        <v>22</v>
      </c>
    </row>
    <row r="3524" spans="1:18" hidden="1" x14ac:dyDescent="0.3">
      <c r="A3524" s="1" t="s">
        <v>2941</v>
      </c>
      <c r="B3524" s="1" t="s">
        <v>2941</v>
      </c>
      <c r="C3524" s="1" t="s">
        <v>3988</v>
      </c>
      <c r="D3524" s="1">
        <v>59.86</v>
      </c>
      <c r="E3524" s="1" t="s">
        <v>5113</v>
      </c>
      <c r="F3524" s="1">
        <v>20</v>
      </c>
      <c r="G3524" s="1" t="str">
        <f t="shared" si="133"/>
        <v>20/25</v>
      </c>
      <c r="H3524" s="1">
        <v>2483</v>
      </c>
      <c r="I3524" s="1">
        <v>113</v>
      </c>
      <c r="J3524" s="1">
        <v>99.5</v>
      </c>
      <c r="K3524" s="1" t="s">
        <v>866</v>
      </c>
      <c r="L3524" s="1" t="s">
        <v>5103</v>
      </c>
      <c r="M3524" s="1">
        <v>2015</v>
      </c>
      <c r="N3524" s="1">
        <v>43.895045257700403</v>
      </c>
      <c r="O3524" s="1">
        <v>-80.368196560095996</v>
      </c>
      <c r="P3524" s="1" t="s">
        <v>2008</v>
      </c>
      <c r="Q3524" s="1" t="s">
        <v>3990</v>
      </c>
      <c r="R3524" s="1" t="s">
        <v>22</v>
      </c>
    </row>
    <row r="3525" spans="1:18" hidden="1" x14ac:dyDescent="0.3">
      <c r="A3525" s="1" t="s">
        <v>2941</v>
      </c>
      <c r="B3525" s="1" t="s">
        <v>2941</v>
      </c>
      <c r="C3525" s="1" t="s">
        <v>3988</v>
      </c>
      <c r="D3525" s="1">
        <v>59.86</v>
      </c>
      <c r="E3525" s="1" t="s">
        <v>5114</v>
      </c>
      <c r="F3525" s="1">
        <v>21</v>
      </c>
      <c r="G3525" s="1" t="str">
        <f t="shared" si="133"/>
        <v>21/25</v>
      </c>
      <c r="H3525" s="1">
        <v>2483</v>
      </c>
      <c r="I3525" s="1">
        <v>113</v>
      </c>
      <c r="J3525" s="1">
        <v>99.5</v>
      </c>
      <c r="K3525" s="1" t="s">
        <v>866</v>
      </c>
      <c r="L3525" s="1" t="s">
        <v>5103</v>
      </c>
      <c r="M3525" s="1">
        <v>2015</v>
      </c>
      <c r="N3525" s="1">
        <v>43.906192939982297</v>
      </c>
      <c r="O3525" s="1">
        <v>-80.366886626543902</v>
      </c>
      <c r="P3525" s="1" t="s">
        <v>2008</v>
      </c>
      <c r="Q3525" s="1" t="s">
        <v>3990</v>
      </c>
      <c r="R3525" s="1" t="s">
        <v>22</v>
      </c>
    </row>
    <row r="3526" spans="1:18" hidden="1" x14ac:dyDescent="0.3">
      <c r="A3526" s="1" t="s">
        <v>2941</v>
      </c>
      <c r="B3526" s="1" t="s">
        <v>2941</v>
      </c>
      <c r="C3526" s="1" t="s">
        <v>3988</v>
      </c>
      <c r="D3526" s="1">
        <v>59.86</v>
      </c>
      <c r="E3526" s="1" t="s">
        <v>5115</v>
      </c>
      <c r="F3526" s="1">
        <v>22</v>
      </c>
      <c r="G3526" s="1" t="str">
        <f t="shared" si="133"/>
        <v>22/25</v>
      </c>
      <c r="H3526" s="1">
        <v>2483</v>
      </c>
      <c r="I3526" s="1">
        <v>113</v>
      </c>
      <c r="J3526" s="1">
        <v>99.5</v>
      </c>
      <c r="K3526" s="1" t="s">
        <v>866</v>
      </c>
      <c r="L3526" s="1" t="s">
        <v>5103</v>
      </c>
      <c r="M3526" s="1">
        <v>2015</v>
      </c>
      <c r="N3526" s="1">
        <v>43.9080965723331</v>
      </c>
      <c r="O3526" s="1">
        <v>-80.358324271090595</v>
      </c>
      <c r="P3526" s="1" t="s">
        <v>2008</v>
      </c>
      <c r="Q3526" s="1" t="s">
        <v>3990</v>
      </c>
      <c r="R3526" s="1" t="s">
        <v>22</v>
      </c>
    </row>
    <row r="3527" spans="1:18" hidden="1" x14ac:dyDescent="0.3">
      <c r="A3527" s="1" t="s">
        <v>2941</v>
      </c>
      <c r="B3527" s="1" t="s">
        <v>2941</v>
      </c>
      <c r="C3527" s="1" t="s">
        <v>3988</v>
      </c>
      <c r="D3527" s="1">
        <v>59.86</v>
      </c>
      <c r="E3527" s="1" t="s">
        <v>5116</v>
      </c>
      <c r="F3527" s="1">
        <v>23</v>
      </c>
      <c r="G3527" s="1" t="str">
        <f t="shared" si="133"/>
        <v>23/25</v>
      </c>
      <c r="H3527" s="1">
        <v>2483</v>
      </c>
      <c r="I3527" s="1">
        <v>113</v>
      </c>
      <c r="J3527" s="1">
        <v>99.5</v>
      </c>
      <c r="K3527" s="1" t="s">
        <v>866</v>
      </c>
      <c r="L3527" s="1" t="s">
        <v>5103</v>
      </c>
      <c r="M3527" s="1">
        <v>2015</v>
      </c>
      <c r="N3527" s="1">
        <v>43.9217401520294</v>
      </c>
      <c r="O3527" s="1">
        <v>-80.357057849213902</v>
      </c>
      <c r="P3527" s="1" t="s">
        <v>2008</v>
      </c>
      <c r="Q3527" s="1" t="s">
        <v>3990</v>
      </c>
      <c r="R3527" s="1" t="s">
        <v>22</v>
      </c>
    </row>
    <row r="3528" spans="1:18" hidden="1" x14ac:dyDescent="0.3">
      <c r="A3528" s="1" t="s">
        <v>2941</v>
      </c>
      <c r="B3528" s="1" t="s">
        <v>2941</v>
      </c>
      <c r="C3528" s="1" t="s">
        <v>3988</v>
      </c>
      <c r="D3528" s="1">
        <v>59.86</v>
      </c>
      <c r="E3528" s="1" t="s">
        <v>5117</v>
      </c>
      <c r="F3528" s="1">
        <v>24</v>
      </c>
      <c r="G3528" s="1" t="str">
        <f t="shared" si="133"/>
        <v>24/25</v>
      </c>
      <c r="H3528" s="1">
        <v>2483</v>
      </c>
      <c r="I3528" s="1">
        <v>113</v>
      </c>
      <c r="J3528" s="1">
        <v>99.5</v>
      </c>
      <c r="K3528" s="1" t="s">
        <v>866</v>
      </c>
      <c r="L3528" s="1" t="s">
        <v>5103</v>
      </c>
      <c r="M3528" s="1">
        <v>2015</v>
      </c>
      <c r="N3528" s="1">
        <v>43.929079416522598</v>
      </c>
      <c r="O3528" s="1">
        <v>-80.343552522254996</v>
      </c>
      <c r="P3528" s="1" t="s">
        <v>2008</v>
      </c>
      <c r="Q3528" s="1" t="s">
        <v>3990</v>
      </c>
      <c r="R3528" s="1" t="s">
        <v>22</v>
      </c>
    </row>
    <row r="3529" spans="1:18" hidden="1" x14ac:dyDescent="0.3">
      <c r="A3529" s="1" t="s">
        <v>2941</v>
      </c>
      <c r="B3529" s="1" t="s">
        <v>2941</v>
      </c>
      <c r="C3529" s="1" t="s">
        <v>3988</v>
      </c>
      <c r="D3529" s="1">
        <v>59.86</v>
      </c>
      <c r="E3529" s="1" t="s">
        <v>5118</v>
      </c>
      <c r="F3529" s="1">
        <v>25</v>
      </c>
      <c r="G3529" s="1" t="str">
        <f t="shared" si="133"/>
        <v>25/25</v>
      </c>
      <c r="H3529" s="1">
        <v>2483</v>
      </c>
      <c r="I3529" s="1">
        <v>113</v>
      </c>
      <c r="J3529" s="1">
        <v>99.5</v>
      </c>
      <c r="K3529" s="1" t="s">
        <v>866</v>
      </c>
      <c r="L3529" s="1" t="s">
        <v>5103</v>
      </c>
      <c r="M3529" s="1">
        <v>2015</v>
      </c>
      <c r="N3529" s="1">
        <v>43.9232839977279</v>
      </c>
      <c r="O3529" s="1">
        <v>-80.341233862410704</v>
      </c>
      <c r="P3529" s="1" t="s">
        <v>2008</v>
      </c>
      <c r="Q3529" s="1" t="s">
        <v>3990</v>
      </c>
      <c r="R3529" s="1" t="s">
        <v>22</v>
      </c>
    </row>
    <row r="3530" spans="1:18" hidden="1" x14ac:dyDescent="0.3">
      <c r="A3530" s="1" t="s">
        <v>2941</v>
      </c>
      <c r="B3530" s="1" t="s">
        <v>2941</v>
      </c>
      <c r="C3530" s="1" t="s">
        <v>3833</v>
      </c>
      <c r="D3530" s="1">
        <v>98.9</v>
      </c>
      <c r="E3530" s="1" t="s">
        <v>2389</v>
      </c>
      <c r="F3530" s="1">
        <v>1</v>
      </c>
      <c r="G3530" s="1" t="str">
        <f t="shared" ref="G3530:G3572" si="134">F3530&amp;"/"&amp;43</f>
        <v>1/43</v>
      </c>
      <c r="H3530" s="1">
        <v>2300</v>
      </c>
      <c r="I3530" s="1">
        <v>101</v>
      </c>
      <c r="J3530" s="1">
        <v>80</v>
      </c>
      <c r="K3530" s="1" t="s">
        <v>866</v>
      </c>
      <c r="L3530" s="1" t="s">
        <v>2044</v>
      </c>
      <c r="M3530" s="1">
        <v>2011</v>
      </c>
      <c r="N3530" s="1">
        <v>48.790033429706</v>
      </c>
      <c r="O3530" s="1">
        <v>-88.838679312162299</v>
      </c>
      <c r="Q3530" s="1" t="s">
        <v>3834</v>
      </c>
      <c r="R3530" s="1" t="s">
        <v>22</v>
      </c>
    </row>
    <row r="3531" spans="1:18" hidden="1" x14ac:dyDescent="0.3">
      <c r="A3531" s="1" t="s">
        <v>2941</v>
      </c>
      <c r="B3531" s="1" t="s">
        <v>2941</v>
      </c>
      <c r="C3531" s="1" t="s">
        <v>3833</v>
      </c>
      <c r="D3531" s="1">
        <v>98.9</v>
      </c>
      <c r="E3531" s="1" t="s">
        <v>3835</v>
      </c>
      <c r="F3531" s="1">
        <v>2</v>
      </c>
      <c r="G3531" s="1" t="str">
        <f t="shared" si="134"/>
        <v>2/43</v>
      </c>
      <c r="H3531" s="1">
        <v>2300</v>
      </c>
      <c r="I3531" s="1">
        <v>101</v>
      </c>
      <c r="J3531" s="1">
        <v>80</v>
      </c>
      <c r="K3531" s="1" t="s">
        <v>866</v>
      </c>
      <c r="L3531" s="1" t="s">
        <v>2044</v>
      </c>
      <c r="M3531" s="1">
        <v>2011</v>
      </c>
      <c r="N3531" s="1">
        <v>48.7901307930927</v>
      </c>
      <c r="O3531" s="1">
        <v>-88.8339603029834</v>
      </c>
      <c r="Q3531" s="1" t="s">
        <v>3834</v>
      </c>
      <c r="R3531" s="1" t="s">
        <v>22</v>
      </c>
    </row>
    <row r="3532" spans="1:18" hidden="1" x14ac:dyDescent="0.3">
      <c r="A3532" s="1" t="s">
        <v>2941</v>
      </c>
      <c r="B3532" s="1" t="s">
        <v>2941</v>
      </c>
      <c r="C3532" s="1" t="s">
        <v>3833</v>
      </c>
      <c r="D3532" s="1">
        <v>98.9</v>
      </c>
      <c r="E3532" s="1" t="s">
        <v>3836</v>
      </c>
      <c r="F3532" s="1">
        <v>3</v>
      </c>
      <c r="G3532" s="1" t="str">
        <f t="shared" si="134"/>
        <v>3/43</v>
      </c>
      <c r="H3532" s="1">
        <v>2300</v>
      </c>
      <c r="I3532" s="1">
        <v>101</v>
      </c>
      <c r="J3532" s="1">
        <v>80</v>
      </c>
      <c r="K3532" s="1" t="s">
        <v>866</v>
      </c>
      <c r="L3532" s="1" t="s">
        <v>2044</v>
      </c>
      <c r="M3532" s="1">
        <v>2011</v>
      </c>
      <c r="N3532" s="1">
        <v>48.7912939458393</v>
      </c>
      <c r="O3532" s="1">
        <v>-88.829485664359893</v>
      </c>
      <c r="Q3532" s="1" t="s">
        <v>3834</v>
      </c>
      <c r="R3532" s="1" t="s">
        <v>22</v>
      </c>
    </row>
    <row r="3533" spans="1:18" hidden="1" x14ac:dyDescent="0.3">
      <c r="A3533" s="1" t="s">
        <v>2941</v>
      </c>
      <c r="B3533" s="1" t="s">
        <v>2941</v>
      </c>
      <c r="C3533" s="1" t="s">
        <v>3833</v>
      </c>
      <c r="D3533" s="1">
        <v>98.9</v>
      </c>
      <c r="E3533" s="1" t="s">
        <v>3837</v>
      </c>
      <c r="F3533" s="1">
        <v>4</v>
      </c>
      <c r="G3533" s="1" t="str">
        <f t="shared" si="134"/>
        <v>4/43</v>
      </c>
      <c r="H3533" s="1">
        <v>2300</v>
      </c>
      <c r="I3533" s="1">
        <v>101</v>
      </c>
      <c r="J3533" s="1">
        <v>80</v>
      </c>
      <c r="K3533" s="1" t="s">
        <v>866</v>
      </c>
      <c r="L3533" s="1" t="s">
        <v>2044</v>
      </c>
      <c r="M3533" s="1">
        <v>2011</v>
      </c>
      <c r="N3533" s="1">
        <v>48.793623525987798</v>
      </c>
      <c r="O3533" s="1">
        <v>-88.825422040279605</v>
      </c>
      <c r="Q3533" s="1" t="s">
        <v>3834</v>
      </c>
      <c r="R3533" s="1" t="s">
        <v>22</v>
      </c>
    </row>
    <row r="3534" spans="1:18" hidden="1" x14ac:dyDescent="0.3">
      <c r="A3534" s="1" t="s">
        <v>2941</v>
      </c>
      <c r="B3534" s="1" t="s">
        <v>2941</v>
      </c>
      <c r="C3534" s="1" t="s">
        <v>3833</v>
      </c>
      <c r="D3534" s="1">
        <v>98.9</v>
      </c>
      <c r="E3534" s="1" t="s">
        <v>3838</v>
      </c>
      <c r="F3534" s="1">
        <v>5</v>
      </c>
      <c r="G3534" s="1" t="str">
        <f t="shared" si="134"/>
        <v>5/43</v>
      </c>
      <c r="H3534" s="1">
        <v>2300</v>
      </c>
      <c r="I3534" s="1">
        <v>101</v>
      </c>
      <c r="J3534" s="1">
        <v>80</v>
      </c>
      <c r="K3534" s="1" t="s">
        <v>866</v>
      </c>
      <c r="L3534" s="1" t="s">
        <v>2044</v>
      </c>
      <c r="M3534" s="1">
        <v>2011</v>
      </c>
      <c r="N3534" s="1">
        <v>48.7937815943407</v>
      </c>
      <c r="O3534" s="1">
        <v>-88.817532305064304</v>
      </c>
      <c r="Q3534" s="1" t="s">
        <v>3834</v>
      </c>
      <c r="R3534" s="1" t="s">
        <v>22</v>
      </c>
    </row>
    <row r="3535" spans="1:18" hidden="1" x14ac:dyDescent="0.3">
      <c r="A3535" s="1" t="s">
        <v>2941</v>
      </c>
      <c r="B3535" s="1" t="s">
        <v>2941</v>
      </c>
      <c r="C3535" s="1" t="s">
        <v>3833</v>
      </c>
      <c r="D3535" s="1">
        <v>98.9</v>
      </c>
      <c r="E3535" s="1" t="s">
        <v>3839</v>
      </c>
      <c r="F3535" s="1">
        <v>6</v>
      </c>
      <c r="G3535" s="1" t="str">
        <f t="shared" si="134"/>
        <v>6/43</v>
      </c>
      <c r="H3535" s="1">
        <v>2300</v>
      </c>
      <c r="I3535" s="1">
        <v>101</v>
      </c>
      <c r="J3535" s="1">
        <v>80</v>
      </c>
      <c r="K3535" s="1" t="s">
        <v>866</v>
      </c>
      <c r="L3535" s="1" t="s">
        <v>2044</v>
      </c>
      <c r="M3535" s="1">
        <v>2011</v>
      </c>
      <c r="N3535" s="1">
        <v>48.795648213499298</v>
      </c>
      <c r="O3535" s="1">
        <v>-88.814177084856397</v>
      </c>
      <c r="Q3535" s="1" t="s">
        <v>3834</v>
      </c>
      <c r="R3535" s="1" t="s">
        <v>22</v>
      </c>
    </row>
    <row r="3536" spans="1:18" hidden="1" x14ac:dyDescent="0.3">
      <c r="A3536" s="1" t="s">
        <v>2941</v>
      </c>
      <c r="B3536" s="1" t="s">
        <v>2941</v>
      </c>
      <c r="C3536" s="1" t="s">
        <v>3833</v>
      </c>
      <c r="D3536" s="1">
        <v>98.9</v>
      </c>
      <c r="E3536" s="1" t="s">
        <v>3840</v>
      </c>
      <c r="F3536" s="1">
        <v>7</v>
      </c>
      <c r="G3536" s="1" t="str">
        <f t="shared" si="134"/>
        <v>7/43</v>
      </c>
      <c r="H3536" s="1">
        <v>2300</v>
      </c>
      <c r="I3536" s="1">
        <v>101</v>
      </c>
      <c r="J3536" s="1">
        <v>80</v>
      </c>
      <c r="K3536" s="1" t="s">
        <v>866</v>
      </c>
      <c r="L3536" s="1" t="s">
        <v>2044</v>
      </c>
      <c r="M3536" s="1">
        <v>2011</v>
      </c>
      <c r="N3536" s="1">
        <v>48.792612060840902</v>
      </c>
      <c r="O3536" s="1">
        <v>-88.8036454074537</v>
      </c>
      <c r="Q3536" s="1" t="s">
        <v>3834</v>
      </c>
      <c r="R3536" s="1" t="s">
        <v>22</v>
      </c>
    </row>
    <row r="3537" spans="1:18" hidden="1" x14ac:dyDescent="0.3">
      <c r="A3537" s="1" t="s">
        <v>2941</v>
      </c>
      <c r="B3537" s="1" t="s">
        <v>2941</v>
      </c>
      <c r="C3537" s="1" t="s">
        <v>3833</v>
      </c>
      <c r="D3537" s="1">
        <v>98.9</v>
      </c>
      <c r="E3537" s="1" t="s">
        <v>3841</v>
      </c>
      <c r="F3537" s="1">
        <v>8</v>
      </c>
      <c r="G3537" s="1" t="str">
        <f t="shared" si="134"/>
        <v>8/43</v>
      </c>
      <c r="H3537" s="1">
        <v>2300</v>
      </c>
      <c r="I3537" s="1">
        <v>101</v>
      </c>
      <c r="J3537" s="1">
        <v>80</v>
      </c>
      <c r="K3537" s="1" t="s">
        <v>866</v>
      </c>
      <c r="L3537" s="1" t="s">
        <v>2044</v>
      </c>
      <c r="M3537" s="1">
        <v>2011</v>
      </c>
      <c r="N3537" s="1">
        <v>48.795959699927799</v>
      </c>
      <c r="O3537" s="1">
        <v>-88.794950191069404</v>
      </c>
      <c r="Q3537" s="1" t="s">
        <v>3834</v>
      </c>
      <c r="R3537" s="1" t="s">
        <v>22</v>
      </c>
    </row>
    <row r="3538" spans="1:18" hidden="1" x14ac:dyDescent="0.3">
      <c r="A3538" s="1" t="s">
        <v>2941</v>
      </c>
      <c r="B3538" s="1" t="s">
        <v>2941</v>
      </c>
      <c r="C3538" s="1" t="s">
        <v>3833</v>
      </c>
      <c r="D3538" s="1">
        <v>98.9</v>
      </c>
      <c r="E3538" s="1" t="s">
        <v>3842</v>
      </c>
      <c r="F3538" s="1">
        <v>9</v>
      </c>
      <c r="G3538" s="1" t="str">
        <f t="shared" si="134"/>
        <v>9/43</v>
      </c>
      <c r="H3538" s="1">
        <v>2300</v>
      </c>
      <c r="I3538" s="1">
        <v>101</v>
      </c>
      <c r="J3538" s="1">
        <v>80</v>
      </c>
      <c r="K3538" s="1" t="s">
        <v>866</v>
      </c>
      <c r="L3538" s="1" t="s">
        <v>2044</v>
      </c>
      <c r="M3538" s="1">
        <v>2011</v>
      </c>
      <c r="N3538" s="1">
        <v>48.797992562079997</v>
      </c>
      <c r="O3538" s="1">
        <v>-88.791183425529795</v>
      </c>
      <c r="Q3538" s="1" t="s">
        <v>3834</v>
      </c>
      <c r="R3538" s="1" t="s">
        <v>22</v>
      </c>
    </row>
    <row r="3539" spans="1:18" hidden="1" x14ac:dyDescent="0.3">
      <c r="A3539" s="1" t="s">
        <v>2941</v>
      </c>
      <c r="B3539" s="1" t="s">
        <v>2941</v>
      </c>
      <c r="C3539" s="1" t="s">
        <v>3833</v>
      </c>
      <c r="D3539" s="1">
        <v>98.9</v>
      </c>
      <c r="E3539" s="1" t="s">
        <v>3843</v>
      </c>
      <c r="F3539" s="1">
        <v>10</v>
      </c>
      <c r="G3539" s="1" t="str">
        <f t="shared" si="134"/>
        <v>10/43</v>
      </c>
      <c r="H3539" s="1">
        <v>2300</v>
      </c>
      <c r="I3539" s="1">
        <v>101</v>
      </c>
      <c r="J3539" s="1">
        <v>80</v>
      </c>
      <c r="K3539" s="1" t="s">
        <v>866</v>
      </c>
      <c r="L3539" s="1" t="s">
        <v>2044</v>
      </c>
      <c r="M3539" s="1">
        <v>2011</v>
      </c>
      <c r="N3539" s="1">
        <v>48.8004710198705</v>
      </c>
      <c r="O3539" s="1">
        <v>-88.785746079732903</v>
      </c>
      <c r="Q3539" s="1" t="s">
        <v>3834</v>
      </c>
      <c r="R3539" s="1" t="s">
        <v>22</v>
      </c>
    </row>
    <row r="3540" spans="1:18" hidden="1" x14ac:dyDescent="0.3">
      <c r="A3540" s="1" t="s">
        <v>2941</v>
      </c>
      <c r="B3540" s="1" t="s">
        <v>2941</v>
      </c>
      <c r="C3540" s="1" t="s">
        <v>3833</v>
      </c>
      <c r="D3540" s="1">
        <v>98.9</v>
      </c>
      <c r="E3540" s="1" t="s">
        <v>3844</v>
      </c>
      <c r="F3540" s="1">
        <v>11</v>
      </c>
      <c r="G3540" s="1" t="str">
        <f t="shared" si="134"/>
        <v>11/43</v>
      </c>
      <c r="H3540" s="1">
        <v>2300</v>
      </c>
      <c r="I3540" s="1">
        <v>101</v>
      </c>
      <c r="J3540" s="1">
        <v>80</v>
      </c>
      <c r="K3540" s="1" t="s">
        <v>866</v>
      </c>
      <c r="L3540" s="1" t="s">
        <v>2044</v>
      </c>
      <c r="M3540" s="1">
        <v>2011</v>
      </c>
      <c r="N3540" s="1">
        <v>48.761683979509897</v>
      </c>
      <c r="O3540" s="1">
        <v>-88.830716519135905</v>
      </c>
      <c r="Q3540" s="1" t="s">
        <v>3834</v>
      </c>
      <c r="R3540" s="1" t="s">
        <v>22</v>
      </c>
    </row>
    <row r="3541" spans="1:18" hidden="1" x14ac:dyDescent="0.3">
      <c r="A3541" s="1" t="s">
        <v>2941</v>
      </c>
      <c r="B3541" s="1" t="s">
        <v>2941</v>
      </c>
      <c r="C3541" s="1" t="s">
        <v>3833</v>
      </c>
      <c r="D3541" s="1">
        <v>98.9</v>
      </c>
      <c r="E3541" s="1" t="s">
        <v>3845</v>
      </c>
      <c r="F3541" s="1">
        <v>12</v>
      </c>
      <c r="G3541" s="1" t="str">
        <f t="shared" si="134"/>
        <v>12/43</v>
      </c>
      <c r="H3541" s="1">
        <v>2300</v>
      </c>
      <c r="I3541" s="1">
        <v>101</v>
      </c>
      <c r="J3541" s="1">
        <v>80</v>
      </c>
      <c r="K3541" s="1" t="s">
        <v>866</v>
      </c>
      <c r="L3541" s="1" t="s">
        <v>2044</v>
      </c>
      <c r="M3541" s="1">
        <v>2011</v>
      </c>
      <c r="N3541" s="1">
        <v>48.763444369976298</v>
      </c>
      <c r="O3541" s="1">
        <v>-88.826426617796301</v>
      </c>
      <c r="Q3541" s="1" t="s">
        <v>3834</v>
      </c>
      <c r="R3541" s="1" t="s">
        <v>22</v>
      </c>
    </row>
    <row r="3542" spans="1:18" hidden="1" x14ac:dyDescent="0.3">
      <c r="A3542" s="1" t="s">
        <v>2941</v>
      </c>
      <c r="B3542" s="1" t="s">
        <v>2941</v>
      </c>
      <c r="C3542" s="1" t="s">
        <v>3833</v>
      </c>
      <c r="D3542" s="1">
        <v>98.9</v>
      </c>
      <c r="E3542" s="1" t="s">
        <v>3846</v>
      </c>
      <c r="F3542" s="1">
        <v>13</v>
      </c>
      <c r="G3542" s="1" t="str">
        <f t="shared" si="134"/>
        <v>13/43</v>
      </c>
      <c r="H3542" s="1">
        <v>2300</v>
      </c>
      <c r="I3542" s="1">
        <v>101</v>
      </c>
      <c r="J3542" s="1">
        <v>80</v>
      </c>
      <c r="K3542" s="1" t="s">
        <v>866</v>
      </c>
      <c r="L3542" s="1" t="s">
        <v>2044</v>
      </c>
      <c r="M3542" s="1">
        <v>2011</v>
      </c>
      <c r="N3542" s="1">
        <v>48.765067257347098</v>
      </c>
      <c r="O3542" s="1">
        <v>-88.822409540135197</v>
      </c>
      <c r="Q3542" s="1" t="s">
        <v>3834</v>
      </c>
      <c r="R3542" s="1" t="s">
        <v>22</v>
      </c>
    </row>
    <row r="3543" spans="1:18" hidden="1" x14ac:dyDescent="0.3">
      <c r="A3543" s="1" t="s">
        <v>2941</v>
      </c>
      <c r="B3543" s="1" t="s">
        <v>2941</v>
      </c>
      <c r="C3543" s="1" t="s">
        <v>3833</v>
      </c>
      <c r="D3543" s="1">
        <v>98.9</v>
      </c>
      <c r="E3543" s="1" t="s">
        <v>3847</v>
      </c>
      <c r="F3543" s="1">
        <v>14</v>
      </c>
      <c r="G3543" s="1" t="str">
        <f t="shared" si="134"/>
        <v>14/43</v>
      </c>
      <c r="H3543" s="1">
        <v>2300</v>
      </c>
      <c r="I3543" s="1">
        <v>101</v>
      </c>
      <c r="J3543" s="1">
        <v>80</v>
      </c>
      <c r="K3543" s="1" t="s">
        <v>866</v>
      </c>
      <c r="L3543" s="1" t="s">
        <v>2044</v>
      </c>
      <c r="M3543" s="1">
        <v>2011</v>
      </c>
      <c r="N3543" s="1">
        <v>48.7622721150628</v>
      </c>
      <c r="O3543" s="1">
        <v>-88.810105364924794</v>
      </c>
      <c r="Q3543" s="1" t="s">
        <v>3834</v>
      </c>
      <c r="R3543" s="1" t="s">
        <v>22</v>
      </c>
    </row>
    <row r="3544" spans="1:18" hidden="1" x14ac:dyDescent="0.3">
      <c r="A3544" s="1" t="s">
        <v>2941</v>
      </c>
      <c r="B3544" s="1" t="s">
        <v>2941</v>
      </c>
      <c r="C3544" s="1" t="s">
        <v>3833</v>
      </c>
      <c r="D3544" s="1">
        <v>98.9</v>
      </c>
      <c r="E3544" s="1" t="s">
        <v>3848</v>
      </c>
      <c r="F3544" s="1">
        <v>15</v>
      </c>
      <c r="G3544" s="1" t="str">
        <f t="shared" si="134"/>
        <v>15/43</v>
      </c>
      <c r="H3544" s="1">
        <v>2300</v>
      </c>
      <c r="I3544" s="1">
        <v>101</v>
      </c>
      <c r="J3544" s="1">
        <v>80</v>
      </c>
      <c r="K3544" s="1" t="s">
        <v>866</v>
      </c>
      <c r="L3544" s="1" t="s">
        <v>2044</v>
      </c>
      <c r="M3544" s="1">
        <v>2011</v>
      </c>
      <c r="N3544" s="1">
        <v>48.7638391829529</v>
      </c>
      <c r="O3544" s="1">
        <v>-88.806008381191305</v>
      </c>
      <c r="Q3544" s="1" t="s">
        <v>3834</v>
      </c>
      <c r="R3544" s="1" t="s">
        <v>22</v>
      </c>
    </row>
    <row r="3545" spans="1:18" hidden="1" x14ac:dyDescent="0.3">
      <c r="A3545" s="1" t="s">
        <v>2941</v>
      </c>
      <c r="B3545" s="1" t="s">
        <v>2941</v>
      </c>
      <c r="C3545" s="1" t="s">
        <v>3833</v>
      </c>
      <c r="D3545" s="1">
        <v>98.9</v>
      </c>
      <c r="E3545" s="1" t="s">
        <v>3849</v>
      </c>
      <c r="F3545" s="1">
        <v>16</v>
      </c>
      <c r="G3545" s="1" t="str">
        <f t="shared" si="134"/>
        <v>16/43</v>
      </c>
      <c r="H3545" s="1">
        <v>2300</v>
      </c>
      <c r="I3545" s="1">
        <v>101</v>
      </c>
      <c r="J3545" s="1">
        <v>80</v>
      </c>
      <c r="K3545" s="1" t="s">
        <v>866</v>
      </c>
      <c r="L3545" s="1" t="s">
        <v>2044</v>
      </c>
      <c r="M3545" s="1">
        <v>2011</v>
      </c>
      <c r="N3545" s="1">
        <v>48.763208338955401</v>
      </c>
      <c r="O3545" s="1">
        <v>-88.795119862569294</v>
      </c>
      <c r="Q3545" s="1" t="s">
        <v>3834</v>
      </c>
      <c r="R3545" s="1" t="s">
        <v>22</v>
      </c>
    </row>
    <row r="3546" spans="1:18" hidden="1" x14ac:dyDescent="0.3">
      <c r="A3546" s="1" t="s">
        <v>2941</v>
      </c>
      <c r="B3546" s="1" t="s">
        <v>2941</v>
      </c>
      <c r="C3546" s="1" t="s">
        <v>3833</v>
      </c>
      <c r="D3546" s="1">
        <v>98.9</v>
      </c>
      <c r="E3546" s="1" t="s">
        <v>3850</v>
      </c>
      <c r="F3546" s="1">
        <v>17</v>
      </c>
      <c r="G3546" s="1" t="str">
        <f t="shared" si="134"/>
        <v>17/43</v>
      </c>
      <c r="H3546" s="1">
        <v>2300</v>
      </c>
      <c r="I3546" s="1">
        <v>101</v>
      </c>
      <c r="J3546" s="1">
        <v>80</v>
      </c>
      <c r="K3546" s="1" t="s">
        <v>866</v>
      </c>
      <c r="L3546" s="1" t="s">
        <v>2044</v>
      </c>
      <c r="M3546" s="1">
        <v>2011</v>
      </c>
      <c r="N3546" s="1">
        <v>48.750874038009897</v>
      </c>
      <c r="O3546" s="1">
        <v>-88.825832652603694</v>
      </c>
      <c r="Q3546" s="1" t="s">
        <v>3834</v>
      </c>
      <c r="R3546" s="1" t="s">
        <v>22</v>
      </c>
    </row>
    <row r="3547" spans="1:18" hidden="1" x14ac:dyDescent="0.3">
      <c r="A3547" s="1" t="s">
        <v>2941</v>
      </c>
      <c r="B3547" s="1" t="s">
        <v>2941</v>
      </c>
      <c r="C3547" s="1" t="s">
        <v>3833</v>
      </c>
      <c r="D3547" s="1">
        <v>98.9</v>
      </c>
      <c r="E3547" s="1" t="s">
        <v>3851</v>
      </c>
      <c r="F3547" s="1">
        <v>18</v>
      </c>
      <c r="G3547" s="1" t="str">
        <f t="shared" si="134"/>
        <v>18/43</v>
      </c>
      <c r="H3547" s="1">
        <v>2300</v>
      </c>
      <c r="I3547" s="1">
        <v>101</v>
      </c>
      <c r="J3547" s="1">
        <v>80</v>
      </c>
      <c r="K3547" s="1" t="s">
        <v>866</v>
      </c>
      <c r="L3547" s="1" t="s">
        <v>2044</v>
      </c>
      <c r="M3547" s="1">
        <v>2011</v>
      </c>
      <c r="N3547" s="1">
        <v>48.752156658202701</v>
      </c>
      <c r="O3547" s="1">
        <v>-88.821103354707702</v>
      </c>
      <c r="Q3547" s="1" t="s">
        <v>3834</v>
      </c>
      <c r="R3547" s="1" t="s">
        <v>22</v>
      </c>
    </row>
    <row r="3548" spans="1:18" hidden="1" x14ac:dyDescent="0.3">
      <c r="A3548" s="1" t="s">
        <v>2941</v>
      </c>
      <c r="B3548" s="1" t="s">
        <v>2941</v>
      </c>
      <c r="C3548" s="1" t="s">
        <v>3833</v>
      </c>
      <c r="D3548" s="1">
        <v>98.9</v>
      </c>
      <c r="E3548" s="1" t="s">
        <v>3852</v>
      </c>
      <c r="F3548" s="1">
        <v>19</v>
      </c>
      <c r="G3548" s="1" t="str">
        <f t="shared" si="134"/>
        <v>19/43</v>
      </c>
      <c r="H3548" s="1">
        <v>2300</v>
      </c>
      <c r="I3548" s="1">
        <v>101</v>
      </c>
      <c r="J3548" s="1">
        <v>80</v>
      </c>
      <c r="K3548" s="1" t="s">
        <v>866</v>
      </c>
      <c r="L3548" s="1" t="s">
        <v>2044</v>
      </c>
      <c r="M3548" s="1">
        <v>2011</v>
      </c>
      <c r="N3548" s="1">
        <v>48.754092088247802</v>
      </c>
      <c r="O3548" s="1">
        <v>-88.817830250807503</v>
      </c>
      <c r="Q3548" s="1" t="s">
        <v>3834</v>
      </c>
      <c r="R3548" s="1" t="s">
        <v>22</v>
      </c>
    </row>
    <row r="3549" spans="1:18" hidden="1" x14ac:dyDescent="0.3">
      <c r="A3549" s="1" t="s">
        <v>2941</v>
      </c>
      <c r="B3549" s="1" t="s">
        <v>2941</v>
      </c>
      <c r="C3549" s="1" t="s">
        <v>3833</v>
      </c>
      <c r="D3549" s="1">
        <v>98.9</v>
      </c>
      <c r="E3549" s="1" t="s">
        <v>3853</v>
      </c>
      <c r="F3549" s="1">
        <v>20</v>
      </c>
      <c r="G3549" s="1" t="str">
        <f t="shared" si="134"/>
        <v>20/43</v>
      </c>
      <c r="H3549" s="1">
        <v>2300</v>
      </c>
      <c r="I3549" s="1">
        <v>101</v>
      </c>
      <c r="J3549" s="1">
        <v>80</v>
      </c>
      <c r="K3549" s="1" t="s">
        <v>866</v>
      </c>
      <c r="L3549" s="1" t="s">
        <v>2044</v>
      </c>
      <c r="M3549" s="1">
        <v>2011</v>
      </c>
      <c r="N3549" s="1">
        <v>48.755547224217501</v>
      </c>
      <c r="O3549" s="1">
        <v>-88.813349026764598</v>
      </c>
      <c r="Q3549" s="1" t="s">
        <v>3834</v>
      </c>
      <c r="R3549" s="1" t="s">
        <v>22</v>
      </c>
    </row>
    <row r="3550" spans="1:18" hidden="1" x14ac:dyDescent="0.3">
      <c r="A3550" s="1" t="s">
        <v>2941</v>
      </c>
      <c r="B3550" s="1" t="s">
        <v>2941</v>
      </c>
      <c r="C3550" s="1" t="s">
        <v>3833</v>
      </c>
      <c r="D3550" s="1">
        <v>98.9</v>
      </c>
      <c r="E3550" s="1" t="s">
        <v>3854</v>
      </c>
      <c r="F3550" s="1">
        <v>21</v>
      </c>
      <c r="G3550" s="1" t="str">
        <f t="shared" si="134"/>
        <v>21/43</v>
      </c>
      <c r="H3550" s="1">
        <v>2300</v>
      </c>
      <c r="I3550" s="1">
        <v>101</v>
      </c>
      <c r="J3550" s="1">
        <v>80</v>
      </c>
      <c r="K3550" s="1" t="s">
        <v>866</v>
      </c>
      <c r="L3550" s="1" t="s">
        <v>2044</v>
      </c>
      <c r="M3550" s="1">
        <v>2011</v>
      </c>
      <c r="N3550" s="1">
        <v>48.7345815282087</v>
      </c>
      <c r="O3550" s="1">
        <v>-88.840950006517104</v>
      </c>
      <c r="Q3550" s="1" t="s">
        <v>3834</v>
      </c>
      <c r="R3550" s="1" t="s">
        <v>22</v>
      </c>
    </row>
    <row r="3551" spans="1:18" hidden="1" x14ac:dyDescent="0.3">
      <c r="A3551" s="1" t="s">
        <v>2941</v>
      </c>
      <c r="B3551" s="1" t="s">
        <v>2941</v>
      </c>
      <c r="C3551" s="1" t="s">
        <v>3833</v>
      </c>
      <c r="D3551" s="1">
        <v>98.9</v>
      </c>
      <c r="E3551" s="1" t="s">
        <v>3855</v>
      </c>
      <c r="F3551" s="1">
        <v>22</v>
      </c>
      <c r="G3551" s="1" t="str">
        <f t="shared" si="134"/>
        <v>22/43</v>
      </c>
      <c r="H3551" s="1">
        <v>2300</v>
      </c>
      <c r="I3551" s="1">
        <v>101</v>
      </c>
      <c r="J3551" s="1">
        <v>80</v>
      </c>
      <c r="K3551" s="1" t="s">
        <v>866</v>
      </c>
      <c r="L3551" s="1" t="s">
        <v>2044</v>
      </c>
      <c r="M3551" s="1">
        <v>2011</v>
      </c>
      <c r="N3551" s="1">
        <v>48.737991401403903</v>
      </c>
      <c r="O3551" s="1">
        <v>-88.837959512189698</v>
      </c>
      <c r="Q3551" s="1" t="s">
        <v>3834</v>
      </c>
      <c r="R3551" s="1" t="s">
        <v>22</v>
      </c>
    </row>
    <row r="3552" spans="1:18" hidden="1" x14ac:dyDescent="0.3">
      <c r="A3552" s="1" t="s">
        <v>2941</v>
      </c>
      <c r="B3552" s="1" t="s">
        <v>2941</v>
      </c>
      <c r="C3552" s="1" t="s">
        <v>3833</v>
      </c>
      <c r="D3552" s="1">
        <v>98.9</v>
      </c>
      <c r="E3552" s="1" t="s">
        <v>3856</v>
      </c>
      <c r="F3552" s="1">
        <v>23</v>
      </c>
      <c r="G3552" s="1" t="str">
        <f t="shared" si="134"/>
        <v>23/43</v>
      </c>
      <c r="H3552" s="1">
        <v>2300</v>
      </c>
      <c r="I3552" s="1">
        <v>101</v>
      </c>
      <c r="J3552" s="1">
        <v>80</v>
      </c>
      <c r="K3552" s="1" t="s">
        <v>866</v>
      </c>
      <c r="L3552" s="1" t="s">
        <v>2044</v>
      </c>
      <c r="M3552" s="1">
        <v>2011</v>
      </c>
      <c r="N3552" s="1">
        <v>48.740108460284297</v>
      </c>
      <c r="O3552" s="1">
        <v>-88.833809577379796</v>
      </c>
      <c r="Q3552" s="1" t="s">
        <v>3834</v>
      </c>
      <c r="R3552" s="1" t="s">
        <v>22</v>
      </c>
    </row>
    <row r="3553" spans="1:18" hidden="1" x14ac:dyDescent="0.3">
      <c r="A3553" s="1" t="s">
        <v>2941</v>
      </c>
      <c r="B3553" s="1" t="s">
        <v>2941</v>
      </c>
      <c r="C3553" s="1" t="s">
        <v>3833</v>
      </c>
      <c r="D3553" s="1">
        <v>98.9</v>
      </c>
      <c r="E3553" s="1" t="s">
        <v>3857</v>
      </c>
      <c r="F3553" s="1">
        <v>24</v>
      </c>
      <c r="G3553" s="1" t="str">
        <f t="shared" si="134"/>
        <v>24/43</v>
      </c>
      <c r="H3553" s="1">
        <v>2300</v>
      </c>
      <c r="I3553" s="1">
        <v>101</v>
      </c>
      <c r="J3553" s="1">
        <v>80</v>
      </c>
      <c r="K3553" s="1" t="s">
        <v>866</v>
      </c>
      <c r="L3553" s="1" t="s">
        <v>2044</v>
      </c>
      <c r="M3553" s="1">
        <v>2011</v>
      </c>
      <c r="N3553" s="1">
        <v>48.739272852018097</v>
      </c>
      <c r="O3553" s="1">
        <v>-88.826937949991304</v>
      </c>
      <c r="Q3553" s="1" t="s">
        <v>3834</v>
      </c>
      <c r="R3553" s="1" t="s">
        <v>22</v>
      </c>
    </row>
    <row r="3554" spans="1:18" hidden="1" x14ac:dyDescent="0.3">
      <c r="A3554" s="1" t="s">
        <v>2941</v>
      </c>
      <c r="B3554" s="1" t="s">
        <v>2941</v>
      </c>
      <c r="C3554" s="1" t="s">
        <v>3833</v>
      </c>
      <c r="D3554" s="1">
        <v>98.9</v>
      </c>
      <c r="E3554" s="1" t="s">
        <v>3858</v>
      </c>
      <c r="F3554" s="1">
        <v>25</v>
      </c>
      <c r="G3554" s="1" t="str">
        <f t="shared" si="134"/>
        <v>25/43</v>
      </c>
      <c r="H3554" s="1">
        <v>2300</v>
      </c>
      <c r="I3554" s="1">
        <v>101</v>
      </c>
      <c r="J3554" s="1">
        <v>80</v>
      </c>
      <c r="K3554" s="1" t="s">
        <v>866</v>
      </c>
      <c r="L3554" s="1" t="s">
        <v>2044</v>
      </c>
      <c r="M3554" s="1">
        <v>2011</v>
      </c>
      <c r="N3554" s="1">
        <v>48.790084049666802</v>
      </c>
      <c r="O3554" s="1">
        <v>-88.772436915001194</v>
      </c>
      <c r="Q3554" s="1" t="s">
        <v>3834</v>
      </c>
      <c r="R3554" s="1" t="s">
        <v>22</v>
      </c>
    </row>
    <row r="3555" spans="1:18" hidden="1" x14ac:dyDescent="0.3">
      <c r="A3555" s="1" t="s">
        <v>2941</v>
      </c>
      <c r="B3555" s="1" t="s">
        <v>2941</v>
      </c>
      <c r="C3555" s="1" t="s">
        <v>3833</v>
      </c>
      <c r="D3555" s="1">
        <v>98.9</v>
      </c>
      <c r="E3555" s="1" t="s">
        <v>3859</v>
      </c>
      <c r="F3555" s="1">
        <v>26</v>
      </c>
      <c r="G3555" s="1" t="str">
        <f t="shared" si="134"/>
        <v>26/43</v>
      </c>
      <c r="H3555" s="1">
        <v>2300</v>
      </c>
      <c r="I3555" s="1">
        <v>101</v>
      </c>
      <c r="J3555" s="1">
        <v>80</v>
      </c>
      <c r="K3555" s="1" t="s">
        <v>866</v>
      </c>
      <c r="L3555" s="1" t="s">
        <v>2044</v>
      </c>
      <c r="M3555" s="1">
        <v>2011</v>
      </c>
      <c r="N3555" s="1">
        <v>48.788086573009302</v>
      </c>
      <c r="O3555" s="1">
        <v>-88.776127094419905</v>
      </c>
      <c r="Q3555" s="1" t="s">
        <v>3834</v>
      </c>
      <c r="R3555" s="1" t="s">
        <v>22</v>
      </c>
    </row>
    <row r="3556" spans="1:18" hidden="1" x14ac:dyDescent="0.3">
      <c r="A3556" s="1" t="s">
        <v>2941</v>
      </c>
      <c r="B3556" s="1" t="s">
        <v>2941</v>
      </c>
      <c r="C3556" s="1" t="s">
        <v>3833</v>
      </c>
      <c r="D3556" s="1">
        <v>98.9</v>
      </c>
      <c r="E3556" s="1" t="s">
        <v>3860</v>
      </c>
      <c r="F3556" s="1">
        <v>27</v>
      </c>
      <c r="G3556" s="1" t="str">
        <f t="shared" si="134"/>
        <v>27/43</v>
      </c>
      <c r="H3556" s="1">
        <v>2300</v>
      </c>
      <c r="I3556" s="1">
        <v>101</v>
      </c>
      <c r="J3556" s="1">
        <v>80</v>
      </c>
      <c r="K3556" s="1" t="s">
        <v>866</v>
      </c>
      <c r="L3556" s="1" t="s">
        <v>2044</v>
      </c>
      <c r="M3556" s="1">
        <v>2011</v>
      </c>
      <c r="N3556" s="1">
        <v>48.778008216175898</v>
      </c>
      <c r="O3556" s="1">
        <v>-88.774321129759201</v>
      </c>
      <c r="Q3556" s="1" t="s">
        <v>3834</v>
      </c>
      <c r="R3556" s="1" t="s">
        <v>22</v>
      </c>
    </row>
    <row r="3557" spans="1:18" hidden="1" x14ac:dyDescent="0.3">
      <c r="A3557" s="1" t="s">
        <v>2941</v>
      </c>
      <c r="B3557" s="1" t="s">
        <v>2941</v>
      </c>
      <c r="C3557" s="1" t="s">
        <v>3833</v>
      </c>
      <c r="D3557" s="1">
        <v>98.9</v>
      </c>
      <c r="E3557" s="1" t="s">
        <v>3861</v>
      </c>
      <c r="F3557" s="1">
        <v>28</v>
      </c>
      <c r="G3557" s="1" t="str">
        <f t="shared" si="134"/>
        <v>28/43</v>
      </c>
      <c r="H3557" s="1">
        <v>2300</v>
      </c>
      <c r="I3557" s="1">
        <v>101</v>
      </c>
      <c r="J3557" s="1">
        <v>80</v>
      </c>
      <c r="K3557" s="1" t="s">
        <v>866</v>
      </c>
      <c r="L3557" s="1" t="s">
        <v>2044</v>
      </c>
      <c r="M3557" s="1">
        <v>2011</v>
      </c>
      <c r="N3557" s="1">
        <v>48.776450972279001</v>
      </c>
      <c r="O3557" s="1">
        <v>-88.778497790430606</v>
      </c>
      <c r="Q3557" s="1" t="s">
        <v>3834</v>
      </c>
      <c r="R3557" s="1" t="s">
        <v>22</v>
      </c>
    </row>
    <row r="3558" spans="1:18" hidden="1" x14ac:dyDescent="0.3">
      <c r="A3558" s="1" t="s">
        <v>2941</v>
      </c>
      <c r="B3558" s="1" t="s">
        <v>2941</v>
      </c>
      <c r="C3558" s="1" t="s">
        <v>3833</v>
      </c>
      <c r="D3558" s="1">
        <v>98.9</v>
      </c>
      <c r="E3558" s="1" t="s">
        <v>3862</v>
      </c>
      <c r="F3558" s="1">
        <v>29</v>
      </c>
      <c r="G3558" s="1" t="str">
        <f t="shared" si="134"/>
        <v>29/43</v>
      </c>
      <c r="H3558" s="1">
        <v>2300</v>
      </c>
      <c r="I3558" s="1">
        <v>101</v>
      </c>
      <c r="J3558" s="1">
        <v>80</v>
      </c>
      <c r="K3558" s="1" t="s">
        <v>866</v>
      </c>
      <c r="L3558" s="1" t="s">
        <v>2044</v>
      </c>
      <c r="M3558" s="1">
        <v>2011</v>
      </c>
      <c r="N3558" s="1">
        <v>48.767446505769399</v>
      </c>
      <c r="O3558" s="1">
        <v>-88.780090549345701</v>
      </c>
      <c r="Q3558" s="1" t="s">
        <v>3834</v>
      </c>
      <c r="R3558" s="1" t="s">
        <v>22</v>
      </c>
    </row>
    <row r="3559" spans="1:18" hidden="1" x14ac:dyDescent="0.3">
      <c r="A3559" s="1" t="s">
        <v>2941</v>
      </c>
      <c r="B3559" s="1" t="s">
        <v>2941</v>
      </c>
      <c r="C3559" s="1" t="s">
        <v>3833</v>
      </c>
      <c r="D3559" s="1">
        <v>98.9</v>
      </c>
      <c r="E3559" s="1" t="s">
        <v>3863</v>
      </c>
      <c r="F3559" s="1">
        <v>30</v>
      </c>
      <c r="G3559" s="1" t="str">
        <f t="shared" si="134"/>
        <v>30/43</v>
      </c>
      <c r="H3559" s="1">
        <v>2300</v>
      </c>
      <c r="I3559" s="1">
        <v>101</v>
      </c>
      <c r="J3559" s="1">
        <v>80</v>
      </c>
      <c r="K3559" s="1" t="s">
        <v>866</v>
      </c>
      <c r="L3559" s="1" t="s">
        <v>2044</v>
      </c>
      <c r="M3559" s="1">
        <v>2011</v>
      </c>
      <c r="N3559" s="1">
        <v>48.764908713859199</v>
      </c>
      <c r="O3559" s="1">
        <v>-88.784229025280794</v>
      </c>
      <c r="Q3559" s="1" t="s">
        <v>3834</v>
      </c>
      <c r="R3559" s="1" t="s">
        <v>22</v>
      </c>
    </row>
    <row r="3560" spans="1:18" hidden="1" x14ac:dyDescent="0.3">
      <c r="A3560" s="1" t="s">
        <v>2941</v>
      </c>
      <c r="B3560" s="1" t="s">
        <v>2941</v>
      </c>
      <c r="C3560" s="1" t="s">
        <v>3833</v>
      </c>
      <c r="D3560" s="1">
        <v>98.9</v>
      </c>
      <c r="E3560" s="1" t="s">
        <v>3864</v>
      </c>
      <c r="F3560" s="1">
        <v>31</v>
      </c>
      <c r="G3560" s="1" t="str">
        <f t="shared" si="134"/>
        <v>31/43</v>
      </c>
      <c r="H3560" s="1">
        <v>2300</v>
      </c>
      <c r="I3560" s="1">
        <v>101</v>
      </c>
      <c r="J3560" s="1">
        <v>80</v>
      </c>
      <c r="K3560" s="1" t="s">
        <v>866</v>
      </c>
      <c r="L3560" s="1" t="s">
        <v>2044</v>
      </c>
      <c r="M3560" s="1">
        <v>2011</v>
      </c>
      <c r="N3560" s="1">
        <v>48.769213925232798</v>
      </c>
      <c r="O3560" s="1">
        <v>-88.765994744042601</v>
      </c>
      <c r="Q3560" s="1" t="s">
        <v>3834</v>
      </c>
      <c r="R3560" s="1" t="s">
        <v>22</v>
      </c>
    </row>
    <row r="3561" spans="1:18" hidden="1" x14ac:dyDescent="0.3">
      <c r="A3561" s="1" t="s">
        <v>2941</v>
      </c>
      <c r="B3561" s="1" t="s">
        <v>2941</v>
      </c>
      <c r="C3561" s="1" t="s">
        <v>3833</v>
      </c>
      <c r="D3561" s="1">
        <v>98.9</v>
      </c>
      <c r="E3561" s="1" t="s">
        <v>3865</v>
      </c>
      <c r="F3561" s="1">
        <v>32</v>
      </c>
      <c r="G3561" s="1" t="str">
        <f t="shared" si="134"/>
        <v>32/43</v>
      </c>
      <c r="H3561" s="1">
        <v>2300</v>
      </c>
      <c r="I3561" s="1">
        <v>101</v>
      </c>
      <c r="J3561" s="1">
        <v>80</v>
      </c>
      <c r="K3561" s="1" t="s">
        <v>866</v>
      </c>
      <c r="L3561" s="1" t="s">
        <v>2044</v>
      </c>
      <c r="M3561" s="1">
        <v>2011</v>
      </c>
      <c r="N3561" s="1">
        <v>48.766405682048898</v>
      </c>
      <c r="O3561" s="1">
        <v>-88.769282465972907</v>
      </c>
      <c r="Q3561" s="1" t="s">
        <v>3834</v>
      </c>
      <c r="R3561" s="1" t="s">
        <v>22</v>
      </c>
    </row>
    <row r="3562" spans="1:18" hidden="1" x14ac:dyDescent="0.3">
      <c r="A3562" s="1" t="s">
        <v>2941</v>
      </c>
      <c r="B3562" s="1" t="s">
        <v>2941</v>
      </c>
      <c r="C3562" s="1" t="s">
        <v>3833</v>
      </c>
      <c r="D3562" s="1">
        <v>98.9</v>
      </c>
      <c r="E3562" s="1" t="s">
        <v>3866</v>
      </c>
      <c r="F3562" s="1">
        <v>33</v>
      </c>
      <c r="G3562" s="1" t="str">
        <f t="shared" si="134"/>
        <v>33/43</v>
      </c>
      <c r="H3562" s="1">
        <v>2300</v>
      </c>
      <c r="I3562" s="1">
        <v>101</v>
      </c>
      <c r="J3562" s="1">
        <v>80</v>
      </c>
      <c r="K3562" s="1" t="s">
        <v>866</v>
      </c>
      <c r="L3562" s="1" t="s">
        <v>2044</v>
      </c>
      <c r="M3562" s="1">
        <v>2011</v>
      </c>
      <c r="N3562" s="1">
        <v>48.776865779730201</v>
      </c>
      <c r="O3562" s="1">
        <v>-88.750129297776198</v>
      </c>
      <c r="Q3562" s="1" t="s">
        <v>3834</v>
      </c>
      <c r="R3562" s="1" t="s">
        <v>22</v>
      </c>
    </row>
    <row r="3563" spans="1:18" hidden="1" x14ac:dyDescent="0.3">
      <c r="A3563" s="1" t="s">
        <v>2941</v>
      </c>
      <c r="B3563" s="1" t="s">
        <v>2941</v>
      </c>
      <c r="C3563" s="1" t="s">
        <v>3833</v>
      </c>
      <c r="D3563" s="1">
        <v>98.9</v>
      </c>
      <c r="E3563" s="1" t="s">
        <v>3867</v>
      </c>
      <c r="F3563" s="1">
        <v>34</v>
      </c>
      <c r="G3563" s="1" t="str">
        <f t="shared" si="134"/>
        <v>34/43</v>
      </c>
      <c r="H3563" s="1">
        <v>2300</v>
      </c>
      <c r="I3563" s="1">
        <v>101</v>
      </c>
      <c r="J3563" s="1">
        <v>80</v>
      </c>
      <c r="K3563" s="1" t="s">
        <v>866</v>
      </c>
      <c r="L3563" s="1" t="s">
        <v>2044</v>
      </c>
      <c r="M3563" s="1">
        <v>2011</v>
      </c>
      <c r="N3563" s="1">
        <v>48.7753435614135</v>
      </c>
      <c r="O3563" s="1">
        <v>-88.754143695095607</v>
      </c>
      <c r="Q3563" s="1" t="s">
        <v>3834</v>
      </c>
      <c r="R3563" s="1" t="s">
        <v>22</v>
      </c>
    </row>
    <row r="3564" spans="1:18" hidden="1" x14ac:dyDescent="0.3">
      <c r="A3564" s="1" t="s">
        <v>2941</v>
      </c>
      <c r="B3564" s="1" t="s">
        <v>2941</v>
      </c>
      <c r="C3564" s="1" t="s">
        <v>3833</v>
      </c>
      <c r="D3564" s="1">
        <v>98.9</v>
      </c>
      <c r="E3564" s="1" t="s">
        <v>3868</v>
      </c>
      <c r="F3564" s="1">
        <v>35</v>
      </c>
      <c r="G3564" s="1" t="str">
        <f t="shared" si="134"/>
        <v>35/43</v>
      </c>
      <c r="H3564" s="1">
        <v>2300</v>
      </c>
      <c r="I3564" s="1">
        <v>101</v>
      </c>
      <c r="J3564" s="1">
        <v>80</v>
      </c>
      <c r="K3564" s="1" t="s">
        <v>866</v>
      </c>
      <c r="L3564" s="1" t="s">
        <v>2044</v>
      </c>
      <c r="M3564" s="1">
        <v>2011</v>
      </c>
      <c r="N3564" s="1">
        <v>48.769201150455103</v>
      </c>
      <c r="O3564" s="1">
        <v>-88.744147728295601</v>
      </c>
      <c r="Q3564" s="1" t="s">
        <v>3834</v>
      </c>
      <c r="R3564" s="1" t="s">
        <v>22</v>
      </c>
    </row>
    <row r="3565" spans="1:18" hidden="1" x14ac:dyDescent="0.3">
      <c r="A3565" s="1" t="s">
        <v>2941</v>
      </c>
      <c r="B3565" s="1" t="s">
        <v>2941</v>
      </c>
      <c r="C3565" s="1" t="s">
        <v>3833</v>
      </c>
      <c r="D3565" s="1">
        <v>98.9</v>
      </c>
      <c r="E3565" s="1" t="s">
        <v>3869</v>
      </c>
      <c r="F3565" s="1">
        <v>36</v>
      </c>
      <c r="G3565" s="1" t="str">
        <f t="shared" si="134"/>
        <v>36/43</v>
      </c>
      <c r="H3565" s="1">
        <v>2300</v>
      </c>
      <c r="I3565" s="1">
        <v>101</v>
      </c>
      <c r="J3565" s="1">
        <v>80</v>
      </c>
      <c r="K3565" s="1" t="s">
        <v>866</v>
      </c>
      <c r="L3565" s="1" t="s">
        <v>2044</v>
      </c>
      <c r="M3565" s="1">
        <v>2011</v>
      </c>
      <c r="N3565" s="1">
        <v>48.770693935416702</v>
      </c>
      <c r="O3565" s="1">
        <v>-88.739746250347295</v>
      </c>
      <c r="Q3565" s="1" t="s">
        <v>3834</v>
      </c>
      <c r="R3565" s="1" t="s">
        <v>22</v>
      </c>
    </row>
    <row r="3566" spans="1:18" hidden="1" x14ac:dyDescent="0.3">
      <c r="A3566" s="1" t="s">
        <v>2941</v>
      </c>
      <c r="B3566" s="1" t="s">
        <v>2941</v>
      </c>
      <c r="C3566" s="1" t="s">
        <v>3833</v>
      </c>
      <c r="D3566" s="1">
        <v>98.9</v>
      </c>
      <c r="E3566" s="1" t="s">
        <v>3870</v>
      </c>
      <c r="F3566" s="1">
        <v>37</v>
      </c>
      <c r="G3566" s="1" t="str">
        <f t="shared" si="134"/>
        <v>37/43</v>
      </c>
      <c r="H3566" s="1">
        <v>2300</v>
      </c>
      <c r="I3566" s="1">
        <v>101</v>
      </c>
      <c r="J3566" s="1">
        <v>80</v>
      </c>
      <c r="K3566" s="1" t="s">
        <v>866</v>
      </c>
      <c r="L3566" s="1" t="s">
        <v>2044</v>
      </c>
      <c r="M3566" s="1">
        <v>2011</v>
      </c>
      <c r="N3566" s="1">
        <v>48.772172775555397</v>
      </c>
      <c r="O3566" s="1">
        <v>-88.735749425527402</v>
      </c>
      <c r="Q3566" s="1" t="s">
        <v>3834</v>
      </c>
      <c r="R3566" s="1" t="s">
        <v>22</v>
      </c>
    </row>
    <row r="3567" spans="1:18" hidden="1" x14ac:dyDescent="0.3">
      <c r="A3567" s="1" t="s">
        <v>2941</v>
      </c>
      <c r="B3567" s="1" t="s">
        <v>2941</v>
      </c>
      <c r="C3567" s="1" t="s">
        <v>3833</v>
      </c>
      <c r="D3567" s="1">
        <v>98.9</v>
      </c>
      <c r="E3567" s="1" t="s">
        <v>3871</v>
      </c>
      <c r="F3567" s="1">
        <v>38</v>
      </c>
      <c r="G3567" s="1" t="str">
        <f t="shared" si="134"/>
        <v>38/43</v>
      </c>
      <c r="H3567" s="1">
        <v>2300</v>
      </c>
      <c r="I3567" s="1">
        <v>101</v>
      </c>
      <c r="J3567" s="1">
        <v>80</v>
      </c>
      <c r="K3567" s="1" t="s">
        <v>866</v>
      </c>
      <c r="L3567" s="1" t="s">
        <v>2044</v>
      </c>
      <c r="M3567" s="1">
        <v>2011</v>
      </c>
      <c r="N3567" s="1">
        <v>48.772394456431698</v>
      </c>
      <c r="O3567" s="1">
        <v>-88.727273322895499</v>
      </c>
      <c r="Q3567" s="1" t="s">
        <v>3834</v>
      </c>
      <c r="R3567" s="1" t="s">
        <v>22</v>
      </c>
    </row>
    <row r="3568" spans="1:18" hidden="1" x14ac:dyDescent="0.3">
      <c r="A3568" s="1" t="s">
        <v>2941</v>
      </c>
      <c r="B3568" s="1" t="s">
        <v>2941</v>
      </c>
      <c r="C3568" s="1" t="s">
        <v>3833</v>
      </c>
      <c r="D3568" s="1">
        <v>98.9</v>
      </c>
      <c r="E3568" s="1" t="s">
        <v>3872</v>
      </c>
      <c r="F3568" s="1">
        <v>39</v>
      </c>
      <c r="G3568" s="1" t="str">
        <f t="shared" si="134"/>
        <v>39/43</v>
      </c>
      <c r="H3568" s="1">
        <v>2300</v>
      </c>
      <c r="I3568" s="1">
        <v>101</v>
      </c>
      <c r="J3568" s="1">
        <v>80</v>
      </c>
      <c r="K3568" s="1" t="s">
        <v>866</v>
      </c>
      <c r="L3568" s="1" t="s">
        <v>2044</v>
      </c>
      <c r="M3568" s="1">
        <v>2011</v>
      </c>
      <c r="N3568" s="1">
        <v>48.745662577136201</v>
      </c>
      <c r="O3568" s="1">
        <v>-88.735998267407794</v>
      </c>
      <c r="Q3568" s="1" t="s">
        <v>3834</v>
      </c>
      <c r="R3568" s="1" t="s">
        <v>22</v>
      </c>
    </row>
    <row r="3569" spans="1:18" hidden="1" x14ac:dyDescent="0.3">
      <c r="A3569" s="1" t="s">
        <v>2941</v>
      </c>
      <c r="B3569" s="1" t="s">
        <v>2941</v>
      </c>
      <c r="C3569" s="1" t="s">
        <v>3833</v>
      </c>
      <c r="D3569" s="1">
        <v>98.9</v>
      </c>
      <c r="E3569" s="1" t="s">
        <v>3873</v>
      </c>
      <c r="F3569" s="1">
        <v>40</v>
      </c>
      <c r="G3569" s="1" t="str">
        <f t="shared" si="134"/>
        <v>40/43</v>
      </c>
      <c r="H3569" s="1">
        <v>2300</v>
      </c>
      <c r="I3569" s="1">
        <v>101</v>
      </c>
      <c r="J3569" s="1">
        <v>80</v>
      </c>
      <c r="K3569" s="1" t="s">
        <v>866</v>
      </c>
      <c r="L3569" s="1" t="s">
        <v>2044</v>
      </c>
      <c r="M3569" s="1">
        <v>2011</v>
      </c>
      <c r="N3569" s="1">
        <v>48.743622587576297</v>
      </c>
      <c r="O3569" s="1">
        <v>-88.739621216860399</v>
      </c>
      <c r="Q3569" s="1" t="s">
        <v>3834</v>
      </c>
      <c r="R3569" s="1" t="s">
        <v>22</v>
      </c>
    </row>
    <row r="3570" spans="1:18" hidden="1" x14ac:dyDescent="0.3">
      <c r="A3570" s="1" t="s">
        <v>2941</v>
      </c>
      <c r="B3570" s="1" t="s">
        <v>2941</v>
      </c>
      <c r="C3570" s="1" t="s">
        <v>3833</v>
      </c>
      <c r="D3570" s="1">
        <v>98.9</v>
      </c>
      <c r="E3570" s="1" t="s">
        <v>3874</v>
      </c>
      <c r="F3570" s="1">
        <v>41</v>
      </c>
      <c r="G3570" s="1" t="str">
        <f t="shared" si="134"/>
        <v>41/43</v>
      </c>
      <c r="H3570" s="1">
        <v>2300</v>
      </c>
      <c r="I3570" s="1">
        <v>101</v>
      </c>
      <c r="J3570" s="1">
        <v>80</v>
      </c>
      <c r="K3570" s="1" t="s">
        <v>866</v>
      </c>
      <c r="L3570" s="1" t="s">
        <v>2044</v>
      </c>
      <c r="M3570" s="1">
        <v>2011</v>
      </c>
      <c r="N3570" s="1">
        <v>48.745119793652698</v>
      </c>
      <c r="O3570" s="1">
        <v>-88.720814852073204</v>
      </c>
      <c r="Q3570" s="1" t="s">
        <v>3834</v>
      </c>
      <c r="R3570" s="1" t="s">
        <v>22</v>
      </c>
    </row>
    <row r="3571" spans="1:18" hidden="1" x14ac:dyDescent="0.3">
      <c r="A3571" s="1" t="s">
        <v>2941</v>
      </c>
      <c r="B3571" s="1" t="s">
        <v>2941</v>
      </c>
      <c r="C3571" s="1" t="s">
        <v>3833</v>
      </c>
      <c r="D3571" s="1">
        <v>98.9</v>
      </c>
      <c r="E3571" s="1" t="s">
        <v>3875</v>
      </c>
      <c r="F3571" s="1">
        <v>42</v>
      </c>
      <c r="G3571" s="1" t="str">
        <f t="shared" si="134"/>
        <v>42/43</v>
      </c>
      <c r="H3571" s="1">
        <v>2300</v>
      </c>
      <c r="I3571" s="1">
        <v>101</v>
      </c>
      <c r="J3571" s="1">
        <v>80</v>
      </c>
      <c r="K3571" s="1" t="s">
        <v>866</v>
      </c>
      <c r="L3571" s="1" t="s">
        <v>2044</v>
      </c>
      <c r="M3571" s="1">
        <v>2011</v>
      </c>
      <c r="N3571" s="1">
        <v>48.746685650166</v>
      </c>
      <c r="O3571" s="1">
        <v>-88.716329456739402</v>
      </c>
      <c r="Q3571" s="1" t="s">
        <v>3834</v>
      </c>
      <c r="R3571" s="1" t="s">
        <v>22</v>
      </c>
    </row>
    <row r="3572" spans="1:18" hidden="1" x14ac:dyDescent="0.3">
      <c r="A3572" s="1" t="s">
        <v>2941</v>
      </c>
      <c r="B3572" s="1" t="s">
        <v>2941</v>
      </c>
      <c r="C3572" s="1" t="s">
        <v>3833</v>
      </c>
      <c r="D3572" s="1">
        <v>98.9</v>
      </c>
      <c r="E3572" s="1" t="s">
        <v>3876</v>
      </c>
      <c r="F3572" s="1">
        <v>43</v>
      </c>
      <c r="G3572" s="1" t="str">
        <f t="shared" si="134"/>
        <v>43/43</v>
      </c>
      <c r="H3572" s="1">
        <v>2300</v>
      </c>
      <c r="I3572" s="1">
        <v>101</v>
      </c>
      <c r="J3572" s="1">
        <v>80</v>
      </c>
      <c r="K3572" s="1" t="s">
        <v>866</v>
      </c>
      <c r="L3572" s="1" t="s">
        <v>2044</v>
      </c>
      <c r="M3572" s="1">
        <v>2011</v>
      </c>
      <c r="N3572" s="1">
        <v>48.748422066228301</v>
      </c>
      <c r="O3572" s="1">
        <v>-88.706673692788598</v>
      </c>
      <c r="Q3572" s="1" t="s">
        <v>3834</v>
      </c>
      <c r="R3572" s="1" t="s">
        <v>22</v>
      </c>
    </row>
    <row r="3573" spans="1:18" hidden="1" x14ac:dyDescent="0.3">
      <c r="A3573" s="1" t="s">
        <v>2941</v>
      </c>
      <c r="B3573" s="1" t="s">
        <v>2941</v>
      </c>
      <c r="C3573" s="1" t="s">
        <v>5331</v>
      </c>
      <c r="D3573" s="1">
        <v>18.45</v>
      </c>
      <c r="E3573" s="1" t="s">
        <v>5332</v>
      </c>
      <c r="F3573" s="1">
        <v>1</v>
      </c>
      <c r="G3573" s="1" t="str">
        <f t="shared" ref="G3573:G3581" si="135">F3573&amp;"/"&amp;9</f>
        <v>1/9</v>
      </c>
      <c r="H3573" s="1">
        <v>2050</v>
      </c>
      <c r="I3573" s="1">
        <v>92.5</v>
      </c>
      <c r="J3573" s="1">
        <v>100</v>
      </c>
      <c r="K3573" s="1" t="s">
        <v>2006</v>
      </c>
      <c r="L3573" s="1" t="s">
        <v>4669</v>
      </c>
      <c r="M3573" s="1">
        <v>2016</v>
      </c>
      <c r="N3573" s="1">
        <v>44.284678100000001</v>
      </c>
      <c r="O3573" s="1">
        <v>-80.358241000000007</v>
      </c>
      <c r="Q3573" s="1" t="s">
        <v>5333</v>
      </c>
      <c r="R3573" s="1" t="s">
        <v>22</v>
      </c>
    </row>
    <row r="3574" spans="1:18" hidden="1" x14ac:dyDescent="0.3">
      <c r="A3574" s="1" t="s">
        <v>2941</v>
      </c>
      <c r="B3574" s="1" t="s">
        <v>2941</v>
      </c>
      <c r="C3574" s="1" t="s">
        <v>5331</v>
      </c>
      <c r="D3574" s="1">
        <v>18.45</v>
      </c>
      <c r="E3574" s="1" t="s">
        <v>5334</v>
      </c>
      <c r="F3574" s="1">
        <v>2</v>
      </c>
      <c r="G3574" s="1" t="str">
        <f t="shared" si="135"/>
        <v>2/9</v>
      </c>
      <c r="H3574" s="1">
        <v>2050</v>
      </c>
      <c r="I3574" s="1">
        <v>92.5</v>
      </c>
      <c r="J3574" s="1">
        <v>100</v>
      </c>
      <c r="K3574" s="1" t="s">
        <v>2006</v>
      </c>
      <c r="L3574" s="1" t="s">
        <v>4669</v>
      </c>
      <c r="M3574" s="1">
        <v>2016</v>
      </c>
      <c r="N3574" s="1">
        <v>44.286196599999997</v>
      </c>
      <c r="O3574" s="1">
        <v>-80.3542956</v>
      </c>
      <c r="Q3574" s="1" t="s">
        <v>5333</v>
      </c>
      <c r="R3574" s="1" t="s">
        <v>22</v>
      </c>
    </row>
    <row r="3575" spans="1:18" hidden="1" x14ac:dyDescent="0.3">
      <c r="A3575" s="1" t="s">
        <v>2941</v>
      </c>
      <c r="B3575" s="1" t="s">
        <v>2941</v>
      </c>
      <c r="C3575" s="1" t="s">
        <v>5331</v>
      </c>
      <c r="D3575" s="1">
        <v>18.45</v>
      </c>
      <c r="E3575" s="1" t="s">
        <v>5335</v>
      </c>
      <c r="F3575" s="1">
        <v>3</v>
      </c>
      <c r="G3575" s="1" t="str">
        <f t="shared" si="135"/>
        <v>3/9</v>
      </c>
      <c r="H3575" s="1">
        <v>2050</v>
      </c>
      <c r="I3575" s="1">
        <v>92.5</v>
      </c>
      <c r="J3575" s="1">
        <v>100</v>
      </c>
      <c r="K3575" s="1" t="s">
        <v>2006</v>
      </c>
      <c r="L3575" s="1" t="s">
        <v>4669</v>
      </c>
      <c r="M3575" s="1">
        <v>2016</v>
      </c>
      <c r="N3575" s="1">
        <v>44.289152299999998</v>
      </c>
      <c r="O3575" s="1">
        <v>-80.354715900000002</v>
      </c>
      <c r="Q3575" s="1" t="s">
        <v>5333</v>
      </c>
      <c r="R3575" s="1" t="s">
        <v>22</v>
      </c>
    </row>
    <row r="3576" spans="1:18" hidden="1" x14ac:dyDescent="0.3">
      <c r="A3576" s="1" t="s">
        <v>2941</v>
      </c>
      <c r="B3576" s="1" t="s">
        <v>2941</v>
      </c>
      <c r="C3576" s="1" t="s">
        <v>5331</v>
      </c>
      <c r="D3576" s="1">
        <v>18.45</v>
      </c>
      <c r="E3576" s="1" t="s">
        <v>5336</v>
      </c>
      <c r="F3576" s="1">
        <v>4</v>
      </c>
      <c r="G3576" s="1" t="str">
        <f t="shared" si="135"/>
        <v>4/9</v>
      </c>
      <c r="H3576" s="1">
        <v>2050</v>
      </c>
      <c r="I3576" s="1">
        <v>92.5</v>
      </c>
      <c r="J3576" s="1">
        <v>100</v>
      </c>
      <c r="K3576" s="1" t="s">
        <v>2006</v>
      </c>
      <c r="L3576" s="1" t="s">
        <v>4669</v>
      </c>
      <c r="M3576" s="1">
        <v>2016</v>
      </c>
      <c r="N3576" s="1">
        <v>44.299227199999997</v>
      </c>
      <c r="O3576" s="1">
        <v>-80.319477699999993</v>
      </c>
      <c r="Q3576" s="1" t="s">
        <v>5333</v>
      </c>
      <c r="R3576" s="1" t="s">
        <v>1082</v>
      </c>
    </row>
    <row r="3577" spans="1:18" hidden="1" x14ac:dyDescent="0.3">
      <c r="A3577" s="1" t="s">
        <v>2941</v>
      </c>
      <c r="B3577" s="1" t="s">
        <v>2941</v>
      </c>
      <c r="C3577" s="1" t="s">
        <v>5331</v>
      </c>
      <c r="D3577" s="1">
        <v>18.45</v>
      </c>
      <c r="E3577" s="1" t="s">
        <v>5337</v>
      </c>
      <c r="F3577" s="1">
        <v>5</v>
      </c>
      <c r="G3577" s="1" t="str">
        <f t="shared" si="135"/>
        <v>5/9</v>
      </c>
      <c r="H3577" s="1">
        <v>2050</v>
      </c>
      <c r="I3577" s="1">
        <v>92.5</v>
      </c>
      <c r="J3577" s="1">
        <v>100</v>
      </c>
      <c r="K3577" s="1" t="s">
        <v>2006</v>
      </c>
      <c r="L3577" s="1" t="s">
        <v>4669</v>
      </c>
      <c r="M3577" s="1">
        <v>2016</v>
      </c>
      <c r="N3577" s="1">
        <v>44.313323099999998</v>
      </c>
      <c r="O3577" s="1">
        <v>-80.315848099999997</v>
      </c>
      <c r="Q3577" s="1" t="s">
        <v>5333</v>
      </c>
      <c r="R3577" s="1" t="s">
        <v>22</v>
      </c>
    </row>
    <row r="3578" spans="1:18" hidden="1" x14ac:dyDescent="0.3">
      <c r="A3578" s="1" t="s">
        <v>2941</v>
      </c>
      <c r="B3578" s="1" t="s">
        <v>2941</v>
      </c>
      <c r="C3578" s="1" t="s">
        <v>5331</v>
      </c>
      <c r="D3578" s="1">
        <v>18.45</v>
      </c>
      <c r="E3578" s="1" t="s">
        <v>5338</v>
      </c>
      <c r="F3578" s="1">
        <v>6</v>
      </c>
      <c r="G3578" s="1" t="str">
        <f t="shared" si="135"/>
        <v>6/9</v>
      </c>
      <c r="H3578" s="1">
        <v>2050</v>
      </c>
      <c r="I3578" s="1">
        <v>92.5</v>
      </c>
      <c r="J3578" s="1">
        <v>100</v>
      </c>
      <c r="K3578" s="1" t="s">
        <v>2006</v>
      </c>
      <c r="L3578" s="1" t="s">
        <v>4669</v>
      </c>
      <c r="M3578" s="1">
        <v>2016</v>
      </c>
      <c r="N3578" s="1">
        <v>44.320438099999997</v>
      </c>
      <c r="O3578" s="1">
        <v>-80.317554299999998</v>
      </c>
      <c r="Q3578" s="1" t="s">
        <v>5333</v>
      </c>
      <c r="R3578" s="1" t="s">
        <v>1082</v>
      </c>
    </row>
    <row r="3579" spans="1:18" hidden="1" x14ac:dyDescent="0.3">
      <c r="A3579" s="1" t="s">
        <v>2941</v>
      </c>
      <c r="B3579" s="1" t="s">
        <v>2941</v>
      </c>
      <c r="C3579" s="1" t="s">
        <v>5331</v>
      </c>
      <c r="D3579" s="1">
        <v>18.45</v>
      </c>
      <c r="E3579" s="1" t="s">
        <v>5339</v>
      </c>
      <c r="F3579" s="1">
        <v>7</v>
      </c>
      <c r="G3579" s="1" t="str">
        <f t="shared" si="135"/>
        <v>7/9</v>
      </c>
      <c r="H3579" s="1">
        <v>2050</v>
      </c>
      <c r="I3579" s="1">
        <v>92.5</v>
      </c>
      <c r="J3579" s="1">
        <v>100</v>
      </c>
      <c r="K3579" s="1" t="s">
        <v>2006</v>
      </c>
      <c r="L3579" s="1" t="s">
        <v>4669</v>
      </c>
      <c r="M3579" s="1">
        <v>2016</v>
      </c>
      <c r="N3579" s="1">
        <v>44.329507200000002</v>
      </c>
      <c r="O3579" s="1">
        <v>-80.3302257</v>
      </c>
      <c r="Q3579" s="1" t="s">
        <v>5333</v>
      </c>
      <c r="R3579" s="1" t="s">
        <v>1082</v>
      </c>
    </row>
    <row r="3580" spans="1:18" hidden="1" x14ac:dyDescent="0.3">
      <c r="A3580" s="1" t="s">
        <v>2941</v>
      </c>
      <c r="B3580" s="1" t="s">
        <v>2941</v>
      </c>
      <c r="C3580" s="1" t="s">
        <v>5331</v>
      </c>
      <c r="D3580" s="1">
        <v>18.45</v>
      </c>
      <c r="E3580" s="1" t="s">
        <v>5340</v>
      </c>
      <c r="F3580" s="1">
        <v>8</v>
      </c>
      <c r="G3580" s="1" t="str">
        <f t="shared" si="135"/>
        <v>8/9</v>
      </c>
      <c r="H3580" s="1">
        <v>2050</v>
      </c>
      <c r="I3580" s="1">
        <v>92.5</v>
      </c>
      <c r="J3580" s="1">
        <v>100</v>
      </c>
      <c r="K3580" s="1" t="s">
        <v>2006</v>
      </c>
      <c r="L3580" s="1" t="s">
        <v>4669</v>
      </c>
      <c r="M3580" s="1">
        <v>2016</v>
      </c>
      <c r="N3580" s="1">
        <v>44.331881099999997</v>
      </c>
      <c r="O3580" s="1">
        <v>-80.323619500000007</v>
      </c>
      <c r="Q3580" s="1" t="s">
        <v>5333</v>
      </c>
      <c r="R3580" s="1" t="s">
        <v>1082</v>
      </c>
    </row>
    <row r="3581" spans="1:18" hidden="1" x14ac:dyDescent="0.3">
      <c r="A3581" s="1" t="s">
        <v>2941</v>
      </c>
      <c r="B3581" s="1" t="s">
        <v>2941</v>
      </c>
      <c r="C3581" s="1" t="s">
        <v>5331</v>
      </c>
      <c r="D3581" s="1">
        <v>18.45</v>
      </c>
      <c r="E3581" s="1" t="s">
        <v>5341</v>
      </c>
      <c r="F3581" s="1">
        <v>9</v>
      </c>
      <c r="G3581" s="1" t="str">
        <f t="shared" si="135"/>
        <v>9/9</v>
      </c>
      <c r="H3581" s="1">
        <v>2050</v>
      </c>
      <c r="I3581" s="1">
        <v>92.5</v>
      </c>
      <c r="J3581" s="1">
        <v>100</v>
      </c>
      <c r="K3581" s="1" t="s">
        <v>2006</v>
      </c>
      <c r="L3581" s="1" t="s">
        <v>4669</v>
      </c>
      <c r="M3581" s="1">
        <v>2016</v>
      </c>
      <c r="N3581" s="1">
        <v>44.333169499999997</v>
      </c>
      <c r="O3581" s="1">
        <v>-80.315570800000003</v>
      </c>
      <c r="Q3581" s="1" t="s">
        <v>5333</v>
      </c>
      <c r="R3581" s="1" t="s">
        <v>22</v>
      </c>
    </row>
    <row r="3582" spans="1:18" hidden="1" x14ac:dyDescent="0.3">
      <c r="A3582" s="1" t="s">
        <v>2941</v>
      </c>
      <c r="B3582" s="1" t="s">
        <v>2941</v>
      </c>
      <c r="C3582" s="1" t="s">
        <v>5342</v>
      </c>
      <c r="D3582" s="1">
        <v>10</v>
      </c>
      <c r="E3582" s="1" t="s">
        <v>5343</v>
      </c>
      <c r="F3582" s="1">
        <v>1</v>
      </c>
      <c r="G3582" s="1" t="str">
        <f>F3582&amp;"/"&amp;5</f>
        <v>1/5</v>
      </c>
      <c r="H3582" s="1">
        <v>2000</v>
      </c>
      <c r="I3582" s="1">
        <v>92.5</v>
      </c>
      <c r="J3582" s="1">
        <v>100</v>
      </c>
      <c r="K3582" s="1" t="s">
        <v>2006</v>
      </c>
      <c r="L3582" s="1" t="s">
        <v>4669</v>
      </c>
      <c r="M3582" s="1">
        <v>2016</v>
      </c>
      <c r="N3582" s="1">
        <v>44.324519219015798</v>
      </c>
      <c r="O3582" s="1">
        <v>-80.295556715716401</v>
      </c>
      <c r="Q3582" s="1" t="s">
        <v>5344</v>
      </c>
      <c r="R3582" s="1" t="s">
        <v>22</v>
      </c>
    </row>
    <row r="3583" spans="1:18" hidden="1" x14ac:dyDescent="0.3">
      <c r="A3583" s="1" t="s">
        <v>2941</v>
      </c>
      <c r="B3583" s="1" t="s">
        <v>2941</v>
      </c>
      <c r="C3583" s="1" t="s">
        <v>5342</v>
      </c>
      <c r="D3583" s="1">
        <v>10</v>
      </c>
      <c r="E3583" s="1" t="s">
        <v>5345</v>
      </c>
      <c r="F3583" s="1">
        <v>2</v>
      </c>
      <c r="G3583" s="1" t="str">
        <f>F3583&amp;"/"&amp;5</f>
        <v>2/5</v>
      </c>
      <c r="H3583" s="1">
        <v>2000</v>
      </c>
      <c r="I3583" s="1">
        <v>92.5</v>
      </c>
      <c r="J3583" s="1">
        <v>100</v>
      </c>
      <c r="K3583" s="1" t="s">
        <v>2006</v>
      </c>
      <c r="L3583" s="1" t="s">
        <v>4669</v>
      </c>
      <c r="M3583" s="1">
        <v>2016</v>
      </c>
      <c r="N3583" s="1">
        <v>44.322374653177299</v>
      </c>
      <c r="O3583" s="1">
        <v>-80.297254774860406</v>
      </c>
      <c r="Q3583" s="1" t="s">
        <v>5344</v>
      </c>
      <c r="R3583" s="1" t="s">
        <v>22</v>
      </c>
    </row>
    <row r="3584" spans="1:18" hidden="1" x14ac:dyDescent="0.3">
      <c r="A3584" s="1" t="s">
        <v>2941</v>
      </c>
      <c r="B3584" s="1" t="s">
        <v>2941</v>
      </c>
      <c r="C3584" s="1" t="s">
        <v>5342</v>
      </c>
      <c r="D3584" s="1">
        <v>10</v>
      </c>
      <c r="E3584" s="1" t="s">
        <v>5346</v>
      </c>
      <c r="F3584" s="1">
        <v>3</v>
      </c>
      <c r="G3584" s="1" t="str">
        <f>F3584&amp;"/"&amp;5</f>
        <v>3/5</v>
      </c>
      <c r="H3584" s="1">
        <v>2000</v>
      </c>
      <c r="I3584" s="1">
        <v>92.5</v>
      </c>
      <c r="J3584" s="1">
        <v>100</v>
      </c>
      <c r="K3584" s="1" t="s">
        <v>2006</v>
      </c>
      <c r="L3584" s="1" t="s">
        <v>4669</v>
      </c>
      <c r="M3584" s="1">
        <v>2016</v>
      </c>
      <c r="N3584" s="1">
        <v>44.319669789429</v>
      </c>
      <c r="O3584" s="1">
        <v>-80.297986219780796</v>
      </c>
      <c r="Q3584" s="1" t="s">
        <v>5344</v>
      </c>
      <c r="R3584" s="1" t="s">
        <v>22</v>
      </c>
    </row>
    <row r="3585" spans="1:18" hidden="1" x14ac:dyDescent="0.3">
      <c r="A3585" s="1" t="s">
        <v>2941</v>
      </c>
      <c r="B3585" s="1" t="s">
        <v>2941</v>
      </c>
      <c r="C3585" s="1" t="s">
        <v>5342</v>
      </c>
      <c r="D3585" s="1">
        <v>10</v>
      </c>
      <c r="E3585" s="1" t="s">
        <v>5347</v>
      </c>
      <c r="F3585" s="1">
        <v>4</v>
      </c>
      <c r="G3585" s="1" t="str">
        <f>F3585&amp;"/"&amp;5</f>
        <v>4/5</v>
      </c>
      <c r="H3585" s="1">
        <v>2000</v>
      </c>
      <c r="I3585" s="1">
        <v>92.5</v>
      </c>
      <c r="J3585" s="1">
        <v>100</v>
      </c>
      <c r="K3585" s="1" t="s">
        <v>2006</v>
      </c>
      <c r="L3585" s="1" t="s">
        <v>4669</v>
      </c>
      <c r="M3585" s="1">
        <v>2016</v>
      </c>
      <c r="N3585" s="1">
        <v>44.317668080101797</v>
      </c>
      <c r="O3585" s="1">
        <v>-80.297973799570499</v>
      </c>
      <c r="Q3585" s="1" t="s">
        <v>5344</v>
      </c>
      <c r="R3585" s="1" t="s">
        <v>22</v>
      </c>
    </row>
    <row r="3586" spans="1:18" hidden="1" x14ac:dyDescent="0.3">
      <c r="A3586" s="1" t="s">
        <v>2941</v>
      </c>
      <c r="B3586" s="1" t="s">
        <v>2941</v>
      </c>
      <c r="C3586" s="1" t="s">
        <v>5342</v>
      </c>
      <c r="D3586" s="1">
        <v>10</v>
      </c>
      <c r="E3586" s="1" t="s">
        <v>5348</v>
      </c>
      <c r="F3586" s="1">
        <v>5</v>
      </c>
      <c r="G3586" s="1" t="str">
        <f>F3586&amp;"/"&amp;5</f>
        <v>5/5</v>
      </c>
      <c r="H3586" s="1">
        <v>2000</v>
      </c>
      <c r="I3586" s="1">
        <v>92.5</v>
      </c>
      <c r="J3586" s="1">
        <v>100</v>
      </c>
      <c r="K3586" s="1" t="s">
        <v>2006</v>
      </c>
      <c r="L3586" s="1" t="s">
        <v>4669</v>
      </c>
      <c r="M3586" s="1">
        <v>2016</v>
      </c>
      <c r="N3586" s="1">
        <v>44.322438299257499</v>
      </c>
      <c r="O3586" s="1">
        <v>-80.277055618915696</v>
      </c>
      <c r="Q3586" s="1" t="s">
        <v>5344</v>
      </c>
      <c r="R3586" s="1" t="s">
        <v>22</v>
      </c>
    </row>
    <row r="3587" spans="1:18" hidden="1" x14ac:dyDescent="0.3">
      <c r="A3587" s="1" t="s">
        <v>2941</v>
      </c>
      <c r="B3587" s="1" t="s">
        <v>2941</v>
      </c>
      <c r="C3587" s="1" t="s">
        <v>5349</v>
      </c>
      <c r="D3587" s="1">
        <v>18</v>
      </c>
      <c r="E3587" s="1" t="s">
        <v>5350</v>
      </c>
      <c r="F3587" s="1">
        <v>1</v>
      </c>
      <c r="G3587" s="1" t="str">
        <f t="shared" ref="G3587:G3596" si="136">F3587&amp;"/"&amp;10</f>
        <v>1/10</v>
      </c>
      <c r="H3587" s="1">
        <v>1800</v>
      </c>
      <c r="I3587" s="1">
        <v>92.5</v>
      </c>
      <c r="J3587" s="1">
        <v>100</v>
      </c>
      <c r="K3587" s="1" t="s">
        <v>2006</v>
      </c>
      <c r="L3587" s="1" t="s">
        <v>4669</v>
      </c>
      <c r="M3587" s="1">
        <v>2016</v>
      </c>
      <c r="N3587" s="1">
        <v>43.081985759397099</v>
      </c>
      <c r="O3587" s="1">
        <v>-80.714024946610806</v>
      </c>
      <c r="P3587" s="1" t="s">
        <v>5312</v>
      </c>
      <c r="Q3587" s="1" t="s">
        <v>5351</v>
      </c>
      <c r="R3587" s="1" t="s">
        <v>1013</v>
      </c>
    </row>
    <row r="3588" spans="1:18" hidden="1" x14ac:dyDescent="0.3">
      <c r="A3588" s="1" t="s">
        <v>2941</v>
      </c>
      <c r="B3588" s="1" t="s">
        <v>2941</v>
      </c>
      <c r="C3588" s="1" t="s">
        <v>5349</v>
      </c>
      <c r="D3588" s="1">
        <v>18</v>
      </c>
      <c r="E3588" s="1" t="s">
        <v>5352</v>
      </c>
      <c r="F3588" s="1">
        <v>2</v>
      </c>
      <c r="G3588" s="1" t="str">
        <f t="shared" si="136"/>
        <v>2/10</v>
      </c>
      <c r="H3588" s="1">
        <v>1800</v>
      </c>
      <c r="I3588" s="1">
        <v>92.5</v>
      </c>
      <c r="J3588" s="1">
        <v>100</v>
      </c>
      <c r="K3588" s="1" t="s">
        <v>2006</v>
      </c>
      <c r="L3588" s="1" t="s">
        <v>4669</v>
      </c>
      <c r="M3588" s="1">
        <v>2016</v>
      </c>
      <c r="N3588" s="1">
        <v>43.084152471712699</v>
      </c>
      <c r="O3588" s="1">
        <v>-80.707620668961496</v>
      </c>
      <c r="P3588" s="1" t="s">
        <v>5312</v>
      </c>
      <c r="Q3588" s="1" t="s">
        <v>5351</v>
      </c>
      <c r="R3588" s="1" t="s">
        <v>1013</v>
      </c>
    </row>
    <row r="3589" spans="1:18" hidden="1" x14ac:dyDescent="0.3">
      <c r="A3589" s="1" t="s">
        <v>2941</v>
      </c>
      <c r="B3589" s="1" t="s">
        <v>2941</v>
      </c>
      <c r="C3589" s="1" t="s">
        <v>5349</v>
      </c>
      <c r="D3589" s="1">
        <v>18</v>
      </c>
      <c r="E3589" s="1" t="s">
        <v>5353</v>
      </c>
      <c r="F3589" s="1">
        <v>3</v>
      </c>
      <c r="G3589" s="1" t="str">
        <f t="shared" si="136"/>
        <v>3/10</v>
      </c>
      <c r="H3589" s="1">
        <v>1800</v>
      </c>
      <c r="I3589" s="1">
        <v>92.5</v>
      </c>
      <c r="J3589" s="1">
        <v>100</v>
      </c>
      <c r="K3589" s="1" t="s">
        <v>2006</v>
      </c>
      <c r="L3589" s="1" t="s">
        <v>4669</v>
      </c>
      <c r="M3589" s="1">
        <v>2016</v>
      </c>
      <c r="N3589" s="1">
        <v>43.081362920910202</v>
      </c>
      <c r="O3589" s="1">
        <v>-80.706748251653295</v>
      </c>
      <c r="P3589" s="1" t="s">
        <v>5312</v>
      </c>
      <c r="Q3589" s="1" t="s">
        <v>5351</v>
      </c>
      <c r="R3589" s="1" t="s">
        <v>1013</v>
      </c>
    </row>
    <row r="3590" spans="1:18" hidden="1" x14ac:dyDescent="0.3">
      <c r="A3590" s="1" t="s">
        <v>2941</v>
      </c>
      <c r="B3590" s="1" t="s">
        <v>2941</v>
      </c>
      <c r="C3590" s="1" t="s">
        <v>5349</v>
      </c>
      <c r="D3590" s="1">
        <v>18</v>
      </c>
      <c r="E3590" s="1" t="s">
        <v>5354</v>
      </c>
      <c r="F3590" s="1">
        <v>4</v>
      </c>
      <c r="G3590" s="1" t="str">
        <f t="shared" si="136"/>
        <v>4/10</v>
      </c>
      <c r="H3590" s="1">
        <v>1800</v>
      </c>
      <c r="I3590" s="1">
        <v>92.5</v>
      </c>
      <c r="J3590" s="1">
        <v>100</v>
      </c>
      <c r="K3590" s="1" t="s">
        <v>2006</v>
      </c>
      <c r="L3590" s="1" t="s">
        <v>4669</v>
      </c>
      <c r="M3590" s="1">
        <v>2016</v>
      </c>
      <c r="N3590" s="1">
        <v>43.084846586086996</v>
      </c>
      <c r="O3590" s="1">
        <v>-80.672689693115601</v>
      </c>
      <c r="P3590" s="1" t="s">
        <v>5312</v>
      </c>
      <c r="Q3590" s="1" t="s">
        <v>5351</v>
      </c>
      <c r="R3590" s="1" t="s">
        <v>22</v>
      </c>
    </row>
    <row r="3591" spans="1:18" hidden="1" x14ac:dyDescent="0.3">
      <c r="A3591" s="1" t="s">
        <v>2941</v>
      </c>
      <c r="B3591" s="1" t="s">
        <v>2941</v>
      </c>
      <c r="C3591" s="1" t="s">
        <v>5349</v>
      </c>
      <c r="D3591" s="1">
        <v>18</v>
      </c>
      <c r="E3591" s="1" t="s">
        <v>5355</v>
      </c>
      <c r="F3591" s="1">
        <v>5</v>
      </c>
      <c r="G3591" s="1" t="str">
        <f t="shared" si="136"/>
        <v>5/10</v>
      </c>
      <c r="H3591" s="1">
        <v>1800</v>
      </c>
      <c r="I3591" s="1">
        <v>92.5</v>
      </c>
      <c r="J3591" s="1">
        <v>100</v>
      </c>
      <c r="K3591" s="1" t="s">
        <v>2006</v>
      </c>
      <c r="L3591" s="1" t="s">
        <v>4669</v>
      </c>
      <c r="M3591" s="1">
        <v>2016</v>
      </c>
      <c r="N3591" s="1">
        <v>43.084487890166898</v>
      </c>
      <c r="O3591" s="1">
        <v>-80.668585983045304</v>
      </c>
      <c r="P3591" s="1" t="s">
        <v>5312</v>
      </c>
      <c r="Q3591" s="1" t="s">
        <v>5351</v>
      </c>
      <c r="R3591" s="1" t="s">
        <v>22</v>
      </c>
    </row>
    <row r="3592" spans="1:18" hidden="1" x14ac:dyDescent="0.3">
      <c r="A3592" s="1" t="s">
        <v>2941</v>
      </c>
      <c r="B3592" s="1" t="s">
        <v>2941</v>
      </c>
      <c r="C3592" s="1" t="s">
        <v>5349</v>
      </c>
      <c r="D3592" s="1">
        <v>18</v>
      </c>
      <c r="E3592" s="1" t="s">
        <v>5356</v>
      </c>
      <c r="F3592" s="1">
        <v>6</v>
      </c>
      <c r="G3592" s="1" t="str">
        <f t="shared" si="136"/>
        <v>6/10</v>
      </c>
      <c r="H3592" s="1">
        <v>1800</v>
      </c>
      <c r="I3592" s="1">
        <v>92.5</v>
      </c>
      <c r="J3592" s="1">
        <v>100</v>
      </c>
      <c r="K3592" s="1" t="s">
        <v>2006</v>
      </c>
      <c r="L3592" s="1" t="s">
        <v>4669</v>
      </c>
      <c r="M3592" s="1">
        <v>2016</v>
      </c>
      <c r="N3592" s="1">
        <v>43.069325542295701</v>
      </c>
      <c r="O3592" s="1">
        <v>-80.686339875107507</v>
      </c>
      <c r="P3592" s="1" t="s">
        <v>5312</v>
      </c>
      <c r="Q3592" s="1" t="s">
        <v>5351</v>
      </c>
      <c r="R3592" s="1" t="s">
        <v>22</v>
      </c>
    </row>
    <row r="3593" spans="1:18" hidden="1" x14ac:dyDescent="0.3">
      <c r="A3593" s="1" t="s">
        <v>2941</v>
      </c>
      <c r="B3593" s="1" t="s">
        <v>2941</v>
      </c>
      <c r="C3593" s="1" t="s">
        <v>5349</v>
      </c>
      <c r="D3593" s="1">
        <v>18</v>
      </c>
      <c r="E3593" s="1" t="s">
        <v>5357</v>
      </c>
      <c r="F3593" s="1">
        <v>7</v>
      </c>
      <c r="G3593" s="1" t="str">
        <f t="shared" si="136"/>
        <v>7/10</v>
      </c>
      <c r="H3593" s="1">
        <v>1800</v>
      </c>
      <c r="I3593" s="1">
        <v>92.5</v>
      </c>
      <c r="J3593" s="1">
        <v>100</v>
      </c>
      <c r="K3593" s="1" t="s">
        <v>2006</v>
      </c>
      <c r="L3593" s="1" t="s">
        <v>4669</v>
      </c>
      <c r="M3593" s="1">
        <v>2016</v>
      </c>
      <c r="N3593" s="1">
        <v>43.068675803565299</v>
      </c>
      <c r="O3593" s="1">
        <v>-80.681473707650497</v>
      </c>
      <c r="P3593" s="1" t="s">
        <v>5312</v>
      </c>
      <c r="Q3593" s="1" t="s">
        <v>5351</v>
      </c>
      <c r="R3593" s="1" t="s">
        <v>22</v>
      </c>
    </row>
    <row r="3594" spans="1:18" hidden="1" x14ac:dyDescent="0.3">
      <c r="A3594" s="1" t="s">
        <v>2941</v>
      </c>
      <c r="B3594" s="1" t="s">
        <v>2941</v>
      </c>
      <c r="C3594" s="1" t="s">
        <v>5349</v>
      </c>
      <c r="D3594" s="1">
        <v>18</v>
      </c>
      <c r="E3594" s="1" t="s">
        <v>5358</v>
      </c>
      <c r="F3594" s="1">
        <v>8</v>
      </c>
      <c r="G3594" s="1" t="str">
        <f t="shared" si="136"/>
        <v>8/10</v>
      </c>
      <c r="H3594" s="1">
        <v>1800</v>
      </c>
      <c r="I3594" s="1">
        <v>92.5</v>
      </c>
      <c r="J3594" s="1">
        <v>100</v>
      </c>
      <c r="K3594" s="1" t="s">
        <v>2006</v>
      </c>
      <c r="L3594" s="1" t="s">
        <v>4669</v>
      </c>
      <c r="M3594" s="1">
        <v>2016</v>
      </c>
      <c r="N3594" s="1">
        <v>43.071666755299198</v>
      </c>
      <c r="O3594" s="1">
        <v>-80.667005503097101</v>
      </c>
      <c r="P3594" s="1" t="s">
        <v>5312</v>
      </c>
      <c r="Q3594" s="1" t="s">
        <v>5351</v>
      </c>
      <c r="R3594" s="1" t="s">
        <v>22</v>
      </c>
    </row>
    <row r="3595" spans="1:18" hidden="1" x14ac:dyDescent="0.3">
      <c r="A3595" s="1" t="s">
        <v>2941</v>
      </c>
      <c r="B3595" s="1" t="s">
        <v>2941</v>
      </c>
      <c r="C3595" s="1" t="s">
        <v>5349</v>
      </c>
      <c r="D3595" s="1">
        <v>18</v>
      </c>
      <c r="E3595" s="1" t="s">
        <v>5359</v>
      </c>
      <c r="F3595" s="1">
        <v>9</v>
      </c>
      <c r="G3595" s="1" t="str">
        <f t="shared" si="136"/>
        <v>9/10</v>
      </c>
      <c r="H3595" s="1">
        <v>1800</v>
      </c>
      <c r="I3595" s="1">
        <v>92.5</v>
      </c>
      <c r="J3595" s="1">
        <v>100</v>
      </c>
      <c r="K3595" s="1" t="s">
        <v>2006</v>
      </c>
      <c r="L3595" s="1" t="s">
        <v>4669</v>
      </c>
      <c r="M3595" s="1">
        <v>2016</v>
      </c>
      <c r="N3595" s="1">
        <v>43.072210555800801</v>
      </c>
      <c r="O3595" s="1">
        <v>-80.663034555588396</v>
      </c>
      <c r="P3595" s="1" t="s">
        <v>5312</v>
      </c>
      <c r="Q3595" s="1" t="s">
        <v>5351</v>
      </c>
      <c r="R3595" s="1" t="s">
        <v>22</v>
      </c>
    </row>
    <row r="3596" spans="1:18" hidden="1" x14ac:dyDescent="0.3">
      <c r="A3596" s="1" t="s">
        <v>2941</v>
      </c>
      <c r="B3596" s="1" t="s">
        <v>2941</v>
      </c>
      <c r="C3596" s="1" t="s">
        <v>5349</v>
      </c>
      <c r="D3596" s="1">
        <v>18</v>
      </c>
      <c r="E3596" s="1" t="s">
        <v>5360</v>
      </c>
      <c r="F3596" s="1">
        <v>10</v>
      </c>
      <c r="G3596" s="1" t="str">
        <f t="shared" si="136"/>
        <v>10/10</v>
      </c>
      <c r="H3596" s="1">
        <v>1800</v>
      </c>
      <c r="I3596" s="1">
        <v>92.5</v>
      </c>
      <c r="J3596" s="1">
        <v>100</v>
      </c>
      <c r="K3596" s="1" t="s">
        <v>2006</v>
      </c>
      <c r="L3596" s="1" t="s">
        <v>4669</v>
      </c>
      <c r="M3596" s="1">
        <v>2016</v>
      </c>
      <c r="N3596" s="1">
        <v>43.074654331069503</v>
      </c>
      <c r="O3596" s="1">
        <v>-80.654255090774598</v>
      </c>
      <c r="P3596" s="1" t="s">
        <v>5312</v>
      </c>
      <c r="Q3596" s="1" t="s">
        <v>5351</v>
      </c>
      <c r="R3596" s="1" t="s">
        <v>22</v>
      </c>
    </row>
    <row r="3597" spans="1:18" hidden="1" x14ac:dyDescent="0.3">
      <c r="A3597" s="1" t="s">
        <v>2941</v>
      </c>
      <c r="B3597" s="1" t="s">
        <v>2941</v>
      </c>
      <c r="C3597" s="1" t="s">
        <v>4538</v>
      </c>
      <c r="D3597" s="1">
        <v>9</v>
      </c>
      <c r="E3597" s="1" t="s">
        <v>4539</v>
      </c>
      <c r="F3597" s="1">
        <v>1</v>
      </c>
      <c r="G3597" s="1" t="str">
        <f>F3597&amp;"/"&amp;5</f>
        <v>1/5</v>
      </c>
      <c r="H3597" s="1">
        <v>1800</v>
      </c>
      <c r="I3597" s="1">
        <v>100</v>
      </c>
      <c r="J3597" s="1">
        <v>95</v>
      </c>
      <c r="K3597" s="1" t="s">
        <v>25</v>
      </c>
      <c r="L3597" s="1" t="s">
        <v>691</v>
      </c>
      <c r="M3597" s="1">
        <v>2014</v>
      </c>
      <c r="N3597" s="1">
        <v>43.1247877707331</v>
      </c>
      <c r="O3597" s="1">
        <v>-79.712519866485295</v>
      </c>
      <c r="Q3597" s="1" t="s">
        <v>4540</v>
      </c>
      <c r="R3597" s="1" t="s">
        <v>22</v>
      </c>
    </row>
    <row r="3598" spans="1:18" hidden="1" x14ac:dyDescent="0.3">
      <c r="A3598" s="1" t="s">
        <v>2941</v>
      </c>
      <c r="B3598" s="1" t="s">
        <v>2941</v>
      </c>
      <c r="C3598" s="1" t="s">
        <v>4538</v>
      </c>
      <c r="D3598" s="1">
        <v>9</v>
      </c>
      <c r="E3598" s="1" t="s">
        <v>4541</v>
      </c>
      <c r="F3598" s="1">
        <v>2</v>
      </c>
      <c r="G3598" s="1" t="str">
        <f>F3598&amp;"/"&amp;5</f>
        <v>2/5</v>
      </c>
      <c r="H3598" s="1">
        <v>1800</v>
      </c>
      <c r="I3598" s="1">
        <v>100</v>
      </c>
      <c r="J3598" s="1">
        <v>95</v>
      </c>
      <c r="K3598" s="1" t="s">
        <v>25</v>
      </c>
      <c r="L3598" s="1" t="s">
        <v>691</v>
      </c>
      <c r="M3598" s="1">
        <v>2014</v>
      </c>
      <c r="N3598" s="1">
        <v>43.121478123489403</v>
      </c>
      <c r="O3598" s="1">
        <v>-79.710349759676703</v>
      </c>
      <c r="Q3598" s="1" t="s">
        <v>4540</v>
      </c>
      <c r="R3598" s="1" t="s">
        <v>22</v>
      </c>
    </row>
    <row r="3599" spans="1:18" hidden="1" x14ac:dyDescent="0.3">
      <c r="A3599" s="1" t="s">
        <v>2941</v>
      </c>
      <c r="B3599" s="1" t="s">
        <v>2941</v>
      </c>
      <c r="C3599" s="1" t="s">
        <v>4538</v>
      </c>
      <c r="D3599" s="1">
        <v>9</v>
      </c>
      <c r="E3599" s="1" t="s">
        <v>4542</v>
      </c>
      <c r="F3599" s="1">
        <v>3</v>
      </c>
      <c r="G3599" s="1" t="str">
        <f>F3599&amp;"/"&amp;5</f>
        <v>3/5</v>
      </c>
      <c r="H3599" s="1">
        <v>1800</v>
      </c>
      <c r="I3599" s="1">
        <v>100</v>
      </c>
      <c r="J3599" s="1">
        <v>95</v>
      </c>
      <c r="K3599" s="1" t="s">
        <v>25</v>
      </c>
      <c r="L3599" s="1" t="s">
        <v>691</v>
      </c>
      <c r="M3599" s="1">
        <v>2014</v>
      </c>
      <c r="N3599" s="1">
        <v>43.118972836802101</v>
      </c>
      <c r="O3599" s="1">
        <v>-79.693587572073596</v>
      </c>
      <c r="Q3599" s="1" t="s">
        <v>4540</v>
      </c>
      <c r="R3599" s="1" t="s">
        <v>22</v>
      </c>
    </row>
    <row r="3600" spans="1:18" hidden="1" x14ac:dyDescent="0.3">
      <c r="A3600" s="1" t="s">
        <v>2941</v>
      </c>
      <c r="B3600" s="1" t="s">
        <v>2941</v>
      </c>
      <c r="C3600" s="1" t="s">
        <v>4538</v>
      </c>
      <c r="D3600" s="1">
        <v>9</v>
      </c>
      <c r="E3600" s="1" t="s">
        <v>4543</v>
      </c>
      <c r="F3600" s="1">
        <v>4</v>
      </c>
      <c r="G3600" s="1" t="str">
        <f>F3600&amp;"/"&amp;5</f>
        <v>4/5</v>
      </c>
      <c r="H3600" s="1">
        <v>1800</v>
      </c>
      <c r="I3600" s="1">
        <v>100</v>
      </c>
      <c r="J3600" s="1">
        <v>95</v>
      </c>
      <c r="K3600" s="1" t="s">
        <v>25</v>
      </c>
      <c r="L3600" s="1" t="s">
        <v>691</v>
      </c>
      <c r="M3600" s="1">
        <v>2014</v>
      </c>
      <c r="N3600" s="1">
        <v>43.113780653577102</v>
      </c>
      <c r="O3600" s="1">
        <v>-79.717173172977795</v>
      </c>
      <c r="Q3600" s="1" t="s">
        <v>4540</v>
      </c>
      <c r="R3600" s="1" t="s">
        <v>22</v>
      </c>
    </row>
    <row r="3601" spans="1:18" hidden="1" x14ac:dyDescent="0.3">
      <c r="A3601" s="1" t="s">
        <v>2941</v>
      </c>
      <c r="B3601" s="1" t="s">
        <v>2941</v>
      </c>
      <c r="C3601" s="1" t="s">
        <v>4538</v>
      </c>
      <c r="D3601" s="1">
        <v>9</v>
      </c>
      <c r="E3601" s="1" t="s">
        <v>4544</v>
      </c>
      <c r="F3601" s="1">
        <v>5</v>
      </c>
      <c r="G3601" s="1" t="str">
        <f>F3601&amp;"/"&amp;5</f>
        <v>5/5</v>
      </c>
      <c r="H3601" s="1">
        <v>1800</v>
      </c>
      <c r="I3601" s="1">
        <v>100</v>
      </c>
      <c r="J3601" s="1">
        <v>95</v>
      </c>
      <c r="K3601" s="1" t="s">
        <v>25</v>
      </c>
      <c r="L3601" s="1" t="s">
        <v>691</v>
      </c>
      <c r="M3601" s="1">
        <v>2014</v>
      </c>
      <c r="N3601" s="1">
        <v>43.1055769697141</v>
      </c>
      <c r="O3601" s="1">
        <v>-79.694530056208706</v>
      </c>
      <c r="Q3601" s="1" t="s">
        <v>4540</v>
      </c>
      <c r="R3601" s="1" t="s">
        <v>22</v>
      </c>
    </row>
    <row r="3602" spans="1:18" hidden="1" x14ac:dyDescent="0.3">
      <c r="A3602" s="1" t="s">
        <v>2941</v>
      </c>
      <c r="B3602" s="1" t="s">
        <v>2941</v>
      </c>
      <c r="C3602" s="1" t="s">
        <v>3610</v>
      </c>
      <c r="D3602" s="1">
        <v>39.6</v>
      </c>
      <c r="E3602" s="1" t="s">
        <v>3611</v>
      </c>
      <c r="F3602" s="1">
        <v>1</v>
      </c>
      <c r="G3602" s="1" t="str">
        <f t="shared" ref="G3602:G3625" si="137">F3602&amp;"/"&amp;24</f>
        <v>1/24</v>
      </c>
      <c r="H3602" s="1">
        <v>1650</v>
      </c>
      <c r="I3602" s="1">
        <v>82</v>
      </c>
      <c r="J3602" s="1">
        <v>80</v>
      </c>
      <c r="K3602" s="1" t="s">
        <v>25</v>
      </c>
      <c r="L3602" s="1" t="s">
        <v>2107</v>
      </c>
      <c r="M3602" s="1">
        <v>2010</v>
      </c>
      <c r="N3602" s="1">
        <v>42.0439943484539</v>
      </c>
      <c r="O3602" s="1">
        <v>-82.986874095583005</v>
      </c>
      <c r="Q3602" s="1" t="s">
        <v>3612</v>
      </c>
      <c r="R3602" s="1" t="s">
        <v>22</v>
      </c>
    </row>
    <row r="3603" spans="1:18" hidden="1" x14ac:dyDescent="0.3">
      <c r="A3603" s="1" t="s">
        <v>2941</v>
      </c>
      <c r="B3603" s="1" t="s">
        <v>2941</v>
      </c>
      <c r="C3603" s="1" t="s">
        <v>3610</v>
      </c>
      <c r="D3603" s="1">
        <v>39.6</v>
      </c>
      <c r="E3603" s="1" t="s">
        <v>3613</v>
      </c>
      <c r="F3603" s="1">
        <v>2</v>
      </c>
      <c r="G3603" s="1" t="str">
        <f t="shared" si="137"/>
        <v>2/24</v>
      </c>
      <c r="H3603" s="1">
        <v>1650</v>
      </c>
      <c r="I3603" s="1">
        <v>82</v>
      </c>
      <c r="J3603" s="1">
        <v>80</v>
      </c>
      <c r="K3603" s="1" t="s">
        <v>25</v>
      </c>
      <c r="L3603" s="1" t="s">
        <v>2107</v>
      </c>
      <c r="M3603" s="1">
        <v>2010</v>
      </c>
      <c r="N3603" s="1">
        <v>42.043687747237001</v>
      </c>
      <c r="O3603" s="1">
        <v>-82.982946742503998</v>
      </c>
      <c r="Q3603" s="1" t="s">
        <v>3612</v>
      </c>
      <c r="R3603" s="1" t="s">
        <v>22</v>
      </c>
    </row>
    <row r="3604" spans="1:18" hidden="1" x14ac:dyDescent="0.3">
      <c r="A3604" s="1" t="s">
        <v>2941</v>
      </c>
      <c r="B3604" s="1" t="s">
        <v>2941</v>
      </c>
      <c r="C3604" s="1" t="s">
        <v>3610</v>
      </c>
      <c r="D3604" s="1">
        <v>39.6</v>
      </c>
      <c r="E3604" s="1" t="s">
        <v>3614</v>
      </c>
      <c r="F3604" s="1">
        <v>3</v>
      </c>
      <c r="G3604" s="1" t="str">
        <f t="shared" si="137"/>
        <v>3/24</v>
      </c>
      <c r="H3604" s="1">
        <v>1650</v>
      </c>
      <c r="I3604" s="1">
        <v>82</v>
      </c>
      <c r="J3604" s="1">
        <v>80</v>
      </c>
      <c r="K3604" s="1" t="s">
        <v>25</v>
      </c>
      <c r="L3604" s="1" t="s">
        <v>2107</v>
      </c>
      <c r="M3604" s="1">
        <v>2010</v>
      </c>
      <c r="N3604" s="1">
        <v>42.042946203857802</v>
      </c>
      <c r="O3604" s="1">
        <v>-82.9777101934245</v>
      </c>
      <c r="Q3604" s="1" t="s">
        <v>3612</v>
      </c>
      <c r="R3604" s="1" t="s">
        <v>22</v>
      </c>
    </row>
    <row r="3605" spans="1:18" hidden="1" x14ac:dyDescent="0.3">
      <c r="A3605" s="1" t="s">
        <v>2941</v>
      </c>
      <c r="B3605" s="1" t="s">
        <v>2941</v>
      </c>
      <c r="C3605" s="1" t="s">
        <v>3610</v>
      </c>
      <c r="D3605" s="1">
        <v>39.6</v>
      </c>
      <c r="E3605" s="1" t="s">
        <v>3615</v>
      </c>
      <c r="F3605" s="1">
        <v>4</v>
      </c>
      <c r="G3605" s="1" t="str">
        <f t="shared" si="137"/>
        <v>4/24</v>
      </c>
      <c r="H3605" s="1">
        <v>1650</v>
      </c>
      <c r="I3605" s="1">
        <v>82</v>
      </c>
      <c r="J3605" s="1">
        <v>80</v>
      </c>
      <c r="K3605" s="1" t="s">
        <v>25</v>
      </c>
      <c r="L3605" s="1" t="s">
        <v>2107</v>
      </c>
      <c r="M3605" s="1">
        <v>2010</v>
      </c>
      <c r="N3605" s="1">
        <v>42.043534687896297</v>
      </c>
      <c r="O3605" s="1">
        <v>-82.9688221776711</v>
      </c>
      <c r="Q3605" s="1" t="s">
        <v>3612</v>
      </c>
      <c r="R3605" s="1" t="s">
        <v>22</v>
      </c>
    </row>
    <row r="3606" spans="1:18" hidden="1" x14ac:dyDescent="0.3">
      <c r="A3606" s="1" t="s">
        <v>2941</v>
      </c>
      <c r="B3606" s="1" t="s">
        <v>2941</v>
      </c>
      <c r="C3606" s="1" t="s">
        <v>3610</v>
      </c>
      <c r="D3606" s="1">
        <v>39.6</v>
      </c>
      <c r="E3606" s="1" t="s">
        <v>3616</v>
      </c>
      <c r="F3606" s="1">
        <v>5</v>
      </c>
      <c r="G3606" s="1" t="str">
        <f t="shared" si="137"/>
        <v>5/24</v>
      </c>
      <c r="H3606" s="1">
        <v>1650</v>
      </c>
      <c r="I3606" s="1">
        <v>82</v>
      </c>
      <c r="J3606" s="1">
        <v>80</v>
      </c>
      <c r="K3606" s="1" t="s">
        <v>25</v>
      </c>
      <c r="L3606" s="1" t="s">
        <v>2107</v>
      </c>
      <c r="M3606" s="1">
        <v>2010</v>
      </c>
      <c r="N3606" s="1">
        <v>42.043329819156803</v>
      </c>
      <c r="O3606" s="1">
        <v>-82.965411624908498</v>
      </c>
      <c r="Q3606" s="1" t="s">
        <v>3612</v>
      </c>
      <c r="R3606" s="1" t="s">
        <v>22</v>
      </c>
    </row>
    <row r="3607" spans="1:18" hidden="1" x14ac:dyDescent="0.3">
      <c r="A3607" s="1" t="s">
        <v>2941</v>
      </c>
      <c r="B3607" s="1" t="s">
        <v>2941</v>
      </c>
      <c r="C3607" s="1" t="s">
        <v>3610</v>
      </c>
      <c r="D3607" s="1">
        <v>39.6</v>
      </c>
      <c r="E3607" s="1" t="s">
        <v>3617</v>
      </c>
      <c r="F3607" s="1">
        <v>6</v>
      </c>
      <c r="G3607" s="1" t="str">
        <f t="shared" si="137"/>
        <v>6/24</v>
      </c>
      <c r="H3607" s="1">
        <v>1650</v>
      </c>
      <c r="I3607" s="1">
        <v>82</v>
      </c>
      <c r="J3607" s="1">
        <v>80</v>
      </c>
      <c r="K3607" s="1" t="s">
        <v>25</v>
      </c>
      <c r="L3607" s="1" t="s">
        <v>2107</v>
      </c>
      <c r="M3607" s="1">
        <v>2010</v>
      </c>
      <c r="N3607" s="1">
        <v>42.043124776280898</v>
      </c>
      <c r="O3607" s="1">
        <v>-82.961243206503994</v>
      </c>
      <c r="Q3607" s="1" t="s">
        <v>3612</v>
      </c>
      <c r="R3607" s="1" t="s">
        <v>22</v>
      </c>
    </row>
    <row r="3608" spans="1:18" hidden="1" x14ac:dyDescent="0.3">
      <c r="A3608" s="1" t="s">
        <v>2941</v>
      </c>
      <c r="B3608" s="1" t="s">
        <v>2941</v>
      </c>
      <c r="C3608" s="1" t="s">
        <v>3610</v>
      </c>
      <c r="D3608" s="1">
        <v>39.6</v>
      </c>
      <c r="E3608" s="1" t="s">
        <v>3618</v>
      </c>
      <c r="F3608" s="1">
        <v>7</v>
      </c>
      <c r="G3608" s="1" t="str">
        <f t="shared" si="137"/>
        <v>7/24</v>
      </c>
      <c r="H3608" s="1">
        <v>1650</v>
      </c>
      <c r="I3608" s="1">
        <v>82</v>
      </c>
      <c r="J3608" s="1">
        <v>80</v>
      </c>
      <c r="K3608" s="1" t="s">
        <v>25</v>
      </c>
      <c r="L3608" s="1" t="s">
        <v>2107</v>
      </c>
      <c r="M3608" s="1">
        <v>2010</v>
      </c>
      <c r="N3608" s="1">
        <v>42.032072452823698</v>
      </c>
      <c r="O3608" s="1">
        <v>-82.961795751998096</v>
      </c>
      <c r="Q3608" s="1" t="s">
        <v>3612</v>
      </c>
      <c r="R3608" s="1" t="s">
        <v>22</v>
      </c>
    </row>
    <row r="3609" spans="1:18" hidden="1" x14ac:dyDescent="0.3">
      <c r="A3609" s="1" t="s">
        <v>2941</v>
      </c>
      <c r="B3609" s="1" t="s">
        <v>2941</v>
      </c>
      <c r="C3609" s="1" t="s">
        <v>3610</v>
      </c>
      <c r="D3609" s="1">
        <v>39.6</v>
      </c>
      <c r="E3609" s="1" t="s">
        <v>3619</v>
      </c>
      <c r="F3609" s="1">
        <v>8</v>
      </c>
      <c r="G3609" s="1" t="str">
        <f t="shared" si="137"/>
        <v>8/24</v>
      </c>
      <c r="H3609" s="1">
        <v>1650</v>
      </c>
      <c r="I3609" s="1">
        <v>82</v>
      </c>
      <c r="J3609" s="1">
        <v>80</v>
      </c>
      <c r="K3609" s="1" t="s">
        <v>25</v>
      </c>
      <c r="L3609" s="1" t="s">
        <v>2107</v>
      </c>
      <c r="M3609" s="1">
        <v>2010</v>
      </c>
      <c r="N3609" s="1">
        <v>42.030587012662799</v>
      </c>
      <c r="O3609" s="1">
        <v>-82.993071519011494</v>
      </c>
      <c r="Q3609" s="1" t="s">
        <v>3612</v>
      </c>
      <c r="R3609" s="1" t="s">
        <v>22</v>
      </c>
    </row>
    <row r="3610" spans="1:18" hidden="1" x14ac:dyDescent="0.3">
      <c r="A3610" s="1" t="s">
        <v>2941</v>
      </c>
      <c r="B3610" s="1" t="s">
        <v>2941</v>
      </c>
      <c r="C3610" s="1" t="s">
        <v>3610</v>
      </c>
      <c r="D3610" s="1">
        <v>39.6</v>
      </c>
      <c r="E3610" s="1" t="s">
        <v>3620</v>
      </c>
      <c r="F3610" s="1">
        <v>9</v>
      </c>
      <c r="G3610" s="1" t="str">
        <f t="shared" si="137"/>
        <v>9/24</v>
      </c>
      <c r="H3610" s="1">
        <v>1650</v>
      </c>
      <c r="I3610" s="1">
        <v>82</v>
      </c>
      <c r="J3610" s="1">
        <v>80</v>
      </c>
      <c r="K3610" s="1" t="s">
        <v>25</v>
      </c>
      <c r="L3610" s="1" t="s">
        <v>2107</v>
      </c>
      <c r="M3610" s="1">
        <v>2010</v>
      </c>
      <c r="N3610" s="1">
        <v>42.027696007045598</v>
      </c>
      <c r="O3610" s="1">
        <v>-82.993242818823902</v>
      </c>
      <c r="Q3610" s="1" t="s">
        <v>3612</v>
      </c>
      <c r="R3610" s="1" t="s">
        <v>22</v>
      </c>
    </row>
    <row r="3611" spans="1:18" hidden="1" x14ac:dyDescent="0.3">
      <c r="A3611" s="1" t="s">
        <v>2941</v>
      </c>
      <c r="B3611" s="1" t="s">
        <v>2941</v>
      </c>
      <c r="C3611" s="1" t="s">
        <v>3610</v>
      </c>
      <c r="D3611" s="1">
        <v>39.6</v>
      </c>
      <c r="E3611" s="1" t="s">
        <v>3621</v>
      </c>
      <c r="F3611" s="1">
        <v>10</v>
      </c>
      <c r="G3611" s="1" t="str">
        <f t="shared" si="137"/>
        <v>10/24</v>
      </c>
      <c r="H3611" s="1">
        <v>1650</v>
      </c>
      <c r="I3611" s="1">
        <v>82</v>
      </c>
      <c r="J3611" s="1">
        <v>80</v>
      </c>
      <c r="K3611" s="1" t="s">
        <v>25</v>
      </c>
      <c r="L3611" s="1" t="s">
        <v>2107</v>
      </c>
      <c r="M3611" s="1">
        <v>2010</v>
      </c>
      <c r="N3611" s="1">
        <v>42.031483042936799</v>
      </c>
      <c r="O3611" s="1">
        <v>-82.989145295783999</v>
      </c>
      <c r="Q3611" s="1" t="s">
        <v>3612</v>
      </c>
      <c r="R3611" s="1" t="s">
        <v>22</v>
      </c>
    </row>
    <row r="3612" spans="1:18" hidden="1" x14ac:dyDescent="0.3">
      <c r="A3612" s="1" t="s">
        <v>2941</v>
      </c>
      <c r="B3612" s="1" t="s">
        <v>2941</v>
      </c>
      <c r="C3612" s="1" t="s">
        <v>3610</v>
      </c>
      <c r="D3612" s="1">
        <v>39.6</v>
      </c>
      <c r="E3612" s="1" t="s">
        <v>3622</v>
      </c>
      <c r="F3612" s="1">
        <v>11</v>
      </c>
      <c r="G3612" s="1" t="str">
        <f t="shared" si="137"/>
        <v>11/24</v>
      </c>
      <c r="H3612" s="1">
        <v>1650</v>
      </c>
      <c r="I3612" s="1">
        <v>82</v>
      </c>
      <c r="J3612" s="1">
        <v>80</v>
      </c>
      <c r="K3612" s="1" t="s">
        <v>25</v>
      </c>
      <c r="L3612" s="1" t="s">
        <v>2107</v>
      </c>
      <c r="M3612" s="1">
        <v>2010</v>
      </c>
      <c r="N3612" s="1">
        <v>42.025905699350297</v>
      </c>
      <c r="O3612" s="1">
        <v>-82.989591641844001</v>
      </c>
      <c r="Q3612" s="1" t="s">
        <v>3612</v>
      </c>
      <c r="R3612" s="1" t="s">
        <v>22</v>
      </c>
    </row>
    <row r="3613" spans="1:18" hidden="1" x14ac:dyDescent="0.3">
      <c r="A3613" s="1" t="s">
        <v>2941</v>
      </c>
      <c r="B3613" s="1" t="s">
        <v>2941</v>
      </c>
      <c r="C3613" s="1" t="s">
        <v>3610</v>
      </c>
      <c r="D3613" s="1">
        <v>39.6</v>
      </c>
      <c r="E3613" s="1" t="s">
        <v>3623</v>
      </c>
      <c r="F3613" s="1">
        <v>12</v>
      </c>
      <c r="G3613" s="1" t="str">
        <f t="shared" si="137"/>
        <v>12/24</v>
      </c>
      <c r="H3613" s="1">
        <v>1650</v>
      </c>
      <c r="I3613" s="1">
        <v>82</v>
      </c>
      <c r="J3613" s="1">
        <v>80</v>
      </c>
      <c r="K3613" s="1" t="s">
        <v>25</v>
      </c>
      <c r="L3613" s="1" t="s">
        <v>2107</v>
      </c>
      <c r="M3613" s="1">
        <v>2010</v>
      </c>
      <c r="N3613" s="1">
        <v>42.028285485946299</v>
      </c>
      <c r="O3613" s="1">
        <v>-82.985562617674702</v>
      </c>
      <c r="Q3613" s="1" t="s">
        <v>3612</v>
      </c>
      <c r="R3613" s="1" t="s">
        <v>22</v>
      </c>
    </row>
    <row r="3614" spans="1:18" hidden="1" x14ac:dyDescent="0.3">
      <c r="A3614" s="1" t="s">
        <v>2941</v>
      </c>
      <c r="B3614" s="1" t="s">
        <v>2941</v>
      </c>
      <c r="C3614" s="1" t="s">
        <v>3610</v>
      </c>
      <c r="D3614" s="1">
        <v>39.6</v>
      </c>
      <c r="E3614" s="1" t="s">
        <v>3624</v>
      </c>
      <c r="F3614" s="1">
        <v>13</v>
      </c>
      <c r="G3614" s="1" t="str">
        <f t="shared" si="137"/>
        <v>13/24</v>
      </c>
      <c r="H3614" s="1">
        <v>1650</v>
      </c>
      <c r="I3614" s="1">
        <v>82</v>
      </c>
      <c r="J3614" s="1">
        <v>80</v>
      </c>
      <c r="K3614" s="1" t="s">
        <v>25</v>
      </c>
      <c r="L3614" s="1" t="s">
        <v>2107</v>
      </c>
      <c r="M3614" s="1">
        <v>2010</v>
      </c>
      <c r="N3614" s="1">
        <v>42.0237569237011</v>
      </c>
      <c r="O3614" s="1">
        <v>-82.985561873551006</v>
      </c>
      <c r="Q3614" s="1" t="s">
        <v>3612</v>
      </c>
      <c r="R3614" s="1" t="s">
        <v>22</v>
      </c>
    </row>
    <row r="3615" spans="1:18" hidden="1" x14ac:dyDescent="0.3">
      <c r="A3615" s="1" t="s">
        <v>2941</v>
      </c>
      <c r="B3615" s="1" t="s">
        <v>2941</v>
      </c>
      <c r="C3615" s="1" t="s">
        <v>3610</v>
      </c>
      <c r="D3615" s="1">
        <v>39.6</v>
      </c>
      <c r="E3615" s="1" t="s">
        <v>3625</v>
      </c>
      <c r="F3615" s="1">
        <v>14</v>
      </c>
      <c r="G3615" s="1" t="str">
        <f t="shared" si="137"/>
        <v>14/24</v>
      </c>
      <c r="H3615" s="1">
        <v>1650</v>
      </c>
      <c r="I3615" s="1">
        <v>82</v>
      </c>
      <c r="J3615" s="1">
        <v>80</v>
      </c>
      <c r="K3615" s="1" t="s">
        <v>25</v>
      </c>
      <c r="L3615" s="1" t="s">
        <v>2107</v>
      </c>
      <c r="M3615" s="1">
        <v>2010</v>
      </c>
      <c r="N3615" s="1">
        <v>42.0230920361277</v>
      </c>
      <c r="O3615" s="1">
        <v>-82.982668873120303</v>
      </c>
      <c r="Q3615" s="1" t="s">
        <v>3612</v>
      </c>
      <c r="R3615" s="1" t="s">
        <v>22</v>
      </c>
    </row>
    <row r="3616" spans="1:18" hidden="1" x14ac:dyDescent="0.3">
      <c r="A3616" s="1" t="s">
        <v>2941</v>
      </c>
      <c r="B3616" s="1" t="s">
        <v>2941</v>
      </c>
      <c r="C3616" s="1" t="s">
        <v>3610</v>
      </c>
      <c r="D3616" s="1">
        <v>39.6</v>
      </c>
      <c r="E3616" s="1" t="s">
        <v>3626</v>
      </c>
      <c r="F3616" s="1">
        <v>15</v>
      </c>
      <c r="G3616" s="1" t="str">
        <f t="shared" si="137"/>
        <v>15/24</v>
      </c>
      <c r="H3616" s="1">
        <v>1650</v>
      </c>
      <c r="I3616" s="1">
        <v>82</v>
      </c>
      <c r="J3616" s="1">
        <v>80</v>
      </c>
      <c r="K3616" s="1" t="s">
        <v>25</v>
      </c>
      <c r="L3616" s="1" t="s">
        <v>2107</v>
      </c>
      <c r="M3616" s="1">
        <v>2010</v>
      </c>
      <c r="N3616" s="1">
        <v>42.021736213426799</v>
      </c>
      <c r="O3616" s="1">
        <v>-82.979672378181405</v>
      </c>
      <c r="Q3616" s="1" t="s">
        <v>3612</v>
      </c>
      <c r="R3616" s="1" t="s">
        <v>22</v>
      </c>
    </row>
    <row r="3617" spans="1:18" hidden="1" x14ac:dyDescent="0.3">
      <c r="A3617" s="1" t="s">
        <v>2941</v>
      </c>
      <c r="B3617" s="1" t="s">
        <v>2941</v>
      </c>
      <c r="C3617" s="1" t="s">
        <v>3610</v>
      </c>
      <c r="D3617" s="1">
        <v>39.6</v>
      </c>
      <c r="E3617" s="1" t="s">
        <v>3627</v>
      </c>
      <c r="F3617" s="1">
        <v>16</v>
      </c>
      <c r="G3617" s="1" t="str">
        <f t="shared" si="137"/>
        <v>16/24</v>
      </c>
      <c r="H3617" s="1">
        <v>1650</v>
      </c>
      <c r="I3617" s="1">
        <v>82</v>
      </c>
      <c r="J3617" s="1">
        <v>80</v>
      </c>
      <c r="K3617" s="1" t="s">
        <v>25</v>
      </c>
      <c r="L3617" s="1" t="s">
        <v>2107</v>
      </c>
      <c r="M3617" s="1">
        <v>2010</v>
      </c>
      <c r="N3617" s="1">
        <v>42.018845406137501</v>
      </c>
      <c r="O3617" s="1">
        <v>-82.975711870919199</v>
      </c>
      <c r="Q3617" s="1" t="s">
        <v>3612</v>
      </c>
      <c r="R3617" s="1" t="s">
        <v>22</v>
      </c>
    </row>
    <row r="3618" spans="1:18" hidden="1" x14ac:dyDescent="0.3">
      <c r="A3618" s="1" t="s">
        <v>2941</v>
      </c>
      <c r="B3618" s="1" t="s">
        <v>2941</v>
      </c>
      <c r="C3618" s="1" t="s">
        <v>3610</v>
      </c>
      <c r="D3618" s="1">
        <v>39.6</v>
      </c>
      <c r="E3618" s="1" t="s">
        <v>3628</v>
      </c>
      <c r="F3618" s="1">
        <v>17</v>
      </c>
      <c r="G3618" s="1" t="str">
        <f t="shared" si="137"/>
        <v>17/24</v>
      </c>
      <c r="H3618" s="1">
        <v>1650</v>
      </c>
      <c r="I3618" s="1">
        <v>82</v>
      </c>
      <c r="J3618" s="1">
        <v>80</v>
      </c>
      <c r="K3618" s="1" t="s">
        <v>25</v>
      </c>
      <c r="L3618" s="1" t="s">
        <v>2107</v>
      </c>
      <c r="M3618" s="1">
        <v>2010</v>
      </c>
      <c r="N3618" s="1">
        <v>42.0158777078667</v>
      </c>
      <c r="O3618" s="1">
        <v>-82.971269638058203</v>
      </c>
      <c r="Q3618" s="1" t="s">
        <v>3612</v>
      </c>
      <c r="R3618" s="1" t="s">
        <v>22</v>
      </c>
    </row>
    <row r="3619" spans="1:18" hidden="1" x14ac:dyDescent="0.3">
      <c r="A3619" s="1" t="s">
        <v>2941</v>
      </c>
      <c r="B3619" s="1" t="s">
        <v>2941</v>
      </c>
      <c r="C3619" s="1" t="s">
        <v>3610</v>
      </c>
      <c r="D3619" s="1">
        <v>39.6</v>
      </c>
      <c r="E3619" s="1" t="s">
        <v>3629</v>
      </c>
      <c r="F3619" s="1">
        <v>18</v>
      </c>
      <c r="G3619" s="1" t="str">
        <f t="shared" si="137"/>
        <v>18/24</v>
      </c>
      <c r="H3619" s="1">
        <v>1650</v>
      </c>
      <c r="I3619" s="1">
        <v>82</v>
      </c>
      <c r="J3619" s="1">
        <v>80</v>
      </c>
      <c r="K3619" s="1" t="s">
        <v>25</v>
      </c>
      <c r="L3619" s="1" t="s">
        <v>2107</v>
      </c>
      <c r="M3619" s="1">
        <v>2010</v>
      </c>
      <c r="N3619" s="1">
        <v>42.018563913676502</v>
      </c>
      <c r="O3619" s="1">
        <v>-82.966069566060895</v>
      </c>
      <c r="Q3619" s="1" t="s">
        <v>3612</v>
      </c>
      <c r="R3619" s="1" t="s">
        <v>22</v>
      </c>
    </row>
    <row r="3620" spans="1:18" hidden="1" x14ac:dyDescent="0.3">
      <c r="A3620" s="1" t="s">
        <v>2941</v>
      </c>
      <c r="B3620" s="1" t="s">
        <v>2941</v>
      </c>
      <c r="C3620" s="1" t="s">
        <v>3610</v>
      </c>
      <c r="D3620" s="1">
        <v>39.6</v>
      </c>
      <c r="E3620" s="1" t="s">
        <v>3630</v>
      </c>
      <c r="F3620" s="1">
        <v>19</v>
      </c>
      <c r="G3620" s="1" t="str">
        <f t="shared" si="137"/>
        <v>19/24</v>
      </c>
      <c r="H3620" s="1">
        <v>1650</v>
      </c>
      <c r="I3620" s="1">
        <v>82</v>
      </c>
      <c r="J3620" s="1">
        <v>80</v>
      </c>
      <c r="K3620" s="1" t="s">
        <v>25</v>
      </c>
      <c r="L3620" s="1" t="s">
        <v>2107</v>
      </c>
      <c r="M3620" s="1">
        <v>2010</v>
      </c>
      <c r="N3620" s="1">
        <v>42.014470502504103</v>
      </c>
      <c r="O3620" s="1">
        <v>-82.967309606056702</v>
      </c>
      <c r="Q3620" s="1" t="s">
        <v>3612</v>
      </c>
      <c r="R3620" s="1" t="s">
        <v>22</v>
      </c>
    </row>
    <row r="3621" spans="1:18" hidden="1" x14ac:dyDescent="0.3">
      <c r="A3621" s="1" t="s">
        <v>2941</v>
      </c>
      <c r="B3621" s="1" t="s">
        <v>2941</v>
      </c>
      <c r="C3621" s="1" t="s">
        <v>3610</v>
      </c>
      <c r="D3621" s="1">
        <v>39.6</v>
      </c>
      <c r="E3621" s="1" t="s">
        <v>3631</v>
      </c>
      <c r="F3621" s="1">
        <v>20</v>
      </c>
      <c r="G3621" s="1" t="str">
        <f t="shared" si="137"/>
        <v>20/24</v>
      </c>
      <c r="H3621" s="1">
        <v>1650</v>
      </c>
      <c r="I3621" s="1">
        <v>82</v>
      </c>
      <c r="J3621" s="1">
        <v>80</v>
      </c>
      <c r="K3621" s="1" t="s">
        <v>25</v>
      </c>
      <c r="L3621" s="1" t="s">
        <v>2107</v>
      </c>
      <c r="M3621" s="1">
        <v>2010</v>
      </c>
      <c r="N3621" s="1">
        <v>42.004745378546403</v>
      </c>
      <c r="O3621" s="1">
        <v>-82.945241225638895</v>
      </c>
      <c r="Q3621" s="1" t="s">
        <v>3612</v>
      </c>
      <c r="R3621" s="1" t="s">
        <v>22</v>
      </c>
    </row>
    <row r="3622" spans="1:18" hidden="1" x14ac:dyDescent="0.3">
      <c r="A3622" s="1" t="s">
        <v>2941</v>
      </c>
      <c r="B3622" s="1" t="s">
        <v>2941</v>
      </c>
      <c r="C3622" s="1" t="s">
        <v>3610</v>
      </c>
      <c r="D3622" s="1">
        <v>39.6</v>
      </c>
      <c r="E3622" s="1" t="s">
        <v>3632</v>
      </c>
      <c r="F3622" s="1">
        <v>21</v>
      </c>
      <c r="G3622" s="1" t="str">
        <f t="shared" si="137"/>
        <v>21/24</v>
      </c>
      <c r="H3622" s="1">
        <v>1650</v>
      </c>
      <c r="I3622" s="1">
        <v>82</v>
      </c>
      <c r="J3622" s="1">
        <v>80</v>
      </c>
      <c r="K3622" s="1" t="s">
        <v>25</v>
      </c>
      <c r="L3622" s="1" t="s">
        <v>2107</v>
      </c>
      <c r="M3622" s="1">
        <v>2010</v>
      </c>
      <c r="N3622" s="1">
        <v>42.0079945325569</v>
      </c>
      <c r="O3622" s="1">
        <v>-82.945033170499499</v>
      </c>
      <c r="Q3622" s="1" t="s">
        <v>3612</v>
      </c>
      <c r="R3622" s="1" t="s">
        <v>22</v>
      </c>
    </row>
    <row r="3623" spans="1:18" hidden="1" x14ac:dyDescent="0.3">
      <c r="A3623" s="1" t="s">
        <v>2941</v>
      </c>
      <c r="B3623" s="1" t="s">
        <v>2941</v>
      </c>
      <c r="C3623" s="1" t="s">
        <v>3610</v>
      </c>
      <c r="D3623" s="1">
        <v>39.6</v>
      </c>
      <c r="E3623" s="1" t="s">
        <v>3633</v>
      </c>
      <c r="F3623" s="1">
        <v>22</v>
      </c>
      <c r="G3623" s="1" t="str">
        <f t="shared" si="137"/>
        <v>22/24</v>
      </c>
      <c r="H3623" s="1">
        <v>1650</v>
      </c>
      <c r="I3623" s="1">
        <v>82</v>
      </c>
      <c r="J3623" s="1">
        <v>80</v>
      </c>
      <c r="K3623" s="1" t="s">
        <v>25</v>
      </c>
      <c r="L3623" s="1" t="s">
        <v>2107</v>
      </c>
      <c r="M3623" s="1">
        <v>2010</v>
      </c>
      <c r="N3623" s="1">
        <v>42.011269247104799</v>
      </c>
      <c r="O3623" s="1">
        <v>-82.944894039653903</v>
      </c>
      <c r="Q3623" s="1" t="s">
        <v>3612</v>
      </c>
      <c r="R3623" s="1" t="s">
        <v>22</v>
      </c>
    </row>
    <row r="3624" spans="1:18" hidden="1" x14ac:dyDescent="0.3">
      <c r="A3624" s="1" t="s">
        <v>2941</v>
      </c>
      <c r="B3624" s="1" t="s">
        <v>2941</v>
      </c>
      <c r="C3624" s="1" t="s">
        <v>3610</v>
      </c>
      <c r="D3624" s="1">
        <v>39.6</v>
      </c>
      <c r="E3624" s="1" t="s">
        <v>3634</v>
      </c>
      <c r="F3624" s="1">
        <v>23</v>
      </c>
      <c r="G3624" s="1" t="str">
        <f t="shared" si="137"/>
        <v>23/24</v>
      </c>
      <c r="H3624" s="1">
        <v>1650</v>
      </c>
      <c r="I3624" s="1">
        <v>82</v>
      </c>
      <c r="J3624" s="1">
        <v>80</v>
      </c>
      <c r="K3624" s="1" t="s">
        <v>25</v>
      </c>
      <c r="L3624" s="1" t="s">
        <v>2107</v>
      </c>
      <c r="M3624" s="1">
        <v>2010</v>
      </c>
      <c r="N3624" s="1">
        <v>42.020783749983899</v>
      </c>
      <c r="O3624" s="1">
        <v>-82.935316079649795</v>
      </c>
      <c r="Q3624" s="1" t="s">
        <v>3612</v>
      </c>
      <c r="R3624" s="1" t="s">
        <v>22</v>
      </c>
    </row>
    <row r="3625" spans="1:18" hidden="1" x14ac:dyDescent="0.3">
      <c r="A3625" s="1" t="s">
        <v>2941</v>
      </c>
      <c r="B3625" s="1" t="s">
        <v>2941</v>
      </c>
      <c r="C3625" s="1" t="s">
        <v>3610</v>
      </c>
      <c r="D3625" s="1">
        <v>39.6</v>
      </c>
      <c r="E3625" s="1" t="s">
        <v>3635</v>
      </c>
      <c r="F3625" s="1">
        <v>24</v>
      </c>
      <c r="G3625" s="1" t="str">
        <f t="shared" si="137"/>
        <v>24/24</v>
      </c>
      <c r="H3625" s="1">
        <v>1650</v>
      </c>
      <c r="I3625" s="1">
        <v>82</v>
      </c>
      <c r="J3625" s="1">
        <v>80</v>
      </c>
      <c r="K3625" s="1" t="s">
        <v>25</v>
      </c>
      <c r="L3625" s="1" t="s">
        <v>2107</v>
      </c>
      <c r="M3625" s="1">
        <v>2010</v>
      </c>
      <c r="N3625" s="1">
        <v>42.023009445792098</v>
      </c>
      <c r="O3625" s="1">
        <v>-82.935073704299995</v>
      </c>
      <c r="Q3625" s="1" t="s">
        <v>3612</v>
      </c>
      <c r="R3625" s="1" t="s">
        <v>22</v>
      </c>
    </row>
    <row r="3626" spans="1:18" hidden="1" x14ac:dyDescent="0.3">
      <c r="A3626" s="1" t="s">
        <v>2941</v>
      </c>
      <c r="B3626" s="1" t="s">
        <v>2941</v>
      </c>
      <c r="C3626" s="1" t="s">
        <v>5577</v>
      </c>
      <c r="D3626" s="1">
        <v>300.14999999999998</v>
      </c>
      <c r="E3626" s="1" t="s">
        <v>5578</v>
      </c>
      <c r="F3626" s="1">
        <v>1</v>
      </c>
      <c r="G3626" s="1" t="str">
        <f t="shared" ref="G3626:G3657" si="138">F3626&amp;"/"&amp;87</f>
        <v>1/87</v>
      </c>
      <c r="H3626" s="1">
        <v>3450</v>
      </c>
      <c r="I3626" s="1">
        <v>136</v>
      </c>
      <c r="J3626" s="1">
        <v>132</v>
      </c>
      <c r="K3626" s="1" t="s">
        <v>25</v>
      </c>
      <c r="L3626" s="1" t="s">
        <v>5579</v>
      </c>
      <c r="M3626" s="1">
        <v>2019</v>
      </c>
      <c r="N3626" s="1">
        <v>45.871065999999999</v>
      </c>
      <c r="O3626" s="1">
        <v>-80.711095400000005</v>
      </c>
      <c r="Q3626" s="1" t="s">
        <v>5580</v>
      </c>
      <c r="R3626" s="1" t="s">
        <v>22</v>
      </c>
    </row>
    <row r="3627" spans="1:18" hidden="1" x14ac:dyDescent="0.3">
      <c r="A3627" s="1" t="s">
        <v>2941</v>
      </c>
      <c r="B3627" s="1" t="s">
        <v>2941</v>
      </c>
      <c r="C3627" s="1" t="s">
        <v>5577</v>
      </c>
      <c r="D3627" s="1">
        <v>300.14999999999998</v>
      </c>
      <c r="E3627" s="1" t="s">
        <v>5581</v>
      </c>
      <c r="F3627" s="1">
        <v>2</v>
      </c>
      <c r="G3627" s="1" t="str">
        <f t="shared" si="138"/>
        <v>2/87</v>
      </c>
      <c r="H3627" s="1">
        <v>3450</v>
      </c>
      <c r="I3627" s="1">
        <v>136</v>
      </c>
      <c r="J3627" s="1">
        <v>132</v>
      </c>
      <c r="K3627" s="1" t="s">
        <v>25</v>
      </c>
      <c r="L3627" s="1" t="s">
        <v>5579</v>
      </c>
      <c r="M3627" s="1">
        <v>2019</v>
      </c>
      <c r="N3627" s="1">
        <v>45.868029200000002</v>
      </c>
      <c r="O3627" s="1">
        <v>-80.706706600000004</v>
      </c>
      <c r="Q3627" s="1" t="s">
        <v>5580</v>
      </c>
      <c r="R3627" s="1" t="s">
        <v>22</v>
      </c>
    </row>
    <row r="3628" spans="1:18" hidden="1" x14ac:dyDescent="0.3">
      <c r="A3628" s="1" t="s">
        <v>2941</v>
      </c>
      <c r="B3628" s="1" t="s">
        <v>2941</v>
      </c>
      <c r="C3628" s="1" t="s">
        <v>5577</v>
      </c>
      <c r="D3628" s="1">
        <v>300.14999999999998</v>
      </c>
      <c r="E3628" s="1" t="s">
        <v>5582</v>
      </c>
      <c r="F3628" s="1">
        <v>3</v>
      </c>
      <c r="G3628" s="1" t="str">
        <f t="shared" si="138"/>
        <v>3/87</v>
      </c>
      <c r="H3628" s="1">
        <v>3450</v>
      </c>
      <c r="I3628" s="1">
        <v>136</v>
      </c>
      <c r="J3628" s="1">
        <v>132</v>
      </c>
      <c r="K3628" s="1" t="s">
        <v>25</v>
      </c>
      <c r="L3628" s="1" t="s">
        <v>5579</v>
      </c>
      <c r="M3628" s="1">
        <v>2019</v>
      </c>
      <c r="N3628" s="1">
        <v>45.8640361</v>
      </c>
      <c r="O3628" s="1">
        <v>-80.703419199999999</v>
      </c>
      <c r="Q3628" s="1" t="s">
        <v>5580</v>
      </c>
      <c r="R3628" s="1" t="s">
        <v>22</v>
      </c>
    </row>
    <row r="3629" spans="1:18" hidden="1" x14ac:dyDescent="0.3">
      <c r="A3629" s="1" t="s">
        <v>2941</v>
      </c>
      <c r="B3629" s="1" t="s">
        <v>2941</v>
      </c>
      <c r="C3629" s="1" t="s">
        <v>5577</v>
      </c>
      <c r="D3629" s="1">
        <v>300.14999999999998</v>
      </c>
      <c r="E3629" s="1" t="s">
        <v>5583</v>
      </c>
      <c r="F3629" s="1">
        <v>4</v>
      </c>
      <c r="G3629" s="1" t="str">
        <f t="shared" si="138"/>
        <v>4/87</v>
      </c>
      <c r="H3629" s="1">
        <v>3450</v>
      </c>
      <c r="I3629" s="1">
        <v>136</v>
      </c>
      <c r="J3629" s="1">
        <v>132</v>
      </c>
      <c r="K3629" s="1" t="s">
        <v>25</v>
      </c>
      <c r="L3629" s="1" t="s">
        <v>5579</v>
      </c>
      <c r="M3629" s="1">
        <v>2019</v>
      </c>
      <c r="N3629" s="1">
        <v>45.858301699999998</v>
      </c>
      <c r="O3629" s="1">
        <v>-80.696977899999993</v>
      </c>
      <c r="Q3629" s="1" t="s">
        <v>5580</v>
      </c>
      <c r="R3629" s="1" t="s">
        <v>22</v>
      </c>
    </row>
    <row r="3630" spans="1:18" hidden="1" x14ac:dyDescent="0.3">
      <c r="A3630" s="1" t="s">
        <v>2941</v>
      </c>
      <c r="B3630" s="1" t="s">
        <v>2941</v>
      </c>
      <c r="C3630" s="1" t="s">
        <v>5577</v>
      </c>
      <c r="D3630" s="1">
        <v>300.14999999999998</v>
      </c>
      <c r="E3630" s="1" t="s">
        <v>5584</v>
      </c>
      <c r="F3630" s="1">
        <v>5</v>
      </c>
      <c r="G3630" s="1" t="str">
        <f t="shared" si="138"/>
        <v>5/87</v>
      </c>
      <c r="H3630" s="1">
        <v>3450</v>
      </c>
      <c r="I3630" s="1">
        <v>136</v>
      </c>
      <c r="J3630" s="1">
        <v>132</v>
      </c>
      <c r="K3630" s="1" t="s">
        <v>25</v>
      </c>
      <c r="L3630" s="1" t="s">
        <v>5579</v>
      </c>
      <c r="M3630" s="1">
        <v>2019</v>
      </c>
      <c r="N3630" s="1">
        <v>45.851162799999997</v>
      </c>
      <c r="O3630" s="1">
        <v>-80.692092500000001</v>
      </c>
      <c r="Q3630" s="1" t="s">
        <v>5580</v>
      </c>
      <c r="R3630" s="1" t="s">
        <v>22</v>
      </c>
    </row>
    <row r="3631" spans="1:18" hidden="1" x14ac:dyDescent="0.3">
      <c r="A3631" s="1" t="s">
        <v>2941</v>
      </c>
      <c r="B3631" s="1" t="s">
        <v>2941</v>
      </c>
      <c r="C3631" s="1" t="s">
        <v>5577</v>
      </c>
      <c r="D3631" s="1">
        <v>300.14999999999998</v>
      </c>
      <c r="E3631" s="1" t="s">
        <v>5585</v>
      </c>
      <c r="F3631" s="1">
        <v>6</v>
      </c>
      <c r="G3631" s="1" t="str">
        <f t="shared" si="138"/>
        <v>6/87</v>
      </c>
      <c r="H3631" s="1">
        <v>3450</v>
      </c>
      <c r="I3631" s="1">
        <v>136</v>
      </c>
      <c r="J3631" s="1">
        <v>132</v>
      </c>
      <c r="K3631" s="1" t="s">
        <v>25</v>
      </c>
      <c r="L3631" s="1" t="s">
        <v>5579</v>
      </c>
      <c r="M3631" s="1">
        <v>2019</v>
      </c>
      <c r="N3631" s="1">
        <v>45.855809999999998</v>
      </c>
      <c r="O3631" s="1">
        <v>-80.690031700000006</v>
      </c>
      <c r="Q3631" s="1" t="s">
        <v>5580</v>
      </c>
      <c r="R3631" s="1" t="s">
        <v>22</v>
      </c>
    </row>
    <row r="3632" spans="1:18" hidden="1" x14ac:dyDescent="0.3">
      <c r="A3632" s="1" t="s">
        <v>2941</v>
      </c>
      <c r="B3632" s="1" t="s">
        <v>2941</v>
      </c>
      <c r="C3632" s="1" t="s">
        <v>5577</v>
      </c>
      <c r="D3632" s="1">
        <v>300.14999999999998</v>
      </c>
      <c r="E3632" s="1" t="s">
        <v>5586</v>
      </c>
      <c r="F3632" s="1">
        <v>7</v>
      </c>
      <c r="G3632" s="1" t="str">
        <f t="shared" si="138"/>
        <v>7/87</v>
      </c>
      <c r="H3632" s="1">
        <v>3450</v>
      </c>
      <c r="I3632" s="1">
        <v>136</v>
      </c>
      <c r="J3632" s="1">
        <v>132</v>
      </c>
      <c r="K3632" s="1" t="s">
        <v>25</v>
      </c>
      <c r="L3632" s="1" t="s">
        <v>5579</v>
      </c>
      <c r="M3632" s="1">
        <v>2019</v>
      </c>
      <c r="N3632" s="1">
        <v>45.872336699999998</v>
      </c>
      <c r="O3632" s="1">
        <v>-80.702083799999997</v>
      </c>
      <c r="Q3632" s="1" t="s">
        <v>5580</v>
      </c>
      <c r="R3632" s="1" t="s">
        <v>22</v>
      </c>
    </row>
    <row r="3633" spans="1:18" hidden="1" x14ac:dyDescent="0.3">
      <c r="A3633" s="1" t="s">
        <v>2941</v>
      </c>
      <c r="B3633" s="1" t="s">
        <v>2941</v>
      </c>
      <c r="C3633" s="1" t="s">
        <v>5577</v>
      </c>
      <c r="D3633" s="1">
        <v>300.14999999999998</v>
      </c>
      <c r="E3633" s="1" t="s">
        <v>5587</v>
      </c>
      <c r="F3633" s="1">
        <v>8</v>
      </c>
      <c r="G3633" s="1" t="str">
        <f t="shared" si="138"/>
        <v>8/87</v>
      </c>
      <c r="H3633" s="1">
        <v>3450</v>
      </c>
      <c r="I3633" s="1">
        <v>136</v>
      </c>
      <c r="J3633" s="1">
        <v>132</v>
      </c>
      <c r="K3633" s="1" t="s">
        <v>25</v>
      </c>
      <c r="L3633" s="1" t="s">
        <v>5579</v>
      </c>
      <c r="M3633" s="1">
        <v>2019</v>
      </c>
      <c r="N3633" s="1">
        <v>45.868726799999997</v>
      </c>
      <c r="O3633" s="1">
        <v>-80.696870799999999</v>
      </c>
      <c r="Q3633" s="1" t="s">
        <v>5580</v>
      </c>
      <c r="R3633" s="1" t="s">
        <v>22</v>
      </c>
    </row>
    <row r="3634" spans="1:18" hidden="1" x14ac:dyDescent="0.3">
      <c r="A3634" s="1" t="s">
        <v>2941</v>
      </c>
      <c r="B3634" s="1" t="s">
        <v>2941</v>
      </c>
      <c r="C3634" s="1" t="s">
        <v>5577</v>
      </c>
      <c r="D3634" s="1">
        <v>300.14999999999998</v>
      </c>
      <c r="E3634" s="1" t="s">
        <v>5588</v>
      </c>
      <c r="F3634" s="1">
        <v>9</v>
      </c>
      <c r="G3634" s="1" t="str">
        <f t="shared" si="138"/>
        <v>9/87</v>
      </c>
      <c r="H3634" s="1">
        <v>3450</v>
      </c>
      <c r="I3634" s="1">
        <v>136</v>
      </c>
      <c r="J3634" s="1">
        <v>132</v>
      </c>
      <c r="K3634" s="1" t="s">
        <v>25</v>
      </c>
      <c r="L3634" s="1" t="s">
        <v>5579</v>
      </c>
      <c r="M3634" s="1">
        <v>2019</v>
      </c>
      <c r="N3634" s="1">
        <v>45.864057099999997</v>
      </c>
      <c r="O3634" s="1">
        <v>-80.693372299999993</v>
      </c>
      <c r="Q3634" s="1" t="s">
        <v>5580</v>
      </c>
      <c r="R3634" s="1" t="s">
        <v>22</v>
      </c>
    </row>
    <row r="3635" spans="1:18" hidden="1" x14ac:dyDescent="0.3">
      <c r="A3635" s="1" t="s">
        <v>2941</v>
      </c>
      <c r="B3635" s="1" t="s">
        <v>2941</v>
      </c>
      <c r="C3635" s="1" t="s">
        <v>5577</v>
      </c>
      <c r="D3635" s="1">
        <v>300.14999999999998</v>
      </c>
      <c r="E3635" s="1" t="s">
        <v>5589</v>
      </c>
      <c r="F3635" s="1">
        <v>10</v>
      </c>
      <c r="G3635" s="1" t="str">
        <f t="shared" si="138"/>
        <v>10/87</v>
      </c>
      <c r="H3635" s="1">
        <v>3450</v>
      </c>
      <c r="I3635" s="1">
        <v>136</v>
      </c>
      <c r="J3635" s="1">
        <v>132</v>
      </c>
      <c r="K3635" s="1" t="s">
        <v>25</v>
      </c>
      <c r="L3635" s="1" t="s">
        <v>5579</v>
      </c>
      <c r="M3635" s="1">
        <v>2019</v>
      </c>
      <c r="N3635" s="1">
        <v>45.860051300000002</v>
      </c>
      <c r="O3635" s="1">
        <v>-80.689560299999997</v>
      </c>
      <c r="Q3635" s="1" t="s">
        <v>5580</v>
      </c>
      <c r="R3635" s="1" t="s">
        <v>22</v>
      </c>
    </row>
    <row r="3636" spans="1:18" hidden="1" x14ac:dyDescent="0.3">
      <c r="A3636" s="1" t="s">
        <v>2941</v>
      </c>
      <c r="B3636" s="1" t="s">
        <v>2941</v>
      </c>
      <c r="C3636" s="1" t="s">
        <v>5577</v>
      </c>
      <c r="D3636" s="1">
        <v>300.14999999999998</v>
      </c>
      <c r="E3636" s="1" t="s">
        <v>5590</v>
      </c>
      <c r="F3636" s="1">
        <v>11</v>
      </c>
      <c r="G3636" s="1" t="str">
        <f t="shared" si="138"/>
        <v>11/87</v>
      </c>
      <c r="H3636" s="1">
        <v>3450</v>
      </c>
      <c r="I3636" s="1">
        <v>136</v>
      </c>
      <c r="J3636" s="1">
        <v>132</v>
      </c>
      <c r="K3636" s="1" t="s">
        <v>25</v>
      </c>
      <c r="L3636" s="1" t="s">
        <v>5579</v>
      </c>
      <c r="M3636" s="1">
        <v>2019</v>
      </c>
      <c r="N3636" s="1">
        <v>45.857086799999998</v>
      </c>
      <c r="O3636" s="1">
        <v>-80.682585900000007</v>
      </c>
      <c r="Q3636" s="1" t="s">
        <v>5580</v>
      </c>
      <c r="R3636" s="1" t="s">
        <v>22</v>
      </c>
    </row>
    <row r="3637" spans="1:18" hidden="1" x14ac:dyDescent="0.3">
      <c r="A3637" s="1" t="s">
        <v>2941</v>
      </c>
      <c r="B3637" s="1" t="s">
        <v>2941</v>
      </c>
      <c r="C3637" s="1" t="s">
        <v>5577</v>
      </c>
      <c r="D3637" s="1">
        <v>300.14999999999998</v>
      </c>
      <c r="E3637" s="1" t="s">
        <v>5591</v>
      </c>
      <c r="F3637" s="1">
        <v>12</v>
      </c>
      <c r="G3637" s="1" t="str">
        <f t="shared" si="138"/>
        <v>12/87</v>
      </c>
      <c r="H3637" s="1">
        <v>3450</v>
      </c>
      <c r="I3637" s="1">
        <v>136</v>
      </c>
      <c r="J3637" s="1">
        <v>132</v>
      </c>
      <c r="K3637" s="1" t="s">
        <v>25</v>
      </c>
      <c r="L3637" s="1" t="s">
        <v>5579</v>
      </c>
      <c r="M3637" s="1">
        <v>2019</v>
      </c>
      <c r="N3637" s="1">
        <v>45.880572999999998</v>
      </c>
      <c r="O3637" s="1">
        <v>-80.691511599999998</v>
      </c>
      <c r="Q3637" s="1" t="s">
        <v>5580</v>
      </c>
      <c r="R3637" s="1" t="s">
        <v>22</v>
      </c>
    </row>
    <row r="3638" spans="1:18" hidden="1" x14ac:dyDescent="0.3">
      <c r="A3638" s="1" t="s">
        <v>2941</v>
      </c>
      <c r="B3638" s="1" t="s">
        <v>2941</v>
      </c>
      <c r="C3638" s="1" t="s">
        <v>5577</v>
      </c>
      <c r="D3638" s="1">
        <v>300.14999999999998</v>
      </c>
      <c r="E3638" s="1" t="s">
        <v>5592</v>
      </c>
      <c r="F3638" s="1">
        <v>13</v>
      </c>
      <c r="G3638" s="1" t="str">
        <f t="shared" si="138"/>
        <v>13/87</v>
      </c>
      <c r="H3638" s="1">
        <v>3450</v>
      </c>
      <c r="I3638" s="1">
        <v>136</v>
      </c>
      <c r="J3638" s="1">
        <v>132</v>
      </c>
      <c r="K3638" s="1" t="s">
        <v>25</v>
      </c>
      <c r="L3638" s="1" t="s">
        <v>5579</v>
      </c>
      <c r="M3638" s="1">
        <v>2019</v>
      </c>
      <c r="N3638" s="1">
        <v>45.875751999999999</v>
      </c>
      <c r="O3638" s="1">
        <v>-80.694257899999997</v>
      </c>
      <c r="Q3638" s="1" t="s">
        <v>5580</v>
      </c>
      <c r="R3638" s="1" t="s">
        <v>22</v>
      </c>
    </row>
    <row r="3639" spans="1:18" hidden="1" x14ac:dyDescent="0.3">
      <c r="A3639" s="1" t="s">
        <v>2941</v>
      </c>
      <c r="B3639" s="1" t="s">
        <v>2941</v>
      </c>
      <c r="C3639" s="1" t="s">
        <v>5577</v>
      </c>
      <c r="D3639" s="1">
        <v>300.14999999999998</v>
      </c>
      <c r="E3639" s="1" t="s">
        <v>5593</v>
      </c>
      <c r="F3639" s="1">
        <v>14</v>
      </c>
      <c r="G3639" s="1" t="str">
        <f t="shared" si="138"/>
        <v>14/87</v>
      </c>
      <c r="H3639" s="1">
        <v>3450</v>
      </c>
      <c r="I3639" s="1">
        <v>136</v>
      </c>
      <c r="J3639" s="1">
        <v>132</v>
      </c>
      <c r="K3639" s="1" t="s">
        <v>25</v>
      </c>
      <c r="L3639" s="1" t="s">
        <v>5579</v>
      </c>
      <c r="M3639" s="1">
        <v>2019</v>
      </c>
      <c r="N3639" s="1">
        <v>45.872178699999999</v>
      </c>
      <c r="O3639" s="1">
        <v>-80.690135699999999</v>
      </c>
      <c r="Q3639" s="1" t="s">
        <v>5580</v>
      </c>
      <c r="R3639" s="1" t="s">
        <v>22</v>
      </c>
    </row>
    <row r="3640" spans="1:18" hidden="1" x14ac:dyDescent="0.3">
      <c r="A3640" s="1" t="s">
        <v>2941</v>
      </c>
      <c r="B3640" s="1" t="s">
        <v>2941</v>
      </c>
      <c r="C3640" s="1" t="s">
        <v>5577</v>
      </c>
      <c r="D3640" s="1">
        <v>300.14999999999998</v>
      </c>
      <c r="E3640" s="1" t="s">
        <v>5594</v>
      </c>
      <c r="F3640" s="1">
        <v>15</v>
      </c>
      <c r="G3640" s="1" t="str">
        <f t="shared" si="138"/>
        <v>15/87</v>
      </c>
      <c r="H3640" s="1">
        <v>3450</v>
      </c>
      <c r="I3640" s="1">
        <v>136</v>
      </c>
      <c r="J3640" s="1">
        <v>132</v>
      </c>
      <c r="K3640" s="1" t="s">
        <v>25</v>
      </c>
      <c r="L3640" s="1" t="s">
        <v>5579</v>
      </c>
      <c r="M3640" s="1">
        <v>2019</v>
      </c>
      <c r="N3640" s="1">
        <v>45.8668026</v>
      </c>
      <c r="O3640" s="1">
        <v>-80.686200299999996</v>
      </c>
      <c r="Q3640" s="1" t="s">
        <v>5580</v>
      </c>
      <c r="R3640" s="1" t="s">
        <v>22</v>
      </c>
    </row>
    <row r="3641" spans="1:18" hidden="1" x14ac:dyDescent="0.3">
      <c r="A3641" s="1" t="s">
        <v>2941</v>
      </c>
      <c r="B3641" s="1" t="s">
        <v>2941</v>
      </c>
      <c r="C3641" s="1" t="s">
        <v>5577</v>
      </c>
      <c r="D3641" s="1">
        <v>300.14999999999998</v>
      </c>
      <c r="E3641" s="1" t="s">
        <v>5595</v>
      </c>
      <c r="F3641" s="1">
        <v>16</v>
      </c>
      <c r="G3641" s="1" t="str">
        <f t="shared" si="138"/>
        <v>16/87</v>
      </c>
      <c r="H3641" s="1">
        <v>3450</v>
      </c>
      <c r="I3641" s="1">
        <v>136</v>
      </c>
      <c r="J3641" s="1">
        <v>132</v>
      </c>
      <c r="K3641" s="1" t="s">
        <v>25</v>
      </c>
      <c r="L3641" s="1" t="s">
        <v>5579</v>
      </c>
      <c r="M3641" s="1">
        <v>2019</v>
      </c>
      <c r="N3641" s="1">
        <v>45.863028700000001</v>
      </c>
      <c r="O3641" s="1">
        <v>-80.681818500000006</v>
      </c>
      <c r="Q3641" s="1" t="s">
        <v>5580</v>
      </c>
      <c r="R3641" s="1" t="s">
        <v>22</v>
      </c>
    </row>
    <row r="3642" spans="1:18" hidden="1" x14ac:dyDescent="0.3">
      <c r="A3642" s="1" t="s">
        <v>2941</v>
      </c>
      <c r="B3642" s="1" t="s">
        <v>2941</v>
      </c>
      <c r="C3642" s="1" t="s">
        <v>5577</v>
      </c>
      <c r="D3642" s="1">
        <v>300.14999999999998</v>
      </c>
      <c r="E3642" s="1" t="s">
        <v>5596</v>
      </c>
      <c r="F3642" s="1">
        <v>17</v>
      </c>
      <c r="G3642" s="1" t="str">
        <f t="shared" si="138"/>
        <v>17/87</v>
      </c>
      <c r="H3642" s="1">
        <v>3450</v>
      </c>
      <c r="I3642" s="1">
        <v>136</v>
      </c>
      <c r="J3642" s="1">
        <v>132</v>
      </c>
      <c r="K3642" s="1" t="s">
        <v>25</v>
      </c>
      <c r="L3642" s="1" t="s">
        <v>5579</v>
      </c>
      <c r="M3642" s="1">
        <v>2019</v>
      </c>
      <c r="N3642" s="1">
        <v>45.854709399999997</v>
      </c>
      <c r="O3642" s="1">
        <v>-80.674788399999997</v>
      </c>
      <c r="Q3642" s="1" t="s">
        <v>5580</v>
      </c>
      <c r="R3642" s="1" t="s">
        <v>22</v>
      </c>
    </row>
    <row r="3643" spans="1:18" hidden="1" x14ac:dyDescent="0.3">
      <c r="A3643" s="1" t="s">
        <v>2941</v>
      </c>
      <c r="B3643" s="1" t="s">
        <v>2941</v>
      </c>
      <c r="C3643" s="1" t="s">
        <v>5577</v>
      </c>
      <c r="D3643" s="1">
        <v>300.14999999999998</v>
      </c>
      <c r="E3643" s="1" t="s">
        <v>5597</v>
      </c>
      <c r="F3643" s="1">
        <v>18</v>
      </c>
      <c r="G3643" s="1" t="str">
        <f t="shared" si="138"/>
        <v>18/87</v>
      </c>
      <c r="H3643" s="1">
        <v>3450</v>
      </c>
      <c r="I3643" s="1">
        <v>136</v>
      </c>
      <c r="J3643" s="1">
        <v>132</v>
      </c>
      <c r="K3643" s="1" t="s">
        <v>25</v>
      </c>
      <c r="L3643" s="1" t="s">
        <v>5579</v>
      </c>
      <c r="M3643" s="1">
        <v>2019</v>
      </c>
      <c r="N3643" s="1">
        <v>45.859483599999997</v>
      </c>
      <c r="O3643" s="1">
        <v>-80.673451499999999</v>
      </c>
      <c r="Q3643" s="1" t="s">
        <v>5580</v>
      </c>
      <c r="R3643" s="1" t="s">
        <v>22</v>
      </c>
    </row>
    <row r="3644" spans="1:18" hidden="1" x14ac:dyDescent="0.3">
      <c r="A3644" s="1" t="s">
        <v>2941</v>
      </c>
      <c r="B3644" s="1" t="s">
        <v>2941</v>
      </c>
      <c r="C3644" s="1" t="s">
        <v>5577</v>
      </c>
      <c r="D3644" s="1">
        <v>300.14999999999998</v>
      </c>
      <c r="E3644" s="1" t="s">
        <v>5598</v>
      </c>
      <c r="F3644" s="1">
        <v>19</v>
      </c>
      <c r="G3644" s="1" t="str">
        <f t="shared" si="138"/>
        <v>19/87</v>
      </c>
      <c r="H3644" s="1">
        <v>3450</v>
      </c>
      <c r="I3644" s="1">
        <v>136</v>
      </c>
      <c r="J3644" s="1">
        <v>132</v>
      </c>
      <c r="K3644" s="1" t="s">
        <v>25</v>
      </c>
      <c r="L3644" s="1" t="s">
        <v>5579</v>
      </c>
      <c r="M3644" s="1">
        <v>2019</v>
      </c>
      <c r="N3644" s="1">
        <v>45.864735600000003</v>
      </c>
      <c r="O3644" s="1">
        <v>-80.6738383</v>
      </c>
      <c r="Q3644" s="1" t="s">
        <v>5580</v>
      </c>
      <c r="R3644" s="1" t="s">
        <v>22</v>
      </c>
    </row>
    <row r="3645" spans="1:18" hidden="1" x14ac:dyDescent="0.3">
      <c r="A3645" s="1" t="s">
        <v>2941</v>
      </c>
      <c r="B3645" s="1" t="s">
        <v>2941</v>
      </c>
      <c r="C3645" s="1" t="s">
        <v>5577</v>
      </c>
      <c r="D3645" s="1">
        <v>300.14999999999998</v>
      </c>
      <c r="E3645" s="1" t="s">
        <v>5599</v>
      </c>
      <c r="F3645" s="1">
        <v>20</v>
      </c>
      <c r="G3645" s="1" t="str">
        <f t="shared" si="138"/>
        <v>20/87</v>
      </c>
      <c r="H3645" s="1">
        <v>3450</v>
      </c>
      <c r="I3645" s="1">
        <v>136</v>
      </c>
      <c r="J3645" s="1">
        <v>132</v>
      </c>
      <c r="K3645" s="1" t="s">
        <v>25</v>
      </c>
      <c r="L3645" s="1" t="s">
        <v>5579</v>
      </c>
      <c r="M3645" s="1">
        <v>2019</v>
      </c>
      <c r="N3645" s="1">
        <v>45.858958000000001</v>
      </c>
      <c r="O3645" s="1">
        <v>-80.664038199999993</v>
      </c>
      <c r="Q3645" s="1" t="s">
        <v>5580</v>
      </c>
      <c r="R3645" s="1" t="s">
        <v>22</v>
      </c>
    </row>
    <row r="3646" spans="1:18" hidden="1" x14ac:dyDescent="0.3">
      <c r="A3646" s="1" t="s">
        <v>2941</v>
      </c>
      <c r="B3646" s="1" t="s">
        <v>2941</v>
      </c>
      <c r="C3646" s="1" t="s">
        <v>5577</v>
      </c>
      <c r="D3646" s="1">
        <v>300.14999999999998</v>
      </c>
      <c r="E3646" s="1" t="s">
        <v>5600</v>
      </c>
      <c r="F3646" s="1">
        <v>21</v>
      </c>
      <c r="G3646" s="1" t="str">
        <f t="shared" si="138"/>
        <v>21/87</v>
      </c>
      <c r="H3646" s="1">
        <v>3450</v>
      </c>
      <c r="I3646" s="1">
        <v>136</v>
      </c>
      <c r="J3646" s="1">
        <v>132</v>
      </c>
      <c r="K3646" s="1" t="s">
        <v>25</v>
      </c>
      <c r="L3646" s="1" t="s">
        <v>5579</v>
      </c>
      <c r="M3646" s="1">
        <v>2019</v>
      </c>
      <c r="N3646" s="1">
        <v>45.881203999999997</v>
      </c>
      <c r="O3646" s="1">
        <v>-80.674571700000001</v>
      </c>
      <c r="Q3646" s="1" t="s">
        <v>5580</v>
      </c>
      <c r="R3646" s="1" t="s">
        <v>22</v>
      </c>
    </row>
    <row r="3647" spans="1:18" hidden="1" x14ac:dyDescent="0.3">
      <c r="A3647" s="1" t="s">
        <v>2941</v>
      </c>
      <c r="B3647" s="1" t="s">
        <v>2941</v>
      </c>
      <c r="C3647" s="1" t="s">
        <v>5577</v>
      </c>
      <c r="D3647" s="1">
        <v>300.14999999999998</v>
      </c>
      <c r="E3647" s="1" t="s">
        <v>5601</v>
      </c>
      <c r="F3647" s="1">
        <v>22</v>
      </c>
      <c r="G3647" s="1" t="str">
        <f t="shared" si="138"/>
        <v>22/87</v>
      </c>
      <c r="H3647" s="1">
        <v>3450</v>
      </c>
      <c r="I3647" s="1">
        <v>136</v>
      </c>
      <c r="J3647" s="1">
        <v>132</v>
      </c>
      <c r="K3647" s="1" t="s">
        <v>25</v>
      </c>
      <c r="L3647" s="1" t="s">
        <v>5579</v>
      </c>
      <c r="M3647" s="1">
        <v>2019</v>
      </c>
      <c r="N3647" s="1">
        <v>45.8763139</v>
      </c>
      <c r="O3647" s="1">
        <v>-80.676332500000001</v>
      </c>
      <c r="Q3647" s="1" t="s">
        <v>5580</v>
      </c>
      <c r="R3647" s="1" t="s">
        <v>22</v>
      </c>
    </row>
    <row r="3648" spans="1:18" hidden="1" x14ac:dyDescent="0.3">
      <c r="A3648" s="1" t="s">
        <v>2941</v>
      </c>
      <c r="B3648" s="1" t="s">
        <v>2941</v>
      </c>
      <c r="C3648" s="1" t="s">
        <v>5577</v>
      </c>
      <c r="D3648" s="1">
        <v>300.14999999999998</v>
      </c>
      <c r="E3648" s="1" t="s">
        <v>5602</v>
      </c>
      <c r="F3648" s="1">
        <v>23</v>
      </c>
      <c r="G3648" s="1" t="str">
        <f t="shared" si="138"/>
        <v>23/87</v>
      </c>
      <c r="H3648" s="1">
        <v>3450</v>
      </c>
      <c r="I3648" s="1">
        <v>136</v>
      </c>
      <c r="J3648" s="1">
        <v>132</v>
      </c>
      <c r="K3648" s="1" t="s">
        <v>25</v>
      </c>
      <c r="L3648" s="1" t="s">
        <v>5579</v>
      </c>
      <c r="M3648" s="1">
        <v>2019</v>
      </c>
      <c r="N3648" s="1">
        <v>45.874188599999997</v>
      </c>
      <c r="O3648" s="1">
        <v>-80.669030800000002</v>
      </c>
      <c r="Q3648" s="1" t="s">
        <v>5580</v>
      </c>
      <c r="R3648" s="1" t="s">
        <v>22</v>
      </c>
    </row>
    <row r="3649" spans="1:18" hidden="1" x14ac:dyDescent="0.3">
      <c r="A3649" s="1" t="s">
        <v>2941</v>
      </c>
      <c r="B3649" s="1" t="s">
        <v>2941</v>
      </c>
      <c r="C3649" s="1" t="s">
        <v>5577</v>
      </c>
      <c r="D3649" s="1">
        <v>300.14999999999998</v>
      </c>
      <c r="E3649" s="1" t="s">
        <v>5603</v>
      </c>
      <c r="F3649" s="1">
        <v>24</v>
      </c>
      <c r="G3649" s="1" t="str">
        <f t="shared" si="138"/>
        <v>24/87</v>
      </c>
      <c r="H3649" s="1">
        <v>3450</v>
      </c>
      <c r="I3649" s="1">
        <v>136</v>
      </c>
      <c r="J3649" s="1">
        <v>132</v>
      </c>
      <c r="K3649" s="1" t="s">
        <v>25</v>
      </c>
      <c r="L3649" s="1" t="s">
        <v>5579</v>
      </c>
      <c r="M3649" s="1">
        <v>2019</v>
      </c>
      <c r="N3649" s="1">
        <v>45.870696299999999</v>
      </c>
      <c r="O3649" s="1">
        <v>-80.665435599999995</v>
      </c>
      <c r="Q3649" s="1" t="s">
        <v>5580</v>
      </c>
      <c r="R3649" s="1" t="s">
        <v>22</v>
      </c>
    </row>
    <row r="3650" spans="1:18" hidden="1" x14ac:dyDescent="0.3">
      <c r="A3650" s="1" t="s">
        <v>2941</v>
      </c>
      <c r="B3650" s="1" t="s">
        <v>2941</v>
      </c>
      <c r="C3650" s="1" t="s">
        <v>5577</v>
      </c>
      <c r="D3650" s="1">
        <v>300.14999999999998</v>
      </c>
      <c r="E3650" s="1" t="s">
        <v>5604</v>
      </c>
      <c r="F3650" s="1">
        <v>25</v>
      </c>
      <c r="G3650" s="1" t="str">
        <f t="shared" si="138"/>
        <v>25/87</v>
      </c>
      <c r="H3650" s="1">
        <v>3450</v>
      </c>
      <c r="I3650" s="1">
        <v>136</v>
      </c>
      <c r="J3650" s="1">
        <v>132</v>
      </c>
      <c r="K3650" s="1" t="s">
        <v>25</v>
      </c>
      <c r="L3650" s="1" t="s">
        <v>5579</v>
      </c>
      <c r="M3650" s="1">
        <v>2019</v>
      </c>
      <c r="N3650" s="1">
        <v>45.865988100000003</v>
      </c>
      <c r="O3650" s="1">
        <v>-80.664703099999997</v>
      </c>
      <c r="Q3650" s="1" t="s">
        <v>5580</v>
      </c>
      <c r="R3650" s="1" t="s">
        <v>22</v>
      </c>
    </row>
    <row r="3651" spans="1:18" hidden="1" x14ac:dyDescent="0.3">
      <c r="A3651" s="1" t="s">
        <v>2941</v>
      </c>
      <c r="B3651" s="1" t="s">
        <v>2941</v>
      </c>
      <c r="C3651" s="1" t="s">
        <v>5577</v>
      </c>
      <c r="D3651" s="1">
        <v>300.14999999999998</v>
      </c>
      <c r="E3651" s="1" t="s">
        <v>5605</v>
      </c>
      <c r="F3651" s="1">
        <v>26</v>
      </c>
      <c r="G3651" s="1" t="str">
        <f t="shared" si="138"/>
        <v>26/87</v>
      </c>
      <c r="H3651" s="1">
        <v>3450</v>
      </c>
      <c r="I3651" s="1">
        <v>136</v>
      </c>
      <c r="J3651" s="1">
        <v>132</v>
      </c>
      <c r="K3651" s="1" t="s">
        <v>25</v>
      </c>
      <c r="L3651" s="1" t="s">
        <v>5579</v>
      </c>
      <c r="M3651" s="1">
        <v>2019</v>
      </c>
      <c r="N3651" s="1">
        <v>45.8620679</v>
      </c>
      <c r="O3651" s="1">
        <v>-80.656832600000001</v>
      </c>
      <c r="Q3651" s="1" t="s">
        <v>5580</v>
      </c>
      <c r="R3651" s="1" t="s">
        <v>22</v>
      </c>
    </row>
    <row r="3652" spans="1:18" hidden="1" x14ac:dyDescent="0.3">
      <c r="A3652" s="1" t="s">
        <v>2941</v>
      </c>
      <c r="B3652" s="1" t="s">
        <v>2941</v>
      </c>
      <c r="C3652" s="1" t="s">
        <v>5577</v>
      </c>
      <c r="D3652" s="1">
        <v>300.14999999999998</v>
      </c>
      <c r="E3652" s="1" t="s">
        <v>5606</v>
      </c>
      <c r="F3652" s="1">
        <v>27</v>
      </c>
      <c r="G3652" s="1" t="str">
        <f t="shared" si="138"/>
        <v>27/87</v>
      </c>
      <c r="H3652" s="1">
        <v>3450</v>
      </c>
      <c r="I3652" s="1">
        <v>136</v>
      </c>
      <c r="J3652" s="1">
        <v>132</v>
      </c>
      <c r="K3652" s="1" t="s">
        <v>25</v>
      </c>
      <c r="L3652" s="1" t="s">
        <v>5579</v>
      </c>
      <c r="M3652" s="1">
        <v>2019</v>
      </c>
      <c r="N3652" s="1">
        <v>45.866350699999998</v>
      </c>
      <c r="O3652" s="1">
        <v>-80.652748200000005</v>
      </c>
      <c r="Q3652" s="1" t="s">
        <v>5580</v>
      </c>
      <c r="R3652" s="1" t="s">
        <v>22</v>
      </c>
    </row>
    <row r="3653" spans="1:18" hidden="1" x14ac:dyDescent="0.3">
      <c r="A3653" s="1" t="s">
        <v>2941</v>
      </c>
      <c r="B3653" s="1" t="s">
        <v>2941</v>
      </c>
      <c r="C3653" s="1" t="s">
        <v>5577</v>
      </c>
      <c r="D3653" s="1">
        <v>300.14999999999998</v>
      </c>
      <c r="E3653" s="1" t="s">
        <v>5607</v>
      </c>
      <c r="F3653" s="1">
        <v>28</v>
      </c>
      <c r="G3653" s="1" t="str">
        <f t="shared" si="138"/>
        <v>28/87</v>
      </c>
      <c r="H3653" s="1">
        <v>3450</v>
      </c>
      <c r="I3653" s="1">
        <v>136</v>
      </c>
      <c r="J3653" s="1">
        <v>132</v>
      </c>
      <c r="K3653" s="1" t="s">
        <v>25</v>
      </c>
      <c r="L3653" s="1" t="s">
        <v>5579</v>
      </c>
      <c r="M3653" s="1">
        <v>2019</v>
      </c>
      <c r="N3653" s="1">
        <v>45.862739400000002</v>
      </c>
      <c r="O3653" s="1">
        <v>-80.646756499999995</v>
      </c>
      <c r="Q3653" s="1" t="s">
        <v>5580</v>
      </c>
      <c r="R3653" s="1" t="s">
        <v>22</v>
      </c>
    </row>
    <row r="3654" spans="1:18" hidden="1" x14ac:dyDescent="0.3">
      <c r="A3654" s="1" t="s">
        <v>2941</v>
      </c>
      <c r="B3654" s="1" t="s">
        <v>2941</v>
      </c>
      <c r="C3654" s="1" t="s">
        <v>5577</v>
      </c>
      <c r="D3654" s="1">
        <v>300.14999999999998</v>
      </c>
      <c r="E3654" s="1" t="s">
        <v>5608</v>
      </c>
      <c r="F3654" s="1">
        <v>29</v>
      </c>
      <c r="G3654" s="1" t="str">
        <f t="shared" si="138"/>
        <v>29/87</v>
      </c>
      <c r="H3654" s="1">
        <v>3450</v>
      </c>
      <c r="I3654" s="1">
        <v>136</v>
      </c>
      <c r="J3654" s="1">
        <v>132</v>
      </c>
      <c r="K3654" s="1" t="s">
        <v>25</v>
      </c>
      <c r="L3654" s="1" t="s">
        <v>5579</v>
      </c>
      <c r="M3654" s="1">
        <v>2019</v>
      </c>
      <c r="N3654" s="1">
        <v>45.868388500000002</v>
      </c>
      <c r="O3654" s="1">
        <v>-80.644505600000002</v>
      </c>
      <c r="Q3654" s="1" t="s">
        <v>5580</v>
      </c>
      <c r="R3654" s="1" t="s">
        <v>22</v>
      </c>
    </row>
    <row r="3655" spans="1:18" hidden="1" x14ac:dyDescent="0.3">
      <c r="A3655" s="1" t="s">
        <v>2941</v>
      </c>
      <c r="B3655" s="1" t="s">
        <v>2941</v>
      </c>
      <c r="C3655" s="1" t="s">
        <v>5577</v>
      </c>
      <c r="D3655" s="1">
        <v>300.14999999999998</v>
      </c>
      <c r="E3655" s="1" t="s">
        <v>5609</v>
      </c>
      <c r="F3655" s="1">
        <v>30</v>
      </c>
      <c r="G3655" s="1" t="str">
        <f t="shared" si="138"/>
        <v>30/87</v>
      </c>
      <c r="H3655" s="1">
        <v>3450</v>
      </c>
      <c r="I3655" s="1">
        <v>136</v>
      </c>
      <c r="J3655" s="1">
        <v>132</v>
      </c>
      <c r="K3655" s="1" t="s">
        <v>25</v>
      </c>
      <c r="L3655" s="1" t="s">
        <v>5579</v>
      </c>
      <c r="M3655" s="1">
        <v>2019</v>
      </c>
      <c r="N3655" s="1">
        <v>45.866002000000002</v>
      </c>
      <c r="O3655" s="1">
        <v>-80.637399400000007</v>
      </c>
      <c r="Q3655" s="1" t="s">
        <v>5580</v>
      </c>
      <c r="R3655" s="1" t="s">
        <v>22</v>
      </c>
    </row>
    <row r="3656" spans="1:18" hidden="1" x14ac:dyDescent="0.3">
      <c r="A3656" s="1" t="s">
        <v>2941</v>
      </c>
      <c r="B3656" s="1" t="s">
        <v>2941</v>
      </c>
      <c r="C3656" s="1" t="s">
        <v>5577</v>
      </c>
      <c r="D3656" s="1">
        <v>300.14999999999998</v>
      </c>
      <c r="E3656" s="1" t="s">
        <v>5610</v>
      </c>
      <c r="F3656" s="1">
        <v>31</v>
      </c>
      <c r="G3656" s="1" t="str">
        <f t="shared" si="138"/>
        <v>31/87</v>
      </c>
      <c r="H3656" s="1">
        <v>3450</v>
      </c>
      <c r="I3656" s="1">
        <v>136</v>
      </c>
      <c r="J3656" s="1">
        <v>132</v>
      </c>
      <c r="K3656" s="1" t="s">
        <v>25</v>
      </c>
      <c r="L3656" s="1" t="s">
        <v>5579</v>
      </c>
      <c r="M3656" s="1">
        <v>2019</v>
      </c>
      <c r="N3656" s="1">
        <v>45.871492600000003</v>
      </c>
      <c r="O3656" s="1">
        <v>-80.634779300000005</v>
      </c>
      <c r="Q3656" s="1" t="s">
        <v>5580</v>
      </c>
      <c r="R3656" s="1" t="s">
        <v>22</v>
      </c>
    </row>
    <row r="3657" spans="1:18" hidden="1" x14ac:dyDescent="0.3">
      <c r="A3657" s="1" t="s">
        <v>2941</v>
      </c>
      <c r="B3657" s="1" t="s">
        <v>2941</v>
      </c>
      <c r="C3657" s="1" t="s">
        <v>5577</v>
      </c>
      <c r="D3657" s="1">
        <v>300.14999999999998</v>
      </c>
      <c r="E3657" s="1" t="s">
        <v>5611</v>
      </c>
      <c r="F3657" s="1">
        <v>32</v>
      </c>
      <c r="G3657" s="1" t="str">
        <f t="shared" si="138"/>
        <v>32/87</v>
      </c>
      <c r="H3657" s="1">
        <v>3450</v>
      </c>
      <c r="I3657" s="1">
        <v>136</v>
      </c>
      <c r="J3657" s="1">
        <v>132</v>
      </c>
      <c r="K3657" s="1" t="s">
        <v>25</v>
      </c>
      <c r="L3657" s="1" t="s">
        <v>5579</v>
      </c>
      <c r="M3657" s="1">
        <v>2019</v>
      </c>
      <c r="N3657" s="1">
        <v>45.870073900000001</v>
      </c>
      <c r="O3657" s="1">
        <v>-80.627629900000002</v>
      </c>
      <c r="Q3657" s="1" t="s">
        <v>5580</v>
      </c>
      <c r="R3657" s="1" t="s">
        <v>22</v>
      </c>
    </row>
    <row r="3658" spans="1:18" hidden="1" x14ac:dyDescent="0.3">
      <c r="A3658" s="1" t="s">
        <v>2941</v>
      </c>
      <c r="B3658" s="1" t="s">
        <v>2941</v>
      </c>
      <c r="C3658" s="1" t="s">
        <v>5577</v>
      </c>
      <c r="D3658" s="1">
        <v>300.14999999999998</v>
      </c>
      <c r="E3658" s="1" t="s">
        <v>5612</v>
      </c>
      <c r="F3658" s="1">
        <v>33</v>
      </c>
      <c r="G3658" s="1" t="str">
        <f t="shared" ref="G3658:G3689" si="139">F3658&amp;"/"&amp;87</f>
        <v>33/87</v>
      </c>
      <c r="H3658" s="1">
        <v>3450</v>
      </c>
      <c r="I3658" s="1">
        <v>136</v>
      </c>
      <c r="J3658" s="1">
        <v>132</v>
      </c>
      <c r="K3658" s="1" t="s">
        <v>25</v>
      </c>
      <c r="L3658" s="1" t="s">
        <v>5579</v>
      </c>
      <c r="M3658" s="1">
        <v>2019</v>
      </c>
      <c r="N3658" s="1">
        <v>45.874473199999997</v>
      </c>
      <c r="O3658" s="1">
        <v>-80.622515100000001</v>
      </c>
      <c r="Q3658" s="1" t="s">
        <v>5580</v>
      </c>
      <c r="R3658" s="1" t="s">
        <v>22</v>
      </c>
    </row>
    <row r="3659" spans="1:18" hidden="1" x14ac:dyDescent="0.3">
      <c r="A3659" s="1" t="s">
        <v>2941</v>
      </c>
      <c r="B3659" s="1" t="s">
        <v>2941</v>
      </c>
      <c r="C3659" s="1" t="s">
        <v>5577</v>
      </c>
      <c r="D3659" s="1">
        <v>300.14999999999998</v>
      </c>
      <c r="E3659" s="1" t="s">
        <v>5613</v>
      </c>
      <c r="F3659" s="1">
        <v>34</v>
      </c>
      <c r="G3659" s="1" t="str">
        <f t="shared" si="139"/>
        <v>34/87</v>
      </c>
      <c r="H3659" s="1">
        <v>3450</v>
      </c>
      <c r="I3659" s="1">
        <v>136</v>
      </c>
      <c r="J3659" s="1">
        <v>132</v>
      </c>
      <c r="K3659" s="1" t="s">
        <v>25</v>
      </c>
      <c r="L3659" s="1" t="s">
        <v>5579</v>
      </c>
      <c r="M3659" s="1">
        <v>2019</v>
      </c>
      <c r="N3659" s="1">
        <v>45.870987700000001</v>
      </c>
      <c r="O3659" s="1">
        <v>-80.618611000000001</v>
      </c>
      <c r="Q3659" s="1" t="s">
        <v>5580</v>
      </c>
      <c r="R3659" s="1" t="s">
        <v>22</v>
      </c>
    </row>
    <row r="3660" spans="1:18" hidden="1" x14ac:dyDescent="0.3">
      <c r="A3660" s="1" t="s">
        <v>2941</v>
      </c>
      <c r="B3660" s="1" t="s">
        <v>2941</v>
      </c>
      <c r="C3660" s="1" t="s">
        <v>5577</v>
      </c>
      <c r="D3660" s="1">
        <v>300.14999999999998</v>
      </c>
      <c r="E3660" s="1" t="s">
        <v>5614</v>
      </c>
      <c r="F3660" s="1">
        <v>35</v>
      </c>
      <c r="G3660" s="1" t="str">
        <f t="shared" si="139"/>
        <v>35/87</v>
      </c>
      <c r="H3660" s="1">
        <v>3450</v>
      </c>
      <c r="I3660" s="1">
        <v>136</v>
      </c>
      <c r="J3660" s="1">
        <v>132</v>
      </c>
      <c r="K3660" s="1" t="s">
        <v>25</v>
      </c>
      <c r="L3660" s="1" t="s">
        <v>5579</v>
      </c>
      <c r="M3660" s="1">
        <v>2019</v>
      </c>
      <c r="N3660" s="1">
        <v>45.832253199999997</v>
      </c>
      <c r="O3660" s="1">
        <v>-80.712193999999997</v>
      </c>
      <c r="Q3660" s="1" t="s">
        <v>5580</v>
      </c>
      <c r="R3660" s="1" t="s">
        <v>22</v>
      </c>
    </row>
    <row r="3661" spans="1:18" hidden="1" x14ac:dyDescent="0.3">
      <c r="A3661" s="1" t="s">
        <v>2941</v>
      </c>
      <c r="B3661" s="1" t="s">
        <v>2941</v>
      </c>
      <c r="C3661" s="1" t="s">
        <v>5577</v>
      </c>
      <c r="D3661" s="1">
        <v>300.14999999999998</v>
      </c>
      <c r="E3661" s="1" t="s">
        <v>5615</v>
      </c>
      <c r="F3661" s="1">
        <v>36</v>
      </c>
      <c r="G3661" s="1" t="str">
        <f t="shared" si="139"/>
        <v>36/87</v>
      </c>
      <c r="H3661" s="1">
        <v>3450</v>
      </c>
      <c r="I3661" s="1">
        <v>136</v>
      </c>
      <c r="J3661" s="1">
        <v>132</v>
      </c>
      <c r="K3661" s="1" t="s">
        <v>25</v>
      </c>
      <c r="L3661" s="1" t="s">
        <v>5579</v>
      </c>
      <c r="M3661" s="1">
        <v>2019</v>
      </c>
      <c r="N3661" s="1">
        <v>45.828481099999998</v>
      </c>
      <c r="O3661" s="1">
        <v>-80.709691699999993</v>
      </c>
      <c r="Q3661" s="1" t="s">
        <v>5580</v>
      </c>
      <c r="R3661" s="1" t="s">
        <v>22</v>
      </c>
    </row>
    <row r="3662" spans="1:18" hidden="1" x14ac:dyDescent="0.3">
      <c r="A3662" s="1" t="s">
        <v>2941</v>
      </c>
      <c r="B3662" s="1" t="s">
        <v>2941</v>
      </c>
      <c r="C3662" s="1" t="s">
        <v>5577</v>
      </c>
      <c r="D3662" s="1">
        <v>300.14999999999998</v>
      </c>
      <c r="E3662" s="1" t="s">
        <v>5616</v>
      </c>
      <c r="F3662" s="1">
        <v>37</v>
      </c>
      <c r="G3662" s="1" t="str">
        <f t="shared" si="139"/>
        <v>37/87</v>
      </c>
      <c r="H3662" s="1">
        <v>3450</v>
      </c>
      <c r="I3662" s="1">
        <v>136</v>
      </c>
      <c r="J3662" s="1">
        <v>132</v>
      </c>
      <c r="K3662" s="1" t="s">
        <v>25</v>
      </c>
      <c r="L3662" s="1" t="s">
        <v>5579</v>
      </c>
      <c r="M3662" s="1">
        <v>2019</v>
      </c>
      <c r="N3662" s="1">
        <v>45.824336600000002</v>
      </c>
      <c r="O3662" s="1">
        <v>-80.7076402</v>
      </c>
      <c r="Q3662" s="1" t="s">
        <v>5580</v>
      </c>
      <c r="R3662" s="1" t="s">
        <v>22</v>
      </c>
    </row>
    <row r="3663" spans="1:18" hidden="1" x14ac:dyDescent="0.3">
      <c r="A3663" s="1" t="s">
        <v>2941</v>
      </c>
      <c r="B3663" s="1" t="s">
        <v>2941</v>
      </c>
      <c r="C3663" s="1" t="s">
        <v>5577</v>
      </c>
      <c r="D3663" s="1">
        <v>300.14999999999998</v>
      </c>
      <c r="E3663" s="1" t="s">
        <v>5617</v>
      </c>
      <c r="F3663" s="1">
        <v>38</v>
      </c>
      <c r="G3663" s="1" t="str">
        <f t="shared" si="139"/>
        <v>38/87</v>
      </c>
      <c r="H3663" s="1">
        <v>3450</v>
      </c>
      <c r="I3663" s="1">
        <v>136</v>
      </c>
      <c r="J3663" s="1">
        <v>132</v>
      </c>
      <c r="K3663" s="1" t="s">
        <v>25</v>
      </c>
      <c r="L3663" s="1" t="s">
        <v>5579</v>
      </c>
      <c r="M3663" s="1">
        <v>2019</v>
      </c>
      <c r="N3663" s="1">
        <v>45.834521299999999</v>
      </c>
      <c r="O3663" s="1">
        <v>-80.704066900000001</v>
      </c>
      <c r="Q3663" s="1" t="s">
        <v>5580</v>
      </c>
      <c r="R3663" s="1" t="s">
        <v>22</v>
      </c>
    </row>
    <row r="3664" spans="1:18" hidden="1" x14ac:dyDescent="0.3">
      <c r="A3664" s="1" t="s">
        <v>2941</v>
      </c>
      <c r="B3664" s="1" t="s">
        <v>2941</v>
      </c>
      <c r="C3664" s="1" t="s">
        <v>5577</v>
      </c>
      <c r="D3664" s="1">
        <v>300.14999999999998</v>
      </c>
      <c r="E3664" s="1" t="s">
        <v>5618</v>
      </c>
      <c r="F3664" s="1">
        <v>39</v>
      </c>
      <c r="G3664" s="1" t="str">
        <f t="shared" si="139"/>
        <v>39/87</v>
      </c>
      <c r="H3664" s="1">
        <v>3450</v>
      </c>
      <c r="I3664" s="1">
        <v>136</v>
      </c>
      <c r="J3664" s="1">
        <v>132</v>
      </c>
      <c r="K3664" s="1" t="s">
        <v>25</v>
      </c>
      <c r="L3664" s="1" t="s">
        <v>5579</v>
      </c>
      <c r="M3664" s="1">
        <v>2019</v>
      </c>
      <c r="N3664" s="1">
        <v>45.831093699999997</v>
      </c>
      <c r="O3664" s="1">
        <v>-80.699870399999995</v>
      </c>
      <c r="Q3664" s="1" t="s">
        <v>5580</v>
      </c>
      <c r="R3664" s="1" t="s">
        <v>22</v>
      </c>
    </row>
    <row r="3665" spans="1:18" hidden="1" x14ac:dyDescent="0.3">
      <c r="A3665" s="1" t="s">
        <v>2941</v>
      </c>
      <c r="B3665" s="1" t="s">
        <v>2941</v>
      </c>
      <c r="C3665" s="1" t="s">
        <v>5577</v>
      </c>
      <c r="D3665" s="1">
        <v>300.14999999999998</v>
      </c>
      <c r="E3665" s="1" t="s">
        <v>5619</v>
      </c>
      <c r="F3665" s="1">
        <v>40</v>
      </c>
      <c r="G3665" s="1" t="str">
        <f t="shared" si="139"/>
        <v>40/87</v>
      </c>
      <c r="H3665" s="1">
        <v>3450</v>
      </c>
      <c r="I3665" s="1">
        <v>136</v>
      </c>
      <c r="J3665" s="1">
        <v>132</v>
      </c>
      <c r="K3665" s="1" t="s">
        <v>25</v>
      </c>
      <c r="L3665" s="1" t="s">
        <v>5579</v>
      </c>
      <c r="M3665" s="1">
        <v>2019</v>
      </c>
      <c r="N3665" s="1">
        <v>45.825261599999997</v>
      </c>
      <c r="O3665" s="1">
        <v>-80.698703399999999</v>
      </c>
      <c r="Q3665" s="1" t="s">
        <v>5580</v>
      </c>
      <c r="R3665" s="1" t="s">
        <v>22</v>
      </c>
    </row>
    <row r="3666" spans="1:18" hidden="1" x14ac:dyDescent="0.3">
      <c r="A3666" s="1" t="s">
        <v>2941</v>
      </c>
      <c r="B3666" s="1" t="s">
        <v>2941</v>
      </c>
      <c r="C3666" s="1" t="s">
        <v>5577</v>
      </c>
      <c r="D3666" s="1">
        <v>300.14999999999998</v>
      </c>
      <c r="E3666" s="1" t="s">
        <v>5620</v>
      </c>
      <c r="F3666" s="1">
        <v>41</v>
      </c>
      <c r="G3666" s="1" t="str">
        <f t="shared" si="139"/>
        <v>41/87</v>
      </c>
      <c r="H3666" s="1">
        <v>3450</v>
      </c>
      <c r="I3666" s="1">
        <v>136</v>
      </c>
      <c r="J3666" s="1">
        <v>132</v>
      </c>
      <c r="K3666" s="1" t="s">
        <v>25</v>
      </c>
      <c r="L3666" s="1" t="s">
        <v>5579</v>
      </c>
      <c r="M3666" s="1">
        <v>2019</v>
      </c>
      <c r="N3666" s="1">
        <v>45.827854299999998</v>
      </c>
      <c r="O3666" s="1">
        <v>-80.683441299999998</v>
      </c>
      <c r="Q3666" s="1" t="s">
        <v>5580</v>
      </c>
      <c r="R3666" s="1" t="s">
        <v>22</v>
      </c>
    </row>
    <row r="3667" spans="1:18" hidden="1" x14ac:dyDescent="0.3">
      <c r="A3667" s="1" t="s">
        <v>2941</v>
      </c>
      <c r="B3667" s="1" t="s">
        <v>2941</v>
      </c>
      <c r="C3667" s="1" t="s">
        <v>5577</v>
      </c>
      <c r="D3667" s="1">
        <v>300.14999999999998</v>
      </c>
      <c r="E3667" s="1" t="s">
        <v>5621</v>
      </c>
      <c r="F3667" s="1">
        <v>42</v>
      </c>
      <c r="G3667" s="1" t="str">
        <f t="shared" si="139"/>
        <v>42/87</v>
      </c>
      <c r="H3667" s="1">
        <v>3450</v>
      </c>
      <c r="I3667" s="1">
        <v>136</v>
      </c>
      <c r="J3667" s="1">
        <v>132</v>
      </c>
      <c r="K3667" s="1" t="s">
        <v>25</v>
      </c>
      <c r="L3667" s="1" t="s">
        <v>5579</v>
      </c>
      <c r="M3667" s="1">
        <v>2019</v>
      </c>
      <c r="N3667" s="1">
        <v>45.823830100000002</v>
      </c>
      <c r="O3667" s="1">
        <v>-80.682789200000002</v>
      </c>
      <c r="Q3667" s="1" t="s">
        <v>5580</v>
      </c>
      <c r="R3667" s="1" t="s">
        <v>22</v>
      </c>
    </row>
    <row r="3668" spans="1:18" hidden="1" x14ac:dyDescent="0.3">
      <c r="A3668" s="1" t="s">
        <v>2941</v>
      </c>
      <c r="B3668" s="1" t="s">
        <v>2941</v>
      </c>
      <c r="C3668" s="1" t="s">
        <v>5577</v>
      </c>
      <c r="D3668" s="1">
        <v>300.14999999999998</v>
      </c>
      <c r="E3668" s="1" t="s">
        <v>5622</v>
      </c>
      <c r="F3668" s="1">
        <v>43</v>
      </c>
      <c r="G3668" s="1" t="str">
        <f t="shared" si="139"/>
        <v>43/87</v>
      </c>
      <c r="H3668" s="1">
        <v>3450</v>
      </c>
      <c r="I3668" s="1">
        <v>136</v>
      </c>
      <c r="J3668" s="1">
        <v>132</v>
      </c>
      <c r="K3668" s="1" t="s">
        <v>25</v>
      </c>
      <c r="L3668" s="1" t="s">
        <v>5579</v>
      </c>
      <c r="M3668" s="1">
        <v>2019</v>
      </c>
      <c r="N3668" s="1">
        <v>45.827355099999998</v>
      </c>
      <c r="O3668" s="1">
        <v>-80.671627000000001</v>
      </c>
      <c r="Q3668" s="1" t="s">
        <v>5580</v>
      </c>
      <c r="R3668" s="1" t="s">
        <v>22</v>
      </c>
    </row>
    <row r="3669" spans="1:18" hidden="1" x14ac:dyDescent="0.3">
      <c r="A3669" s="1" t="s">
        <v>2941</v>
      </c>
      <c r="B3669" s="1" t="s">
        <v>2941</v>
      </c>
      <c r="C3669" s="1" t="s">
        <v>5577</v>
      </c>
      <c r="D3669" s="1">
        <v>300.14999999999998</v>
      </c>
      <c r="E3669" s="1" t="s">
        <v>5623</v>
      </c>
      <c r="F3669" s="1">
        <v>44</v>
      </c>
      <c r="G3669" s="1" t="str">
        <f t="shared" si="139"/>
        <v>44/87</v>
      </c>
      <c r="H3669" s="1">
        <v>3450</v>
      </c>
      <c r="I3669" s="1">
        <v>136</v>
      </c>
      <c r="J3669" s="1">
        <v>132</v>
      </c>
      <c r="K3669" s="1" t="s">
        <v>25</v>
      </c>
      <c r="L3669" s="1" t="s">
        <v>5579</v>
      </c>
      <c r="M3669" s="1">
        <v>2019</v>
      </c>
      <c r="N3669" s="1">
        <v>45.820389300000002</v>
      </c>
      <c r="O3669" s="1">
        <v>-80.6760929</v>
      </c>
      <c r="Q3669" s="1" t="s">
        <v>5580</v>
      </c>
      <c r="R3669" s="1" t="s">
        <v>22</v>
      </c>
    </row>
    <row r="3670" spans="1:18" hidden="1" x14ac:dyDescent="0.3">
      <c r="A3670" s="1" t="s">
        <v>2941</v>
      </c>
      <c r="B3670" s="1" t="s">
        <v>2941</v>
      </c>
      <c r="C3670" s="1" t="s">
        <v>5577</v>
      </c>
      <c r="D3670" s="1">
        <v>300.14999999999998</v>
      </c>
      <c r="E3670" s="1" t="s">
        <v>5624</v>
      </c>
      <c r="F3670" s="1">
        <v>45</v>
      </c>
      <c r="G3670" s="1" t="str">
        <f t="shared" si="139"/>
        <v>45/87</v>
      </c>
      <c r="H3670" s="1">
        <v>3450</v>
      </c>
      <c r="I3670" s="1">
        <v>136</v>
      </c>
      <c r="J3670" s="1">
        <v>132</v>
      </c>
      <c r="K3670" s="1" t="s">
        <v>25</v>
      </c>
      <c r="L3670" s="1" t="s">
        <v>5579</v>
      </c>
      <c r="M3670" s="1">
        <v>2019</v>
      </c>
      <c r="N3670" s="1">
        <v>45.821900900000003</v>
      </c>
      <c r="O3670" s="1">
        <v>-80.668526299999996</v>
      </c>
      <c r="Q3670" s="1" t="s">
        <v>5580</v>
      </c>
      <c r="R3670" s="1" t="s">
        <v>22</v>
      </c>
    </row>
    <row r="3671" spans="1:18" hidden="1" x14ac:dyDescent="0.3">
      <c r="A3671" s="1" t="s">
        <v>2941</v>
      </c>
      <c r="B3671" s="1" t="s">
        <v>2941</v>
      </c>
      <c r="C3671" s="1" t="s">
        <v>5577</v>
      </c>
      <c r="D3671" s="1">
        <v>300.14999999999998</v>
      </c>
      <c r="E3671" s="1" t="s">
        <v>5625</v>
      </c>
      <c r="F3671" s="1">
        <v>46</v>
      </c>
      <c r="G3671" s="1" t="str">
        <f t="shared" si="139"/>
        <v>46/87</v>
      </c>
      <c r="H3671" s="1">
        <v>3450</v>
      </c>
      <c r="I3671" s="1">
        <v>136</v>
      </c>
      <c r="J3671" s="1">
        <v>132</v>
      </c>
      <c r="K3671" s="1" t="s">
        <v>25</v>
      </c>
      <c r="L3671" s="1" t="s">
        <v>5579</v>
      </c>
      <c r="M3671" s="1">
        <v>2019</v>
      </c>
      <c r="N3671" s="1">
        <v>45.8178652</v>
      </c>
      <c r="O3671" s="1">
        <v>-80.663282300000006</v>
      </c>
      <c r="Q3671" s="1" t="s">
        <v>5580</v>
      </c>
      <c r="R3671" s="1" t="s">
        <v>22</v>
      </c>
    </row>
    <row r="3672" spans="1:18" hidden="1" x14ac:dyDescent="0.3">
      <c r="A3672" s="1" t="s">
        <v>2941</v>
      </c>
      <c r="B3672" s="1" t="s">
        <v>2941</v>
      </c>
      <c r="C3672" s="1" t="s">
        <v>5577</v>
      </c>
      <c r="D3672" s="1">
        <v>300.14999999999998</v>
      </c>
      <c r="E3672" s="1" t="s">
        <v>5626</v>
      </c>
      <c r="F3672" s="1">
        <v>47</v>
      </c>
      <c r="G3672" s="1" t="str">
        <f t="shared" si="139"/>
        <v>47/87</v>
      </c>
      <c r="H3672" s="1">
        <v>3450</v>
      </c>
      <c r="I3672" s="1">
        <v>136</v>
      </c>
      <c r="J3672" s="1">
        <v>132</v>
      </c>
      <c r="K3672" s="1" t="s">
        <v>25</v>
      </c>
      <c r="L3672" s="1" t="s">
        <v>5579</v>
      </c>
      <c r="M3672" s="1">
        <v>2019</v>
      </c>
      <c r="N3672" s="1">
        <v>45.818003900000001</v>
      </c>
      <c r="O3672" s="1">
        <v>-80.654275900000002</v>
      </c>
      <c r="Q3672" s="1" t="s">
        <v>5580</v>
      </c>
      <c r="R3672" s="1" t="s">
        <v>22</v>
      </c>
    </row>
    <row r="3673" spans="1:18" hidden="1" x14ac:dyDescent="0.3">
      <c r="A3673" s="1" t="s">
        <v>2941</v>
      </c>
      <c r="B3673" s="1" t="s">
        <v>2941</v>
      </c>
      <c r="C3673" s="1" t="s">
        <v>5577</v>
      </c>
      <c r="D3673" s="1">
        <v>300.14999999999998</v>
      </c>
      <c r="E3673" s="1" t="s">
        <v>5627</v>
      </c>
      <c r="F3673" s="1">
        <v>48</v>
      </c>
      <c r="G3673" s="1" t="str">
        <f t="shared" si="139"/>
        <v>48/87</v>
      </c>
      <c r="H3673" s="1">
        <v>3450</v>
      </c>
      <c r="I3673" s="1">
        <v>136</v>
      </c>
      <c r="J3673" s="1">
        <v>132</v>
      </c>
      <c r="K3673" s="1" t="s">
        <v>25</v>
      </c>
      <c r="L3673" s="1" t="s">
        <v>5579</v>
      </c>
      <c r="M3673" s="1">
        <v>2019</v>
      </c>
      <c r="N3673" s="1">
        <v>45.820866500000001</v>
      </c>
      <c r="O3673" s="1">
        <v>-80.646368800000005</v>
      </c>
      <c r="Q3673" s="1" t="s">
        <v>5580</v>
      </c>
      <c r="R3673" s="1" t="s">
        <v>22</v>
      </c>
    </row>
    <row r="3674" spans="1:18" hidden="1" x14ac:dyDescent="0.3">
      <c r="A3674" s="1" t="s">
        <v>2941</v>
      </c>
      <c r="B3674" s="1" t="s">
        <v>2941</v>
      </c>
      <c r="C3674" s="1" t="s">
        <v>5577</v>
      </c>
      <c r="D3674" s="1">
        <v>300.14999999999998</v>
      </c>
      <c r="E3674" s="1" t="s">
        <v>5628</v>
      </c>
      <c r="F3674" s="1">
        <v>49</v>
      </c>
      <c r="G3674" s="1" t="str">
        <f t="shared" si="139"/>
        <v>49/87</v>
      </c>
      <c r="H3674" s="1">
        <v>3450</v>
      </c>
      <c r="I3674" s="1">
        <v>136</v>
      </c>
      <c r="J3674" s="1">
        <v>132</v>
      </c>
      <c r="K3674" s="1" t="s">
        <v>25</v>
      </c>
      <c r="L3674" s="1" t="s">
        <v>5579</v>
      </c>
      <c r="M3674" s="1">
        <v>2019</v>
      </c>
      <c r="N3674" s="1">
        <v>45.815130000000003</v>
      </c>
      <c r="O3674" s="1">
        <v>-80.647269699999995</v>
      </c>
      <c r="Q3674" s="1" t="s">
        <v>5580</v>
      </c>
      <c r="R3674" s="1" t="s">
        <v>22</v>
      </c>
    </row>
    <row r="3675" spans="1:18" hidden="1" x14ac:dyDescent="0.3">
      <c r="A3675" s="1" t="s">
        <v>2941</v>
      </c>
      <c r="B3675" s="1" t="s">
        <v>2941</v>
      </c>
      <c r="C3675" s="1" t="s">
        <v>5577</v>
      </c>
      <c r="D3675" s="1">
        <v>300.14999999999998</v>
      </c>
      <c r="E3675" s="1" t="s">
        <v>5629</v>
      </c>
      <c r="F3675" s="1">
        <v>50</v>
      </c>
      <c r="G3675" s="1" t="str">
        <f t="shared" si="139"/>
        <v>50/87</v>
      </c>
      <c r="H3675" s="1">
        <v>3450</v>
      </c>
      <c r="I3675" s="1">
        <v>136</v>
      </c>
      <c r="J3675" s="1">
        <v>132</v>
      </c>
      <c r="K3675" s="1" t="s">
        <v>25</v>
      </c>
      <c r="L3675" s="1" t="s">
        <v>5579</v>
      </c>
      <c r="M3675" s="1">
        <v>2019</v>
      </c>
      <c r="N3675" s="1">
        <v>45.812321699999998</v>
      </c>
      <c r="O3675" s="1">
        <v>-80.642977500000001</v>
      </c>
      <c r="Q3675" s="1" t="s">
        <v>5580</v>
      </c>
      <c r="R3675" s="1" t="s">
        <v>22</v>
      </c>
    </row>
    <row r="3676" spans="1:18" hidden="1" x14ac:dyDescent="0.3">
      <c r="A3676" s="1" t="s">
        <v>2941</v>
      </c>
      <c r="B3676" s="1" t="s">
        <v>2941</v>
      </c>
      <c r="C3676" s="1" t="s">
        <v>5577</v>
      </c>
      <c r="D3676" s="1">
        <v>300.14999999999998</v>
      </c>
      <c r="E3676" s="1" t="s">
        <v>5630</v>
      </c>
      <c r="F3676" s="1">
        <v>51</v>
      </c>
      <c r="G3676" s="1" t="str">
        <f t="shared" si="139"/>
        <v>51/87</v>
      </c>
      <c r="H3676" s="1">
        <v>3450</v>
      </c>
      <c r="I3676" s="1">
        <v>136</v>
      </c>
      <c r="J3676" s="1">
        <v>132</v>
      </c>
      <c r="K3676" s="1" t="s">
        <v>25</v>
      </c>
      <c r="L3676" s="1" t="s">
        <v>5579</v>
      </c>
      <c r="M3676" s="1">
        <v>2019</v>
      </c>
      <c r="N3676" s="1">
        <v>45.818453699999999</v>
      </c>
      <c r="O3676" s="1">
        <v>-80.640681000000001</v>
      </c>
      <c r="Q3676" s="1" t="s">
        <v>5580</v>
      </c>
      <c r="R3676" s="1" t="s">
        <v>22</v>
      </c>
    </row>
    <row r="3677" spans="1:18" hidden="1" x14ac:dyDescent="0.3">
      <c r="A3677" s="1" t="s">
        <v>2941</v>
      </c>
      <c r="B3677" s="1" t="s">
        <v>2941</v>
      </c>
      <c r="C3677" s="1" t="s">
        <v>5577</v>
      </c>
      <c r="D3677" s="1">
        <v>300.14999999999998</v>
      </c>
      <c r="E3677" s="1" t="s">
        <v>5631</v>
      </c>
      <c r="F3677" s="1">
        <v>52</v>
      </c>
      <c r="G3677" s="1" t="str">
        <f t="shared" si="139"/>
        <v>52/87</v>
      </c>
      <c r="H3677" s="1">
        <v>3450</v>
      </c>
      <c r="I3677" s="1">
        <v>136</v>
      </c>
      <c r="J3677" s="1">
        <v>132</v>
      </c>
      <c r="K3677" s="1" t="s">
        <v>25</v>
      </c>
      <c r="L3677" s="1" t="s">
        <v>5579</v>
      </c>
      <c r="M3677" s="1">
        <v>2019</v>
      </c>
      <c r="N3677" s="1">
        <v>45.814794999999997</v>
      </c>
      <c r="O3677" s="1">
        <v>-80.634186200000002</v>
      </c>
      <c r="Q3677" s="1" t="s">
        <v>5580</v>
      </c>
      <c r="R3677" s="1" t="s">
        <v>22</v>
      </c>
    </row>
    <row r="3678" spans="1:18" hidden="1" x14ac:dyDescent="0.3">
      <c r="A3678" s="1" t="s">
        <v>2941</v>
      </c>
      <c r="B3678" s="1" t="s">
        <v>2941</v>
      </c>
      <c r="C3678" s="1" t="s">
        <v>5577</v>
      </c>
      <c r="D3678" s="1">
        <v>300.14999999999998</v>
      </c>
      <c r="E3678" s="1" t="s">
        <v>5632</v>
      </c>
      <c r="F3678" s="1">
        <v>53</v>
      </c>
      <c r="G3678" s="1" t="str">
        <f t="shared" si="139"/>
        <v>53/87</v>
      </c>
      <c r="H3678" s="1">
        <v>3450</v>
      </c>
      <c r="I3678" s="1">
        <v>136</v>
      </c>
      <c r="J3678" s="1">
        <v>132</v>
      </c>
      <c r="K3678" s="1" t="s">
        <v>25</v>
      </c>
      <c r="L3678" s="1" t="s">
        <v>5579</v>
      </c>
      <c r="M3678" s="1">
        <v>2019</v>
      </c>
      <c r="N3678" s="1">
        <v>45.822810400000002</v>
      </c>
      <c r="O3678" s="1">
        <v>-80.638091299999999</v>
      </c>
      <c r="Q3678" s="1" t="s">
        <v>5580</v>
      </c>
      <c r="R3678" s="1" t="s">
        <v>22</v>
      </c>
    </row>
    <row r="3679" spans="1:18" hidden="1" x14ac:dyDescent="0.3">
      <c r="A3679" s="1" t="s">
        <v>2941</v>
      </c>
      <c r="B3679" s="1" t="s">
        <v>2941</v>
      </c>
      <c r="C3679" s="1" t="s">
        <v>5577</v>
      </c>
      <c r="D3679" s="1">
        <v>300.14999999999998</v>
      </c>
      <c r="E3679" s="1" t="s">
        <v>5633</v>
      </c>
      <c r="F3679" s="1">
        <v>54</v>
      </c>
      <c r="G3679" s="1" t="str">
        <f t="shared" si="139"/>
        <v>54/87</v>
      </c>
      <c r="H3679" s="1">
        <v>3450</v>
      </c>
      <c r="I3679" s="1">
        <v>136</v>
      </c>
      <c r="J3679" s="1">
        <v>132</v>
      </c>
      <c r="K3679" s="1" t="s">
        <v>25</v>
      </c>
      <c r="L3679" s="1" t="s">
        <v>5579</v>
      </c>
      <c r="M3679" s="1">
        <v>2019</v>
      </c>
      <c r="N3679" s="1">
        <v>45.819506099999998</v>
      </c>
      <c r="O3679" s="1">
        <v>-80.628671499999996</v>
      </c>
      <c r="Q3679" s="1" t="s">
        <v>5580</v>
      </c>
      <c r="R3679" s="1" t="s">
        <v>22</v>
      </c>
    </row>
    <row r="3680" spans="1:18" hidden="1" x14ac:dyDescent="0.3">
      <c r="A3680" s="1" t="s">
        <v>2941</v>
      </c>
      <c r="B3680" s="1" t="s">
        <v>2941</v>
      </c>
      <c r="C3680" s="1" t="s">
        <v>5577</v>
      </c>
      <c r="D3680" s="1">
        <v>300.14999999999998</v>
      </c>
      <c r="E3680" s="1" t="s">
        <v>5634</v>
      </c>
      <c r="F3680" s="1">
        <v>55</v>
      </c>
      <c r="G3680" s="1" t="str">
        <f t="shared" si="139"/>
        <v>55/87</v>
      </c>
      <c r="H3680" s="1">
        <v>3450</v>
      </c>
      <c r="I3680" s="1">
        <v>136</v>
      </c>
      <c r="J3680" s="1">
        <v>132</v>
      </c>
      <c r="K3680" s="1" t="s">
        <v>25</v>
      </c>
      <c r="L3680" s="1" t="s">
        <v>5579</v>
      </c>
      <c r="M3680" s="1">
        <v>2019</v>
      </c>
      <c r="N3680" s="1">
        <v>45.829356199999999</v>
      </c>
      <c r="O3680" s="1">
        <v>-80.665828599999998</v>
      </c>
      <c r="Q3680" s="1" t="s">
        <v>5580</v>
      </c>
      <c r="R3680" s="1" t="s">
        <v>22</v>
      </c>
    </row>
    <row r="3681" spans="1:18" hidden="1" x14ac:dyDescent="0.3">
      <c r="A3681" s="1" t="s">
        <v>2941</v>
      </c>
      <c r="B3681" s="1" t="s">
        <v>2941</v>
      </c>
      <c r="C3681" s="1" t="s">
        <v>5577</v>
      </c>
      <c r="D3681" s="1">
        <v>300.14999999999998</v>
      </c>
      <c r="E3681" s="1" t="s">
        <v>5635</v>
      </c>
      <c r="F3681" s="1">
        <v>56</v>
      </c>
      <c r="G3681" s="1" t="str">
        <f t="shared" si="139"/>
        <v>56/87</v>
      </c>
      <c r="H3681" s="1">
        <v>3450</v>
      </c>
      <c r="I3681" s="1">
        <v>136</v>
      </c>
      <c r="J3681" s="1">
        <v>132</v>
      </c>
      <c r="K3681" s="1" t="s">
        <v>25</v>
      </c>
      <c r="L3681" s="1" t="s">
        <v>5579</v>
      </c>
      <c r="M3681" s="1">
        <v>2019</v>
      </c>
      <c r="N3681" s="1">
        <v>45.823721999999997</v>
      </c>
      <c r="O3681" s="1">
        <v>-80.659431699999999</v>
      </c>
      <c r="Q3681" s="1" t="s">
        <v>5580</v>
      </c>
      <c r="R3681" s="1" t="s">
        <v>22</v>
      </c>
    </row>
    <row r="3682" spans="1:18" hidden="1" x14ac:dyDescent="0.3">
      <c r="A3682" s="1" t="s">
        <v>2941</v>
      </c>
      <c r="B3682" s="1" t="s">
        <v>2941</v>
      </c>
      <c r="C3682" s="1" t="s">
        <v>5577</v>
      </c>
      <c r="D3682" s="1">
        <v>300.14999999999998</v>
      </c>
      <c r="E3682" s="1" t="s">
        <v>5636</v>
      </c>
      <c r="F3682" s="1">
        <v>57</v>
      </c>
      <c r="G3682" s="1" t="str">
        <f t="shared" si="139"/>
        <v>57/87</v>
      </c>
      <c r="H3682" s="1">
        <v>3450</v>
      </c>
      <c r="I3682" s="1">
        <v>136</v>
      </c>
      <c r="J3682" s="1">
        <v>132</v>
      </c>
      <c r="K3682" s="1" t="s">
        <v>25</v>
      </c>
      <c r="L3682" s="1" t="s">
        <v>5579</v>
      </c>
      <c r="M3682" s="1">
        <v>2019</v>
      </c>
      <c r="N3682" s="1">
        <v>45.8281432</v>
      </c>
      <c r="O3682" s="1">
        <v>-80.659537900000004</v>
      </c>
      <c r="Q3682" s="1" t="s">
        <v>5580</v>
      </c>
      <c r="R3682" s="1" t="s">
        <v>22</v>
      </c>
    </row>
    <row r="3683" spans="1:18" hidden="1" x14ac:dyDescent="0.3">
      <c r="A3683" s="1" t="s">
        <v>2941</v>
      </c>
      <c r="B3683" s="1" t="s">
        <v>2941</v>
      </c>
      <c r="C3683" s="1" t="s">
        <v>5577</v>
      </c>
      <c r="D3683" s="1">
        <v>300.14999999999998</v>
      </c>
      <c r="E3683" s="1" t="s">
        <v>5637</v>
      </c>
      <c r="F3683" s="1">
        <v>58</v>
      </c>
      <c r="G3683" s="1" t="str">
        <f t="shared" si="139"/>
        <v>58/87</v>
      </c>
      <c r="H3683" s="1">
        <v>3450</v>
      </c>
      <c r="I3683" s="1">
        <v>136</v>
      </c>
      <c r="J3683" s="1">
        <v>132</v>
      </c>
      <c r="K3683" s="1" t="s">
        <v>25</v>
      </c>
      <c r="L3683" s="1" t="s">
        <v>5579</v>
      </c>
      <c r="M3683" s="1">
        <v>2019</v>
      </c>
      <c r="N3683" s="1">
        <v>45.828908499999997</v>
      </c>
      <c r="O3683" s="1">
        <v>-80.650884000000005</v>
      </c>
      <c r="Q3683" s="1" t="s">
        <v>5580</v>
      </c>
      <c r="R3683" s="1" t="s">
        <v>22</v>
      </c>
    </row>
    <row r="3684" spans="1:18" hidden="1" x14ac:dyDescent="0.3">
      <c r="A3684" s="1" t="s">
        <v>2941</v>
      </c>
      <c r="B3684" s="1" t="s">
        <v>2941</v>
      </c>
      <c r="C3684" s="1" t="s">
        <v>5577</v>
      </c>
      <c r="D3684" s="1">
        <v>300.14999999999998</v>
      </c>
      <c r="E3684" s="1" t="s">
        <v>5638</v>
      </c>
      <c r="F3684" s="1">
        <v>59</v>
      </c>
      <c r="G3684" s="1" t="str">
        <f t="shared" si="139"/>
        <v>59/87</v>
      </c>
      <c r="H3684" s="1">
        <v>3450</v>
      </c>
      <c r="I3684" s="1">
        <v>136</v>
      </c>
      <c r="J3684" s="1">
        <v>132</v>
      </c>
      <c r="K3684" s="1" t="s">
        <v>25</v>
      </c>
      <c r="L3684" s="1" t="s">
        <v>5579</v>
      </c>
      <c r="M3684" s="1">
        <v>2019</v>
      </c>
      <c r="N3684" s="1">
        <v>45.825138000000003</v>
      </c>
      <c r="O3684" s="1">
        <v>-80.647937499999998</v>
      </c>
      <c r="Q3684" s="1" t="s">
        <v>5580</v>
      </c>
      <c r="R3684" s="1" t="s">
        <v>22</v>
      </c>
    </row>
    <row r="3685" spans="1:18" hidden="1" x14ac:dyDescent="0.3">
      <c r="A3685" s="1" t="s">
        <v>2941</v>
      </c>
      <c r="B3685" s="1" t="s">
        <v>2941</v>
      </c>
      <c r="C3685" s="1" t="s">
        <v>5577</v>
      </c>
      <c r="D3685" s="1">
        <v>300.14999999999998</v>
      </c>
      <c r="E3685" s="1" t="s">
        <v>5639</v>
      </c>
      <c r="F3685" s="1">
        <v>60</v>
      </c>
      <c r="G3685" s="1" t="str">
        <f t="shared" si="139"/>
        <v>60/87</v>
      </c>
      <c r="H3685" s="1">
        <v>3450</v>
      </c>
      <c r="I3685" s="1">
        <v>136</v>
      </c>
      <c r="J3685" s="1">
        <v>132</v>
      </c>
      <c r="K3685" s="1" t="s">
        <v>25</v>
      </c>
      <c r="L3685" s="1" t="s">
        <v>5579</v>
      </c>
      <c r="M3685" s="1">
        <v>2019</v>
      </c>
      <c r="N3685" s="1">
        <v>45.831705800000002</v>
      </c>
      <c r="O3685" s="1">
        <v>-80.643198999999996</v>
      </c>
      <c r="Q3685" s="1" t="s">
        <v>5580</v>
      </c>
      <c r="R3685" s="1" t="s">
        <v>22</v>
      </c>
    </row>
    <row r="3686" spans="1:18" hidden="1" x14ac:dyDescent="0.3">
      <c r="A3686" s="1" t="s">
        <v>2941</v>
      </c>
      <c r="B3686" s="1" t="s">
        <v>2941</v>
      </c>
      <c r="C3686" s="1" t="s">
        <v>5577</v>
      </c>
      <c r="D3686" s="1">
        <v>300.14999999999998</v>
      </c>
      <c r="E3686" s="1" t="s">
        <v>5640</v>
      </c>
      <c r="F3686" s="1">
        <v>61</v>
      </c>
      <c r="G3686" s="1" t="str">
        <f t="shared" si="139"/>
        <v>61/87</v>
      </c>
      <c r="H3686" s="1">
        <v>3450</v>
      </c>
      <c r="I3686" s="1">
        <v>136</v>
      </c>
      <c r="J3686" s="1">
        <v>132</v>
      </c>
      <c r="K3686" s="1" t="s">
        <v>25</v>
      </c>
      <c r="L3686" s="1" t="s">
        <v>5579</v>
      </c>
      <c r="M3686" s="1">
        <v>2019</v>
      </c>
      <c r="N3686" s="1">
        <v>45.833870599999997</v>
      </c>
      <c r="O3686" s="1">
        <v>-80.658026899999996</v>
      </c>
      <c r="Q3686" s="1" t="s">
        <v>5580</v>
      </c>
      <c r="R3686" s="1" t="s">
        <v>22</v>
      </c>
    </row>
    <row r="3687" spans="1:18" hidden="1" x14ac:dyDescent="0.3">
      <c r="A3687" s="1" t="s">
        <v>2941</v>
      </c>
      <c r="B3687" s="1" t="s">
        <v>2941</v>
      </c>
      <c r="C3687" s="1" t="s">
        <v>5577</v>
      </c>
      <c r="D3687" s="1">
        <v>300.14999999999998</v>
      </c>
      <c r="E3687" s="1" t="s">
        <v>5641</v>
      </c>
      <c r="F3687" s="1">
        <v>62</v>
      </c>
      <c r="G3687" s="1" t="str">
        <f t="shared" si="139"/>
        <v>62/87</v>
      </c>
      <c r="H3687" s="1">
        <v>3450</v>
      </c>
      <c r="I3687" s="1">
        <v>136</v>
      </c>
      <c r="J3687" s="1">
        <v>132</v>
      </c>
      <c r="K3687" s="1" t="s">
        <v>25</v>
      </c>
      <c r="L3687" s="1" t="s">
        <v>5579</v>
      </c>
      <c r="M3687" s="1">
        <v>2019</v>
      </c>
      <c r="N3687" s="1">
        <v>45.8397656</v>
      </c>
      <c r="O3687" s="1">
        <v>-80.654791299999999</v>
      </c>
      <c r="Q3687" s="1" t="s">
        <v>5580</v>
      </c>
      <c r="R3687" s="1" t="s">
        <v>22</v>
      </c>
    </row>
    <row r="3688" spans="1:18" hidden="1" x14ac:dyDescent="0.3">
      <c r="A3688" s="1" t="s">
        <v>2941</v>
      </c>
      <c r="B3688" s="1" t="s">
        <v>2941</v>
      </c>
      <c r="C3688" s="1" t="s">
        <v>5577</v>
      </c>
      <c r="D3688" s="1">
        <v>300.14999999999998</v>
      </c>
      <c r="E3688" s="1" t="s">
        <v>5642</v>
      </c>
      <c r="F3688" s="1">
        <v>63</v>
      </c>
      <c r="G3688" s="1" t="str">
        <f t="shared" si="139"/>
        <v>63/87</v>
      </c>
      <c r="H3688" s="1">
        <v>3450</v>
      </c>
      <c r="I3688" s="1">
        <v>136</v>
      </c>
      <c r="J3688" s="1">
        <v>132</v>
      </c>
      <c r="K3688" s="1" t="s">
        <v>25</v>
      </c>
      <c r="L3688" s="1" t="s">
        <v>5579</v>
      </c>
      <c r="M3688" s="1">
        <v>2019</v>
      </c>
      <c r="N3688" s="1">
        <v>45.837448600000002</v>
      </c>
      <c r="O3688" s="1">
        <v>-80.648919599999999</v>
      </c>
      <c r="Q3688" s="1" t="s">
        <v>5580</v>
      </c>
      <c r="R3688" s="1" t="s">
        <v>22</v>
      </c>
    </row>
    <row r="3689" spans="1:18" hidden="1" x14ac:dyDescent="0.3">
      <c r="A3689" s="1" t="s">
        <v>2941</v>
      </c>
      <c r="B3689" s="1" t="s">
        <v>2941</v>
      </c>
      <c r="C3689" s="1" t="s">
        <v>5577</v>
      </c>
      <c r="D3689" s="1">
        <v>300.14999999999998</v>
      </c>
      <c r="E3689" s="1" t="s">
        <v>5643</v>
      </c>
      <c r="F3689" s="1">
        <v>64</v>
      </c>
      <c r="G3689" s="1" t="str">
        <f t="shared" si="139"/>
        <v>64/87</v>
      </c>
      <c r="H3689" s="1">
        <v>3450</v>
      </c>
      <c r="I3689" s="1">
        <v>136</v>
      </c>
      <c r="J3689" s="1">
        <v>132</v>
      </c>
      <c r="K3689" s="1" t="s">
        <v>25</v>
      </c>
      <c r="L3689" s="1" t="s">
        <v>5579</v>
      </c>
      <c r="M3689" s="1">
        <v>2019</v>
      </c>
      <c r="N3689" s="1">
        <v>45.839338099999999</v>
      </c>
      <c r="O3689" s="1">
        <v>-80.638559400000005</v>
      </c>
      <c r="Q3689" s="1" t="s">
        <v>5580</v>
      </c>
      <c r="R3689" s="1" t="s">
        <v>22</v>
      </c>
    </row>
    <row r="3690" spans="1:18" hidden="1" x14ac:dyDescent="0.3">
      <c r="A3690" s="1" t="s">
        <v>2941</v>
      </c>
      <c r="B3690" s="1" t="s">
        <v>2941</v>
      </c>
      <c r="C3690" s="1" t="s">
        <v>5577</v>
      </c>
      <c r="D3690" s="1">
        <v>300.14999999999998</v>
      </c>
      <c r="E3690" s="1" t="s">
        <v>5644</v>
      </c>
      <c r="F3690" s="1">
        <v>65</v>
      </c>
      <c r="G3690" s="1" t="str">
        <f t="shared" ref="G3690:G3712" si="140">F3690&amp;"/"&amp;87</f>
        <v>65/87</v>
      </c>
      <c r="H3690" s="1">
        <v>3450</v>
      </c>
      <c r="I3690" s="1">
        <v>136</v>
      </c>
      <c r="J3690" s="1">
        <v>132</v>
      </c>
      <c r="K3690" s="1" t="s">
        <v>25</v>
      </c>
      <c r="L3690" s="1" t="s">
        <v>5579</v>
      </c>
      <c r="M3690" s="1">
        <v>2019</v>
      </c>
      <c r="N3690" s="1">
        <v>45.834513700000002</v>
      </c>
      <c r="O3690" s="1">
        <v>-80.634678600000001</v>
      </c>
      <c r="Q3690" s="1" t="s">
        <v>5580</v>
      </c>
      <c r="R3690" s="1" t="s">
        <v>22</v>
      </c>
    </row>
    <row r="3691" spans="1:18" hidden="1" x14ac:dyDescent="0.3">
      <c r="A3691" s="1" t="s">
        <v>2941</v>
      </c>
      <c r="B3691" s="1" t="s">
        <v>2941</v>
      </c>
      <c r="C3691" s="1" t="s">
        <v>5577</v>
      </c>
      <c r="D3691" s="1">
        <v>300.14999999999998</v>
      </c>
      <c r="E3691" s="1" t="s">
        <v>5645</v>
      </c>
      <c r="F3691" s="1">
        <v>66</v>
      </c>
      <c r="G3691" s="1" t="str">
        <f t="shared" si="140"/>
        <v>66/87</v>
      </c>
      <c r="H3691" s="1">
        <v>3450</v>
      </c>
      <c r="I3691" s="1">
        <v>136</v>
      </c>
      <c r="J3691" s="1">
        <v>132</v>
      </c>
      <c r="K3691" s="1" t="s">
        <v>25</v>
      </c>
      <c r="L3691" s="1" t="s">
        <v>5579</v>
      </c>
      <c r="M3691" s="1">
        <v>2019</v>
      </c>
      <c r="N3691" s="1">
        <v>45.828099199999997</v>
      </c>
      <c r="O3691" s="1">
        <v>-80.637681599999993</v>
      </c>
      <c r="Q3691" s="1" t="s">
        <v>5580</v>
      </c>
      <c r="R3691" s="1" t="s">
        <v>22</v>
      </c>
    </row>
    <row r="3692" spans="1:18" hidden="1" x14ac:dyDescent="0.3">
      <c r="A3692" s="1" t="s">
        <v>2941</v>
      </c>
      <c r="B3692" s="1" t="s">
        <v>2941</v>
      </c>
      <c r="C3692" s="1" t="s">
        <v>5577</v>
      </c>
      <c r="D3692" s="1">
        <v>300.14999999999998</v>
      </c>
      <c r="E3692" s="1" t="s">
        <v>5646</v>
      </c>
      <c r="F3692" s="1">
        <v>67</v>
      </c>
      <c r="G3692" s="1" t="str">
        <f t="shared" si="140"/>
        <v>67/87</v>
      </c>
      <c r="H3692" s="1">
        <v>3450</v>
      </c>
      <c r="I3692" s="1">
        <v>136</v>
      </c>
      <c r="J3692" s="1">
        <v>132</v>
      </c>
      <c r="K3692" s="1" t="s">
        <v>25</v>
      </c>
      <c r="L3692" s="1" t="s">
        <v>5579</v>
      </c>
      <c r="M3692" s="1">
        <v>2019</v>
      </c>
      <c r="N3692" s="1">
        <v>45.831153899999997</v>
      </c>
      <c r="O3692" s="1">
        <v>-80.6291133</v>
      </c>
      <c r="Q3692" s="1" t="s">
        <v>5580</v>
      </c>
      <c r="R3692" s="1" t="s">
        <v>22</v>
      </c>
    </row>
    <row r="3693" spans="1:18" hidden="1" x14ac:dyDescent="0.3">
      <c r="A3693" s="1" t="s">
        <v>2941</v>
      </c>
      <c r="B3693" s="1" t="s">
        <v>2941</v>
      </c>
      <c r="C3693" s="1" t="s">
        <v>5577</v>
      </c>
      <c r="D3693" s="1">
        <v>300.14999999999998</v>
      </c>
      <c r="E3693" s="1" t="s">
        <v>5647</v>
      </c>
      <c r="F3693" s="1">
        <v>68</v>
      </c>
      <c r="G3693" s="1" t="str">
        <f t="shared" si="140"/>
        <v>68/87</v>
      </c>
      <c r="H3693" s="1">
        <v>3450</v>
      </c>
      <c r="I3693" s="1">
        <v>136</v>
      </c>
      <c r="J3693" s="1">
        <v>132</v>
      </c>
      <c r="K3693" s="1" t="s">
        <v>25</v>
      </c>
      <c r="L3693" s="1" t="s">
        <v>5579</v>
      </c>
      <c r="M3693" s="1">
        <v>2019</v>
      </c>
      <c r="N3693" s="1">
        <v>45.825412499999999</v>
      </c>
      <c r="O3693" s="1">
        <v>-80.6291394</v>
      </c>
      <c r="Q3693" s="1" t="s">
        <v>5580</v>
      </c>
      <c r="R3693" s="1" t="s">
        <v>22</v>
      </c>
    </row>
    <row r="3694" spans="1:18" hidden="1" x14ac:dyDescent="0.3">
      <c r="A3694" s="1" t="s">
        <v>2941</v>
      </c>
      <c r="B3694" s="1" t="s">
        <v>2941</v>
      </c>
      <c r="C3694" s="1" t="s">
        <v>5577</v>
      </c>
      <c r="D3694" s="1">
        <v>300.14999999999998</v>
      </c>
      <c r="E3694" s="1" t="s">
        <v>5648</v>
      </c>
      <c r="F3694" s="1">
        <v>69</v>
      </c>
      <c r="G3694" s="1" t="str">
        <f t="shared" si="140"/>
        <v>69/87</v>
      </c>
      <c r="H3694" s="1">
        <v>3450</v>
      </c>
      <c r="I3694" s="1">
        <v>136</v>
      </c>
      <c r="J3694" s="1">
        <v>132</v>
      </c>
      <c r="K3694" s="1" t="s">
        <v>25</v>
      </c>
      <c r="L3694" s="1" t="s">
        <v>5579</v>
      </c>
      <c r="M3694" s="1">
        <v>2019</v>
      </c>
      <c r="N3694" s="1">
        <v>45.8238573</v>
      </c>
      <c r="O3694" s="1">
        <v>-80.622200000000007</v>
      </c>
      <c r="Q3694" s="1" t="s">
        <v>5580</v>
      </c>
      <c r="R3694" s="1" t="s">
        <v>22</v>
      </c>
    </row>
    <row r="3695" spans="1:18" hidden="1" x14ac:dyDescent="0.3">
      <c r="A3695" s="1" t="s">
        <v>2941</v>
      </c>
      <c r="B3695" s="1" t="s">
        <v>2941</v>
      </c>
      <c r="C3695" s="1" t="s">
        <v>5577</v>
      </c>
      <c r="D3695" s="1">
        <v>300.14999999999998</v>
      </c>
      <c r="E3695" s="1" t="s">
        <v>5649</v>
      </c>
      <c r="F3695" s="1">
        <v>70</v>
      </c>
      <c r="G3695" s="1" t="str">
        <f t="shared" si="140"/>
        <v>70/87</v>
      </c>
      <c r="H3695" s="1">
        <v>3450</v>
      </c>
      <c r="I3695" s="1">
        <v>136</v>
      </c>
      <c r="J3695" s="1">
        <v>132</v>
      </c>
      <c r="K3695" s="1" t="s">
        <v>25</v>
      </c>
      <c r="L3695" s="1" t="s">
        <v>5579</v>
      </c>
      <c r="M3695" s="1">
        <v>2019</v>
      </c>
      <c r="N3695" s="1">
        <v>45.832639299999997</v>
      </c>
      <c r="O3695" s="1">
        <v>-80.620700900000003</v>
      </c>
      <c r="Q3695" s="1" t="s">
        <v>5580</v>
      </c>
      <c r="R3695" s="1" t="s">
        <v>22</v>
      </c>
    </row>
    <row r="3696" spans="1:18" hidden="1" x14ac:dyDescent="0.3">
      <c r="A3696" s="1" t="s">
        <v>2941</v>
      </c>
      <c r="B3696" s="1" t="s">
        <v>2941</v>
      </c>
      <c r="C3696" s="1" t="s">
        <v>5577</v>
      </c>
      <c r="D3696" s="1">
        <v>300.14999999999998</v>
      </c>
      <c r="E3696" s="1" t="s">
        <v>5650</v>
      </c>
      <c r="F3696" s="1">
        <v>71</v>
      </c>
      <c r="G3696" s="1" t="str">
        <f t="shared" si="140"/>
        <v>71/87</v>
      </c>
      <c r="H3696" s="1">
        <v>3450</v>
      </c>
      <c r="I3696" s="1">
        <v>136</v>
      </c>
      <c r="J3696" s="1">
        <v>132</v>
      </c>
      <c r="K3696" s="1" t="s">
        <v>25</v>
      </c>
      <c r="L3696" s="1" t="s">
        <v>5579</v>
      </c>
      <c r="M3696" s="1">
        <v>2019</v>
      </c>
      <c r="N3696" s="1">
        <v>45.829147499999998</v>
      </c>
      <c r="O3696" s="1">
        <v>-80.615734000000003</v>
      </c>
      <c r="Q3696" s="1" t="s">
        <v>5580</v>
      </c>
      <c r="R3696" s="1" t="s">
        <v>22</v>
      </c>
    </row>
    <row r="3697" spans="1:18" hidden="1" x14ac:dyDescent="0.3">
      <c r="A3697" s="1" t="s">
        <v>2941</v>
      </c>
      <c r="B3697" s="1" t="s">
        <v>2941</v>
      </c>
      <c r="C3697" s="1" t="s">
        <v>5577</v>
      </c>
      <c r="D3697" s="1">
        <v>300.14999999999998</v>
      </c>
      <c r="E3697" s="1" t="s">
        <v>5651</v>
      </c>
      <c r="F3697" s="1">
        <v>72</v>
      </c>
      <c r="G3697" s="1" t="str">
        <f t="shared" si="140"/>
        <v>72/87</v>
      </c>
      <c r="H3697" s="1">
        <v>3450</v>
      </c>
      <c r="I3697" s="1">
        <v>136</v>
      </c>
      <c r="J3697" s="1">
        <v>132</v>
      </c>
      <c r="K3697" s="1" t="s">
        <v>25</v>
      </c>
      <c r="L3697" s="1" t="s">
        <v>5579</v>
      </c>
      <c r="M3697" s="1">
        <v>2019</v>
      </c>
      <c r="N3697" s="1">
        <v>45.824875599999999</v>
      </c>
      <c r="O3697" s="1">
        <v>-80.6135594</v>
      </c>
      <c r="Q3697" s="1" t="s">
        <v>5580</v>
      </c>
      <c r="R3697" s="1" t="s">
        <v>22</v>
      </c>
    </row>
    <row r="3698" spans="1:18" hidden="1" x14ac:dyDescent="0.3">
      <c r="A3698" s="1" t="s">
        <v>2941</v>
      </c>
      <c r="B3698" s="1" t="s">
        <v>2941</v>
      </c>
      <c r="C3698" s="1" t="s">
        <v>5577</v>
      </c>
      <c r="D3698" s="1">
        <v>300.14999999999998</v>
      </c>
      <c r="E3698" s="1" t="s">
        <v>5652</v>
      </c>
      <c r="F3698" s="1">
        <v>73</v>
      </c>
      <c r="G3698" s="1" t="str">
        <f t="shared" si="140"/>
        <v>73/87</v>
      </c>
      <c r="H3698" s="1">
        <v>3450</v>
      </c>
      <c r="I3698" s="1">
        <v>136</v>
      </c>
      <c r="J3698" s="1">
        <v>132</v>
      </c>
      <c r="K3698" s="1" t="s">
        <v>25</v>
      </c>
      <c r="L3698" s="1" t="s">
        <v>5579</v>
      </c>
      <c r="M3698" s="1">
        <v>2019</v>
      </c>
      <c r="N3698" s="1">
        <v>45.842576299999998</v>
      </c>
      <c r="O3698" s="1">
        <v>-80.610109600000001</v>
      </c>
      <c r="Q3698" s="1" t="s">
        <v>5580</v>
      </c>
      <c r="R3698" s="1" t="s">
        <v>22</v>
      </c>
    </row>
    <row r="3699" spans="1:18" hidden="1" x14ac:dyDescent="0.3">
      <c r="A3699" s="1" t="s">
        <v>2941</v>
      </c>
      <c r="B3699" s="1" t="s">
        <v>2941</v>
      </c>
      <c r="C3699" s="1" t="s">
        <v>5577</v>
      </c>
      <c r="D3699" s="1">
        <v>300.14999999999998</v>
      </c>
      <c r="E3699" s="1" t="s">
        <v>5653</v>
      </c>
      <c r="F3699" s="1">
        <v>74</v>
      </c>
      <c r="G3699" s="1" t="str">
        <f t="shared" si="140"/>
        <v>74/87</v>
      </c>
      <c r="H3699" s="1">
        <v>3450</v>
      </c>
      <c r="I3699" s="1">
        <v>136</v>
      </c>
      <c r="J3699" s="1">
        <v>132</v>
      </c>
      <c r="K3699" s="1" t="s">
        <v>25</v>
      </c>
      <c r="L3699" s="1" t="s">
        <v>5579</v>
      </c>
      <c r="M3699" s="1">
        <v>2019</v>
      </c>
      <c r="N3699" s="1">
        <v>45.837869699999999</v>
      </c>
      <c r="O3699" s="1">
        <v>-80.613347300000001</v>
      </c>
      <c r="Q3699" s="1" t="s">
        <v>5580</v>
      </c>
      <c r="R3699" s="1" t="s">
        <v>22</v>
      </c>
    </row>
    <row r="3700" spans="1:18" hidden="1" x14ac:dyDescent="0.3">
      <c r="A3700" s="1" t="s">
        <v>2941</v>
      </c>
      <c r="B3700" s="1" t="s">
        <v>2941</v>
      </c>
      <c r="C3700" s="1" t="s">
        <v>5577</v>
      </c>
      <c r="D3700" s="1">
        <v>300.14999999999998</v>
      </c>
      <c r="E3700" s="1" t="s">
        <v>5654</v>
      </c>
      <c r="F3700" s="1">
        <v>75</v>
      </c>
      <c r="G3700" s="1" t="str">
        <f t="shared" si="140"/>
        <v>75/87</v>
      </c>
      <c r="H3700" s="1">
        <v>3450</v>
      </c>
      <c r="I3700" s="1">
        <v>136</v>
      </c>
      <c r="J3700" s="1">
        <v>132</v>
      </c>
      <c r="K3700" s="1" t="s">
        <v>25</v>
      </c>
      <c r="L3700" s="1" t="s">
        <v>5579</v>
      </c>
      <c r="M3700" s="1">
        <v>2019</v>
      </c>
      <c r="N3700" s="1">
        <v>45.833234599999997</v>
      </c>
      <c r="O3700" s="1">
        <v>-80.608722499999999</v>
      </c>
      <c r="Q3700" s="1" t="s">
        <v>5580</v>
      </c>
      <c r="R3700" s="1" t="s">
        <v>22</v>
      </c>
    </row>
    <row r="3701" spans="1:18" hidden="1" x14ac:dyDescent="0.3">
      <c r="A3701" s="1" t="s">
        <v>2941</v>
      </c>
      <c r="B3701" s="1" t="s">
        <v>2941</v>
      </c>
      <c r="C3701" s="1" t="s">
        <v>5577</v>
      </c>
      <c r="D3701" s="1">
        <v>300.14999999999998</v>
      </c>
      <c r="E3701" s="1" t="s">
        <v>5655</v>
      </c>
      <c r="F3701" s="1">
        <v>76</v>
      </c>
      <c r="G3701" s="1" t="str">
        <f t="shared" si="140"/>
        <v>76/87</v>
      </c>
      <c r="H3701" s="1">
        <v>3450</v>
      </c>
      <c r="I3701" s="1">
        <v>136</v>
      </c>
      <c r="J3701" s="1">
        <v>132</v>
      </c>
      <c r="K3701" s="1" t="s">
        <v>25</v>
      </c>
      <c r="L3701" s="1" t="s">
        <v>5579</v>
      </c>
      <c r="M3701" s="1">
        <v>2019</v>
      </c>
      <c r="N3701" s="1">
        <v>45.8317634</v>
      </c>
      <c r="O3701" s="1">
        <v>-80.600579800000006</v>
      </c>
      <c r="Q3701" s="1" t="s">
        <v>5580</v>
      </c>
      <c r="R3701" s="1" t="s">
        <v>22</v>
      </c>
    </row>
    <row r="3702" spans="1:18" hidden="1" x14ac:dyDescent="0.3">
      <c r="A3702" s="1" t="s">
        <v>2941</v>
      </c>
      <c r="B3702" s="1" t="s">
        <v>2941</v>
      </c>
      <c r="C3702" s="1" t="s">
        <v>5577</v>
      </c>
      <c r="D3702" s="1">
        <v>300.14999999999998</v>
      </c>
      <c r="E3702" s="1" t="s">
        <v>5656</v>
      </c>
      <c r="F3702" s="1">
        <v>77</v>
      </c>
      <c r="G3702" s="1" t="str">
        <f t="shared" si="140"/>
        <v>77/87</v>
      </c>
      <c r="H3702" s="1">
        <v>3450</v>
      </c>
      <c r="I3702" s="1">
        <v>136</v>
      </c>
      <c r="J3702" s="1">
        <v>132</v>
      </c>
      <c r="K3702" s="1" t="s">
        <v>25</v>
      </c>
      <c r="L3702" s="1" t="s">
        <v>5579</v>
      </c>
      <c r="M3702" s="1">
        <v>2019</v>
      </c>
      <c r="N3702" s="1">
        <v>45.836101900000003</v>
      </c>
      <c r="O3702" s="1">
        <v>-80.592234399999995</v>
      </c>
      <c r="Q3702" s="1" t="s">
        <v>5580</v>
      </c>
      <c r="R3702" s="1" t="s">
        <v>22</v>
      </c>
    </row>
    <row r="3703" spans="1:18" hidden="1" x14ac:dyDescent="0.3">
      <c r="A3703" s="1" t="s">
        <v>2941</v>
      </c>
      <c r="B3703" s="1" t="s">
        <v>2941</v>
      </c>
      <c r="C3703" s="1" t="s">
        <v>5577</v>
      </c>
      <c r="D3703" s="1">
        <v>300.14999999999998</v>
      </c>
      <c r="E3703" s="1" t="s">
        <v>5657</v>
      </c>
      <c r="F3703" s="1">
        <v>78</v>
      </c>
      <c r="G3703" s="1" t="str">
        <f t="shared" si="140"/>
        <v>78/87</v>
      </c>
      <c r="H3703" s="1">
        <v>3450</v>
      </c>
      <c r="I3703" s="1">
        <v>136</v>
      </c>
      <c r="J3703" s="1">
        <v>132</v>
      </c>
      <c r="K3703" s="1" t="s">
        <v>25</v>
      </c>
      <c r="L3703" s="1" t="s">
        <v>5579</v>
      </c>
      <c r="M3703" s="1">
        <v>2019</v>
      </c>
      <c r="N3703" s="1">
        <v>45.840129400000002</v>
      </c>
      <c r="O3703" s="1">
        <v>-80.600309699999997</v>
      </c>
      <c r="Q3703" s="1" t="s">
        <v>5580</v>
      </c>
      <c r="R3703" s="1" t="s">
        <v>22</v>
      </c>
    </row>
    <row r="3704" spans="1:18" hidden="1" x14ac:dyDescent="0.3">
      <c r="A3704" s="1" t="s">
        <v>2941</v>
      </c>
      <c r="B3704" s="1" t="s">
        <v>2941</v>
      </c>
      <c r="C3704" s="1" t="s">
        <v>5577</v>
      </c>
      <c r="D3704" s="1">
        <v>300.14999999999998</v>
      </c>
      <c r="E3704" s="1" t="s">
        <v>5658</v>
      </c>
      <c r="F3704" s="1">
        <v>79</v>
      </c>
      <c r="G3704" s="1" t="str">
        <f t="shared" si="140"/>
        <v>79/87</v>
      </c>
      <c r="H3704" s="1">
        <v>3450</v>
      </c>
      <c r="I3704" s="1">
        <v>136</v>
      </c>
      <c r="J3704" s="1">
        <v>132</v>
      </c>
      <c r="K3704" s="1" t="s">
        <v>25</v>
      </c>
      <c r="L3704" s="1" t="s">
        <v>5579</v>
      </c>
      <c r="M3704" s="1">
        <v>2019</v>
      </c>
      <c r="N3704" s="1">
        <v>45.845084700000001</v>
      </c>
      <c r="O3704" s="1">
        <v>-80.633564500000006</v>
      </c>
      <c r="Q3704" s="1" t="s">
        <v>5580</v>
      </c>
      <c r="R3704" s="1" t="s">
        <v>22</v>
      </c>
    </row>
    <row r="3705" spans="1:18" hidden="1" x14ac:dyDescent="0.3">
      <c r="A3705" s="1" t="s">
        <v>2941</v>
      </c>
      <c r="B3705" s="1" t="s">
        <v>2941</v>
      </c>
      <c r="C3705" s="1" t="s">
        <v>5577</v>
      </c>
      <c r="D3705" s="1">
        <v>300.14999999999998</v>
      </c>
      <c r="E3705" s="1" t="s">
        <v>5659</v>
      </c>
      <c r="F3705" s="1">
        <v>80</v>
      </c>
      <c r="G3705" s="1" t="str">
        <f t="shared" si="140"/>
        <v>80/87</v>
      </c>
      <c r="H3705" s="1">
        <v>3450</v>
      </c>
      <c r="I3705" s="1">
        <v>136</v>
      </c>
      <c r="J3705" s="1">
        <v>132</v>
      </c>
      <c r="K3705" s="1" t="s">
        <v>25</v>
      </c>
      <c r="L3705" s="1" t="s">
        <v>5579</v>
      </c>
      <c r="M3705" s="1">
        <v>2019</v>
      </c>
      <c r="N3705" s="1">
        <v>45.841734700000003</v>
      </c>
      <c r="O3705" s="1">
        <v>-80.624810499999995</v>
      </c>
      <c r="Q3705" s="1" t="s">
        <v>5580</v>
      </c>
      <c r="R3705" s="1" t="s">
        <v>22</v>
      </c>
    </row>
    <row r="3706" spans="1:18" hidden="1" x14ac:dyDescent="0.3">
      <c r="A3706" s="1" t="s">
        <v>2941</v>
      </c>
      <c r="B3706" s="1" t="s">
        <v>2941</v>
      </c>
      <c r="C3706" s="1" t="s">
        <v>5577</v>
      </c>
      <c r="D3706" s="1">
        <v>300.14999999999998</v>
      </c>
      <c r="E3706" s="1" t="s">
        <v>5660</v>
      </c>
      <c r="F3706" s="1">
        <v>81</v>
      </c>
      <c r="G3706" s="1" t="str">
        <f t="shared" si="140"/>
        <v>81/87</v>
      </c>
      <c r="H3706" s="1">
        <v>3450</v>
      </c>
      <c r="I3706" s="1">
        <v>136</v>
      </c>
      <c r="J3706" s="1">
        <v>132</v>
      </c>
      <c r="K3706" s="1" t="s">
        <v>25</v>
      </c>
      <c r="L3706" s="1" t="s">
        <v>5579</v>
      </c>
      <c r="M3706" s="1">
        <v>2019</v>
      </c>
      <c r="N3706" s="1">
        <v>45.8471835</v>
      </c>
      <c r="O3706" s="1">
        <v>-80.624430000000004</v>
      </c>
      <c r="Q3706" s="1" t="s">
        <v>5580</v>
      </c>
      <c r="R3706" s="1" t="s">
        <v>22</v>
      </c>
    </row>
    <row r="3707" spans="1:18" hidden="1" x14ac:dyDescent="0.3">
      <c r="A3707" s="1" t="s">
        <v>2941</v>
      </c>
      <c r="B3707" s="1" t="s">
        <v>2941</v>
      </c>
      <c r="C3707" s="1" t="s">
        <v>5577</v>
      </c>
      <c r="D3707" s="1">
        <v>300.14999999999998</v>
      </c>
      <c r="E3707" s="1" t="s">
        <v>5661</v>
      </c>
      <c r="F3707" s="1">
        <v>82</v>
      </c>
      <c r="G3707" s="1" t="str">
        <f t="shared" si="140"/>
        <v>82/87</v>
      </c>
      <c r="H3707" s="1">
        <v>3450</v>
      </c>
      <c r="I3707" s="1">
        <v>136</v>
      </c>
      <c r="J3707" s="1">
        <v>132</v>
      </c>
      <c r="K3707" s="1" t="s">
        <v>25</v>
      </c>
      <c r="L3707" s="1" t="s">
        <v>5579</v>
      </c>
      <c r="M3707" s="1">
        <v>2019</v>
      </c>
      <c r="N3707" s="1">
        <v>45.852972999999999</v>
      </c>
      <c r="O3707" s="1">
        <v>-80.627552300000005</v>
      </c>
      <c r="Q3707" s="1" t="s">
        <v>5580</v>
      </c>
      <c r="R3707" s="1" t="s">
        <v>22</v>
      </c>
    </row>
    <row r="3708" spans="1:18" hidden="1" x14ac:dyDescent="0.3">
      <c r="A3708" s="1" t="s">
        <v>2941</v>
      </c>
      <c r="B3708" s="1" t="s">
        <v>2941</v>
      </c>
      <c r="C3708" s="1" t="s">
        <v>5577</v>
      </c>
      <c r="D3708" s="1">
        <v>300.14999999999998</v>
      </c>
      <c r="E3708" s="1" t="s">
        <v>5662</v>
      </c>
      <c r="F3708" s="1">
        <v>83</v>
      </c>
      <c r="G3708" s="1" t="str">
        <f t="shared" si="140"/>
        <v>83/87</v>
      </c>
      <c r="H3708" s="1">
        <v>3450</v>
      </c>
      <c r="I3708" s="1">
        <v>136</v>
      </c>
      <c r="J3708" s="1">
        <v>132</v>
      </c>
      <c r="K3708" s="1" t="s">
        <v>25</v>
      </c>
      <c r="L3708" s="1" t="s">
        <v>5579</v>
      </c>
      <c r="M3708" s="1">
        <v>2019</v>
      </c>
      <c r="N3708" s="1">
        <v>45.852078200000001</v>
      </c>
      <c r="O3708" s="1">
        <v>-80.619527399999996</v>
      </c>
      <c r="Q3708" s="1" t="s">
        <v>5580</v>
      </c>
      <c r="R3708" s="1" t="s">
        <v>22</v>
      </c>
    </row>
    <row r="3709" spans="1:18" hidden="1" x14ac:dyDescent="0.3">
      <c r="A3709" s="1" t="s">
        <v>2941</v>
      </c>
      <c r="B3709" s="1" t="s">
        <v>2941</v>
      </c>
      <c r="C3709" s="1" t="s">
        <v>5577</v>
      </c>
      <c r="D3709" s="1">
        <v>300.14999999999998</v>
      </c>
      <c r="E3709" s="1" t="s">
        <v>5663</v>
      </c>
      <c r="F3709" s="1">
        <v>84</v>
      </c>
      <c r="G3709" s="1" t="str">
        <f t="shared" si="140"/>
        <v>84/87</v>
      </c>
      <c r="H3709" s="1">
        <v>3450</v>
      </c>
      <c r="I3709" s="1">
        <v>136</v>
      </c>
      <c r="J3709" s="1">
        <v>132</v>
      </c>
      <c r="K3709" s="1" t="s">
        <v>25</v>
      </c>
      <c r="L3709" s="1" t="s">
        <v>5579</v>
      </c>
      <c r="M3709" s="1">
        <v>2019</v>
      </c>
      <c r="N3709" s="1">
        <v>45.856832099999998</v>
      </c>
      <c r="O3709" s="1">
        <v>-80.620617800000005</v>
      </c>
      <c r="Q3709" s="1" t="s">
        <v>5580</v>
      </c>
      <c r="R3709" s="1" t="s">
        <v>22</v>
      </c>
    </row>
    <row r="3710" spans="1:18" hidden="1" x14ac:dyDescent="0.3">
      <c r="A3710" s="1" t="s">
        <v>2941</v>
      </c>
      <c r="B3710" s="1" t="s">
        <v>2941</v>
      </c>
      <c r="C3710" s="1" t="s">
        <v>5577</v>
      </c>
      <c r="D3710" s="1">
        <v>300.14999999999998</v>
      </c>
      <c r="E3710" s="1" t="s">
        <v>5664</v>
      </c>
      <c r="F3710" s="1">
        <v>85</v>
      </c>
      <c r="G3710" s="1" t="str">
        <f t="shared" si="140"/>
        <v>85/87</v>
      </c>
      <c r="H3710" s="1">
        <v>3450</v>
      </c>
      <c r="I3710" s="1">
        <v>136</v>
      </c>
      <c r="J3710" s="1">
        <v>132</v>
      </c>
      <c r="K3710" s="1" t="s">
        <v>25</v>
      </c>
      <c r="L3710" s="1" t="s">
        <v>5579</v>
      </c>
      <c r="M3710" s="1">
        <v>2019</v>
      </c>
      <c r="N3710" s="1">
        <v>45.856026200000002</v>
      </c>
      <c r="O3710" s="1">
        <v>-80.611033500000005</v>
      </c>
      <c r="Q3710" s="1" t="s">
        <v>5580</v>
      </c>
      <c r="R3710" s="1" t="s">
        <v>22</v>
      </c>
    </row>
    <row r="3711" spans="1:18" hidden="1" x14ac:dyDescent="0.3">
      <c r="A3711" s="1" t="s">
        <v>2941</v>
      </c>
      <c r="B3711" s="1" t="s">
        <v>2941</v>
      </c>
      <c r="C3711" s="1" t="s">
        <v>5577</v>
      </c>
      <c r="D3711" s="1">
        <v>300.14999999999998</v>
      </c>
      <c r="E3711" s="1" t="s">
        <v>5665</v>
      </c>
      <c r="F3711" s="1">
        <v>86</v>
      </c>
      <c r="G3711" s="1" t="str">
        <f t="shared" si="140"/>
        <v>86/87</v>
      </c>
      <c r="H3711" s="1">
        <v>3450</v>
      </c>
      <c r="I3711" s="1">
        <v>136</v>
      </c>
      <c r="J3711" s="1">
        <v>132</v>
      </c>
      <c r="K3711" s="1" t="s">
        <v>25</v>
      </c>
      <c r="L3711" s="1" t="s">
        <v>5579</v>
      </c>
      <c r="M3711" s="1">
        <v>2019</v>
      </c>
      <c r="N3711" s="1">
        <v>45.843854700000001</v>
      </c>
      <c r="O3711" s="1">
        <v>-80.616983099999999</v>
      </c>
      <c r="Q3711" s="1" t="s">
        <v>5580</v>
      </c>
      <c r="R3711" s="1" t="s">
        <v>22</v>
      </c>
    </row>
    <row r="3712" spans="1:18" hidden="1" x14ac:dyDescent="0.3">
      <c r="A3712" s="1" t="s">
        <v>2941</v>
      </c>
      <c r="B3712" s="1" t="s">
        <v>2941</v>
      </c>
      <c r="C3712" s="1" t="s">
        <v>5577</v>
      </c>
      <c r="D3712" s="1">
        <v>300.14999999999998</v>
      </c>
      <c r="E3712" s="1" t="s">
        <v>5666</v>
      </c>
      <c r="F3712" s="1">
        <v>87</v>
      </c>
      <c r="G3712" s="1" t="str">
        <f t="shared" si="140"/>
        <v>87/87</v>
      </c>
      <c r="H3712" s="1">
        <v>3450</v>
      </c>
      <c r="I3712" s="1">
        <v>136</v>
      </c>
      <c r="J3712" s="1">
        <v>132</v>
      </c>
      <c r="K3712" s="1" t="s">
        <v>25</v>
      </c>
      <c r="L3712" s="1" t="s">
        <v>5579</v>
      </c>
      <c r="M3712" s="1">
        <v>2019</v>
      </c>
      <c r="N3712" s="1">
        <v>45.848269199999997</v>
      </c>
      <c r="O3712" s="1">
        <v>-80.610564499999995</v>
      </c>
      <c r="Q3712" s="1" t="s">
        <v>5580</v>
      </c>
      <c r="R3712" s="1" t="s">
        <v>22</v>
      </c>
    </row>
    <row r="3713" spans="1:18" hidden="1" x14ac:dyDescent="0.3">
      <c r="A3713" s="1" t="s">
        <v>2941</v>
      </c>
      <c r="B3713" s="1" t="s">
        <v>2941</v>
      </c>
      <c r="C3713" s="1" t="s">
        <v>3193</v>
      </c>
      <c r="D3713" s="1">
        <v>0.25</v>
      </c>
      <c r="E3713" s="1" t="s">
        <v>3194</v>
      </c>
      <c r="F3713" s="1">
        <v>1</v>
      </c>
      <c r="G3713" s="1" t="str">
        <f>F3713&amp;"/"&amp;1</f>
        <v>1/1</v>
      </c>
      <c r="H3713" s="1">
        <v>250</v>
      </c>
      <c r="I3713" s="1">
        <v>30</v>
      </c>
      <c r="J3713" s="1">
        <v>30</v>
      </c>
      <c r="K3713" s="1" t="s">
        <v>3195</v>
      </c>
      <c r="L3713" s="1" t="s">
        <v>3196</v>
      </c>
      <c r="M3713" s="1">
        <v>2007</v>
      </c>
      <c r="N3713" s="1">
        <v>43.104582000000001</v>
      </c>
      <c r="O3713" s="1">
        <v>-81.857570999999993</v>
      </c>
      <c r="P3713" s="1" t="s">
        <v>3197</v>
      </c>
      <c r="Q3713" s="1" t="s">
        <v>3198</v>
      </c>
      <c r="R3713" s="1" t="s">
        <v>22</v>
      </c>
    </row>
    <row r="3714" spans="1:18" hidden="1" x14ac:dyDescent="0.3">
      <c r="A3714" s="1" t="s">
        <v>2941</v>
      </c>
      <c r="B3714" s="1" t="s">
        <v>2941</v>
      </c>
      <c r="C3714" s="1" t="s">
        <v>2957</v>
      </c>
      <c r="D3714" s="1">
        <v>9</v>
      </c>
      <c r="E3714" s="1" t="s">
        <v>2958</v>
      </c>
      <c r="F3714" s="1">
        <v>1</v>
      </c>
      <c r="G3714" s="1" t="str">
        <f>F3714&amp;"/"&amp;5</f>
        <v>1/5</v>
      </c>
      <c r="H3714" s="1">
        <v>1800</v>
      </c>
      <c r="I3714" s="1">
        <v>80</v>
      </c>
      <c r="J3714" s="1">
        <v>80</v>
      </c>
      <c r="K3714" s="1" t="s">
        <v>25</v>
      </c>
      <c r="L3714" s="1" t="s">
        <v>78</v>
      </c>
      <c r="M3714" s="1">
        <v>2002</v>
      </c>
      <c r="N3714" s="1">
        <v>44.311024360727799</v>
      </c>
      <c r="O3714" s="1">
        <v>-81.545693629515796</v>
      </c>
      <c r="Q3714" s="1" t="s">
        <v>2959</v>
      </c>
      <c r="R3714" s="1" t="s">
        <v>22</v>
      </c>
    </row>
    <row r="3715" spans="1:18" hidden="1" x14ac:dyDescent="0.3">
      <c r="A3715" s="1" t="s">
        <v>2941</v>
      </c>
      <c r="B3715" s="1" t="s">
        <v>2941</v>
      </c>
      <c r="C3715" s="1" t="s">
        <v>2957</v>
      </c>
      <c r="D3715" s="1">
        <v>9</v>
      </c>
      <c r="E3715" s="1" t="s">
        <v>2960</v>
      </c>
      <c r="F3715" s="1">
        <v>2</v>
      </c>
      <c r="G3715" s="1" t="str">
        <f>F3715&amp;"/"&amp;5</f>
        <v>2/5</v>
      </c>
      <c r="H3715" s="1">
        <v>1800</v>
      </c>
      <c r="I3715" s="1">
        <v>80</v>
      </c>
      <c r="J3715" s="1">
        <v>80</v>
      </c>
      <c r="K3715" s="1" t="s">
        <v>25</v>
      </c>
      <c r="L3715" s="1" t="s">
        <v>78</v>
      </c>
      <c r="M3715" s="1">
        <v>2002</v>
      </c>
      <c r="N3715" s="1">
        <v>44.315046507237497</v>
      </c>
      <c r="O3715" s="1">
        <v>-81.542568025321202</v>
      </c>
      <c r="Q3715" s="1" t="s">
        <v>2959</v>
      </c>
      <c r="R3715" s="1" t="s">
        <v>22</v>
      </c>
    </row>
    <row r="3716" spans="1:18" hidden="1" x14ac:dyDescent="0.3">
      <c r="A3716" s="1" t="s">
        <v>2941</v>
      </c>
      <c r="B3716" s="1" t="s">
        <v>2941</v>
      </c>
      <c r="C3716" s="1" t="s">
        <v>2957</v>
      </c>
      <c r="D3716" s="1">
        <v>9</v>
      </c>
      <c r="E3716" s="1" t="s">
        <v>2961</v>
      </c>
      <c r="F3716" s="1">
        <v>3</v>
      </c>
      <c r="G3716" s="1" t="str">
        <f>F3716&amp;"/"&amp;5</f>
        <v>3/5</v>
      </c>
      <c r="H3716" s="1">
        <v>1800</v>
      </c>
      <c r="I3716" s="1">
        <v>80</v>
      </c>
      <c r="J3716" s="1">
        <v>80</v>
      </c>
      <c r="K3716" s="1" t="s">
        <v>25</v>
      </c>
      <c r="L3716" s="1" t="s">
        <v>78</v>
      </c>
      <c r="M3716" s="1">
        <v>2002</v>
      </c>
      <c r="N3716" s="1">
        <v>44.318059282631403</v>
      </c>
      <c r="O3716" s="1">
        <v>-81.5403439559677</v>
      </c>
      <c r="Q3716" s="1" t="s">
        <v>2959</v>
      </c>
      <c r="R3716" s="1" t="s">
        <v>22</v>
      </c>
    </row>
    <row r="3717" spans="1:18" hidden="1" x14ac:dyDescent="0.3">
      <c r="A3717" s="1" t="s">
        <v>2941</v>
      </c>
      <c r="B3717" s="1" t="s">
        <v>2941</v>
      </c>
      <c r="C3717" s="1" t="s">
        <v>2957</v>
      </c>
      <c r="D3717" s="1">
        <v>9</v>
      </c>
      <c r="E3717" s="1" t="s">
        <v>2962</v>
      </c>
      <c r="F3717" s="1">
        <v>4</v>
      </c>
      <c r="G3717" s="1" t="str">
        <f>F3717&amp;"/"&amp;5</f>
        <v>4/5</v>
      </c>
      <c r="H3717" s="1">
        <v>1800</v>
      </c>
      <c r="I3717" s="1">
        <v>80</v>
      </c>
      <c r="J3717" s="1">
        <v>80</v>
      </c>
      <c r="K3717" s="1" t="s">
        <v>25</v>
      </c>
      <c r="L3717" s="1" t="s">
        <v>78</v>
      </c>
      <c r="M3717" s="1">
        <v>2002</v>
      </c>
      <c r="N3717" s="1">
        <v>44.317830861281998</v>
      </c>
      <c r="O3717" s="1">
        <v>-81.544050297852095</v>
      </c>
      <c r="Q3717" s="1" t="s">
        <v>2959</v>
      </c>
      <c r="R3717" s="1" t="s">
        <v>22</v>
      </c>
    </row>
    <row r="3718" spans="1:18" hidden="1" x14ac:dyDescent="0.3">
      <c r="A3718" s="1" t="s">
        <v>2941</v>
      </c>
      <c r="B3718" s="1" t="s">
        <v>2941</v>
      </c>
      <c r="C3718" s="1" t="s">
        <v>2957</v>
      </c>
      <c r="D3718" s="1">
        <v>9</v>
      </c>
      <c r="E3718" s="1" t="s">
        <v>2963</v>
      </c>
      <c r="F3718" s="1">
        <v>5</v>
      </c>
      <c r="G3718" s="1" t="str">
        <f>F3718&amp;"/"&amp;5</f>
        <v>5/5</v>
      </c>
      <c r="H3718" s="1">
        <v>1800</v>
      </c>
      <c r="I3718" s="1">
        <v>80</v>
      </c>
      <c r="J3718" s="1">
        <v>80</v>
      </c>
      <c r="K3718" s="1" t="s">
        <v>25</v>
      </c>
      <c r="L3718" s="1" t="s">
        <v>78</v>
      </c>
      <c r="M3718" s="1">
        <v>2002</v>
      </c>
      <c r="N3718" s="1">
        <v>44.315424943946397</v>
      </c>
      <c r="O3718" s="1">
        <v>-81.546798711942102</v>
      </c>
      <c r="Q3718" s="1" t="s">
        <v>2959</v>
      </c>
      <c r="R3718" s="1" t="s">
        <v>22</v>
      </c>
    </row>
    <row r="3719" spans="1:18" hidden="1" x14ac:dyDescent="0.3">
      <c r="A3719" s="1" t="s">
        <v>2941</v>
      </c>
      <c r="B3719" s="1" t="s">
        <v>2941</v>
      </c>
      <c r="C3719" s="1" t="s">
        <v>4545</v>
      </c>
      <c r="D3719" s="1">
        <v>149</v>
      </c>
      <c r="E3719" s="1" t="s">
        <v>4546</v>
      </c>
      <c r="F3719" s="1">
        <v>1</v>
      </c>
      <c r="G3719" s="1" t="str">
        <f t="shared" ref="G3719:G3750" si="141">F3719&amp;"/"&amp;92</f>
        <v>1/92</v>
      </c>
      <c r="H3719" s="1">
        <v>1620</v>
      </c>
      <c r="I3719" s="1">
        <v>100</v>
      </c>
      <c r="J3719" s="1">
        <v>80</v>
      </c>
      <c r="K3719" s="1" t="s">
        <v>203</v>
      </c>
      <c r="L3719" s="1" t="s">
        <v>4323</v>
      </c>
      <c r="M3719" s="1">
        <v>2014</v>
      </c>
      <c r="N3719" s="1">
        <v>43.192511360797901</v>
      </c>
      <c r="O3719" s="1">
        <v>-81.948930791071703</v>
      </c>
      <c r="P3719" s="1" t="s">
        <v>4363</v>
      </c>
      <c r="Q3719" s="1" t="s">
        <v>4547</v>
      </c>
      <c r="R3719" s="1" t="s">
        <v>22</v>
      </c>
    </row>
    <row r="3720" spans="1:18" hidden="1" x14ac:dyDescent="0.3">
      <c r="A3720" s="1" t="s">
        <v>2941</v>
      </c>
      <c r="B3720" s="1" t="s">
        <v>2941</v>
      </c>
      <c r="C3720" s="1" t="s">
        <v>4545</v>
      </c>
      <c r="D3720" s="1">
        <v>149</v>
      </c>
      <c r="E3720" s="1" t="s">
        <v>4548</v>
      </c>
      <c r="F3720" s="1">
        <v>2</v>
      </c>
      <c r="G3720" s="1" t="str">
        <f t="shared" si="141"/>
        <v>2/92</v>
      </c>
      <c r="H3720" s="1">
        <v>1620</v>
      </c>
      <c r="I3720" s="1">
        <v>100</v>
      </c>
      <c r="J3720" s="1">
        <v>80</v>
      </c>
      <c r="K3720" s="1" t="s">
        <v>203</v>
      </c>
      <c r="L3720" s="1" t="s">
        <v>4323</v>
      </c>
      <c r="M3720" s="1">
        <v>2014</v>
      </c>
      <c r="N3720" s="1">
        <v>43.182753620856701</v>
      </c>
      <c r="O3720" s="1">
        <v>-81.944109689425304</v>
      </c>
      <c r="P3720" s="1" t="s">
        <v>4363</v>
      </c>
      <c r="Q3720" s="1" t="s">
        <v>4547</v>
      </c>
      <c r="R3720" s="1" t="s">
        <v>22</v>
      </c>
    </row>
    <row r="3721" spans="1:18" hidden="1" x14ac:dyDescent="0.3">
      <c r="A3721" s="1" t="s">
        <v>2941</v>
      </c>
      <c r="B3721" s="1" t="s">
        <v>2941</v>
      </c>
      <c r="C3721" s="1" t="s">
        <v>4545</v>
      </c>
      <c r="D3721" s="1">
        <v>149</v>
      </c>
      <c r="E3721" s="1" t="s">
        <v>4549</v>
      </c>
      <c r="F3721" s="1">
        <v>3</v>
      </c>
      <c r="G3721" s="1" t="str">
        <f t="shared" si="141"/>
        <v>3/92</v>
      </c>
      <c r="H3721" s="1">
        <v>1620</v>
      </c>
      <c r="I3721" s="1">
        <v>100</v>
      </c>
      <c r="J3721" s="1">
        <v>80</v>
      </c>
      <c r="K3721" s="1" t="s">
        <v>203</v>
      </c>
      <c r="L3721" s="1" t="s">
        <v>4323</v>
      </c>
      <c r="M3721" s="1">
        <v>2014</v>
      </c>
      <c r="N3721" s="1">
        <v>43.178765473938398</v>
      </c>
      <c r="O3721" s="1">
        <v>-81.9420055869507</v>
      </c>
      <c r="P3721" s="1" t="s">
        <v>4363</v>
      </c>
      <c r="Q3721" s="1" t="s">
        <v>4547</v>
      </c>
      <c r="R3721" s="1" t="s">
        <v>22</v>
      </c>
    </row>
    <row r="3722" spans="1:18" hidden="1" x14ac:dyDescent="0.3">
      <c r="A3722" s="1" t="s">
        <v>2941</v>
      </c>
      <c r="B3722" s="1" t="s">
        <v>2941</v>
      </c>
      <c r="C3722" s="1" t="s">
        <v>4545</v>
      </c>
      <c r="D3722" s="1">
        <v>149</v>
      </c>
      <c r="E3722" s="1" t="s">
        <v>4550</v>
      </c>
      <c r="F3722" s="1">
        <v>4</v>
      </c>
      <c r="G3722" s="1" t="str">
        <f t="shared" si="141"/>
        <v>4/92</v>
      </c>
      <c r="H3722" s="1">
        <v>1620</v>
      </c>
      <c r="I3722" s="1">
        <v>100</v>
      </c>
      <c r="J3722" s="1">
        <v>80</v>
      </c>
      <c r="K3722" s="1" t="s">
        <v>203</v>
      </c>
      <c r="L3722" s="1" t="s">
        <v>4323</v>
      </c>
      <c r="M3722" s="1">
        <v>2014</v>
      </c>
      <c r="N3722" s="1">
        <v>43.192599237175202</v>
      </c>
      <c r="O3722" s="1">
        <v>-81.918264323039594</v>
      </c>
      <c r="P3722" s="1" t="s">
        <v>4363</v>
      </c>
      <c r="Q3722" s="1" t="s">
        <v>4547</v>
      </c>
      <c r="R3722" s="1" t="s">
        <v>22</v>
      </c>
    </row>
    <row r="3723" spans="1:18" hidden="1" x14ac:dyDescent="0.3">
      <c r="A3723" s="1" t="s">
        <v>2941</v>
      </c>
      <c r="B3723" s="1" t="s">
        <v>2941</v>
      </c>
      <c r="C3723" s="1" t="s">
        <v>4545</v>
      </c>
      <c r="D3723" s="1">
        <v>149</v>
      </c>
      <c r="E3723" s="1" t="s">
        <v>4551</v>
      </c>
      <c r="F3723" s="1">
        <v>5</v>
      </c>
      <c r="G3723" s="1" t="str">
        <f t="shared" si="141"/>
        <v>5/92</v>
      </c>
      <c r="H3723" s="1">
        <v>1620</v>
      </c>
      <c r="I3723" s="1">
        <v>100</v>
      </c>
      <c r="J3723" s="1">
        <v>80</v>
      </c>
      <c r="K3723" s="1" t="s">
        <v>203</v>
      </c>
      <c r="L3723" s="1" t="s">
        <v>4323</v>
      </c>
      <c r="M3723" s="1">
        <v>2014</v>
      </c>
      <c r="N3723" s="1">
        <v>43.1895754382777</v>
      </c>
      <c r="O3723" s="1">
        <v>-81.922420966052101</v>
      </c>
      <c r="P3723" s="1" t="s">
        <v>4363</v>
      </c>
      <c r="Q3723" s="1" t="s">
        <v>4547</v>
      </c>
      <c r="R3723" s="1" t="s">
        <v>22</v>
      </c>
    </row>
    <row r="3724" spans="1:18" hidden="1" x14ac:dyDescent="0.3">
      <c r="A3724" s="1" t="s">
        <v>2941</v>
      </c>
      <c r="B3724" s="1" t="s">
        <v>2941</v>
      </c>
      <c r="C3724" s="1" t="s">
        <v>4545</v>
      </c>
      <c r="D3724" s="1">
        <v>149</v>
      </c>
      <c r="E3724" s="1" t="s">
        <v>4552</v>
      </c>
      <c r="F3724" s="1">
        <v>6</v>
      </c>
      <c r="G3724" s="1" t="str">
        <f t="shared" si="141"/>
        <v>6/92</v>
      </c>
      <c r="H3724" s="1">
        <v>1620</v>
      </c>
      <c r="I3724" s="1">
        <v>100</v>
      </c>
      <c r="J3724" s="1">
        <v>80</v>
      </c>
      <c r="K3724" s="1" t="s">
        <v>203</v>
      </c>
      <c r="L3724" s="1" t="s">
        <v>4323</v>
      </c>
      <c r="M3724" s="1">
        <v>2014</v>
      </c>
      <c r="N3724" s="1">
        <v>43.181163846403599</v>
      </c>
      <c r="O3724" s="1">
        <v>-81.921957609603794</v>
      </c>
      <c r="P3724" s="1" t="s">
        <v>4363</v>
      </c>
      <c r="Q3724" s="1" t="s">
        <v>4547</v>
      </c>
      <c r="R3724" s="1" t="s">
        <v>22</v>
      </c>
    </row>
    <row r="3725" spans="1:18" hidden="1" x14ac:dyDescent="0.3">
      <c r="A3725" s="1" t="s">
        <v>2941</v>
      </c>
      <c r="B3725" s="1" t="s">
        <v>2941</v>
      </c>
      <c r="C3725" s="1" t="s">
        <v>4545</v>
      </c>
      <c r="D3725" s="1">
        <v>149</v>
      </c>
      <c r="E3725" s="1" t="s">
        <v>4553</v>
      </c>
      <c r="F3725" s="1">
        <v>7</v>
      </c>
      <c r="G3725" s="1" t="str">
        <f t="shared" si="141"/>
        <v>7/92</v>
      </c>
      <c r="H3725" s="1">
        <v>1620</v>
      </c>
      <c r="I3725" s="1">
        <v>100</v>
      </c>
      <c r="J3725" s="1">
        <v>80</v>
      </c>
      <c r="K3725" s="1" t="s">
        <v>203</v>
      </c>
      <c r="L3725" s="1" t="s">
        <v>4323</v>
      </c>
      <c r="M3725" s="1">
        <v>2014</v>
      </c>
      <c r="N3725" s="1">
        <v>43.174255791863402</v>
      </c>
      <c r="O3725" s="1">
        <v>-81.917910095569695</v>
      </c>
      <c r="P3725" s="1" t="s">
        <v>4363</v>
      </c>
      <c r="Q3725" s="1" t="s">
        <v>4547</v>
      </c>
      <c r="R3725" s="1" t="s">
        <v>22</v>
      </c>
    </row>
    <row r="3726" spans="1:18" hidden="1" x14ac:dyDescent="0.3">
      <c r="A3726" s="1" t="s">
        <v>2941</v>
      </c>
      <c r="B3726" s="1" t="s">
        <v>2941</v>
      </c>
      <c r="C3726" s="1" t="s">
        <v>4545</v>
      </c>
      <c r="D3726" s="1">
        <v>149</v>
      </c>
      <c r="E3726" s="1" t="s">
        <v>4554</v>
      </c>
      <c r="F3726" s="1">
        <v>8</v>
      </c>
      <c r="G3726" s="1" t="str">
        <f t="shared" si="141"/>
        <v>8/92</v>
      </c>
      <c r="H3726" s="1">
        <v>1620</v>
      </c>
      <c r="I3726" s="1">
        <v>100</v>
      </c>
      <c r="J3726" s="1">
        <v>80</v>
      </c>
      <c r="K3726" s="1" t="s">
        <v>203</v>
      </c>
      <c r="L3726" s="1" t="s">
        <v>4323</v>
      </c>
      <c r="M3726" s="1">
        <v>2014</v>
      </c>
      <c r="N3726" s="1">
        <v>43.1948746772145</v>
      </c>
      <c r="O3726" s="1">
        <v>-81.906112204069998</v>
      </c>
      <c r="P3726" s="1" t="s">
        <v>4363</v>
      </c>
      <c r="Q3726" s="1" t="s">
        <v>4547</v>
      </c>
      <c r="R3726" s="1" t="s">
        <v>22</v>
      </c>
    </row>
    <row r="3727" spans="1:18" hidden="1" x14ac:dyDescent="0.3">
      <c r="A3727" s="1" t="s">
        <v>2941</v>
      </c>
      <c r="B3727" s="1" t="s">
        <v>2941</v>
      </c>
      <c r="C3727" s="1" t="s">
        <v>4545</v>
      </c>
      <c r="D3727" s="1">
        <v>149</v>
      </c>
      <c r="E3727" s="1" t="s">
        <v>4555</v>
      </c>
      <c r="F3727" s="1">
        <v>9</v>
      </c>
      <c r="G3727" s="1" t="str">
        <f t="shared" si="141"/>
        <v>9/92</v>
      </c>
      <c r="H3727" s="1">
        <v>1620</v>
      </c>
      <c r="I3727" s="1">
        <v>100</v>
      </c>
      <c r="J3727" s="1">
        <v>80</v>
      </c>
      <c r="K3727" s="1" t="s">
        <v>203</v>
      </c>
      <c r="L3727" s="1" t="s">
        <v>4323</v>
      </c>
      <c r="M3727" s="1">
        <v>2014</v>
      </c>
      <c r="N3727" s="1">
        <v>43.199295940637299</v>
      </c>
      <c r="O3727" s="1">
        <v>-81.9008248076873</v>
      </c>
      <c r="P3727" s="1" t="s">
        <v>4363</v>
      </c>
      <c r="Q3727" s="1" t="s">
        <v>4547</v>
      </c>
      <c r="R3727" s="1" t="s">
        <v>22</v>
      </c>
    </row>
    <row r="3728" spans="1:18" hidden="1" x14ac:dyDescent="0.3">
      <c r="A3728" s="1" t="s">
        <v>2941</v>
      </c>
      <c r="B3728" s="1" t="s">
        <v>2941</v>
      </c>
      <c r="C3728" s="1" t="s">
        <v>4545</v>
      </c>
      <c r="D3728" s="1">
        <v>149</v>
      </c>
      <c r="E3728" s="1" t="s">
        <v>4556</v>
      </c>
      <c r="F3728" s="1">
        <v>10</v>
      </c>
      <c r="G3728" s="1" t="str">
        <f t="shared" si="141"/>
        <v>10/92</v>
      </c>
      <c r="H3728" s="1">
        <v>1620</v>
      </c>
      <c r="I3728" s="1">
        <v>100</v>
      </c>
      <c r="J3728" s="1">
        <v>80</v>
      </c>
      <c r="K3728" s="1" t="s">
        <v>203</v>
      </c>
      <c r="L3728" s="1" t="s">
        <v>4323</v>
      </c>
      <c r="M3728" s="1">
        <v>2014</v>
      </c>
      <c r="N3728" s="1">
        <v>43.195390032856302</v>
      </c>
      <c r="O3728" s="1">
        <v>-81.887866127741404</v>
      </c>
      <c r="P3728" s="1" t="s">
        <v>4363</v>
      </c>
      <c r="Q3728" s="1" t="s">
        <v>4547</v>
      </c>
      <c r="R3728" s="1" t="s">
        <v>22</v>
      </c>
    </row>
    <row r="3729" spans="1:18" hidden="1" x14ac:dyDescent="0.3">
      <c r="A3729" s="1" t="s">
        <v>2941</v>
      </c>
      <c r="B3729" s="1" t="s">
        <v>2941</v>
      </c>
      <c r="C3729" s="1" t="s">
        <v>4545</v>
      </c>
      <c r="D3729" s="1">
        <v>149</v>
      </c>
      <c r="E3729" s="1" t="s">
        <v>4557</v>
      </c>
      <c r="F3729" s="1">
        <v>11</v>
      </c>
      <c r="G3729" s="1" t="str">
        <f t="shared" si="141"/>
        <v>11/92</v>
      </c>
      <c r="H3729" s="1">
        <v>1620</v>
      </c>
      <c r="I3729" s="1">
        <v>100</v>
      </c>
      <c r="J3729" s="1">
        <v>80</v>
      </c>
      <c r="K3729" s="1" t="s">
        <v>203</v>
      </c>
      <c r="L3729" s="1" t="s">
        <v>4323</v>
      </c>
      <c r="M3729" s="1">
        <v>2014</v>
      </c>
      <c r="N3729" s="1">
        <v>43.196826255301502</v>
      </c>
      <c r="O3729" s="1">
        <v>-81.863043268062199</v>
      </c>
      <c r="P3729" s="1" t="s">
        <v>4363</v>
      </c>
      <c r="Q3729" s="1" t="s">
        <v>4547</v>
      </c>
      <c r="R3729" s="1" t="s">
        <v>22</v>
      </c>
    </row>
    <row r="3730" spans="1:18" hidden="1" x14ac:dyDescent="0.3">
      <c r="A3730" s="1" t="s">
        <v>2941</v>
      </c>
      <c r="B3730" s="1" t="s">
        <v>2941</v>
      </c>
      <c r="C3730" s="1" t="s">
        <v>4545</v>
      </c>
      <c r="D3730" s="1">
        <v>149</v>
      </c>
      <c r="E3730" s="1" t="s">
        <v>4558</v>
      </c>
      <c r="F3730" s="1">
        <v>12</v>
      </c>
      <c r="G3730" s="1" t="str">
        <f t="shared" si="141"/>
        <v>12/92</v>
      </c>
      <c r="H3730" s="1">
        <v>1620</v>
      </c>
      <c r="I3730" s="1">
        <v>100</v>
      </c>
      <c r="J3730" s="1">
        <v>80</v>
      </c>
      <c r="K3730" s="1" t="s">
        <v>203</v>
      </c>
      <c r="L3730" s="1" t="s">
        <v>4323</v>
      </c>
      <c r="M3730" s="1">
        <v>2014</v>
      </c>
      <c r="N3730" s="1">
        <v>43.193200664155597</v>
      </c>
      <c r="O3730" s="1">
        <v>-81.846612137220504</v>
      </c>
      <c r="P3730" s="1" t="s">
        <v>4363</v>
      </c>
      <c r="Q3730" s="1" t="s">
        <v>4547</v>
      </c>
      <c r="R3730" s="1" t="s">
        <v>22</v>
      </c>
    </row>
    <row r="3731" spans="1:18" hidden="1" x14ac:dyDescent="0.3">
      <c r="A3731" s="1" t="s">
        <v>2941</v>
      </c>
      <c r="B3731" s="1" t="s">
        <v>2941</v>
      </c>
      <c r="C3731" s="1" t="s">
        <v>4545</v>
      </c>
      <c r="D3731" s="1">
        <v>149</v>
      </c>
      <c r="E3731" s="1" t="s">
        <v>4559</v>
      </c>
      <c r="F3731" s="1">
        <v>13</v>
      </c>
      <c r="G3731" s="1" t="str">
        <f t="shared" si="141"/>
        <v>13/92</v>
      </c>
      <c r="H3731" s="1">
        <v>1620</v>
      </c>
      <c r="I3731" s="1">
        <v>100</v>
      </c>
      <c r="J3731" s="1">
        <v>80</v>
      </c>
      <c r="K3731" s="1" t="s">
        <v>203</v>
      </c>
      <c r="L3731" s="1" t="s">
        <v>4323</v>
      </c>
      <c r="M3731" s="1">
        <v>2014</v>
      </c>
      <c r="N3731" s="1">
        <v>43.1935776652155</v>
      </c>
      <c r="O3731" s="1">
        <v>-81.8254158905292</v>
      </c>
      <c r="P3731" s="1" t="s">
        <v>4363</v>
      </c>
      <c r="Q3731" s="1" t="s">
        <v>4547</v>
      </c>
      <c r="R3731" s="1" t="s">
        <v>22</v>
      </c>
    </row>
    <row r="3732" spans="1:18" hidden="1" x14ac:dyDescent="0.3">
      <c r="A3732" s="1" t="s">
        <v>2941</v>
      </c>
      <c r="B3732" s="1" t="s">
        <v>2941</v>
      </c>
      <c r="C3732" s="1" t="s">
        <v>4545</v>
      </c>
      <c r="D3732" s="1">
        <v>149</v>
      </c>
      <c r="E3732" s="1" t="s">
        <v>4560</v>
      </c>
      <c r="F3732" s="1">
        <v>14</v>
      </c>
      <c r="G3732" s="1" t="str">
        <f t="shared" si="141"/>
        <v>14/92</v>
      </c>
      <c r="H3732" s="1">
        <v>1620</v>
      </c>
      <c r="I3732" s="1">
        <v>100</v>
      </c>
      <c r="J3732" s="1">
        <v>80</v>
      </c>
      <c r="K3732" s="1" t="s">
        <v>203</v>
      </c>
      <c r="L3732" s="1" t="s">
        <v>4323</v>
      </c>
      <c r="M3732" s="1">
        <v>2014</v>
      </c>
      <c r="N3732" s="1">
        <v>43.190661762389503</v>
      </c>
      <c r="O3732" s="1">
        <v>-81.825205597402999</v>
      </c>
      <c r="P3732" s="1" t="s">
        <v>4363</v>
      </c>
      <c r="Q3732" s="1" t="s">
        <v>4547</v>
      </c>
      <c r="R3732" s="1" t="s">
        <v>22</v>
      </c>
    </row>
    <row r="3733" spans="1:18" hidden="1" x14ac:dyDescent="0.3">
      <c r="A3733" s="1" t="s">
        <v>2941</v>
      </c>
      <c r="B3733" s="1" t="s">
        <v>2941</v>
      </c>
      <c r="C3733" s="1" t="s">
        <v>4545</v>
      </c>
      <c r="D3733" s="1">
        <v>149</v>
      </c>
      <c r="E3733" s="1" t="s">
        <v>4561</v>
      </c>
      <c r="F3733" s="1">
        <v>15</v>
      </c>
      <c r="G3733" s="1" t="str">
        <f t="shared" si="141"/>
        <v>15/92</v>
      </c>
      <c r="H3733" s="1">
        <v>1620</v>
      </c>
      <c r="I3733" s="1">
        <v>100</v>
      </c>
      <c r="J3733" s="1">
        <v>80</v>
      </c>
      <c r="K3733" s="1" t="s">
        <v>203</v>
      </c>
      <c r="L3733" s="1" t="s">
        <v>4323</v>
      </c>
      <c r="M3733" s="1">
        <v>2014</v>
      </c>
      <c r="N3733" s="1">
        <v>43.182803467145199</v>
      </c>
      <c r="O3733" s="1">
        <v>-81.899376649316395</v>
      </c>
      <c r="P3733" s="1" t="s">
        <v>4363</v>
      </c>
      <c r="Q3733" s="1" t="s">
        <v>4547</v>
      </c>
      <c r="R3733" s="1" t="s">
        <v>22</v>
      </c>
    </row>
    <row r="3734" spans="1:18" hidden="1" x14ac:dyDescent="0.3">
      <c r="A3734" s="1" t="s">
        <v>2941</v>
      </c>
      <c r="B3734" s="1" t="s">
        <v>2941</v>
      </c>
      <c r="C3734" s="1" t="s">
        <v>4545</v>
      </c>
      <c r="D3734" s="1">
        <v>149</v>
      </c>
      <c r="E3734" s="1" t="s">
        <v>4562</v>
      </c>
      <c r="F3734" s="1">
        <v>16</v>
      </c>
      <c r="G3734" s="1" t="str">
        <f t="shared" si="141"/>
        <v>16/92</v>
      </c>
      <c r="H3734" s="1">
        <v>1620</v>
      </c>
      <c r="I3734" s="1">
        <v>100</v>
      </c>
      <c r="J3734" s="1">
        <v>80</v>
      </c>
      <c r="K3734" s="1" t="s">
        <v>203</v>
      </c>
      <c r="L3734" s="1" t="s">
        <v>4323</v>
      </c>
      <c r="M3734" s="1">
        <v>2014</v>
      </c>
      <c r="N3734" s="1">
        <v>43.182650633861002</v>
      </c>
      <c r="O3734" s="1">
        <v>-81.890771991308299</v>
      </c>
      <c r="P3734" s="1" t="s">
        <v>4363</v>
      </c>
      <c r="Q3734" s="1" t="s">
        <v>4547</v>
      </c>
      <c r="R3734" s="1" t="s">
        <v>22</v>
      </c>
    </row>
    <row r="3735" spans="1:18" hidden="1" x14ac:dyDescent="0.3">
      <c r="A3735" s="1" t="s">
        <v>2941</v>
      </c>
      <c r="B3735" s="1" t="s">
        <v>2941</v>
      </c>
      <c r="C3735" s="1" t="s">
        <v>4545</v>
      </c>
      <c r="D3735" s="1">
        <v>149</v>
      </c>
      <c r="E3735" s="1" t="s">
        <v>4563</v>
      </c>
      <c r="F3735" s="1">
        <v>17</v>
      </c>
      <c r="G3735" s="1" t="str">
        <f t="shared" si="141"/>
        <v>17/92</v>
      </c>
      <c r="H3735" s="1">
        <v>1620</v>
      </c>
      <c r="I3735" s="1">
        <v>100</v>
      </c>
      <c r="J3735" s="1">
        <v>80</v>
      </c>
      <c r="K3735" s="1" t="s">
        <v>203</v>
      </c>
      <c r="L3735" s="1" t="s">
        <v>4323</v>
      </c>
      <c r="M3735" s="1">
        <v>2014</v>
      </c>
      <c r="N3735" s="1">
        <v>43.173130593882803</v>
      </c>
      <c r="O3735" s="1">
        <v>-81.875661286730505</v>
      </c>
      <c r="P3735" s="1" t="s">
        <v>4363</v>
      </c>
      <c r="Q3735" s="1" t="s">
        <v>4547</v>
      </c>
      <c r="R3735" s="1" t="s">
        <v>22</v>
      </c>
    </row>
    <row r="3736" spans="1:18" hidden="1" x14ac:dyDescent="0.3">
      <c r="A3736" s="1" t="s">
        <v>2941</v>
      </c>
      <c r="B3736" s="1" t="s">
        <v>2941</v>
      </c>
      <c r="C3736" s="1" t="s">
        <v>4545</v>
      </c>
      <c r="D3736" s="1">
        <v>149</v>
      </c>
      <c r="E3736" s="1" t="s">
        <v>4564</v>
      </c>
      <c r="F3736" s="1">
        <v>18</v>
      </c>
      <c r="G3736" s="1" t="str">
        <f t="shared" si="141"/>
        <v>18/92</v>
      </c>
      <c r="H3736" s="1">
        <v>1620</v>
      </c>
      <c r="I3736" s="1">
        <v>100</v>
      </c>
      <c r="J3736" s="1">
        <v>80</v>
      </c>
      <c r="K3736" s="1" t="s">
        <v>203</v>
      </c>
      <c r="L3736" s="1" t="s">
        <v>4323</v>
      </c>
      <c r="M3736" s="1">
        <v>2014</v>
      </c>
      <c r="N3736" s="1">
        <v>43.179328184332697</v>
      </c>
      <c r="O3736" s="1">
        <v>-81.865431397652003</v>
      </c>
      <c r="P3736" s="1" t="s">
        <v>4363</v>
      </c>
      <c r="Q3736" s="1" t="s">
        <v>4547</v>
      </c>
      <c r="R3736" s="1" t="s">
        <v>22</v>
      </c>
    </row>
    <row r="3737" spans="1:18" hidden="1" x14ac:dyDescent="0.3">
      <c r="A3737" s="1" t="s">
        <v>2941</v>
      </c>
      <c r="B3737" s="1" t="s">
        <v>2941</v>
      </c>
      <c r="C3737" s="1" t="s">
        <v>4545</v>
      </c>
      <c r="D3737" s="1">
        <v>149</v>
      </c>
      <c r="E3737" s="1" t="s">
        <v>4565</v>
      </c>
      <c r="F3737" s="1">
        <v>19</v>
      </c>
      <c r="G3737" s="1" t="str">
        <f t="shared" si="141"/>
        <v>19/92</v>
      </c>
      <c r="H3737" s="1">
        <v>1620</v>
      </c>
      <c r="I3737" s="1">
        <v>100</v>
      </c>
      <c r="J3737" s="1">
        <v>80</v>
      </c>
      <c r="K3737" s="1" t="s">
        <v>203</v>
      </c>
      <c r="L3737" s="1" t="s">
        <v>4323</v>
      </c>
      <c r="M3737" s="1">
        <v>2014</v>
      </c>
      <c r="N3737" s="1">
        <v>43.174377788331199</v>
      </c>
      <c r="O3737" s="1">
        <v>-81.825342378315895</v>
      </c>
      <c r="P3737" s="1" t="s">
        <v>4363</v>
      </c>
      <c r="Q3737" s="1" t="s">
        <v>4547</v>
      </c>
      <c r="R3737" s="1" t="s">
        <v>22</v>
      </c>
    </row>
    <row r="3738" spans="1:18" hidden="1" x14ac:dyDescent="0.3">
      <c r="A3738" s="1" t="s">
        <v>2941</v>
      </c>
      <c r="B3738" s="1" t="s">
        <v>2941</v>
      </c>
      <c r="C3738" s="1" t="s">
        <v>4545</v>
      </c>
      <c r="D3738" s="1">
        <v>149</v>
      </c>
      <c r="E3738" s="1" t="s">
        <v>4566</v>
      </c>
      <c r="F3738" s="1">
        <v>20</v>
      </c>
      <c r="G3738" s="1" t="str">
        <f t="shared" si="141"/>
        <v>20/92</v>
      </c>
      <c r="H3738" s="1">
        <v>1620</v>
      </c>
      <c r="I3738" s="1">
        <v>100</v>
      </c>
      <c r="J3738" s="1">
        <v>80</v>
      </c>
      <c r="K3738" s="1" t="s">
        <v>203</v>
      </c>
      <c r="L3738" s="1" t="s">
        <v>4323</v>
      </c>
      <c r="M3738" s="1">
        <v>2014</v>
      </c>
      <c r="N3738" s="1">
        <v>43.166110130432898</v>
      </c>
      <c r="O3738" s="1">
        <v>-81.917542348611406</v>
      </c>
      <c r="P3738" s="1" t="s">
        <v>4363</v>
      </c>
      <c r="Q3738" s="1" t="s">
        <v>4547</v>
      </c>
      <c r="R3738" s="1" t="s">
        <v>22</v>
      </c>
    </row>
    <row r="3739" spans="1:18" hidden="1" x14ac:dyDescent="0.3">
      <c r="A3739" s="1" t="s">
        <v>2941</v>
      </c>
      <c r="B3739" s="1" t="s">
        <v>2941</v>
      </c>
      <c r="C3739" s="1" t="s">
        <v>4545</v>
      </c>
      <c r="D3739" s="1">
        <v>149</v>
      </c>
      <c r="E3739" s="1" t="s">
        <v>4567</v>
      </c>
      <c r="F3739" s="1">
        <v>21</v>
      </c>
      <c r="G3739" s="1" t="str">
        <f t="shared" si="141"/>
        <v>21/92</v>
      </c>
      <c r="H3739" s="1">
        <v>1620</v>
      </c>
      <c r="I3739" s="1">
        <v>100</v>
      </c>
      <c r="J3739" s="1">
        <v>80</v>
      </c>
      <c r="K3739" s="1" t="s">
        <v>203</v>
      </c>
      <c r="L3739" s="1" t="s">
        <v>4323</v>
      </c>
      <c r="M3739" s="1">
        <v>2014</v>
      </c>
      <c r="N3739" s="1">
        <v>43.162431976907399</v>
      </c>
      <c r="O3739" s="1">
        <v>-81.917707532915202</v>
      </c>
      <c r="P3739" s="1" t="s">
        <v>4363</v>
      </c>
      <c r="Q3739" s="1" t="s">
        <v>4547</v>
      </c>
      <c r="R3739" s="1" t="s">
        <v>22</v>
      </c>
    </row>
    <row r="3740" spans="1:18" hidden="1" x14ac:dyDescent="0.3">
      <c r="A3740" s="1" t="s">
        <v>2941</v>
      </c>
      <c r="B3740" s="1" t="s">
        <v>2941</v>
      </c>
      <c r="C3740" s="1" t="s">
        <v>4545</v>
      </c>
      <c r="D3740" s="1">
        <v>149</v>
      </c>
      <c r="E3740" s="1" t="s">
        <v>4568</v>
      </c>
      <c r="F3740" s="1">
        <v>22</v>
      </c>
      <c r="G3740" s="1" t="str">
        <f t="shared" si="141"/>
        <v>22/92</v>
      </c>
      <c r="H3740" s="1">
        <v>1620</v>
      </c>
      <c r="I3740" s="1">
        <v>100</v>
      </c>
      <c r="J3740" s="1">
        <v>80</v>
      </c>
      <c r="K3740" s="1" t="s">
        <v>203</v>
      </c>
      <c r="L3740" s="1" t="s">
        <v>4323</v>
      </c>
      <c r="M3740" s="1">
        <v>2014</v>
      </c>
      <c r="N3740" s="1">
        <v>43.1593238493016</v>
      </c>
      <c r="O3740" s="1">
        <v>-81.917553425578603</v>
      </c>
      <c r="P3740" s="1" t="s">
        <v>4363</v>
      </c>
      <c r="Q3740" s="1" t="s">
        <v>4547</v>
      </c>
      <c r="R3740" s="1" t="s">
        <v>22</v>
      </c>
    </row>
    <row r="3741" spans="1:18" hidden="1" x14ac:dyDescent="0.3">
      <c r="A3741" s="1" t="s">
        <v>2941</v>
      </c>
      <c r="B3741" s="1" t="s">
        <v>2941</v>
      </c>
      <c r="C3741" s="1" t="s">
        <v>4545</v>
      </c>
      <c r="D3741" s="1">
        <v>149</v>
      </c>
      <c r="E3741" s="1" t="s">
        <v>4569</v>
      </c>
      <c r="F3741" s="1">
        <v>23</v>
      </c>
      <c r="G3741" s="1" t="str">
        <f t="shared" si="141"/>
        <v>23/92</v>
      </c>
      <c r="H3741" s="1">
        <v>1620</v>
      </c>
      <c r="I3741" s="1">
        <v>100</v>
      </c>
      <c r="J3741" s="1">
        <v>80</v>
      </c>
      <c r="K3741" s="1" t="s">
        <v>203</v>
      </c>
      <c r="L3741" s="1" t="s">
        <v>4323</v>
      </c>
      <c r="M3741" s="1">
        <v>2014</v>
      </c>
      <c r="N3741" s="1">
        <v>43.147140243074702</v>
      </c>
      <c r="O3741" s="1">
        <v>-81.926512942228101</v>
      </c>
      <c r="P3741" s="1" t="s">
        <v>4363</v>
      </c>
      <c r="Q3741" s="1" t="s">
        <v>4547</v>
      </c>
      <c r="R3741" s="1" t="s">
        <v>22</v>
      </c>
    </row>
    <row r="3742" spans="1:18" hidden="1" x14ac:dyDescent="0.3">
      <c r="A3742" s="1" t="s">
        <v>2941</v>
      </c>
      <c r="B3742" s="1" t="s">
        <v>2941</v>
      </c>
      <c r="C3742" s="1" t="s">
        <v>4545</v>
      </c>
      <c r="D3742" s="1">
        <v>149</v>
      </c>
      <c r="E3742" s="1" t="s">
        <v>4570</v>
      </c>
      <c r="F3742" s="1">
        <v>24</v>
      </c>
      <c r="G3742" s="1" t="str">
        <f t="shared" si="141"/>
        <v>24/92</v>
      </c>
      <c r="H3742" s="1">
        <v>1620</v>
      </c>
      <c r="I3742" s="1">
        <v>100</v>
      </c>
      <c r="J3742" s="1">
        <v>80</v>
      </c>
      <c r="K3742" s="1" t="s">
        <v>203</v>
      </c>
      <c r="L3742" s="1" t="s">
        <v>4323</v>
      </c>
      <c r="M3742" s="1">
        <v>2014</v>
      </c>
      <c r="N3742" s="1">
        <v>43.164154610929899</v>
      </c>
      <c r="O3742" s="1">
        <v>-81.899462152691797</v>
      </c>
      <c r="P3742" s="1" t="s">
        <v>4363</v>
      </c>
      <c r="Q3742" s="1" t="s">
        <v>4547</v>
      </c>
      <c r="R3742" s="1" t="s">
        <v>22</v>
      </c>
    </row>
    <row r="3743" spans="1:18" hidden="1" x14ac:dyDescent="0.3">
      <c r="A3743" s="1" t="s">
        <v>2941</v>
      </c>
      <c r="B3743" s="1" t="s">
        <v>2941</v>
      </c>
      <c r="C3743" s="1" t="s">
        <v>4545</v>
      </c>
      <c r="D3743" s="1">
        <v>149</v>
      </c>
      <c r="E3743" s="1" t="s">
        <v>4571</v>
      </c>
      <c r="F3743" s="1">
        <v>25</v>
      </c>
      <c r="G3743" s="1" t="str">
        <f t="shared" si="141"/>
        <v>25/92</v>
      </c>
      <c r="H3743" s="1">
        <v>1620</v>
      </c>
      <c r="I3743" s="1">
        <v>100</v>
      </c>
      <c r="J3743" s="1">
        <v>80</v>
      </c>
      <c r="K3743" s="1" t="s">
        <v>203</v>
      </c>
      <c r="L3743" s="1" t="s">
        <v>4323</v>
      </c>
      <c r="M3743" s="1">
        <v>2014</v>
      </c>
      <c r="N3743" s="1">
        <v>43.163082296453702</v>
      </c>
      <c r="O3743" s="1">
        <v>-81.892179666070803</v>
      </c>
      <c r="P3743" s="1" t="s">
        <v>4363</v>
      </c>
      <c r="Q3743" s="1" t="s">
        <v>4547</v>
      </c>
      <c r="R3743" s="1" t="s">
        <v>22</v>
      </c>
    </row>
    <row r="3744" spans="1:18" hidden="1" x14ac:dyDescent="0.3">
      <c r="A3744" s="1" t="s">
        <v>2941</v>
      </c>
      <c r="B3744" s="1" t="s">
        <v>2941</v>
      </c>
      <c r="C3744" s="1" t="s">
        <v>4545</v>
      </c>
      <c r="D3744" s="1">
        <v>149</v>
      </c>
      <c r="E3744" s="1" t="s">
        <v>4572</v>
      </c>
      <c r="F3744" s="1">
        <v>26</v>
      </c>
      <c r="G3744" s="1" t="str">
        <f t="shared" si="141"/>
        <v>26/92</v>
      </c>
      <c r="H3744" s="1">
        <v>1620</v>
      </c>
      <c r="I3744" s="1">
        <v>100</v>
      </c>
      <c r="J3744" s="1">
        <v>80</v>
      </c>
      <c r="K3744" s="1" t="s">
        <v>203</v>
      </c>
      <c r="L3744" s="1" t="s">
        <v>4323</v>
      </c>
      <c r="M3744" s="1">
        <v>2014</v>
      </c>
      <c r="N3744" s="1">
        <v>43.160878279094</v>
      </c>
      <c r="O3744" s="1">
        <v>-81.899098083338501</v>
      </c>
      <c r="P3744" s="1" t="s">
        <v>4363</v>
      </c>
      <c r="Q3744" s="1" t="s">
        <v>4547</v>
      </c>
      <c r="R3744" s="1" t="s">
        <v>22</v>
      </c>
    </row>
    <row r="3745" spans="1:18" hidden="1" x14ac:dyDescent="0.3">
      <c r="A3745" s="1" t="s">
        <v>2941</v>
      </c>
      <c r="B3745" s="1" t="s">
        <v>2941</v>
      </c>
      <c r="C3745" s="1" t="s">
        <v>4545</v>
      </c>
      <c r="D3745" s="1">
        <v>149</v>
      </c>
      <c r="E3745" s="1" t="s">
        <v>4573</v>
      </c>
      <c r="F3745" s="1">
        <v>27</v>
      </c>
      <c r="G3745" s="1" t="str">
        <f t="shared" si="141"/>
        <v>27/92</v>
      </c>
      <c r="H3745" s="1">
        <v>1620</v>
      </c>
      <c r="I3745" s="1">
        <v>100</v>
      </c>
      <c r="J3745" s="1">
        <v>80</v>
      </c>
      <c r="K3745" s="1" t="s">
        <v>203</v>
      </c>
      <c r="L3745" s="1" t="s">
        <v>4323</v>
      </c>
      <c r="M3745" s="1">
        <v>2014</v>
      </c>
      <c r="N3745" s="1">
        <v>43.159626562346901</v>
      </c>
      <c r="O3745" s="1">
        <v>-81.892128154427496</v>
      </c>
      <c r="P3745" s="1" t="s">
        <v>4363</v>
      </c>
      <c r="Q3745" s="1" t="s">
        <v>4547</v>
      </c>
      <c r="R3745" s="1" t="s">
        <v>22</v>
      </c>
    </row>
    <row r="3746" spans="1:18" hidden="1" x14ac:dyDescent="0.3">
      <c r="A3746" s="1" t="s">
        <v>2941</v>
      </c>
      <c r="B3746" s="1" t="s">
        <v>2941</v>
      </c>
      <c r="C3746" s="1" t="s">
        <v>4545</v>
      </c>
      <c r="D3746" s="1">
        <v>149</v>
      </c>
      <c r="E3746" s="1" t="s">
        <v>4574</v>
      </c>
      <c r="F3746" s="1">
        <v>28</v>
      </c>
      <c r="G3746" s="1" t="str">
        <f t="shared" si="141"/>
        <v>28/92</v>
      </c>
      <c r="H3746" s="1">
        <v>1620</v>
      </c>
      <c r="I3746" s="1">
        <v>100</v>
      </c>
      <c r="J3746" s="1">
        <v>80</v>
      </c>
      <c r="K3746" s="1" t="s">
        <v>203</v>
      </c>
      <c r="L3746" s="1" t="s">
        <v>4323</v>
      </c>
      <c r="M3746" s="1">
        <v>2014</v>
      </c>
      <c r="N3746" s="1">
        <v>43.1570782122566</v>
      </c>
      <c r="O3746" s="1">
        <v>-81.901704375335896</v>
      </c>
      <c r="P3746" s="1" t="s">
        <v>4363</v>
      </c>
      <c r="Q3746" s="1" t="s">
        <v>4547</v>
      </c>
      <c r="R3746" s="1" t="s">
        <v>22</v>
      </c>
    </row>
    <row r="3747" spans="1:18" hidden="1" x14ac:dyDescent="0.3">
      <c r="A3747" s="1" t="s">
        <v>2941</v>
      </c>
      <c r="B3747" s="1" t="s">
        <v>2941</v>
      </c>
      <c r="C3747" s="1" t="s">
        <v>4545</v>
      </c>
      <c r="D3747" s="1">
        <v>149</v>
      </c>
      <c r="E3747" s="1" t="s">
        <v>4575</v>
      </c>
      <c r="F3747" s="1">
        <v>29</v>
      </c>
      <c r="G3747" s="1" t="str">
        <f t="shared" si="141"/>
        <v>29/92</v>
      </c>
      <c r="H3747" s="1">
        <v>1620</v>
      </c>
      <c r="I3747" s="1">
        <v>100</v>
      </c>
      <c r="J3747" s="1">
        <v>80</v>
      </c>
      <c r="K3747" s="1" t="s">
        <v>203</v>
      </c>
      <c r="L3747" s="1" t="s">
        <v>4323</v>
      </c>
      <c r="M3747" s="1">
        <v>2014</v>
      </c>
      <c r="N3747" s="1">
        <v>43.146156852373203</v>
      </c>
      <c r="O3747" s="1">
        <v>-81.900533373488997</v>
      </c>
      <c r="P3747" s="1" t="s">
        <v>4363</v>
      </c>
      <c r="Q3747" s="1" t="s">
        <v>4547</v>
      </c>
      <c r="R3747" s="1" t="s">
        <v>22</v>
      </c>
    </row>
    <row r="3748" spans="1:18" hidden="1" x14ac:dyDescent="0.3">
      <c r="A3748" s="1" t="s">
        <v>2941</v>
      </c>
      <c r="B3748" s="1" t="s">
        <v>2941</v>
      </c>
      <c r="C3748" s="1" t="s">
        <v>4545</v>
      </c>
      <c r="D3748" s="1">
        <v>149</v>
      </c>
      <c r="E3748" s="1" t="s">
        <v>4576</v>
      </c>
      <c r="F3748" s="1">
        <v>30</v>
      </c>
      <c r="G3748" s="1" t="str">
        <f t="shared" si="141"/>
        <v>30/92</v>
      </c>
      <c r="H3748" s="1">
        <v>1620</v>
      </c>
      <c r="I3748" s="1">
        <v>100</v>
      </c>
      <c r="J3748" s="1">
        <v>80</v>
      </c>
      <c r="K3748" s="1" t="s">
        <v>203</v>
      </c>
      <c r="L3748" s="1" t="s">
        <v>4323</v>
      </c>
      <c r="M3748" s="1">
        <v>2014</v>
      </c>
      <c r="N3748" s="1">
        <v>43.132433099175699</v>
      </c>
      <c r="O3748" s="1">
        <v>-81.894028789390902</v>
      </c>
      <c r="P3748" s="1" t="s">
        <v>4363</v>
      </c>
      <c r="Q3748" s="1" t="s">
        <v>4547</v>
      </c>
      <c r="R3748" s="1" t="s">
        <v>22</v>
      </c>
    </row>
    <row r="3749" spans="1:18" hidden="1" x14ac:dyDescent="0.3">
      <c r="A3749" s="1" t="s">
        <v>2941</v>
      </c>
      <c r="B3749" s="1" t="s">
        <v>2941</v>
      </c>
      <c r="C3749" s="1" t="s">
        <v>4545</v>
      </c>
      <c r="D3749" s="1">
        <v>149</v>
      </c>
      <c r="E3749" s="1" t="s">
        <v>4577</v>
      </c>
      <c r="F3749" s="1">
        <v>31</v>
      </c>
      <c r="G3749" s="1" t="str">
        <f t="shared" si="141"/>
        <v>31/92</v>
      </c>
      <c r="H3749" s="1">
        <v>1620</v>
      </c>
      <c r="I3749" s="1">
        <v>100</v>
      </c>
      <c r="J3749" s="1">
        <v>80</v>
      </c>
      <c r="K3749" s="1" t="s">
        <v>203</v>
      </c>
      <c r="L3749" s="1" t="s">
        <v>4323</v>
      </c>
      <c r="M3749" s="1">
        <v>2014</v>
      </c>
      <c r="N3749" s="1">
        <v>43.124660395025899</v>
      </c>
      <c r="O3749" s="1">
        <v>-81.893154872514003</v>
      </c>
      <c r="P3749" s="1" t="s">
        <v>4363</v>
      </c>
      <c r="Q3749" s="1" t="s">
        <v>4547</v>
      </c>
      <c r="R3749" s="1" t="s">
        <v>22</v>
      </c>
    </row>
    <row r="3750" spans="1:18" hidden="1" x14ac:dyDescent="0.3">
      <c r="A3750" s="1" t="s">
        <v>2941</v>
      </c>
      <c r="B3750" s="1" t="s">
        <v>2941</v>
      </c>
      <c r="C3750" s="1" t="s">
        <v>4545</v>
      </c>
      <c r="D3750" s="1">
        <v>149</v>
      </c>
      <c r="E3750" s="1" t="s">
        <v>4578</v>
      </c>
      <c r="F3750" s="1">
        <v>32</v>
      </c>
      <c r="G3750" s="1" t="str">
        <f t="shared" si="141"/>
        <v>32/92</v>
      </c>
      <c r="H3750" s="1">
        <v>1620</v>
      </c>
      <c r="I3750" s="1">
        <v>100</v>
      </c>
      <c r="J3750" s="1">
        <v>80</v>
      </c>
      <c r="K3750" s="1" t="s">
        <v>203</v>
      </c>
      <c r="L3750" s="1" t="s">
        <v>4323</v>
      </c>
      <c r="M3750" s="1">
        <v>2014</v>
      </c>
      <c r="N3750" s="1">
        <v>43.1642124787112</v>
      </c>
      <c r="O3750" s="1">
        <v>-81.872660747016994</v>
      </c>
      <c r="P3750" s="1" t="s">
        <v>4363</v>
      </c>
      <c r="Q3750" s="1" t="s">
        <v>4547</v>
      </c>
      <c r="R3750" s="1" t="s">
        <v>22</v>
      </c>
    </row>
    <row r="3751" spans="1:18" hidden="1" x14ac:dyDescent="0.3">
      <c r="A3751" s="1" t="s">
        <v>2941</v>
      </c>
      <c r="B3751" s="1" t="s">
        <v>2941</v>
      </c>
      <c r="C3751" s="1" t="s">
        <v>4545</v>
      </c>
      <c r="D3751" s="1">
        <v>149</v>
      </c>
      <c r="E3751" s="1" t="s">
        <v>4579</v>
      </c>
      <c r="F3751" s="1">
        <v>33</v>
      </c>
      <c r="G3751" s="1" t="str">
        <f t="shared" ref="G3751:G3782" si="142">F3751&amp;"/"&amp;92</f>
        <v>33/92</v>
      </c>
      <c r="H3751" s="1">
        <v>1620</v>
      </c>
      <c r="I3751" s="1">
        <v>100</v>
      </c>
      <c r="J3751" s="1">
        <v>80</v>
      </c>
      <c r="K3751" s="1" t="s">
        <v>203</v>
      </c>
      <c r="L3751" s="1" t="s">
        <v>4323</v>
      </c>
      <c r="M3751" s="1">
        <v>2014</v>
      </c>
      <c r="N3751" s="1">
        <v>43.1616589964204</v>
      </c>
      <c r="O3751" s="1">
        <v>-81.874094667059893</v>
      </c>
      <c r="P3751" s="1" t="s">
        <v>4363</v>
      </c>
      <c r="Q3751" s="1" t="s">
        <v>4547</v>
      </c>
      <c r="R3751" s="1" t="s">
        <v>22</v>
      </c>
    </row>
    <row r="3752" spans="1:18" hidden="1" x14ac:dyDescent="0.3">
      <c r="A3752" s="1" t="s">
        <v>2941</v>
      </c>
      <c r="B3752" s="1" t="s">
        <v>2941</v>
      </c>
      <c r="C3752" s="1" t="s">
        <v>4545</v>
      </c>
      <c r="D3752" s="1">
        <v>149</v>
      </c>
      <c r="E3752" s="1" t="s">
        <v>4580</v>
      </c>
      <c r="F3752" s="1">
        <v>34</v>
      </c>
      <c r="G3752" s="1" t="str">
        <f t="shared" si="142"/>
        <v>34/92</v>
      </c>
      <c r="H3752" s="1">
        <v>1620</v>
      </c>
      <c r="I3752" s="1">
        <v>100</v>
      </c>
      <c r="J3752" s="1">
        <v>80</v>
      </c>
      <c r="K3752" s="1" t="s">
        <v>203</v>
      </c>
      <c r="L3752" s="1" t="s">
        <v>4323</v>
      </c>
      <c r="M3752" s="1">
        <v>2014</v>
      </c>
      <c r="N3752" s="1">
        <v>43.126589486185303</v>
      </c>
      <c r="O3752" s="1">
        <v>-81.8703775386345</v>
      </c>
      <c r="P3752" s="1" t="s">
        <v>4363</v>
      </c>
      <c r="Q3752" s="1" t="s">
        <v>4547</v>
      </c>
      <c r="R3752" s="1" t="s">
        <v>22</v>
      </c>
    </row>
    <row r="3753" spans="1:18" hidden="1" x14ac:dyDescent="0.3">
      <c r="A3753" s="1" t="s">
        <v>2941</v>
      </c>
      <c r="B3753" s="1" t="s">
        <v>2941</v>
      </c>
      <c r="C3753" s="1" t="s">
        <v>4545</v>
      </c>
      <c r="D3753" s="1">
        <v>149</v>
      </c>
      <c r="E3753" s="1" t="s">
        <v>4581</v>
      </c>
      <c r="F3753" s="1">
        <v>35</v>
      </c>
      <c r="G3753" s="1" t="str">
        <f t="shared" si="142"/>
        <v>35/92</v>
      </c>
      <c r="H3753" s="1">
        <v>1620</v>
      </c>
      <c r="I3753" s="1">
        <v>100</v>
      </c>
      <c r="J3753" s="1">
        <v>80</v>
      </c>
      <c r="K3753" s="1" t="s">
        <v>203</v>
      </c>
      <c r="L3753" s="1" t="s">
        <v>4323</v>
      </c>
      <c r="M3753" s="1">
        <v>2014</v>
      </c>
      <c r="N3753" s="1">
        <v>43.121083690830403</v>
      </c>
      <c r="O3753" s="1">
        <v>-81.872349341169894</v>
      </c>
      <c r="P3753" s="1" t="s">
        <v>4363</v>
      </c>
      <c r="Q3753" s="1" t="s">
        <v>4547</v>
      </c>
      <c r="R3753" s="1" t="s">
        <v>22</v>
      </c>
    </row>
    <row r="3754" spans="1:18" hidden="1" x14ac:dyDescent="0.3">
      <c r="A3754" s="1" t="s">
        <v>2941</v>
      </c>
      <c r="B3754" s="1" t="s">
        <v>2941</v>
      </c>
      <c r="C3754" s="1" t="s">
        <v>4545</v>
      </c>
      <c r="D3754" s="1">
        <v>149</v>
      </c>
      <c r="E3754" s="1" t="s">
        <v>4582</v>
      </c>
      <c r="F3754" s="1">
        <v>36</v>
      </c>
      <c r="G3754" s="1" t="str">
        <f t="shared" si="142"/>
        <v>36/92</v>
      </c>
      <c r="H3754" s="1">
        <v>1620</v>
      </c>
      <c r="I3754" s="1">
        <v>100</v>
      </c>
      <c r="J3754" s="1">
        <v>80</v>
      </c>
      <c r="K3754" s="1" t="s">
        <v>203</v>
      </c>
      <c r="L3754" s="1" t="s">
        <v>4323</v>
      </c>
      <c r="M3754" s="1">
        <v>2014</v>
      </c>
      <c r="N3754" s="1">
        <v>43.139236290644497</v>
      </c>
      <c r="O3754" s="1">
        <v>-81.841580009099303</v>
      </c>
      <c r="P3754" s="1" t="s">
        <v>4363</v>
      </c>
      <c r="Q3754" s="1" t="s">
        <v>4547</v>
      </c>
      <c r="R3754" s="1" t="s">
        <v>22</v>
      </c>
    </row>
    <row r="3755" spans="1:18" hidden="1" x14ac:dyDescent="0.3">
      <c r="A3755" s="1" t="s">
        <v>2941</v>
      </c>
      <c r="B3755" s="1" t="s">
        <v>2941</v>
      </c>
      <c r="C3755" s="1" t="s">
        <v>4545</v>
      </c>
      <c r="D3755" s="1">
        <v>149</v>
      </c>
      <c r="E3755" s="1" t="s">
        <v>4583</v>
      </c>
      <c r="F3755" s="1">
        <v>37</v>
      </c>
      <c r="G3755" s="1" t="str">
        <f t="shared" si="142"/>
        <v>37/92</v>
      </c>
      <c r="H3755" s="1">
        <v>1620</v>
      </c>
      <c r="I3755" s="1">
        <v>100</v>
      </c>
      <c r="J3755" s="1">
        <v>80</v>
      </c>
      <c r="K3755" s="1" t="s">
        <v>203</v>
      </c>
      <c r="L3755" s="1" t="s">
        <v>4323</v>
      </c>
      <c r="M3755" s="1">
        <v>2014</v>
      </c>
      <c r="N3755" s="1">
        <v>43.132668504437</v>
      </c>
      <c r="O3755" s="1">
        <v>-81.849574078186095</v>
      </c>
      <c r="P3755" s="1" t="s">
        <v>4363</v>
      </c>
      <c r="Q3755" s="1" t="s">
        <v>4547</v>
      </c>
      <c r="R3755" s="1" t="s">
        <v>22</v>
      </c>
    </row>
    <row r="3756" spans="1:18" hidden="1" x14ac:dyDescent="0.3">
      <c r="A3756" s="1" t="s">
        <v>2941</v>
      </c>
      <c r="B3756" s="1" t="s">
        <v>2941</v>
      </c>
      <c r="C3756" s="1" t="s">
        <v>4545</v>
      </c>
      <c r="D3756" s="1">
        <v>149</v>
      </c>
      <c r="E3756" s="1" t="s">
        <v>4584</v>
      </c>
      <c r="F3756" s="1">
        <v>38</v>
      </c>
      <c r="G3756" s="1" t="str">
        <f t="shared" si="142"/>
        <v>38/92</v>
      </c>
      <c r="H3756" s="1">
        <v>1620</v>
      </c>
      <c r="I3756" s="1">
        <v>100</v>
      </c>
      <c r="J3756" s="1">
        <v>80</v>
      </c>
      <c r="K3756" s="1" t="s">
        <v>203</v>
      </c>
      <c r="L3756" s="1" t="s">
        <v>4323</v>
      </c>
      <c r="M3756" s="1">
        <v>2014</v>
      </c>
      <c r="N3756" s="1">
        <v>43.131209757344301</v>
      </c>
      <c r="O3756" s="1">
        <v>-81.8441830343032</v>
      </c>
      <c r="P3756" s="1" t="s">
        <v>4363</v>
      </c>
      <c r="Q3756" s="1" t="s">
        <v>4547</v>
      </c>
      <c r="R3756" s="1" t="s">
        <v>22</v>
      </c>
    </row>
    <row r="3757" spans="1:18" hidden="1" x14ac:dyDescent="0.3">
      <c r="A3757" s="1" t="s">
        <v>2941</v>
      </c>
      <c r="B3757" s="1" t="s">
        <v>2941</v>
      </c>
      <c r="C3757" s="1" t="s">
        <v>4545</v>
      </c>
      <c r="D3757" s="1">
        <v>149</v>
      </c>
      <c r="E3757" s="1" t="s">
        <v>4585</v>
      </c>
      <c r="F3757" s="1">
        <v>39</v>
      </c>
      <c r="G3757" s="1" t="str">
        <f t="shared" si="142"/>
        <v>39/92</v>
      </c>
      <c r="H3757" s="1">
        <v>1620</v>
      </c>
      <c r="I3757" s="1">
        <v>100</v>
      </c>
      <c r="J3757" s="1">
        <v>80</v>
      </c>
      <c r="K3757" s="1" t="s">
        <v>203</v>
      </c>
      <c r="L3757" s="1" t="s">
        <v>4323</v>
      </c>
      <c r="M3757" s="1">
        <v>2014</v>
      </c>
      <c r="N3757" s="1">
        <v>43.128788424157896</v>
      </c>
      <c r="O3757" s="1">
        <v>-81.849450945188707</v>
      </c>
      <c r="P3757" s="1" t="s">
        <v>4363</v>
      </c>
      <c r="Q3757" s="1" t="s">
        <v>4547</v>
      </c>
      <c r="R3757" s="1" t="s">
        <v>22</v>
      </c>
    </row>
    <row r="3758" spans="1:18" hidden="1" x14ac:dyDescent="0.3">
      <c r="A3758" s="1" t="s">
        <v>2941</v>
      </c>
      <c r="B3758" s="1" t="s">
        <v>2941</v>
      </c>
      <c r="C3758" s="1" t="s">
        <v>4545</v>
      </c>
      <c r="D3758" s="1">
        <v>149</v>
      </c>
      <c r="E3758" s="1" t="s">
        <v>4586</v>
      </c>
      <c r="F3758" s="1">
        <v>40</v>
      </c>
      <c r="G3758" s="1" t="str">
        <f t="shared" si="142"/>
        <v>40/92</v>
      </c>
      <c r="H3758" s="1">
        <v>1620</v>
      </c>
      <c r="I3758" s="1">
        <v>100</v>
      </c>
      <c r="J3758" s="1">
        <v>80</v>
      </c>
      <c r="K3758" s="1" t="s">
        <v>203</v>
      </c>
      <c r="L3758" s="1" t="s">
        <v>4323</v>
      </c>
      <c r="M3758" s="1">
        <v>2014</v>
      </c>
      <c r="N3758" s="1">
        <v>43.126333871417899</v>
      </c>
      <c r="O3758" s="1">
        <v>-81.848531968060499</v>
      </c>
      <c r="P3758" s="1" t="s">
        <v>4363</v>
      </c>
      <c r="Q3758" s="1" t="s">
        <v>4547</v>
      </c>
      <c r="R3758" s="1" t="s">
        <v>22</v>
      </c>
    </row>
    <row r="3759" spans="1:18" hidden="1" x14ac:dyDescent="0.3">
      <c r="A3759" s="1" t="s">
        <v>2941</v>
      </c>
      <c r="B3759" s="1" t="s">
        <v>2941</v>
      </c>
      <c r="C3759" s="1" t="s">
        <v>4545</v>
      </c>
      <c r="D3759" s="1">
        <v>149</v>
      </c>
      <c r="E3759" s="1" t="s">
        <v>4587</v>
      </c>
      <c r="F3759" s="1">
        <v>41</v>
      </c>
      <c r="G3759" s="1" t="str">
        <f t="shared" si="142"/>
        <v>41/92</v>
      </c>
      <c r="H3759" s="1">
        <v>1620</v>
      </c>
      <c r="I3759" s="1">
        <v>100</v>
      </c>
      <c r="J3759" s="1">
        <v>80</v>
      </c>
      <c r="K3759" s="1" t="s">
        <v>203</v>
      </c>
      <c r="L3759" s="1" t="s">
        <v>4323</v>
      </c>
      <c r="M3759" s="1">
        <v>2014</v>
      </c>
      <c r="N3759" s="1">
        <v>43.158825781661399</v>
      </c>
      <c r="O3759" s="1">
        <v>-81.821192275905005</v>
      </c>
      <c r="P3759" s="1" t="s">
        <v>4363</v>
      </c>
      <c r="Q3759" s="1" t="s">
        <v>4547</v>
      </c>
      <c r="R3759" s="1" t="s">
        <v>22</v>
      </c>
    </row>
    <row r="3760" spans="1:18" hidden="1" x14ac:dyDescent="0.3">
      <c r="A3760" s="1" t="s">
        <v>2941</v>
      </c>
      <c r="B3760" s="1" t="s">
        <v>2941</v>
      </c>
      <c r="C3760" s="1" t="s">
        <v>4545</v>
      </c>
      <c r="D3760" s="1">
        <v>149</v>
      </c>
      <c r="E3760" s="1" t="s">
        <v>4588</v>
      </c>
      <c r="F3760" s="1">
        <v>42</v>
      </c>
      <c r="G3760" s="1" t="str">
        <f t="shared" si="142"/>
        <v>42/92</v>
      </c>
      <c r="H3760" s="1">
        <v>1620</v>
      </c>
      <c r="I3760" s="1">
        <v>100</v>
      </c>
      <c r="J3760" s="1">
        <v>80</v>
      </c>
      <c r="K3760" s="1" t="s">
        <v>203</v>
      </c>
      <c r="L3760" s="1" t="s">
        <v>4323</v>
      </c>
      <c r="M3760" s="1">
        <v>2014</v>
      </c>
      <c r="N3760" s="1">
        <v>43.141687453971997</v>
      </c>
      <c r="O3760" s="1">
        <v>-81.821782109195794</v>
      </c>
      <c r="P3760" s="1" t="s">
        <v>4363</v>
      </c>
      <c r="Q3760" s="1" t="s">
        <v>4547</v>
      </c>
      <c r="R3760" s="1" t="s">
        <v>22</v>
      </c>
    </row>
    <row r="3761" spans="1:18" hidden="1" x14ac:dyDescent="0.3">
      <c r="A3761" s="1" t="s">
        <v>2941</v>
      </c>
      <c r="B3761" s="1" t="s">
        <v>2941</v>
      </c>
      <c r="C3761" s="1" t="s">
        <v>4545</v>
      </c>
      <c r="D3761" s="1">
        <v>149</v>
      </c>
      <c r="E3761" s="1" t="s">
        <v>4589</v>
      </c>
      <c r="F3761" s="1">
        <v>43</v>
      </c>
      <c r="G3761" s="1" t="str">
        <f t="shared" si="142"/>
        <v>43/92</v>
      </c>
      <c r="H3761" s="1">
        <v>1620</v>
      </c>
      <c r="I3761" s="1">
        <v>100</v>
      </c>
      <c r="J3761" s="1">
        <v>80</v>
      </c>
      <c r="K3761" s="1" t="s">
        <v>203</v>
      </c>
      <c r="L3761" s="1" t="s">
        <v>4323</v>
      </c>
      <c r="M3761" s="1">
        <v>2014</v>
      </c>
      <c r="N3761" s="1">
        <v>43.1405244158451</v>
      </c>
      <c r="O3761" s="1">
        <v>-81.817777200875796</v>
      </c>
      <c r="P3761" s="1" t="s">
        <v>4363</v>
      </c>
      <c r="Q3761" s="1" t="s">
        <v>4547</v>
      </c>
      <c r="R3761" s="1" t="s">
        <v>22</v>
      </c>
    </row>
    <row r="3762" spans="1:18" hidden="1" x14ac:dyDescent="0.3">
      <c r="A3762" s="1" t="s">
        <v>2941</v>
      </c>
      <c r="B3762" s="1" t="s">
        <v>2941</v>
      </c>
      <c r="C3762" s="1" t="s">
        <v>4545</v>
      </c>
      <c r="D3762" s="1">
        <v>149</v>
      </c>
      <c r="E3762" s="1" t="s">
        <v>4590</v>
      </c>
      <c r="F3762" s="1">
        <v>44</v>
      </c>
      <c r="G3762" s="1" t="str">
        <f t="shared" si="142"/>
        <v>44/92</v>
      </c>
      <c r="H3762" s="1">
        <v>1620</v>
      </c>
      <c r="I3762" s="1">
        <v>100</v>
      </c>
      <c r="J3762" s="1">
        <v>80</v>
      </c>
      <c r="K3762" s="1" t="s">
        <v>203</v>
      </c>
      <c r="L3762" s="1" t="s">
        <v>4323</v>
      </c>
      <c r="M3762" s="1">
        <v>2014</v>
      </c>
      <c r="N3762" s="1">
        <v>43.138775190539803</v>
      </c>
      <c r="O3762" s="1">
        <v>-81.818345265060202</v>
      </c>
      <c r="P3762" s="1" t="s">
        <v>4363</v>
      </c>
      <c r="Q3762" s="1" t="s">
        <v>4547</v>
      </c>
      <c r="R3762" s="1" t="s">
        <v>22</v>
      </c>
    </row>
    <row r="3763" spans="1:18" hidden="1" x14ac:dyDescent="0.3">
      <c r="A3763" s="1" t="s">
        <v>2941</v>
      </c>
      <c r="B3763" s="1" t="s">
        <v>2941</v>
      </c>
      <c r="C3763" s="1" t="s">
        <v>4545</v>
      </c>
      <c r="D3763" s="1">
        <v>149</v>
      </c>
      <c r="E3763" s="1" t="s">
        <v>4591</v>
      </c>
      <c r="F3763" s="1">
        <v>45</v>
      </c>
      <c r="G3763" s="1" t="str">
        <f t="shared" si="142"/>
        <v>45/92</v>
      </c>
      <c r="H3763" s="1">
        <v>1620</v>
      </c>
      <c r="I3763" s="1">
        <v>100</v>
      </c>
      <c r="J3763" s="1">
        <v>80</v>
      </c>
      <c r="K3763" s="1" t="s">
        <v>203</v>
      </c>
      <c r="L3763" s="1" t="s">
        <v>4323</v>
      </c>
      <c r="M3763" s="1">
        <v>2014</v>
      </c>
      <c r="N3763" s="1">
        <v>43.125996861804403</v>
      </c>
      <c r="O3763" s="1">
        <v>-81.824000897670899</v>
      </c>
      <c r="P3763" s="1" t="s">
        <v>4363</v>
      </c>
      <c r="Q3763" s="1" t="s">
        <v>4547</v>
      </c>
      <c r="R3763" s="1" t="s">
        <v>22</v>
      </c>
    </row>
    <row r="3764" spans="1:18" hidden="1" x14ac:dyDescent="0.3">
      <c r="A3764" s="1" t="s">
        <v>2941</v>
      </c>
      <c r="B3764" s="1" t="s">
        <v>2941</v>
      </c>
      <c r="C3764" s="1" t="s">
        <v>4545</v>
      </c>
      <c r="D3764" s="1">
        <v>149</v>
      </c>
      <c r="E3764" s="1" t="s">
        <v>4592</v>
      </c>
      <c r="F3764" s="1">
        <v>46</v>
      </c>
      <c r="G3764" s="1" t="str">
        <f t="shared" si="142"/>
        <v>46/92</v>
      </c>
      <c r="H3764" s="1">
        <v>1620</v>
      </c>
      <c r="I3764" s="1">
        <v>100</v>
      </c>
      <c r="J3764" s="1">
        <v>80</v>
      </c>
      <c r="K3764" s="1" t="s">
        <v>203</v>
      </c>
      <c r="L3764" s="1" t="s">
        <v>4323</v>
      </c>
      <c r="M3764" s="1">
        <v>2014</v>
      </c>
      <c r="N3764" s="1">
        <v>43.125742981817297</v>
      </c>
      <c r="O3764" s="1">
        <v>-81.818474882913506</v>
      </c>
      <c r="P3764" s="1" t="s">
        <v>4363</v>
      </c>
      <c r="Q3764" s="1" t="s">
        <v>4547</v>
      </c>
      <c r="R3764" s="1" t="s">
        <v>22</v>
      </c>
    </row>
    <row r="3765" spans="1:18" hidden="1" x14ac:dyDescent="0.3">
      <c r="A3765" s="1" t="s">
        <v>2941</v>
      </c>
      <c r="B3765" s="1" t="s">
        <v>2941</v>
      </c>
      <c r="C3765" s="1" t="s">
        <v>4545</v>
      </c>
      <c r="D3765" s="1">
        <v>149</v>
      </c>
      <c r="E3765" s="1" t="s">
        <v>4593</v>
      </c>
      <c r="F3765" s="1">
        <v>47</v>
      </c>
      <c r="G3765" s="1" t="str">
        <f t="shared" si="142"/>
        <v>47/92</v>
      </c>
      <c r="H3765" s="1">
        <v>1620</v>
      </c>
      <c r="I3765" s="1">
        <v>100</v>
      </c>
      <c r="J3765" s="1">
        <v>80</v>
      </c>
      <c r="K3765" s="1" t="s">
        <v>203</v>
      </c>
      <c r="L3765" s="1" t="s">
        <v>4323</v>
      </c>
      <c r="M3765" s="1">
        <v>2014</v>
      </c>
      <c r="N3765" s="1">
        <v>43.128513853080499</v>
      </c>
      <c r="O3765" s="1">
        <v>-81.925515821673898</v>
      </c>
      <c r="P3765" s="1" t="s">
        <v>4363</v>
      </c>
      <c r="Q3765" s="1" t="s">
        <v>4547</v>
      </c>
      <c r="R3765" s="1" t="s">
        <v>22</v>
      </c>
    </row>
    <row r="3766" spans="1:18" hidden="1" x14ac:dyDescent="0.3">
      <c r="A3766" s="1" t="s">
        <v>2941</v>
      </c>
      <c r="B3766" s="1" t="s">
        <v>2941</v>
      </c>
      <c r="C3766" s="1" t="s">
        <v>4545</v>
      </c>
      <c r="D3766" s="1">
        <v>149</v>
      </c>
      <c r="E3766" s="1" t="s">
        <v>4594</v>
      </c>
      <c r="F3766" s="1">
        <v>48</v>
      </c>
      <c r="G3766" s="1" t="str">
        <f t="shared" si="142"/>
        <v>48/92</v>
      </c>
      <c r="H3766" s="1">
        <v>1620</v>
      </c>
      <c r="I3766" s="1">
        <v>100</v>
      </c>
      <c r="J3766" s="1">
        <v>80</v>
      </c>
      <c r="K3766" s="1" t="s">
        <v>203</v>
      </c>
      <c r="L3766" s="1" t="s">
        <v>4323</v>
      </c>
      <c r="M3766" s="1">
        <v>2014</v>
      </c>
      <c r="N3766" s="1">
        <v>43.119103854379297</v>
      </c>
      <c r="O3766" s="1">
        <v>-81.925453338775696</v>
      </c>
      <c r="P3766" s="1" t="s">
        <v>4363</v>
      </c>
      <c r="Q3766" s="1" t="s">
        <v>4547</v>
      </c>
      <c r="R3766" s="1" t="s">
        <v>22</v>
      </c>
    </row>
    <row r="3767" spans="1:18" hidden="1" x14ac:dyDescent="0.3">
      <c r="A3767" s="1" t="s">
        <v>2941</v>
      </c>
      <c r="B3767" s="1" t="s">
        <v>2941</v>
      </c>
      <c r="C3767" s="1" t="s">
        <v>4545</v>
      </c>
      <c r="D3767" s="1">
        <v>149</v>
      </c>
      <c r="E3767" s="1" t="s">
        <v>4595</v>
      </c>
      <c r="F3767" s="1">
        <v>49</v>
      </c>
      <c r="G3767" s="1" t="str">
        <f t="shared" si="142"/>
        <v>49/92</v>
      </c>
      <c r="H3767" s="1">
        <v>1620</v>
      </c>
      <c r="I3767" s="1">
        <v>100</v>
      </c>
      <c r="J3767" s="1">
        <v>80</v>
      </c>
      <c r="K3767" s="1" t="s">
        <v>203</v>
      </c>
      <c r="L3767" s="1" t="s">
        <v>4323</v>
      </c>
      <c r="M3767" s="1">
        <v>2014</v>
      </c>
      <c r="N3767" s="1">
        <v>43.117713205576003</v>
      </c>
      <c r="O3767" s="1">
        <v>-81.918908723771594</v>
      </c>
      <c r="P3767" s="1" t="s">
        <v>4363</v>
      </c>
      <c r="Q3767" s="1" t="s">
        <v>4547</v>
      </c>
      <c r="R3767" s="1" t="s">
        <v>22</v>
      </c>
    </row>
    <row r="3768" spans="1:18" hidden="1" x14ac:dyDescent="0.3">
      <c r="A3768" s="1" t="s">
        <v>2941</v>
      </c>
      <c r="B3768" s="1" t="s">
        <v>2941</v>
      </c>
      <c r="C3768" s="1" t="s">
        <v>4545</v>
      </c>
      <c r="D3768" s="1">
        <v>149</v>
      </c>
      <c r="E3768" s="1" t="s">
        <v>4596</v>
      </c>
      <c r="F3768" s="1">
        <v>50</v>
      </c>
      <c r="G3768" s="1" t="str">
        <f t="shared" si="142"/>
        <v>50/92</v>
      </c>
      <c r="H3768" s="1">
        <v>1620</v>
      </c>
      <c r="I3768" s="1">
        <v>100</v>
      </c>
      <c r="J3768" s="1">
        <v>80</v>
      </c>
      <c r="K3768" s="1" t="s">
        <v>203</v>
      </c>
      <c r="L3768" s="1" t="s">
        <v>4323</v>
      </c>
      <c r="M3768" s="1">
        <v>2014</v>
      </c>
      <c r="N3768" s="1">
        <v>43.113700722816397</v>
      </c>
      <c r="O3768" s="1">
        <v>-81.920027128333501</v>
      </c>
      <c r="P3768" s="1" t="s">
        <v>4363</v>
      </c>
      <c r="Q3768" s="1" t="s">
        <v>4547</v>
      </c>
      <c r="R3768" s="1" t="s">
        <v>22</v>
      </c>
    </row>
    <row r="3769" spans="1:18" hidden="1" x14ac:dyDescent="0.3">
      <c r="A3769" s="1" t="s">
        <v>2941</v>
      </c>
      <c r="B3769" s="1" t="s">
        <v>2941</v>
      </c>
      <c r="C3769" s="1" t="s">
        <v>4545</v>
      </c>
      <c r="D3769" s="1">
        <v>149</v>
      </c>
      <c r="E3769" s="1" t="s">
        <v>4597</v>
      </c>
      <c r="F3769" s="1">
        <v>51</v>
      </c>
      <c r="G3769" s="1" t="str">
        <f t="shared" si="142"/>
        <v>51/92</v>
      </c>
      <c r="H3769" s="1">
        <v>1620</v>
      </c>
      <c r="I3769" s="1">
        <v>100</v>
      </c>
      <c r="J3769" s="1">
        <v>80</v>
      </c>
      <c r="K3769" s="1" t="s">
        <v>203</v>
      </c>
      <c r="L3769" s="1" t="s">
        <v>4323</v>
      </c>
      <c r="M3769" s="1">
        <v>2014</v>
      </c>
      <c r="N3769" s="1">
        <v>43.108801490356399</v>
      </c>
      <c r="O3769" s="1">
        <v>-81.927390103886594</v>
      </c>
      <c r="P3769" s="1" t="s">
        <v>4363</v>
      </c>
      <c r="Q3769" s="1" t="s">
        <v>4547</v>
      </c>
      <c r="R3769" s="1" t="s">
        <v>22</v>
      </c>
    </row>
    <row r="3770" spans="1:18" hidden="1" x14ac:dyDescent="0.3">
      <c r="A3770" s="1" t="s">
        <v>2941</v>
      </c>
      <c r="B3770" s="1" t="s">
        <v>2941</v>
      </c>
      <c r="C3770" s="1" t="s">
        <v>4545</v>
      </c>
      <c r="D3770" s="1">
        <v>149</v>
      </c>
      <c r="E3770" s="1" t="s">
        <v>4598</v>
      </c>
      <c r="F3770" s="1">
        <v>52</v>
      </c>
      <c r="G3770" s="1" t="str">
        <f t="shared" si="142"/>
        <v>52/92</v>
      </c>
      <c r="H3770" s="1">
        <v>1620</v>
      </c>
      <c r="I3770" s="1">
        <v>100</v>
      </c>
      <c r="J3770" s="1">
        <v>80</v>
      </c>
      <c r="K3770" s="1" t="s">
        <v>203</v>
      </c>
      <c r="L3770" s="1" t="s">
        <v>4323</v>
      </c>
      <c r="M3770" s="1">
        <v>2014</v>
      </c>
      <c r="N3770" s="1">
        <v>43.094781277131503</v>
      </c>
      <c r="O3770" s="1">
        <v>-81.919110102907297</v>
      </c>
      <c r="P3770" s="1" t="s">
        <v>4363</v>
      </c>
      <c r="Q3770" s="1" t="s">
        <v>4547</v>
      </c>
      <c r="R3770" s="1" t="s">
        <v>22</v>
      </c>
    </row>
    <row r="3771" spans="1:18" hidden="1" x14ac:dyDescent="0.3">
      <c r="A3771" s="1" t="s">
        <v>2941</v>
      </c>
      <c r="B3771" s="1" t="s">
        <v>2941</v>
      </c>
      <c r="C3771" s="1" t="s">
        <v>4545</v>
      </c>
      <c r="D3771" s="1">
        <v>149</v>
      </c>
      <c r="E3771" s="1" t="s">
        <v>4599</v>
      </c>
      <c r="F3771" s="1">
        <v>53</v>
      </c>
      <c r="G3771" s="1" t="str">
        <f t="shared" si="142"/>
        <v>53/92</v>
      </c>
      <c r="H3771" s="1">
        <v>1620</v>
      </c>
      <c r="I3771" s="1">
        <v>100</v>
      </c>
      <c r="J3771" s="1">
        <v>80</v>
      </c>
      <c r="K3771" s="1" t="s">
        <v>203</v>
      </c>
      <c r="L3771" s="1" t="s">
        <v>4323</v>
      </c>
      <c r="M3771" s="1">
        <v>2014</v>
      </c>
      <c r="N3771" s="1">
        <v>43.115859446939503</v>
      </c>
      <c r="O3771" s="1">
        <v>-81.946448622365693</v>
      </c>
      <c r="P3771" s="1" t="s">
        <v>4363</v>
      </c>
      <c r="Q3771" s="1" t="s">
        <v>4547</v>
      </c>
      <c r="R3771" s="1" t="s">
        <v>22</v>
      </c>
    </row>
    <row r="3772" spans="1:18" hidden="1" x14ac:dyDescent="0.3">
      <c r="A3772" s="1" t="s">
        <v>2941</v>
      </c>
      <c r="B3772" s="1" t="s">
        <v>2941</v>
      </c>
      <c r="C3772" s="1" t="s">
        <v>4545</v>
      </c>
      <c r="D3772" s="1">
        <v>149</v>
      </c>
      <c r="E3772" s="1" t="s">
        <v>4600</v>
      </c>
      <c r="F3772" s="1">
        <v>54</v>
      </c>
      <c r="G3772" s="1" t="str">
        <f t="shared" si="142"/>
        <v>54/92</v>
      </c>
      <c r="H3772" s="1">
        <v>1620</v>
      </c>
      <c r="I3772" s="1">
        <v>100</v>
      </c>
      <c r="J3772" s="1">
        <v>80</v>
      </c>
      <c r="K3772" s="1" t="s">
        <v>203</v>
      </c>
      <c r="L3772" s="1" t="s">
        <v>4323</v>
      </c>
      <c r="M3772" s="1">
        <v>2014</v>
      </c>
      <c r="N3772" s="1">
        <v>43.112619931154903</v>
      </c>
      <c r="O3772" s="1">
        <v>-81.944658528933303</v>
      </c>
      <c r="P3772" s="1" t="s">
        <v>4363</v>
      </c>
      <c r="Q3772" s="1" t="s">
        <v>4547</v>
      </c>
      <c r="R3772" s="1" t="s">
        <v>22</v>
      </c>
    </row>
    <row r="3773" spans="1:18" hidden="1" x14ac:dyDescent="0.3">
      <c r="A3773" s="1" t="s">
        <v>2941</v>
      </c>
      <c r="B3773" s="1" t="s">
        <v>2941</v>
      </c>
      <c r="C3773" s="1" t="s">
        <v>4545</v>
      </c>
      <c r="D3773" s="1">
        <v>149</v>
      </c>
      <c r="E3773" s="1" t="s">
        <v>4601</v>
      </c>
      <c r="F3773" s="1">
        <v>55</v>
      </c>
      <c r="G3773" s="1" t="str">
        <f t="shared" si="142"/>
        <v>55/92</v>
      </c>
      <c r="H3773" s="1">
        <v>1620</v>
      </c>
      <c r="I3773" s="1">
        <v>100</v>
      </c>
      <c r="J3773" s="1">
        <v>80</v>
      </c>
      <c r="K3773" s="1" t="s">
        <v>203</v>
      </c>
      <c r="L3773" s="1" t="s">
        <v>4323</v>
      </c>
      <c r="M3773" s="1">
        <v>2014</v>
      </c>
      <c r="N3773" s="1">
        <v>43.108598802597001</v>
      </c>
      <c r="O3773" s="1">
        <v>-81.950127028533998</v>
      </c>
      <c r="P3773" s="1" t="s">
        <v>4363</v>
      </c>
      <c r="Q3773" s="1" t="s">
        <v>4547</v>
      </c>
      <c r="R3773" s="1" t="s">
        <v>22</v>
      </c>
    </row>
    <row r="3774" spans="1:18" hidden="1" x14ac:dyDescent="0.3">
      <c r="A3774" s="1" t="s">
        <v>2941</v>
      </c>
      <c r="B3774" s="1" t="s">
        <v>2941</v>
      </c>
      <c r="C3774" s="1" t="s">
        <v>4545</v>
      </c>
      <c r="D3774" s="1">
        <v>149</v>
      </c>
      <c r="E3774" s="1" t="s">
        <v>4602</v>
      </c>
      <c r="F3774" s="1">
        <v>56</v>
      </c>
      <c r="G3774" s="1" t="str">
        <f t="shared" si="142"/>
        <v>56/92</v>
      </c>
      <c r="H3774" s="1">
        <v>1620</v>
      </c>
      <c r="I3774" s="1">
        <v>100</v>
      </c>
      <c r="J3774" s="1">
        <v>80</v>
      </c>
      <c r="K3774" s="1" t="s">
        <v>203</v>
      </c>
      <c r="L3774" s="1" t="s">
        <v>4323</v>
      </c>
      <c r="M3774" s="1">
        <v>2014</v>
      </c>
      <c r="N3774" s="1">
        <v>43.099263608816798</v>
      </c>
      <c r="O3774" s="1">
        <v>-81.954889126092894</v>
      </c>
      <c r="P3774" s="1" t="s">
        <v>4363</v>
      </c>
      <c r="Q3774" s="1" t="s">
        <v>4547</v>
      </c>
      <c r="R3774" s="1" t="s">
        <v>22</v>
      </c>
    </row>
    <row r="3775" spans="1:18" hidden="1" x14ac:dyDescent="0.3">
      <c r="A3775" s="1" t="s">
        <v>2941</v>
      </c>
      <c r="B3775" s="1" t="s">
        <v>2941</v>
      </c>
      <c r="C3775" s="1" t="s">
        <v>4545</v>
      </c>
      <c r="D3775" s="1">
        <v>149</v>
      </c>
      <c r="E3775" s="1" t="s">
        <v>4603</v>
      </c>
      <c r="F3775" s="1">
        <v>57</v>
      </c>
      <c r="G3775" s="1" t="str">
        <f t="shared" si="142"/>
        <v>57/92</v>
      </c>
      <c r="H3775" s="1">
        <v>1620</v>
      </c>
      <c r="I3775" s="1">
        <v>100</v>
      </c>
      <c r="J3775" s="1">
        <v>80</v>
      </c>
      <c r="K3775" s="1" t="s">
        <v>203</v>
      </c>
      <c r="L3775" s="1" t="s">
        <v>4323</v>
      </c>
      <c r="M3775" s="1">
        <v>2014</v>
      </c>
      <c r="N3775" s="1">
        <v>43.117359011803401</v>
      </c>
      <c r="O3775" s="1">
        <v>-81.894727119646006</v>
      </c>
      <c r="P3775" s="1" t="s">
        <v>4363</v>
      </c>
      <c r="Q3775" s="1" t="s">
        <v>4547</v>
      </c>
      <c r="R3775" s="1" t="s">
        <v>22</v>
      </c>
    </row>
    <row r="3776" spans="1:18" hidden="1" x14ac:dyDescent="0.3">
      <c r="A3776" s="1" t="s">
        <v>2941</v>
      </c>
      <c r="B3776" s="1" t="s">
        <v>2941</v>
      </c>
      <c r="C3776" s="1" t="s">
        <v>4545</v>
      </c>
      <c r="D3776" s="1">
        <v>149</v>
      </c>
      <c r="E3776" s="1" t="s">
        <v>4604</v>
      </c>
      <c r="F3776" s="1">
        <v>58</v>
      </c>
      <c r="G3776" s="1" t="str">
        <f t="shared" si="142"/>
        <v>58/92</v>
      </c>
      <c r="H3776" s="1">
        <v>1620</v>
      </c>
      <c r="I3776" s="1">
        <v>100</v>
      </c>
      <c r="J3776" s="1">
        <v>80</v>
      </c>
      <c r="K3776" s="1" t="s">
        <v>203</v>
      </c>
      <c r="L3776" s="1" t="s">
        <v>4323</v>
      </c>
      <c r="M3776" s="1">
        <v>2014</v>
      </c>
      <c r="N3776" s="1">
        <v>43.113908280885603</v>
      </c>
      <c r="O3776" s="1">
        <v>-81.897744729851297</v>
      </c>
      <c r="P3776" s="1" t="s">
        <v>4363</v>
      </c>
      <c r="Q3776" s="1" t="s">
        <v>4547</v>
      </c>
      <c r="R3776" s="1" t="s">
        <v>22</v>
      </c>
    </row>
    <row r="3777" spans="1:18" hidden="1" x14ac:dyDescent="0.3">
      <c r="A3777" s="1" t="s">
        <v>2941</v>
      </c>
      <c r="B3777" s="1" t="s">
        <v>2941</v>
      </c>
      <c r="C3777" s="1" t="s">
        <v>4545</v>
      </c>
      <c r="D3777" s="1">
        <v>149</v>
      </c>
      <c r="E3777" s="1" t="s">
        <v>4605</v>
      </c>
      <c r="F3777" s="1">
        <v>59</v>
      </c>
      <c r="G3777" s="1" t="str">
        <f t="shared" si="142"/>
        <v>59/92</v>
      </c>
      <c r="H3777" s="1">
        <v>1620</v>
      </c>
      <c r="I3777" s="1">
        <v>100</v>
      </c>
      <c r="J3777" s="1">
        <v>80</v>
      </c>
      <c r="K3777" s="1" t="s">
        <v>203</v>
      </c>
      <c r="L3777" s="1" t="s">
        <v>4323</v>
      </c>
      <c r="M3777" s="1">
        <v>2014</v>
      </c>
      <c r="N3777" s="1">
        <v>43.1103035957169</v>
      </c>
      <c r="O3777" s="1">
        <v>-81.898910084958899</v>
      </c>
      <c r="P3777" s="1" t="s">
        <v>4363</v>
      </c>
      <c r="Q3777" s="1" t="s">
        <v>4547</v>
      </c>
      <c r="R3777" s="1" t="s">
        <v>22</v>
      </c>
    </row>
    <row r="3778" spans="1:18" hidden="1" x14ac:dyDescent="0.3">
      <c r="A3778" s="1" t="s">
        <v>2941</v>
      </c>
      <c r="B3778" s="1" t="s">
        <v>2941</v>
      </c>
      <c r="C3778" s="1" t="s">
        <v>4545</v>
      </c>
      <c r="D3778" s="1">
        <v>149</v>
      </c>
      <c r="E3778" s="1" t="s">
        <v>4606</v>
      </c>
      <c r="F3778" s="1">
        <v>60</v>
      </c>
      <c r="G3778" s="1" t="str">
        <f t="shared" si="142"/>
        <v>60/92</v>
      </c>
      <c r="H3778" s="1">
        <v>1620</v>
      </c>
      <c r="I3778" s="1">
        <v>100</v>
      </c>
      <c r="J3778" s="1">
        <v>80</v>
      </c>
      <c r="K3778" s="1" t="s">
        <v>203</v>
      </c>
      <c r="L3778" s="1" t="s">
        <v>4323</v>
      </c>
      <c r="M3778" s="1">
        <v>2014</v>
      </c>
      <c r="N3778" s="1">
        <v>43.107698078502999</v>
      </c>
      <c r="O3778" s="1">
        <v>-81.898353854914802</v>
      </c>
      <c r="P3778" s="1" t="s">
        <v>4363</v>
      </c>
      <c r="Q3778" s="1" t="s">
        <v>4547</v>
      </c>
      <c r="R3778" s="1" t="s">
        <v>22</v>
      </c>
    </row>
    <row r="3779" spans="1:18" hidden="1" x14ac:dyDescent="0.3">
      <c r="A3779" s="1" t="s">
        <v>2941</v>
      </c>
      <c r="B3779" s="1" t="s">
        <v>2941</v>
      </c>
      <c r="C3779" s="1" t="s">
        <v>4545</v>
      </c>
      <c r="D3779" s="1">
        <v>149</v>
      </c>
      <c r="E3779" s="1" t="s">
        <v>4607</v>
      </c>
      <c r="F3779" s="1">
        <v>61</v>
      </c>
      <c r="G3779" s="1" t="str">
        <f t="shared" si="142"/>
        <v>61/92</v>
      </c>
      <c r="H3779" s="1">
        <v>1620</v>
      </c>
      <c r="I3779" s="1">
        <v>100</v>
      </c>
      <c r="J3779" s="1">
        <v>80</v>
      </c>
      <c r="K3779" s="1" t="s">
        <v>203</v>
      </c>
      <c r="L3779" s="1" t="s">
        <v>4323</v>
      </c>
      <c r="M3779" s="1">
        <v>2014</v>
      </c>
      <c r="N3779" s="1">
        <v>43.104581889044603</v>
      </c>
      <c r="O3779" s="1">
        <v>-81.897539491851902</v>
      </c>
      <c r="P3779" s="1" t="s">
        <v>4363</v>
      </c>
      <c r="Q3779" s="1" t="s">
        <v>4547</v>
      </c>
      <c r="R3779" s="1" t="s">
        <v>22</v>
      </c>
    </row>
    <row r="3780" spans="1:18" hidden="1" x14ac:dyDescent="0.3">
      <c r="A3780" s="1" t="s">
        <v>2941</v>
      </c>
      <c r="B3780" s="1" t="s">
        <v>2941</v>
      </c>
      <c r="C3780" s="1" t="s">
        <v>4545</v>
      </c>
      <c r="D3780" s="1">
        <v>149</v>
      </c>
      <c r="E3780" s="1" t="s">
        <v>4608</v>
      </c>
      <c r="F3780" s="1">
        <v>62</v>
      </c>
      <c r="G3780" s="1" t="str">
        <f t="shared" si="142"/>
        <v>62/92</v>
      </c>
      <c r="H3780" s="1">
        <v>1620</v>
      </c>
      <c r="I3780" s="1">
        <v>100</v>
      </c>
      <c r="J3780" s="1">
        <v>80</v>
      </c>
      <c r="K3780" s="1" t="s">
        <v>203</v>
      </c>
      <c r="L3780" s="1" t="s">
        <v>4323</v>
      </c>
      <c r="M3780" s="1">
        <v>2014</v>
      </c>
      <c r="N3780" s="1">
        <v>43.098913131343799</v>
      </c>
      <c r="O3780" s="1">
        <v>-81.899716055318095</v>
      </c>
      <c r="P3780" s="1" t="s">
        <v>4363</v>
      </c>
      <c r="Q3780" s="1" t="s">
        <v>4547</v>
      </c>
      <c r="R3780" s="1" t="s">
        <v>22</v>
      </c>
    </row>
    <row r="3781" spans="1:18" hidden="1" x14ac:dyDescent="0.3">
      <c r="A3781" s="1" t="s">
        <v>2941</v>
      </c>
      <c r="B3781" s="1" t="s">
        <v>2941</v>
      </c>
      <c r="C3781" s="1" t="s">
        <v>4545</v>
      </c>
      <c r="D3781" s="1">
        <v>149</v>
      </c>
      <c r="E3781" s="1" t="s">
        <v>4609</v>
      </c>
      <c r="F3781" s="1">
        <v>63</v>
      </c>
      <c r="G3781" s="1" t="str">
        <f t="shared" si="142"/>
        <v>63/92</v>
      </c>
      <c r="H3781" s="1">
        <v>1620</v>
      </c>
      <c r="I3781" s="1">
        <v>100</v>
      </c>
      <c r="J3781" s="1">
        <v>80</v>
      </c>
      <c r="K3781" s="1" t="s">
        <v>203</v>
      </c>
      <c r="L3781" s="1" t="s">
        <v>4323</v>
      </c>
      <c r="M3781" s="1">
        <v>2014</v>
      </c>
      <c r="N3781" s="1">
        <v>43.094169662320503</v>
      </c>
      <c r="O3781" s="1">
        <v>-81.900993632692007</v>
      </c>
      <c r="P3781" s="1" t="s">
        <v>4363</v>
      </c>
      <c r="Q3781" s="1" t="s">
        <v>4547</v>
      </c>
      <c r="R3781" s="1" t="s">
        <v>22</v>
      </c>
    </row>
    <row r="3782" spans="1:18" hidden="1" x14ac:dyDescent="0.3">
      <c r="A3782" s="1" t="s">
        <v>2941</v>
      </c>
      <c r="B3782" s="1" t="s">
        <v>2941</v>
      </c>
      <c r="C3782" s="1" t="s">
        <v>4545</v>
      </c>
      <c r="D3782" s="1">
        <v>149</v>
      </c>
      <c r="E3782" s="1" t="s">
        <v>4610</v>
      </c>
      <c r="F3782" s="1">
        <v>64</v>
      </c>
      <c r="G3782" s="1" t="str">
        <f t="shared" si="142"/>
        <v>64/92</v>
      </c>
      <c r="H3782" s="1">
        <v>1620</v>
      </c>
      <c r="I3782" s="1">
        <v>100</v>
      </c>
      <c r="J3782" s="1">
        <v>80</v>
      </c>
      <c r="K3782" s="1" t="s">
        <v>203</v>
      </c>
      <c r="L3782" s="1" t="s">
        <v>4323</v>
      </c>
      <c r="M3782" s="1">
        <v>2014</v>
      </c>
      <c r="N3782" s="1">
        <v>43.092136582815399</v>
      </c>
      <c r="O3782" s="1">
        <v>-81.896342299227896</v>
      </c>
      <c r="P3782" s="1" t="s">
        <v>4363</v>
      </c>
      <c r="Q3782" s="1" t="s">
        <v>4547</v>
      </c>
      <c r="R3782" s="1" t="s">
        <v>22</v>
      </c>
    </row>
    <row r="3783" spans="1:18" hidden="1" x14ac:dyDescent="0.3">
      <c r="A3783" s="1" t="s">
        <v>2941</v>
      </c>
      <c r="B3783" s="1" t="s">
        <v>2941</v>
      </c>
      <c r="C3783" s="1" t="s">
        <v>4545</v>
      </c>
      <c r="D3783" s="1">
        <v>149</v>
      </c>
      <c r="E3783" s="1" t="s">
        <v>4611</v>
      </c>
      <c r="F3783" s="1">
        <v>65</v>
      </c>
      <c r="G3783" s="1" t="str">
        <f t="shared" ref="G3783:G3810" si="143">F3783&amp;"/"&amp;92</f>
        <v>65/92</v>
      </c>
      <c r="H3783" s="1">
        <v>1620</v>
      </c>
      <c r="I3783" s="1">
        <v>100</v>
      </c>
      <c r="J3783" s="1">
        <v>80</v>
      </c>
      <c r="K3783" s="1" t="s">
        <v>203</v>
      </c>
      <c r="L3783" s="1" t="s">
        <v>4323</v>
      </c>
      <c r="M3783" s="1">
        <v>2014</v>
      </c>
      <c r="N3783" s="1">
        <v>43.116453126948699</v>
      </c>
      <c r="O3783" s="1">
        <v>-81.875288602310206</v>
      </c>
      <c r="P3783" s="1" t="s">
        <v>4363</v>
      </c>
      <c r="Q3783" s="1" t="s">
        <v>4547</v>
      </c>
      <c r="R3783" s="1" t="s">
        <v>22</v>
      </c>
    </row>
    <row r="3784" spans="1:18" hidden="1" x14ac:dyDescent="0.3">
      <c r="A3784" s="1" t="s">
        <v>2941</v>
      </c>
      <c r="B3784" s="1" t="s">
        <v>2941</v>
      </c>
      <c r="C3784" s="1" t="s">
        <v>4545</v>
      </c>
      <c r="D3784" s="1">
        <v>149</v>
      </c>
      <c r="E3784" s="1" t="s">
        <v>4612</v>
      </c>
      <c r="F3784" s="1">
        <v>66</v>
      </c>
      <c r="G3784" s="1" t="str">
        <f t="shared" si="143"/>
        <v>66/92</v>
      </c>
      <c r="H3784" s="1">
        <v>1620</v>
      </c>
      <c r="I3784" s="1">
        <v>100</v>
      </c>
      <c r="J3784" s="1">
        <v>80</v>
      </c>
      <c r="K3784" s="1" t="s">
        <v>203</v>
      </c>
      <c r="L3784" s="1" t="s">
        <v>4323</v>
      </c>
      <c r="M3784" s="1">
        <v>2014</v>
      </c>
      <c r="N3784" s="1">
        <v>43.111947343983601</v>
      </c>
      <c r="O3784" s="1">
        <v>-81.870376400021399</v>
      </c>
      <c r="P3784" s="1" t="s">
        <v>4363</v>
      </c>
      <c r="Q3784" s="1" t="s">
        <v>4547</v>
      </c>
      <c r="R3784" s="1" t="s">
        <v>22</v>
      </c>
    </row>
    <row r="3785" spans="1:18" hidden="1" x14ac:dyDescent="0.3">
      <c r="A3785" s="1" t="s">
        <v>2941</v>
      </c>
      <c r="B3785" s="1" t="s">
        <v>2941</v>
      </c>
      <c r="C3785" s="1" t="s">
        <v>4545</v>
      </c>
      <c r="D3785" s="1">
        <v>149</v>
      </c>
      <c r="E3785" s="1" t="s">
        <v>4613</v>
      </c>
      <c r="F3785" s="1">
        <v>67</v>
      </c>
      <c r="G3785" s="1" t="str">
        <f t="shared" si="143"/>
        <v>67/92</v>
      </c>
      <c r="H3785" s="1">
        <v>1620</v>
      </c>
      <c r="I3785" s="1">
        <v>100</v>
      </c>
      <c r="J3785" s="1">
        <v>80</v>
      </c>
      <c r="K3785" s="1" t="s">
        <v>203</v>
      </c>
      <c r="L3785" s="1" t="s">
        <v>4323</v>
      </c>
      <c r="M3785" s="1">
        <v>2014</v>
      </c>
      <c r="N3785" s="1">
        <v>43.109238973276902</v>
      </c>
      <c r="O3785" s="1">
        <v>-81.870233759399696</v>
      </c>
      <c r="P3785" s="1" t="s">
        <v>4363</v>
      </c>
      <c r="Q3785" s="1" t="s">
        <v>4547</v>
      </c>
      <c r="R3785" s="1" t="s">
        <v>22</v>
      </c>
    </row>
    <row r="3786" spans="1:18" hidden="1" x14ac:dyDescent="0.3">
      <c r="A3786" s="1" t="s">
        <v>2941</v>
      </c>
      <c r="B3786" s="1" t="s">
        <v>2941</v>
      </c>
      <c r="C3786" s="1" t="s">
        <v>4545</v>
      </c>
      <c r="D3786" s="1">
        <v>149</v>
      </c>
      <c r="E3786" s="1" t="s">
        <v>4614</v>
      </c>
      <c r="F3786" s="1">
        <v>68</v>
      </c>
      <c r="G3786" s="1" t="str">
        <f t="shared" si="143"/>
        <v>68/92</v>
      </c>
      <c r="H3786" s="1">
        <v>1620</v>
      </c>
      <c r="I3786" s="1">
        <v>100</v>
      </c>
      <c r="J3786" s="1">
        <v>80</v>
      </c>
      <c r="K3786" s="1" t="s">
        <v>203</v>
      </c>
      <c r="L3786" s="1" t="s">
        <v>4323</v>
      </c>
      <c r="M3786" s="1">
        <v>2014</v>
      </c>
      <c r="N3786" s="1">
        <v>43.097009529587801</v>
      </c>
      <c r="O3786" s="1">
        <v>-81.8758561885886</v>
      </c>
      <c r="P3786" s="1" t="s">
        <v>4363</v>
      </c>
      <c r="Q3786" s="1" t="s">
        <v>4547</v>
      </c>
      <c r="R3786" s="1" t="s">
        <v>22</v>
      </c>
    </row>
    <row r="3787" spans="1:18" hidden="1" x14ac:dyDescent="0.3">
      <c r="A3787" s="1" t="s">
        <v>2941</v>
      </c>
      <c r="B3787" s="1" t="s">
        <v>2941</v>
      </c>
      <c r="C3787" s="1" t="s">
        <v>4545</v>
      </c>
      <c r="D3787" s="1">
        <v>149</v>
      </c>
      <c r="E3787" s="1" t="s">
        <v>4615</v>
      </c>
      <c r="F3787" s="1">
        <v>69</v>
      </c>
      <c r="G3787" s="1" t="str">
        <f t="shared" si="143"/>
        <v>69/92</v>
      </c>
      <c r="H3787" s="1">
        <v>1620</v>
      </c>
      <c r="I3787" s="1">
        <v>100</v>
      </c>
      <c r="J3787" s="1">
        <v>80</v>
      </c>
      <c r="K3787" s="1" t="s">
        <v>203</v>
      </c>
      <c r="L3787" s="1" t="s">
        <v>4323</v>
      </c>
      <c r="M3787" s="1">
        <v>2014</v>
      </c>
      <c r="N3787" s="1">
        <v>43.093660241272801</v>
      </c>
      <c r="O3787" s="1">
        <v>-81.874506796831497</v>
      </c>
      <c r="P3787" s="1" t="s">
        <v>4363</v>
      </c>
      <c r="Q3787" s="1" t="s">
        <v>4547</v>
      </c>
      <c r="R3787" s="1" t="s">
        <v>22</v>
      </c>
    </row>
    <row r="3788" spans="1:18" hidden="1" x14ac:dyDescent="0.3">
      <c r="A3788" s="1" t="s">
        <v>2941</v>
      </c>
      <c r="B3788" s="1" t="s">
        <v>2941</v>
      </c>
      <c r="C3788" s="1" t="s">
        <v>4545</v>
      </c>
      <c r="D3788" s="1">
        <v>149</v>
      </c>
      <c r="E3788" s="1" t="s">
        <v>4616</v>
      </c>
      <c r="F3788" s="1">
        <v>70</v>
      </c>
      <c r="G3788" s="1" t="str">
        <f t="shared" si="143"/>
        <v>70/92</v>
      </c>
      <c r="H3788" s="1">
        <v>1620</v>
      </c>
      <c r="I3788" s="1">
        <v>100</v>
      </c>
      <c r="J3788" s="1">
        <v>80</v>
      </c>
      <c r="K3788" s="1" t="s">
        <v>203</v>
      </c>
      <c r="L3788" s="1" t="s">
        <v>4323</v>
      </c>
      <c r="M3788" s="1">
        <v>2014</v>
      </c>
      <c r="N3788" s="1">
        <v>43.091333607192702</v>
      </c>
      <c r="O3788" s="1">
        <v>-81.879874223222103</v>
      </c>
      <c r="P3788" s="1" t="s">
        <v>4363</v>
      </c>
      <c r="Q3788" s="1" t="s">
        <v>4547</v>
      </c>
      <c r="R3788" s="1" t="s">
        <v>22</v>
      </c>
    </row>
    <row r="3789" spans="1:18" hidden="1" x14ac:dyDescent="0.3">
      <c r="A3789" s="1" t="s">
        <v>2941</v>
      </c>
      <c r="B3789" s="1" t="s">
        <v>2941</v>
      </c>
      <c r="C3789" s="1" t="s">
        <v>4545</v>
      </c>
      <c r="D3789" s="1">
        <v>149</v>
      </c>
      <c r="E3789" s="1" t="s">
        <v>4617</v>
      </c>
      <c r="F3789" s="1">
        <v>71</v>
      </c>
      <c r="G3789" s="1" t="str">
        <f t="shared" si="143"/>
        <v>71/92</v>
      </c>
      <c r="H3789" s="1">
        <v>1620</v>
      </c>
      <c r="I3789" s="1">
        <v>100</v>
      </c>
      <c r="J3789" s="1">
        <v>80</v>
      </c>
      <c r="K3789" s="1" t="s">
        <v>203</v>
      </c>
      <c r="L3789" s="1" t="s">
        <v>4323</v>
      </c>
      <c r="M3789" s="1">
        <v>2014</v>
      </c>
      <c r="N3789" s="1">
        <v>43.089767005643999</v>
      </c>
      <c r="O3789" s="1">
        <v>-81.870530668672004</v>
      </c>
      <c r="P3789" s="1" t="s">
        <v>4363</v>
      </c>
      <c r="Q3789" s="1" t="s">
        <v>4547</v>
      </c>
      <c r="R3789" s="1" t="s">
        <v>22</v>
      </c>
    </row>
    <row r="3790" spans="1:18" hidden="1" x14ac:dyDescent="0.3">
      <c r="A3790" s="1" t="s">
        <v>2941</v>
      </c>
      <c r="B3790" s="1" t="s">
        <v>2941</v>
      </c>
      <c r="C3790" s="1" t="s">
        <v>4545</v>
      </c>
      <c r="D3790" s="1">
        <v>149</v>
      </c>
      <c r="E3790" s="1" t="s">
        <v>4618</v>
      </c>
      <c r="F3790" s="1">
        <v>72</v>
      </c>
      <c r="G3790" s="1" t="str">
        <f t="shared" si="143"/>
        <v>72/92</v>
      </c>
      <c r="H3790" s="1">
        <v>1620</v>
      </c>
      <c r="I3790" s="1">
        <v>100</v>
      </c>
      <c r="J3790" s="1">
        <v>80</v>
      </c>
      <c r="K3790" s="1" t="s">
        <v>203</v>
      </c>
      <c r="L3790" s="1" t="s">
        <v>4323</v>
      </c>
      <c r="M3790" s="1">
        <v>2014</v>
      </c>
      <c r="N3790" s="1">
        <v>43.088213778790902</v>
      </c>
      <c r="O3790" s="1">
        <v>-81.867077250516004</v>
      </c>
      <c r="P3790" s="1" t="s">
        <v>4363</v>
      </c>
      <c r="Q3790" s="1" t="s">
        <v>4547</v>
      </c>
      <c r="R3790" s="1" t="s">
        <v>22</v>
      </c>
    </row>
    <row r="3791" spans="1:18" hidden="1" x14ac:dyDescent="0.3">
      <c r="A3791" s="1" t="s">
        <v>2941</v>
      </c>
      <c r="B3791" s="1" t="s">
        <v>2941</v>
      </c>
      <c r="C3791" s="1" t="s">
        <v>4545</v>
      </c>
      <c r="D3791" s="1">
        <v>149</v>
      </c>
      <c r="E3791" s="1" t="s">
        <v>4619</v>
      </c>
      <c r="F3791" s="1">
        <v>73</v>
      </c>
      <c r="G3791" s="1" t="str">
        <f t="shared" si="143"/>
        <v>73/92</v>
      </c>
      <c r="H3791" s="1">
        <v>1620</v>
      </c>
      <c r="I3791" s="1">
        <v>100</v>
      </c>
      <c r="J3791" s="1">
        <v>80</v>
      </c>
      <c r="K3791" s="1" t="s">
        <v>203</v>
      </c>
      <c r="L3791" s="1" t="s">
        <v>4323</v>
      </c>
      <c r="M3791" s="1">
        <v>2014</v>
      </c>
      <c r="N3791" s="1">
        <v>43.118283401261799</v>
      </c>
      <c r="O3791" s="1">
        <v>-81.846419501727496</v>
      </c>
      <c r="P3791" s="1" t="s">
        <v>4363</v>
      </c>
      <c r="Q3791" s="1" t="s">
        <v>4547</v>
      </c>
      <c r="R3791" s="1" t="s">
        <v>22</v>
      </c>
    </row>
    <row r="3792" spans="1:18" hidden="1" x14ac:dyDescent="0.3">
      <c r="A3792" s="1" t="s">
        <v>2941</v>
      </c>
      <c r="B3792" s="1" t="s">
        <v>2941</v>
      </c>
      <c r="C3792" s="1" t="s">
        <v>4545</v>
      </c>
      <c r="D3792" s="1">
        <v>149</v>
      </c>
      <c r="E3792" s="1" t="s">
        <v>4620</v>
      </c>
      <c r="F3792" s="1">
        <v>74</v>
      </c>
      <c r="G3792" s="1" t="str">
        <f t="shared" si="143"/>
        <v>74/92</v>
      </c>
      <c r="H3792" s="1">
        <v>1620</v>
      </c>
      <c r="I3792" s="1">
        <v>100</v>
      </c>
      <c r="J3792" s="1">
        <v>80</v>
      </c>
      <c r="K3792" s="1" t="s">
        <v>203</v>
      </c>
      <c r="L3792" s="1" t="s">
        <v>4323</v>
      </c>
      <c r="M3792" s="1">
        <v>2014</v>
      </c>
      <c r="N3792" s="1">
        <v>43.115098604845002</v>
      </c>
      <c r="O3792" s="1">
        <v>-81.843122711986595</v>
      </c>
      <c r="P3792" s="1" t="s">
        <v>4363</v>
      </c>
      <c r="Q3792" s="1" t="s">
        <v>4547</v>
      </c>
      <c r="R3792" s="1" t="s">
        <v>22</v>
      </c>
    </row>
    <row r="3793" spans="1:18" hidden="1" x14ac:dyDescent="0.3">
      <c r="A3793" s="1" t="s">
        <v>2941</v>
      </c>
      <c r="B3793" s="1" t="s">
        <v>2941</v>
      </c>
      <c r="C3793" s="1" t="s">
        <v>4545</v>
      </c>
      <c r="D3793" s="1">
        <v>149</v>
      </c>
      <c r="E3793" s="1" t="s">
        <v>4621</v>
      </c>
      <c r="F3793" s="1">
        <v>75</v>
      </c>
      <c r="G3793" s="1" t="str">
        <f t="shared" si="143"/>
        <v>75/92</v>
      </c>
      <c r="H3793" s="1">
        <v>1620</v>
      </c>
      <c r="I3793" s="1">
        <v>100</v>
      </c>
      <c r="J3793" s="1">
        <v>80</v>
      </c>
      <c r="K3793" s="1" t="s">
        <v>203</v>
      </c>
      <c r="L3793" s="1" t="s">
        <v>4323</v>
      </c>
      <c r="M3793" s="1">
        <v>2014</v>
      </c>
      <c r="N3793" s="1">
        <v>43.109020514728499</v>
      </c>
      <c r="O3793" s="1">
        <v>-81.845188251973994</v>
      </c>
      <c r="P3793" s="1" t="s">
        <v>4363</v>
      </c>
      <c r="Q3793" s="1" t="s">
        <v>4547</v>
      </c>
      <c r="R3793" s="1" t="s">
        <v>22</v>
      </c>
    </row>
    <row r="3794" spans="1:18" hidden="1" x14ac:dyDescent="0.3">
      <c r="A3794" s="1" t="s">
        <v>2941</v>
      </c>
      <c r="B3794" s="1" t="s">
        <v>2941</v>
      </c>
      <c r="C3794" s="1" t="s">
        <v>4545</v>
      </c>
      <c r="D3794" s="1">
        <v>149</v>
      </c>
      <c r="E3794" s="1" t="s">
        <v>4622</v>
      </c>
      <c r="F3794" s="1">
        <v>76</v>
      </c>
      <c r="G3794" s="1" t="str">
        <f t="shared" si="143"/>
        <v>76/92</v>
      </c>
      <c r="H3794" s="1">
        <v>1620</v>
      </c>
      <c r="I3794" s="1">
        <v>100</v>
      </c>
      <c r="J3794" s="1">
        <v>80</v>
      </c>
      <c r="K3794" s="1" t="s">
        <v>203</v>
      </c>
      <c r="L3794" s="1" t="s">
        <v>4323</v>
      </c>
      <c r="M3794" s="1">
        <v>2014</v>
      </c>
      <c r="N3794" s="1">
        <v>43.0943653596064</v>
      </c>
      <c r="O3794" s="1">
        <v>-81.845594994931105</v>
      </c>
      <c r="P3794" s="1" t="s">
        <v>4363</v>
      </c>
      <c r="Q3794" s="1" t="s">
        <v>4547</v>
      </c>
      <c r="R3794" s="1" t="s">
        <v>22</v>
      </c>
    </row>
    <row r="3795" spans="1:18" hidden="1" x14ac:dyDescent="0.3">
      <c r="A3795" s="1" t="s">
        <v>2941</v>
      </c>
      <c r="B3795" s="1" t="s">
        <v>2941</v>
      </c>
      <c r="C3795" s="1" t="s">
        <v>4545</v>
      </c>
      <c r="D3795" s="1">
        <v>149</v>
      </c>
      <c r="E3795" s="1" t="s">
        <v>4623</v>
      </c>
      <c r="F3795" s="1">
        <v>77</v>
      </c>
      <c r="G3795" s="1" t="str">
        <f t="shared" si="143"/>
        <v>77/92</v>
      </c>
      <c r="H3795" s="1">
        <v>1620</v>
      </c>
      <c r="I3795" s="1">
        <v>100</v>
      </c>
      <c r="J3795" s="1">
        <v>80</v>
      </c>
      <c r="K3795" s="1" t="s">
        <v>203</v>
      </c>
      <c r="L3795" s="1" t="s">
        <v>4323</v>
      </c>
      <c r="M3795" s="1">
        <v>2014</v>
      </c>
      <c r="N3795" s="1">
        <v>43.092756077840797</v>
      </c>
      <c r="O3795" s="1">
        <v>-81.842126765712194</v>
      </c>
      <c r="P3795" s="1" t="s">
        <v>4363</v>
      </c>
      <c r="Q3795" s="1" t="s">
        <v>4547</v>
      </c>
      <c r="R3795" s="1" t="s">
        <v>22</v>
      </c>
    </row>
    <row r="3796" spans="1:18" hidden="1" x14ac:dyDescent="0.3">
      <c r="A3796" s="1" t="s">
        <v>2941</v>
      </c>
      <c r="B3796" s="1" t="s">
        <v>2941</v>
      </c>
      <c r="C3796" s="1" t="s">
        <v>4545</v>
      </c>
      <c r="D3796" s="1">
        <v>149</v>
      </c>
      <c r="E3796" s="1" t="s">
        <v>4624</v>
      </c>
      <c r="F3796" s="1">
        <v>78</v>
      </c>
      <c r="G3796" s="1" t="str">
        <f t="shared" si="143"/>
        <v>78/92</v>
      </c>
      <c r="H3796" s="1">
        <v>1620</v>
      </c>
      <c r="I3796" s="1">
        <v>100</v>
      </c>
      <c r="J3796" s="1">
        <v>80</v>
      </c>
      <c r="K3796" s="1" t="s">
        <v>203</v>
      </c>
      <c r="L3796" s="1" t="s">
        <v>4323</v>
      </c>
      <c r="M3796" s="1">
        <v>2014</v>
      </c>
      <c r="N3796" s="1">
        <v>43.082742159876098</v>
      </c>
      <c r="O3796" s="1">
        <v>-81.855537076413697</v>
      </c>
      <c r="P3796" s="1" t="s">
        <v>4363</v>
      </c>
      <c r="Q3796" s="1" t="s">
        <v>4547</v>
      </c>
      <c r="R3796" s="1" t="s">
        <v>22</v>
      </c>
    </row>
    <row r="3797" spans="1:18" hidden="1" x14ac:dyDescent="0.3">
      <c r="A3797" s="1" t="s">
        <v>2941</v>
      </c>
      <c r="B3797" s="1" t="s">
        <v>2941</v>
      </c>
      <c r="C3797" s="1" t="s">
        <v>4545</v>
      </c>
      <c r="D3797" s="1">
        <v>149</v>
      </c>
      <c r="E3797" s="1" t="s">
        <v>4625</v>
      </c>
      <c r="F3797" s="1">
        <v>79</v>
      </c>
      <c r="G3797" s="1" t="str">
        <f t="shared" si="143"/>
        <v>79/92</v>
      </c>
      <c r="H3797" s="1">
        <v>1620</v>
      </c>
      <c r="I3797" s="1">
        <v>100</v>
      </c>
      <c r="J3797" s="1">
        <v>80</v>
      </c>
      <c r="K3797" s="1" t="s">
        <v>203</v>
      </c>
      <c r="L3797" s="1" t="s">
        <v>4323</v>
      </c>
      <c r="M3797" s="1">
        <v>2014</v>
      </c>
      <c r="N3797" s="1">
        <v>43.081615485603102</v>
      </c>
      <c r="O3797" s="1">
        <v>-81.850591843227207</v>
      </c>
      <c r="P3797" s="1" t="s">
        <v>4363</v>
      </c>
      <c r="Q3797" s="1" t="s">
        <v>4547</v>
      </c>
      <c r="R3797" s="1" t="s">
        <v>22</v>
      </c>
    </row>
    <row r="3798" spans="1:18" hidden="1" x14ac:dyDescent="0.3">
      <c r="A3798" s="1" t="s">
        <v>2941</v>
      </c>
      <c r="B3798" s="1" t="s">
        <v>2941</v>
      </c>
      <c r="C3798" s="1" t="s">
        <v>4545</v>
      </c>
      <c r="D3798" s="1">
        <v>149</v>
      </c>
      <c r="E3798" s="1" t="s">
        <v>4626</v>
      </c>
      <c r="F3798" s="1">
        <v>80</v>
      </c>
      <c r="G3798" s="1" t="str">
        <f t="shared" si="143"/>
        <v>80/92</v>
      </c>
      <c r="H3798" s="1">
        <v>1620</v>
      </c>
      <c r="I3798" s="1">
        <v>100</v>
      </c>
      <c r="J3798" s="1">
        <v>80</v>
      </c>
      <c r="K3798" s="1" t="s">
        <v>203</v>
      </c>
      <c r="L3798" s="1" t="s">
        <v>4323</v>
      </c>
      <c r="M3798" s="1">
        <v>2014</v>
      </c>
      <c r="N3798" s="1">
        <v>43.113609186018699</v>
      </c>
      <c r="O3798" s="1">
        <v>-81.820953248631994</v>
      </c>
      <c r="P3798" s="1" t="s">
        <v>4363</v>
      </c>
      <c r="Q3798" s="1" t="s">
        <v>4547</v>
      </c>
      <c r="R3798" s="1" t="s">
        <v>22</v>
      </c>
    </row>
    <row r="3799" spans="1:18" hidden="1" x14ac:dyDescent="0.3">
      <c r="A3799" s="1" t="s">
        <v>2941</v>
      </c>
      <c r="B3799" s="1" t="s">
        <v>2941</v>
      </c>
      <c r="C3799" s="1" t="s">
        <v>4545</v>
      </c>
      <c r="D3799" s="1">
        <v>149</v>
      </c>
      <c r="E3799" s="1" t="s">
        <v>4627</v>
      </c>
      <c r="F3799" s="1">
        <v>81</v>
      </c>
      <c r="G3799" s="1" t="str">
        <f t="shared" si="143"/>
        <v>81/92</v>
      </c>
      <c r="H3799" s="1">
        <v>1620</v>
      </c>
      <c r="I3799" s="1">
        <v>100</v>
      </c>
      <c r="J3799" s="1">
        <v>80</v>
      </c>
      <c r="K3799" s="1" t="s">
        <v>203</v>
      </c>
      <c r="L3799" s="1" t="s">
        <v>4323</v>
      </c>
      <c r="M3799" s="1">
        <v>2014</v>
      </c>
      <c r="N3799" s="1">
        <v>43.110447332966103</v>
      </c>
      <c r="O3799" s="1">
        <v>-81.822076386751604</v>
      </c>
      <c r="P3799" s="1" t="s">
        <v>4363</v>
      </c>
      <c r="Q3799" s="1" t="s">
        <v>4547</v>
      </c>
      <c r="R3799" s="1" t="s">
        <v>22</v>
      </c>
    </row>
    <row r="3800" spans="1:18" hidden="1" x14ac:dyDescent="0.3">
      <c r="A3800" s="1" t="s">
        <v>2941</v>
      </c>
      <c r="B3800" s="1" t="s">
        <v>2941</v>
      </c>
      <c r="C3800" s="1" t="s">
        <v>4545</v>
      </c>
      <c r="D3800" s="1">
        <v>149</v>
      </c>
      <c r="E3800" s="1" t="s">
        <v>4628</v>
      </c>
      <c r="F3800" s="1">
        <v>82</v>
      </c>
      <c r="G3800" s="1" t="str">
        <f t="shared" si="143"/>
        <v>82/92</v>
      </c>
      <c r="H3800" s="1">
        <v>1620</v>
      </c>
      <c r="I3800" s="1">
        <v>100</v>
      </c>
      <c r="J3800" s="1">
        <v>80</v>
      </c>
      <c r="K3800" s="1" t="s">
        <v>203</v>
      </c>
      <c r="L3800" s="1" t="s">
        <v>4323</v>
      </c>
      <c r="M3800" s="1">
        <v>2014</v>
      </c>
      <c r="N3800" s="1">
        <v>43.091236174512098</v>
      </c>
      <c r="O3800" s="1">
        <v>-81.825136720969695</v>
      </c>
      <c r="P3800" s="1" t="s">
        <v>4363</v>
      </c>
      <c r="Q3800" s="1" t="s">
        <v>4547</v>
      </c>
      <c r="R3800" s="1" t="s">
        <v>22</v>
      </c>
    </row>
    <row r="3801" spans="1:18" hidden="1" x14ac:dyDescent="0.3">
      <c r="A3801" s="1" t="s">
        <v>2941</v>
      </c>
      <c r="B3801" s="1" t="s">
        <v>2941</v>
      </c>
      <c r="C3801" s="1" t="s">
        <v>4545</v>
      </c>
      <c r="D3801" s="1">
        <v>149</v>
      </c>
      <c r="E3801" s="1" t="s">
        <v>4629</v>
      </c>
      <c r="F3801" s="1">
        <v>83</v>
      </c>
      <c r="G3801" s="1" t="str">
        <f t="shared" si="143"/>
        <v>83/92</v>
      </c>
      <c r="H3801" s="1">
        <v>1620</v>
      </c>
      <c r="I3801" s="1">
        <v>100</v>
      </c>
      <c r="J3801" s="1">
        <v>80</v>
      </c>
      <c r="K3801" s="1" t="s">
        <v>203</v>
      </c>
      <c r="L3801" s="1" t="s">
        <v>4323</v>
      </c>
      <c r="M3801" s="1">
        <v>2014</v>
      </c>
      <c r="N3801" s="1">
        <v>43.089409564733899</v>
      </c>
      <c r="O3801" s="1">
        <v>-81.825088760232404</v>
      </c>
      <c r="P3801" s="1" t="s">
        <v>4363</v>
      </c>
      <c r="Q3801" s="1" t="s">
        <v>4547</v>
      </c>
      <c r="R3801" s="1" t="s">
        <v>22</v>
      </c>
    </row>
    <row r="3802" spans="1:18" hidden="1" x14ac:dyDescent="0.3">
      <c r="A3802" s="1" t="s">
        <v>2941</v>
      </c>
      <c r="B3802" s="1" t="s">
        <v>2941</v>
      </c>
      <c r="C3802" s="1" t="s">
        <v>4545</v>
      </c>
      <c r="D3802" s="1">
        <v>149</v>
      </c>
      <c r="E3802" s="1" t="s">
        <v>4630</v>
      </c>
      <c r="F3802" s="1">
        <v>84</v>
      </c>
      <c r="G3802" s="1" t="str">
        <f t="shared" si="143"/>
        <v>84/92</v>
      </c>
      <c r="H3802" s="1">
        <v>1620</v>
      </c>
      <c r="I3802" s="1">
        <v>100</v>
      </c>
      <c r="J3802" s="1">
        <v>80</v>
      </c>
      <c r="K3802" s="1" t="s">
        <v>203</v>
      </c>
      <c r="L3802" s="1" t="s">
        <v>4323</v>
      </c>
      <c r="M3802" s="1">
        <v>2014</v>
      </c>
      <c r="N3802" s="1">
        <v>43.0689276194407</v>
      </c>
      <c r="O3802" s="1">
        <v>-81.850384630248001</v>
      </c>
      <c r="P3802" s="1" t="s">
        <v>4363</v>
      </c>
      <c r="Q3802" s="1" t="s">
        <v>4547</v>
      </c>
      <c r="R3802" s="1" t="s">
        <v>22</v>
      </c>
    </row>
    <row r="3803" spans="1:18" hidden="1" x14ac:dyDescent="0.3">
      <c r="A3803" s="1" t="s">
        <v>2941</v>
      </c>
      <c r="B3803" s="1" t="s">
        <v>2941</v>
      </c>
      <c r="C3803" s="1" t="s">
        <v>4545</v>
      </c>
      <c r="D3803" s="1">
        <v>149</v>
      </c>
      <c r="E3803" s="1" t="s">
        <v>4631</v>
      </c>
      <c r="F3803" s="1">
        <v>85</v>
      </c>
      <c r="G3803" s="1" t="str">
        <f t="shared" si="143"/>
        <v>85/92</v>
      </c>
      <c r="H3803" s="1">
        <v>1620</v>
      </c>
      <c r="I3803" s="1">
        <v>100</v>
      </c>
      <c r="J3803" s="1">
        <v>80</v>
      </c>
      <c r="K3803" s="1" t="s">
        <v>203</v>
      </c>
      <c r="L3803" s="1" t="s">
        <v>4323</v>
      </c>
      <c r="M3803" s="1">
        <v>2014</v>
      </c>
      <c r="N3803" s="1">
        <v>43.073586611310702</v>
      </c>
      <c r="O3803" s="1">
        <v>-81.870641754999696</v>
      </c>
      <c r="P3803" s="1" t="s">
        <v>4363</v>
      </c>
      <c r="Q3803" s="1" t="s">
        <v>4547</v>
      </c>
      <c r="R3803" s="1" t="s">
        <v>22</v>
      </c>
    </row>
    <row r="3804" spans="1:18" hidden="1" x14ac:dyDescent="0.3">
      <c r="A3804" s="1" t="s">
        <v>2941</v>
      </c>
      <c r="B3804" s="1" t="s">
        <v>2941</v>
      </c>
      <c r="C3804" s="1" t="s">
        <v>4545</v>
      </c>
      <c r="D3804" s="1">
        <v>149</v>
      </c>
      <c r="E3804" s="1" t="s">
        <v>4632</v>
      </c>
      <c r="F3804" s="1">
        <v>86</v>
      </c>
      <c r="G3804" s="1" t="str">
        <f t="shared" si="143"/>
        <v>86/92</v>
      </c>
      <c r="H3804" s="1">
        <v>1620</v>
      </c>
      <c r="I3804" s="1">
        <v>100</v>
      </c>
      <c r="J3804" s="1">
        <v>80</v>
      </c>
      <c r="K3804" s="1" t="s">
        <v>203</v>
      </c>
      <c r="L3804" s="1" t="s">
        <v>4323</v>
      </c>
      <c r="M3804" s="1">
        <v>2014</v>
      </c>
      <c r="N3804" s="1">
        <v>43.082104190197498</v>
      </c>
      <c r="O3804" s="1">
        <v>-81.9160978303224</v>
      </c>
      <c r="P3804" s="1" t="s">
        <v>4363</v>
      </c>
      <c r="Q3804" s="1" t="s">
        <v>4547</v>
      </c>
      <c r="R3804" s="1" t="s">
        <v>22</v>
      </c>
    </row>
    <row r="3805" spans="1:18" hidden="1" x14ac:dyDescent="0.3">
      <c r="A3805" s="1" t="s">
        <v>2941</v>
      </c>
      <c r="B3805" s="1" t="s">
        <v>2941</v>
      </c>
      <c r="C3805" s="1" t="s">
        <v>4545</v>
      </c>
      <c r="D3805" s="1">
        <v>149</v>
      </c>
      <c r="E3805" s="1" t="s">
        <v>4633</v>
      </c>
      <c r="F3805" s="1">
        <v>87</v>
      </c>
      <c r="G3805" s="1" t="str">
        <f t="shared" si="143"/>
        <v>87/92</v>
      </c>
      <c r="H3805" s="1">
        <v>1620</v>
      </c>
      <c r="I3805" s="1">
        <v>100</v>
      </c>
      <c r="J3805" s="1">
        <v>80</v>
      </c>
      <c r="K3805" s="1" t="s">
        <v>203</v>
      </c>
      <c r="L3805" s="1" t="s">
        <v>4323</v>
      </c>
      <c r="M3805" s="1">
        <v>2014</v>
      </c>
      <c r="N3805" s="1">
        <v>43.081248157643799</v>
      </c>
      <c r="O3805" s="1">
        <v>-81.921088027597904</v>
      </c>
      <c r="P3805" s="1" t="s">
        <v>4363</v>
      </c>
      <c r="Q3805" s="1" t="s">
        <v>4547</v>
      </c>
      <c r="R3805" s="1" t="s">
        <v>22</v>
      </c>
    </row>
    <row r="3806" spans="1:18" hidden="1" x14ac:dyDescent="0.3">
      <c r="A3806" s="1" t="s">
        <v>2941</v>
      </c>
      <c r="B3806" s="1" t="s">
        <v>2941</v>
      </c>
      <c r="C3806" s="1" t="s">
        <v>4545</v>
      </c>
      <c r="D3806" s="1">
        <v>149</v>
      </c>
      <c r="E3806" s="1" t="s">
        <v>4634</v>
      </c>
      <c r="F3806" s="1">
        <v>88</v>
      </c>
      <c r="G3806" s="1" t="str">
        <f t="shared" si="143"/>
        <v>88/92</v>
      </c>
      <c r="H3806" s="1">
        <v>1620</v>
      </c>
      <c r="I3806" s="1">
        <v>100</v>
      </c>
      <c r="J3806" s="1">
        <v>80</v>
      </c>
      <c r="K3806" s="1" t="s">
        <v>203</v>
      </c>
      <c r="L3806" s="1" t="s">
        <v>4323</v>
      </c>
      <c r="M3806" s="1">
        <v>2014</v>
      </c>
      <c r="N3806" s="1">
        <v>43.084528189638903</v>
      </c>
      <c r="O3806" s="1">
        <v>-81.930467343378197</v>
      </c>
      <c r="P3806" s="1" t="s">
        <v>4363</v>
      </c>
      <c r="Q3806" s="1" t="s">
        <v>4547</v>
      </c>
      <c r="R3806" s="1" t="s">
        <v>22</v>
      </c>
    </row>
    <row r="3807" spans="1:18" hidden="1" x14ac:dyDescent="0.3">
      <c r="A3807" s="1" t="s">
        <v>2941</v>
      </c>
      <c r="B3807" s="1" t="s">
        <v>2941</v>
      </c>
      <c r="C3807" s="1" t="s">
        <v>4545</v>
      </c>
      <c r="D3807" s="1">
        <v>149</v>
      </c>
      <c r="E3807" s="1" t="s">
        <v>4635</v>
      </c>
      <c r="F3807" s="1">
        <v>89</v>
      </c>
      <c r="G3807" s="1" t="str">
        <f t="shared" si="143"/>
        <v>89/92</v>
      </c>
      <c r="H3807" s="1">
        <v>1620</v>
      </c>
      <c r="I3807" s="1">
        <v>100</v>
      </c>
      <c r="J3807" s="1">
        <v>80</v>
      </c>
      <c r="K3807" s="1" t="s">
        <v>203</v>
      </c>
      <c r="L3807" s="1" t="s">
        <v>4323</v>
      </c>
      <c r="M3807" s="1">
        <v>2014</v>
      </c>
      <c r="N3807" s="1">
        <v>43.082741278898197</v>
      </c>
      <c r="O3807" s="1">
        <v>-81.938827390122597</v>
      </c>
      <c r="P3807" s="1" t="s">
        <v>4363</v>
      </c>
      <c r="Q3807" s="1" t="s">
        <v>4547</v>
      </c>
      <c r="R3807" s="1" t="s">
        <v>22</v>
      </c>
    </row>
    <row r="3808" spans="1:18" hidden="1" x14ac:dyDescent="0.3">
      <c r="A3808" s="1" t="s">
        <v>2941</v>
      </c>
      <c r="B3808" s="1" t="s">
        <v>2941</v>
      </c>
      <c r="C3808" s="1" t="s">
        <v>4545</v>
      </c>
      <c r="D3808" s="1">
        <v>149</v>
      </c>
      <c r="E3808" s="1" t="s">
        <v>4636</v>
      </c>
      <c r="F3808" s="1">
        <v>90</v>
      </c>
      <c r="G3808" s="1" t="str">
        <f t="shared" si="143"/>
        <v>90/92</v>
      </c>
      <c r="H3808" s="1">
        <v>1620</v>
      </c>
      <c r="I3808" s="1">
        <v>100</v>
      </c>
      <c r="J3808" s="1">
        <v>80</v>
      </c>
      <c r="K3808" s="1" t="s">
        <v>203</v>
      </c>
      <c r="L3808" s="1" t="s">
        <v>4323</v>
      </c>
      <c r="M3808" s="1">
        <v>2014</v>
      </c>
      <c r="N3808" s="1">
        <v>43.087555545507698</v>
      </c>
      <c r="O3808" s="1">
        <v>-81.941784221091098</v>
      </c>
      <c r="P3808" s="1" t="s">
        <v>4363</v>
      </c>
      <c r="Q3808" s="1" t="s">
        <v>4547</v>
      </c>
      <c r="R3808" s="1" t="s">
        <v>22</v>
      </c>
    </row>
    <row r="3809" spans="1:18" hidden="1" x14ac:dyDescent="0.3">
      <c r="A3809" s="1" t="s">
        <v>2941</v>
      </c>
      <c r="B3809" s="1" t="s">
        <v>2941</v>
      </c>
      <c r="C3809" s="1" t="s">
        <v>4545</v>
      </c>
      <c r="D3809" s="1">
        <v>149</v>
      </c>
      <c r="E3809" s="1" t="s">
        <v>4637</v>
      </c>
      <c r="F3809" s="1">
        <v>91</v>
      </c>
      <c r="G3809" s="1" t="str">
        <f t="shared" si="143"/>
        <v>91/92</v>
      </c>
      <c r="H3809" s="1">
        <v>1620</v>
      </c>
      <c r="I3809" s="1">
        <v>100</v>
      </c>
      <c r="J3809" s="1">
        <v>80</v>
      </c>
      <c r="K3809" s="1" t="s">
        <v>203</v>
      </c>
      <c r="L3809" s="1" t="s">
        <v>4323</v>
      </c>
      <c r="M3809" s="1">
        <v>2014</v>
      </c>
      <c r="N3809" s="1">
        <v>43.071121863059197</v>
      </c>
      <c r="O3809" s="1">
        <v>-81.935565960978906</v>
      </c>
      <c r="P3809" s="1" t="s">
        <v>4363</v>
      </c>
      <c r="Q3809" s="1" t="s">
        <v>4547</v>
      </c>
      <c r="R3809" s="1" t="s">
        <v>22</v>
      </c>
    </row>
    <row r="3810" spans="1:18" hidden="1" x14ac:dyDescent="0.3">
      <c r="A3810" s="1" t="s">
        <v>2941</v>
      </c>
      <c r="B3810" s="1" t="s">
        <v>2941</v>
      </c>
      <c r="C3810" s="1" t="s">
        <v>4545</v>
      </c>
      <c r="D3810" s="1">
        <v>149</v>
      </c>
      <c r="E3810" s="1" t="s">
        <v>4638</v>
      </c>
      <c r="F3810" s="1">
        <v>92</v>
      </c>
      <c r="G3810" s="1" t="str">
        <f t="shared" si="143"/>
        <v>92/92</v>
      </c>
      <c r="H3810" s="1">
        <v>1620</v>
      </c>
      <c r="I3810" s="1">
        <v>100</v>
      </c>
      <c r="J3810" s="1">
        <v>80</v>
      </c>
      <c r="K3810" s="1" t="s">
        <v>203</v>
      </c>
      <c r="L3810" s="1" t="s">
        <v>4323</v>
      </c>
      <c r="M3810" s="1">
        <v>2014</v>
      </c>
      <c r="N3810" s="1">
        <v>43.068035804763802</v>
      </c>
      <c r="O3810" s="1">
        <v>-81.935666402088401</v>
      </c>
      <c r="P3810" s="1" t="s">
        <v>4363</v>
      </c>
      <c r="Q3810" s="1" t="s">
        <v>4547</v>
      </c>
      <c r="R3810" s="1" t="s">
        <v>22</v>
      </c>
    </row>
    <row r="3811" spans="1:18" hidden="1" x14ac:dyDescent="0.3">
      <c r="A3811" s="1" t="s">
        <v>2941</v>
      </c>
      <c r="B3811" s="1" t="s">
        <v>2941</v>
      </c>
      <c r="C3811" s="1" t="s">
        <v>5119</v>
      </c>
      <c r="D3811" s="1">
        <v>269.95999999999998</v>
      </c>
      <c r="E3811" s="1" t="s">
        <v>5120</v>
      </c>
      <c r="F3811" s="1">
        <v>1</v>
      </c>
      <c r="G3811" s="1" t="str">
        <f t="shared" ref="G3811:G3842" si="144">F3811&amp;"/"&amp;140</f>
        <v>1/140</v>
      </c>
      <c r="H3811" s="1">
        <v>1824</v>
      </c>
      <c r="I3811" s="1">
        <v>101</v>
      </c>
      <c r="J3811" s="1">
        <v>99.5</v>
      </c>
      <c r="K3811" s="1" t="s">
        <v>866</v>
      </c>
      <c r="L3811" s="1" t="s">
        <v>2044</v>
      </c>
      <c r="M3811" s="1">
        <v>2015</v>
      </c>
      <c r="N3811" s="1">
        <v>43.836780796369197</v>
      </c>
      <c r="O3811" s="1">
        <v>-81.676663563986395</v>
      </c>
      <c r="Q3811" s="1" t="s">
        <v>5121</v>
      </c>
      <c r="R3811" s="1" t="s">
        <v>22</v>
      </c>
    </row>
    <row r="3812" spans="1:18" hidden="1" x14ac:dyDescent="0.3">
      <c r="A3812" s="1" t="s">
        <v>2941</v>
      </c>
      <c r="B3812" s="1" t="s">
        <v>2941</v>
      </c>
      <c r="C3812" s="1" t="s">
        <v>5119</v>
      </c>
      <c r="D3812" s="1">
        <v>269.95999999999998</v>
      </c>
      <c r="E3812" s="1" t="s">
        <v>5122</v>
      </c>
      <c r="F3812" s="1">
        <v>2</v>
      </c>
      <c r="G3812" s="1" t="str">
        <f t="shared" si="144"/>
        <v>2/140</v>
      </c>
      <c r="H3812" s="1">
        <v>1824</v>
      </c>
      <c r="I3812" s="1">
        <v>101</v>
      </c>
      <c r="J3812" s="1">
        <v>99.5</v>
      </c>
      <c r="K3812" s="1" t="s">
        <v>866</v>
      </c>
      <c r="L3812" s="1" t="s">
        <v>2044</v>
      </c>
      <c r="M3812" s="1">
        <v>2015</v>
      </c>
      <c r="N3812" s="1">
        <v>43.8358136052654</v>
      </c>
      <c r="O3812" s="1">
        <v>-81.672682101997196</v>
      </c>
      <c r="Q3812" s="1" t="s">
        <v>5121</v>
      </c>
      <c r="R3812" s="1" t="s">
        <v>22</v>
      </c>
    </row>
    <row r="3813" spans="1:18" hidden="1" x14ac:dyDescent="0.3">
      <c r="A3813" s="1" t="s">
        <v>2941</v>
      </c>
      <c r="B3813" s="1" t="s">
        <v>2941</v>
      </c>
      <c r="C3813" s="1" t="s">
        <v>5119</v>
      </c>
      <c r="D3813" s="1">
        <v>269.95999999999998</v>
      </c>
      <c r="E3813" s="1" t="s">
        <v>5123</v>
      </c>
      <c r="F3813" s="1">
        <v>3</v>
      </c>
      <c r="G3813" s="1" t="str">
        <f t="shared" si="144"/>
        <v>3/140</v>
      </c>
      <c r="H3813" s="1">
        <v>1824</v>
      </c>
      <c r="I3813" s="1">
        <v>101</v>
      </c>
      <c r="J3813" s="1">
        <v>99.5</v>
      </c>
      <c r="K3813" s="1" t="s">
        <v>866</v>
      </c>
      <c r="L3813" s="1" t="s">
        <v>2044</v>
      </c>
      <c r="M3813" s="1">
        <v>2015</v>
      </c>
      <c r="N3813" s="1">
        <v>43.828609071957601</v>
      </c>
      <c r="O3813" s="1">
        <v>-81.650418152597794</v>
      </c>
      <c r="Q3813" s="1" t="s">
        <v>5121</v>
      </c>
      <c r="R3813" s="1" t="s">
        <v>22</v>
      </c>
    </row>
    <row r="3814" spans="1:18" hidden="1" x14ac:dyDescent="0.3">
      <c r="A3814" s="1" t="s">
        <v>2941</v>
      </c>
      <c r="B3814" s="1" t="s">
        <v>2941</v>
      </c>
      <c r="C3814" s="1" t="s">
        <v>5119</v>
      </c>
      <c r="D3814" s="1">
        <v>269.95999999999998</v>
      </c>
      <c r="E3814" s="1" t="s">
        <v>5124</v>
      </c>
      <c r="F3814" s="1">
        <v>4</v>
      </c>
      <c r="G3814" s="1" t="str">
        <f t="shared" si="144"/>
        <v>4/140</v>
      </c>
      <c r="H3814" s="1">
        <v>1824</v>
      </c>
      <c r="I3814" s="1">
        <v>101</v>
      </c>
      <c r="J3814" s="1">
        <v>99.5</v>
      </c>
      <c r="K3814" s="1" t="s">
        <v>866</v>
      </c>
      <c r="L3814" s="1" t="s">
        <v>2044</v>
      </c>
      <c r="M3814" s="1">
        <v>2015</v>
      </c>
      <c r="N3814" s="1">
        <v>43.829740347229702</v>
      </c>
      <c r="O3814" s="1">
        <v>-81.646324228379697</v>
      </c>
      <c r="Q3814" s="1" t="s">
        <v>5121</v>
      </c>
      <c r="R3814" s="1" t="s">
        <v>22</v>
      </c>
    </row>
    <row r="3815" spans="1:18" hidden="1" x14ac:dyDescent="0.3">
      <c r="A3815" s="1" t="s">
        <v>2941</v>
      </c>
      <c r="B3815" s="1" t="s">
        <v>2941</v>
      </c>
      <c r="C3815" s="1" t="s">
        <v>5119</v>
      </c>
      <c r="D3815" s="1">
        <v>269.95999999999998</v>
      </c>
      <c r="E3815" s="1" t="s">
        <v>5125</v>
      </c>
      <c r="F3815" s="1">
        <v>5</v>
      </c>
      <c r="G3815" s="1" t="str">
        <f t="shared" si="144"/>
        <v>5/140</v>
      </c>
      <c r="H3815" s="1">
        <v>1824</v>
      </c>
      <c r="I3815" s="1">
        <v>101</v>
      </c>
      <c r="J3815" s="1">
        <v>99.5</v>
      </c>
      <c r="K3815" s="1" t="s">
        <v>866</v>
      </c>
      <c r="L3815" s="1" t="s">
        <v>2044</v>
      </c>
      <c r="M3815" s="1">
        <v>2015</v>
      </c>
      <c r="N3815" s="1">
        <v>43.827757341117</v>
      </c>
      <c r="O3815" s="1">
        <v>-81.643123832850804</v>
      </c>
      <c r="Q3815" s="1" t="s">
        <v>5121</v>
      </c>
      <c r="R3815" s="1" t="s">
        <v>22</v>
      </c>
    </row>
    <row r="3816" spans="1:18" hidden="1" x14ac:dyDescent="0.3">
      <c r="A3816" s="1" t="s">
        <v>2941</v>
      </c>
      <c r="B3816" s="1" t="s">
        <v>2941</v>
      </c>
      <c r="C3816" s="1" t="s">
        <v>5119</v>
      </c>
      <c r="D3816" s="1">
        <v>269.95999999999998</v>
      </c>
      <c r="E3816" s="1" t="s">
        <v>5126</v>
      </c>
      <c r="F3816" s="1">
        <v>6</v>
      </c>
      <c r="G3816" s="1" t="str">
        <f t="shared" si="144"/>
        <v>6/140</v>
      </c>
      <c r="H3816" s="1">
        <v>1824</v>
      </c>
      <c r="I3816" s="1">
        <v>101</v>
      </c>
      <c r="J3816" s="1">
        <v>99.5</v>
      </c>
      <c r="K3816" s="1" t="s">
        <v>866</v>
      </c>
      <c r="L3816" s="1" t="s">
        <v>2044</v>
      </c>
      <c r="M3816" s="1">
        <v>2015</v>
      </c>
      <c r="N3816" s="1">
        <v>43.832859025111098</v>
      </c>
      <c r="O3816" s="1">
        <v>-81.631910542339597</v>
      </c>
      <c r="Q3816" s="1" t="s">
        <v>5121</v>
      </c>
      <c r="R3816" s="1" t="s">
        <v>22</v>
      </c>
    </row>
    <row r="3817" spans="1:18" hidden="1" x14ac:dyDescent="0.3">
      <c r="A3817" s="1" t="s">
        <v>2941</v>
      </c>
      <c r="B3817" s="1" t="s">
        <v>2941</v>
      </c>
      <c r="C3817" s="1" t="s">
        <v>5119</v>
      </c>
      <c r="D3817" s="1">
        <v>269.95999999999998</v>
      </c>
      <c r="E3817" s="1" t="s">
        <v>5127</v>
      </c>
      <c r="F3817" s="1">
        <v>7</v>
      </c>
      <c r="G3817" s="1" t="str">
        <f t="shared" si="144"/>
        <v>7/140</v>
      </c>
      <c r="H3817" s="1">
        <v>1824</v>
      </c>
      <c r="I3817" s="1">
        <v>101</v>
      </c>
      <c r="J3817" s="1">
        <v>99.5</v>
      </c>
      <c r="K3817" s="1" t="s">
        <v>866</v>
      </c>
      <c r="L3817" s="1" t="s">
        <v>2044</v>
      </c>
      <c r="M3817" s="1">
        <v>2015</v>
      </c>
      <c r="N3817" s="1">
        <v>43.829732911721401</v>
      </c>
      <c r="O3817" s="1">
        <v>-81.633206869717995</v>
      </c>
      <c r="Q3817" s="1" t="s">
        <v>5121</v>
      </c>
      <c r="R3817" s="1" t="s">
        <v>22</v>
      </c>
    </row>
    <row r="3818" spans="1:18" hidden="1" x14ac:dyDescent="0.3">
      <c r="A3818" s="1" t="s">
        <v>2941</v>
      </c>
      <c r="B3818" s="1" t="s">
        <v>2941</v>
      </c>
      <c r="C3818" s="1" t="s">
        <v>5119</v>
      </c>
      <c r="D3818" s="1">
        <v>269.95999999999998</v>
      </c>
      <c r="E3818" s="1" t="s">
        <v>5128</v>
      </c>
      <c r="F3818" s="1">
        <v>8</v>
      </c>
      <c r="G3818" s="1" t="str">
        <f t="shared" si="144"/>
        <v>8/140</v>
      </c>
      <c r="H3818" s="1">
        <v>1824</v>
      </c>
      <c r="I3818" s="1">
        <v>101</v>
      </c>
      <c r="J3818" s="1">
        <v>99.5</v>
      </c>
      <c r="K3818" s="1" t="s">
        <v>866</v>
      </c>
      <c r="L3818" s="1" t="s">
        <v>2044</v>
      </c>
      <c r="M3818" s="1">
        <v>2015</v>
      </c>
      <c r="N3818" s="1">
        <v>43.829621378420597</v>
      </c>
      <c r="O3818" s="1">
        <v>-81.6292584471894</v>
      </c>
      <c r="Q3818" s="1" t="s">
        <v>5121</v>
      </c>
      <c r="R3818" s="1" t="s">
        <v>22</v>
      </c>
    </row>
    <row r="3819" spans="1:18" hidden="1" x14ac:dyDescent="0.3">
      <c r="A3819" s="1" t="s">
        <v>2941</v>
      </c>
      <c r="B3819" s="1" t="s">
        <v>2941</v>
      </c>
      <c r="C3819" s="1" t="s">
        <v>5119</v>
      </c>
      <c r="D3819" s="1">
        <v>269.95999999999998</v>
      </c>
      <c r="E3819" s="1" t="s">
        <v>5129</v>
      </c>
      <c r="F3819" s="1">
        <v>9</v>
      </c>
      <c r="G3819" s="1" t="str">
        <f t="shared" si="144"/>
        <v>9/140</v>
      </c>
      <c r="H3819" s="1">
        <v>1824</v>
      </c>
      <c r="I3819" s="1">
        <v>101</v>
      </c>
      <c r="J3819" s="1">
        <v>99.5</v>
      </c>
      <c r="K3819" s="1" t="s">
        <v>866</v>
      </c>
      <c r="L3819" s="1" t="s">
        <v>2044</v>
      </c>
      <c r="M3819" s="1">
        <v>2015</v>
      </c>
      <c r="N3819" s="1">
        <v>43.8260959605281</v>
      </c>
      <c r="O3819" s="1">
        <v>-81.6288959624369</v>
      </c>
      <c r="Q3819" s="1" t="s">
        <v>5121</v>
      </c>
      <c r="R3819" s="1" t="s">
        <v>22</v>
      </c>
    </row>
    <row r="3820" spans="1:18" hidden="1" x14ac:dyDescent="0.3">
      <c r="A3820" s="1" t="s">
        <v>2941</v>
      </c>
      <c r="B3820" s="1" t="s">
        <v>2941</v>
      </c>
      <c r="C3820" s="1" t="s">
        <v>5119</v>
      </c>
      <c r="D3820" s="1">
        <v>269.95999999999998</v>
      </c>
      <c r="E3820" s="1" t="s">
        <v>5130</v>
      </c>
      <c r="F3820" s="1">
        <v>10</v>
      </c>
      <c r="G3820" s="1" t="str">
        <f t="shared" si="144"/>
        <v>10/140</v>
      </c>
      <c r="H3820" s="1">
        <v>1824</v>
      </c>
      <c r="I3820" s="1">
        <v>101</v>
      </c>
      <c r="J3820" s="1">
        <v>99.5</v>
      </c>
      <c r="K3820" s="1" t="s">
        <v>866</v>
      </c>
      <c r="L3820" s="1" t="s">
        <v>2044</v>
      </c>
      <c r="M3820" s="1">
        <v>2015</v>
      </c>
      <c r="N3820" s="1">
        <v>43.818332207875301</v>
      </c>
      <c r="O3820" s="1">
        <v>-81.618901564410606</v>
      </c>
      <c r="Q3820" s="1" t="s">
        <v>5121</v>
      </c>
      <c r="R3820" s="1" t="s">
        <v>22</v>
      </c>
    </row>
    <row r="3821" spans="1:18" hidden="1" x14ac:dyDescent="0.3">
      <c r="A3821" s="1" t="s">
        <v>2941</v>
      </c>
      <c r="B3821" s="1" t="s">
        <v>2941</v>
      </c>
      <c r="C3821" s="1" t="s">
        <v>5119</v>
      </c>
      <c r="D3821" s="1">
        <v>269.95999999999998</v>
      </c>
      <c r="E3821" s="1" t="s">
        <v>5131</v>
      </c>
      <c r="F3821" s="1">
        <v>11</v>
      </c>
      <c r="G3821" s="1" t="str">
        <f t="shared" si="144"/>
        <v>11/140</v>
      </c>
      <c r="H3821" s="1">
        <v>1824</v>
      </c>
      <c r="I3821" s="1">
        <v>101</v>
      </c>
      <c r="J3821" s="1">
        <v>99.5</v>
      </c>
      <c r="K3821" s="1" t="s">
        <v>866</v>
      </c>
      <c r="L3821" s="1" t="s">
        <v>2044</v>
      </c>
      <c r="M3821" s="1">
        <v>2015</v>
      </c>
      <c r="N3821" s="1">
        <v>43.814654860199703</v>
      </c>
      <c r="O3821" s="1">
        <v>-81.620927503591204</v>
      </c>
      <c r="Q3821" s="1" t="s">
        <v>5121</v>
      </c>
      <c r="R3821" s="1" t="s">
        <v>22</v>
      </c>
    </row>
    <row r="3822" spans="1:18" hidden="1" x14ac:dyDescent="0.3">
      <c r="A3822" s="1" t="s">
        <v>2941</v>
      </c>
      <c r="B3822" s="1" t="s">
        <v>2941</v>
      </c>
      <c r="C3822" s="1" t="s">
        <v>5119</v>
      </c>
      <c r="D3822" s="1">
        <v>269.95999999999998</v>
      </c>
      <c r="E3822" s="1" t="s">
        <v>5132</v>
      </c>
      <c r="F3822" s="1">
        <v>12</v>
      </c>
      <c r="G3822" s="1" t="str">
        <f t="shared" si="144"/>
        <v>12/140</v>
      </c>
      <c r="H3822" s="1">
        <v>1824</v>
      </c>
      <c r="I3822" s="1">
        <v>101</v>
      </c>
      <c r="J3822" s="1">
        <v>99.5</v>
      </c>
      <c r="K3822" s="1" t="s">
        <v>866</v>
      </c>
      <c r="L3822" s="1" t="s">
        <v>2044</v>
      </c>
      <c r="M3822" s="1">
        <v>2015</v>
      </c>
      <c r="N3822" s="1">
        <v>43.861120653352998</v>
      </c>
      <c r="O3822" s="1">
        <v>-81.665463304923406</v>
      </c>
      <c r="Q3822" s="1" t="s">
        <v>5121</v>
      </c>
      <c r="R3822" s="1" t="s">
        <v>22</v>
      </c>
    </row>
    <row r="3823" spans="1:18" hidden="1" x14ac:dyDescent="0.3">
      <c r="A3823" s="1" t="s">
        <v>2941</v>
      </c>
      <c r="B3823" s="1" t="s">
        <v>2941</v>
      </c>
      <c r="C3823" s="1" t="s">
        <v>5119</v>
      </c>
      <c r="D3823" s="1">
        <v>269.95999999999998</v>
      </c>
      <c r="E3823" s="1" t="s">
        <v>5133</v>
      </c>
      <c r="F3823" s="1">
        <v>13</v>
      </c>
      <c r="G3823" s="1" t="str">
        <f t="shared" si="144"/>
        <v>13/140</v>
      </c>
      <c r="H3823" s="1">
        <v>1824</v>
      </c>
      <c r="I3823" s="1">
        <v>101</v>
      </c>
      <c r="J3823" s="1">
        <v>99.5</v>
      </c>
      <c r="K3823" s="1" t="s">
        <v>866</v>
      </c>
      <c r="L3823" s="1" t="s">
        <v>2044</v>
      </c>
      <c r="M3823" s="1">
        <v>2015</v>
      </c>
      <c r="N3823" s="1">
        <v>43.853652556946201</v>
      </c>
      <c r="O3823" s="1">
        <v>-81.647210036368193</v>
      </c>
      <c r="Q3823" s="1" t="s">
        <v>5121</v>
      </c>
      <c r="R3823" s="1" t="s">
        <v>22</v>
      </c>
    </row>
    <row r="3824" spans="1:18" hidden="1" x14ac:dyDescent="0.3">
      <c r="A3824" s="1" t="s">
        <v>2941</v>
      </c>
      <c r="B3824" s="1" t="s">
        <v>2941</v>
      </c>
      <c r="C3824" s="1" t="s">
        <v>5119</v>
      </c>
      <c r="D3824" s="1">
        <v>269.95999999999998</v>
      </c>
      <c r="E3824" s="1" t="s">
        <v>5134</v>
      </c>
      <c r="F3824" s="1">
        <v>14</v>
      </c>
      <c r="G3824" s="1" t="str">
        <f t="shared" si="144"/>
        <v>14/140</v>
      </c>
      <c r="H3824" s="1">
        <v>1824</v>
      </c>
      <c r="I3824" s="1">
        <v>101</v>
      </c>
      <c r="J3824" s="1">
        <v>99.5</v>
      </c>
      <c r="K3824" s="1" t="s">
        <v>866</v>
      </c>
      <c r="L3824" s="1" t="s">
        <v>2044</v>
      </c>
      <c r="M3824" s="1">
        <v>2015</v>
      </c>
      <c r="N3824" s="1">
        <v>43.855001184630801</v>
      </c>
      <c r="O3824" s="1">
        <v>-81.643791160340498</v>
      </c>
      <c r="Q3824" s="1" t="s">
        <v>5121</v>
      </c>
      <c r="R3824" s="1" t="s">
        <v>22</v>
      </c>
    </row>
    <row r="3825" spans="1:18" hidden="1" x14ac:dyDescent="0.3">
      <c r="A3825" s="1" t="s">
        <v>2941</v>
      </c>
      <c r="B3825" s="1" t="s">
        <v>2941</v>
      </c>
      <c r="C3825" s="1" t="s">
        <v>5119</v>
      </c>
      <c r="D3825" s="1">
        <v>269.95999999999998</v>
      </c>
      <c r="E3825" s="1" t="s">
        <v>5135</v>
      </c>
      <c r="F3825" s="1">
        <v>15</v>
      </c>
      <c r="G3825" s="1" t="str">
        <f t="shared" si="144"/>
        <v>15/140</v>
      </c>
      <c r="H3825" s="1">
        <v>1824</v>
      </c>
      <c r="I3825" s="1">
        <v>101</v>
      </c>
      <c r="J3825" s="1">
        <v>99.5</v>
      </c>
      <c r="K3825" s="1" t="s">
        <v>866</v>
      </c>
      <c r="L3825" s="1" t="s">
        <v>2044</v>
      </c>
      <c r="M3825" s="1">
        <v>2015</v>
      </c>
      <c r="N3825" s="1">
        <v>43.850556101773201</v>
      </c>
      <c r="O3825" s="1">
        <v>-81.642925305393305</v>
      </c>
      <c r="Q3825" s="1" t="s">
        <v>5121</v>
      </c>
      <c r="R3825" s="1" t="s">
        <v>22</v>
      </c>
    </row>
    <row r="3826" spans="1:18" hidden="1" x14ac:dyDescent="0.3">
      <c r="A3826" s="1" t="s">
        <v>2941</v>
      </c>
      <c r="B3826" s="1" t="s">
        <v>2941</v>
      </c>
      <c r="C3826" s="1" t="s">
        <v>5119</v>
      </c>
      <c r="D3826" s="1">
        <v>269.95999999999998</v>
      </c>
      <c r="E3826" s="1" t="s">
        <v>5136</v>
      </c>
      <c r="F3826" s="1">
        <v>16</v>
      </c>
      <c r="G3826" s="1" t="str">
        <f t="shared" si="144"/>
        <v>16/140</v>
      </c>
      <c r="H3826" s="1">
        <v>1824</v>
      </c>
      <c r="I3826" s="1">
        <v>101</v>
      </c>
      <c r="J3826" s="1">
        <v>99.5</v>
      </c>
      <c r="K3826" s="1" t="s">
        <v>866</v>
      </c>
      <c r="L3826" s="1" t="s">
        <v>2044</v>
      </c>
      <c r="M3826" s="1">
        <v>2015</v>
      </c>
      <c r="N3826" s="1">
        <v>43.8550888338482</v>
      </c>
      <c r="O3826" s="1">
        <v>-81.638993997099107</v>
      </c>
      <c r="Q3826" s="1" t="s">
        <v>5121</v>
      </c>
      <c r="R3826" s="1" t="s">
        <v>22</v>
      </c>
    </row>
    <row r="3827" spans="1:18" hidden="1" x14ac:dyDescent="0.3">
      <c r="A3827" s="1" t="s">
        <v>2941</v>
      </c>
      <c r="B3827" s="1" t="s">
        <v>2941</v>
      </c>
      <c r="C3827" s="1" t="s">
        <v>5119</v>
      </c>
      <c r="D3827" s="1">
        <v>269.95999999999998</v>
      </c>
      <c r="E3827" s="1" t="s">
        <v>5137</v>
      </c>
      <c r="F3827" s="1">
        <v>17</v>
      </c>
      <c r="G3827" s="1" t="str">
        <f t="shared" si="144"/>
        <v>17/140</v>
      </c>
      <c r="H3827" s="1">
        <v>1824</v>
      </c>
      <c r="I3827" s="1">
        <v>101</v>
      </c>
      <c r="J3827" s="1">
        <v>99.5</v>
      </c>
      <c r="K3827" s="1" t="s">
        <v>866</v>
      </c>
      <c r="L3827" s="1" t="s">
        <v>2044</v>
      </c>
      <c r="M3827" s="1">
        <v>2015</v>
      </c>
      <c r="N3827" s="1">
        <v>43.847951534095699</v>
      </c>
      <c r="O3827" s="1">
        <v>-81.637201565966805</v>
      </c>
      <c r="Q3827" s="1" t="s">
        <v>5121</v>
      </c>
      <c r="R3827" s="1" t="s">
        <v>22</v>
      </c>
    </row>
    <row r="3828" spans="1:18" hidden="1" x14ac:dyDescent="0.3">
      <c r="A3828" s="1" t="s">
        <v>2941</v>
      </c>
      <c r="B3828" s="1" t="s">
        <v>2941</v>
      </c>
      <c r="C3828" s="1" t="s">
        <v>5119</v>
      </c>
      <c r="D3828" s="1">
        <v>269.95999999999998</v>
      </c>
      <c r="E3828" s="1" t="s">
        <v>5138</v>
      </c>
      <c r="F3828" s="1">
        <v>18</v>
      </c>
      <c r="G3828" s="1" t="str">
        <f t="shared" si="144"/>
        <v>18/140</v>
      </c>
      <c r="H3828" s="1">
        <v>1824</v>
      </c>
      <c r="I3828" s="1">
        <v>101</v>
      </c>
      <c r="J3828" s="1">
        <v>99.5</v>
      </c>
      <c r="K3828" s="1" t="s">
        <v>866</v>
      </c>
      <c r="L3828" s="1" t="s">
        <v>2044</v>
      </c>
      <c r="M3828" s="1">
        <v>2015</v>
      </c>
      <c r="N3828" s="1">
        <v>43.847398109796202</v>
      </c>
      <c r="O3828" s="1">
        <v>-81.631936967470907</v>
      </c>
      <c r="Q3828" s="1" t="s">
        <v>5121</v>
      </c>
      <c r="R3828" s="1" t="s">
        <v>22</v>
      </c>
    </row>
    <row r="3829" spans="1:18" hidden="1" x14ac:dyDescent="0.3">
      <c r="A3829" s="1" t="s">
        <v>2941</v>
      </c>
      <c r="B3829" s="1" t="s">
        <v>2941</v>
      </c>
      <c r="C3829" s="1" t="s">
        <v>5119</v>
      </c>
      <c r="D3829" s="1">
        <v>269.95999999999998</v>
      </c>
      <c r="E3829" s="1" t="s">
        <v>5139</v>
      </c>
      <c r="F3829" s="1">
        <v>19</v>
      </c>
      <c r="G3829" s="1" t="str">
        <f t="shared" si="144"/>
        <v>19/140</v>
      </c>
      <c r="H3829" s="1">
        <v>1824</v>
      </c>
      <c r="I3829" s="1">
        <v>101</v>
      </c>
      <c r="J3829" s="1">
        <v>99.5</v>
      </c>
      <c r="K3829" s="1" t="s">
        <v>866</v>
      </c>
      <c r="L3829" s="1" t="s">
        <v>2044</v>
      </c>
      <c r="M3829" s="1">
        <v>2015</v>
      </c>
      <c r="N3829" s="1">
        <v>43.851412719679502</v>
      </c>
      <c r="O3829" s="1">
        <v>-81.630408927442602</v>
      </c>
      <c r="Q3829" s="1" t="s">
        <v>5121</v>
      </c>
      <c r="R3829" s="1" t="s">
        <v>22</v>
      </c>
    </row>
    <row r="3830" spans="1:18" hidden="1" x14ac:dyDescent="0.3">
      <c r="A3830" s="1" t="s">
        <v>2941</v>
      </c>
      <c r="B3830" s="1" t="s">
        <v>2941</v>
      </c>
      <c r="C3830" s="1" t="s">
        <v>5119</v>
      </c>
      <c r="D3830" s="1">
        <v>269.95999999999998</v>
      </c>
      <c r="E3830" s="1" t="s">
        <v>5140</v>
      </c>
      <c r="F3830" s="1">
        <v>20</v>
      </c>
      <c r="G3830" s="1" t="str">
        <f t="shared" si="144"/>
        <v>20/140</v>
      </c>
      <c r="H3830" s="1">
        <v>1824</v>
      </c>
      <c r="I3830" s="1">
        <v>101</v>
      </c>
      <c r="J3830" s="1">
        <v>99.5</v>
      </c>
      <c r="K3830" s="1" t="s">
        <v>866</v>
      </c>
      <c r="L3830" s="1" t="s">
        <v>2044</v>
      </c>
      <c r="M3830" s="1">
        <v>2015</v>
      </c>
      <c r="N3830" s="1">
        <v>43.859630225076302</v>
      </c>
      <c r="O3830" s="1">
        <v>-81.626999707254598</v>
      </c>
      <c r="Q3830" s="1" t="s">
        <v>5121</v>
      </c>
      <c r="R3830" s="1" t="s">
        <v>22</v>
      </c>
    </row>
    <row r="3831" spans="1:18" hidden="1" x14ac:dyDescent="0.3">
      <c r="A3831" s="1" t="s">
        <v>2941</v>
      </c>
      <c r="B3831" s="1" t="s">
        <v>2941</v>
      </c>
      <c r="C3831" s="1" t="s">
        <v>5119</v>
      </c>
      <c r="D3831" s="1">
        <v>269.95999999999998</v>
      </c>
      <c r="E3831" s="1" t="s">
        <v>5141</v>
      </c>
      <c r="F3831" s="1">
        <v>21</v>
      </c>
      <c r="G3831" s="1" t="str">
        <f t="shared" si="144"/>
        <v>21/140</v>
      </c>
      <c r="H3831" s="1">
        <v>1903</v>
      </c>
      <c r="I3831" s="1">
        <v>101</v>
      </c>
      <c r="J3831" s="1">
        <v>99.5</v>
      </c>
      <c r="K3831" s="1" t="s">
        <v>866</v>
      </c>
      <c r="L3831" s="1" t="s">
        <v>2044</v>
      </c>
      <c r="M3831" s="1">
        <v>2015</v>
      </c>
      <c r="N3831" s="1">
        <v>43.870594287464598</v>
      </c>
      <c r="O3831" s="1">
        <v>-81.627309166251905</v>
      </c>
      <c r="Q3831" s="1" t="s">
        <v>5121</v>
      </c>
      <c r="R3831" s="1" t="s">
        <v>22</v>
      </c>
    </row>
    <row r="3832" spans="1:18" hidden="1" x14ac:dyDescent="0.3">
      <c r="A3832" s="1" t="s">
        <v>2941</v>
      </c>
      <c r="B3832" s="1" t="s">
        <v>2941</v>
      </c>
      <c r="C3832" s="1" t="s">
        <v>5119</v>
      </c>
      <c r="D3832" s="1">
        <v>269.95999999999998</v>
      </c>
      <c r="E3832" s="1" t="s">
        <v>5142</v>
      </c>
      <c r="F3832" s="1">
        <v>22</v>
      </c>
      <c r="G3832" s="1" t="str">
        <f t="shared" si="144"/>
        <v>22/140</v>
      </c>
      <c r="H3832" s="1">
        <v>1903</v>
      </c>
      <c r="I3832" s="1">
        <v>101</v>
      </c>
      <c r="J3832" s="1">
        <v>99.5</v>
      </c>
      <c r="K3832" s="1" t="s">
        <v>866</v>
      </c>
      <c r="L3832" s="1" t="s">
        <v>2044</v>
      </c>
      <c r="M3832" s="1">
        <v>2015</v>
      </c>
      <c r="N3832" s="1">
        <v>43.873595014793999</v>
      </c>
      <c r="O3832" s="1">
        <v>-81.626816178649406</v>
      </c>
      <c r="Q3832" s="1" t="s">
        <v>5121</v>
      </c>
      <c r="R3832" s="1" t="s">
        <v>22</v>
      </c>
    </row>
    <row r="3833" spans="1:18" hidden="1" x14ac:dyDescent="0.3">
      <c r="A3833" s="1" t="s">
        <v>2941</v>
      </c>
      <c r="B3833" s="1" t="s">
        <v>2941</v>
      </c>
      <c r="C3833" s="1" t="s">
        <v>5119</v>
      </c>
      <c r="D3833" s="1">
        <v>269.95999999999998</v>
      </c>
      <c r="E3833" s="1" t="s">
        <v>5143</v>
      </c>
      <c r="F3833" s="1">
        <v>23</v>
      </c>
      <c r="G3833" s="1" t="str">
        <f t="shared" si="144"/>
        <v>23/140</v>
      </c>
      <c r="H3833" s="1">
        <v>1903</v>
      </c>
      <c r="I3833" s="1">
        <v>101</v>
      </c>
      <c r="J3833" s="1">
        <v>99.5</v>
      </c>
      <c r="K3833" s="1" t="s">
        <v>866</v>
      </c>
      <c r="L3833" s="1" t="s">
        <v>2044</v>
      </c>
      <c r="M3833" s="1">
        <v>2015</v>
      </c>
      <c r="N3833" s="1">
        <v>43.885125458946703</v>
      </c>
      <c r="O3833" s="1">
        <v>-81.626170149367496</v>
      </c>
      <c r="Q3833" s="1" t="s">
        <v>5121</v>
      </c>
      <c r="R3833" s="1" t="s">
        <v>22</v>
      </c>
    </row>
    <row r="3834" spans="1:18" hidden="1" x14ac:dyDescent="0.3">
      <c r="A3834" s="1" t="s">
        <v>2941</v>
      </c>
      <c r="B3834" s="1" t="s">
        <v>2941</v>
      </c>
      <c r="C3834" s="1" t="s">
        <v>5119</v>
      </c>
      <c r="D3834" s="1">
        <v>269.95999999999998</v>
      </c>
      <c r="E3834" s="1" t="s">
        <v>5144</v>
      </c>
      <c r="F3834" s="1">
        <v>24</v>
      </c>
      <c r="G3834" s="1" t="str">
        <f t="shared" si="144"/>
        <v>24/140</v>
      </c>
      <c r="H3834" s="1">
        <v>1903</v>
      </c>
      <c r="I3834" s="1">
        <v>101</v>
      </c>
      <c r="J3834" s="1">
        <v>99.5</v>
      </c>
      <c r="K3834" s="1" t="s">
        <v>866</v>
      </c>
      <c r="L3834" s="1" t="s">
        <v>2044</v>
      </c>
      <c r="M3834" s="1">
        <v>2015</v>
      </c>
      <c r="N3834" s="1">
        <v>43.8845737039033</v>
      </c>
      <c r="O3834" s="1">
        <v>-81.622127411255804</v>
      </c>
      <c r="Q3834" s="1" t="s">
        <v>5121</v>
      </c>
      <c r="R3834" s="1" t="s">
        <v>22</v>
      </c>
    </row>
    <row r="3835" spans="1:18" hidden="1" x14ac:dyDescent="0.3">
      <c r="A3835" s="1" t="s">
        <v>2941</v>
      </c>
      <c r="B3835" s="1" t="s">
        <v>2941</v>
      </c>
      <c r="C3835" s="1" t="s">
        <v>5119</v>
      </c>
      <c r="D3835" s="1">
        <v>269.95999999999998</v>
      </c>
      <c r="E3835" s="1" t="s">
        <v>5145</v>
      </c>
      <c r="F3835" s="1">
        <v>25</v>
      </c>
      <c r="G3835" s="1" t="str">
        <f t="shared" si="144"/>
        <v>25/140</v>
      </c>
      <c r="H3835" s="1">
        <v>1903</v>
      </c>
      <c r="I3835" s="1">
        <v>101</v>
      </c>
      <c r="J3835" s="1">
        <v>99.5</v>
      </c>
      <c r="K3835" s="1" t="s">
        <v>866</v>
      </c>
      <c r="L3835" s="1" t="s">
        <v>2044</v>
      </c>
      <c r="M3835" s="1">
        <v>2015</v>
      </c>
      <c r="N3835" s="1">
        <v>43.883378943502997</v>
      </c>
      <c r="O3835" s="1">
        <v>-81.618296235987998</v>
      </c>
      <c r="Q3835" s="1" t="s">
        <v>5121</v>
      </c>
      <c r="R3835" s="1" t="s">
        <v>22</v>
      </c>
    </row>
    <row r="3836" spans="1:18" hidden="1" x14ac:dyDescent="0.3">
      <c r="A3836" s="1" t="s">
        <v>2941</v>
      </c>
      <c r="B3836" s="1" t="s">
        <v>2941</v>
      </c>
      <c r="C3836" s="1" t="s">
        <v>5119</v>
      </c>
      <c r="D3836" s="1">
        <v>269.95999999999998</v>
      </c>
      <c r="E3836" s="1" t="s">
        <v>5146</v>
      </c>
      <c r="F3836" s="1">
        <v>26</v>
      </c>
      <c r="G3836" s="1" t="str">
        <f t="shared" si="144"/>
        <v>26/140</v>
      </c>
      <c r="H3836" s="1">
        <v>1903</v>
      </c>
      <c r="I3836" s="1">
        <v>101</v>
      </c>
      <c r="J3836" s="1">
        <v>99.5</v>
      </c>
      <c r="K3836" s="1" t="s">
        <v>866</v>
      </c>
      <c r="L3836" s="1" t="s">
        <v>2044</v>
      </c>
      <c r="M3836" s="1">
        <v>2015</v>
      </c>
      <c r="N3836" s="1">
        <v>43.881182608633097</v>
      </c>
      <c r="O3836" s="1">
        <v>-81.615097294773804</v>
      </c>
      <c r="Q3836" s="1" t="s">
        <v>5121</v>
      </c>
      <c r="R3836" s="1" t="s">
        <v>22</v>
      </c>
    </row>
    <row r="3837" spans="1:18" hidden="1" x14ac:dyDescent="0.3">
      <c r="A3837" s="1" t="s">
        <v>2941</v>
      </c>
      <c r="B3837" s="1" t="s">
        <v>2941</v>
      </c>
      <c r="C3837" s="1" t="s">
        <v>5119</v>
      </c>
      <c r="D3837" s="1">
        <v>269.95999999999998</v>
      </c>
      <c r="E3837" s="1" t="s">
        <v>5147</v>
      </c>
      <c r="F3837" s="1">
        <v>27</v>
      </c>
      <c r="G3837" s="1" t="str">
        <f t="shared" si="144"/>
        <v>27/140</v>
      </c>
      <c r="H3837" s="1">
        <v>1903</v>
      </c>
      <c r="I3837" s="1">
        <v>101</v>
      </c>
      <c r="J3837" s="1">
        <v>99.5</v>
      </c>
      <c r="K3837" s="1" t="s">
        <v>866</v>
      </c>
      <c r="L3837" s="1" t="s">
        <v>2044</v>
      </c>
      <c r="M3837" s="1">
        <v>2015</v>
      </c>
      <c r="N3837" s="1">
        <v>43.906865233721199</v>
      </c>
      <c r="O3837" s="1">
        <v>-81.688051540968104</v>
      </c>
      <c r="Q3837" s="1" t="s">
        <v>5121</v>
      </c>
      <c r="R3837" s="1" t="s">
        <v>22</v>
      </c>
    </row>
    <row r="3838" spans="1:18" hidden="1" x14ac:dyDescent="0.3">
      <c r="A3838" s="1" t="s">
        <v>2941</v>
      </c>
      <c r="B3838" s="1" t="s">
        <v>2941</v>
      </c>
      <c r="C3838" s="1" t="s">
        <v>5119</v>
      </c>
      <c r="D3838" s="1">
        <v>269.95999999999998</v>
      </c>
      <c r="E3838" s="1" t="s">
        <v>5148</v>
      </c>
      <c r="F3838" s="1">
        <v>28</v>
      </c>
      <c r="G3838" s="1" t="str">
        <f t="shared" si="144"/>
        <v>28/140</v>
      </c>
      <c r="H3838" s="1">
        <v>1903</v>
      </c>
      <c r="I3838" s="1">
        <v>101</v>
      </c>
      <c r="J3838" s="1">
        <v>99.5</v>
      </c>
      <c r="K3838" s="1" t="s">
        <v>866</v>
      </c>
      <c r="L3838" s="1" t="s">
        <v>2044</v>
      </c>
      <c r="M3838" s="1">
        <v>2015</v>
      </c>
      <c r="N3838" s="1">
        <v>43.895278496824801</v>
      </c>
      <c r="O3838" s="1">
        <v>-81.611740178422195</v>
      </c>
      <c r="Q3838" s="1" t="s">
        <v>5121</v>
      </c>
      <c r="R3838" s="1" t="s">
        <v>22</v>
      </c>
    </row>
    <row r="3839" spans="1:18" hidden="1" x14ac:dyDescent="0.3">
      <c r="A3839" s="1" t="s">
        <v>2941</v>
      </c>
      <c r="B3839" s="1" t="s">
        <v>2941</v>
      </c>
      <c r="C3839" s="1" t="s">
        <v>5119</v>
      </c>
      <c r="D3839" s="1">
        <v>269.95999999999998</v>
      </c>
      <c r="E3839" s="1" t="s">
        <v>5149</v>
      </c>
      <c r="F3839" s="1">
        <v>29</v>
      </c>
      <c r="G3839" s="1" t="str">
        <f t="shared" si="144"/>
        <v>29/140</v>
      </c>
      <c r="H3839" s="1">
        <v>1903</v>
      </c>
      <c r="I3839" s="1">
        <v>101</v>
      </c>
      <c r="J3839" s="1">
        <v>99.5</v>
      </c>
      <c r="K3839" s="1" t="s">
        <v>866</v>
      </c>
      <c r="L3839" s="1" t="s">
        <v>2044</v>
      </c>
      <c r="M3839" s="1">
        <v>2015</v>
      </c>
      <c r="N3839" s="1">
        <v>43.900510570058401</v>
      </c>
      <c r="O3839" s="1">
        <v>-81.601188248175106</v>
      </c>
      <c r="Q3839" s="1" t="s">
        <v>5121</v>
      </c>
      <c r="R3839" s="1" t="s">
        <v>22</v>
      </c>
    </row>
    <row r="3840" spans="1:18" hidden="1" x14ac:dyDescent="0.3">
      <c r="A3840" s="1" t="s">
        <v>2941</v>
      </c>
      <c r="B3840" s="1" t="s">
        <v>2941</v>
      </c>
      <c r="C3840" s="1" t="s">
        <v>5119</v>
      </c>
      <c r="D3840" s="1">
        <v>269.95999999999998</v>
      </c>
      <c r="E3840" s="1" t="s">
        <v>5150</v>
      </c>
      <c r="F3840" s="1">
        <v>30</v>
      </c>
      <c r="G3840" s="1" t="str">
        <f t="shared" si="144"/>
        <v>30/140</v>
      </c>
      <c r="H3840" s="1">
        <v>1903</v>
      </c>
      <c r="I3840" s="1">
        <v>101</v>
      </c>
      <c r="J3840" s="1">
        <v>99.5</v>
      </c>
      <c r="K3840" s="1" t="s">
        <v>866</v>
      </c>
      <c r="L3840" s="1" t="s">
        <v>2044</v>
      </c>
      <c r="M3840" s="1">
        <v>2015</v>
      </c>
      <c r="N3840" s="1">
        <v>43.900644151421702</v>
      </c>
      <c r="O3840" s="1">
        <v>-81.597243595200197</v>
      </c>
      <c r="Q3840" s="1" t="s">
        <v>5121</v>
      </c>
      <c r="R3840" s="1" t="s">
        <v>22</v>
      </c>
    </row>
    <row r="3841" spans="1:18" hidden="1" x14ac:dyDescent="0.3">
      <c r="A3841" s="1" t="s">
        <v>2941</v>
      </c>
      <c r="B3841" s="1" t="s">
        <v>2941</v>
      </c>
      <c r="C3841" s="1" t="s">
        <v>5119</v>
      </c>
      <c r="D3841" s="1">
        <v>269.95999999999998</v>
      </c>
      <c r="E3841" s="1" t="s">
        <v>5151</v>
      </c>
      <c r="F3841" s="1">
        <v>31</v>
      </c>
      <c r="G3841" s="1" t="str">
        <f t="shared" si="144"/>
        <v>31/140</v>
      </c>
      <c r="H3841" s="1">
        <v>1903</v>
      </c>
      <c r="I3841" s="1">
        <v>101</v>
      </c>
      <c r="J3841" s="1">
        <v>99.5</v>
      </c>
      <c r="K3841" s="1" t="s">
        <v>866</v>
      </c>
      <c r="L3841" s="1" t="s">
        <v>2044</v>
      </c>
      <c r="M3841" s="1">
        <v>2015</v>
      </c>
      <c r="N3841" s="1">
        <v>43.904442250441299</v>
      </c>
      <c r="O3841" s="1">
        <v>-81.598302054739094</v>
      </c>
      <c r="Q3841" s="1" t="s">
        <v>5121</v>
      </c>
      <c r="R3841" s="1" t="s">
        <v>22</v>
      </c>
    </row>
    <row r="3842" spans="1:18" hidden="1" x14ac:dyDescent="0.3">
      <c r="A3842" s="1" t="s">
        <v>2941</v>
      </c>
      <c r="B3842" s="1" t="s">
        <v>2941</v>
      </c>
      <c r="C3842" s="1" t="s">
        <v>5119</v>
      </c>
      <c r="D3842" s="1">
        <v>269.95999999999998</v>
      </c>
      <c r="E3842" s="1" t="s">
        <v>5152</v>
      </c>
      <c r="F3842" s="1">
        <v>32</v>
      </c>
      <c r="G3842" s="1" t="str">
        <f t="shared" si="144"/>
        <v>32/140</v>
      </c>
      <c r="H3842" s="1">
        <v>1903</v>
      </c>
      <c r="I3842" s="1">
        <v>101</v>
      </c>
      <c r="J3842" s="1">
        <v>99.5</v>
      </c>
      <c r="K3842" s="1" t="s">
        <v>866</v>
      </c>
      <c r="L3842" s="1" t="s">
        <v>2044</v>
      </c>
      <c r="M3842" s="1">
        <v>2015</v>
      </c>
      <c r="N3842" s="1">
        <v>43.906622231887397</v>
      </c>
      <c r="O3842" s="1">
        <v>-81.630615989818807</v>
      </c>
      <c r="Q3842" s="1" t="s">
        <v>5121</v>
      </c>
      <c r="R3842" s="1" t="s">
        <v>22</v>
      </c>
    </row>
    <row r="3843" spans="1:18" hidden="1" x14ac:dyDescent="0.3">
      <c r="A3843" s="1" t="s">
        <v>2941</v>
      </c>
      <c r="B3843" s="1" t="s">
        <v>2941</v>
      </c>
      <c r="C3843" s="1" t="s">
        <v>5119</v>
      </c>
      <c r="D3843" s="1">
        <v>269.95999999999998</v>
      </c>
      <c r="E3843" s="1" t="s">
        <v>5153</v>
      </c>
      <c r="F3843" s="1">
        <v>33</v>
      </c>
      <c r="G3843" s="1" t="str">
        <f t="shared" ref="G3843:G3874" si="145">F3843&amp;"/"&amp;140</f>
        <v>33/140</v>
      </c>
      <c r="H3843" s="1">
        <v>1903</v>
      </c>
      <c r="I3843" s="1">
        <v>101</v>
      </c>
      <c r="J3843" s="1">
        <v>99.5</v>
      </c>
      <c r="K3843" s="1" t="s">
        <v>866</v>
      </c>
      <c r="L3843" s="1" t="s">
        <v>2044</v>
      </c>
      <c r="M3843" s="1">
        <v>2015</v>
      </c>
      <c r="N3843" s="1">
        <v>43.903855879840798</v>
      </c>
      <c r="O3843" s="1">
        <v>-81.635238912248298</v>
      </c>
      <c r="Q3843" s="1" t="s">
        <v>5121</v>
      </c>
      <c r="R3843" s="1" t="s">
        <v>22</v>
      </c>
    </row>
    <row r="3844" spans="1:18" hidden="1" x14ac:dyDescent="0.3">
      <c r="A3844" s="1" t="s">
        <v>2941</v>
      </c>
      <c r="B3844" s="1" t="s">
        <v>2941</v>
      </c>
      <c r="C3844" s="1" t="s">
        <v>5119</v>
      </c>
      <c r="D3844" s="1">
        <v>269.95999999999998</v>
      </c>
      <c r="E3844" s="1" t="s">
        <v>5154</v>
      </c>
      <c r="F3844" s="1">
        <v>34</v>
      </c>
      <c r="G3844" s="1" t="str">
        <f t="shared" si="145"/>
        <v>34/140</v>
      </c>
      <c r="H3844" s="1">
        <v>1903</v>
      </c>
      <c r="I3844" s="1">
        <v>101</v>
      </c>
      <c r="J3844" s="1">
        <v>99.5</v>
      </c>
      <c r="K3844" s="1" t="s">
        <v>866</v>
      </c>
      <c r="L3844" s="1" t="s">
        <v>2044</v>
      </c>
      <c r="M3844" s="1">
        <v>2015</v>
      </c>
      <c r="N3844" s="1">
        <v>43.907699267312502</v>
      </c>
      <c r="O3844" s="1">
        <v>-81.634252476394707</v>
      </c>
      <c r="Q3844" s="1" t="s">
        <v>5121</v>
      </c>
      <c r="R3844" s="1" t="s">
        <v>22</v>
      </c>
    </row>
    <row r="3845" spans="1:18" hidden="1" x14ac:dyDescent="0.3">
      <c r="A3845" s="1" t="s">
        <v>2941</v>
      </c>
      <c r="B3845" s="1" t="s">
        <v>2941</v>
      </c>
      <c r="C3845" s="1" t="s">
        <v>5119</v>
      </c>
      <c r="D3845" s="1">
        <v>269.95999999999998</v>
      </c>
      <c r="E3845" s="1" t="s">
        <v>5155</v>
      </c>
      <c r="F3845" s="1">
        <v>35</v>
      </c>
      <c r="G3845" s="1" t="str">
        <f t="shared" si="145"/>
        <v>35/140</v>
      </c>
      <c r="H3845" s="1">
        <v>1903</v>
      </c>
      <c r="I3845" s="1">
        <v>101</v>
      </c>
      <c r="J3845" s="1">
        <v>99.5</v>
      </c>
      <c r="K3845" s="1" t="s">
        <v>866</v>
      </c>
      <c r="L3845" s="1" t="s">
        <v>2044</v>
      </c>
      <c r="M3845" s="1">
        <v>2015</v>
      </c>
      <c r="N3845" s="1">
        <v>43.906774076264497</v>
      </c>
      <c r="O3845" s="1">
        <v>-81.638840398944097</v>
      </c>
      <c r="Q3845" s="1" t="s">
        <v>5121</v>
      </c>
      <c r="R3845" s="1" t="s">
        <v>22</v>
      </c>
    </row>
    <row r="3846" spans="1:18" hidden="1" x14ac:dyDescent="0.3">
      <c r="A3846" s="1" t="s">
        <v>2941</v>
      </c>
      <c r="B3846" s="1" t="s">
        <v>2941</v>
      </c>
      <c r="C3846" s="1" t="s">
        <v>5119</v>
      </c>
      <c r="D3846" s="1">
        <v>269.95999999999998</v>
      </c>
      <c r="E3846" s="1" t="s">
        <v>5156</v>
      </c>
      <c r="F3846" s="1">
        <v>36</v>
      </c>
      <c r="G3846" s="1" t="str">
        <f t="shared" si="145"/>
        <v>36/140</v>
      </c>
      <c r="H3846" s="1">
        <v>1903</v>
      </c>
      <c r="I3846" s="1">
        <v>101</v>
      </c>
      <c r="J3846" s="1">
        <v>99.5</v>
      </c>
      <c r="K3846" s="1" t="s">
        <v>866</v>
      </c>
      <c r="L3846" s="1" t="s">
        <v>2044</v>
      </c>
      <c r="M3846" s="1">
        <v>2015</v>
      </c>
      <c r="N3846" s="1">
        <v>43.907949920004697</v>
      </c>
      <c r="O3846" s="1">
        <v>-81.642636087294804</v>
      </c>
      <c r="Q3846" s="1" t="s">
        <v>5121</v>
      </c>
      <c r="R3846" s="1" t="s">
        <v>22</v>
      </c>
    </row>
    <row r="3847" spans="1:18" hidden="1" x14ac:dyDescent="0.3">
      <c r="A3847" s="1" t="s">
        <v>2941</v>
      </c>
      <c r="B3847" s="1" t="s">
        <v>2941</v>
      </c>
      <c r="C3847" s="1" t="s">
        <v>5119</v>
      </c>
      <c r="D3847" s="1">
        <v>269.95999999999998</v>
      </c>
      <c r="E3847" s="1" t="s">
        <v>5157</v>
      </c>
      <c r="F3847" s="1">
        <v>37</v>
      </c>
      <c r="G3847" s="1" t="str">
        <f t="shared" si="145"/>
        <v>37/140</v>
      </c>
      <c r="H3847" s="1">
        <v>1903</v>
      </c>
      <c r="I3847" s="1">
        <v>101</v>
      </c>
      <c r="J3847" s="1">
        <v>99.5</v>
      </c>
      <c r="K3847" s="1" t="s">
        <v>866</v>
      </c>
      <c r="L3847" s="1" t="s">
        <v>2044</v>
      </c>
      <c r="M3847" s="1">
        <v>2015</v>
      </c>
      <c r="N3847" s="1">
        <v>43.910787186889898</v>
      </c>
      <c r="O3847" s="1">
        <v>-81.645146075613695</v>
      </c>
      <c r="Q3847" s="1" t="s">
        <v>5121</v>
      </c>
      <c r="R3847" s="1" t="s">
        <v>22</v>
      </c>
    </row>
    <row r="3848" spans="1:18" hidden="1" x14ac:dyDescent="0.3">
      <c r="A3848" s="1" t="s">
        <v>2941</v>
      </c>
      <c r="B3848" s="1" t="s">
        <v>2941</v>
      </c>
      <c r="C3848" s="1" t="s">
        <v>5119</v>
      </c>
      <c r="D3848" s="1">
        <v>269.95999999999998</v>
      </c>
      <c r="E3848" s="1" t="s">
        <v>5158</v>
      </c>
      <c r="F3848" s="1">
        <v>38</v>
      </c>
      <c r="G3848" s="1" t="str">
        <f t="shared" si="145"/>
        <v>38/140</v>
      </c>
      <c r="H3848" s="1">
        <v>1903</v>
      </c>
      <c r="I3848" s="1">
        <v>101</v>
      </c>
      <c r="J3848" s="1">
        <v>99.5</v>
      </c>
      <c r="K3848" s="1" t="s">
        <v>866</v>
      </c>
      <c r="L3848" s="1" t="s">
        <v>2044</v>
      </c>
      <c r="M3848" s="1">
        <v>2015</v>
      </c>
      <c r="N3848" s="1">
        <v>43.9174248637012</v>
      </c>
      <c r="O3848" s="1">
        <v>-81.645202075342993</v>
      </c>
      <c r="Q3848" s="1" t="s">
        <v>5121</v>
      </c>
      <c r="R3848" s="1" t="s">
        <v>22</v>
      </c>
    </row>
    <row r="3849" spans="1:18" hidden="1" x14ac:dyDescent="0.3">
      <c r="A3849" s="1" t="s">
        <v>2941</v>
      </c>
      <c r="B3849" s="1" t="s">
        <v>2941</v>
      </c>
      <c r="C3849" s="1" t="s">
        <v>5119</v>
      </c>
      <c r="D3849" s="1">
        <v>269.95999999999998</v>
      </c>
      <c r="E3849" s="1" t="s">
        <v>5159</v>
      </c>
      <c r="F3849" s="1">
        <v>39</v>
      </c>
      <c r="G3849" s="1" t="str">
        <f t="shared" si="145"/>
        <v>39/140</v>
      </c>
      <c r="H3849" s="1">
        <v>1903</v>
      </c>
      <c r="I3849" s="1">
        <v>101</v>
      </c>
      <c r="J3849" s="1">
        <v>99.5</v>
      </c>
      <c r="K3849" s="1" t="s">
        <v>866</v>
      </c>
      <c r="L3849" s="1" t="s">
        <v>2044</v>
      </c>
      <c r="M3849" s="1">
        <v>2015</v>
      </c>
      <c r="N3849" s="1">
        <v>43.920351148257403</v>
      </c>
      <c r="O3849" s="1">
        <v>-81.6465375724338</v>
      </c>
      <c r="Q3849" s="1" t="s">
        <v>5121</v>
      </c>
      <c r="R3849" s="1" t="s">
        <v>22</v>
      </c>
    </row>
    <row r="3850" spans="1:18" hidden="1" x14ac:dyDescent="0.3">
      <c r="A3850" s="1" t="s">
        <v>2941</v>
      </c>
      <c r="B3850" s="1" t="s">
        <v>2941</v>
      </c>
      <c r="C3850" s="1" t="s">
        <v>5119</v>
      </c>
      <c r="D3850" s="1">
        <v>269.95999999999998</v>
      </c>
      <c r="E3850" s="1" t="s">
        <v>5160</v>
      </c>
      <c r="F3850" s="1">
        <v>40</v>
      </c>
      <c r="G3850" s="1" t="str">
        <f t="shared" si="145"/>
        <v>40/140</v>
      </c>
      <c r="H3850" s="1">
        <v>1903</v>
      </c>
      <c r="I3850" s="1">
        <v>101</v>
      </c>
      <c r="J3850" s="1">
        <v>99.5</v>
      </c>
      <c r="K3850" s="1" t="s">
        <v>866</v>
      </c>
      <c r="L3850" s="1" t="s">
        <v>2044</v>
      </c>
      <c r="M3850" s="1">
        <v>2015</v>
      </c>
      <c r="N3850" s="1">
        <v>43.923598774667497</v>
      </c>
      <c r="O3850" s="1">
        <v>-81.642969016682102</v>
      </c>
      <c r="Q3850" s="1" t="s">
        <v>5121</v>
      </c>
      <c r="R3850" s="1" t="s">
        <v>22</v>
      </c>
    </row>
    <row r="3851" spans="1:18" hidden="1" x14ac:dyDescent="0.3">
      <c r="A3851" s="1" t="s">
        <v>2941</v>
      </c>
      <c r="B3851" s="1" t="s">
        <v>2941</v>
      </c>
      <c r="C3851" s="1" t="s">
        <v>5119</v>
      </c>
      <c r="D3851" s="1">
        <v>269.95999999999998</v>
      </c>
      <c r="E3851" s="1" t="s">
        <v>5161</v>
      </c>
      <c r="F3851" s="1">
        <v>41</v>
      </c>
      <c r="G3851" s="1" t="str">
        <f t="shared" si="145"/>
        <v>41/140</v>
      </c>
      <c r="H3851" s="1">
        <v>1903</v>
      </c>
      <c r="I3851" s="1">
        <v>101</v>
      </c>
      <c r="J3851" s="1">
        <v>99.5</v>
      </c>
      <c r="K3851" s="1" t="s">
        <v>866</v>
      </c>
      <c r="L3851" s="1" t="s">
        <v>2044</v>
      </c>
      <c r="M3851" s="1">
        <v>2015</v>
      </c>
      <c r="N3851" s="1">
        <v>43.921810041175497</v>
      </c>
      <c r="O3851" s="1">
        <v>-81.672345030600297</v>
      </c>
      <c r="Q3851" s="1" t="s">
        <v>5121</v>
      </c>
      <c r="R3851" s="1" t="s">
        <v>22</v>
      </c>
    </row>
    <row r="3852" spans="1:18" hidden="1" x14ac:dyDescent="0.3">
      <c r="A3852" s="1" t="s">
        <v>2941</v>
      </c>
      <c r="B3852" s="1" t="s">
        <v>2941</v>
      </c>
      <c r="C3852" s="1" t="s">
        <v>5119</v>
      </c>
      <c r="D3852" s="1">
        <v>269.95999999999998</v>
      </c>
      <c r="E3852" s="1" t="s">
        <v>5162</v>
      </c>
      <c r="F3852" s="1">
        <v>42</v>
      </c>
      <c r="G3852" s="1" t="str">
        <f t="shared" si="145"/>
        <v>42/140</v>
      </c>
      <c r="H3852" s="1">
        <v>1903</v>
      </c>
      <c r="I3852" s="1">
        <v>101</v>
      </c>
      <c r="J3852" s="1">
        <v>99.5</v>
      </c>
      <c r="K3852" s="1" t="s">
        <v>866</v>
      </c>
      <c r="L3852" s="1" t="s">
        <v>2044</v>
      </c>
      <c r="M3852" s="1">
        <v>2015</v>
      </c>
      <c r="N3852" s="1">
        <v>43.926645891906098</v>
      </c>
      <c r="O3852" s="1">
        <v>-81.690258334021607</v>
      </c>
      <c r="Q3852" s="1" t="s">
        <v>5121</v>
      </c>
      <c r="R3852" s="1" t="s">
        <v>22</v>
      </c>
    </row>
    <row r="3853" spans="1:18" hidden="1" x14ac:dyDescent="0.3">
      <c r="A3853" s="1" t="s">
        <v>2941</v>
      </c>
      <c r="B3853" s="1" t="s">
        <v>2941</v>
      </c>
      <c r="C3853" s="1" t="s">
        <v>5119</v>
      </c>
      <c r="D3853" s="1">
        <v>269.95999999999998</v>
      </c>
      <c r="E3853" s="1" t="s">
        <v>5163</v>
      </c>
      <c r="F3853" s="1">
        <v>43</v>
      </c>
      <c r="G3853" s="1" t="str">
        <f t="shared" si="145"/>
        <v>43/140</v>
      </c>
      <c r="H3853" s="1">
        <v>1903</v>
      </c>
      <c r="I3853" s="1">
        <v>101</v>
      </c>
      <c r="J3853" s="1">
        <v>99.5</v>
      </c>
      <c r="K3853" s="1" t="s">
        <v>866</v>
      </c>
      <c r="L3853" s="1" t="s">
        <v>2044</v>
      </c>
      <c r="M3853" s="1">
        <v>2015</v>
      </c>
      <c r="N3853" s="1">
        <v>43.929480136879498</v>
      </c>
      <c r="O3853" s="1">
        <v>-81.687564015345302</v>
      </c>
      <c r="Q3853" s="1" t="s">
        <v>5121</v>
      </c>
      <c r="R3853" s="1" t="s">
        <v>22</v>
      </c>
    </row>
    <row r="3854" spans="1:18" hidden="1" x14ac:dyDescent="0.3">
      <c r="A3854" s="1" t="s">
        <v>2941</v>
      </c>
      <c r="B3854" s="1" t="s">
        <v>2941</v>
      </c>
      <c r="C3854" s="1" t="s">
        <v>5119</v>
      </c>
      <c r="D3854" s="1">
        <v>269.95999999999998</v>
      </c>
      <c r="E3854" s="1" t="s">
        <v>5164</v>
      </c>
      <c r="F3854" s="1">
        <v>44</v>
      </c>
      <c r="G3854" s="1" t="str">
        <f t="shared" si="145"/>
        <v>44/140</v>
      </c>
      <c r="H3854" s="1">
        <v>1903</v>
      </c>
      <c r="I3854" s="1">
        <v>101</v>
      </c>
      <c r="J3854" s="1">
        <v>99.5</v>
      </c>
      <c r="K3854" s="1" t="s">
        <v>866</v>
      </c>
      <c r="L3854" s="1" t="s">
        <v>2044</v>
      </c>
      <c r="M3854" s="1">
        <v>2015</v>
      </c>
      <c r="N3854" s="1">
        <v>43.935785362565902</v>
      </c>
      <c r="O3854" s="1">
        <v>-81.691661900882195</v>
      </c>
      <c r="Q3854" s="1" t="s">
        <v>5121</v>
      </c>
      <c r="R3854" s="1" t="s">
        <v>22</v>
      </c>
    </row>
    <row r="3855" spans="1:18" hidden="1" x14ac:dyDescent="0.3">
      <c r="A3855" s="1" t="s">
        <v>2941</v>
      </c>
      <c r="B3855" s="1" t="s">
        <v>2941</v>
      </c>
      <c r="C3855" s="1" t="s">
        <v>5119</v>
      </c>
      <c r="D3855" s="1">
        <v>269.95999999999998</v>
      </c>
      <c r="E3855" s="1" t="s">
        <v>5165</v>
      </c>
      <c r="F3855" s="1">
        <v>45</v>
      </c>
      <c r="G3855" s="1" t="str">
        <f t="shared" si="145"/>
        <v>45/140</v>
      </c>
      <c r="H3855" s="1">
        <v>1903</v>
      </c>
      <c r="I3855" s="1">
        <v>101</v>
      </c>
      <c r="J3855" s="1">
        <v>99.5</v>
      </c>
      <c r="K3855" s="1" t="s">
        <v>866</v>
      </c>
      <c r="L3855" s="1" t="s">
        <v>2044</v>
      </c>
      <c r="M3855" s="1">
        <v>2015</v>
      </c>
      <c r="N3855" s="1">
        <v>43.936253200828503</v>
      </c>
      <c r="O3855" s="1">
        <v>-81.686519881715896</v>
      </c>
      <c r="Q3855" s="1" t="s">
        <v>5121</v>
      </c>
      <c r="R3855" s="1" t="s">
        <v>22</v>
      </c>
    </row>
    <row r="3856" spans="1:18" hidden="1" x14ac:dyDescent="0.3">
      <c r="A3856" s="1" t="s">
        <v>2941</v>
      </c>
      <c r="B3856" s="1" t="s">
        <v>2941</v>
      </c>
      <c r="C3856" s="1" t="s">
        <v>5119</v>
      </c>
      <c r="D3856" s="1">
        <v>269.95999999999998</v>
      </c>
      <c r="E3856" s="1" t="s">
        <v>5166</v>
      </c>
      <c r="F3856" s="1">
        <v>46</v>
      </c>
      <c r="G3856" s="1" t="str">
        <f t="shared" si="145"/>
        <v>46/140</v>
      </c>
      <c r="H3856" s="1">
        <v>1903</v>
      </c>
      <c r="I3856" s="1">
        <v>101</v>
      </c>
      <c r="J3856" s="1">
        <v>99.5</v>
      </c>
      <c r="K3856" s="1" t="s">
        <v>866</v>
      </c>
      <c r="L3856" s="1" t="s">
        <v>2044</v>
      </c>
      <c r="M3856" s="1">
        <v>2015</v>
      </c>
      <c r="N3856" s="1">
        <v>43.933258165457502</v>
      </c>
      <c r="O3856" s="1">
        <v>-81.679157957180195</v>
      </c>
      <c r="Q3856" s="1" t="s">
        <v>5121</v>
      </c>
      <c r="R3856" s="1" t="s">
        <v>22</v>
      </c>
    </row>
    <row r="3857" spans="1:18" hidden="1" x14ac:dyDescent="0.3">
      <c r="A3857" s="1" t="s">
        <v>2941</v>
      </c>
      <c r="B3857" s="1" t="s">
        <v>2941</v>
      </c>
      <c r="C3857" s="1" t="s">
        <v>5119</v>
      </c>
      <c r="D3857" s="1">
        <v>269.95999999999998</v>
      </c>
      <c r="E3857" s="1" t="s">
        <v>5167</v>
      </c>
      <c r="F3857" s="1">
        <v>47</v>
      </c>
      <c r="G3857" s="1" t="str">
        <f t="shared" si="145"/>
        <v>47/140</v>
      </c>
      <c r="H3857" s="1">
        <v>1903</v>
      </c>
      <c r="I3857" s="1">
        <v>101</v>
      </c>
      <c r="J3857" s="1">
        <v>99.5</v>
      </c>
      <c r="K3857" s="1" t="s">
        <v>866</v>
      </c>
      <c r="L3857" s="1" t="s">
        <v>2044</v>
      </c>
      <c r="M3857" s="1">
        <v>2015</v>
      </c>
      <c r="N3857" s="1">
        <v>43.936590775604003</v>
      </c>
      <c r="O3857" s="1">
        <v>-81.678553272213605</v>
      </c>
      <c r="Q3857" s="1" t="s">
        <v>5121</v>
      </c>
      <c r="R3857" s="1" t="s">
        <v>22</v>
      </c>
    </row>
    <row r="3858" spans="1:18" hidden="1" x14ac:dyDescent="0.3">
      <c r="A3858" s="1" t="s">
        <v>2941</v>
      </c>
      <c r="B3858" s="1" t="s">
        <v>2941</v>
      </c>
      <c r="C3858" s="1" t="s">
        <v>5119</v>
      </c>
      <c r="D3858" s="1">
        <v>269.95999999999998</v>
      </c>
      <c r="E3858" s="1" t="s">
        <v>5168</v>
      </c>
      <c r="F3858" s="1">
        <v>48</v>
      </c>
      <c r="G3858" s="1" t="str">
        <f t="shared" si="145"/>
        <v>48/140</v>
      </c>
      <c r="H3858" s="1">
        <v>1903</v>
      </c>
      <c r="I3858" s="1">
        <v>101</v>
      </c>
      <c r="J3858" s="1">
        <v>99.5</v>
      </c>
      <c r="K3858" s="1" t="s">
        <v>866</v>
      </c>
      <c r="L3858" s="1" t="s">
        <v>2044</v>
      </c>
      <c r="M3858" s="1">
        <v>2015</v>
      </c>
      <c r="N3858" s="1">
        <v>43.936731735048298</v>
      </c>
      <c r="O3858" s="1">
        <v>-81.682630840881203</v>
      </c>
      <c r="Q3858" s="1" t="s">
        <v>5121</v>
      </c>
      <c r="R3858" s="1" t="s">
        <v>22</v>
      </c>
    </row>
    <row r="3859" spans="1:18" hidden="1" x14ac:dyDescent="0.3">
      <c r="A3859" s="1" t="s">
        <v>2941</v>
      </c>
      <c r="B3859" s="1" t="s">
        <v>2941</v>
      </c>
      <c r="C3859" s="1" t="s">
        <v>5119</v>
      </c>
      <c r="D3859" s="1">
        <v>269.95999999999998</v>
      </c>
      <c r="E3859" s="1" t="s">
        <v>5169</v>
      </c>
      <c r="F3859" s="1">
        <v>49</v>
      </c>
      <c r="G3859" s="1" t="str">
        <f t="shared" si="145"/>
        <v>49/140</v>
      </c>
      <c r="H3859" s="1">
        <v>1903</v>
      </c>
      <c r="I3859" s="1">
        <v>101</v>
      </c>
      <c r="J3859" s="1">
        <v>99.5</v>
      </c>
      <c r="K3859" s="1" t="s">
        <v>866</v>
      </c>
      <c r="L3859" s="1" t="s">
        <v>2044</v>
      </c>
      <c r="M3859" s="1">
        <v>2015</v>
      </c>
      <c r="N3859" s="1">
        <v>43.939146147912297</v>
      </c>
      <c r="O3859" s="1">
        <v>-81.687782361312699</v>
      </c>
      <c r="Q3859" s="1" t="s">
        <v>5121</v>
      </c>
      <c r="R3859" s="1" t="s">
        <v>22</v>
      </c>
    </row>
    <row r="3860" spans="1:18" hidden="1" x14ac:dyDescent="0.3">
      <c r="A3860" s="1" t="s">
        <v>2941</v>
      </c>
      <c r="B3860" s="1" t="s">
        <v>2941</v>
      </c>
      <c r="C3860" s="1" t="s">
        <v>5119</v>
      </c>
      <c r="D3860" s="1">
        <v>269.95999999999998</v>
      </c>
      <c r="E3860" s="1" t="s">
        <v>5170</v>
      </c>
      <c r="F3860" s="1">
        <v>50</v>
      </c>
      <c r="G3860" s="1" t="str">
        <f t="shared" si="145"/>
        <v>50/140</v>
      </c>
      <c r="H3860" s="1">
        <v>1903</v>
      </c>
      <c r="I3860" s="1">
        <v>101</v>
      </c>
      <c r="J3860" s="1">
        <v>99.5</v>
      </c>
      <c r="K3860" s="1" t="s">
        <v>866</v>
      </c>
      <c r="L3860" s="1" t="s">
        <v>2044</v>
      </c>
      <c r="M3860" s="1">
        <v>2015</v>
      </c>
      <c r="N3860" s="1">
        <v>43.942730841047499</v>
      </c>
      <c r="O3860" s="1">
        <v>-81.693406673289601</v>
      </c>
      <c r="Q3860" s="1" t="s">
        <v>5121</v>
      </c>
      <c r="R3860" s="1" t="s">
        <v>22</v>
      </c>
    </row>
    <row r="3861" spans="1:18" hidden="1" x14ac:dyDescent="0.3">
      <c r="A3861" s="1" t="s">
        <v>2941</v>
      </c>
      <c r="B3861" s="1" t="s">
        <v>2941</v>
      </c>
      <c r="C3861" s="1" t="s">
        <v>5119</v>
      </c>
      <c r="D3861" s="1">
        <v>269.95999999999998</v>
      </c>
      <c r="E3861" s="1" t="s">
        <v>5171</v>
      </c>
      <c r="F3861" s="1">
        <v>51</v>
      </c>
      <c r="G3861" s="1" t="str">
        <f t="shared" si="145"/>
        <v>51/140</v>
      </c>
      <c r="H3861" s="1">
        <v>1903</v>
      </c>
      <c r="I3861" s="1">
        <v>101</v>
      </c>
      <c r="J3861" s="1">
        <v>99.5</v>
      </c>
      <c r="K3861" s="1" t="s">
        <v>866</v>
      </c>
      <c r="L3861" s="1" t="s">
        <v>2044</v>
      </c>
      <c r="M3861" s="1">
        <v>2015</v>
      </c>
      <c r="N3861" s="1">
        <v>43.918393669915901</v>
      </c>
      <c r="O3861" s="1">
        <v>-81.596517988099293</v>
      </c>
      <c r="Q3861" s="1" t="s">
        <v>5121</v>
      </c>
      <c r="R3861" s="1" t="s">
        <v>22</v>
      </c>
    </row>
    <row r="3862" spans="1:18" hidden="1" x14ac:dyDescent="0.3">
      <c r="A3862" s="1" t="s">
        <v>2941</v>
      </c>
      <c r="B3862" s="1" t="s">
        <v>2941</v>
      </c>
      <c r="C3862" s="1" t="s">
        <v>5119</v>
      </c>
      <c r="D3862" s="1">
        <v>269.95999999999998</v>
      </c>
      <c r="E3862" s="1" t="s">
        <v>5172</v>
      </c>
      <c r="F3862" s="1">
        <v>52</v>
      </c>
      <c r="G3862" s="1" t="str">
        <f t="shared" si="145"/>
        <v>52/140</v>
      </c>
      <c r="H3862" s="1">
        <v>1903</v>
      </c>
      <c r="I3862" s="1">
        <v>101</v>
      </c>
      <c r="J3862" s="1">
        <v>99.5</v>
      </c>
      <c r="K3862" s="1" t="s">
        <v>866</v>
      </c>
      <c r="L3862" s="1" t="s">
        <v>2044</v>
      </c>
      <c r="M3862" s="1">
        <v>2015</v>
      </c>
      <c r="N3862" s="1">
        <v>43.9161718489595</v>
      </c>
      <c r="O3862" s="1">
        <v>-81.593620800005297</v>
      </c>
      <c r="Q3862" s="1" t="s">
        <v>5121</v>
      </c>
      <c r="R3862" s="1" t="s">
        <v>22</v>
      </c>
    </row>
    <row r="3863" spans="1:18" hidden="1" x14ac:dyDescent="0.3">
      <c r="A3863" s="1" t="s">
        <v>2941</v>
      </c>
      <c r="B3863" s="1" t="s">
        <v>2941</v>
      </c>
      <c r="C3863" s="1" t="s">
        <v>5119</v>
      </c>
      <c r="D3863" s="1">
        <v>269.95999999999998</v>
      </c>
      <c r="E3863" s="1" t="s">
        <v>5173</v>
      </c>
      <c r="F3863" s="1">
        <v>53</v>
      </c>
      <c r="G3863" s="1" t="str">
        <f t="shared" si="145"/>
        <v>53/140</v>
      </c>
      <c r="H3863" s="1">
        <v>1903</v>
      </c>
      <c r="I3863" s="1">
        <v>101</v>
      </c>
      <c r="J3863" s="1">
        <v>99.5</v>
      </c>
      <c r="K3863" s="1" t="s">
        <v>866</v>
      </c>
      <c r="L3863" s="1" t="s">
        <v>2044</v>
      </c>
      <c r="M3863" s="1">
        <v>2015</v>
      </c>
      <c r="N3863" s="1">
        <v>43.913905852082003</v>
      </c>
      <c r="O3863" s="1">
        <v>-81.589968275964793</v>
      </c>
      <c r="Q3863" s="1" t="s">
        <v>5121</v>
      </c>
      <c r="R3863" s="1" t="s">
        <v>22</v>
      </c>
    </row>
    <row r="3864" spans="1:18" hidden="1" x14ac:dyDescent="0.3">
      <c r="A3864" s="1" t="s">
        <v>2941</v>
      </c>
      <c r="B3864" s="1" t="s">
        <v>2941</v>
      </c>
      <c r="C3864" s="1" t="s">
        <v>5119</v>
      </c>
      <c r="D3864" s="1">
        <v>269.95999999999998</v>
      </c>
      <c r="E3864" s="1" t="s">
        <v>5174</v>
      </c>
      <c r="F3864" s="1">
        <v>54</v>
      </c>
      <c r="G3864" s="1" t="str">
        <f t="shared" si="145"/>
        <v>54/140</v>
      </c>
      <c r="H3864" s="1">
        <v>1903</v>
      </c>
      <c r="I3864" s="1">
        <v>101</v>
      </c>
      <c r="J3864" s="1">
        <v>99.5</v>
      </c>
      <c r="K3864" s="1" t="s">
        <v>866</v>
      </c>
      <c r="L3864" s="1" t="s">
        <v>2044</v>
      </c>
      <c r="M3864" s="1">
        <v>2015</v>
      </c>
      <c r="N3864" s="1">
        <v>43.919434816002699</v>
      </c>
      <c r="O3864" s="1">
        <v>-81.589627279657194</v>
      </c>
      <c r="Q3864" s="1" t="s">
        <v>5121</v>
      </c>
      <c r="R3864" s="1" t="s">
        <v>22</v>
      </c>
    </row>
    <row r="3865" spans="1:18" hidden="1" x14ac:dyDescent="0.3">
      <c r="A3865" s="1" t="s">
        <v>2941</v>
      </c>
      <c r="B3865" s="1" t="s">
        <v>2941</v>
      </c>
      <c r="C3865" s="1" t="s">
        <v>5119</v>
      </c>
      <c r="D3865" s="1">
        <v>269.95999999999998</v>
      </c>
      <c r="E3865" s="1" t="s">
        <v>5175</v>
      </c>
      <c r="F3865" s="1">
        <v>55</v>
      </c>
      <c r="G3865" s="1" t="str">
        <f t="shared" si="145"/>
        <v>55/140</v>
      </c>
      <c r="H3865" s="1">
        <v>1903</v>
      </c>
      <c r="I3865" s="1">
        <v>101</v>
      </c>
      <c r="J3865" s="1">
        <v>99.5</v>
      </c>
      <c r="K3865" s="1" t="s">
        <v>866</v>
      </c>
      <c r="L3865" s="1" t="s">
        <v>2044</v>
      </c>
      <c r="M3865" s="1">
        <v>2015</v>
      </c>
      <c r="N3865" s="1">
        <v>43.9176395912327</v>
      </c>
      <c r="O3865" s="1">
        <v>-81.586688833846694</v>
      </c>
      <c r="Q3865" s="1" t="s">
        <v>5121</v>
      </c>
      <c r="R3865" s="1" t="s">
        <v>22</v>
      </c>
    </row>
    <row r="3866" spans="1:18" hidden="1" x14ac:dyDescent="0.3">
      <c r="A3866" s="1" t="s">
        <v>2941</v>
      </c>
      <c r="B3866" s="1" t="s">
        <v>2941</v>
      </c>
      <c r="C3866" s="1" t="s">
        <v>5119</v>
      </c>
      <c r="D3866" s="1">
        <v>269.95999999999998</v>
      </c>
      <c r="E3866" s="1" t="s">
        <v>5176</v>
      </c>
      <c r="F3866" s="1">
        <v>56</v>
      </c>
      <c r="G3866" s="1" t="str">
        <f t="shared" si="145"/>
        <v>56/140</v>
      </c>
      <c r="H3866" s="1">
        <v>1903</v>
      </c>
      <c r="I3866" s="1">
        <v>101</v>
      </c>
      <c r="J3866" s="1">
        <v>99.5</v>
      </c>
      <c r="K3866" s="1" t="s">
        <v>866</v>
      </c>
      <c r="L3866" s="1" t="s">
        <v>2044</v>
      </c>
      <c r="M3866" s="1">
        <v>2015</v>
      </c>
      <c r="N3866" s="1">
        <v>43.922522728552899</v>
      </c>
      <c r="O3866" s="1">
        <v>-81.583935631894704</v>
      </c>
      <c r="Q3866" s="1" t="s">
        <v>5121</v>
      </c>
      <c r="R3866" s="1" t="s">
        <v>22</v>
      </c>
    </row>
    <row r="3867" spans="1:18" hidden="1" x14ac:dyDescent="0.3">
      <c r="A3867" s="1" t="s">
        <v>2941</v>
      </c>
      <c r="B3867" s="1" t="s">
        <v>2941</v>
      </c>
      <c r="C3867" s="1" t="s">
        <v>5119</v>
      </c>
      <c r="D3867" s="1">
        <v>269.95999999999998</v>
      </c>
      <c r="E3867" s="1" t="s">
        <v>5177</v>
      </c>
      <c r="F3867" s="1">
        <v>57</v>
      </c>
      <c r="G3867" s="1" t="str">
        <f t="shared" si="145"/>
        <v>57/140</v>
      </c>
      <c r="H3867" s="1">
        <v>1903</v>
      </c>
      <c r="I3867" s="1">
        <v>101</v>
      </c>
      <c r="J3867" s="1">
        <v>99.5</v>
      </c>
      <c r="K3867" s="1" t="s">
        <v>866</v>
      </c>
      <c r="L3867" s="1" t="s">
        <v>2044</v>
      </c>
      <c r="M3867" s="1">
        <v>2015</v>
      </c>
      <c r="N3867" s="1">
        <v>43.928515167110099</v>
      </c>
      <c r="O3867" s="1">
        <v>-81.623246532373201</v>
      </c>
      <c r="Q3867" s="1" t="s">
        <v>5121</v>
      </c>
      <c r="R3867" s="1" t="s">
        <v>22</v>
      </c>
    </row>
    <row r="3868" spans="1:18" hidden="1" x14ac:dyDescent="0.3">
      <c r="A3868" s="1" t="s">
        <v>2941</v>
      </c>
      <c r="B3868" s="1" t="s">
        <v>2941</v>
      </c>
      <c r="C3868" s="1" t="s">
        <v>5119</v>
      </c>
      <c r="D3868" s="1">
        <v>269.95999999999998</v>
      </c>
      <c r="E3868" s="1" t="s">
        <v>5178</v>
      </c>
      <c r="F3868" s="1">
        <v>58</v>
      </c>
      <c r="G3868" s="1" t="str">
        <f t="shared" si="145"/>
        <v>58/140</v>
      </c>
      <c r="H3868" s="1">
        <v>1903</v>
      </c>
      <c r="I3868" s="1">
        <v>101</v>
      </c>
      <c r="J3868" s="1">
        <v>99.5</v>
      </c>
      <c r="K3868" s="1" t="s">
        <v>866</v>
      </c>
      <c r="L3868" s="1" t="s">
        <v>2044</v>
      </c>
      <c r="M3868" s="1">
        <v>2015</v>
      </c>
      <c r="N3868" s="1">
        <v>43.932944289955799</v>
      </c>
      <c r="O3868" s="1">
        <v>-81.624551573729306</v>
      </c>
      <c r="Q3868" s="1" t="s">
        <v>5121</v>
      </c>
      <c r="R3868" s="1" t="s">
        <v>22</v>
      </c>
    </row>
    <row r="3869" spans="1:18" hidden="1" x14ac:dyDescent="0.3">
      <c r="A3869" s="1" t="s">
        <v>2941</v>
      </c>
      <c r="B3869" s="1" t="s">
        <v>2941</v>
      </c>
      <c r="C3869" s="1" t="s">
        <v>5119</v>
      </c>
      <c r="D3869" s="1">
        <v>269.95999999999998</v>
      </c>
      <c r="E3869" s="1" t="s">
        <v>5179</v>
      </c>
      <c r="F3869" s="1">
        <v>59</v>
      </c>
      <c r="G3869" s="1" t="str">
        <f t="shared" si="145"/>
        <v>59/140</v>
      </c>
      <c r="H3869" s="1">
        <v>1903</v>
      </c>
      <c r="I3869" s="1">
        <v>101</v>
      </c>
      <c r="J3869" s="1">
        <v>99.5</v>
      </c>
      <c r="K3869" s="1" t="s">
        <v>866</v>
      </c>
      <c r="L3869" s="1" t="s">
        <v>2044</v>
      </c>
      <c r="M3869" s="1">
        <v>2015</v>
      </c>
      <c r="N3869" s="1">
        <v>43.937275569470401</v>
      </c>
      <c r="O3869" s="1">
        <v>-81.619903826039007</v>
      </c>
      <c r="Q3869" s="1" t="s">
        <v>5121</v>
      </c>
      <c r="R3869" s="1" t="s">
        <v>22</v>
      </c>
    </row>
    <row r="3870" spans="1:18" hidden="1" x14ac:dyDescent="0.3">
      <c r="A3870" s="1" t="s">
        <v>2941</v>
      </c>
      <c r="B3870" s="1" t="s">
        <v>2941</v>
      </c>
      <c r="C3870" s="1" t="s">
        <v>5119</v>
      </c>
      <c r="D3870" s="1">
        <v>269.95999999999998</v>
      </c>
      <c r="E3870" s="1" t="s">
        <v>5180</v>
      </c>
      <c r="F3870" s="1">
        <v>60</v>
      </c>
      <c r="G3870" s="1" t="str">
        <f t="shared" si="145"/>
        <v>60/140</v>
      </c>
      <c r="H3870" s="1">
        <v>1903</v>
      </c>
      <c r="I3870" s="1">
        <v>101</v>
      </c>
      <c r="J3870" s="1">
        <v>99.5</v>
      </c>
      <c r="K3870" s="1" t="s">
        <v>866</v>
      </c>
      <c r="L3870" s="1" t="s">
        <v>2044</v>
      </c>
      <c r="M3870" s="1">
        <v>2015</v>
      </c>
      <c r="N3870" s="1">
        <v>43.935855743155599</v>
      </c>
      <c r="O3870" s="1">
        <v>-81.6376445757205</v>
      </c>
      <c r="Q3870" s="1" t="s">
        <v>5121</v>
      </c>
      <c r="R3870" s="1" t="s">
        <v>22</v>
      </c>
    </row>
    <row r="3871" spans="1:18" hidden="1" x14ac:dyDescent="0.3">
      <c r="A3871" s="1" t="s">
        <v>2941</v>
      </c>
      <c r="B3871" s="1" t="s">
        <v>2941</v>
      </c>
      <c r="C3871" s="1" t="s">
        <v>5119</v>
      </c>
      <c r="D3871" s="1">
        <v>269.95999999999998</v>
      </c>
      <c r="E3871" s="1" t="s">
        <v>5181</v>
      </c>
      <c r="F3871" s="1">
        <v>61</v>
      </c>
      <c r="G3871" s="1" t="str">
        <f t="shared" si="145"/>
        <v>61/140</v>
      </c>
      <c r="H3871" s="1">
        <v>1903</v>
      </c>
      <c r="I3871" s="1">
        <v>101</v>
      </c>
      <c r="J3871" s="1">
        <v>99.5</v>
      </c>
      <c r="K3871" s="1" t="s">
        <v>866</v>
      </c>
      <c r="L3871" s="1" t="s">
        <v>2044</v>
      </c>
      <c r="M3871" s="1">
        <v>2015</v>
      </c>
      <c r="N3871" s="1">
        <v>43.937988115853599</v>
      </c>
      <c r="O3871" s="1">
        <v>-81.633002738398005</v>
      </c>
      <c r="Q3871" s="1" t="s">
        <v>5121</v>
      </c>
      <c r="R3871" s="1" t="s">
        <v>22</v>
      </c>
    </row>
    <row r="3872" spans="1:18" hidden="1" x14ac:dyDescent="0.3">
      <c r="A3872" s="1" t="s">
        <v>2941</v>
      </c>
      <c r="B3872" s="1" t="s">
        <v>2941</v>
      </c>
      <c r="C3872" s="1" t="s">
        <v>5119</v>
      </c>
      <c r="D3872" s="1">
        <v>269.95999999999998</v>
      </c>
      <c r="E3872" s="1" t="s">
        <v>5182</v>
      </c>
      <c r="F3872" s="1">
        <v>62</v>
      </c>
      <c r="G3872" s="1" t="str">
        <f t="shared" si="145"/>
        <v>62/140</v>
      </c>
      <c r="H3872" s="1">
        <v>1903</v>
      </c>
      <c r="I3872" s="1">
        <v>101</v>
      </c>
      <c r="J3872" s="1">
        <v>99.5</v>
      </c>
      <c r="K3872" s="1" t="s">
        <v>866</v>
      </c>
      <c r="L3872" s="1" t="s">
        <v>2044</v>
      </c>
      <c r="M3872" s="1">
        <v>2015</v>
      </c>
      <c r="N3872" s="1">
        <v>43.939659753435599</v>
      </c>
      <c r="O3872" s="1">
        <v>-81.642175707858996</v>
      </c>
      <c r="Q3872" s="1" t="s">
        <v>5121</v>
      </c>
      <c r="R3872" s="1" t="s">
        <v>22</v>
      </c>
    </row>
    <row r="3873" spans="1:18" hidden="1" x14ac:dyDescent="0.3">
      <c r="A3873" s="1" t="s">
        <v>2941</v>
      </c>
      <c r="B3873" s="1" t="s">
        <v>2941</v>
      </c>
      <c r="C3873" s="1" t="s">
        <v>5119</v>
      </c>
      <c r="D3873" s="1">
        <v>269.95999999999998</v>
      </c>
      <c r="E3873" s="1" t="s">
        <v>5183</v>
      </c>
      <c r="F3873" s="1">
        <v>63</v>
      </c>
      <c r="G3873" s="1" t="str">
        <f t="shared" si="145"/>
        <v>63/140</v>
      </c>
      <c r="H3873" s="1">
        <v>1903</v>
      </c>
      <c r="I3873" s="1">
        <v>101</v>
      </c>
      <c r="J3873" s="1">
        <v>99.5</v>
      </c>
      <c r="K3873" s="1" t="s">
        <v>866</v>
      </c>
      <c r="L3873" s="1" t="s">
        <v>2044</v>
      </c>
      <c r="M3873" s="1">
        <v>2015</v>
      </c>
      <c r="N3873" s="1">
        <v>43.938016304236498</v>
      </c>
      <c r="O3873" s="1">
        <v>-81.6506548536438</v>
      </c>
      <c r="Q3873" s="1" t="s">
        <v>5121</v>
      </c>
      <c r="R3873" s="1" t="s">
        <v>22</v>
      </c>
    </row>
    <row r="3874" spans="1:18" hidden="1" x14ac:dyDescent="0.3">
      <c r="A3874" s="1" t="s">
        <v>2941</v>
      </c>
      <c r="B3874" s="1" t="s">
        <v>2941</v>
      </c>
      <c r="C3874" s="1" t="s">
        <v>5119</v>
      </c>
      <c r="D3874" s="1">
        <v>269.95999999999998</v>
      </c>
      <c r="E3874" s="1" t="s">
        <v>5184</v>
      </c>
      <c r="F3874" s="1">
        <v>64</v>
      </c>
      <c r="G3874" s="1" t="str">
        <f t="shared" si="145"/>
        <v>64/140</v>
      </c>
      <c r="H3874" s="1">
        <v>1903</v>
      </c>
      <c r="I3874" s="1">
        <v>101</v>
      </c>
      <c r="J3874" s="1">
        <v>99.5</v>
      </c>
      <c r="K3874" s="1" t="s">
        <v>866</v>
      </c>
      <c r="L3874" s="1" t="s">
        <v>2044</v>
      </c>
      <c r="M3874" s="1">
        <v>2015</v>
      </c>
      <c r="N3874" s="1">
        <v>43.940848189507697</v>
      </c>
      <c r="O3874" s="1">
        <v>-81.647898744574604</v>
      </c>
      <c r="Q3874" s="1" t="s">
        <v>5121</v>
      </c>
      <c r="R3874" s="1" t="s">
        <v>22</v>
      </c>
    </row>
    <row r="3875" spans="1:18" hidden="1" x14ac:dyDescent="0.3">
      <c r="A3875" s="1" t="s">
        <v>2941</v>
      </c>
      <c r="B3875" s="1" t="s">
        <v>2941</v>
      </c>
      <c r="C3875" s="1" t="s">
        <v>5119</v>
      </c>
      <c r="D3875" s="1">
        <v>269.95999999999998</v>
      </c>
      <c r="E3875" s="1" t="s">
        <v>5185</v>
      </c>
      <c r="F3875" s="1">
        <v>65</v>
      </c>
      <c r="G3875" s="1" t="str">
        <f t="shared" ref="G3875:G3906" si="146">F3875&amp;"/"&amp;140</f>
        <v>65/140</v>
      </c>
      <c r="H3875" s="1">
        <v>1903</v>
      </c>
      <c r="I3875" s="1">
        <v>101</v>
      </c>
      <c r="J3875" s="1">
        <v>99.5</v>
      </c>
      <c r="K3875" s="1" t="s">
        <v>866</v>
      </c>
      <c r="L3875" s="1" t="s">
        <v>2044</v>
      </c>
      <c r="M3875" s="1">
        <v>2015</v>
      </c>
      <c r="N3875" s="1">
        <v>43.942056326357303</v>
      </c>
      <c r="O3875" s="1">
        <v>-81.651961483668998</v>
      </c>
      <c r="Q3875" s="1" t="s">
        <v>5121</v>
      </c>
      <c r="R3875" s="1" t="s">
        <v>22</v>
      </c>
    </row>
    <row r="3876" spans="1:18" hidden="1" x14ac:dyDescent="0.3">
      <c r="A3876" s="1" t="s">
        <v>2941</v>
      </c>
      <c r="B3876" s="1" t="s">
        <v>2941</v>
      </c>
      <c r="C3876" s="1" t="s">
        <v>5119</v>
      </c>
      <c r="D3876" s="1">
        <v>269.95999999999998</v>
      </c>
      <c r="E3876" s="1" t="s">
        <v>5186</v>
      </c>
      <c r="F3876" s="1">
        <v>66</v>
      </c>
      <c r="G3876" s="1" t="str">
        <f t="shared" si="146"/>
        <v>66/140</v>
      </c>
      <c r="H3876" s="1">
        <v>1903</v>
      </c>
      <c r="I3876" s="1">
        <v>101</v>
      </c>
      <c r="J3876" s="1">
        <v>99.5</v>
      </c>
      <c r="K3876" s="1" t="s">
        <v>866</v>
      </c>
      <c r="L3876" s="1" t="s">
        <v>2044</v>
      </c>
      <c r="M3876" s="1">
        <v>2015</v>
      </c>
      <c r="N3876" s="1">
        <v>43.945954480177903</v>
      </c>
      <c r="O3876" s="1">
        <v>-81.6463803046869</v>
      </c>
      <c r="Q3876" s="1" t="s">
        <v>5121</v>
      </c>
      <c r="R3876" s="1" t="s">
        <v>22</v>
      </c>
    </row>
    <row r="3877" spans="1:18" hidden="1" x14ac:dyDescent="0.3">
      <c r="A3877" s="1" t="s">
        <v>2941</v>
      </c>
      <c r="B3877" s="1" t="s">
        <v>2941</v>
      </c>
      <c r="C3877" s="1" t="s">
        <v>5119</v>
      </c>
      <c r="D3877" s="1">
        <v>269.95999999999998</v>
      </c>
      <c r="E3877" s="1" t="s">
        <v>5187</v>
      </c>
      <c r="F3877" s="1">
        <v>67</v>
      </c>
      <c r="G3877" s="1" t="str">
        <f t="shared" si="146"/>
        <v>67/140</v>
      </c>
      <c r="H3877" s="1">
        <v>1903</v>
      </c>
      <c r="I3877" s="1">
        <v>101</v>
      </c>
      <c r="J3877" s="1">
        <v>99.5</v>
      </c>
      <c r="K3877" s="1" t="s">
        <v>866</v>
      </c>
      <c r="L3877" s="1" t="s">
        <v>2044</v>
      </c>
      <c r="M3877" s="1">
        <v>2015</v>
      </c>
      <c r="N3877" s="1">
        <v>43.948872360657198</v>
      </c>
      <c r="O3877" s="1">
        <v>-81.651268782044795</v>
      </c>
      <c r="Q3877" s="1" t="s">
        <v>5121</v>
      </c>
      <c r="R3877" s="1" t="s">
        <v>22</v>
      </c>
    </row>
    <row r="3878" spans="1:18" hidden="1" x14ac:dyDescent="0.3">
      <c r="A3878" s="1" t="s">
        <v>2941</v>
      </c>
      <c r="B3878" s="1" t="s">
        <v>2941</v>
      </c>
      <c r="C3878" s="1" t="s">
        <v>5119</v>
      </c>
      <c r="D3878" s="1">
        <v>269.95999999999998</v>
      </c>
      <c r="E3878" s="1" t="s">
        <v>5188</v>
      </c>
      <c r="F3878" s="1">
        <v>68</v>
      </c>
      <c r="G3878" s="1" t="str">
        <f t="shared" si="146"/>
        <v>68/140</v>
      </c>
      <c r="H3878" s="1">
        <v>1903</v>
      </c>
      <c r="I3878" s="1">
        <v>101</v>
      </c>
      <c r="J3878" s="1">
        <v>99.5</v>
      </c>
      <c r="K3878" s="1" t="s">
        <v>866</v>
      </c>
      <c r="L3878" s="1" t="s">
        <v>2044</v>
      </c>
      <c r="M3878" s="1">
        <v>2015</v>
      </c>
      <c r="N3878" s="1">
        <v>43.948810483204298</v>
      </c>
      <c r="O3878" s="1">
        <v>-81.643546949940998</v>
      </c>
      <c r="Q3878" s="1" t="s">
        <v>5121</v>
      </c>
      <c r="R3878" s="1" t="s">
        <v>22</v>
      </c>
    </row>
    <row r="3879" spans="1:18" hidden="1" x14ac:dyDescent="0.3">
      <c r="A3879" s="1" t="s">
        <v>2941</v>
      </c>
      <c r="B3879" s="1" t="s">
        <v>2941</v>
      </c>
      <c r="C3879" s="1" t="s">
        <v>5119</v>
      </c>
      <c r="D3879" s="1">
        <v>269.95999999999998</v>
      </c>
      <c r="E3879" s="1" t="s">
        <v>5189</v>
      </c>
      <c r="F3879" s="1">
        <v>69</v>
      </c>
      <c r="G3879" s="1" t="str">
        <f t="shared" si="146"/>
        <v>69/140</v>
      </c>
      <c r="H3879" s="1">
        <v>1903</v>
      </c>
      <c r="I3879" s="1">
        <v>101</v>
      </c>
      <c r="J3879" s="1">
        <v>99.5</v>
      </c>
      <c r="K3879" s="1" t="s">
        <v>866</v>
      </c>
      <c r="L3879" s="1" t="s">
        <v>2044</v>
      </c>
      <c r="M3879" s="1">
        <v>2015</v>
      </c>
      <c r="N3879" s="1">
        <v>43.950179254464601</v>
      </c>
      <c r="O3879" s="1">
        <v>-81.646951865976703</v>
      </c>
      <c r="Q3879" s="1" t="s">
        <v>5121</v>
      </c>
      <c r="R3879" s="1" t="s">
        <v>22</v>
      </c>
    </row>
    <row r="3880" spans="1:18" hidden="1" x14ac:dyDescent="0.3">
      <c r="A3880" s="1" t="s">
        <v>2941</v>
      </c>
      <c r="B3880" s="1" t="s">
        <v>2941</v>
      </c>
      <c r="C3880" s="1" t="s">
        <v>5119</v>
      </c>
      <c r="D3880" s="1">
        <v>269.95999999999998</v>
      </c>
      <c r="E3880" s="1" t="s">
        <v>5190</v>
      </c>
      <c r="F3880" s="1">
        <v>70</v>
      </c>
      <c r="G3880" s="1" t="str">
        <f t="shared" si="146"/>
        <v>70/140</v>
      </c>
      <c r="H3880" s="1">
        <v>1903</v>
      </c>
      <c r="I3880" s="1">
        <v>101</v>
      </c>
      <c r="J3880" s="1">
        <v>99.5</v>
      </c>
      <c r="K3880" s="1" t="s">
        <v>866</v>
      </c>
      <c r="L3880" s="1" t="s">
        <v>2044</v>
      </c>
      <c r="M3880" s="1">
        <v>2015</v>
      </c>
      <c r="N3880" s="1">
        <v>43.954979158006701</v>
      </c>
      <c r="O3880" s="1">
        <v>-81.647807940134797</v>
      </c>
      <c r="Q3880" s="1" t="s">
        <v>5121</v>
      </c>
      <c r="R3880" s="1" t="s">
        <v>22</v>
      </c>
    </row>
    <row r="3881" spans="1:18" hidden="1" x14ac:dyDescent="0.3">
      <c r="A3881" s="1" t="s">
        <v>2941</v>
      </c>
      <c r="B3881" s="1" t="s">
        <v>2941</v>
      </c>
      <c r="C3881" s="1" t="s">
        <v>5119</v>
      </c>
      <c r="D3881" s="1">
        <v>269.95999999999998</v>
      </c>
      <c r="E3881" s="1" t="s">
        <v>5191</v>
      </c>
      <c r="F3881" s="1">
        <v>71</v>
      </c>
      <c r="G3881" s="1" t="str">
        <f t="shared" si="146"/>
        <v>71/140</v>
      </c>
      <c r="H3881" s="1">
        <v>1903</v>
      </c>
      <c r="I3881" s="1">
        <v>101</v>
      </c>
      <c r="J3881" s="1">
        <v>99.5</v>
      </c>
      <c r="K3881" s="1" t="s">
        <v>866</v>
      </c>
      <c r="L3881" s="1" t="s">
        <v>2044</v>
      </c>
      <c r="M3881" s="1">
        <v>2015</v>
      </c>
      <c r="N3881" s="1">
        <v>43.947843487227601</v>
      </c>
      <c r="O3881" s="1">
        <v>-81.669156634006796</v>
      </c>
      <c r="Q3881" s="1" t="s">
        <v>5121</v>
      </c>
      <c r="R3881" s="1" t="s">
        <v>22</v>
      </c>
    </row>
    <row r="3882" spans="1:18" hidden="1" x14ac:dyDescent="0.3">
      <c r="A3882" s="1" t="s">
        <v>2941</v>
      </c>
      <c r="B3882" s="1" t="s">
        <v>2941</v>
      </c>
      <c r="C3882" s="1" t="s">
        <v>5119</v>
      </c>
      <c r="D3882" s="1">
        <v>269.95999999999998</v>
      </c>
      <c r="E3882" s="1" t="s">
        <v>5192</v>
      </c>
      <c r="F3882" s="1">
        <v>72</v>
      </c>
      <c r="G3882" s="1" t="str">
        <f t="shared" si="146"/>
        <v>72/140</v>
      </c>
      <c r="H3882" s="1">
        <v>1903</v>
      </c>
      <c r="I3882" s="1">
        <v>101</v>
      </c>
      <c r="J3882" s="1">
        <v>99.5</v>
      </c>
      <c r="K3882" s="1" t="s">
        <v>866</v>
      </c>
      <c r="L3882" s="1" t="s">
        <v>2044</v>
      </c>
      <c r="M3882" s="1">
        <v>2015</v>
      </c>
      <c r="N3882" s="1">
        <v>43.954732170359897</v>
      </c>
      <c r="O3882" s="1">
        <v>-81.667528130979903</v>
      </c>
      <c r="Q3882" s="1" t="s">
        <v>5121</v>
      </c>
      <c r="R3882" s="1" t="s">
        <v>22</v>
      </c>
    </row>
    <row r="3883" spans="1:18" hidden="1" x14ac:dyDescent="0.3">
      <c r="A3883" s="1" t="s">
        <v>2941</v>
      </c>
      <c r="B3883" s="1" t="s">
        <v>2941</v>
      </c>
      <c r="C3883" s="1" t="s">
        <v>5119</v>
      </c>
      <c r="D3883" s="1">
        <v>269.95999999999998</v>
      </c>
      <c r="E3883" s="1" t="s">
        <v>5193</v>
      </c>
      <c r="F3883" s="1">
        <v>73</v>
      </c>
      <c r="G3883" s="1" t="str">
        <f t="shared" si="146"/>
        <v>73/140</v>
      </c>
      <c r="H3883" s="1">
        <v>1903</v>
      </c>
      <c r="I3883" s="1">
        <v>101</v>
      </c>
      <c r="J3883" s="1">
        <v>99.5</v>
      </c>
      <c r="K3883" s="1" t="s">
        <v>866</v>
      </c>
      <c r="L3883" s="1" t="s">
        <v>2044</v>
      </c>
      <c r="M3883" s="1">
        <v>2015</v>
      </c>
      <c r="N3883" s="1">
        <v>43.958945100000001</v>
      </c>
      <c r="O3883" s="1">
        <v>-81.666420000000002</v>
      </c>
      <c r="Q3883" s="1" t="s">
        <v>5121</v>
      </c>
      <c r="R3883" s="1" t="s">
        <v>22</v>
      </c>
    </row>
    <row r="3884" spans="1:18" hidden="1" x14ac:dyDescent="0.3">
      <c r="A3884" s="1" t="s">
        <v>2941</v>
      </c>
      <c r="B3884" s="1" t="s">
        <v>2941</v>
      </c>
      <c r="C3884" s="1" t="s">
        <v>5119</v>
      </c>
      <c r="D3884" s="1">
        <v>269.95999999999998</v>
      </c>
      <c r="E3884" s="1" t="s">
        <v>5194</v>
      </c>
      <c r="F3884" s="1">
        <v>74</v>
      </c>
      <c r="G3884" s="1" t="str">
        <f t="shared" si="146"/>
        <v>74/140</v>
      </c>
      <c r="H3884" s="1">
        <v>1903</v>
      </c>
      <c r="I3884" s="1">
        <v>101</v>
      </c>
      <c r="J3884" s="1">
        <v>99.5</v>
      </c>
      <c r="K3884" s="1" t="s">
        <v>866</v>
      </c>
      <c r="L3884" s="1" t="s">
        <v>2044</v>
      </c>
      <c r="M3884" s="1">
        <v>2015</v>
      </c>
      <c r="N3884" s="1">
        <v>43.957565700000004</v>
      </c>
      <c r="O3884" s="1">
        <v>-81.662967199999997</v>
      </c>
      <c r="Q3884" s="1" t="s">
        <v>5121</v>
      </c>
      <c r="R3884" s="1" t="s">
        <v>22</v>
      </c>
    </row>
    <row r="3885" spans="1:18" hidden="1" x14ac:dyDescent="0.3">
      <c r="A3885" s="1" t="s">
        <v>2941</v>
      </c>
      <c r="B3885" s="1" t="s">
        <v>2941</v>
      </c>
      <c r="C3885" s="1" t="s">
        <v>5119</v>
      </c>
      <c r="D3885" s="1">
        <v>269.95999999999998</v>
      </c>
      <c r="E3885" s="1" t="s">
        <v>5195</v>
      </c>
      <c r="F3885" s="1">
        <v>75</v>
      </c>
      <c r="G3885" s="1" t="str">
        <f t="shared" si="146"/>
        <v>75/140</v>
      </c>
      <c r="H3885" s="1">
        <v>1903</v>
      </c>
      <c r="I3885" s="1">
        <v>101</v>
      </c>
      <c r="J3885" s="1">
        <v>99.5</v>
      </c>
      <c r="K3885" s="1" t="s">
        <v>866</v>
      </c>
      <c r="L3885" s="1" t="s">
        <v>2044</v>
      </c>
      <c r="M3885" s="1">
        <v>2015</v>
      </c>
      <c r="N3885" s="1">
        <v>43.955226015043401</v>
      </c>
      <c r="O3885" s="1">
        <v>-81.660774030180207</v>
      </c>
      <c r="Q3885" s="1" t="s">
        <v>5121</v>
      </c>
      <c r="R3885" s="1" t="s">
        <v>22</v>
      </c>
    </row>
    <row r="3886" spans="1:18" hidden="1" x14ac:dyDescent="0.3">
      <c r="A3886" s="1" t="s">
        <v>2941</v>
      </c>
      <c r="B3886" s="1" t="s">
        <v>2941</v>
      </c>
      <c r="C3886" s="1" t="s">
        <v>5119</v>
      </c>
      <c r="D3886" s="1">
        <v>269.95999999999998</v>
      </c>
      <c r="E3886" s="1" t="s">
        <v>5196</v>
      </c>
      <c r="F3886" s="1">
        <v>76</v>
      </c>
      <c r="G3886" s="1" t="str">
        <f t="shared" si="146"/>
        <v>76/140</v>
      </c>
      <c r="H3886" s="1">
        <v>1903</v>
      </c>
      <c r="I3886" s="1">
        <v>101</v>
      </c>
      <c r="J3886" s="1">
        <v>99.5</v>
      </c>
      <c r="K3886" s="1" t="s">
        <v>866</v>
      </c>
      <c r="L3886" s="1" t="s">
        <v>2044</v>
      </c>
      <c r="M3886" s="1">
        <v>2015</v>
      </c>
      <c r="N3886" s="1">
        <v>43.954186839322297</v>
      </c>
      <c r="O3886" s="1">
        <v>-81.657717752340702</v>
      </c>
      <c r="Q3886" s="1" t="s">
        <v>5121</v>
      </c>
      <c r="R3886" s="1" t="s">
        <v>22</v>
      </c>
    </row>
    <row r="3887" spans="1:18" hidden="1" x14ac:dyDescent="0.3">
      <c r="A3887" s="1" t="s">
        <v>2941</v>
      </c>
      <c r="B3887" s="1" t="s">
        <v>2941</v>
      </c>
      <c r="C3887" s="1" t="s">
        <v>5119</v>
      </c>
      <c r="D3887" s="1">
        <v>269.95999999999998</v>
      </c>
      <c r="E3887" s="1" t="s">
        <v>5197</v>
      </c>
      <c r="F3887" s="1">
        <v>77</v>
      </c>
      <c r="G3887" s="1" t="str">
        <f t="shared" si="146"/>
        <v>77/140</v>
      </c>
      <c r="H3887" s="1">
        <v>1903</v>
      </c>
      <c r="I3887" s="1">
        <v>101</v>
      </c>
      <c r="J3887" s="1">
        <v>99.5</v>
      </c>
      <c r="K3887" s="1" t="s">
        <v>866</v>
      </c>
      <c r="L3887" s="1" t="s">
        <v>2044</v>
      </c>
      <c r="M3887" s="1">
        <v>2015</v>
      </c>
      <c r="N3887" s="1">
        <v>43.955138408320501</v>
      </c>
      <c r="O3887" s="1">
        <v>-81.693092471122</v>
      </c>
      <c r="Q3887" s="1" t="s">
        <v>5121</v>
      </c>
      <c r="R3887" s="1" t="s">
        <v>22</v>
      </c>
    </row>
    <row r="3888" spans="1:18" hidden="1" x14ac:dyDescent="0.3">
      <c r="A3888" s="1" t="s">
        <v>2941</v>
      </c>
      <c r="B3888" s="1" t="s">
        <v>2941</v>
      </c>
      <c r="C3888" s="1" t="s">
        <v>5119</v>
      </c>
      <c r="D3888" s="1">
        <v>269.95999999999998</v>
      </c>
      <c r="E3888" s="1" t="s">
        <v>5198</v>
      </c>
      <c r="F3888" s="1">
        <v>78</v>
      </c>
      <c r="G3888" s="1" t="str">
        <f t="shared" si="146"/>
        <v>78/140</v>
      </c>
      <c r="H3888" s="1">
        <v>1903</v>
      </c>
      <c r="I3888" s="1">
        <v>101</v>
      </c>
      <c r="J3888" s="1">
        <v>99.5</v>
      </c>
      <c r="K3888" s="1" t="s">
        <v>866</v>
      </c>
      <c r="L3888" s="1" t="s">
        <v>2044</v>
      </c>
      <c r="M3888" s="1">
        <v>2015</v>
      </c>
      <c r="N3888" s="1">
        <v>43.95528040864</v>
      </c>
      <c r="O3888" s="1">
        <v>-81.690131725950806</v>
      </c>
      <c r="Q3888" s="1" t="s">
        <v>5121</v>
      </c>
      <c r="R3888" s="1" t="s">
        <v>22</v>
      </c>
    </row>
    <row r="3889" spans="1:18" hidden="1" x14ac:dyDescent="0.3">
      <c r="A3889" s="1" t="s">
        <v>2941</v>
      </c>
      <c r="B3889" s="1" t="s">
        <v>2941</v>
      </c>
      <c r="C3889" s="1" t="s">
        <v>5119</v>
      </c>
      <c r="D3889" s="1">
        <v>269.95999999999998</v>
      </c>
      <c r="E3889" s="1" t="s">
        <v>5199</v>
      </c>
      <c r="F3889" s="1">
        <v>79</v>
      </c>
      <c r="G3889" s="1" t="str">
        <f t="shared" si="146"/>
        <v>79/140</v>
      </c>
      <c r="H3889" s="1">
        <v>1903</v>
      </c>
      <c r="I3889" s="1">
        <v>101</v>
      </c>
      <c r="J3889" s="1">
        <v>99.5</v>
      </c>
      <c r="K3889" s="1" t="s">
        <v>866</v>
      </c>
      <c r="L3889" s="1" t="s">
        <v>2044</v>
      </c>
      <c r="M3889" s="1">
        <v>2015</v>
      </c>
      <c r="N3889" s="1">
        <v>43.957080326741497</v>
      </c>
      <c r="O3889" s="1">
        <v>-81.684880360112302</v>
      </c>
      <c r="Q3889" s="1" t="s">
        <v>5121</v>
      </c>
      <c r="R3889" s="1" t="s">
        <v>22</v>
      </c>
    </row>
    <row r="3890" spans="1:18" hidden="1" x14ac:dyDescent="0.3">
      <c r="A3890" s="1" t="s">
        <v>2941</v>
      </c>
      <c r="B3890" s="1" t="s">
        <v>2941</v>
      </c>
      <c r="C3890" s="1" t="s">
        <v>5119</v>
      </c>
      <c r="D3890" s="1">
        <v>269.95999999999998</v>
      </c>
      <c r="E3890" s="1" t="s">
        <v>5200</v>
      </c>
      <c r="F3890" s="1">
        <v>80</v>
      </c>
      <c r="G3890" s="1" t="str">
        <f t="shared" si="146"/>
        <v>80/140</v>
      </c>
      <c r="H3890" s="1">
        <v>1903</v>
      </c>
      <c r="I3890" s="1">
        <v>101</v>
      </c>
      <c r="J3890" s="1">
        <v>99.5</v>
      </c>
      <c r="K3890" s="1" t="s">
        <v>866</v>
      </c>
      <c r="L3890" s="1" t="s">
        <v>2044</v>
      </c>
      <c r="M3890" s="1">
        <v>2015</v>
      </c>
      <c r="N3890" s="1">
        <v>43.961272040208499</v>
      </c>
      <c r="O3890" s="1">
        <v>-81.691144612808301</v>
      </c>
      <c r="Q3890" s="1" t="s">
        <v>5121</v>
      </c>
      <c r="R3890" s="1" t="s">
        <v>22</v>
      </c>
    </row>
    <row r="3891" spans="1:18" hidden="1" x14ac:dyDescent="0.3">
      <c r="A3891" s="1" t="s">
        <v>2941</v>
      </c>
      <c r="B3891" s="1" t="s">
        <v>2941</v>
      </c>
      <c r="C3891" s="1" t="s">
        <v>5119</v>
      </c>
      <c r="D3891" s="1">
        <v>269.95999999999998</v>
      </c>
      <c r="E3891" s="1" t="s">
        <v>5201</v>
      </c>
      <c r="F3891" s="1">
        <v>81</v>
      </c>
      <c r="G3891" s="1" t="str">
        <f t="shared" si="146"/>
        <v>81/140</v>
      </c>
      <c r="H3891" s="1">
        <v>1903</v>
      </c>
      <c r="I3891" s="1">
        <v>101</v>
      </c>
      <c r="J3891" s="1">
        <v>99.5</v>
      </c>
      <c r="K3891" s="1" t="s">
        <v>866</v>
      </c>
      <c r="L3891" s="1" t="s">
        <v>2044</v>
      </c>
      <c r="M3891" s="1">
        <v>2015</v>
      </c>
      <c r="N3891" s="1">
        <v>43.963783229011803</v>
      </c>
      <c r="O3891" s="1">
        <v>-81.692448318195204</v>
      </c>
      <c r="Q3891" s="1" t="s">
        <v>5121</v>
      </c>
      <c r="R3891" s="1" t="s">
        <v>22</v>
      </c>
    </row>
    <row r="3892" spans="1:18" hidden="1" x14ac:dyDescent="0.3">
      <c r="A3892" s="1" t="s">
        <v>2941</v>
      </c>
      <c r="B3892" s="1" t="s">
        <v>2941</v>
      </c>
      <c r="C3892" s="1" t="s">
        <v>5119</v>
      </c>
      <c r="D3892" s="1">
        <v>269.95999999999998</v>
      </c>
      <c r="E3892" s="1" t="s">
        <v>5202</v>
      </c>
      <c r="F3892" s="1">
        <v>82</v>
      </c>
      <c r="G3892" s="1" t="str">
        <f t="shared" si="146"/>
        <v>82/140</v>
      </c>
      <c r="H3892" s="1">
        <v>1903</v>
      </c>
      <c r="I3892" s="1">
        <v>101</v>
      </c>
      <c r="J3892" s="1">
        <v>99.5</v>
      </c>
      <c r="K3892" s="1" t="s">
        <v>866</v>
      </c>
      <c r="L3892" s="1" t="s">
        <v>2044</v>
      </c>
      <c r="M3892" s="1">
        <v>2015</v>
      </c>
      <c r="N3892" s="1">
        <v>43.969424048869499</v>
      </c>
      <c r="O3892" s="1">
        <v>-81.687220014903701</v>
      </c>
      <c r="Q3892" s="1" t="s">
        <v>5121</v>
      </c>
      <c r="R3892" s="1" t="s">
        <v>22</v>
      </c>
    </row>
    <row r="3893" spans="1:18" hidden="1" x14ac:dyDescent="0.3">
      <c r="A3893" s="1" t="s">
        <v>2941</v>
      </c>
      <c r="B3893" s="1" t="s">
        <v>2941</v>
      </c>
      <c r="C3893" s="1" t="s">
        <v>5119</v>
      </c>
      <c r="D3893" s="1">
        <v>269.95999999999998</v>
      </c>
      <c r="E3893" s="1" t="s">
        <v>5203</v>
      </c>
      <c r="F3893" s="1">
        <v>83</v>
      </c>
      <c r="G3893" s="1" t="str">
        <f t="shared" si="146"/>
        <v>83/140</v>
      </c>
      <c r="H3893" s="1">
        <v>1903</v>
      </c>
      <c r="I3893" s="1">
        <v>101</v>
      </c>
      <c r="J3893" s="1">
        <v>99.5</v>
      </c>
      <c r="K3893" s="1" t="s">
        <v>866</v>
      </c>
      <c r="L3893" s="1" t="s">
        <v>2044</v>
      </c>
      <c r="M3893" s="1">
        <v>2015</v>
      </c>
      <c r="N3893" s="1">
        <v>43.9670793190095</v>
      </c>
      <c r="O3893" s="1">
        <v>-81.685764360998107</v>
      </c>
      <c r="Q3893" s="1" t="s">
        <v>5121</v>
      </c>
      <c r="R3893" s="1" t="s">
        <v>22</v>
      </c>
    </row>
    <row r="3894" spans="1:18" hidden="1" x14ac:dyDescent="0.3">
      <c r="A3894" s="1" t="s">
        <v>2941</v>
      </c>
      <c r="B3894" s="1" t="s">
        <v>2941</v>
      </c>
      <c r="C3894" s="1" t="s">
        <v>5119</v>
      </c>
      <c r="D3894" s="1">
        <v>269.95999999999998</v>
      </c>
      <c r="E3894" s="1" t="s">
        <v>5204</v>
      </c>
      <c r="F3894" s="1">
        <v>84</v>
      </c>
      <c r="G3894" s="1" t="str">
        <f t="shared" si="146"/>
        <v>84/140</v>
      </c>
      <c r="H3894" s="1">
        <v>1903</v>
      </c>
      <c r="I3894" s="1">
        <v>101</v>
      </c>
      <c r="J3894" s="1">
        <v>99.5</v>
      </c>
      <c r="K3894" s="1" t="s">
        <v>866</v>
      </c>
      <c r="L3894" s="1" t="s">
        <v>2044</v>
      </c>
      <c r="M3894" s="1">
        <v>2015</v>
      </c>
      <c r="N3894" s="1">
        <v>43.930713511202498</v>
      </c>
      <c r="O3894" s="1">
        <v>-81.563396248768996</v>
      </c>
      <c r="Q3894" s="1" t="s">
        <v>5121</v>
      </c>
      <c r="R3894" s="1" t="s">
        <v>22</v>
      </c>
    </row>
    <row r="3895" spans="1:18" hidden="1" x14ac:dyDescent="0.3">
      <c r="A3895" s="1" t="s">
        <v>2941</v>
      </c>
      <c r="B3895" s="1" t="s">
        <v>2941</v>
      </c>
      <c r="C3895" s="1" t="s">
        <v>5119</v>
      </c>
      <c r="D3895" s="1">
        <v>269.95999999999998</v>
      </c>
      <c r="E3895" s="1" t="s">
        <v>5205</v>
      </c>
      <c r="F3895" s="1">
        <v>85</v>
      </c>
      <c r="G3895" s="1" t="str">
        <f t="shared" si="146"/>
        <v>85/140</v>
      </c>
      <c r="H3895" s="1">
        <v>1903</v>
      </c>
      <c r="I3895" s="1">
        <v>101</v>
      </c>
      <c r="J3895" s="1">
        <v>99.5</v>
      </c>
      <c r="K3895" s="1" t="s">
        <v>866</v>
      </c>
      <c r="L3895" s="1" t="s">
        <v>2044</v>
      </c>
      <c r="M3895" s="1">
        <v>2015</v>
      </c>
      <c r="N3895" s="1">
        <v>43.934072257183601</v>
      </c>
      <c r="O3895" s="1">
        <v>-81.562717097782397</v>
      </c>
      <c r="Q3895" s="1" t="s">
        <v>5121</v>
      </c>
      <c r="R3895" s="1" t="s">
        <v>22</v>
      </c>
    </row>
    <row r="3896" spans="1:18" hidden="1" x14ac:dyDescent="0.3">
      <c r="A3896" s="1" t="s">
        <v>2941</v>
      </c>
      <c r="B3896" s="1" t="s">
        <v>2941</v>
      </c>
      <c r="C3896" s="1" t="s">
        <v>5119</v>
      </c>
      <c r="D3896" s="1">
        <v>269.95999999999998</v>
      </c>
      <c r="E3896" s="1" t="s">
        <v>5206</v>
      </c>
      <c r="F3896" s="1">
        <v>86</v>
      </c>
      <c r="G3896" s="1" t="str">
        <f t="shared" si="146"/>
        <v>86/140</v>
      </c>
      <c r="H3896" s="1">
        <v>1903</v>
      </c>
      <c r="I3896" s="1">
        <v>101</v>
      </c>
      <c r="J3896" s="1">
        <v>99.5</v>
      </c>
      <c r="K3896" s="1" t="s">
        <v>866</v>
      </c>
      <c r="L3896" s="1" t="s">
        <v>2044</v>
      </c>
      <c r="M3896" s="1">
        <v>2015</v>
      </c>
      <c r="N3896" s="1">
        <v>43.944351107045101</v>
      </c>
      <c r="O3896" s="1">
        <v>-81.571622368751207</v>
      </c>
      <c r="Q3896" s="1" t="s">
        <v>5121</v>
      </c>
      <c r="R3896" s="1" t="s">
        <v>22</v>
      </c>
    </row>
    <row r="3897" spans="1:18" hidden="1" x14ac:dyDescent="0.3">
      <c r="A3897" s="1" t="s">
        <v>2941</v>
      </c>
      <c r="B3897" s="1" t="s">
        <v>2941</v>
      </c>
      <c r="C3897" s="1" t="s">
        <v>5119</v>
      </c>
      <c r="D3897" s="1">
        <v>269.95999999999998</v>
      </c>
      <c r="E3897" s="1" t="s">
        <v>5207</v>
      </c>
      <c r="F3897" s="1">
        <v>87</v>
      </c>
      <c r="G3897" s="1" t="str">
        <f t="shared" si="146"/>
        <v>87/140</v>
      </c>
      <c r="H3897" s="1">
        <v>1903</v>
      </c>
      <c r="I3897" s="1">
        <v>101</v>
      </c>
      <c r="J3897" s="1">
        <v>99.5</v>
      </c>
      <c r="K3897" s="1" t="s">
        <v>866</v>
      </c>
      <c r="L3897" s="1" t="s">
        <v>2044</v>
      </c>
      <c r="M3897" s="1">
        <v>2015</v>
      </c>
      <c r="N3897" s="1">
        <v>43.947345265058303</v>
      </c>
      <c r="O3897" s="1">
        <v>-81.578538545517006</v>
      </c>
      <c r="Q3897" s="1" t="s">
        <v>5121</v>
      </c>
      <c r="R3897" s="1" t="s">
        <v>22</v>
      </c>
    </row>
    <row r="3898" spans="1:18" hidden="1" x14ac:dyDescent="0.3">
      <c r="A3898" s="1" t="s">
        <v>2941</v>
      </c>
      <c r="B3898" s="1" t="s">
        <v>2941</v>
      </c>
      <c r="C3898" s="1" t="s">
        <v>5119</v>
      </c>
      <c r="D3898" s="1">
        <v>269.95999999999998</v>
      </c>
      <c r="E3898" s="1" t="s">
        <v>5208</v>
      </c>
      <c r="F3898" s="1">
        <v>88</v>
      </c>
      <c r="G3898" s="1" t="str">
        <f t="shared" si="146"/>
        <v>88/140</v>
      </c>
      <c r="H3898" s="1">
        <v>1903</v>
      </c>
      <c r="I3898" s="1">
        <v>101</v>
      </c>
      <c r="J3898" s="1">
        <v>99.5</v>
      </c>
      <c r="K3898" s="1" t="s">
        <v>866</v>
      </c>
      <c r="L3898" s="1" t="s">
        <v>2044</v>
      </c>
      <c r="M3898" s="1">
        <v>2015</v>
      </c>
      <c r="N3898" s="1">
        <v>43.947427674573603</v>
      </c>
      <c r="O3898" s="1">
        <v>-81.567948583615504</v>
      </c>
      <c r="Q3898" s="1" t="s">
        <v>5121</v>
      </c>
      <c r="R3898" s="1" t="s">
        <v>22</v>
      </c>
    </row>
    <row r="3899" spans="1:18" hidden="1" x14ac:dyDescent="0.3">
      <c r="A3899" s="1" t="s">
        <v>2941</v>
      </c>
      <c r="B3899" s="1" t="s">
        <v>2941</v>
      </c>
      <c r="C3899" s="1" t="s">
        <v>5119</v>
      </c>
      <c r="D3899" s="1">
        <v>269.95999999999998</v>
      </c>
      <c r="E3899" s="1" t="s">
        <v>5209</v>
      </c>
      <c r="F3899" s="1">
        <v>89</v>
      </c>
      <c r="G3899" s="1" t="str">
        <f t="shared" si="146"/>
        <v>89/140</v>
      </c>
      <c r="H3899" s="1">
        <v>1903</v>
      </c>
      <c r="I3899" s="1">
        <v>101</v>
      </c>
      <c r="J3899" s="1">
        <v>99.5</v>
      </c>
      <c r="K3899" s="1" t="s">
        <v>866</v>
      </c>
      <c r="L3899" s="1" t="s">
        <v>2044</v>
      </c>
      <c r="M3899" s="1">
        <v>2015</v>
      </c>
      <c r="N3899" s="1">
        <v>43.949668669586302</v>
      </c>
      <c r="O3899" s="1">
        <v>-81.576279633716496</v>
      </c>
      <c r="Q3899" s="1" t="s">
        <v>5121</v>
      </c>
      <c r="R3899" s="1" t="s">
        <v>22</v>
      </c>
    </row>
    <row r="3900" spans="1:18" hidden="1" x14ac:dyDescent="0.3">
      <c r="A3900" s="1" t="s">
        <v>2941</v>
      </c>
      <c r="B3900" s="1" t="s">
        <v>2941</v>
      </c>
      <c r="C3900" s="1" t="s">
        <v>5119</v>
      </c>
      <c r="D3900" s="1">
        <v>269.95999999999998</v>
      </c>
      <c r="E3900" s="1" t="s">
        <v>5210</v>
      </c>
      <c r="F3900" s="1">
        <v>90</v>
      </c>
      <c r="G3900" s="1" t="str">
        <f t="shared" si="146"/>
        <v>90/140</v>
      </c>
      <c r="H3900" s="1">
        <v>1903</v>
      </c>
      <c r="I3900" s="1">
        <v>101</v>
      </c>
      <c r="J3900" s="1">
        <v>99.5</v>
      </c>
      <c r="K3900" s="1" t="s">
        <v>866</v>
      </c>
      <c r="L3900" s="1" t="s">
        <v>2044</v>
      </c>
      <c r="M3900" s="1">
        <v>2015</v>
      </c>
      <c r="N3900" s="1">
        <v>43.951695322414402</v>
      </c>
      <c r="O3900" s="1">
        <v>-81.578091735837205</v>
      </c>
      <c r="Q3900" s="1" t="s">
        <v>5121</v>
      </c>
      <c r="R3900" s="1" t="s">
        <v>22</v>
      </c>
    </row>
    <row r="3901" spans="1:18" hidden="1" x14ac:dyDescent="0.3">
      <c r="A3901" s="1" t="s">
        <v>2941</v>
      </c>
      <c r="B3901" s="1" t="s">
        <v>2941</v>
      </c>
      <c r="C3901" s="1" t="s">
        <v>5119</v>
      </c>
      <c r="D3901" s="1">
        <v>269.95999999999998</v>
      </c>
      <c r="E3901" s="1" t="s">
        <v>5211</v>
      </c>
      <c r="F3901" s="1">
        <v>91</v>
      </c>
      <c r="G3901" s="1" t="str">
        <f t="shared" si="146"/>
        <v>91/140</v>
      </c>
      <c r="H3901" s="1">
        <v>1903</v>
      </c>
      <c r="I3901" s="1">
        <v>101</v>
      </c>
      <c r="J3901" s="1">
        <v>99.5</v>
      </c>
      <c r="K3901" s="1" t="s">
        <v>866</v>
      </c>
      <c r="L3901" s="1" t="s">
        <v>2044</v>
      </c>
      <c r="M3901" s="1">
        <v>2015</v>
      </c>
      <c r="N3901" s="1">
        <v>43.949214314022299</v>
      </c>
      <c r="O3901" s="1">
        <v>-81.5987335472376</v>
      </c>
      <c r="Q3901" s="1" t="s">
        <v>5121</v>
      </c>
      <c r="R3901" s="1" t="s">
        <v>22</v>
      </c>
    </row>
    <row r="3902" spans="1:18" hidden="1" x14ac:dyDescent="0.3">
      <c r="A3902" s="1" t="s">
        <v>2941</v>
      </c>
      <c r="B3902" s="1" t="s">
        <v>2941</v>
      </c>
      <c r="C3902" s="1" t="s">
        <v>5119</v>
      </c>
      <c r="D3902" s="1">
        <v>269.95999999999998</v>
      </c>
      <c r="E3902" s="1" t="s">
        <v>5212</v>
      </c>
      <c r="F3902" s="1">
        <v>92</v>
      </c>
      <c r="G3902" s="1" t="str">
        <f t="shared" si="146"/>
        <v>92/140</v>
      </c>
      <c r="H3902" s="1">
        <v>1903</v>
      </c>
      <c r="I3902" s="1">
        <v>101</v>
      </c>
      <c r="J3902" s="1">
        <v>99.5</v>
      </c>
      <c r="K3902" s="1" t="s">
        <v>866</v>
      </c>
      <c r="L3902" s="1" t="s">
        <v>2044</v>
      </c>
      <c r="M3902" s="1">
        <v>2015</v>
      </c>
      <c r="N3902" s="1">
        <v>43.954527331255399</v>
      </c>
      <c r="O3902" s="1">
        <v>-81.594880754664402</v>
      </c>
      <c r="Q3902" s="1" t="s">
        <v>5121</v>
      </c>
      <c r="R3902" s="1" t="s">
        <v>22</v>
      </c>
    </row>
    <row r="3903" spans="1:18" hidden="1" x14ac:dyDescent="0.3">
      <c r="A3903" s="1" t="s">
        <v>2941</v>
      </c>
      <c r="B3903" s="1" t="s">
        <v>2941</v>
      </c>
      <c r="C3903" s="1" t="s">
        <v>5119</v>
      </c>
      <c r="D3903" s="1">
        <v>269.95999999999998</v>
      </c>
      <c r="E3903" s="1" t="s">
        <v>5213</v>
      </c>
      <c r="F3903" s="1">
        <v>93</v>
      </c>
      <c r="G3903" s="1" t="str">
        <f t="shared" si="146"/>
        <v>93/140</v>
      </c>
      <c r="H3903" s="1">
        <v>1903</v>
      </c>
      <c r="I3903" s="1">
        <v>101</v>
      </c>
      <c r="J3903" s="1">
        <v>99.5</v>
      </c>
      <c r="K3903" s="1" t="s">
        <v>866</v>
      </c>
      <c r="L3903" s="1" t="s">
        <v>2044</v>
      </c>
      <c r="M3903" s="1">
        <v>2015</v>
      </c>
      <c r="N3903" s="1">
        <v>43.956224217088199</v>
      </c>
      <c r="O3903" s="1">
        <v>-81.598433301735199</v>
      </c>
      <c r="Q3903" s="1" t="s">
        <v>5121</v>
      </c>
      <c r="R3903" s="1" t="s">
        <v>22</v>
      </c>
    </row>
    <row r="3904" spans="1:18" hidden="1" x14ac:dyDescent="0.3">
      <c r="A3904" s="1" t="s">
        <v>2941</v>
      </c>
      <c r="B3904" s="1" t="s">
        <v>2941</v>
      </c>
      <c r="C3904" s="1" t="s">
        <v>5119</v>
      </c>
      <c r="D3904" s="1">
        <v>269.95999999999998</v>
      </c>
      <c r="E3904" s="1" t="s">
        <v>5214</v>
      </c>
      <c r="F3904" s="1">
        <v>94</v>
      </c>
      <c r="G3904" s="1" t="str">
        <f t="shared" si="146"/>
        <v>94/140</v>
      </c>
      <c r="H3904" s="1">
        <v>1903</v>
      </c>
      <c r="I3904" s="1">
        <v>101</v>
      </c>
      <c r="J3904" s="1">
        <v>99.5</v>
      </c>
      <c r="K3904" s="1" t="s">
        <v>866</v>
      </c>
      <c r="L3904" s="1" t="s">
        <v>2044</v>
      </c>
      <c r="M3904" s="1">
        <v>2015</v>
      </c>
      <c r="N3904" s="1">
        <v>43.958599999999997</v>
      </c>
      <c r="O3904" s="1">
        <v>-81.590760799999998</v>
      </c>
      <c r="Q3904" s="1" t="s">
        <v>5121</v>
      </c>
      <c r="R3904" s="1" t="s">
        <v>22</v>
      </c>
    </row>
    <row r="3905" spans="1:18" hidden="1" x14ac:dyDescent="0.3">
      <c r="A3905" s="1" t="s">
        <v>2941</v>
      </c>
      <c r="B3905" s="1" t="s">
        <v>2941</v>
      </c>
      <c r="C3905" s="1" t="s">
        <v>5119</v>
      </c>
      <c r="D3905" s="1">
        <v>269.95999999999998</v>
      </c>
      <c r="E3905" s="1" t="s">
        <v>5215</v>
      </c>
      <c r="F3905" s="1">
        <v>95</v>
      </c>
      <c r="G3905" s="1" t="str">
        <f t="shared" si="146"/>
        <v>95/140</v>
      </c>
      <c r="H3905" s="1">
        <v>1903</v>
      </c>
      <c r="I3905" s="1">
        <v>101</v>
      </c>
      <c r="J3905" s="1">
        <v>99.5</v>
      </c>
      <c r="K3905" s="1" t="s">
        <v>866</v>
      </c>
      <c r="L3905" s="1" t="s">
        <v>2044</v>
      </c>
      <c r="M3905" s="1">
        <v>2015</v>
      </c>
      <c r="N3905" s="1">
        <v>43.950806200000002</v>
      </c>
      <c r="O3905" s="1">
        <v>-81.609313499999999</v>
      </c>
      <c r="Q3905" s="1" t="s">
        <v>5121</v>
      </c>
      <c r="R3905" s="1" t="s">
        <v>22</v>
      </c>
    </row>
    <row r="3906" spans="1:18" hidden="1" x14ac:dyDescent="0.3">
      <c r="A3906" s="1" t="s">
        <v>2941</v>
      </c>
      <c r="B3906" s="1" t="s">
        <v>2941</v>
      </c>
      <c r="C3906" s="1" t="s">
        <v>5119</v>
      </c>
      <c r="D3906" s="1">
        <v>269.95999999999998</v>
      </c>
      <c r="E3906" s="1" t="s">
        <v>5216</v>
      </c>
      <c r="F3906" s="1">
        <v>96</v>
      </c>
      <c r="G3906" s="1" t="str">
        <f t="shared" si="146"/>
        <v>96/140</v>
      </c>
      <c r="H3906" s="1">
        <v>1903</v>
      </c>
      <c r="I3906" s="1">
        <v>101</v>
      </c>
      <c r="J3906" s="1">
        <v>99.5</v>
      </c>
      <c r="K3906" s="1" t="s">
        <v>866</v>
      </c>
      <c r="L3906" s="1" t="s">
        <v>2044</v>
      </c>
      <c r="M3906" s="1">
        <v>2015</v>
      </c>
      <c r="N3906" s="1">
        <v>43.953279299999998</v>
      </c>
      <c r="O3906" s="1">
        <v>-81.617723699999999</v>
      </c>
      <c r="Q3906" s="1" t="s">
        <v>5121</v>
      </c>
      <c r="R3906" s="1" t="s">
        <v>22</v>
      </c>
    </row>
    <row r="3907" spans="1:18" hidden="1" x14ac:dyDescent="0.3">
      <c r="A3907" s="1" t="s">
        <v>2941</v>
      </c>
      <c r="B3907" s="1" t="s">
        <v>2941</v>
      </c>
      <c r="C3907" s="1" t="s">
        <v>5119</v>
      </c>
      <c r="D3907" s="1">
        <v>269.95999999999998</v>
      </c>
      <c r="E3907" s="1" t="s">
        <v>5217</v>
      </c>
      <c r="F3907" s="1">
        <v>97</v>
      </c>
      <c r="G3907" s="1" t="str">
        <f t="shared" ref="G3907:G3938" si="147">F3907&amp;"/"&amp;140</f>
        <v>97/140</v>
      </c>
      <c r="H3907" s="1">
        <v>1903</v>
      </c>
      <c r="I3907" s="1">
        <v>101</v>
      </c>
      <c r="J3907" s="1">
        <v>99.5</v>
      </c>
      <c r="K3907" s="1" t="s">
        <v>866</v>
      </c>
      <c r="L3907" s="1" t="s">
        <v>2044</v>
      </c>
      <c r="M3907" s="1">
        <v>2015</v>
      </c>
      <c r="N3907" s="1">
        <v>43.954344800000001</v>
      </c>
      <c r="O3907" s="1">
        <v>-81.606181699999993</v>
      </c>
      <c r="Q3907" s="1" t="s">
        <v>5121</v>
      </c>
      <c r="R3907" s="1" t="s">
        <v>22</v>
      </c>
    </row>
    <row r="3908" spans="1:18" hidden="1" x14ac:dyDescent="0.3">
      <c r="A3908" s="1" t="s">
        <v>2941</v>
      </c>
      <c r="B3908" s="1" t="s">
        <v>2941</v>
      </c>
      <c r="C3908" s="1" t="s">
        <v>5119</v>
      </c>
      <c r="D3908" s="1">
        <v>269.95999999999998</v>
      </c>
      <c r="E3908" s="1" t="s">
        <v>5218</v>
      </c>
      <c r="F3908" s="1">
        <v>98</v>
      </c>
      <c r="G3908" s="1" t="str">
        <f t="shared" si="147"/>
        <v>98/140</v>
      </c>
      <c r="H3908" s="1">
        <v>1903</v>
      </c>
      <c r="I3908" s="1">
        <v>101</v>
      </c>
      <c r="J3908" s="1">
        <v>99.5</v>
      </c>
      <c r="K3908" s="1" t="s">
        <v>866</v>
      </c>
      <c r="L3908" s="1" t="s">
        <v>2044</v>
      </c>
      <c r="M3908" s="1">
        <v>2015</v>
      </c>
      <c r="N3908" s="1">
        <v>43.956477200000002</v>
      </c>
      <c r="O3908" s="1">
        <v>-81.616136699999998</v>
      </c>
      <c r="Q3908" s="1" t="s">
        <v>5121</v>
      </c>
      <c r="R3908" s="1" t="s">
        <v>22</v>
      </c>
    </row>
    <row r="3909" spans="1:18" hidden="1" x14ac:dyDescent="0.3">
      <c r="A3909" s="1" t="s">
        <v>2941</v>
      </c>
      <c r="B3909" s="1" t="s">
        <v>2941</v>
      </c>
      <c r="C3909" s="1" t="s">
        <v>5119</v>
      </c>
      <c r="D3909" s="1">
        <v>269.95999999999998</v>
      </c>
      <c r="E3909" s="1" t="s">
        <v>5219</v>
      </c>
      <c r="F3909" s="1">
        <v>99</v>
      </c>
      <c r="G3909" s="1" t="str">
        <f t="shared" si="147"/>
        <v>99/140</v>
      </c>
      <c r="H3909" s="1">
        <v>1903</v>
      </c>
      <c r="I3909" s="1">
        <v>101</v>
      </c>
      <c r="J3909" s="1">
        <v>99.5</v>
      </c>
      <c r="K3909" s="1" t="s">
        <v>866</v>
      </c>
      <c r="L3909" s="1" t="s">
        <v>2044</v>
      </c>
      <c r="M3909" s="1">
        <v>2015</v>
      </c>
      <c r="N3909" s="1">
        <v>43.958307900000001</v>
      </c>
      <c r="O3909" s="1">
        <v>-81.609706500000001</v>
      </c>
      <c r="Q3909" s="1" t="s">
        <v>5121</v>
      </c>
      <c r="R3909" s="1" t="s">
        <v>22</v>
      </c>
    </row>
    <row r="3910" spans="1:18" hidden="1" x14ac:dyDescent="0.3">
      <c r="A3910" s="1" t="s">
        <v>2941</v>
      </c>
      <c r="B3910" s="1" t="s">
        <v>2941</v>
      </c>
      <c r="C3910" s="1" t="s">
        <v>5119</v>
      </c>
      <c r="D3910" s="1">
        <v>269.95999999999998</v>
      </c>
      <c r="E3910" s="1" t="s">
        <v>5220</v>
      </c>
      <c r="F3910" s="1">
        <v>100</v>
      </c>
      <c r="G3910" s="1" t="str">
        <f t="shared" si="147"/>
        <v>100/140</v>
      </c>
      <c r="H3910" s="1">
        <v>1903</v>
      </c>
      <c r="I3910" s="1">
        <v>101</v>
      </c>
      <c r="J3910" s="1">
        <v>99.5</v>
      </c>
      <c r="K3910" s="1" t="s">
        <v>866</v>
      </c>
      <c r="L3910" s="1" t="s">
        <v>2044</v>
      </c>
      <c r="M3910" s="1">
        <v>2015</v>
      </c>
      <c r="N3910" s="1">
        <v>43.961271434284399</v>
      </c>
      <c r="O3910" s="1">
        <v>-81.607499812275194</v>
      </c>
      <c r="Q3910" s="1" t="s">
        <v>5121</v>
      </c>
      <c r="R3910" s="1" t="s">
        <v>22</v>
      </c>
    </row>
    <row r="3911" spans="1:18" hidden="1" x14ac:dyDescent="0.3">
      <c r="A3911" s="1" t="s">
        <v>2941</v>
      </c>
      <c r="B3911" s="1" t="s">
        <v>2941</v>
      </c>
      <c r="C3911" s="1" t="s">
        <v>5119</v>
      </c>
      <c r="D3911" s="1">
        <v>269.95999999999998</v>
      </c>
      <c r="E3911" s="1" t="s">
        <v>5221</v>
      </c>
      <c r="F3911" s="1">
        <v>101</v>
      </c>
      <c r="G3911" s="1" t="str">
        <f t="shared" si="147"/>
        <v>101/140</v>
      </c>
      <c r="H3911" s="1">
        <v>1903</v>
      </c>
      <c r="I3911" s="1">
        <v>101</v>
      </c>
      <c r="J3911" s="1">
        <v>99.5</v>
      </c>
      <c r="K3911" s="1" t="s">
        <v>866</v>
      </c>
      <c r="L3911" s="1" t="s">
        <v>2044</v>
      </c>
      <c r="M3911" s="1">
        <v>2015</v>
      </c>
      <c r="N3911" s="1">
        <v>43.960982799999996</v>
      </c>
      <c r="O3911" s="1">
        <v>-81.643653400000005</v>
      </c>
      <c r="Q3911" s="1" t="s">
        <v>5121</v>
      </c>
      <c r="R3911" s="1" t="s">
        <v>22</v>
      </c>
    </row>
    <row r="3912" spans="1:18" hidden="1" x14ac:dyDescent="0.3">
      <c r="A3912" s="1" t="s">
        <v>2941</v>
      </c>
      <c r="B3912" s="1" t="s">
        <v>2941</v>
      </c>
      <c r="C3912" s="1" t="s">
        <v>5119</v>
      </c>
      <c r="D3912" s="1">
        <v>269.95999999999998</v>
      </c>
      <c r="E3912" s="1" t="s">
        <v>5222</v>
      </c>
      <c r="F3912" s="1">
        <v>102</v>
      </c>
      <c r="G3912" s="1" t="str">
        <f t="shared" si="147"/>
        <v>102/140</v>
      </c>
      <c r="H3912" s="1">
        <v>1903</v>
      </c>
      <c r="I3912" s="1">
        <v>101</v>
      </c>
      <c r="J3912" s="1">
        <v>99.5</v>
      </c>
      <c r="K3912" s="1" t="s">
        <v>866</v>
      </c>
      <c r="L3912" s="1" t="s">
        <v>2044</v>
      </c>
      <c r="M3912" s="1">
        <v>2015</v>
      </c>
      <c r="N3912" s="1">
        <v>43.959242500000002</v>
      </c>
      <c r="O3912" s="1">
        <v>-81.639767699999993</v>
      </c>
      <c r="Q3912" s="1" t="s">
        <v>5121</v>
      </c>
      <c r="R3912" s="1" t="s">
        <v>22</v>
      </c>
    </row>
    <row r="3913" spans="1:18" hidden="1" x14ac:dyDescent="0.3">
      <c r="A3913" s="1" t="s">
        <v>2941</v>
      </c>
      <c r="B3913" s="1" t="s">
        <v>2941</v>
      </c>
      <c r="C3913" s="1" t="s">
        <v>5119</v>
      </c>
      <c r="D3913" s="1">
        <v>269.95999999999998</v>
      </c>
      <c r="E3913" s="1" t="s">
        <v>5223</v>
      </c>
      <c r="F3913" s="1">
        <v>103</v>
      </c>
      <c r="G3913" s="1" t="str">
        <f t="shared" si="147"/>
        <v>103/140</v>
      </c>
      <c r="H3913" s="1">
        <v>1903</v>
      </c>
      <c r="I3913" s="1">
        <v>101</v>
      </c>
      <c r="J3913" s="1">
        <v>99.5</v>
      </c>
      <c r="K3913" s="1" t="s">
        <v>866</v>
      </c>
      <c r="L3913" s="1" t="s">
        <v>2044</v>
      </c>
      <c r="M3913" s="1">
        <v>2015</v>
      </c>
      <c r="N3913" s="1">
        <v>43.962945300000001</v>
      </c>
      <c r="O3913" s="1">
        <v>-81.636406300000004</v>
      </c>
      <c r="Q3913" s="1" t="s">
        <v>5121</v>
      </c>
      <c r="R3913" s="1" t="s">
        <v>22</v>
      </c>
    </row>
    <row r="3914" spans="1:18" hidden="1" x14ac:dyDescent="0.3">
      <c r="A3914" s="1" t="s">
        <v>2941</v>
      </c>
      <c r="B3914" s="1" t="s">
        <v>2941</v>
      </c>
      <c r="C3914" s="1" t="s">
        <v>5119</v>
      </c>
      <c r="D3914" s="1">
        <v>269.95999999999998</v>
      </c>
      <c r="E3914" s="1" t="s">
        <v>5224</v>
      </c>
      <c r="F3914" s="1">
        <v>104</v>
      </c>
      <c r="G3914" s="1" t="str">
        <f t="shared" si="147"/>
        <v>104/140</v>
      </c>
      <c r="H3914" s="1">
        <v>1903</v>
      </c>
      <c r="I3914" s="1">
        <v>101</v>
      </c>
      <c r="J3914" s="1">
        <v>99.5</v>
      </c>
      <c r="K3914" s="1" t="s">
        <v>866</v>
      </c>
      <c r="L3914" s="1" t="s">
        <v>2044</v>
      </c>
      <c r="M3914" s="1">
        <v>2015</v>
      </c>
      <c r="N3914" s="1">
        <v>43.972747403352798</v>
      </c>
      <c r="O3914" s="1">
        <v>-81.658945573492105</v>
      </c>
      <c r="Q3914" s="1" t="s">
        <v>5121</v>
      </c>
      <c r="R3914" s="1" t="s">
        <v>22</v>
      </c>
    </row>
    <row r="3915" spans="1:18" hidden="1" x14ac:dyDescent="0.3">
      <c r="A3915" s="1" t="s">
        <v>2941</v>
      </c>
      <c r="B3915" s="1" t="s">
        <v>2941</v>
      </c>
      <c r="C3915" s="1" t="s">
        <v>5119</v>
      </c>
      <c r="D3915" s="1">
        <v>269.95999999999998</v>
      </c>
      <c r="E3915" s="1" t="s">
        <v>5225</v>
      </c>
      <c r="F3915" s="1">
        <v>105</v>
      </c>
      <c r="G3915" s="1" t="str">
        <f t="shared" si="147"/>
        <v>105/140</v>
      </c>
      <c r="H3915" s="1">
        <v>1903</v>
      </c>
      <c r="I3915" s="1">
        <v>101</v>
      </c>
      <c r="J3915" s="1">
        <v>99.5</v>
      </c>
      <c r="K3915" s="1" t="s">
        <v>866</v>
      </c>
      <c r="L3915" s="1" t="s">
        <v>2044</v>
      </c>
      <c r="M3915" s="1">
        <v>2015</v>
      </c>
      <c r="N3915" s="1">
        <v>43.977041853482497</v>
      </c>
      <c r="O3915" s="1">
        <v>-81.646396586685398</v>
      </c>
      <c r="Q3915" s="1" t="s">
        <v>5121</v>
      </c>
      <c r="R3915" s="1" t="s">
        <v>22</v>
      </c>
    </row>
    <row r="3916" spans="1:18" hidden="1" x14ac:dyDescent="0.3">
      <c r="A3916" s="1" t="s">
        <v>2941</v>
      </c>
      <c r="B3916" s="1" t="s">
        <v>2941</v>
      </c>
      <c r="C3916" s="1" t="s">
        <v>5119</v>
      </c>
      <c r="D3916" s="1">
        <v>269.95999999999998</v>
      </c>
      <c r="E3916" s="1" t="s">
        <v>5226</v>
      </c>
      <c r="F3916" s="1">
        <v>106</v>
      </c>
      <c r="G3916" s="1" t="str">
        <f t="shared" si="147"/>
        <v>106/140</v>
      </c>
      <c r="H3916" s="1">
        <v>1903</v>
      </c>
      <c r="I3916" s="1">
        <v>101</v>
      </c>
      <c r="J3916" s="1">
        <v>99.5</v>
      </c>
      <c r="K3916" s="1" t="s">
        <v>866</v>
      </c>
      <c r="L3916" s="1" t="s">
        <v>2044</v>
      </c>
      <c r="M3916" s="1">
        <v>2015</v>
      </c>
      <c r="N3916" s="1">
        <v>43.979024322889899</v>
      </c>
      <c r="O3916" s="1">
        <v>-81.650498675128205</v>
      </c>
      <c r="Q3916" s="1" t="s">
        <v>5121</v>
      </c>
      <c r="R3916" s="1" t="s">
        <v>22</v>
      </c>
    </row>
    <row r="3917" spans="1:18" hidden="1" x14ac:dyDescent="0.3">
      <c r="A3917" s="1" t="s">
        <v>2941</v>
      </c>
      <c r="B3917" s="1" t="s">
        <v>2941</v>
      </c>
      <c r="C3917" s="1" t="s">
        <v>5119</v>
      </c>
      <c r="D3917" s="1">
        <v>269.95999999999998</v>
      </c>
      <c r="E3917" s="1" t="s">
        <v>5227</v>
      </c>
      <c r="F3917" s="1">
        <v>107</v>
      </c>
      <c r="G3917" s="1" t="str">
        <f t="shared" si="147"/>
        <v>107/140</v>
      </c>
      <c r="H3917" s="1">
        <v>1903</v>
      </c>
      <c r="I3917" s="1">
        <v>101</v>
      </c>
      <c r="J3917" s="1">
        <v>99.5</v>
      </c>
      <c r="K3917" s="1" t="s">
        <v>866</v>
      </c>
      <c r="L3917" s="1" t="s">
        <v>2044</v>
      </c>
      <c r="M3917" s="1">
        <v>2015</v>
      </c>
      <c r="N3917" s="1">
        <v>43.9823798068673</v>
      </c>
      <c r="O3917" s="1">
        <v>-81.647946527012394</v>
      </c>
      <c r="Q3917" s="1" t="s">
        <v>5121</v>
      </c>
      <c r="R3917" s="1" t="s">
        <v>22</v>
      </c>
    </row>
    <row r="3918" spans="1:18" hidden="1" x14ac:dyDescent="0.3">
      <c r="A3918" s="1" t="s">
        <v>2941</v>
      </c>
      <c r="B3918" s="1" t="s">
        <v>2941</v>
      </c>
      <c r="C3918" s="1" t="s">
        <v>5119</v>
      </c>
      <c r="D3918" s="1">
        <v>269.95999999999998</v>
      </c>
      <c r="E3918" s="1" t="s">
        <v>5228</v>
      </c>
      <c r="F3918" s="1">
        <v>108</v>
      </c>
      <c r="G3918" s="1" t="str">
        <f t="shared" si="147"/>
        <v>108/140</v>
      </c>
      <c r="H3918" s="1">
        <v>1903</v>
      </c>
      <c r="I3918" s="1">
        <v>101</v>
      </c>
      <c r="J3918" s="1">
        <v>99.5</v>
      </c>
      <c r="K3918" s="1" t="s">
        <v>866</v>
      </c>
      <c r="L3918" s="1" t="s">
        <v>2044</v>
      </c>
      <c r="M3918" s="1">
        <v>2015</v>
      </c>
      <c r="N3918" s="1">
        <v>43.974427734201299</v>
      </c>
      <c r="O3918" s="1">
        <v>-81.669185565518205</v>
      </c>
      <c r="Q3918" s="1" t="s">
        <v>5121</v>
      </c>
      <c r="R3918" s="1" t="s">
        <v>22</v>
      </c>
    </row>
    <row r="3919" spans="1:18" hidden="1" x14ac:dyDescent="0.3">
      <c r="A3919" s="1" t="s">
        <v>2941</v>
      </c>
      <c r="B3919" s="1" t="s">
        <v>2941</v>
      </c>
      <c r="C3919" s="1" t="s">
        <v>5119</v>
      </c>
      <c r="D3919" s="1">
        <v>269.95999999999998</v>
      </c>
      <c r="E3919" s="1" t="s">
        <v>5229</v>
      </c>
      <c r="F3919" s="1">
        <v>109</v>
      </c>
      <c r="G3919" s="1" t="str">
        <f t="shared" si="147"/>
        <v>109/140</v>
      </c>
      <c r="H3919" s="1">
        <v>1903</v>
      </c>
      <c r="I3919" s="1">
        <v>101</v>
      </c>
      <c r="J3919" s="1">
        <v>99.5</v>
      </c>
      <c r="K3919" s="1" t="s">
        <v>866</v>
      </c>
      <c r="L3919" s="1" t="s">
        <v>2044</v>
      </c>
      <c r="M3919" s="1">
        <v>2015</v>
      </c>
      <c r="N3919" s="1">
        <v>43.975631104985702</v>
      </c>
      <c r="O3919" s="1">
        <v>-81.673765368906302</v>
      </c>
      <c r="Q3919" s="1" t="s">
        <v>5121</v>
      </c>
      <c r="R3919" s="1" t="s">
        <v>22</v>
      </c>
    </row>
    <row r="3920" spans="1:18" hidden="1" x14ac:dyDescent="0.3">
      <c r="A3920" s="1" t="s">
        <v>2941</v>
      </c>
      <c r="B3920" s="1" t="s">
        <v>2941</v>
      </c>
      <c r="C3920" s="1" t="s">
        <v>5119</v>
      </c>
      <c r="D3920" s="1">
        <v>269.95999999999998</v>
      </c>
      <c r="E3920" s="1" t="s">
        <v>5230</v>
      </c>
      <c r="F3920" s="1">
        <v>110</v>
      </c>
      <c r="G3920" s="1" t="str">
        <f t="shared" si="147"/>
        <v>110/140</v>
      </c>
      <c r="H3920" s="1">
        <v>1903</v>
      </c>
      <c r="I3920" s="1">
        <v>101</v>
      </c>
      <c r="J3920" s="1">
        <v>99.5</v>
      </c>
      <c r="K3920" s="1" t="s">
        <v>866</v>
      </c>
      <c r="L3920" s="1" t="s">
        <v>2044</v>
      </c>
      <c r="M3920" s="1">
        <v>2015</v>
      </c>
      <c r="N3920" s="1">
        <v>43.977054656703501</v>
      </c>
      <c r="O3920" s="1">
        <v>-81.668477319378596</v>
      </c>
      <c r="Q3920" s="1" t="s">
        <v>5121</v>
      </c>
      <c r="R3920" s="1" t="s">
        <v>22</v>
      </c>
    </row>
    <row r="3921" spans="1:18" hidden="1" x14ac:dyDescent="0.3">
      <c r="A3921" s="1" t="s">
        <v>2941</v>
      </c>
      <c r="B3921" s="1" t="s">
        <v>2941</v>
      </c>
      <c r="C3921" s="1" t="s">
        <v>5119</v>
      </c>
      <c r="D3921" s="1">
        <v>269.95999999999998</v>
      </c>
      <c r="E3921" s="1" t="s">
        <v>5231</v>
      </c>
      <c r="F3921" s="1">
        <v>111</v>
      </c>
      <c r="G3921" s="1" t="str">
        <f t="shared" si="147"/>
        <v>111/140</v>
      </c>
      <c r="H3921" s="1">
        <v>1903</v>
      </c>
      <c r="I3921" s="1">
        <v>101</v>
      </c>
      <c r="J3921" s="1">
        <v>99.5</v>
      </c>
      <c r="K3921" s="1" t="s">
        <v>866</v>
      </c>
      <c r="L3921" s="1" t="s">
        <v>2044</v>
      </c>
      <c r="M3921" s="1">
        <v>2015</v>
      </c>
      <c r="N3921" s="1">
        <v>43.979561292397499</v>
      </c>
      <c r="O3921" s="1">
        <v>-81.672369312791204</v>
      </c>
      <c r="Q3921" s="1" t="s">
        <v>5121</v>
      </c>
      <c r="R3921" s="1" t="s">
        <v>22</v>
      </c>
    </row>
    <row r="3922" spans="1:18" hidden="1" x14ac:dyDescent="0.3">
      <c r="A3922" s="1" t="s">
        <v>2941</v>
      </c>
      <c r="B3922" s="1" t="s">
        <v>2941</v>
      </c>
      <c r="C3922" s="1" t="s">
        <v>5119</v>
      </c>
      <c r="D3922" s="1">
        <v>269.95999999999998</v>
      </c>
      <c r="E3922" s="1" t="s">
        <v>5232</v>
      </c>
      <c r="F3922" s="1">
        <v>112</v>
      </c>
      <c r="G3922" s="1" t="str">
        <f t="shared" si="147"/>
        <v>112/140</v>
      </c>
      <c r="H3922" s="1">
        <v>1903</v>
      </c>
      <c r="I3922" s="1">
        <v>101</v>
      </c>
      <c r="J3922" s="1">
        <v>99.5</v>
      </c>
      <c r="K3922" s="1" t="s">
        <v>866</v>
      </c>
      <c r="L3922" s="1" t="s">
        <v>2044</v>
      </c>
      <c r="M3922" s="1">
        <v>2015</v>
      </c>
      <c r="N3922" s="1">
        <v>43.979890243608097</v>
      </c>
      <c r="O3922" s="1">
        <v>-81.667987291794105</v>
      </c>
      <c r="Q3922" s="1" t="s">
        <v>5121</v>
      </c>
      <c r="R3922" s="1" t="s">
        <v>22</v>
      </c>
    </row>
    <row r="3923" spans="1:18" hidden="1" x14ac:dyDescent="0.3">
      <c r="A3923" s="1" t="s">
        <v>2941</v>
      </c>
      <c r="B3923" s="1" t="s">
        <v>2941</v>
      </c>
      <c r="C3923" s="1" t="s">
        <v>5119</v>
      </c>
      <c r="D3923" s="1">
        <v>269.95999999999998</v>
      </c>
      <c r="E3923" s="1" t="s">
        <v>5233</v>
      </c>
      <c r="F3923" s="1">
        <v>113</v>
      </c>
      <c r="G3923" s="1" t="str">
        <f t="shared" si="147"/>
        <v>113/140</v>
      </c>
      <c r="H3923" s="1">
        <v>1903</v>
      </c>
      <c r="I3923" s="1">
        <v>101</v>
      </c>
      <c r="J3923" s="1">
        <v>99.5</v>
      </c>
      <c r="K3923" s="1" t="s">
        <v>866</v>
      </c>
      <c r="L3923" s="1" t="s">
        <v>2044</v>
      </c>
      <c r="M3923" s="1">
        <v>2015</v>
      </c>
      <c r="N3923" s="1">
        <v>43.982976847703597</v>
      </c>
      <c r="O3923" s="1">
        <v>-81.6956752405722</v>
      </c>
      <c r="Q3923" s="1" t="s">
        <v>5121</v>
      </c>
      <c r="R3923" s="1" t="s">
        <v>22</v>
      </c>
    </row>
    <row r="3924" spans="1:18" hidden="1" x14ac:dyDescent="0.3">
      <c r="A3924" s="1" t="s">
        <v>2941</v>
      </c>
      <c r="B3924" s="1" t="s">
        <v>2941</v>
      </c>
      <c r="C3924" s="1" t="s">
        <v>5119</v>
      </c>
      <c r="D3924" s="1">
        <v>269.95999999999998</v>
      </c>
      <c r="E3924" s="1" t="s">
        <v>5234</v>
      </c>
      <c r="F3924" s="1">
        <v>114</v>
      </c>
      <c r="G3924" s="1" t="str">
        <f t="shared" si="147"/>
        <v>114/140</v>
      </c>
      <c r="H3924" s="1">
        <v>1903</v>
      </c>
      <c r="I3924" s="1">
        <v>101</v>
      </c>
      <c r="J3924" s="1">
        <v>99.5</v>
      </c>
      <c r="K3924" s="1" t="s">
        <v>866</v>
      </c>
      <c r="L3924" s="1" t="s">
        <v>2044</v>
      </c>
      <c r="M3924" s="1">
        <v>2015</v>
      </c>
      <c r="N3924" s="1">
        <v>43.985424913249197</v>
      </c>
      <c r="O3924" s="1">
        <v>-81.693226060430305</v>
      </c>
      <c r="Q3924" s="1" t="s">
        <v>5121</v>
      </c>
      <c r="R3924" s="1" t="s">
        <v>22</v>
      </c>
    </row>
    <row r="3925" spans="1:18" hidden="1" x14ac:dyDescent="0.3">
      <c r="A3925" s="1" t="s">
        <v>2941</v>
      </c>
      <c r="B3925" s="1" t="s">
        <v>2941</v>
      </c>
      <c r="C3925" s="1" t="s">
        <v>5119</v>
      </c>
      <c r="D3925" s="1">
        <v>269.95999999999998</v>
      </c>
      <c r="E3925" s="1" t="s">
        <v>5235</v>
      </c>
      <c r="F3925" s="1">
        <v>115</v>
      </c>
      <c r="G3925" s="1" t="str">
        <f t="shared" si="147"/>
        <v>115/140</v>
      </c>
      <c r="H3925" s="1">
        <v>1903</v>
      </c>
      <c r="I3925" s="1">
        <v>101</v>
      </c>
      <c r="J3925" s="1">
        <v>99.5</v>
      </c>
      <c r="K3925" s="1" t="s">
        <v>866</v>
      </c>
      <c r="L3925" s="1" t="s">
        <v>2044</v>
      </c>
      <c r="M3925" s="1">
        <v>2015</v>
      </c>
      <c r="N3925" s="1">
        <v>43.985525272840903</v>
      </c>
      <c r="O3925" s="1">
        <v>-81.689202447949</v>
      </c>
      <c r="Q3925" s="1" t="s">
        <v>5121</v>
      </c>
      <c r="R3925" s="1" t="s">
        <v>22</v>
      </c>
    </row>
    <row r="3926" spans="1:18" hidden="1" x14ac:dyDescent="0.3">
      <c r="A3926" s="1" t="s">
        <v>2941</v>
      </c>
      <c r="B3926" s="1" t="s">
        <v>2941</v>
      </c>
      <c r="C3926" s="1" t="s">
        <v>5119</v>
      </c>
      <c r="D3926" s="1">
        <v>269.95999999999998</v>
      </c>
      <c r="E3926" s="1" t="s">
        <v>5236</v>
      </c>
      <c r="F3926" s="1">
        <v>116</v>
      </c>
      <c r="G3926" s="1" t="str">
        <f t="shared" si="147"/>
        <v>116/140</v>
      </c>
      <c r="H3926" s="1">
        <v>2030</v>
      </c>
      <c r="I3926" s="1">
        <v>101</v>
      </c>
      <c r="J3926" s="1">
        <v>99.5</v>
      </c>
      <c r="K3926" s="1" t="s">
        <v>866</v>
      </c>
      <c r="L3926" s="1" t="s">
        <v>2044</v>
      </c>
      <c r="M3926" s="1">
        <v>2015</v>
      </c>
      <c r="N3926" s="1">
        <v>43.958615309905802</v>
      </c>
      <c r="O3926" s="1">
        <v>-81.566978145576002</v>
      </c>
      <c r="Q3926" s="1" t="s">
        <v>5121</v>
      </c>
      <c r="R3926" s="1" t="s">
        <v>22</v>
      </c>
    </row>
    <row r="3927" spans="1:18" hidden="1" x14ac:dyDescent="0.3">
      <c r="A3927" s="1" t="s">
        <v>2941</v>
      </c>
      <c r="B3927" s="1" t="s">
        <v>2941</v>
      </c>
      <c r="C3927" s="1" t="s">
        <v>5119</v>
      </c>
      <c r="D3927" s="1">
        <v>269.95999999999998</v>
      </c>
      <c r="E3927" s="1" t="s">
        <v>5237</v>
      </c>
      <c r="F3927" s="1">
        <v>117</v>
      </c>
      <c r="G3927" s="1" t="str">
        <f t="shared" si="147"/>
        <v>117/140</v>
      </c>
      <c r="H3927" s="1">
        <v>2030</v>
      </c>
      <c r="I3927" s="1">
        <v>101</v>
      </c>
      <c r="J3927" s="1">
        <v>99.5</v>
      </c>
      <c r="K3927" s="1" t="s">
        <v>866</v>
      </c>
      <c r="L3927" s="1" t="s">
        <v>2044</v>
      </c>
      <c r="M3927" s="1">
        <v>2015</v>
      </c>
      <c r="N3927" s="1">
        <v>43.9584308289662</v>
      </c>
      <c r="O3927" s="1">
        <v>-81.557244758376498</v>
      </c>
      <c r="Q3927" s="1" t="s">
        <v>5121</v>
      </c>
      <c r="R3927" s="1" t="s">
        <v>22</v>
      </c>
    </row>
    <row r="3928" spans="1:18" hidden="1" x14ac:dyDescent="0.3">
      <c r="A3928" s="1" t="s">
        <v>2941</v>
      </c>
      <c r="B3928" s="1" t="s">
        <v>2941</v>
      </c>
      <c r="C3928" s="1" t="s">
        <v>5119</v>
      </c>
      <c r="D3928" s="1">
        <v>269.95999999999998</v>
      </c>
      <c r="E3928" s="1" t="s">
        <v>5238</v>
      </c>
      <c r="F3928" s="1">
        <v>118</v>
      </c>
      <c r="G3928" s="1" t="str">
        <f t="shared" si="147"/>
        <v>118/140</v>
      </c>
      <c r="H3928" s="1">
        <v>2030</v>
      </c>
      <c r="I3928" s="1">
        <v>101</v>
      </c>
      <c r="J3928" s="1">
        <v>99.5</v>
      </c>
      <c r="K3928" s="1" t="s">
        <v>866</v>
      </c>
      <c r="L3928" s="1" t="s">
        <v>2044</v>
      </c>
      <c r="M3928" s="1">
        <v>2015</v>
      </c>
      <c r="N3928" s="1">
        <v>43.978167015044001</v>
      </c>
      <c r="O3928" s="1">
        <v>-81.573218535413503</v>
      </c>
      <c r="Q3928" s="1" t="s">
        <v>5121</v>
      </c>
      <c r="R3928" s="1" t="s">
        <v>22</v>
      </c>
    </row>
    <row r="3929" spans="1:18" hidden="1" x14ac:dyDescent="0.3">
      <c r="A3929" s="1" t="s">
        <v>2941</v>
      </c>
      <c r="B3929" s="1" t="s">
        <v>2941</v>
      </c>
      <c r="C3929" s="1" t="s">
        <v>5119</v>
      </c>
      <c r="D3929" s="1">
        <v>269.95999999999998</v>
      </c>
      <c r="E3929" s="1" t="s">
        <v>5239</v>
      </c>
      <c r="F3929" s="1">
        <v>119</v>
      </c>
      <c r="G3929" s="1" t="str">
        <f t="shared" si="147"/>
        <v>119/140</v>
      </c>
      <c r="H3929" s="1">
        <v>2030</v>
      </c>
      <c r="I3929" s="1">
        <v>101</v>
      </c>
      <c r="J3929" s="1">
        <v>99.5</v>
      </c>
      <c r="K3929" s="1" t="s">
        <v>866</v>
      </c>
      <c r="L3929" s="1" t="s">
        <v>2044</v>
      </c>
      <c r="M3929" s="1">
        <v>2015</v>
      </c>
      <c r="N3929" s="1">
        <v>43.975543849432597</v>
      </c>
      <c r="O3929" s="1">
        <v>-81.577516533428494</v>
      </c>
      <c r="Q3929" s="1" t="s">
        <v>5121</v>
      </c>
      <c r="R3929" s="1" t="s">
        <v>22</v>
      </c>
    </row>
    <row r="3930" spans="1:18" hidden="1" x14ac:dyDescent="0.3">
      <c r="A3930" s="1" t="s">
        <v>2941</v>
      </c>
      <c r="B3930" s="1" t="s">
        <v>2941</v>
      </c>
      <c r="C3930" s="1" t="s">
        <v>5119</v>
      </c>
      <c r="D3930" s="1">
        <v>269.95999999999998</v>
      </c>
      <c r="E3930" s="1" t="s">
        <v>5240</v>
      </c>
      <c r="F3930" s="1">
        <v>120</v>
      </c>
      <c r="G3930" s="1" t="str">
        <f t="shared" si="147"/>
        <v>120/140</v>
      </c>
      <c r="H3930" s="1">
        <v>2030</v>
      </c>
      <c r="I3930" s="1">
        <v>101</v>
      </c>
      <c r="J3930" s="1">
        <v>99.5</v>
      </c>
      <c r="K3930" s="1" t="s">
        <v>866</v>
      </c>
      <c r="L3930" s="1" t="s">
        <v>2044</v>
      </c>
      <c r="M3930" s="1">
        <v>2015</v>
      </c>
      <c r="N3930" s="1">
        <v>43.975151007933398</v>
      </c>
      <c r="O3930" s="1">
        <v>-81.582004387948899</v>
      </c>
      <c r="Q3930" s="1" t="s">
        <v>5121</v>
      </c>
      <c r="R3930" s="1" t="s">
        <v>22</v>
      </c>
    </row>
    <row r="3931" spans="1:18" hidden="1" x14ac:dyDescent="0.3">
      <c r="A3931" s="1" t="s">
        <v>2941</v>
      </c>
      <c r="B3931" s="1" t="s">
        <v>2941</v>
      </c>
      <c r="C3931" s="1" t="s">
        <v>5119</v>
      </c>
      <c r="D3931" s="1">
        <v>269.95999999999998</v>
      </c>
      <c r="E3931" s="1" t="s">
        <v>5241</v>
      </c>
      <c r="F3931" s="1">
        <v>121</v>
      </c>
      <c r="G3931" s="1" t="str">
        <f t="shared" si="147"/>
        <v>121/140</v>
      </c>
      <c r="H3931" s="1">
        <v>2030</v>
      </c>
      <c r="I3931" s="1">
        <v>101</v>
      </c>
      <c r="J3931" s="1">
        <v>99.5</v>
      </c>
      <c r="K3931" s="1" t="s">
        <v>866</v>
      </c>
      <c r="L3931" s="1" t="s">
        <v>2044</v>
      </c>
      <c r="M3931" s="1">
        <v>2015</v>
      </c>
      <c r="N3931" s="1">
        <v>43.979957529711399</v>
      </c>
      <c r="O3931" s="1">
        <v>-81.577729435837</v>
      </c>
      <c r="Q3931" s="1" t="s">
        <v>5121</v>
      </c>
      <c r="R3931" s="1" t="s">
        <v>22</v>
      </c>
    </row>
    <row r="3932" spans="1:18" hidden="1" x14ac:dyDescent="0.3">
      <c r="A3932" s="1" t="s">
        <v>2941</v>
      </c>
      <c r="B3932" s="1" t="s">
        <v>2941</v>
      </c>
      <c r="C3932" s="1" t="s">
        <v>5119</v>
      </c>
      <c r="D3932" s="1">
        <v>269.95999999999998</v>
      </c>
      <c r="E3932" s="1" t="s">
        <v>5242</v>
      </c>
      <c r="F3932" s="1">
        <v>122</v>
      </c>
      <c r="G3932" s="1" t="str">
        <f t="shared" si="147"/>
        <v>122/140</v>
      </c>
      <c r="H3932" s="1">
        <v>2030</v>
      </c>
      <c r="I3932" s="1">
        <v>101</v>
      </c>
      <c r="J3932" s="1">
        <v>99.5</v>
      </c>
      <c r="K3932" s="1" t="s">
        <v>866</v>
      </c>
      <c r="L3932" s="1" t="s">
        <v>2044</v>
      </c>
      <c r="M3932" s="1">
        <v>2015</v>
      </c>
      <c r="N3932" s="1">
        <v>43.9762564773824</v>
      </c>
      <c r="O3932" s="1">
        <v>-81.5863048921765</v>
      </c>
      <c r="Q3932" s="1" t="s">
        <v>5121</v>
      </c>
      <c r="R3932" s="1" t="s">
        <v>22</v>
      </c>
    </row>
    <row r="3933" spans="1:18" hidden="1" x14ac:dyDescent="0.3">
      <c r="A3933" s="1" t="s">
        <v>2941</v>
      </c>
      <c r="B3933" s="1" t="s">
        <v>2941</v>
      </c>
      <c r="C3933" s="1" t="s">
        <v>5119</v>
      </c>
      <c r="D3933" s="1">
        <v>269.95999999999998</v>
      </c>
      <c r="E3933" s="1" t="s">
        <v>5243</v>
      </c>
      <c r="F3933" s="1">
        <v>123</v>
      </c>
      <c r="G3933" s="1" t="str">
        <f t="shared" si="147"/>
        <v>123/140</v>
      </c>
      <c r="H3933" s="1">
        <v>2030</v>
      </c>
      <c r="I3933" s="1">
        <v>101</v>
      </c>
      <c r="J3933" s="1">
        <v>99.5</v>
      </c>
      <c r="K3933" s="1" t="s">
        <v>866</v>
      </c>
      <c r="L3933" s="1" t="s">
        <v>2044</v>
      </c>
      <c r="M3933" s="1">
        <v>2015</v>
      </c>
      <c r="N3933" s="1">
        <v>43.9819805177302</v>
      </c>
      <c r="O3933" s="1">
        <v>-81.582132660373105</v>
      </c>
      <c r="Q3933" s="1" t="s">
        <v>5121</v>
      </c>
      <c r="R3933" s="1" t="s">
        <v>22</v>
      </c>
    </row>
    <row r="3934" spans="1:18" hidden="1" x14ac:dyDescent="0.3">
      <c r="A3934" s="1" t="s">
        <v>2941</v>
      </c>
      <c r="B3934" s="1" t="s">
        <v>2941</v>
      </c>
      <c r="C3934" s="1" t="s">
        <v>5119</v>
      </c>
      <c r="D3934" s="1">
        <v>269.95999999999998</v>
      </c>
      <c r="E3934" s="1" t="s">
        <v>5244</v>
      </c>
      <c r="F3934" s="1">
        <v>124</v>
      </c>
      <c r="G3934" s="1" t="str">
        <f t="shared" si="147"/>
        <v>124/140</v>
      </c>
      <c r="H3934" s="1">
        <v>2030</v>
      </c>
      <c r="I3934" s="1">
        <v>101</v>
      </c>
      <c r="J3934" s="1">
        <v>99.5</v>
      </c>
      <c r="K3934" s="1" t="s">
        <v>866</v>
      </c>
      <c r="L3934" s="1" t="s">
        <v>2044</v>
      </c>
      <c r="M3934" s="1">
        <v>2015</v>
      </c>
      <c r="N3934" s="1">
        <v>43.978794046801099</v>
      </c>
      <c r="O3934" s="1">
        <v>-81.592430482594196</v>
      </c>
      <c r="Q3934" s="1" t="s">
        <v>5121</v>
      </c>
      <c r="R3934" s="1" t="s">
        <v>22</v>
      </c>
    </row>
    <row r="3935" spans="1:18" hidden="1" x14ac:dyDescent="0.3">
      <c r="A3935" s="1" t="s">
        <v>2941</v>
      </c>
      <c r="B3935" s="1" t="s">
        <v>2941</v>
      </c>
      <c r="C3935" s="1" t="s">
        <v>5119</v>
      </c>
      <c r="D3935" s="1">
        <v>269.95999999999998</v>
      </c>
      <c r="E3935" s="1" t="s">
        <v>5245</v>
      </c>
      <c r="F3935" s="1">
        <v>125</v>
      </c>
      <c r="G3935" s="1" t="str">
        <f t="shared" si="147"/>
        <v>125/140</v>
      </c>
      <c r="H3935" s="1">
        <v>2030</v>
      </c>
      <c r="I3935" s="1">
        <v>101</v>
      </c>
      <c r="J3935" s="1">
        <v>99.5</v>
      </c>
      <c r="K3935" s="1" t="s">
        <v>866</v>
      </c>
      <c r="L3935" s="1" t="s">
        <v>2044</v>
      </c>
      <c r="M3935" s="1">
        <v>2015</v>
      </c>
      <c r="N3935" s="1">
        <v>43.983363211892801</v>
      </c>
      <c r="O3935" s="1">
        <v>-81.588786368498702</v>
      </c>
      <c r="Q3935" s="1" t="s">
        <v>5121</v>
      </c>
      <c r="R3935" s="1" t="s">
        <v>22</v>
      </c>
    </row>
    <row r="3936" spans="1:18" hidden="1" x14ac:dyDescent="0.3">
      <c r="A3936" s="1" t="s">
        <v>2941</v>
      </c>
      <c r="B3936" s="1" t="s">
        <v>2941</v>
      </c>
      <c r="C3936" s="1" t="s">
        <v>5119</v>
      </c>
      <c r="D3936" s="1">
        <v>269.95999999999998</v>
      </c>
      <c r="E3936" s="1" t="s">
        <v>5246</v>
      </c>
      <c r="F3936" s="1">
        <v>126</v>
      </c>
      <c r="G3936" s="1" t="str">
        <f t="shared" si="147"/>
        <v>126/140</v>
      </c>
      <c r="H3936" s="1">
        <v>2030</v>
      </c>
      <c r="I3936" s="1">
        <v>101</v>
      </c>
      <c r="J3936" s="1">
        <v>99.5</v>
      </c>
      <c r="K3936" s="1" t="s">
        <v>866</v>
      </c>
      <c r="L3936" s="1" t="s">
        <v>2044</v>
      </c>
      <c r="M3936" s="1">
        <v>2015</v>
      </c>
      <c r="N3936" s="1">
        <v>43.980902476561297</v>
      </c>
      <c r="O3936" s="1">
        <v>-81.621081260908895</v>
      </c>
      <c r="Q3936" s="1" t="s">
        <v>5121</v>
      </c>
      <c r="R3936" s="1" t="s">
        <v>22</v>
      </c>
    </row>
    <row r="3937" spans="1:18" hidden="1" x14ac:dyDescent="0.3">
      <c r="A3937" s="1" t="s">
        <v>2941</v>
      </c>
      <c r="B3937" s="1" t="s">
        <v>2941</v>
      </c>
      <c r="C3937" s="1" t="s">
        <v>5119</v>
      </c>
      <c r="D3937" s="1">
        <v>269.95999999999998</v>
      </c>
      <c r="E3937" s="1" t="s">
        <v>5247</v>
      </c>
      <c r="F3937" s="1">
        <v>127</v>
      </c>
      <c r="G3937" s="1" t="str">
        <f t="shared" si="147"/>
        <v>127/140</v>
      </c>
      <c r="H3937" s="1">
        <v>2030</v>
      </c>
      <c r="I3937" s="1">
        <v>101</v>
      </c>
      <c r="J3937" s="1">
        <v>99.5</v>
      </c>
      <c r="K3937" s="1" t="s">
        <v>866</v>
      </c>
      <c r="L3937" s="1" t="s">
        <v>2044</v>
      </c>
      <c r="M3937" s="1">
        <v>2015</v>
      </c>
      <c r="N3937" s="1">
        <v>43.986289640699802</v>
      </c>
      <c r="O3937" s="1">
        <v>-81.617709757121801</v>
      </c>
      <c r="Q3937" s="1" t="s">
        <v>5121</v>
      </c>
      <c r="R3937" s="1" t="s">
        <v>22</v>
      </c>
    </row>
    <row r="3938" spans="1:18" hidden="1" x14ac:dyDescent="0.3">
      <c r="A3938" s="1" t="s">
        <v>2941</v>
      </c>
      <c r="B3938" s="1" t="s">
        <v>2941</v>
      </c>
      <c r="C3938" s="1" t="s">
        <v>5119</v>
      </c>
      <c r="D3938" s="1">
        <v>269.95999999999998</v>
      </c>
      <c r="E3938" s="1" t="s">
        <v>5248</v>
      </c>
      <c r="F3938" s="1">
        <v>128</v>
      </c>
      <c r="G3938" s="1" t="str">
        <f t="shared" si="147"/>
        <v>128/140</v>
      </c>
      <c r="H3938" s="1">
        <v>2030</v>
      </c>
      <c r="I3938" s="1">
        <v>101</v>
      </c>
      <c r="J3938" s="1">
        <v>99.5</v>
      </c>
      <c r="K3938" s="1" t="s">
        <v>866</v>
      </c>
      <c r="L3938" s="1" t="s">
        <v>2044</v>
      </c>
      <c r="M3938" s="1">
        <v>2015</v>
      </c>
      <c r="N3938" s="1">
        <v>43.984398841387197</v>
      </c>
      <c r="O3938" s="1">
        <v>-81.629119552576498</v>
      </c>
      <c r="Q3938" s="1" t="s">
        <v>5121</v>
      </c>
      <c r="R3938" s="1" t="s">
        <v>22</v>
      </c>
    </row>
    <row r="3939" spans="1:18" hidden="1" x14ac:dyDescent="0.3">
      <c r="A3939" s="1" t="s">
        <v>2941</v>
      </c>
      <c r="B3939" s="1" t="s">
        <v>2941</v>
      </c>
      <c r="C3939" s="1" t="s">
        <v>5119</v>
      </c>
      <c r="D3939" s="1">
        <v>269.95999999999998</v>
      </c>
      <c r="E3939" s="1" t="s">
        <v>5249</v>
      </c>
      <c r="F3939" s="1">
        <v>129</v>
      </c>
      <c r="G3939" s="1" t="str">
        <f t="shared" ref="G3939:G3950" si="148">F3939&amp;"/"&amp;140</f>
        <v>129/140</v>
      </c>
      <c r="H3939" s="1">
        <v>2030</v>
      </c>
      <c r="I3939" s="1">
        <v>101</v>
      </c>
      <c r="J3939" s="1">
        <v>99.5</v>
      </c>
      <c r="K3939" s="1" t="s">
        <v>866</v>
      </c>
      <c r="L3939" s="1" t="s">
        <v>2044</v>
      </c>
      <c r="M3939" s="1">
        <v>2015</v>
      </c>
      <c r="N3939" s="1">
        <v>43.9878778331192</v>
      </c>
      <c r="O3939" s="1">
        <v>-81.629784839688995</v>
      </c>
      <c r="Q3939" s="1" t="s">
        <v>5121</v>
      </c>
      <c r="R3939" s="1" t="s">
        <v>22</v>
      </c>
    </row>
    <row r="3940" spans="1:18" hidden="1" x14ac:dyDescent="0.3">
      <c r="A3940" s="1" t="s">
        <v>2941</v>
      </c>
      <c r="B3940" s="1" t="s">
        <v>2941</v>
      </c>
      <c r="C3940" s="1" t="s">
        <v>5119</v>
      </c>
      <c r="D3940" s="1">
        <v>269.95999999999998</v>
      </c>
      <c r="E3940" s="1" t="s">
        <v>5250</v>
      </c>
      <c r="F3940" s="1">
        <v>130</v>
      </c>
      <c r="G3940" s="1" t="str">
        <f t="shared" si="148"/>
        <v>130/140</v>
      </c>
      <c r="H3940" s="1">
        <v>2126</v>
      </c>
      <c r="I3940" s="1">
        <v>101</v>
      </c>
      <c r="J3940" s="1">
        <v>99.5</v>
      </c>
      <c r="K3940" s="1" t="s">
        <v>866</v>
      </c>
      <c r="L3940" s="1" t="s">
        <v>2044</v>
      </c>
      <c r="M3940" s="1">
        <v>2015</v>
      </c>
      <c r="N3940" s="1">
        <v>43.989506403711303</v>
      </c>
      <c r="O3940" s="1">
        <v>-81.625007269876704</v>
      </c>
      <c r="Q3940" s="1" t="s">
        <v>5121</v>
      </c>
      <c r="R3940" s="1" t="s">
        <v>22</v>
      </c>
    </row>
    <row r="3941" spans="1:18" hidden="1" x14ac:dyDescent="0.3">
      <c r="A3941" s="1" t="s">
        <v>2941</v>
      </c>
      <c r="B3941" s="1" t="s">
        <v>2941</v>
      </c>
      <c r="C3941" s="1" t="s">
        <v>5119</v>
      </c>
      <c r="D3941" s="1">
        <v>269.95999999999998</v>
      </c>
      <c r="E3941" s="1" t="s">
        <v>5251</v>
      </c>
      <c r="F3941" s="1">
        <v>131</v>
      </c>
      <c r="G3941" s="1" t="str">
        <f t="shared" si="148"/>
        <v>131/140</v>
      </c>
      <c r="H3941" s="1">
        <v>2126</v>
      </c>
      <c r="I3941" s="1">
        <v>101</v>
      </c>
      <c r="J3941" s="1">
        <v>99.5</v>
      </c>
      <c r="K3941" s="1" t="s">
        <v>866</v>
      </c>
      <c r="L3941" s="1" t="s">
        <v>2044</v>
      </c>
      <c r="M3941" s="1">
        <v>2015</v>
      </c>
      <c r="N3941" s="1">
        <v>43.993354726018097</v>
      </c>
      <c r="O3941" s="1">
        <v>-81.625924007719803</v>
      </c>
      <c r="Q3941" s="1" t="s">
        <v>5121</v>
      </c>
      <c r="R3941" s="1" t="s">
        <v>22</v>
      </c>
    </row>
    <row r="3942" spans="1:18" hidden="1" x14ac:dyDescent="0.3">
      <c r="A3942" s="1" t="s">
        <v>2941</v>
      </c>
      <c r="B3942" s="1" t="s">
        <v>2941</v>
      </c>
      <c r="C3942" s="1" t="s">
        <v>5119</v>
      </c>
      <c r="D3942" s="1">
        <v>269.95999999999998</v>
      </c>
      <c r="E3942" s="1" t="s">
        <v>5252</v>
      </c>
      <c r="F3942" s="1">
        <v>132</v>
      </c>
      <c r="G3942" s="1" t="str">
        <f t="shared" si="148"/>
        <v>132/140</v>
      </c>
      <c r="H3942" s="1">
        <v>2126</v>
      </c>
      <c r="I3942" s="1">
        <v>101</v>
      </c>
      <c r="J3942" s="1">
        <v>99.5</v>
      </c>
      <c r="K3942" s="1" t="s">
        <v>866</v>
      </c>
      <c r="L3942" s="1" t="s">
        <v>2044</v>
      </c>
      <c r="M3942" s="1">
        <v>2015</v>
      </c>
      <c r="N3942" s="1">
        <v>43.990920836409799</v>
      </c>
      <c r="O3942" s="1">
        <v>-81.620205837811696</v>
      </c>
      <c r="Q3942" s="1" t="s">
        <v>5121</v>
      </c>
      <c r="R3942" s="1" t="s">
        <v>22</v>
      </c>
    </row>
    <row r="3943" spans="1:18" hidden="1" x14ac:dyDescent="0.3">
      <c r="A3943" s="1" t="s">
        <v>2941</v>
      </c>
      <c r="B3943" s="1" t="s">
        <v>2941</v>
      </c>
      <c r="C3943" s="1" t="s">
        <v>5119</v>
      </c>
      <c r="D3943" s="1">
        <v>269.95999999999998</v>
      </c>
      <c r="E3943" s="1" t="s">
        <v>5253</v>
      </c>
      <c r="F3943" s="1">
        <v>133</v>
      </c>
      <c r="G3943" s="1" t="str">
        <f t="shared" si="148"/>
        <v>133/140</v>
      </c>
      <c r="H3943" s="1">
        <v>2126</v>
      </c>
      <c r="I3943" s="1">
        <v>101</v>
      </c>
      <c r="J3943" s="1">
        <v>99.5</v>
      </c>
      <c r="K3943" s="1" t="s">
        <v>866</v>
      </c>
      <c r="L3943" s="1" t="s">
        <v>2044</v>
      </c>
      <c r="M3943" s="1">
        <v>2015</v>
      </c>
      <c r="N3943" s="1">
        <v>43.994973390949198</v>
      </c>
      <c r="O3943" s="1">
        <v>-81.620754979750402</v>
      </c>
      <c r="Q3943" s="1" t="s">
        <v>5121</v>
      </c>
      <c r="R3943" s="1" t="s">
        <v>22</v>
      </c>
    </row>
    <row r="3944" spans="1:18" hidden="1" x14ac:dyDescent="0.3">
      <c r="A3944" s="1" t="s">
        <v>2941</v>
      </c>
      <c r="B3944" s="1" t="s">
        <v>2941</v>
      </c>
      <c r="C3944" s="1" t="s">
        <v>5119</v>
      </c>
      <c r="D3944" s="1">
        <v>269.95999999999998</v>
      </c>
      <c r="E3944" s="1" t="s">
        <v>5254</v>
      </c>
      <c r="F3944" s="1">
        <v>134</v>
      </c>
      <c r="G3944" s="1" t="str">
        <f t="shared" si="148"/>
        <v>134/140</v>
      </c>
      <c r="H3944" s="1">
        <v>2126</v>
      </c>
      <c r="I3944" s="1">
        <v>101</v>
      </c>
      <c r="J3944" s="1">
        <v>99.5</v>
      </c>
      <c r="K3944" s="1" t="s">
        <v>866</v>
      </c>
      <c r="L3944" s="1" t="s">
        <v>2044</v>
      </c>
      <c r="M3944" s="1">
        <v>2015</v>
      </c>
      <c r="N3944" s="1">
        <v>43.993261628973499</v>
      </c>
      <c r="O3944" s="1">
        <v>-81.616689490427603</v>
      </c>
      <c r="Q3944" s="1" t="s">
        <v>5121</v>
      </c>
      <c r="R3944" s="1" t="s">
        <v>22</v>
      </c>
    </row>
    <row r="3945" spans="1:18" hidden="1" x14ac:dyDescent="0.3">
      <c r="A3945" s="1" t="s">
        <v>2941</v>
      </c>
      <c r="B3945" s="1" t="s">
        <v>2941</v>
      </c>
      <c r="C3945" s="1" t="s">
        <v>5119</v>
      </c>
      <c r="D3945" s="1">
        <v>269.95999999999998</v>
      </c>
      <c r="E3945" s="1" t="s">
        <v>5255</v>
      </c>
      <c r="F3945" s="1">
        <v>135</v>
      </c>
      <c r="G3945" s="1" t="str">
        <f t="shared" si="148"/>
        <v>135/140</v>
      </c>
      <c r="H3945" s="1">
        <v>2221</v>
      </c>
      <c r="I3945" s="1">
        <v>101</v>
      </c>
      <c r="J3945" s="1">
        <v>99.5</v>
      </c>
      <c r="K3945" s="1" t="s">
        <v>866</v>
      </c>
      <c r="L3945" s="1" t="s">
        <v>2044</v>
      </c>
      <c r="M3945" s="1">
        <v>2015</v>
      </c>
      <c r="N3945" s="1">
        <v>43.998400671096398</v>
      </c>
      <c r="O3945" s="1">
        <v>-81.622691143042402</v>
      </c>
      <c r="Q3945" s="1" t="s">
        <v>5121</v>
      </c>
      <c r="R3945" s="1" t="s">
        <v>22</v>
      </c>
    </row>
    <row r="3946" spans="1:18" hidden="1" x14ac:dyDescent="0.3">
      <c r="A3946" s="1" t="s">
        <v>2941</v>
      </c>
      <c r="B3946" s="1" t="s">
        <v>2941</v>
      </c>
      <c r="C3946" s="1" t="s">
        <v>5119</v>
      </c>
      <c r="D3946" s="1">
        <v>269.95999999999998</v>
      </c>
      <c r="E3946" s="1" t="s">
        <v>5256</v>
      </c>
      <c r="F3946" s="1">
        <v>136</v>
      </c>
      <c r="G3946" s="1" t="str">
        <f t="shared" si="148"/>
        <v>136/140</v>
      </c>
      <c r="H3946" s="1">
        <v>2221</v>
      </c>
      <c r="I3946" s="1">
        <v>101</v>
      </c>
      <c r="J3946" s="1">
        <v>99.5</v>
      </c>
      <c r="K3946" s="1" t="s">
        <v>866</v>
      </c>
      <c r="L3946" s="1" t="s">
        <v>2044</v>
      </c>
      <c r="M3946" s="1">
        <v>2015</v>
      </c>
      <c r="N3946" s="1">
        <v>43.996913223805798</v>
      </c>
      <c r="O3946" s="1">
        <v>-81.628297419289595</v>
      </c>
      <c r="Q3946" s="1" t="s">
        <v>5121</v>
      </c>
      <c r="R3946" s="1" t="s">
        <v>22</v>
      </c>
    </row>
    <row r="3947" spans="1:18" hidden="1" x14ac:dyDescent="0.3">
      <c r="A3947" s="1" t="s">
        <v>2941</v>
      </c>
      <c r="B3947" s="1" t="s">
        <v>2941</v>
      </c>
      <c r="C3947" s="1" t="s">
        <v>5119</v>
      </c>
      <c r="D3947" s="1">
        <v>269.95999999999998</v>
      </c>
      <c r="E3947" s="1" t="s">
        <v>5257</v>
      </c>
      <c r="F3947" s="1">
        <v>137</v>
      </c>
      <c r="G3947" s="1" t="str">
        <f t="shared" si="148"/>
        <v>137/140</v>
      </c>
      <c r="H3947" s="1">
        <v>2300</v>
      </c>
      <c r="I3947" s="1">
        <v>101</v>
      </c>
      <c r="J3947" s="1">
        <v>99.5</v>
      </c>
      <c r="K3947" s="1" t="s">
        <v>866</v>
      </c>
      <c r="L3947" s="1" t="s">
        <v>2044</v>
      </c>
      <c r="M3947" s="1">
        <v>2015</v>
      </c>
      <c r="N3947" s="1">
        <v>43.999252918721801</v>
      </c>
      <c r="O3947" s="1">
        <v>-81.634114871506995</v>
      </c>
      <c r="Q3947" s="1" t="s">
        <v>5121</v>
      </c>
      <c r="R3947" s="1" t="s">
        <v>22</v>
      </c>
    </row>
    <row r="3948" spans="1:18" hidden="1" x14ac:dyDescent="0.3">
      <c r="A3948" s="1" t="s">
        <v>2941</v>
      </c>
      <c r="B3948" s="1" t="s">
        <v>2941</v>
      </c>
      <c r="C3948" s="1" t="s">
        <v>5119</v>
      </c>
      <c r="D3948" s="1">
        <v>269.95999999999998</v>
      </c>
      <c r="E3948" s="1" t="s">
        <v>5258</v>
      </c>
      <c r="F3948" s="1">
        <v>138</v>
      </c>
      <c r="G3948" s="1" t="str">
        <f t="shared" si="148"/>
        <v>138/140</v>
      </c>
      <c r="H3948" s="1">
        <v>2300</v>
      </c>
      <c r="I3948" s="1">
        <v>101</v>
      </c>
      <c r="J3948" s="1">
        <v>99.5</v>
      </c>
      <c r="K3948" s="1" t="s">
        <v>866</v>
      </c>
      <c r="L3948" s="1" t="s">
        <v>2044</v>
      </c>
      <c r="M3948" s="1">
        <v>2015</v>
      </c>
      <c r="N3948" s="1">
        <v>44.004605837882799</v>
      </c>
      <c r="O3948" s="1">
        <v>-81.640061242941002</v>
      </c>
      <c r="Q3948" s="1" t="s">
        <v>5121</v>
      </c>
      <c r="R3948" s="1" t="s">
        <v>22</v>
      </c>
    </row>
    <row r="3949" spans="1:18" hidden="1" x14ac:dyDescent="0.3">
      <c r="A3949" s="1" t="s">
        <v>2941</v>
      </c>
      <c r="B3949" s="1" t="s">
        <v>2941</v>
      </c>
      <c r="C3949" s="1" t="s">
        <v>5119</v>
      </c>
      <c r="D3949" s="1">
        <v>269.95999999999998</v>
      </c>
      <c r="E3949" s="1" t="s">
        <v>5259</v>
      </c>
      <c r="F3949" s="1">
        <v>139</v>
      </c>
      <c r="G3949" s="1" t="str">
        <f t="shared" si="148"/>
        <v>139/140</v>
      </c>
      <c r="H3949" s="1">
        <v>2300</v>
      </c>
      <c r="I3949" s="1">
        <v>101</v>
      </c>
      <c r="J3949" s="1">
        <v>99.5</v>
      </c>
      <c r="K3949" s="1" t="s">
        <v>866</v>
      </c>
      <c r="L3949" s="1" t="s">
        <v>2044</v>
      </c>
      <c r="M3949" s="1">
        <v>2015</v>
      </c>
      <c r="N3949" s="1">
        <v>44.015192487037098</v>
      </c>
      <c r="O3949" s="1">
        <v>-81.702287652709501</v>
      </c>
      <c r="Q3949" s="1" t="s">
        <v>5121</v>
      </c>
      <c r="R3949" s="1" t="s">
        <v>22</v>
      </c>
    </row>
    <row r="3950" spans="1:18" hidden="1" x14ac:dyDescent="0.3">
      <c r="A3950" s="1" t="s">
        <v>2941</v>
      </c>
      <c r="B3950" s="1" t="s">
        <v>2941</v>
      </c>
      <c r="C3950" s="1" t="s">
        <v>5119</v>
      </c>
      <c r="D3950" s="1">
        <v>269.95999999999998</v>
      </c>
      <c r="E3950" s="1" t="s">
        <v>5260</v>
      </c>
      <c r="F3950" s="1">
        <v>140</v>
      </c>
      <c r="G3950" s="1" t="str">
        <f t="shared" si="148"/>
        <v>140/140</v>
      </c>
      <c r="H3950" s="1">
        <v>2300</v>
      </c>
      <c r="I3950" s="1">
        <v>101</v>
      </c>
      <c r="J3950" s="1">
        <v>99.5</v>
      </c>
      <c r="K3950" s="1" t="s">
        <v>866</v>
      </c>
      <c r="L3950" s="1" t="s">
        <v>2044</v>
      </c>
      <c r="M3950" s="1">
        <v>2015</v>
      </c>
      <c r="N3950" s="1">
        <v>44.014819939529403</v>
      </c>
      <c r="O3950" s="1">
        <v>-81.706687593241099</v>
      </c>
      <c r="Q3950" s="1" t="s">
        <v>5121</v>
      </c>
      <c r="R3950" s="1" t="s">
        <v>22</v>
      </c>
    </row>
    <row r="3951" spans="1:18" hidden="1" x14ac:dyDescent="0.3">
      <c r="A3951" s="1" t="s">
        <v>2941</v>
      </c>
      <c r="B3951" s="1" t="s">
        <v>2941</v>
      </c>
      <c r="C3951" s="1" t="s">
        <v>3877</v>
      </c>
      <c r="D3951" s="1">
        <v>20</v>
      </c>
      <c r="E3951" s="1" t="s">
        <v>3878</v>
      </c>
      <c r="F3951" s="1">
        <v>1</v>
      </c>
      <c r="G3951" s="1" t="str">
        <f t="shared" ref="G3951:G3958" si="149">F3951&amp;"/"&amp;8</f>
        <v>1/8</v>
      </c>
      <c r="H3951" s="1">
        <v>2500</v>
      </c>
      <c r="I3951" s="1">
        <v>100</v>
      </c>
      <c r="J3951" s="1">
        <v>85</v>
      </c>
      <c r="K3951" s="1" t="s">
        <v>203</v>
      </c>
      <c r="L3951" s="1" t="s">
        <v>3879</v>
      </c>
      <c r="M3951" s="1">
        <v>2011</v>
      </c>
      <c r="N3951" s="1">
        <v>42.5310938365025</v>
      </c>
      <c r="O3951" s="1">
        <v>-82.062123542009004</v>
      </c>
      <c r="Q3951" s="1" t="s">
        <v>3880</v>
      </c>
      <c r="R3951" s="1" t="s">
        <v>22</v>
      </c>
    </row>
    <row r="3952" spans="1:18" hidden="1" x14ac:dyDescent="0.3">
      <c r="A3952" s="1" t="s">
        <v>2941</v>
      </c>
      <c r="B3952" s="1" t="s">
        <v>2941</v>
      </c>
      <c r="C3952" s="1" t="s">
        <v>3877</v>
      </c>
      <c r="D3952" s="1">
        <v>20</v>
      </c>
      <c r="E3952" s="1" t="s">
        <v>3881</v>
      </c>
      <c r="F3952" s="1">
        <v>2</v>
      </c>
      <c r="G3952" s="1" t="str">
        <f t="shared" si="149"/>
        <v>2/8</v>
      </c>
      <c r="H3952" s="1">
        <v>2500</v>
      </c>
      <c r="I3952" s="1">
        <v>100</v>
      </c>
      <c r="J3952" s="1">
        <v>85</v>
      </c>
      <c r="K3952" s="1" t="s">
        <v>203</v>
      </c>
      <c r="L3952" s="1" t="s">
        <v>3879</v>
      </c>
      <c r="M3952" s="1">
        <v>2011</v>
      </c>
      <c r="N3952" s="1">
        <v>42.533801367916098</v>
      </c>
      <c r="O3952" s="1">
        <v>-82.0514892027754</v>
      </c>
      <c r="Q3952" s="1" t="s">
        <v>3880</v>
      </c>
      <c r="R3952" s="1" t="s">
        <v>22</v>
      </c>
    </row>
    <row r="3953" spans="1:18" hidden="1" x14ac:dyDescent="0.3">
      <c r="A3953" s="1" t="s">
        <v>2941</v>
      </c>
      <c r="B3953" s="1" t="s">
        <v>2941</v>
      </c>
      <c r="C3953" s="1" t="s">
        <v>3877</v>
      </c>
      <c r="D3953" s="1">
        <v>20</v>
      </c>
      <c r="E3953" s="1" t="s">
        <v>3882</v>
      </c>
      <c r="F3953" s="1">
        <v>3</v>
      </c>
      <c r="G3953" s="1" t="str">
        <f t="shared" si="149"/>
        <v>3/8</v>
      </c>
      <c r="H3953" s="1">
        <v>2500</v>
      </c>
      <c r="I3953" s="1">
        <v>100</v>
      </c>
      <c r="J3953" s="1">
        <v>85</v>
      </c>
      <c r="K3953" s="1" t="s">
        <v>203</v>
      </c>
      <c r="L3953" s="1" t="s">
        <v>3879</v>
      </c>
      <c r="M3953" s="1">
        <v>2011</v>
      </c>
      <c r="N3953" s="1">
        <v>42.539636361164902</v>
      </c>
      <c r="O3953" s="1">
        <v>-82.047299109533995</v>
      </c>
      <c r="Q3953" s="1" t="s">
        <v>3880</v>
      </c>
      <c r="R3953" s="1" t="s">
        <v>22</v>
      </c>
    </row>
    <row r="3954" spans="1:18" hidden="1" x14ac:dyDescent="0.3">
      <c r="A3954" s="1" t="s">
        <v>2941</v>
      </c>
      <c r="B3954" s="1" t="s">
        <v>2941</v>
      </c>
      <c r="C3954" s="1" t="s">
        <v>3877</v>
      </c>
      <c r="D3954" s="1">
        <v>20</v>
      </c>
      <c r="E3954" s="1" t="s">
        <v>3883</v>
      </c>
      <c r="F3954" s="1">
        <v>4</v>
      </c>
      <c r="G3954" s="1" t="str">
        <f t="shared" si="149"/>
        <v>4/8</v>
      </c>
      <c r="H3954" s="1">
        <v>2500</v>
      </c>
      <c r="I3954" s="1">
        <v>100</v>
      </c>
      <c r="J3954" s="1">
        <v>85</v>
      </c>
      <c r="K3954" s="1" t="s">
        <v>203</v>
      </c>
      <c r="L3954" s="1" t="s">
        <v>3879</v>
      </c>
      <c r="M3954" s="1">
        <v>2011</v>
      </c>
      <c r="N3954" s="1">
        <v>42.542955274046797</v>
      </c>
      <c r="O3954" s="1">
        <v>-82.044207727641293</v>
      </c>
      <c r="Q3954" s="1" t="s">
        <v>3880</v>
      </c>
      <c r="R3954" s="1" t="s">
        <v>22</v>
      </c>
    </row>
    <row r="3955" spans="1:18" hidden="1" x14ac:dyDescent="0.3">
      <c r="A3955" s="1" t="s">
        <v>2941</v>
      </c>
      <c r="B3955" s="1" t="s">
        <v>2941</v>
      </c>
      <c r="C3955" s="1" t="s">
        <v>3877</v>
      </c>
      <c r="D3955" s="1">
        <v>20</v>
      </c>
      <c r="E3955" s="1" t="s">
        <v>3884</v>
      </c>
      <c r="F3955" s="1">
        <v>5</v>
      </c>
      <c r="G3955" s="1" t="str">
        <f t="shared" si="149"/>
        <v>5/8</v>
      </c>
      <c r="H3955" s="1">
        <v>2500</v>
      </c>
      <c r="I3955" s="1">
        <v>100</v>
      </c>
      <c r="J3955" s="1">
        <v>85</v>
      </c>
      <c r="K3955" s="1" t="s">
        <v>203</v>
      </c>
      <c r="L3955" s="1" t="s">
        <v>3879</v>
      </c>
      <c r="M3955" s="1">
        <v>2011</v>
      </c>
      <c r="N3955" s="1">
        <v>42.5416357098429</v>
      </c>
      <c r="O3955" s="1">
        <v>-82.027297717630603</v>
      </c>
      <c r="Q3955" s="1" t="s">
        <v>3880</v>
      </c>
      <c r="R3955" s="1" t="s">
        <v>22</v>
      </c>
    </row>
    <row r="3956" spans="1:18" hidden="1" x14ac:dyDescent="0.3">
      <c r="A3956" s="1" t="s">
        <v>2941</v>
      </c>
      <c r="B3956" s="1" t="s">
        <v>2941</v>
      </c>
      <c r="C3956" s="1" t="s">
        <v>3877</v>
      </c>
      <c r="D3956" s="1">
        <v>20</v>
      </c>
      <c r="E3956" s="1" t="s">
        <v>3885</v>
      </c>
      <c r="F3956" s="1">
        <v>6</v>
      </c>
      <c r="G3956" s="1" t="str">
        <f t="shared" si="149"/>
        <v>6/8</v>
      </c>
      <c r="H3956" s="1">
        <v>2500</v>
      </c>
      <c r="I3956" s="1">
        <v>100</v>
      </c>
      <c r="J3956" s="1">
        <v>85</v>
      </c>
      <c r="K3956" s="1" t="s">
        <v>203</v>
      </c>
      <c r="L3956" s="1" t="s">
        <v>3879</v>
      </c>
      <c r="M3956" s="1">
        <v>2011</v>
      </c>
      <c r="N3956" s="1">
        <v>42.548336409047899</v>
      </c>
      <c r="O3956" s="1">
        <v>-82.026135259316106</v>
      </c>
      <c r="Q3956" s="1" t="s">
        <v>3880</v>
      </c>
      <c r="R3956" s="1" t="s">
        <v>22</v>
      </c>
    </row>
    <row r="3957" spans="1:18" hidden="1" x14ac:dyDescent="0.3">
      <c r="A3957" s="1" t="s">
        <v>2941</v>
      </c>
      <c r="B3957" s="1" t="s">
        <v>2941</v>
      </c>
      <c r="C3957" s="1" t="s">
        <v>3877</v>
      </c>
      <c r="D3957" s="1">
        <v>20</v>
      </c>
      <c r="E3957" s="1" t="s">
        <v>3886</v>
      </c>
      <c r="F3957" s="1">
        <v>7</v>
      </c>
      <c r="G3957" s="1" t="str">
        <f t="shared" si="149"/>
        <v>7/8</v>
      </c>
      <c r="H3957" s="1">
        <v>2500</v>
      </c>
      <c r="I3957" s="1">
        <v>100</v>
      </c>
      <c r="J3957" s="1">
        <v>85</v>
      </c>
      <c r="K3957" s="1" t="s">
        <v>203</v>
      </c>
      <c r="L3957" s="1" t="s">
        <v>3879</v>
      </c>
      <c r="M3957" s="1">
        <v>2011</v>
      </c>
      <c r="N3957" s="1">
        <v>42.556298404829001</v>
      </c>
      <c r="O3957" s="1">
        <v>-82.023454752688195</v>
      </c>
      <c r="Q3957" s="1" t="s">
        <v>3880</v>
      </c>
      <c r="R3957" s="1" t="s">
        <v>22</v>
      </c>
    </row>
    <row r="3958" spans="1:18" hidden="1" x14ac:dyDescent="0.3">
      <c r="A3958" s="1" t="s">
        <v>2941</v>
      </c>
      <c r="B3958" s="1" t="s">
        <v>2941</v>
      </c>
      <c r="C3958" s="1" t="s">
        <v>3877</v>
      </c>
      <c r="D3958" s="1">
        <v>20</v>
      </c>
      <c r="E3958" s="1" t="s">
        <v>3887</v>
      </c>
      <c r="F3958" s="1">
        <v>8</v>
      </c>
      <c r="G3958" s="1" t="str">
        <f t="shared" si="149"/>
        <v>8/8</v>
      </c>
      <c r="H3958" s="1">
        <v>2500</v>
      </c>
      <c r="I3958" s="1">
        <v>100</v>
      </c>
      <c r="J3958" s="1">
        <v>85</v>
      </c>
      <c r="K3958" s="1" t="s">
        <v>203</v>
      </c>
      <c r="L3958" s="1" t="s">
        <v>3879</v>
      </c>
      <c r="M3958" s="1">
        <v>2011</v>
      </c>
      <c r="N3958" s="1">
        <v>42.547270139828697</v>
      </c>
      <c r="O3958" s="1">
        <v>-82.057174772480707</v>
      </c>
      <c r="Q3958" s="1" t="s">
        <v>3880</v>
      </c>
      <c r="R3958" s="1" t="s">
        <v>22</v>
      </c>
    </row>
    <row r="3959" spans="1:18" hidden="1" x14ac:dyDescent="0.3">
      <c r="A3959" s="1" t="s">
        <v>2941</v>
      </c>
      <c r="B3959" s="1" t="s">
        <v>2941</v>
      </c>
      <c r="C3959" s="1" t="s">
        <v>3038</v>
      </c>
      <c r="D3959" s="1">
        <v>39.6</v>
      </c>
      <c r="E3959" s="1" t="s">
        <v>3039</v>
      </c>
      <c r="F3959" s="1">
        <v>1</v>
      </c>
      <c r="G3959" s="1" t="str">
        <f t="shared" ref="G3959:G3980" si="150">F3959&amp;"/"&amp;22</f>
        <v>1/22</v>
      </c>
      <c r="H3959" s="1">
        <v>1800</v>
      </c>
      <c r="I3959" s="1">
        <v>80</v>
      </c>
      <c r="J3959" s="1">
        <v>78</v>
      </c>
      <c r="K3959" s="1" t="s">
        <v>25</v>
      </c>
      <c r="L3959" s="1" t="s">
        <v>78</v>
      </c>
      <c r="M3959" s="1">
        <v>2006</v>
      </c>
      <c r="N3959" s="1">
        <v>43.788291196309501</v>
      </c>
      <c r="O3959" s="1">
        <v>-81.641577458783701</v>
      </c>
      <c r="P3959" s="1" t="s">
        <v>3040</v>
      </c>
      <c r="Q3959" s="1" t="s">
        <v>3041</v>
      </c>
      <c r="R3959" s="1" t="s">
        <v>22</v>
      </c>
    </row>
    <row r="3960" spans="1:18" hidden="1" x14ac:dyDescent="0.3">
      <c r="A3960" s="1" t="s">
        <v>2941</v>
      </c>
      <c r="B3960" s="1" t="s">
        <v>2941</v>
      </c>
      <c r="C3960" s="1" t="s">
        <v>3038</v>
      </c>
      <c r="D3960" s="1">
        <v>39.6</v>
      </c>
      <c r="E3960" s="1" t="s">
        <v>4162</v>
      </c>
      <c r="F3960" s="1">
        <v>2</v>
      </c>
      <c r="G3960" s="1" t="str">
        <f t="shared" si="150"/>
        <v>2/22</v>
      </c>
      <c r="H3960" s="1">
        <v>1800</v>
      </c>
      <c r="I3960" s="1">
        <v>90</v>
      </c>
      <c r="J3960" s="1">
        <v>80</v>
      </c>
      <c r="K3960" s="1" t="s">
        <v>25</v>
      </c>
      <c r="L3960" s="1" t="s">
        <v>605</v>
      </c>
      <c r="M3960" s="2">
        <v>2013</v>
      </c>
      <c r="N3960" s="2">
        <v>43.783302201644197</v>
      </c>
      <c r="O3960" s="2">
        <v>-81.663310759556595</v>
      </c>
      <c r="P3960" s="1" t="s">
        <v>3040</v>
      </c>
      <c r="Q3960" s="1" t="s">
        <v>3041</v>
      </c>
      <c r="R3960" s="1" t="s">
        <v>22</v>
      </c>
    </row>
    <row r="3961" spans="1:18" hidden="1" x14ac:dyDescent="0.3">
      <c r="A3961" s="1" t="s">
        <v>2941</v>
      </c>
      <c r="B3961" s="1" t="s">
        <v>2941</v>
      </c>
      <c r="C3961" s="1" t="s">
        <v>3038</v>
      </c>
      <c r="D3961" s="1">
        <v>39.6</v>
      </c>
      <c r="E3961" s="1" t="s">
        <v>3042</v>
      </c>
      <c r="F3961" s="1">
        <v>3</v>
      </c>
      <c r="G3961" s="1" t="str">
        <f t="shared" si="150"/>
        <v>3/22</v>
      </c>
      <c r="H3961" s="1">
        <v>1800</v>
      </c>
      <c r="I3961" s="1">
        <v>80</v>
      </c>
      <c r="J3961" s="1">
        <v>78</v>
      </c>
      <c r="K3961" s="1" t="s">
        <v>25</v>
      </c>
      <c r="L3961" s="1" t="s">
        <v>78</v>
      </c>
      <c r="M3961" s="1">
        <v>2006</v>
      </c>
      <c r="N3961" s="1">
        <v>43.785495495712397</v>
      </c>
      <c r="O3961" s="1">
        <v>-81.656681487030099</v>
      </c>
      <c r="P3961" s="1" t="s">
        <v>3040</v>
      </c>
      <c r="Q3961" s="1" t="s">
        <v>3041</v>
      </c>
      <c r="R3961" s="1" t="s">
        <v>22</v>
      </c>
    </row>
    <row r="3962" spans="1:18" hidden="1" x14ac:dyDescent="0.3">
      <c r="A3962" s="1" t="s">
        <v>2941</v>
      </c>
      <c r="B3962" s="1" t="s">
        <v>2941</v>
      </c>
      <c r="C3962" s="1" t="s">
        <v>3038</v>
      </c>
      <c r="D3962" s="1">
        <v>39.6</v>
      </c>
      <c r="E3962" s="1" t="s">
        <v>3043</v>
      </c>
      <c r="F3962" s="1">
        <v>4</v>
      </c>
      <c r="G3962" s="1" t="str">
        <f t="shared" si="150"/>
        <v>4/22</v>
      </c>
      <c r="H3962" s="1">
        <v>1800</v>
      </c>
      <c r="I3962" s="1">
        <v>80</v>
      </c>
      <c r="J3962" s="1">
        <v>78</v>
      </c>
      <c r="K3962" s="1" t="s">
        <v>25</v>
      </c>
      <c r="L3962" s="1" t="s">
        <v>78</v>
      </c>
      <c r="M3962" s="1">
        <v>2006</v>
      </c>
      <c r="N3962" s="1">
        <v>43.787006158293401</v>
      </c>
      <c r="O3962" s="1">
        <v>-81.660227418488006</v>
      </c>
      <c r="P3962" s="1" t="s">
        <v>3040</v>
      </c>
      <c r="Q3962" s="1" t="s">
        <v>3041</v>
      </c>
      <c r="R3962" s="1" t="s">
        <v>22</v>
      </c>
    </row>
    <row r="3963" spans="1:18" hidden="1" x14ac:dyDescent="0.3">
      <c r="A3963" s="1" t="s">
        <v>2941</v>
      </c>
      <c r="B3963" s="1" t="s">
        <v>2941</v>
      </c>
      <c r="C3963" s="1" t="s">
        <v>3038</v>
      </c>
      <c r="D3963" s="1">
        <v>39.6</v>
      </c>
      <c r="E3963" s="1" t="s">
        <v>3044</v>
      </c>
      <c r="F3963" s="1">
        <v>5</v>
      </c>
      <c r="G3963" s="1" t="str">
        <f t="shared" si="150"/>
        <v>5/22</v>
      </c>
      <c r="H3963" s="1">
        <v>1800</v>
      </c>
      <c r="I3963" s="1">
        <v>80</v>
      </c>
      <c r="J3963" s="1">
        <v>78</v>
      </c>
      <c r="K3963" s="1" t="s">
        <v>25</v>
      </c>
      <c r="L3963" s="1" t="s">
        <v>78</v>
      </c>
      <c r="M3963" s="1">
        <v>2006</v>
      </c>
      <c r="N3963" s="1">
        <v>43.791396369226</v>
      </c>
      <c r="O3963" s="1">
        <v>-81.660008227197494</v>
      </c>
      <c r="P3963" s="1" t="s">
        <v>3040</v>
      </c>
      <c r="Q3963" s="1" t="s">
        <v>3041</v>
      </c>
      <c r="R3963" s="1" t="s">
        <v>22</v>
      </c>
    </row>
    <row r="3964" spans="1:18" hidden="1" x14ac:dyDescent="0.3">
      <c r="A3964" s="1" t="s">
        <v>2941</v>
      </c>
      <c r="B3964" s="1" t="s">
        <v>2941</v>
      </c>
      <c r="C3964" s="1" t="s">
        <v>3038</v>
      </c>
      <c r="D3964" s="1">
        <v>39.6</v>
      </c>
      <c r="E3964" s="1" t="s">
        <v>3045</v>
      </c>
      <c r="F3964" s="1">
        <v>6</v>
      </c>
      <c r="G3964" s="1" t="str">
        <f t="shared" si="150"/>
        <v>6/22</v>
      </c>
      <c r="H3964" s="1">
        <v>1800</v>
      </c>
      <c r="I3964" s="1">
        <v>80</v>
      </c>
      <c r="J3964" s="1">
        <v>78</v>
      </c>
      <c r="K3964" s="1" t="s">
        <v>25</v>
      </c>
      <c r="L3964" s="1" t="s">
        <v>78</v>
      </c>
      <c r="M3964" s="1">
        <v>2006</v>
      </c>
      <c r="N3964" s="1">
        <v>43.801417894919403</v>
      </c>
      <c r="O3964" s="1">
        <v>-81.656826720611207</v>
      </c>
      <c r="P3964" s="1" t="s">
        <v>3040</v>
      </c>
      <c r="Q3964" s="1" t="s">
        <v>3041</v>
      </c>
      <c r="R3964" s="1" t="s">
        <v>22</v>
      </c>
    </row>
    <row r="3965" spans="1:18" hidden="1" x14ac:dyDescent="0.3">
      <c r="A3965" s="1" t="s">
        <v>2941</v>
      </c>
      <c r="B3965" s="1" t="s">
        <v>2941</v>
      </c>
      <c r="C3965" s="1" t="s">
        <v>3038</v>
      </c>
      <c r="D3965" s="1">
        <v>39.6</v>
      </c>
      <c r="E3965" s="1" t="s">
        <v>4163</v>
      </c>
      <c r="F3965" s="1">
        <v>7</v>
      </c>
      <c r="G3965" s="1" t="str">
        <f t="shared" si="150"/>
        <v>7/22</v>
      </c>
      <c r="H3965" s="1">
        <v>1800</v>
      </c>
      <c r="I3965" s="1">
        <v>80</v>
      </c>
      <c r="J3965" s="1">
        <v>80</v>
      </c>
      <c r="K3965" s="1" t="s">
        <v>25</v>
      </c>
      <c r="L3965" s="1" t="s">
        <v>78</v>
      </c>
      <c r="M3965" s="1">
        <v>2006</v>
      </c>
      <c r="N3965" s="1">
        <v>43.802921791534601</v>
      </c>
      <c r="O3965" s="1">
        <v>-81.662116698326699</v>
      </c>
      <c r="P3965" s="1" t="s">
        <v>3040</v>
      </c>
      <c r="Q3965" s="1" t="s">
        <v>3041</v>
      </c>
      <c r="R3965" s="1" t="s">
        <v>22</v>
      </c>
    </row>
    <row r="3966" spans="1:18" hidden="1" x14ac:dyDescent="0.3">
      <c r="A3966" s="1" t="s">
        <v>2941</v>
      </c>
      <c r="B3966" s="1" t="s">
        <v>2941</v>
      </c>
      <c r="C3966" s="1" t="s">
        <v>3038</v>
      </c>
      <c r="D3966" s="1">
        <v>39.6</v>
      </c>
      <c r="E3966" s="1" t="s">
        <v>3046</v>
      </c>
      <c r="F3966" s="1">
        <v>8</v>
      </c>
      <c r="G3966" s="1" t="str">
        <f t="shared" si="150"/>
        <v>8/22</v>
      </c>
      <c r="H3966" s="1">
        <v>1800</v>
      </c>
      <c r="I3966" s="1">
        <v>80</v>
      </c>
      <c r="J3966" s="1">
        <v>78</v>
      </c>
      <c r="K3966" s="1" t="s">
        <v>25</v>
      </c>
      <c r="L3966" s="1" t="s">
        <v>78</v>
      </c>
      <c r="M3966" s="1">
        <v>2006</v>
      </c>
      <c r="N3966" s="1">
        <v>43.800582327286897</v>
      </c>
      <c r="O3966" s="1">
        <v>-81.680148424771801</v>
      </c>
      <c r="P3966" s="1" t="s">
        <v>3040</v>
      </c>
      <c r="Q3966" s="1" t="s">
        <v>3041</v>
      </c>
      <c r="R3966" s="1" t="s">
        <v>22</v>
      </c>
    </row>
    <row r="3967" spans="1:18" hidden="1" x14ac:dyDescent="0.3">
      <c r="A3967" s="1" t="s">
        <v>2941</v>
      </c>
      <c r="B3967" s="1" t="s">
        <v>2941</v>
      </c>
      <c r="C3967" s="1" t="s">
        <v>3038</v>
      </c>
      <c r="D3967" s="1">
        <v>39.6</v>
      </c>
      <c r="E3967" s="1" t="s">
        <v>3047</v>
      </c>
      <c r="F3967" s="1">
        <v>9</v>
      </c>
      <c r="G3967" s="1" t="str">
        <f t="shared" si="150"/>
        <v>9/22</v>
      </c>
      <c r="H3967" s="1">
        <v>1800</v>
      </c>
      <c r="I3967" s="1">
        <v>80</v>
      </c>
      <c r="J3967" s="1">
        <v>78</v>
      </c>
      <c r="K3967" s="1" t="s">
        <v>25</v>
      </c>
      <c r="L3967" s="1" t="s">
        <v>78</v>
      </c>
      <c r="M3967" s="1">
        <v>2006</v>
      </c>
      <c r="N3967" s="1">
        <v>43.798841994843002</v>
      </c>
      <c r="O3967" s="1">
        <v>-81.683727622341706</v>
      </c>
      <c r="P3967" s="1" t="s">
        <v>3040</v>
      </c>
      <c r="Q3967" s="1" t="s">
        <v>3041</v>
      </c>
      <c r="R3967" s="1" t="s">
        <v>22</v>
      </c>
    </row>
    <row r="3968" spans="1:18" hidden="1" x14ac:dyDescent="0.3">
      <c r="A3968" s="1" t="s">
        <v>2941</v>
      </c>
      <c r="B3968" s="1" t="s">
        <v>2941</v>
      </c>
      <c r="C3968" s="1" t="s">
        <v>3038</v>
      </c>
      <c r="D3968" s="1">
        <v>39.6</v>
      </c>
      <c r="E3968" s="1" t="s">
        <v>3048</v>
      </c>
      <c r="F3968" s="1">
        <v>10</v>
      </c>
      <c r="G3968" s="1" t="str">
        <f t="shared" si="150"/>
        <v>10/22</v>
      </c>
      <c r="H3968" s="1">
        <v>1800</v>
      </c>
      <c r="I3968" s="1">
        <v>80</v>
      </c>
      <c r="J3968" s="1">
        <v>78</v>
      </c>
      <c r="K3968" s="1" t="s">
        <v>25</v>
      </c>
      <c r="L3968" s="1" t="s">
        <v>78</v>
      </c>
      <c r="M3968" s="1">
        <v>2006</v>
      </c>
      <c r="N3968" s="1">
        <v>43.801577023847202</v>
      </c>
      <c r="O3968" s="1">
        <v>-81.685421816133598</v>
      </c>
      <c r="P3968" s="1" t="s">
        <v>3040</v>
      </c>
      <c r="Q3968" s="1" t="s">
        <v>3041</v>
      </c>
      <c r="R3968" s="1" t="s">
        <v>22</v>
      </c>
    </row>
    <row r="3969" spans="1:18" hidden="1" x14ac:dyDescent="0.3">
      <c r="A3969" s="1" t="s">
        <v>2941</v>
      </c>
      <c r="B3969" s="1" t="s">
        <v>2941</v>
      </c>
      <c r="C3969" s="1" t="s">
        <v>3038</v>
      </c>
      <c r="D3969" s="1">
        <v>39.6</v>
      </c>
      <c r="E3969" s="1" t="s">
        <v>3049</v>
      </c>
      <c r="F3969" s="1">
        <v>11</v>
      </c>
      <c r="G3969" s="1" t="str">
        <f t="shared" si="150"/>
        <v>11/22</v>
      </c>
      <c r="H3969" s="1">
        <v>1800</v>
      </c>
      <c r="I3969" s="1">
        <v>80</v>
      </c>
      <c r="J3969" s="1">
        <v>78</v>
      </c>
      <c r="K3969" s="1" t="s">
        <v>25</v>
      </c>
      <c r="L3969" s="1" t="s">
        <v>78</v>
      </c>
      <c r="M3969" s="1">
        <v>2006</v>
      </c>
      <c r="N3969" s="1">
        <v>43.852176184023897</v>
      </c>
      <c r="O3969" s="1">
        <v>-81.694460880618905</v>
      </c>
      <c r="P3969" s="1" t="s">
        <v>3040</v>
      </c>
      <c r="Q3969" s="1" t="s">
        <v>3041</v>
      </c>
      <c r="R3969" s="1" t="s">
        <v>22</v>
      </c>
    </row>
    <row r="3970" spans="1:18" hidden="1" x14ac:dyDescent="0.3">
      <c r="A3970" s="1" t="s">
        <v>2941</v>
      </c>
      <c r="B3970" s="1" t="s">
        <v>2941</v>
      </c>
      <c r="C3970" s="1" t="s">
        <v>3038</v>
      </c>
      <c r="D3970" s="1">
        <v>39.6</v>
      </c>
      <c r="E3970" s="1" t="s">
        <v>3050</v>
      </c>
      <c r="F3970" s="1">
        <v>12</v>
      </c>
      <c r="G3970" s="1" t="str">
        <f t="shared" si="150"/>
        <v>12/22</v>
      </c>
      <c r="H3970" s="1">
        <v>1800</v>
      </c>
      <c r="I3970" s="1">
        <v>80</v>
      </c>
      <c r="J3970" s="1">
        <v>78</v>
      </c>
      <c r="K3970" s="1" t="s">
        <v>25</v>
      </c>
      <c r="L3970" s="1" t="s">
        <v>78</v>
      </c>
      <c r="M3970" s="1">
        <v>2006</v>
      </c>
      <c r="N3970" s="1">
        <v>43.858549634495297</v>
      </c>
      <c r="O3970" s="1">
        <v>-81.691933093124604</v>
      </c>
      <c r="P3970" s="1" t="s">
        <v>3040</v>
      </c>
      <c r="Q3970" s="1" t="s">
        <v>3041</v>
      </c>
      <c r="R3970" s="1" t="s">
        <v>22</v>
      </c>
    </row>
    <row r="3971" spans="1:18" hidden="1" x14ac:dyDescent="0.3">
      <c r="A3971" s="1" t="s">
        <v>2941</v>
      </c>
      <c r="B3971" s="1" t="s">
        <v>2941</v>
      </c>
      <c r="C3971" s="1" t="s">
        <v>3038</v>
      </c>
      <c r="D3971" s="1">
        <v>39.6</v>
      </c>
      <c r="E3971" s="1" t="s">
        <v>3051</v>
      </c>
      <c r="F3971" s="1">
        <v>13</v>
      </c>
      <c r="G3971" s="1" t="str">
        <f t="shared" si="150"/>
        <v>13/22</v>
      </c>
      <c r="H3971" s="1">
        <v>1800</v>
      </c>
      <c r="I3971" s="1">
        <v>80</v>
      </c>
      <c r="J3971" s="1">
        <v>78</v>
      </c>
      <c r="K3971" s="1" t="s">
        <v>25</v>
      </c>
      <c r="L3971" s="1" t="s">
        <v>78</v>
      </c>
      <c r="M3971" s="1">
        <v>2006</v>
      </c>
      <c r="N3971" s="1">
        <v>43.871722832988802</v>
      </c>
      <c r="O3971" s="1">
        <v>-81.683288354851001</v>
      </c>
      <c r="P3971" s="1" t="s">
        <v>3040</v>
      </c>
      <c r="Q3971" s="1" t="s">
        <v>3041</v>
      </c>
      <c r="R3971" s="1" t="s">
        <v>22</v>
      </c>
    </row>
    <row r="3972" spans="1:18" hidden="1" x14ac:dyDescent="0.3">
      <c r="A3972" s="1" t="s">
        <v>2941</v>
      </c>
      <c r="B3972" s="1" t="s">
        <v>2941</v>
      </c>
      <c r="C3972" s="1" t="s">
        <v>3038</v>
      </c>
      <c r="D3972" s="1">
        <v>39.6</v>
      </c>
      <c r="E3972" s="1" t="s">
        <v>3052</v>
      </c>
      <c r="F3972" s="1">
        <v>14</v>
      </c>
      <c r="G3972" s="1" t="str">
        <f t="shared" si="150"/>
        <v>14/22</v>
      </c>
      <c r="H3972" s="1">
        <v>1800</v>
      </c>
      <c r="I3972" s="1">
        <v>80</v>
      </c>
      <c r="J3972" s="1">
        <v>78</v>
      </c>
      <c r="K3972" s="1" t="s">
        <v>25</v>
      </c>
      <c r="L3972" s="1" t="s">
        <v>78</v>
      </c>
      <c r="M3972" s="1">
        <v>2006</v>
      </c>
      <c r="N3972" s="1">
        <v>43.881802098956598</v>
      </c>
      <c r="O3972" s="1">
        <v>-81.677709887535201</v>
      </c>
      <c r="P3972" s="1" t="s">
        <v>3040</v>
      </c>
      <c r="Q3972" s="1" t="s">
        <v>3041</v>
      </c>
      <c r="R3972" s="1" t="s">
        <v>22</v>
      </c>
    </row>
    <row r="3973" spans="1:18" hidden="1" x14ac:dyDescent="0.3">
      <c r="A3973" s="1" t="s">
        <v>2941</v>
      </c>
      <c r="B3973" s="1" t="s">
        <v>2941</v>
      </c>
      <c r="C3973" s="1" t="s">
        <v>3038</v>
      </c>
      <c r="D3973" s="1">
        <v>39.6</v>
      </c>
      <c r="E3973" s="1" t="s">
        <v>3053</v>
      </c>
      <c r="F3973" s="1">
        <v>15</v>
      </c>
      <c r="G3973" s="1" t="str">
        <f t="shared" si="150"/>
        <v>15/22</v>
      </c>
      <c r="H3973" s="1">
        <v>1800</v>
      </c>
      <c r="I3973" s="1">
        <v>80</v>
      </c>
      <c r="J3973" s="1">
        <v>78</v>
      </c>
      <c r="K3973" s="1" t="s">
        <v>25</v>
      </c>
      <c r="L3973" s="1" t="s">
        <v>78</v>
      </c>
      <c r="M3973" s="1">
        <v>2006</v>
      </c>
      <c r="N3973" s="1">
        <v>43.895542157742298</v>
      </c>
      <c r="O3973" s="1">
        <v>-81.687768119547499</v>
      </c>
      <c r="P3973" s="1" t="s">
        <v>3040</v>
      </c>
      <c r="Q3973" s="1" t="s">
        <v>3041</v>
      </c>
      <c r="R3973" s="1" t="s">
        <v>22</v>
      </c>
    </row>
    <row r="3974" spans="1:18" hidden="1" x14ac:dyDescent="0.3">
      <c r="A3974" s="1" t="s">
        <v>2941</v>
      </c>
      <c r="B3974" s="1" t="s">
        <v>2941</v>
      </c>
      <c r="C3974" s="1" t="s">
        <v>3038</v>
      </c>
      <c r="D3974" s="1">
        <v>39.6</v>
      </c>
      <c r="E3974" s="1" t="s">
        <v>3054</v>
      </c>
      <c r="F3974" s="1">
        <v>16</v>
      </c>
      <c r="G3974" s="1" t="str">
        <f t="shared" si="150"/>
        <v>16/22</v>
      </c>
      <c r="H3974" s="1">
        <v>1800</v>
      </c>
      <c r="I3974" s="1">
        <v>80</v>
      </c>
      <c r="J3974" s="1">
        <v>78</v>
      </c>
      <c r="K3974" s="1" t="s">
        <v>25</v>
      </c>
      <c r="L3974" s="1" t="s">
        <v>78</v>
      </c>
      <c r="M3974" s="1">
        <v>2006</v>
      </c>
      <c r="N3974" s="1">
        <v>43.900980678021298</v>
      </c>
      <c r="O3974" s="1">
        <v>-81.683775468969102</v>
      </c>
      <c r="P3974" s="1" t="s">
        <v>3040</v>
      </c>
      <c r="Q3974" s="1" t="s">
        <v>3041</v>
      </c>
      <c r="R3974" s="1" t="s">
        <v>22</v>
      </c>
    </row>
    <row r="3975" spans="1:18" hidden="1" x14ac:dyDescent="0.3">
      <c r="A3975" s="1" t="s">
        <v>2941</v>
      </c>
      <c r="B3975" s="1" t="s">
        <v>2941</v>
      </c>
      <c r="C3975" s="1" t="s">
        <v>3038</v>
      </c>
      <c r="D3975" s="1">
        <v>39.6</v>
      </c>
      <c r="E3975" s="1" t="s">
        <v>3055</v>
      </c>
      <c r="F3975" s="1">
        <v>17</v>
      </c>
      <c r="G3975" s="1" t="str">
        <f t="shared" si="150"/>
        <v>17/22</v>
      </c>
      <c r="H3975" s="1">
        <v>1800</v>
      </c>
      <c r="I3975" s="1">
        <v>80</v>
      </c>
      <c r="J3975" s="1">
        <v>78</v>
      </c>
      <c r="K3975" s="1" t="s">
        <v>25</v>
      </c>
      <c r="L3975" s="1" t="s">
        <v>78</v>
      </c>
      <c r="M3975" s="1">
        <v>2006</v>
      </c>
      <c r="N3975" s="1">
        <v>43.8988248562598</v>
      </c>
      <c r="O3975" s="1">
        <v>-81.677912175982598</v>
      </c>
      <c r="P3975" s="1" t="s">
        <v>3040</v>
      </c>
      <c r="Q3975" s="1" t="s">
        <v>3041</v>
      </c>
      <c r="R3975" s="1" t="s">
        <v>22</v>
      </c>
    </row>
    <row r="3976" spans="1:18" hidden="1" x14ac:dyDescent="0.3">
      <c r="A3976" s="1" t="s">
        <v>2941</v>
      </c>
      <c r="B3976" s="1" t="s">
        <v>2941</v>
      </c>
      <c r="C3976" s="1" t="s">
        <v>3038</v>
      </c>
      <c r="D3976" s="1">
        <v>39.6</v>
      </c>
      <c r="E3976" s="1" t="s">
        <v>3056</v>
      </c>
      <c r="F3976" s="1">
        <v>18</v>
      </c>
      <c r="G3976" s="1" t="str">
        <f t="shared" si="150"/>
        <v>18/22</v>
      </c>
      <c r="H3976" s="1">
        <v>1800</v>
      </c>
      <c r="I3976" s="1">
        <v>80</v>
      </c>
      <c r="J3976" s="1">
        <v>78</v>
      </c>
      <c r="K3976" s="1" t="s">
        <v>25</v>
      </c>
      <c r="L3976" s="1" t="s">
        <v>78</v>
      </c>
      <c r="M3976" s="1">
        <v>2006</v>
      </c>
      <c r="N3976" s="1">
        <v>43.903910796958002</v>
      </c>
      <c r="O3976" s="1">
        <v>-81.677147683569601</v>
      </c>
      <c r="P3976" s="1" t="s">
        <v>3040</v>
      </c>
      <c r="Q3976" s="1" t="s">
        <v>3041</v>
      </c>
      <c r="R3976" s="1" t="s">
        <v>22</v>
      </c>
    </row>
    <row r="3977" spans="1:18" hidden="1" x14ac:dyDescent="0.3">
      <c r="A3977" s="1" t="s">
        <v>2941</v>
      </c>
      <c r="B3977" s="1" t="s">
        <v>2941</v>
      </c>
      <c r="C3977" s="1" t="s">
        <v>3038</v>
      </c>
      <c r="D3977" s="1">
        <v>39.6</v>
      </c>
      <c r="E3977" s="1" t="s">
        <v>3057</v>
      </c>
      <c r="F3977" s="1">
        <v>19</v>
      </c>
      <c r="G3977" s="1" t="str">
        <f t="shared" si="150"/>
        <v>19/22</v>
      </c>
      <c r="H3977" s="1">
        <v>1800</v>
      </c>
      <c r="I3977" s="1">
        <v>80</v>
      </c>
      <c r="J3977" s="1">
        <v>78</v>
      </c>
      <c r="K3977" s="1" t="s">
        <v>25</v>
      </c>
      <c r="L3977" s="1" t="s">
        <v>78</v>
      </c>
      <c r="M3977" s="1">
        <v>2006</v>
      </c>
      <c r="N3977" s="1">
        <v>43.905925570399198</v>
      </c>
      <c r="O3977" s="1">
        <v>-81.672605453418797</v>
      </c>
      <c r="P3977" s="1" t="s">
        <v>3040</v>
      </c>
      <c r="Q3977" s="1" t="s">
        <v>3041</v>
      </c>
      <c r="R3977" s="1" t="s">
        <v>22</v>
      </c>
    </row>
    <row r="3978" spans="1:18" hidden="1" x14ac:dyDescent="0.3">
      <c r="A3978" s="1" t="s">
        <v>2941</v>
      </c>
      <c r="B3978" s="1" t="s">
        <v>2941</v>
      </c>
      <c r="C3978" s="1" t="s">
        <v>3038</v>
      </c>
      <c r="D3978" s="1">
        <v>39.6</v>
      </c>
      <c r="E3978" s="1" t="s">
        <v>3058</v>
      </c>
      <c r="F3978" s="1">
        <v>20</v>
      </c>
      <c r="G3978" s="1" t="str">
        <f t="shared" si="150"/>
        <v>20/22</v>
      </c>
      <c r="H3978" s="1">
        <v>1800</v>
      </c>
      <c r="I3978" s="1">
        <v>80</v>
      </c>
      <c r="J3978" s="1">
        <v>78</v>
      </c>
      <c r="K3978" s="1" t="s">
        <v>25</v>
      </c>
      <c r="L3978" s="1" t="s">
        <v>78</v>
      </c>
      <c r="M3978" s="1">
        <v>2006</v>
      </c>
      <c r="N3978" s="1">
        <v>43.917097573560902</v>
      </c>
      <c r="O3978" s="1">
        <v>-81.666792947162605</v>
      </c>
      <c r="P3978" s="1" t="s">
        <v>3040</v>
      </c>
      <c r="Q3978" s="1" t="s">
        <v>3041</v>
      </c>
      <c r="R3978" s="1" t="s">
        <v>22</v>
      </c>
    </row>
    <row r="3979" spans="1:18" hidden="1" x14ac:dyDescent="0.3">
      <c r="A3979" s="1" t="s">
        <v>2941</v>
      </c>
      <c r="B3979" s="1" t="s">
        <v>2941</v>
      </c>
      <c r="C3979" s="1" t="s">
        <v>3038</v>
      </c>
      <c r="D3979" s="1">
        <v>39.6</v>
      </c>
      <c r="E3979" s="1" t="s">
        <v>3059</v>
      </c>
      <c r="F3979" s="1">
        <v>21</v>
      </c>
      <c r="G3979" s="1" t="str">
        <f t="shared" si="150"/>
        <v>21/22</v>
      </c>
      <c r="H3979" s="1">
        <v>1800</v>
      </c>
      <c r="I3979" s="1">
        <v>80</v>
      </c>
      <c r="J3979" s="1">
        <v>78</v>
      </c>
      <c r="K3979" s="1" t="s">
        <v>25</v>
      </c>
      <c r="L3979" s="1" t="s">
        <v>78</v>
      </c>
      <c r="M3979" s="1">
        <v>2006</v>
      </c>
      <c r="N3979" s="1">
        <v>43.9209192794806</v>
      </c>
      <c r="O3979" s="1">
        <v>-81.663674633953804</v>
      </c>
      <c r="P3979" s="1" t="s">
        <v>3040</v>
      </c>
      <c r="Q3979" s="1" t="s">
        <v>3041</v>
      </c>
      <c r="R3979" s="1" t="s">
        <v>22</v>
      </c>
    </row>
    <row r="3980" spans="1:18" hidden="1" x14ac:dyDescent="0.3">
      <c r="A3980" s="1" t="s">
        <v>2941</v>
      </c>
      <c r="B3980" s="1" t="s">
        <v>2941</v>
      </c>
      <c r="C3980" s="1" t="s">
        <v>3038</v>
      </c>
      <c r="D3980" s="1">
        <v>39.6</v>
      </c>
      <c r="E3980" s="1" t="s">
        <v>3060</v>
      </c>
      <c r="F3980" s="1">
        <v>22</v>
      </c>
      <c r="G3980" s="1" t="str">
        <f t="shared" si="150"/>
        <v>22/22</v>
      </c>
      <c r="H3980" s="1">
        <v>1800</v>
      </c>
      <c r="I3980" s="1">
        <v>80</v>
      </c>
      <c r="J3980" s="1">
        <v>78</v>
      </c>
      <c r="K3980" s="1" t="s">
        <v>25</v>
      </c>
      <c r="L3980" s="1" t="s">
        <v>78</v>
      </c>
      <c r="M3980" s="1">
        <v>2006</v>
      </c>
      <c r="N3980" s="1">
        <v>43.922056742273803</v>
      </c>
      <c r="O3980" s="1">
        <v>-81.654417878819402</v>
      </c>
      <c r="P3980" s="1" t="s">
        <v>3040</v>
      </c>
      <c r="Q3980" s="1" t="s">
        <v>3041</v>
      </c>
      <c r="R3980" s="1" t="s">
        <v>22</v>
      </c>
    </row>
    <row r="3981" spans="1:18" hidden="1" x14ac:dyDescent="0.3">
      <c r="A3981" s="1" t="s">
        <v>2941</v>
      </c>
      <c r="B3981" s="1" t="s">
        <v>2941</v>
      </c>
      <c r="C3981" s="1" t="s">
        <v>3999</v>
      </c>
      <c r="D3981" s="1">
        <v>1.04E-2</v>
      </c>
      <c r="E3981" s="1" t="s">
        <v>4000</v>
      </c>
      <c r="F3981" s="1">
        <v>1</v>
      </c>
      <c r="G3981" s="1" t="str">
        <f>F3981&amp;"/"&amp;3</f>
        <v>1/3</v>
      </c>
      <c r="H3981" s="1">
        <v>1</v>
      </c>
      <c r="I3981" s="1">
        <v>2.5</v>
      </c>
      <c r="J3981" s="1">
        <v>17.399999999999999</v>
      </c>
      <c r="K3981" s="1" t="s">
        <v>4001</v>
      </c>
      <c r="L3981" s="1" t="s">
        <v>4002</v>
      </c>
      <c r="M3981" s="1">
        <v>2012</v>
      </c>
      <c r="N3981" s="1">
        <v>43.831699</v>
      </c>
      <c r="O3981" s="1">
        <v>-79.589117999999999</v>
      </c>
      <c r="Q3981" s="1" t="s">
        <v>4003</v>
      </c>
      <c r="R3981" s="1" t="s">
        <v>22</v>
      </c>
    </row>
    <row r="3982" spans="1:18" hidden="1" x14ac:dyDescent="0.3">
      <c r="A3982" s="1" t="s">
        <v>2941</v>
      </c>
      <c r="B3982" s="1" t="s">
        <v>2941</v>
      </c>
      <c r="C3982" s="1" t="s">
        <v>3999</v>
      </c>
      <c r="D3982" s="1">
        <v>1.04E-2</v>
      </c>
      <c r="E3982" s="1" t="s">
        <v>4004</v>
      </c>
      <c r="F3982" s="1">
        <v>2</v>
      </c>
      <c r="G3982" s="1" t="str">
        <f>F3982&amp;"/"&amp;3</f>
        <v>2/3</v>
      </c>
      <c r="H3982" s="1">
        <v>2.4</v>
      </c>
      <c r="I3982" s="1">
        <v>3.72</v>
      </c>
      <c r="J3982" s="1">
        <v>15.2</v>
      </c>
      <c r="K3982" s="1" t="s">
        <v>4005</v>
      </c>
      <c r="L3982" s="1" t="s">
        <v>4006</v>
      </c>
      <c r="M3982" s="1">
        <v>2012</v>
      </c>
      <c r="N3982" s="1">
        <v>43.831305</v>
      </c>
      <c r="O3982" s="1">
        <v>-79.588093999999998</v>
      </c>
      <c r="Q3982" s="1" t="s">
        <v>4007</v>
      </c>
      <c r="R3982" s="1" t="s">
        <v>22</v>
      </c>
    </row>
    <row r="3983" spans="1:18" hidden="1" x14ac:dyDescent="0.3">
      <c r="A3983" s="1" t="s">
        <v>2941</v>
      </c>
      <c r="B3983" s="1" t="s">
        <v>2941</v>
      </c>
      <c r="C3983" s="1" t="s">
        <v>3999</v>
      </c>
      <c r="D3983" s="1">
        <v>1.04E-2</v>
      </c>
      <c r="E3983" s="1" t="s">
        <v>5261</v>
      </c>
      <c r="F3983" s="1">
        <v>3</v>
      </c>
      <c r="G3983" s="1" t="str">
        <f>F3983&amp;"/"&amp;3</f>
        <v>3/3</v>
      </c>
      <c r="H3983" s="1">
        <v>7</v>
      </c>
      <c r="I3983" s="1">
        <v>1.93</v>
      </c>
      <c r="J3983" s="1">
        <v>18.3</v>
      </c>
      <c r="K3983" s="1" t="s">
        <v>5262</v>
      </c>
      <c r="L3983" s="1" t="s">
        <v>5263</v>
      </c>
      <c r="M3983" s="1">
        <v>2015</v>
      </c>
      <c r="N3983" s="1">
        <v>43.831305999999998</v>
      </c>
      <c r="O3983" s="1">
        <v>-79.588087000000002</v>
      </c>
      <c r="P3983" s="1" t="s">
        <v>5264</v>
      </c>
      <c r="Q3983" s="1" t="s">
        <v>5265</v>
      </c>
      <c r="R3983" s="1" t="s">
        <v>22</v>
      </c>
    </row>
    <row r="3984" spans="1:18" hidden="1" x14ac:dyDescent="0.3">
      <c r="A3984" s="1" t="s">
        <v>2941</v>
      </c>
      <c r="B3984" s="1" t="s">
        <v>2941</v>
      </c>
      <c r="C3984" s="1" t="s">
        <v>3352</v>
      </c>
      <c r="D3984" s="1">
        <v>40</v>
      </c>
      <c r="E3984" s="1" t="s">
        <v>3353</v>
      </c>
      <c r="F3984" s="1">
        <v>11</v>
      </c>
      <c r="G3984" s="1" t="s">
        <v>3354</v>
      </c>
      <c r="H3984" s="1">
        <v>2000</v>
      </c>
      <c r="I3984" s="1">
        <v>82</v>
      </c>
      <c r="J3984" s="1">
        <v>78</v>
      </c>
      <c r="K3984" s="1" t="s">
        <v>56</v>
      </c>
      <c r="L3984" s="1" t="s">
        <v>2540</v>
      </c>
      <c r="M3984" s="1">
        <v>2009</v>
      </c>
      <c r="N3984" s="1">
        <v>42.477401264454102</v>
      </c>
      <c r="O3984" s="1">
        <v>-82.360164509981104</v>
      </c>
      <c r="Q3984" s="1" t="s">
        <v>3355</v>
      </c>
      <c r="R3984" s="1" t="s">
        <v>22</v>
      </c>
    </row>
    <row r="3985" spans="1:18" hidden="1" x14ac:dyDescent="0.3">
      <c r="A3985" s="1" t="s">
        <v>2941</v>
      </c>
      <c r="B3985" s="1" t="s">
        <v>2941</v>
      </c>
      <c r="C3985" s="1" t="s">
        <v>3352</v>
      </c>
      <c r="D3985" s="1">
        <v>40</v>
      </c>
      <c r="E3985" s="1" t="s">
        <v>3356</v>
      </c>
      <c r="F3985" s="1">
        <v>12</v>
      </c>
      <c r="G3985" s="1" t="s">
        <v>3357</v>
      </c>
      <c r="H3985" s="1">
        <v>2000</v>
      </c>
      <c r="I3985" s="1">
        <v>82</v>
      </c>
      <c r="J3985" s="1">
        <v>78</v>
      </c>
      <c r="K3985" s="1" t="s">
        <v>56</v>
      </c>
      <c r="L3985" s="1" t="s">
        <v>2540</v>
      </c>
      <c r="M3985" s="1">
        <v>2009</v>
      </c>
      <c r="N3985" s="1">
        <v>42.476053819098702</v>
      </c>
      <c r="O3985" s="1">
        <v>-82.358417652864702</v>
      </c>
      <c r="Q3985" s="1" t="s">
        <v>3355</v>
      </c>
      <c r="R3985" s="1" t="s">
        <v>22</v>
      </c>
    </row>
    <row r="3986" spans="1:18" hidden="1" x14ac:dyDescent="0.3">
      <c r="A3986" s="1" t="s">
        <v>2941</v>
      </c>
      <c r="B3986" s="1" t="s">
        <v>2941</v>
      </c>
      <c r="C3986" s="1" t="s">
        <v>3352</v>
      </c>
      <c r="D3986" s="1">
        <v>40</v>
      </c>
      <c r="E3986" s="1" t="s">
        <v>3358</v>
      </c>
      <c r="F3986" s="1">
        <v>13</v>
      </c>
      <c r="G3986" s="1" t="s">
        <v>3359</v>
      </c>
      <c r="H3986" s="1">
        <v>2000</v>
      </c>
      <c r="I3986" s="1">
        <v>82</v>
      </c>
      <c r="J3986" s="1">
        <v>78</v>
      </c>
      <c r="K3986" s="1" t="s">
        <v>56</v>
      </c>
      <c r="L3986" s="1" t="s">
        <v>2540</v>
      </c>
      <c r="M3986" s="1">
        <v>2009</v>
      </c>
      <c r="N3986" s="1">
        <v>42.470980944541999</v>
      </c>
      <c r="O3986" s="1">
        <v>-82.351000550214295</v>
      </c>
      <c r="Q3986" s="1" t="s">
        <v>3355</v>
      </c>
      <c r="R3986" s="1" t="s">
        <v>22</v>
      </c>
    </row>
    <row r="3987" spans="1:18" hidden="1" x14ac:dyDescent="0.3">
      <c r="A3987" s="1" t="s">
        <v>2941</v>
      </c>
      <c r="B3987" s="1" t="s">
        <v>2941</v>
      </c>
      <c r="C3987" s="1" t="s">
        <v>3352</v>
      </c>
      <c r="D3987" s="1">
        <v>40</v>
      </c>
      <c r="E3987" s="1" t="s">
        <v>3360</v>
      </c>
      <c r="F3987" s="1">
        <v>14</v>
      </c>
      <c r="G3987" s="1" t="s">
        <v>3361</v>
      </c>
      <c r="H3987" s="1">
        <v>2000</v>
      </c>
      <c r="I3987" s="1">
        <v>82</v>
      </c>
      <c r="J3987" s="1">
        <v>78</v>
      </c>
      <c r="K3987" s="1" t="s">
        <v>56</v>
      </c>
      <c r="L3987" s="1" t="s">
        <v>2540</v>
      </c>
      <c r="M3987" s="1">
        <v>2009</v>
      </c>
      <c r="N3987" s="1">
        <v>42.469375671083498</v>
      </c>
      <c r="O3987" s="1">
        <v>-82.349549486918605</v>
      </c>
      <c r="Q3987" s="1" t="s">
        <v>3355</v>
      </c>
      <c r="R3987" s="1" t="s">
        <v>22</v>
      </c>
    </row>
    <row r="3988" spans="1:18" hidden="1" x14ac:dyDescent="0.3">
      <c r="A3988" s="1" t="s">
        <v>2941</v>
      </c>
      <c r="B3988" s="1" t="s">
        <v>2941</v>
      </c>
      <c r="C3988" s="1" t="s">
        <v>3352</v>
      </c>
      <c r="D3988" s="1">
        <v>40</v>
      </c>
      <c r="E3988" s="1" t="s">
        <v>3362</v>
      </c>
      <c r="F3988" s="1">
        <v>15</v>
      </c>
      <c r="G3988" s="1" t="s">
        <v>3363</v>
      </c>
      <c r="H3988" s="1">
        <v>2000</v>
      </c>
      <c r="I3988" s="1">
        <v>82</v>
      </c>
      <c r="J3988" s="1">
        <v>78</v>
      </c>
      <c r="K3988" s="1" t="s">
        <v>56</v>
      </c>
      <c r="L3988" s="1" t="s">
        <v>2540</v>
      </c>
      <c r="M3988" s="1">
        <v>2009</v>
      </c>
      <c r="N3988" s="1">
        <v>42.465749356536399</v>
      </c>
      <c r="O3988" s="1">
        <v>-82.354895308938396</v>
      </c>
      <c r="Q3988" s="1" t="s">
        <v>3355</v>
      </c>
      <c r="R3988" s="1" t="s">
        <v>22</v>
      </c>
    </row>
    <row r="3989" spans="1:18" hidden="1" x14ac:dyDescent="0.3">
      <c r="A3989" s="1" t="s">
        <v>2941</v>
      </c>
      <c r="B3989" s="1" t="s">
        <v>2941</v>
      </c>
      <c r="C3989" s="1" t="s">
        <v>4639</v>
      </c>
      <c r="D3989" s="1">
        <v>60</v>
      </c>
      <c r="E3989" s="1" t="s">
        <v>4640</v>
      </c>
      <c r="F3989" s="1">
        <v>1</v>
      </c>
      <c r="G3989" s="1" t="str">
        <f t="shared" ref="G3989:G4012" si="151">F3989&amp;"/"&amp;24</f>
        <v>1/24</v>
      </c>
      <c r="H3989" s="1">
        <v>2490</v>
      </c>
      <c r="I3989" s="1">
        <v>103</v>
      </c>
      <c r="J3989" s="1">
        <v>98.3</v>
      </c>
      <c r="K3989" s="1" t="s">
        <v>203</v>
      </c>
      <c r="L3989" s="1" t="s">
        <v>4641</v>
      </c>
      <c r="M3989" s="1">
        <v>2014</v>
      </c>
      <c r="N3989" s="1">
        <v>45.909372336700301</v>
      </c>
      <c r="O3989" s="1">
        <v>-82.086861686940196</v>
      </c>
      <c r="P3989" s="1" t="s">
        <v>4642</v>
      </c>
      <c r="Q3989" s="1" t="s">
        <v>4643</v>
      </c>
      <c r="R3989" s="1" t="s">
        <v>22</v>
      </c>
    </row>
    <row r="3990" spans="1:18" hidden="1" x14ac:dyDescent="0.3">
      <c r="A3990" s="1" t="s">
        <v>2941</v>
      </c>
      <c r="B3990" s="1" t="s">
        <v>2941</v>
      </c>
      <c r="C3990" s="1" t="s">
        <v>4639</v>
      </c>
      <c r="D3990" s="1">
        <v>60</v>
      </c>
      <c r="E3990" s="1" t="s">
        <v>4644</v>
      </c>
      <c r="F3990" s="1">
        <v>2</v>
      </c>
      <c r="G3990" s="1" t="str">
        <f t="shared" si="151"/>
        <v>2/24</v>
      </c>
      <c r="H3990" s="1">
        <v>2490</v>
      </c>
      <c r="I3990" s="1">
        <v>103</v>
      </c>
      <c r="J3990" s="1">
        <v>98.3</v>
      </c>
      <c r="K3990" s="1" t="s">
        <v>203</v>
      </c>
      <c r="L3990" s="1" t="s">
        <v>4641</v>
      </c>
      <c r="M3990" s="1">
        <v>2014</v>
      </c>
      <c r="N3990" s="1">
        <v>45.902619169625297</v>
      </c>
      <c r="O3990" s="1">
        <v>-82.087536126724999</v>
      </c>
      <c r="P3990" s="1" t="s">
        <v>4642</v>
      </c>
      <c r="Q3990" s="1" t="s">
        <v>4643</v>
      </c>
      <c r="R3990" s="1" t="s">
        <v>22</v>
      </c>
    </row>
    <row r="3991" spans="1:18" hidden="1" x14ac:dyDescent="0.3">
      <c r="A3991" s="1" t="s">
        <v>2941</v>
      </c>
      <c r="B3991" s="1" t="s">
        <v>2941</v>
      </c>
      <c r="C3991" s="1" t="s">
        <v>4639</v>
      </c>
      <c r="D3991" s="1">
        <v>60</v>
      </c>
      <c r="E3991" s="1" t="s">
        <v>4645</v>
      </c>
      <c r="F3991" s="1">
        <v>3</v>
      </c>
      <c r="G3991" s="1" t="str">
        <f t="shared" si="151"/>
        <v>3/24</v>
      </c>
      <c r="H3991" s="1">
        <v>2490</v>
      </c>
      <c r="I3991" s="1">
        <v>103</v>
      </c>
      <c r="J3991" s="1">
        <v>98.3</v>
      </c>
      <c r="K3991" s="1" t="s">
        <v>203</v>
      </c>
      <c r="L3991" s="1" t="s">
        <v>4641</v>
      </c>
      <c r="M3991" s="1">
        <v>2014</v>
      </c>
      <c r="N3991" s="1">
        <v>45.899784470724001</v>
      </c>
      <c r="O3991" s="1">
        <v>-82.080848515290697</v>
      </c>
      <c r="P3991" s="1" t="s">
        <v>4642</v>
      </c>
      <c r="Q3991" s="1" t="s">
        <v>4643</v>
      </c>
      <c r="R3991" s="1" t="s">
        <v>22</v>
      </c>
    </row>
    <row r="3992" spans="1:18" hidden="1" x14ac:dyDescent="0.3">
      <c r="A3992" s="1" t="s">
        <v>2941</v>
      </c>
      <c r="B3992" s="1" t="s">
        <v>2941</v>
      </c>
      <c r="C3992" s="1" t="s">
        <v>4639</v>
      </c>
      <c r="D3992" s="1">
        <v>60</v>
      </c>
      <c r="E3992" s="1" t="s">
        <v>4646</v>
      </c>
      <c r="F3992" s="1">
        <v>4</v>
      </c>
      <c r="G3992" s="1" t="str">
        <f t="shared" si="151"/>
        <v>4/24</v>
      </c>
      <c r="H3992" s="1">
        <v>2490</v>
      </c>
      <c r="I3992" s="1">
        <v>103</v>
      </c>
      <c r="J3992" s="1">
        <v>98.3</v>
      </c>
      <c r="K3992" s="1" t="s">
        <v>203</v>
      </c>
      <c r="L3992" s="1" t="s">
        <v>4641</v>
      </c>
      <c r="M3992" s="1">
        <v>2014</v>
      </c>
      <c r="N3992" s="1">
        <v>45.896745110113002</v>
      </c>
      <c r="O3992" s="1">
        <v>-82.087305948398793</v>
      </c>
      <c r="P3992" s="1" t="s">
        <v>4642</v>
      </c>
      <c r="Q3992" s="1" t="s">
        <v>4643</v>
      </c>
      <c r="R3992" s="1" t="s">
        <v>22</v>
      </c>
    </row>
    <row r="3993" spans="1:18" hidden="1" x14ac:dyDescent="0.3">
      <c r="A3993" s="1" t="s">
        <v>2941</v>
      </c>
      <c r="B3993" s="1" t="s">
        <v>2941</v>
      </c>
      <c r="C3993" s="1" t="s">
        <v>4639</v>
      </c>
      <c r="D3993" s="1">
        <v>60</v>
      </c>
      <c r="E3993" s="1" t="s">
        <v>4647</v>
      </c>
      <c r="F3993" s="1">
        <v>5</v>
      </c>
      <c r="G3993" s="1" t="str">
        <f t="shared" si="151"/>
        <v>5/24</v>
      </c>
      <c r="H3993" s="1">
        <v>2490</v>
      </c>
      <c r="I3993" s="1">
        <v>103</v>
      </c>
      <c r="J3993" s="1">
        <v>98.3</v>
      </c>
      <c r="K3993" s="1" t="s">
        <v>203</v>
      </c>
      <c r="L3993" s="1" t="s">
        <v>4641</v>
      </c>
      <c r="M3993" s="1">
        <v>2014</v>
      </c>
      <c r="N3993" s="1">
        <v>45.891946839661699</v>
      </c>
      <c r="O3993" s="1">
        <v>-82.091319921669196</v>
      </c>
      <c r="P3993" s="1" t="s">
        <v>4642</v>
      </c>
      <c r="Q3993" s="1" t="s">
        <v>4643</v>
      </c>
      <c r="R3993" s="1" t="s">
        <v>22</v>
      </c>
    </row>
    <row r="3994" spans="1:18" hidden="1" x14ac:dyDescent="0.3">
      <c r="A3994" s="1" t="s">
        <v>2941</v>
      </c>
      <c r="B3994" s="1" t="s">
        <v>2941</v>
      </c>
      <c r="C3994" s="1" t="s">
        <v>4639</v>
      </c>
      <c r="D3994" s="1">
        <v>60</v>
      </c>
      <c r="E3994" s="1" t="s">
        <v>4648</v>
      </c>
      <c r="F3994" s="1">
        <v>6</v>
      </c>
      <c r="G3994" s="1" t="str">
        <f t="shared" si="151"/>
        <v>6/24</v>
      </c>
      <c r="H3994" s="1">
        <v>2490</v>
      </c>
      <c r="I3994" s="1">
        <v>103</v>
      </c>
      <c r="J3994" s="1">
        <v>98.3</v>
      </c>
      <c r="K3994" s="1" t="s">
        <v>203</v>
      </c>
      <c r="L3994" s="1" t="s">
        <v>4641</v>
      </c>
      <c r="M3994" s="1">
        <v>2014</v>
      </c>
      <c r="N3994" s="1">
        <v>45.924062095564501</v>
      </c>
      <c r="O3994" s="1">
        <v>-82.020639140826106</v>
      </c>
      <c r="P3994" s="1" t="s">
        <v>4642</v>
      </c>
      <c r="Q3994" s="1" t="s">
        <v>4643</v>
      </c>
      <c r="R3994" s="1" t="s">
        <v>22</v>
      </c>
    </row>
    <row r="3995" spans="1:18" hidden="1" x14ac:dyDescent="0.3">
      <c r="A3995" s="1" t="s">
        <v>2941</v>
      </c>
      <c r="B3995" s="1" t="s">
        <v>2941</v>
      </c>
      <c r="C3995" s="1" t="s">
        <v>4639</v>
      </c>
      <c r="D3995" s="1">
        <v>60</v>
      </c>
      <c r="E3995" s="1" t="s">
        <v>4649</v>
      </c>
      <c r="F3995" s="1">
        <v>7</v>
      </c>
      <c r="G3995" s="1" t="str">
        <f t="shared" si="151"/>
        <v>7/24</v>
      </c>
      <c r="H3995" s="1">
        <v>2490</v>
      </c>
      <c r="I3995" s="1">
        <v>103</v>
      </c>
      <c r="J3995" s="1">
        <v>98.3</v>
      </c>
      <c r="K3995" s="1" t="s">
        <v>203</v>
      </c>
      <c r="L3995" s="1" t="s">
        <v>4641</v>
      </c>
      <c r="M3995" s="1">
        <v>2014</v>
      </c>
      <c r="N3995" s="1">
        <v>45.9270552875482</v>
      </c>
      <c r="O3995" s="1">
        <v>-82.017110556384907</v>
      </c>
      <c r="P3995" s="1" t="s">
        <v>4642</v>
      </c>
      <c r="Q3995" s="1" t="s">
        <v>4643</v>
      </c>
      <c r="R3995" s="1" t="s">
        <v>22</v>
      </c>
    </row>
    <row r="3996" spans="1:18" hidden="1" x14ac:dyDescent="0.3">
      <c r="A3996" s="1" t="s">
        <v>2941</v>
      </c>
      <c r="B3996" s="1" t="s">
        <v>2941</v>
      </c>
      <c r="C3996" s="1" t="s">
        <v>4639</v>
      </c>
      <c r="D3996" s="1">
        <v>60</v>
      </c>
      <c r="E3996" s="1" t="s">
        <v>4650</v>
      </c>
      <c r="F3996" s="1">
        <v>8</v>
      </c>
      <c r="G3996" s="1" t="str">
        <f t="shared" si="151"/>
        <v>8/24</v>
      </c>
      <c r="H3996" s="1">
        <v>2490</v>
      </c>
      <c r="I3996" s="1">
        <v>103</v>
      </c>
      <c r="J3996" s="1">
        <v>98.3</v>
      </c>
      <c r="K3996" s="1" t="s">
        <v>203</v>
      </c>
      <c r="L3996" s="1" t="s">
        <v>4641</v>
      </c>
      <c r="M3996" s="1">
        <v>2014</v>
      </c>
      <c r="N3996" s="1">
        <v>45.921701619750799</v>
      </c>
      <c r="O3996" s="1">
        <v>-81.992950540626694</v>
      </c>
      <c r="P3996" s="1" t="s">
        <v>4642</v>
      </c>
      <c r="Q3996" s="1" t="s">
        <v>4643</v>
      </c>
      <c r="R3996" s="1" t="s">
        <v>22</v>
      </c>
    </row>
    <row r="3997" spans="1:18" hidden="1" x14ac:dyDescent="0.3">
      <c r="A3997" s="1" t="s">
        <v>2941</v>
      </c>
      <c r="B3997" s="1" t="s">
        <v>2941</v>
      </c>
      <c r="C3997" s="1" t="s">
        <v>4639</v>
      </c>
      <c r="D3997" s="1">
        <v>60</v>
      </c>
      <c r="E3997" s="1" t="s">
        <v>4651</v>
      </c>
      <c r="F3997" s="1">
        <v>9</v>
      </c>
      <c r="G3997" s="1" t="str">
        <f t="shared" si="151"/>
        <v>9/24</v>
      </c>
      <c r="H3997" s="1">
        <v>2490</v>
      </c>
      <c r="I3997" s="1">
        <v>103</v>
      </c>
      <c r="J3997" s="1">
        <v>98.3</v>
      </c>
      <c r="K3997" s="1" t="s">
        <v>203</v>
      </c>
      <c r="L3997" s="1" t="s">
        <v>4641</v>
      </c>
      <c r="M3997" s="1">
        <v>2014</v>
      </c>
      <c r="N3997" s="1">
        <v>45.925292178043797</v>
      </c>
      <c r="O3997" s="1">
        <v>-81.992735523977402</v>
      </c>
      <c r="P3997" s="1" t="s">
        <v>4642</v>
      </c>
      <c r="Q3997" s="1" t="s">
        <v>4643</v>
      </c>
      <c r="R3997" s="1" t="s">
        <v>22</v>
      </c>
    </row>
    <row r="3998" spans="1:18" hidden="1" x14ac:dyDescent="0.3">
      <c r="A3998" s="1" t="s">
        <v>2941</v>
      </c>
      <c r="B3998" s="1" t="s">
        <v>2941</v>
      </c>
      <c r="C3998" s="1" t="s">
        <v>4639</v>
      </c>
      <c r="D3998" s="1">
        <v>60</v>
      </c>
      <c r="E3998" s="1" t="s">
        <v>4652</v>
      </c>
      <c r="F3998" s="1">
        <v>10</v>
      </c>
      <c r="G3998" s="1" t="str">
        <f t="shared" si="151"/>
        <v>10/24</v>
      </c>
      <c r="H3998" s="1">
        <v>2490</v>
      </c>
      <c r="I3998" s="1">
        <v>103</v>
      </c>
      <c r="J3998" s="1">
        <v>98.3</v>
      </c>
      <c r="K3998" s="1" t="s">
        <v>203</v>
      </c>
      <c r="L3998" s="1" t="s">
        <v>4641</v>
      </c>
      <c r="M3998" s="1">
        <v>2014</v>
      </c>
      <c r="N3998" s="1">
        <v>45.916033409192501</v>
      </c>
      <c r="O3998" s="1">
        <v>-81.980275279813895</v>
      </c>
      <c r="P3998" s="1" t="s">
        <v>4642</v>
      </c>
      <c r="Q3998" s="1" t="s">
        <v>4643</v>
      </c>
      <c r="R3998" s="1" t="s">
        <v>22</v>
      </c>
    </row>
    <row r="3999" spans="1:18" hidden="1" x14ac:dyDescent="0.3">
      <c r="A3999" s="1" t="s">
        <v>2941</v>
      </c>
      <c r="B3999" s="1" t="s">
        <v>2941</v>
      </c>
      <c r="C3999" s="1" t="s">
        <v>4639</v>
      </c>
      <c r="D3999" s="1">
        <v>60</v>
      </c>
      <c r="E3999" s="1" t="s">
        <v>4653</v>
      </c>
      <c r="F3999" s="1">
        <v>11</v>
      </c>
      <c r="G3999" s="1" t="str">
        <f t="shared" si="151"/>
        <v>11/24</v>
      </c>
      <c r="H3999" s="1">
        <v>2490</v>
      </c>
      <c r="I3999" s="1">
        <v>103</v>
      </c>
      <c r="J3999" s="1">
        <v>98.3</v>
      </c>
      <c r="K3999" s="1" t="s">
        <v>203</v>
      </c>
      <c r="L3999" s="1" t="s">
        <v>4641</v>
      </c>
      <c r="M3999" s="1">
        <v>2014</v>
      </c>
      <c r="N3999" s="1">
        <v>45.913339576167203</v>
      </c>
      <c r="O3999" s="1">
        <v>-81.983436831566493</v>
      </c>
      <c r="P3999" s="1" t="s">
        <v>4642</v>
      </c>
      <c r="Q3999" s="1" t="s">
        <v>4643</v>
      </c>
      <c r="R3999" s="1" t="s">
        <v>22</v>
      </c>
    </row>
    <row r="4000" spans="1:18" hidden="1" x14ac:dyDescent="0.3">
      <c r="A4000" s="1" t="s">
        <v>2941</v>
      </c>
      <c r="B4000" s="1" t="s">
        <v>2941</v>
      </c>
      <c r="C4000" s="1" t="s">
        <v>4639</v>
      </c>
      <c r="D4000" s="1">
        <v>60</v>
      </c>
      <c r="E4000" s="1" t="s">
        <v>4654</v>
      </c>
      <c r="F4000" s="1">
        <v>12</v>
      </c>
      <c r="G4000" s="1" t="str">
        <f t="shared" si="151"/>
        <v>12/24</v>
      </c>
      <c r="H4000" s="1">
        <v>2490</v>
      </c>
      <c r="I4000" s="1">
        <v>103</v>
      </c>
      <c r="J4000" s="1">
        <v>98.3</v>
      </c>
      <c r="K4000" s="1" t="s">
        <v>203</v>
      </c>
      <c r="L4000" s="1" t="s">
        <v>4641</v>
      </c>
      <c r="M4000" s="1">
        <v>2014</v>
      </c>
      <c r="N4000" s="1">
        <v>45.9103352367555</v>
      </c>
      <c r="O4000" s="1">
        <v>-81.976562246390102</v>
      </c>
      <c r="P4000" s="1" t="s">
        <v>4642</v>
      </c>
      <c r="Q4000" s="1" t="s">
        <v>4643</v>
      </c>
      <c r="R4000" s="1" t="s">
        <v>22</v>
      </c>
    </row>
    <row r="4001" spans="1:18" hidden="1" x14ac:dyDescent="0.3">
      <c r="A4001" s="1" t="s">
        <v>2941</v>
      </c>
      <c r="B4001" s="1" t="s">
        <v>2941</v>
      </c>
      <c r="C4001" s="1" t="s">
        <v>4639</v>
      </c>
      <c r="D4001" s="1">
        <v>60</v>
      </c>
      <c r="E4001" s="1" t="s">
        <v>4655</v>
      </c>
      <c r="F4001" s="1">
        <v>13</v>
      </c>
      <c r="G4001" s="1" t="str">
        <f t="shared" si="151"/>
        <v>13/24</v>
      </c>
      <c r="H4001" s="1">
        <v>2490</v>
      </c>
      <c r="I4001" s="1">
        <v>103</v>
      </c>
      <c r="J4001" s="1">
        <v>98.3</v>
      </c>
      <c r="K4001" s="1" t="s">
        <v>203</v>
      </c>
      <c r="L4001" s="1" t="s">
        <v>4641</v>
      </c>
      <c r="M4001" s="1">
        <v>2014</v>
      </c>
      <c r="N4001" s="1">
        <v>45.912968202088102</v>
      </c>
      <c r="O4001" s="1">
        <v>-81.969993649755594</v>
      </c>
      <c r="P4001" s="1" t="s">
        <v>4642</v>
      </c>
      <c r="Q4001" s="1" t="s">
        <v>4643</v>
      </c>
      <c r="R4001" s="1" t="s">
        <v>22</v>
      </c>
    </row>
    <row r="4002" spans="1:18" hidden="1" x14ac:dyDescent="0.3">
      <c r="A4002" s="1" t="s">
        <v>2941</v>
      </c>
      <c r="B4002" s="1" t="s">
        <v>2941</v>
      </c>
      <c r="C4002" s="1" t="s">
        <v>4639</v>
      </c>
      <c r="D4002" s="1">
        <v>60</v>
      </c>
      <c r="E4002" s="1" t="s">
        <v>4656</v>
      </c>
      <c r="F4002" s="1">
        <v>14</v>
      </c>
      <c r="G4002" s="1" t="str">
        <f t="shared" si="151"/>
        <v>14/24</v>
      </c>
      <c r="H4002" s="1">
        <v>2490</v>
      </c>
      <c r="I4002" s="1">
        <v>103</v>
      </c>
      <c r="J4002" s="1">
        <v>98.3</v>
      </c>
      <c r="K4002" s="1" t="s">
        <v>203</v>
      </c>
      <c r="L4002" s="1" t="s">
        <v>4641</v>
      </c>
      <c r="M4002" s="1">
        <v>2014</v>
      </c>
      <c r="N4002" s="1">
        <v>45.925912136819697</v>
      </c>
      <c r="O4002" s="1">
        <v>-81.954303947267604</v>
      </c>
      <c r="P4002" s="1" t="s">
        <v>4642</v>
      </c>
      <c r="Q4002" s="1" t="s">
        <v>4643</v>
      </c>
      <c r="R4002" s="1" t="s">
        <v>22</v>
      </c>
    </row>
    <row r="4003" spans="1:18" hidden="1" x14ac:dyDescent="0.3">
      <c r="A4003" s="1" t="s">
        <v>2941</v>
      </c>
      <c r="B4003" s="1" t="s">
        <v>2941</v>
      </c>
      <c r="C4003" s="1" t="s">
        <v>4639</v>
      </c>
      <c r="D4003" s="1">
        <v>60</v>
      </c>
      <c r="E4003" s="1" t="s">
        <v>4657</v>
      </c>
      <c r="F4003" s="1">
        <v>15</v>
      </c>
      <c r="G4003" s="1" t="str">
        <f t="shared" si="151"/>
        <v>15/24</v>
      </c>
      <c r="H4003" s="1">
        <v>2380</v>
      </c>
      <c r="I4003" s="1">
        <v>103</v>
      </c>
      <c r="J4003" s="1">
        <v>98.3</v>
      </c>
      <c r="K4003" s="1" t="s">
        <v>203</v>
      </c>
      <c r="L4003" s="1" t="s">
        <v>4641</v>
      </c>
      <c r="M4003" s="1">
        <v>2014</v>
      </c>
      <c r="N4003" s="1">
        <v>45.9265151299252</v>
      </c>
      <c r="O4003" s="1">
        <v>-81.963751853884602</v>
      </c>
      <c r="P4003" s="1" t="s">
        <v>4642</v>
      </c>
      <c r="Q4003" s="1" t="s">
        <v>4643</v>
      </c>
      <c r="R4003" s="1" t="s">
        <v>22</v>
      </c>
    </row>
    <row r="4004" spans="1:18" hidden="1" x14ac:dyDescent="0.3">
      <c r="A4004" s="1" t="s">
        <v>2941</v>
      </c>
      <c r="B4004" s="1" t="s">
        <v>2941</v>
      </c>
      <c r="C4004" s="1" t="s">
        <v>4639</v>
      </c>
      <c r="D4004" s="1">
        <v>60</v>
      </c>
      <c r="E4004" s="1" t="s">
        <v>4658</v>
      </c>
      <c r="F4004" s="1">
        <v>16</v>
      </c>
      <c r="G4004" s="1" t="str">
        <f t="shared" si="151"/>
        <v>16/24</v>
      </c>
      <c r="H4004" s="1">
        <v>2490</v>
      </c>
      <c r="I4004" s="1">
        <v>103</v>
      </c>
      <c r="J4004" s="1">
        <v>98.3</v>
      </c>
      <c r="K4004" s="1" t="s">
        <v>203</v>
      </c>
      <c r="L4004" s="1" t="s">
        <v>4641</v>
      </c>
      <c r="M4004" s="1">
        <v>2014</v>
      </c>
      <c r="N4004" s="1">
        <v>45.937275188980799</v>
      </c>
      <c r="O4004" s="1">
        <v>-81.947160985865594</v>
      </c>
      <c r="P4004" s="1" t="s">
        <v>4642</v>
      </c>
      <c r="Q4004" s="1" t="s">
        <v>4643</v>
      </c>
      <c r="R4004" s="1" t="s">
        <v>22</v>
      </c>
    </row>
    <row r="4005" spans="1:18" hidden="1" x14ac:dyDescent="0.3">
      <c r="A4005" s="1" t="s">
        <v>2941</v>
      </c>
      <c r="B4005" s="1" t="s">
        <v>2941</v>
      </c>
      <c r="C4005" s="1" t="s">
        <v>4639</v>
      </c>
      <c r="D4005" s="1">
        <v>60</v>
      </c>
      <c r="E4005" s="1" t="s">
        <v>4659</v>
      </c>
      <c r="F4005" s="1">
        <v>17</v>
      </c>
      <c r="G4005" s="1" t="str">
        <f t="shared" si="151"/>
        <v>17/24</v>
      </c>
      <c r="H4005" s="1">
        <v>2660</v>
      </c>
      <c r="I4005" s="1">
        <v>103</v>
      </c>
      <c r="J4005" s="1">
        <v>98.3</v>
      </c>
      <c r="K4005" s="1" t="s">
        <v>203</v>
      </c>
      <c r="L4005" s="1" t="s">
        <v>4641</v>
      </c>
      <c r="M4005" s="1">
        <v>2014</v>
      </c>
      <c r="N4005" s="1">
        <v>45.944148603264402</v>
      </c>
      <c r="O4005" s="1">
        <v>-81.942114922645004</v>
      </c>
      <c r="P4005" s="1" t="s">
        <v>4642</v>
      </c>
      <c r="Q4005" s="1" t="s">
        <v>4643</v>
      </c>
      <c r="R4005" s="1" t="s">
        <v>22</v>
      </c>
    </row>
    <row r="4006" spans="1:18" hidden="1" x14ac:dyDescent="0.3">
      <c r="A4006" s="1" t="s">
        <v>2941</v>
      </c>
      <c r="B4006" s="1" t="s">
        <v>2941</v>
      </c>
      <c r="C4006" s="1" t="s">
        <v>4639</v>
      </c>
      <c r="D4006" s="1">
        <v>60</v>
      </c>
      <c r="E4006" s="1" t="s">
        <v>4660</v>
      </c>
      <c r="F4006" s="1">
        <v>18</v>
      </c>
      <c r="G4006" s="1" t="str">
        <f t="shared" si="151"/>
        <v>18/24</v>
      </c>
      <c r="H4006" s="1">
        <v>2490</v>
      </c>
      <c r="I4006" s="1">
        <v>103</v>
      </c>
      <c r="J4006" s="1">
        <v>98.3</v>
      </c>
      <c r="K4006" s="1" t="s">
        <v>203</v>
      </c>
      <c r="L4006" s="1" t="s">
        <v>4641</v>
      </c>
      <c r="M4006" s="1">
        <v>2014</v>
      </c>
      <c r="N4006" s="1">
        <v>45.943283404800297</v>
      </c>
      <c r="O4006" s="1">
        <v>-81.951137692403194</v>
      </c>
      <c r="P4006" s="1" t="s">
        <v>4642</v>
      </c>
      <c r="Q4006" s="1" t="s">
        <v>4643</v>
      </c>
      <c r="R4006" s="1" t="s">
        <v>22</v>
      </c>
    </row>
    <row r="4007" spans="1:18" hidden="1" x14ac:dyDescent="0.3">
      <c r="A4007" s="1" t="s">
        <v>2941</v>
      </c>
      <c r="B4007" s="1" t="s">
        <v>2941</v>
      </c>
      <c r="C4007" s="1" t="s">
        <v>4639</v>
      </c>
      <c r="D4007" s="1">
        <v>60</v>
      </c>
      <c r="E4007" s="1" t="s">
        <v>4661</v>
      </c>
      <c r="F4007" s="1">
        <v>19</v>
      </c>
      <c r="G4007" s="1" t="str">
        <f t="shared" si="151"/>
        <v>19/24</v>
      </c>
      <c r="H4007" s="1">
        <v>2660</v>
      </c>
      <c r="I4007" s="1">
        <v>103</v>
      </c>
      <c r="J4007" s="1">
        <v>98.3</v>
      </c>
      <c r="K4007" s="1" t="s">
        <v>203</v>
      </c>
      <c r="L4007" s="1" t="s">
        <v>4641</v>
      </c>
      <c r="M4007" s="1">
        <v>2014</v>
      </c>
      <c r="N4007" s="1">
        <v>45.9486928532612</v>
      </c>
      <c r="O4007" s="1">
        <v>-81.9550137254963</v>
      </c>
      <c r="P4007" s="1" t="s">
        <v>4642</v>
      </c>
      <c r="Q4007" s="1" t="s">
        <v>4643</v>
      </c>
      <c r="R4007" s="1" t="s">
        <v>22</v>
      </c>
    </row>
    <row r="4008" spans="1:18" hidden="1" x14ac:dyDescent="0.3">
      <c r="A4008" s="1" t="s">
        <v>2941</v>
      </c>
      <c r="B4008" s="1" t="s">
        <v>2941</v>
      </c>
      <c r="C4008" s="1" t="s">
        <v>4639</v>
      </c>
      <c r="D4008" s="1">
        <v>60</v>
      </c>
      <c r="E4008" s="1" t="s">
        <v>4662</v>
      </c>
      <c r="F4008" s="1">
        <v>20</v>
      </c>
      <c r="G4008" s="1" t="str">
        <f t="shared" si="151"/>
        <v>20/24</v>
      </c>
      <c r="H4008" s="1">
        <v>2490</v>
      </c>
      <c r="I4008" s="1">
        <v>103</v>
      </c>
      <c r="J4008" s="1">
        <v>98.3</v>
      </c>
      <c r="K4008" s="1" t="s">
        <v>203</v>
      </c>
      <c r="L4008" s="1" t="s">
        <v>4641</v>
      </c>
      <c r="M4008" s="1">
        <v>2014</v>
      </c>
      <c r="N4008" s="1">
        <v>45.946570260568002</v>
      </c>
      <c r="O4008" s="1">
        <v>-81.962776330003095</v>
      </c>
      <c r="P4008" s="1" t="s">
        <v>4642</v>
      </c>
      <c r="Q4008" s="1" t="s">
        <v>4643</v>
      </c>
      <c r="R4008" s="1" t="s">
        <v>22</v>
      </c>
    </row>
    <row r="4009" spans="1:18" hidden="1" x14ac:dyDescent="0.3">
      <c r="A4009" s="1" t="s">
        <v>2941</v>
      </c>
      <c r="B4009" s="1" t="s">
        <v>2941</v>
      </c>
      <c r="C4009" s="1" t="s">
        <v>4639</v>
      </c>
      <c r="D4009" s="1">
        <v>60</v>
      </c>
      <c r="E4009" s="1" t="s">
        <v>4663</v>
      </c>
      <c r="F4009" s="1">
        <v>21</v>
      </c>
      <c r="G4009" s="1" t="str">
        <f t="shared" si="151"/>
        <v>21/24</v>
      </c>
      <c r="H4009" s="1">
        <v>2490</v>
      </c>
      <c r="I4009" s="1">
        <v>103</v>
      </c>
      <c r="J4009" s="1">
        <v>98.3</v>
      </c>
      <c r="K4009" s="1" t="s">
        <v>203</v>
      </c>
      <c r="L4009" s="1" t="s">
        <v>4641</v>
      </c>
      <c r="M4009" s="1">
        <v>2014</v>
      </c>
      <c r="N4009" s="1">
        <v>45.939382586614002</v>
      </c>
      <c r="O4009" s="1">
        <v>-81.960183384630895</v>
      </c>
      <c r="P4009" s="1" t="s">
        <v>4642</v>
      </c>
      <c r="Q4009" s="1" t="s">
        <v>4643</v>
      </c>
      <c r="R4009" s="1" t="s">
        <v>22</v>
      </c>
    </row>
    <row r="4010" spans="1:18" hidden="1" x14ac:dyDescent="0.3">
      <c r="A4010" s="1" t="s">
        <v>2941</v>
      </c>
      <c r="B4010" s="1" t="s">
        <v>2941</v>
      </c>
      <c r="C4010" s="1" t="s">
        <v>4639</v>
      </c>
      <c r="D4010" s="1">
        <v>60</v>
      </c>
      <c r="E4010" s="1" t="s">
        <v>4664</v>
      </c>
      <c r="F4010" s="1">
        <v>22</v>
      </c>
      <c r="G4010" s="1" t="str">
        <f t="shared" si="151"/>
        <v>22/24</v>
      </c>
      <c r="H4010" s="1">
        <v>2490</v>
      </c>
      <c r="I4010" s="1">
        <v>103</v>
      </c>
      <c r="J4010" s="1">
        <v>98.3</v>
      </c>
      <c r="K4010" s="1" t="s">
        <v>203</v>
      </c>
      <c r="L4010" s="1" t="s">
        <v>4641</v>
      </c>
      <c r="M4010" s="1">
        <v>2014</v>
      </c>
      <c r="N4010" s="1">
        <v>45.939736517674298</v>
      </c>
      <c r="O4010" s="1">
        <v>-81.971387676190801</v>
      </c>
      <c r="P4010" s="1" t="s">
        <v>4642</v>
      </c>
      <c r="Q4010" s="1" t="s">
        <v>4643</v>
      </c>
      <c r="R4010" s="1" t="s">
        <v>22</v>
      </c>
    </row>
    <row r="4011" spans="1:18" hidden="1" x14ac:dyDescent="0.3">
      <c r="A4011" s="1" t="s">
        <v>2941</v>
      </c>
      <c r="B4011" s="1" t="s">
        <v>2941</v>
      </c>
      <c r="C4011" s="1" t="s">
        <v>4639</v>
      </c>
      <c r="D4011" s="1">
        <v>60</v>
      </c>
      <c r="E4011" s="1" t="s">
        <v>4665</v>
      </c>
      <c r="F4011" s="1">
        <v>23</v>
      </c>
      <c r="G4011" s="1" t="str">
        <f t="shared" si="151"/>
        <v>23/24</v>
      </c>
      <c r="H4011" s="1">
        <v>2490</v>
      </c>
      <c r="I4011" s="1">
        <v>103</v>
      </c>
      <c r="J4011" s="1">
        <v>98.3</v>
      </c>
      <c r="K4011" s="1" t="s">
        <v>203</v>
      </c>
      <c r="L4011" s="1" t="s">
        <v>4641</v>
      </c>
      <c r="M4011" s="1">
        <v>2014</v>
      </c>
      <c r="N4011" s="1">
        <v>45.939107711496398</v>
      </c>
      <c r="O4011" s="1">
        <v>-81.978888764413696</v>
      </c>
      <c r="P4011" s="1" t="s">
        <v>4642</v>
      </c>
      <c r="Q4011" s="1" t="s">
        <v>4643</v>
      </c>
      <c r="R4011" s="1" t="s">
        <v>22</v>
      </c>
    </row>
    <row r="4012" spans="1:18" hidden="1" x14ac:dyDescent="0.3">
      <c r="A4012" s="1" t="s">
        <v>2941</v>
      </c>
      <c r="B4012" s="1" t="s">
        <v>2941</v>
      </c>
      <c r="C4012" s="1" t="s">
        <v>4639</v>
      </c>
      <c r="D4012" s="1">
        <v>60</v>
      </c>
      <c r="E4012" s="1" t="s">
        <v>4666</v>
      </c>
      <c r="F4012" s="1">
        <v>24</v>
      </c>
      <c r="G4012" s="1" t="str">
        <f t="shared" si="151"/>
        <v>24/24</v>
      </c>
      <c r="H4012" s="1">
        <v>2490</v>
      </c>
      <c r="I4012" s="1">
        <v>103</v>
      </c>
      <c r="J4012" s="1">
        <v>98.3</v>
      </c>
      <c r="K4012" s="1" t="s">
        <v>203</v>
      </c>
      <c r="L4012" s="1" t="s">
        <v>4641</v>
      </c>
      <c r="M4012" s="1">
        <v>2014</v>
      </c>
      <c r="N4012" s="1">
        <v>45.937878299401298</v>
      </c>
      <c r="O4012" s="1">
        <v>-81.990978289107801</v>
      </c>
      <c r="P4012" s="1" t="s">
        <v>4642</v>
      </c>
      <c r="Q4012" s="1" t="s">
        <v>4643</v>
      </c>
      <c r="R4012" s="1" t="s">
        <v>22</v>
      </c>
    </row>
    <row r="4013" spans="1:18" hidden="1" x14ac:dyDescent="0.3">
      <c r="A4013" s="1" t="s">
        <v>2941</v>
      </c>
      <c r="B4013" s="1" t="s">
        <v>2941</v>
      </c>
      <c r="C4013" s="1" t="s">
        <v>5719</v>
      </c>
      <c r="D4013" s="1">
        <v>199.5</v>
      </c>
      <c r="E4013" s="1" t="s">
        <v>5720</v>
      </c>
      <c r="F4013" s="1">
        <v>1</v>
      </c>
      <c r="G4013" s="1" t="str">
        <f t="shared" ref="G4013:G4044" si="152">F4013&amp;"/"&amp;133</f>
        <v>1/133</v>
      </c>
      <c r="H4013" s="1">
        <v>1500</v>
      </c>
      <c r="I4013" s="1">
        <v>77</v>
      </c>
      <c r="J4013" s="1">
        <v>80</v>
      </c>
      <c r="K4013" s="1" t="s">
        <v>203</v>
      </c>
      <c r="L4013" s="1" t="s">
        <v>204</v>
      </c>
      <c r="M4013" s="1" t="s">
        <v>5721</v>
      </c>
      <c r="N4013" s="1">
        <v>44.160227577168399</v>
      </c>
      <c r="O4013" s="1">
        <v>-80.296958008780607</v>
      </c>
      <c r="Q4013" s="1" t="s">
        <v>5722</v>
      </c>
      <c r="R4013" s="1" t="s">
        <v>22</v>
      </c>
    </row>
    <row r="4014" spans="1:18" hidden="1" x14ac:dyDescent="0.3">
      <c r="A4014" s="1" t="s">
        <v>2941</v>
      </c>
      <c r="B4014" s="1" t="s">
        <v>2941</v>
      </c>
      <c r="C4014" s="1" t="s">
        <v>5719</v>
      </c>
      <c r="D4014" s="1">
        <v>199.5</v>
      </c>
      <c r="E4014" s="1" t="s">
        <v>5723</v>
      </c>
      <c r="F4014" s="1">
        <v>2</v>
      </c>
      <c r="G4014" s="1" t="str">
        <f t="shared" si="152"/>
        <v>2/133</v>
      </c>
      <c r="H4014" s="1">
        <v>1500</v>
      </c>
      <c r="I4014" s="1">
        <v>77</v>
      </c>
      <c r="J4014" s="1">
        <v>80</v>
      </c>
      <c r="K4014" s="1" t="s">
        <v>203</v>
      </c>
      <c r="L4014" s="1" t="s">
        <v>204</v>
      </c>
      <c r="M4014" s="1" t="s">
        <v>5721</v>
      </c>
      <c r="N4014" s="1">
        <v>44.158331047173</v>
      </c>
      <c r="O4014" s="1">
        <v>-80.299378186617801</v>
      </c>
      <c r="Q4014" s="1" t="s">
        <v>5722</v>
      </c>
      <c r="R4014" s="1" t="s">
        <v>22</v>
      </c>
    </row>
    <row r="4015" spans="1:18" hidden="1" x14ac:dyDescent="0.3">
      <c r="A4015" s="1" t="s">
        <v>2941</v>
      </c>
      <c r="B4015" s="1" t="s">
        <v>2941</v>
      </c>
      <c r="C4015" s="1" t="s">
        <v>5719</v>
      </c>
      <c r="D4015" s="1">
        <v>199.5</v>
      </c>
      <c r="E4015" s="1" t="s">
        <v>5724</v>
      </c>
      <c r="F4015" s="1">
        <v>3</v>
      </c>
      <c r="G4015" s="1" t="str">
        <f t="shared" si="152"/>
        <v>3/133</v>
      </c>
      <c r="H4015" s="1">
        <v>1500</v>
      </c>
      <c r="I4015" s="1">
        <v>77</v>
      </c>
      <c r="J4015" s="1">
        <v>80</v>
      </c>
      <c r="K4015" s="1" t="s">
        <v>203</v>
      </c>
      <c r="L4015" s="1" t="s">
        <v>204</v>
      </c>
      <c r="M4015" s="1" t="s">
        <v>5721</v>
      </c>
      <c r="N4015" s="1">
        <v>44.155968662125602</v>
      </c>
      <c r="O4015" s="1">
        <v>-80.302133294123195</v>
      </c>
      <c r="Q4015" s="1" t="s">
        <v>5722</v>
      </c>
      <c r="R4015" s="1" t="s">
        <v>22</v>
      </c>
    </row>
    <row r="4016" spans="1:18" hidden="1" x14ac:dyDescent="0.3">
      <c r="A4016" s="1" t="s">
        <v>2941</v>
      </c>
      <c r="B4016" s="1" t="s">
        <v>2941</v>
      </c>
      <c r="C4016" s="1" t="s">
        <v>5719</v>
      </c>
      <c r="D4016" s="1">
        <v>199.5</v>
      </c>
      <c r="E4016" s="1" t="s">
        <v>5725</v>
      </c>
      <c r="F4016" s="1">
        <v>4</v>
      </c>
      <c r="G4016" s="1" t="str">
        <f t="shared" si="152"/>
        <v>4/133</v>
      </c>
      <c r="H4016" s="1">
        <v>1500</v>
      </c>
      <c r="I4016" s="1">
        <v>77</v>
      </c>
      <c r="J4016" s="1">
        <v>80</v>
      </c>
      <c r="K4016" s="1" t="s">
        <v>203</v>
      </c>
      <c r="L4016" s="1" t="s">
        <v>204</v>
      </c>
      <c r="M4016" s="1" t="s">
        <v>5721</v>
      </c>
      <c r="N4016" s="1">
        <v>44.147729867429099</v>
      </c>
      <c r="O4016" s="1">
        <v>-80.308159538536003</v>
      </c>
      <c r="Q4016" s="1" t="s">
        <v>5722</v>
      </c>
      <c r="R4016" s="1" t="s">
        <v>22</v>
      </c>
    </row>
    <row r="4017" spans="1:18" hidden="1" x14ac:dyDescent="0.3">
      <c r="A4017" s="1" t="s">
        <v>2941</v>
      </c>
      <c r="B4017" s="1" t="s">
        <v>2941</v>
      </c>
      <c r="C4017" s="1" t="s">
        <v>5719</v>
      </c>
      <c r="D4017" s="1">
        <v>199.5</v>
      </c>
      <c r="E4017" s="1" t="s">
        <v>5726</v>
      </c>
      <c r="F4017" s="1">
        <v>5</v>
      </c>
      <c r="G4017" s="1" t="str">
        <f t="shared" si="152"/>
        <v>5/133</v>
      </c>
      <c r="H4017" s="1">
        <v>1500</v>
      </c>
      <c r="I4017" s="1">
        <v>77</v>
      </c>
      <c r="J4017" s="1">
        <v>80</v>
      </c>
      <c r="K4017" s="1" t="s">
        <v>203</v>
      </c>
      <c r="L4017" s="1" t="s">
        <v>204</v>
      </c>
      <c r="M4017" s="1" t="s">
        <v>5721</v>
      </c>
      <c r="N4017" s="1">
        <v>44.144684758018599</v>
      </c>
      <c r="O4017" s="1">
        <v>-80.310080299172796</v>
      </c>
      <c r="Q4017" s="1" t="s">
        <v>5722</v>
      </c>
      <c r="R4017" s="1" t="s">
        <v>22</v>
      </c>
    </row>
    <row r="4018" spans="1:18" hidden="1" x14ac:dyDescent="0.3">
      <c r="A4018" s="1" t="s">
        <v>2941</v>
      </c>
      <c r="B4018" s="1" t="s">
        <v>2941</v>
      </c>
      <c r="C4018" s="1" t="s">
        <v>5719</v>
      </c>
      <c r="D4018" s="1">
        <v>199.5</v>
      </c>
      <c r="E4018" s="1" t="s">
        <v>5727</v>
      </c>
      <c r="F4018" s="1">
        <v>6</v>
      </c>
      <c r="G4018" s="1" t="str">
        <f t="shared" si="152"/>
        <v>6/133</v>
      </c>
      <c r="H4018" s="1">
        <v>1500</v>
      </c>
      <c r="I4018" s="1">
        <v>77</v>
      </c>
      <c r="J4018" s="1">
        <v>80</v>
      </c>
      <c r="K4018" s="1" t="s">
        <v>203</v>
      </c>
      <c r="L4018" s="1" t="s">
        <v>204</v>
      </c>
      <c r="M4018" s="1" t="s">
        <v>5721</v>
      </c>
      <c r="N4018" s="1">
        <v>44.141709279327202</v>
      </c>
      <c r="O4018" s="1">
        <v>-80.314585672101302</v>
      </c>
      <c r="Q4018" s="1" t="s">
        <v>5722</v>
      </c>
      <c r="R4018" s="1" t="s">
        <v>22</v>
      </c>
    </row>
    <row r="4019" spans="1:18" hidden="1" x14ac:dyDescent="0.3">
      <c r="A4019" s="1" t="s">
        <v>2941</v>
      </c>
      <c r="B4019" s="1" t="s">
        <v>2941</v>
      </c>
      <c r="C4019" s="1" t="s">
        <v>5719</v>
      </c>
      <c r="D4019" s="1">
        <v>199.5</v>
      </c>
      <c r="E4019" s="1" t="s">
        <v>5728</v>
      </c>
      <c r="F4019" s="1">
        <v>7</v>
      </c>
      <c r="G4019" s="1" t="str">
        <f t="shared" si="152"/>
        <v>7/133</v>
      </c>
      <c r="H4019" s="1">
        <v>1500</v>
      </c>
      <c r="I4019" s="1">
        <v>77</v>
      </c>
      <c r="J4019" s="1">
        <v>80</v>
      </c>
      <c r="K4019" s="1" t="s">
        <v>203</v>
      </c>
      <c r="L4019" s="1" t="s">
        <v>204</v>
      </c>
      <c r="M4019" s="1" t="s">
        <v>5721</v>
      </c>
      <c r="N4019" s="1">
        <v>44.1406878962364</v>
      </c>
      <c r="O4019" s="1">
        <v>-80.308165440047802</v>
      </c>
      <c r="Q4019" s="1" t="s">
        <v>5722</v>
      </c>
      <c r="R4019" s="1" t="s">
        <v>22</v>
      </c>
    </row>
    <row r="4020" spans="1:18" hidden="1" x14ac:dyDescent="0.3">
      <c r="A4020" s="1" t="s">
        <v>2941</v>
      </c>
      <c r="B4020" s="1" t="s">
        <v>2941</v>
      </c>
      <c r="C4020" s="1" t="s">
        <v>5719</v>
      </c>
      <c r="D4020" s="1">
        <v>199.5</v>
      </c>
      <c r="E4020" s="1" t="s">
        <v>5729</v>
      </c>
      <c r="F4020" s="1">
        <v>8</v>
      </c>
      <c r="G4020" s="1" t="str">
        <f t="shared" si="152"/>
        <v>8/133</v>
      </c>
      <c r="H4020" s="1">
        <v>1500</v>
      </c>
      <c r="I4020" s="1">
        <v>77</v>
      </c>
      <c r="J4020" s="1">
        <v>80</v>
      </c>
      <c r="K4020" s="1" t="s">
        <v>203</v>
      </c>
      <c r="L4020" s="1" t="s">
        <v>204</v>
      </c>
      <c r="M4020" s="1" t="s">
        <v>5721</v>
      </c>
      <c r="N4020" s="1">
        <v>44.143094050854103</v>
      </c>
      <c r="O4020" s="1">
        <v>-80.301576141307507</v>
      </c>
      <c r="Q4020" s="1" t="s">
        <v>5722</v>
      </c>
      <c r="R4020" s="1" t="s">
        <v>22</v>
      </c>
    </row>
    <row r="4021" spans="1:18" hidden="1" x14ac:dyDescent="0.3">
      <c r="A4021" s="1" t="s">
        <v>2941</v>
      </c>
      <c r="B4021" s="1" t="s">
        <v>2941</v>
      </c>
      <c r="C4021" s="1" t="s">
        <v>5719</v>
      </c>
      <c r="D4021" s="1">
        <v>199.5</v>
      </c>
      <c r="E4021" s="1" t="s">
        <v>5730</v>
      </c>
      <c r="F4021" s="1">
        <v>9</v>
      </c>
      <c r="G4021" s="1" t="str">
        <f t="shared" si="152"/>
        <v>9/133</v>
      </c>
      <c r="H4021" s="1">
        <v>1500</v>
      </c>
      <c r="I4021" s="1">
        <v>77</v>
      </c>
      <c r="J4021" s="1">
        <v>80</v>
      </c>
      <c r="K4021" s="1" t="s">
        <v>203</v>
      </c>
      <c r="L4021" s="1" t="s">
        <v>204</v>
      </c>
      <c r="M4021" s="1" t="s">
        <v>5721</v>
      </c>
      <c r="N4021" s="1">
        <v>44.141495699735501</v>
      </c>
      <c r="O4021" s="1">
        <v>-80.298162316871796</v>
      </c>
      <c r="Q4021" s="1" t="s">
        <v>5722</v>
      </c>
      <c r="R4021" s="1" t="s">
        <v>22</v>
      </c>
    </row>
    <row r="4022" spans="1:18" hidden="1" x14ac:dyDescent="0.3">
      <c r="A4022" s="1" t="s">
        <v>2941</v>
      </c>
      <c r="B4022" s="1" t="s">
        <v>2941</v>
      </c>
      <c r="C4022" s="1" t="s">
        <v>5719</v>
      </c>
      <c r="D4022" s="1">
        <v>199.5</v>
      </c>
      <c r="E4022" s="1" t="s">
        <v>5731</v>
      </c>
      <c r="F4022" s="1">
        <v>10</v>
      </c>
      <c r="G4022" s="1" t="str">
        <f t="shared" si="152"/>
        <v>10/133</v>
      </c>
      <c r="H4022" s="1">
        <v>1500</v>
      </c>
      <c r="I4022" s="1">
        <v>77</v>
      </c>
      <c r="J4022" s="1">
        <v>80</v>
      </c>
      <c r="K4022" s="1" t="s">
        <v>203</v>
      </c>
      <c r="L4022" s="1" t="s">
        <v>204</v>
      </c>
      <c r="M4022" s="1" t="s">
        <v>5721</v>
      </c>
      <c r="N4022" s="1">
        <v>44.143835975723</v>
      </c>
      <c r="O4022" s="1">
        <v>-80.282842761241795</v>
      </c>
      <c r="Q4022" s="1" t="s">
        <v>5722</v>
      </c>
      <c r="R4022" s="1" t="s">
        <v>22</v>
      </c>
    </row>
    <row r="4023" spans="1:18" hidden="1" x14ac:dyDescent="0.3">
      <c r="A4023" s="1" t="s">
        <v>2941</v>
      </c>
      <c r="B4023" s="1" t="s">
        <v>2941</v>
      </c>
      <c r="C4023" s="1" t="s">
        <v>5719</v>
      </c>
      <c r="D4023" s="1">
        <v>199.5</v>
      </c>
      <c r="E4023" s="1" t="s">
        <v>5732</v>
      </c>
      <c r="F4023" s="1">
        <v>11</v>
      </c>
      <c r="G4023" s="1" t="str">
        <f t="shared" si="152"/>
        <v>11/133</v>
      </c>
      <c r="H4023" s="1">
        <v>1500</v>
      </c>
      <c r="I4023" s="1">
        <v>77</v>
      </c>
      <c r="J4023" s="1">
        <v>80</v>
      </c>
      <c r="K4023" s="1" t="s">
        <v>203</v>
      </c>
      <c r="L4023" s="1" t="s">
        <v>204</v>
      </c>
      <c r="M4023" s="1" t="s">
        <v>5721</v>
      </c>
      <c r="N4023" s="1">
        <v>44.143179245041502</v>
      </c>
      <c r="O4023" s="1">
        <v>-80.277183336644299</v>
      </c>
      <c r="Q4023" s="1" t="s">
        <v>5722</v>
      </c>
      <c r="R4023" s="1" t="s">
        <v>22</v>
      </c>
    </row>
    <row r="4024" spans="1:18" hidden="1" x14ac:dyDescent="0.3">
      <c r="A4024" s="1" t="s">
        <v>2941</v>
      </c>
      <c r="B4024" s="1" t="s">
        <v>2941</v>
      </c>
      <c r="C4024" s="1" t="s">
        <v>5719</v>
      </c>
      <c r="D4024" s="1">
        <v>199.5</v>
      </c>
      <c r="E4024" s="1" t="s">
        <v>5733</v>
      </c>
      <c r="F4024" s="1">
        <v>12</v>
      </c>
      <c r="G4024" s="1" t="str">
        <f t="shared" si="152"/>
        <v>12/133</v>
      </c>
      <c r="H4024" s="1">
        <v>1500</v>
      </c>
      <c r="I4024" s="1">
        <v>77</v>
      </c>
      <c r="J4024" s="1">
        <v>80</v>
      </c>
      <c r="K4024" s="1" t="s">
        <v>203</v>
      </c>
      <c r="L4024" s="1" t="s">
        <v>204</v>
      </c>
      <c r="M4024" s="1" t="s">
        <v>5721</v>
      </c>
      <c r="N4024" s="1">
        <v>44.139433510690601</v>
      </c>
      <c r="O4024" s="1">
        <v>-80.274256048722407</v>
      </c>
      <c r="Q4024" s="1" t="s">
        <v>5722</v>
      </c>
      <c r="R4024" s="1" t="s">
        <v>22</v>
      </c>
    </row>
    <row r="4025" spans="1:18" hidden="1" x14ac:dyDescent="0.3">
      <c r="A4025" s="1" t="s">
        <v>2941</v>
      </c>
      <c r="B4025" s="1" t="s">
        <v>2941</v>
      </c>
      <c r="C4025" s="1" t="s">
        <v>5719</v>
      </c>
      <c r="D4025" s="1">
        <v>199.5</v>
      </c>
      <c r="E4025" s="1" t="s">
        <v>5734</v>
      </c>
      <c r="F4025" s="1">
        <v>13</v>
      </c>
      <c r="G4025" s="1" t="str">
        <f t="shared" si="152"/>
        <v>13/133</v>
      </c>
      <c r="H4025" s="1">
        <v>1500</v>
      </c>
      <c r="I4025" s="1">
        <v>77</v>
      </c>
      <c r="J4025" s="1">
        <v>80</v>
      </c>
      <c r="K4025" s="1" t="s">
        <v>203</v>
      </c>
      <c r="L4025" s="1" t="s">
        <v>204</v>
      </c>
      <c r="M4025" s="1" t="s">
        <v>5721</v>
      </c>
      <c r="N4025" s="1">
        <v>44.135093883550603</v>
      </c>
      <c r="O4025" s="1">
        <v>-80.291819545747202</v>
      </c>
      <c r="Q4025" s="1" t="s">
        <v>5722</v>
      </c>
      <c r="R4025" s="1" t="s">
        <v>22</v>
      </c>
    </row>
    <row r="4026" spans="1:18" hidden="1" x14ac:dyDescent="0.3">
      <c r="A4026" s="1" t="s">
        <v>2941</v>
      </c>
      <c r="B4026" s="1" t="s">
        <v>2941</v>
      </c>
      <c r="C4026" s="1" t="s">
        <v>5719</v>
      </c>
      <c r="D4026" s="1">
        <v>199.5</v>
      </c>
      <c r="E4026" s="1" t="s">
        <v>5735</v>
      </c>
      <c r="F4026" s="1">
        <v>14</v>
      </c>
      <c r="G4026" s="1" t="str">
        <f t="shared" si="152"/>
        <v>14/133</v>
      </c>
      <c r="H4026" s="1">
        <v>1500</v>
      </c>
      <c r="I4026" s="1">
        <v>77</v>
      </c>
      <c r="J4026" s="1">
        <v>80</v>
      </c>
      <c r="K4026" s="1" t="s">
        <v>203</v>
      </c>
      <c r="L4026" s="1" t="s">
        <v>204</v>
      </c>
      <c r="M4026" s="1" t="s">
        <v>5721</v>
      </c>
      <c r="N4026" s="1">
        <v>44.131900705399602</v>
      </c>
      <c r="O4026" s="1">
        <v>-80.289758314556707</v>
      </c>
      <c r="Q4026" s="1" t="s">
        <v>5722</v>
      </c>
      <c r="R4026" s="1" t="s">
        <v>22</v>
      </c>
    </row>
    <row r="4027" spans="1:18" hidden="1" x14ac:dyDescent="0.3">
      <c r="A4027" s="1" t="s">
        <v>2941</v>
      </c>
      <c r="B4027" s="1" t="s">
        <v>2941</v>
      </c>
      <c r="C4027" s="1" t="s">
        <v>5719</v>
      </c>
      <c r="D4027" s="1">
        <v>199.5</v>
      </c>
      <c r="E4027" s="1" t="s">
        <v>5736</v>
      </c>
      <c r="F4027" s="1">
        <v>15</v>
      </c>
      <c r="G4027" s="1" t="str">
        <f t="shared" si="152"/>
        <v>15/133</v>
      </c>
      <c r="H4027" s="1">
        <v>1500</v>
      </c>
      <c r="I4027" s="1">
        <v>77</v>
      </c>
      <c r="J4027" s="1">
        <v>80</v>
      </c>
      <c r="K4027" s="1" t="s">
        <v>203</v>
      </c>
      <c r="L4027" s="1" t="s">
        <v>204</v>
      </c>
      <c r="M4027" s="1" t="s">
        <v>5721</v>
      </c>
      <c r="N4027" s="1">
        <v>44.128917632481297</v>
      </c>
      <c r="O4027" s="1">
        <v>-80.286696131792397</v>
      </c>
      <c r="Q4027" s="1" t="s">
        <v>5722</v>
      </c>
      <c r="R4027" s="1" t="s">
        <v>22</v>
      </c>
    </row>
    <row r="4028" spans="1:18" hidden="1" x14ac:dyDescent="0.3">
      <c r="A4028" s="1" t="s">
        <v>2941</v>
      </c>
      <c r="B4028" s="1" t="s">
        <v>2941</v>
      </c>
      <c r="C4028" s="1" t="s">
        <v>5719</v>
      </c>
      <c r="D4028" s="1">
        <v>199.5</v>
      </c>
      <c r="E4028" s="1" t="s">
        <v>5737</v>
      </c>
      <c r="F4028" s="1">
        <v>16</v>
      </c>
      <c r="G4028" s="1" t="str">
        <f t="shared" si="152"/>
        <v>16/133</v>
      </c>
      <c r="H4028" s="1">
        <v>1500</v>
      </c>
      <c r="I4028" s="1">
        <v>77</v>
      </c>
      <c r="J4028" s="1">
        <v>80</v>
      </c>
      <c r="K4028" s="1" t="s">
        <v>203</v>
      </c>
      <c r="L4028" s="1" t="s">
        <v>204</v>
      </c>
      <c r="M4028" s="1" t="s">
        <v>5721</v>
      </c>
      <c r="N4028" s="1">
        <v>44.124437040026102</v>
      </c>
      <c r="O4028" s="1">
        <v>-80.285569343205495</v>
      </c>
      <c r="Q4028" s="1" t="s">
        <v>5722</v>
      </c>
      <c r="R4028" s="1" t="s">
        <v>22</v>
      </c>
    </row>
    <row r="4029" spans="1:18" hidden="1" x14ac:dyDescent="0.3">
      <c r="A4029" s="1" t="s">
        <v>2941</v>
      </c>
      <c r="B4029" s="1" t="s">
        <v>2941</v>
      </c>
      <c r="C4029" s="1" t="s">
        <v>5719</v>
      </c>
      <c r="D4029" s="1">
        <v>199.5</v>
      </c>
      <c r="E4029" s="1" t="s">
        <v>5738</v>
      </c>
      <c r="F4029" s="1">
        <v>17</v>
      </c>
      <c r="G4029" s="1" t="str">
        <f t="shared" si="152"/>
        <v>17/133</v>
      </c>
      <c r="H4029" s="1">
        <v>1500</v>
      </c>
      <c r="I4029" s="1">
        <v>77</v>
      </c>
      <c r="J4029" s="1">
        <v>80</v>
      </c>
      <c r="K4029" s="1" t="s">
        <v>203</v>
      </c>
      <c r="L4029" s="1" t="s">
        <v>204</v>
      </c>
      <c r="M4029" s="1" t="s">
        <v>5721</v>
      </c>
      <c r="N4029" s="1">
        <v>44.127645537674603</v>
      </c>
      <c r="O4029" s="1">
        <v>-80.2824859814273</v>
      </c>
      <c r="Q4029" s="1" t="s">
        <v>5722</v>
      </c>
      <c r="R4029" s="1" t="s">
        <v>22</v>
      </c>
    </row>
    <row r="4030" spans="1:18" hidden="1" x14ac:dyDescent="0.3">
      <c r="A4030" s="1" t="s">
        <v>2941</v>
      </c>
      <c r="B4030" s="1" t="s">
        <v>2941</v>
      </c>
      <c r="C4030" s="1" t="s">
        <v>5719</v>
      </c>
      <c r="D4030" s="1">
        <v>199.5</v>
      </c>
      <c r="E4030" s="1" t="s">
        <v>5739</v>
      </c>
      <c r="F4030" s="1">
        <v>18</v>
      </c>
      <c r="G4030" s="1" t="str">
        <f t="shared" si="152"/>
        <v>18/133</v>
      </c>
      <c r="H4030" s="1">
        <v>1500</v>
      </c>
      <c r="I4030" s="1">
        <v>77</v>
      </c>
      <c r="J4030" s="1">
        <v>80</v>
      </c>
      <c r="K4030" s="1" t="s">
        <v>203</v>
      </c>
      <c r="L4030" s="1" t="s">
        <v>204</v>
      </c>
      <c r="M4030" s="1" t="s">
        <v>5721</v>
      </c>
      <c r="N4030" s="1">
        <v>44.125438348483101</v>
      </c>
      <c r="O4030" s="1">
        <v>-80.278677911573098</v>
      </c>
      <c r="Q4030" s="1" t="s">
        <v>5722</v>
      </c>
      <c r="R4030" s="1" t="s">
        <v>22</v>
      </c>
    </row>
    <row r="4031" spans="1:18" hidden="1" x14ac:dyDescent="0.3">
      <c r="A4031" s="1" t="s">
        <v>2941</v>
      </c>
      <c r="B4031" s="1" t="s">
        <v>2941</v>
      </c>
      <c r="C4031" s="1" t="s">
        <v>5719</v>
      </c>
      <c r="D4031" s="1">
        <v>199.5</v>
      </c>
      <c r="E4031" s="1" t="s">
        <v>5740</v>
      </c>
      <c r="F4031" s="1">
        <v>19</v>
      </c>
      <c r="G4031" s="1" t="str">
        <f t="shared" si="152"/>
        <v>19/133</v>
      </c>
      <c r="H4031" s="1">
        <v>1500</v>
      </c>
      <c r="I4031" s="1">
        <v>77</v>
      </c>
      <c r="J4031" s="1">
        <v>80</v>
      </c>
      <c r="K4031" s="1" t="s">
        <v>203</v>
      </c>
      <c r="L4031" s="1" t="s">
        <v>204</v>
      </c>
      <c r="M4031" s="1" t="s">
        <v>5721</v>
      </c>
      <c r="N4031" s="1">
        <v>44.132327231018799</v>
      </c>
      <c r="O4031" s="1">
        <v>-80.338022307135603</v>
      </c>
      <c r="Q4031" s="1" t="s">
        <v>5722</v>
      </c>
      <c r="R4031" s="1" t="s">
        <v>22</v>
      </c>
    </row>
    <row r="4032" spans="1:18" hidden="1" x14ac:dyDescent="0.3">
      <c r="A4032" s="1" t="s">
        <v>2941</v>
      </c>
      <c r="B4032" s="1" t="s">
        <v>2941</v>
      </c>
      <c r="C4032" s="1" t="s">
        <v>5719</v>
      </c>
      <c r="D4032" s="1">
        <v>199.5</v>
      </c>
      <c r="E4032" s="1" t="s">
        <v>5741</v>
      </c>
      <c r="F4032" s="1">
        <v>20</v>
      </c>
      <c r="G4032" s="1" t="str">
        <f t="shared" si="152"/>
        <v>20/133</v>
      </c>
      <c r="H4032" s="1">
        <v>1500</v>
      </c>
      <c r="I4032" s="1">
        <v>77</v>
      </c>
      <c r="J4032" s="1">
        <v>80</v>
      </c>
      <c r="K4032" s="1" t="s">
        <v>203</v>
      </c>
      <c r="L4032" s="1" t="s">
        <v>204</v>
      </c>
      <c r="M4032" s="1" t="s">
        <v>5721</v>
      </c>
      <c r="N4032" s="1">
        <v>44.134912349585797</v>
      </c>
      <c r="O4032" s="1">
        <v>-80.319762556151304</v>
      </c>
      <c r="Q4032" s="1" t="s">
        <v>5722</v>
      </c>
      <c r="R4032" s="1" t="s">
        <v>22</v>
      </c>
    </row>
    <row r="4033" spans="1:18" hidden="1" x14ac:dyDescent="0.3">
      <c r="A4033" s="1" t="s">
        <v>2941</v>
      </c>
      <c r="B4033" s="1" t="s">
        <v>2941</v>
      </c>
      <c r="C4033" s="1" t="s">
        <v>5719</v>
      </c>
      <c r="D4033" s="1">
        <v>199.5</v>
      </c>
      <c r="E4033" s="1" t="s">
        <v>5742</v>
      </c>
      <c r="F4033" s="1">
        <v>21</v>
      </c>
      <c r="G4033" s="1" t="str">
        <f t="shared" si="152"/>
        <v>21/133</v>
      </c>
      <c r="H4033" s="1">
        <v>1500</v>
      </c>
      <c r="I4033" s="1">
        <v>77</v>
      </c>
      <c r="J4033" s="1">
        <v>80</v>
      </c>
      <c r="K4033" s="1" t="s">
        <v>203</v>
      </c>
      <c r="L4033" s="1" t="s">
        <v>204</v>
      </c>
      <c r="M4033" s="1" t="s">
        <v>5721</v>
      </c>
      <c r="N4033" s="1">
        <v>44.133033827691797</v>
      </c>
      <c r="O4033" s="1">
        <v>-80.324590865789602</v>
      </c>
      <c r="Q4033" s="1" t="s">
        <v>5722</v>
      </c>
      <c r="R4033" s="1" t="s">
        <v>22</v>
      </c>
    </row>
    <row r="4034" spans="1:18" hidden="1" x14ac:dyDescent="0.3">
      <c r="A4034" s="1" t="s">
        <v>2941</v>
      </c>
      <c r="B4034" s="1" t="s">
        <v>2941</v>
      </c>
      <c r="C4034" s="1" t="s">
        <v>5719</v>
      </c>
      <c r="D4034" s="1">
        <v>199.5</v>
      </c>
      <c r="E4034" s="1" t="s">
        <v>5743</v>
      </c>
      <c r="F4034" s="1">
        <v>22</v>
      </c>
      <c r="G4034" s="1" t="str">
        <f t="shared" si="152"/>
        <v>22/133</v>
      </c>
      <c r="H4034" s="1">
        <v>1500</v>
      </c>
      <c r="I4034" s="1">
        <v>77</v>
      </c>
      <c r="J4034" s="1">
        <v>80</v>
      </c>
      <c r="K4034" s="1" t="s">
        <v>203</v>
      </c>
      <c r="L4034" s="1" t="s">
        <v>204</v>
      </c>
      <c r="M4034" s="1" t="s">
        <v>5721</v>
      </c>
      <c r="N4034" s="1">
        <v>44.128338042389501</v>
      </c>
      <c r="O4034" s="1">
        <v>-80.330451329091403</v>
      </c>
      <c r="Q4034" s="1" t="s">
        <v>5722</v>
      </c>
      <c r="R4034" s="1" t="s">
        <v>22</v>
      </c>
    </row>
    <row r="4035" spans="1:18" hidden="1" x14ac:dyDescent="0.3">
      <c r="A4035" s="1" t="s">
        <v>2941</v>
      </c>
      <c r="B4035" s="1" t="s">
        <v>2941</v>
      </c>
      <c r="C4035" s="1" t="s">
        <v>5719</v>
      </c>
      <c r="D4035" s="1">
        <v>199.5</v>
      </c>
      <c r="E4035" s="1" t="s">
        <v>5744</v>
      </c>
      <c r="F4035" s="1">
        <v>23</v>
      </c>
      <c r="G4035" s="1" t="str">
        <f t="shared" si="152"/>
        <v>23/133</v>
      </c>
      <c r="H4035" s="1">
        <v>1500</v>
      </c>
      <c r="I4035" s="1">
        <v>77</v>
      </c>
      <c r="J4035" s="1">
        <v>80</v>
      </c>
      <c r="K4035" s="1" t="s">
        <v>203</v>
      </c>
      <c r="L4035" s="1" t="s">
        <v>204</v>
      </c>
      <c r="M4035" s="1" t="s">
        <v>5721</v>
      </c>
      <c r="N4035" s="1">
        <v>44.125412523181197</v>
      </c>
      <c r="O4035" s="1">
        <v>-80.333947797018894</v>
      </c>
      <c r="Q4035" s="1" t="s">
        <v>5722</v>
      </c>
      <c r="R4035" s="1" t="s">
        <v>22</v>
      </c>
    </row>
    <row r="4036" spans="1:18" hidden="1" x14ac:dyDescent="0.3">
      <c r="A4036" s="1" t="s">
        <v>2941</v>
      </c>
      <c r="B4036" s="1" t="s">
        <v>2941</v>
      </c>
      <c r="C4036" s="1" t="s">
        <v>5719</v>
      </c>
      <c r="D4036" s="1">
        <v>199.5</v>
      </c>
      <c r="E4036" s="1" t="s">
        <v>5745</v>
      </c>
      <c r="F4036" s="1">
        <v>24</v>
      </c>
      <c r="G4036" s="1" t="str">
        <f t="shared" si="152"/>
        <v>24/133</v>
      </c>
      <c r="H4036" s="1">
        <v>1500</v>
      </c>
      <c r="I4036" s="1">
        <v>77</v>
      </c>
      <c r="J4036" s="1">
        <v>80</v>
      </c>
      <c r="K4036" s="1" t="s">
        <v>203</v>
      </c>
      <c r="L4036" s="1" t="s">
        <v>204</v>
      </c>
      <c r="M4036" s="1" t="s">
        <v>5721</v>
      </c>
      <c r="N4036" s="1">
        <v>44.125597946328</v>
      </c>
      <c r="O4036" s="1">
        <v>-80.324785755574595</v>
      </c>
      <c r="Q4036" s="1" t="s">
        <v>5722</v>
      </c>
      <c r="R4036" s="1" t="s">
        <v>22</v>
      </c>
    </row>
    <row r="4037" spans="1:18" hidden="1" x14ac:dyDescent="0.3">
      <c r="A4037" s="1" t="s">
        <v>2941</v>
      </c>
      <c r="B4037" s="1" t="s">
        <v>2941</v>
      </c>
      <c r="C4037" s="1" t="s">
        <v>5719</v>
      </c>
      <c r="D4037" s="1">
        <v>199.5</v>
      </c>
      <c r="E4037" s="1" t="s">
        <v>5746</v>
      </c>
      <c r="F4037" s="1">
        <v>25</v>
      </c>
      <c r="G4037" s="1" t="str">
        <f t="shared" si="152"/>
        <v>25/133</v>
      </c>
      <c r="H4037" s="1">
        <v>1500</v>
      </c>
      <c r="I4037" s="1">
        <v>77</v>
      </c>
      <c r="J4037" s="1">
        <v>80</v>
      </c>
      <c r="K4037" s="1" t="s">
        <v>203</v>
      </c>
      <c r="L4037" s="1" t="s">
        <v>204</v>
      </c>
      <c r="M4037" s="1" t="s">
        <v>5721</v>
      </c>
      <c r="N4037" s="1">
        <v>44.121638841314599</v>
      </c>
      <c r="O4037" s="1">
        <v>-80.322563306814203</v>
      </c>
      <c r="Q4037" s="1" t="s">
        <v>5722</v>
      </c>
      <c r="R4037" s="1" t="s">
        <v>22</v>
      </c>
    </row>
    <row r="4038" spans="1:18" hidden="1" x14ac:dyDescent="0.3">
      <c r="A4038" s="1" t="s">
        <v>2941</v>
      </c>
      <c r="B4038" s="1" t="s">
        <v>2941</v>
      </c>
      <c r="C4038" s="1" t="s">
        <v>5719</v>
      </c>
      <c r="D4038" s="1">
        <v>199.5</v>
      </c>
      <c r="E4038" s="1" t="s">
        <v>5747</v>
      </c>
      <c r="F4038" s="1">
        <v>26</v>
      </c>
      <c r="G4038" s="1" t="str">
        <f t="shared" si="152"/>
        <v>26/133</v>
      </c>
      <c r="H4038" s="1">
        <v>1500</v>
      </c>
      <c r="I4038" s="1">
        <v>77</v>
      </c>
      <c r="J4038" s="1">
        <v>80</v>
      </c>
      <c r="K4038" s="1" t="s">
        <v>203</v>
      </c>
      <c r="L4038" s="1" t="s">
        <v>204</v>
      </c>
      <c r="M4038" s="1" t="s">
        <v>5721</v>
      </c>
      <c r="N4038" s="1">
        <v>44.117817173689403</v>
      </c>
      <c r="O4038" s="1">
        <v>-80.313103531828105</v>
      </c>
      <c r="Q4038" s="1" t="s">
        <v>5722</v>
      </c>
      <c r="R4038" s="1" t="s">
        <v>22</v>
      </c>
    </row>
    <row r="4039" spans="1:18" hidden="1" x14ac:dyDescent="0.3">
      <c r="A4039" s="1" t="s">
        <v>2941</v>
      </c>
      <c r="B4039" s="1" t="s">
        <v>2941</v>
      </c>
      <c r="C4039" s="1" t="s">
        <v>5719</v>
      </c>
      <c r="D4039" s="1">
        <v>199.5</v>
      </c>
      <c r="E4039" s="1" t="s">
        <v>5748</v>
      </c>
      <c r="F4039" s="1">
        <v>27</v>
      </c>
      <c r="G4039" s="1" t="str">
        <f t="shared" si="152"/>
        <v>27/133</v>
      </c>
      <c r="H4039" s="1">
        <v>1500</v>
      </c>
      <c r="I4039" s="1">
        <v>77</v>
      </c>
      <c r="J4039" s="1">
        <v>80</v>
      </c>
      <c r="K4039" s="1" t="s">
        <v>203</v>
      </c>
      <c r="L4039" s="1" t="s">
        <v>204</v>
      </c>
      <c r="M4039" s="1" t="s">
        <v>5721</v>
      </c>
      <c r="N4039" s="1">
        <v>44.114305595951102</v>
      </c>
      <c r="O4039" s="1">
        <v>-80.311450714160202</v>
      </c>
      <c r="Q4039" s="1" t="s">
        <v>5722</v>
      </c>
      <c r="R4039" s="1" t="s">
        <v>22</v>
      </c>
    </row>
    <row r="4040" spans="1:18" hidden="1" x14ac:dyDescent="0.3">
      <c r="A4040" s="1" t="s">
        <v>2941</v>
      </c>
      <c r="B4040" s="1" t="s">
        <v>2941</v>
      </c>
      <c r="C4040" s="1" t="s">
        <v>5719</v>
      </c>
      <c r="D4040" s="1">
        <v>199.5</v>
      </c>
      <c r="E4040" s="1" t="s">
        <v>5749</v>
      </c>
      <c r="F4040" s="1">
        <v>28</v>
      </c>
      <c r="G4040" s="1" t="str">
        <f t="shared" si="152"/>
        <v>28/133</v>
      </c>
      <c r="H4040" s="1">
        <v>1500</v>
      </c>
      <c r="I4040" s="1">
        <v>77</v>
      </c>
      <c r="J4040" s="1">
        <v>80</v>
      </c>
      <c r="K4040" s="1" t="s">
        <v>203</v>
      </c>
      <c r="L4040" s="1" t="s">
        <v>204</v>
      </c>
      <c r="M4040" s="1" t="s">
        <v>5721</v>
      </c>
      <c r="N4040" s="1">
        <v>44.117641903320802</v>
      </c>
      <c r="O4040" s="1">
        <v>-80.302321677517895</v>
      </c>
      <c r="Q4040" s="1" t="s">
        <v>5722</v>
      </c>
      <c r="R4040" s="1" t="s">
        <v>22</v>
      </c>
    </row>
    <row r="4041" spans="1:18" hidden="1" x14ac:dyDescent="0.3">
      <c r="A4041" s="1" t="s">
        <v>2941</v>
      </c>
      <c r="B4041" s="1" t="s">
        <v>2941</v>
      </c>
      <c r="C4041" s="1" t="s">
        <v>5719</v>
      </c>
      <c r="D4041" s="1">
        <v>199.5</v>
      </c>
      <c r="E4041" s="1" t="s">
        <v>5750</v>
      </c>
      <c r="F4041" s="1">
        <v>29</v>
      </c>
      <c r="G4041" s="1" t="str">
        <f t="shared" si="152"/>
        <v>29/133</v>
      </c>
      <c r="H4041" s="1">
        <v>1500</v>
      </c>
      <c r="I4041" s="1">
        <v>77</v>
      </c>
      <c r="J4041" s="1">
        <v>80</v>
      </c>
      <c r="K4041" s="1" t="s">
        <v>203</v>
      </c>
      <c r="L4041" s="1" t="s">
        <v>204</v>
      </c>
      <c r="M4041" s="1" t="s">
        <v>5721</v>
      </c>
      <c r="N4041" s="1">
        <v>44.113205947019203</v>
      </c>
      <c r="O4041" s="1">
        <v>-80.298726858807598</v>
      </c>
      <c r="Q4041" s="1" t="s">
        <v>5722</v>
      </c>
      <c r="R4041" s="1" t="s">
        <v>22</v>
      </c>
    </row>
    <row r="4042" spans="1:18" hidden="1" x14ac:dyDescent="0.3">
      <c r="A4042" s="1" t="s">
        <v>2941</v>
      </c>
      <c r="B4042" s="1" t="s">
        <v>2941</v>
      </c>
      <c r="C4042" s="1" t="s">
        <v>5719</v>
      </c>
      <c r="D4042" s="1">
        <v>199.5</v>
      </c>
      <c r="E4042" s="1" t="s">
        <v>5751</v>
      </c>
      <c r="F4042" s="1">
        <v>30</v>
      </c>
      <c r="G4042" s="1" t="str">
        <f t="shared" si="152"/>
        <v>30/133</v>
      </c>
      <c r="H4042" s="1">
        <v>1500</v>
      </c>
      <c r="I4042" s="1">
        <v>77</v>
      </c>
      <c r="J4042" s="1">
        <v>80</v>
      </c>
      <c r="K4042" s="1" t="s">
        <v>203</v>
      </c>
      <c r="L4042" s="1" t="s">
        <v>204</v>
      </c>
      <c r="M4042" s="1" t="s">
        <v>5721</v>
      </c>
      <c r="N4042" s="1">
        <v>44.110200950116102</v>
      </c>
      <c r="O4042" s="1">
        <v>-80.297181572482401</v>
      </c>
      <c r="Q4042" s="1" t="s">
        <v>5722</v>
      </c>
      <c r="R4042" s="1" t="s">
        <v>22</v>
      </c>
    </row>
    <row r="4043" spans="1:18" hidden="1" x14ac:dyDescent="0.3">
      <c r="A4043" s="1" t="s">
        <v>2941</v>
      </c>
      <c r="B4043" s="1" t="s">
        <v>2941</v>
      </c>
      <c r="C4043" s="1" t="s">
        <v>5719</v>
      </c>
      <c r="D4043" s="1">
        <v>199.5</v>
      </c>
      <c r="E4043" s="1" t="s">
        <v>5752</v>
      </c>
      <c r="F4043" s="1">
        <v>31</v>
      </c>
      <c r="G4043" s="1" t="str">
        <f t="shared" si="152"/>
        <v>31/133</v>
      </c>
      <c r="H4043" s="1">
        <v>1500</v>
      </c>
      <c r="I4043" s="1">
        <v>77</v>
      </c>
      <c r="J4043" s="1">
        <v>80</v>
      </c>
      <c r="K4043" s="1" t="s">
        <v>203</v>
      </c>
      <c r="L4043" s="1" t="s">
        <v>204</v>
      </c>
      <c r="M4043" s="1" t="s">
        <v>5721</v>
      </c>
      <c r="N4043" s="1">
        <v>44.1075984353755</v>
      </c>
      <c r="O4043" s="1">
        <v>-80.295540077899105</v>
      </c>
      <c r="Q4043" s="1" t="s">
        <v>5722</v>
      </c>
      <c r="R4043" s="1" t="s">
        <v>22</v>
      </c>
    </row>
    <row r="4044" spans="1:18" hidden="1" x14ac:dyDescent="0.3">
      <c r="A4044" s="1" t="s">
        <v>2941</v>
      </c>
      <c r="B4044" s="1" t="s">
        <v>2941</v>
      </c>
      <c r="C4044" s="1" t="s">
        <v>5719</v>
      </c>
      <c r="D4044" s="1">
        <v>199.5</v>
      </c>
      <c r="E4044" s="1" t="s">
        <v>5753</v>
      </c>
      <c r="F4044" s="1">
        <v>32</v>
      </c>
      <c r="G4044" s="1" t="str">
        <f t="shared" si="152"/>
        <v>32/133</v>
      </c>
      <c r="H4044" s="1">
        <v>1500</v>
      </c>
      <c r="I4044" s="1">
        <v>77</v>
      </c>
      <c r="J4044" s="1">
        <v>80</v>
      </c>
      <c r="K4044" s="1" t="s">
        <v>203</v>
      </c>
      <c r="L4044" s="1" t="s">
        <v>204</v>
      </c>
      <c r="M4044" s="1" t="s">
        <v>5721</v>
      </c>
      <c r="N4044" s="1">
        <v>44.105720273227</v>
      </c>
      <c r="O4044" s="1">
        <v>-80.292886957194398</v>
      </c>
      <c r="Q4044" s="1" t="s">
        <v>5722</v>
      </c>
      <c r="R4044" s="1" t="s">
        <v>22</v>
      </c>
    </row>
    <row r="4045" spans="1:18" hidden="1" x14ac:dyDescent="0.3">
      <c r="A4045" s="1" t="s">
        <v>2941</v>
      </c>
      <c r="B4045" s="1" t="s">
        <v>2941</v>
      </c>
      <c r="C4045" s="1" t="s">
        <v>5719</v>
      </c>
      <c r="D4045" s="1">
        <v>199.5</v>
      </c>
      <c r="E4045" s="1" t="s">
        <v>5754</v>
      </c>
      <c r="F4045" s="1">
        <v>33</v>
      </c>
      <c r="G4045" s="1" t="str">
        <f t="shared" ref="G4045:G4076" si="153">F4045&amp;"/"&amp;133</f>
        <v>33/133</v>
      </c>
      <c r="H4045" s="1">
        <v>1500</v>
      </c>
      <c r="I4045" s="1">
        <v>77</v>
      </c>
      <c r="J4045" s="1">
        <v>80</v>
      </c>
      <c r="K4045" s="1" t="s">
        <v>203</v>
      </c>
      <c r="L4045" s="1" t="s">
        <v>204</v>
      </c>
      <c r="M4045" s="1" t="s">
        <v>5721</v>
      </c>
      <c r="N4045" s="1">
        <v>44.102526223350097</v>
      </c>
      <c r="O4045" s="1">
        <v>-80.291981099643806</v>
      </c>
      <c r="Q4045" s="1" t="s">
        <v>5722</v>
      </c>
      <c r="R4045" s="1" t="s">
        <v>22</v>
      </c>
    </row>
    <row r="4046" spans="1:18" hidden="1" x14ac:dyDescent="0.3">
      <c r="A4046" s="1" t="s">
        <v>2941</v>
      </c>
      <c r="B4046" s="1" t="s">
        <v>2941</v>
      </c>
      <c r="C4046" s="1" t="s">
        <v>5719</v>
      </c>
      <c r="D4046" s="1">
        <v>199.5</v>
      </c>
      <c r="E4046" s="1" t="s">
        <v>5755</v>
      </c>
      <c r="F4046" s="1">
        <v>34</v>
      </c>
      <c r="G4046" s="1" t="str">
        <f t="shared" si="153"/>
        <v>34/133</v>
      </c>
      <c r="H4046" s="1">
        <v>1500</v>
      </c>
      <c r="I4046" s="1">
        <v>77</v>
      </c>
      <c r="J4046" s="1">
        <v>80</v>
      </c>
      <c r="K4046" s="1" t="s">
        <v>203</v>
      </c>
      <c r="L4046" s="1" t="s">
        <v>204</v>
      </c>
      <c r="M4046" s="1" t="s">
        <v>5721</v>
      </c>
      <c r="N4046" s="1">
        <v>44.101981624362701</v>
      </c>
      <c r="O4046" s="1">
        <v>-80.280360171651907</v>
      </c>
      <c r="Q4046" s="1" t="s">
        <v>5722</v>
      </c>
      <c r="R4046" s="1" t="s">
        <v>22</v>
      </c>
    </row>
    <row r="4047" spans="1:18" hidden="1" x14ac:dyDescent="0.3">
      <c r="A4047" s="1" t="s">
        <v>2941</v>
      </c>
      <c r="B4047" s="1" t="s">
        <v>2941</v>
      </c>
      <c r="C4047" s="1" t="s">
        <v>5719</v>
      </c>
      <c r="D4047" s="1">
        <v>199.5</v>
      </c>
      <c r="E4047" s="1" t="s">
        <v>5756</v>
      </c>
      <c r="F4047" s="1">
        <v>35</v>
      </c>
      <c r="G4047" s="1" t="str">
        <f t="shared" si="153"/>
        <v>35/133</v>
      </c>
      <c r="H4047" s="1">
        <v>1500</v>
      </c>
      <c r="I4047" s="1">
        <v>77</v>
      </c>
      <c r="J4047" s="1">
        <v>80</v>
      </c>
      <c r="K4047" s="1" t="s">
        <v>203</v>
      </c>
      <c r="L4047" s="1" t="s">
        <v>204</v>
      </c>
      <c r="M4047" s="1" t="s">
        <v>5721</v>
      </c>
      <c r="N4047" s="1">
        <v>44.099502814944202</v>
      </c>
      <c r="O4047" s="1">
        <v>-80.2829432172027</v>
      </c>
      <c r="Q4047" s="1" t="s">
        <v>5722</v>
      </c>
      <c r="R4047" s="1" t="s">
        <v>22</v>
      </c>
    </row>
    <row r="4048" spans="1:18" hidden="1" x14ac:dyDescent="0.3">
      <c r="A4048" s="1" t="s">
        <v>2941</v>
      </c>
      <c r="B4048" s="1" t="s">
        <v>2941</v>
      </c>
      <c r="C4048" s="1" t="s">
        <v>5719</v>
      </c>
      <c r="D4048" s="1">
        <v>199.5</v>
      </c>
      <c r="E4048" s="1" t="s">
        <v>5757</v>
      </c>
      <c r="F4048" s="1">
        <v>36</v>
      </c>
      <c r="G4048" s="1" t="str">
        <f t="shared" si="153"/>
        <v>36/133</v>
      </c>
      <c r="H4048" s="1">
        <v>1500</v>
      </c>
      <c r="I4048" s="1">
        <v>77</v>
      </c>
      <c r="J4048" s="1">
        <v>80</v>
      </c>
      <c r="K4048" s="1" t="s">
        <v>203</v>
      </c>
      <c r="L4048" s="1" t="s">
        <v>204</v>
      </c>
      <c r="M4048" s="1" t="s">
        <v>5721</v>
      </c>
      <c r="N4048" s="1">
        <v>44.097237109638797</v>
      </c>
      <c r="O4048" s="1">
        <v>-80.269377061270006</v>
      </c>
      <c r="Q4048" s="1" t="s">
        <v>5722</v>
      </c>
      <c r="R4048" s="1" t="s">
        <v>22</v>
      </c>
    </row>
    <row r="4049" spans="1:18" hidden="1" x14ac:dyDescent="0.3">
      <c r="A4049" s="1" t="s">
        <v>2941</v>
      </c>
      <c r="B4049" s="1" t="s">
        <v>2941</v>
      </c>
      <c r="C4049" s="1" t="s">
        <v>5719</v>
      </c>
      <c r="D4049" s="1">
        <v>199.5</v>
      </c>
      <c r="E4049" s="1" t="s">
        <v>5758</v>
      </c>
      <c r="F4049" s="1">
        <v>37</v>
      </c>
      <c r="G4049" s="1" t="str">
        <f t="shared" si="153"/>
        <v>37/133</v>
      </c>
      <c r="H4049" s="1">
        <v>1500</v>
      </c>
      <c r="I4049" s="1">
        <v>77</v>
      </c>
      <c r="J4049" s="1">
        <v>80</v>
      </c>
      <c r="K4049" s="1" t="s">
        <v>203</v>
      </c>
      <c r="L4049" s="1" t="s">
        <v>204</v>
      </c>
      <c r="M4049" s="1" t="s">
        <v>5721</v>
      </c>
      <c r="N4049" s="1">
        <v>44.095054149311899</v>
      </c>
      <c r="O4049" s="1">
        <v>-80.268934424922406</v>
      </c>
      <c r="Q4049" s="1" t="s">
        <v>5722</v>
      </c>
      <c r="R4049" s="1" t="s">
        <v>22</v>
      </c>
    </row>
    <row r="4050" spans="1:18" hidden="1" x14ac:dyDescent="0.3">
      <c r="A4050" s="1" t="s">
        <v>2941</v>
      </c>
      <c r="B4050" s="1" t="s">
        <v>2941</v>
      </c>
      <c r="C4050" s="1" t="s">
        <v>5719</v>
      </c>
      <c r="D4050" s="1">
        <v>199.5</v>
      </c>
      <c r="E4050" s="1" t="s">
        <v>5759</v>
      </c>
      <c r="F4050" s="1">
        <v>38</v>
      </c>
      <c r="G4050" s="1" t="str">
        <f t="shared" si="153"/>
        <v>38/133</v>
      </c>
      <c r="H4050" s="1">
        <v>1500</v>
      </c>
      <c r="I4050" s="1">
        <v>77</v>
      </c>
      <c r="J4050" s="1">
        <v>80</v>
      </c>
      <c r="K4050" s="1" t="s">
        <v>203</v>
      </c>
      <c r="L4050" s="1" t="s">
        <v>204</v>
      </c>
      <c r="M4050" s="1" t="s">
        <v>5721</v>
      </c>
      <c r="N4050" s="1">
        <v>44.093096860263003</v>
      </c>
      <c r="O4050" s="1">
        <v>-80.268092947081101</v>
      </c>
      <c r="Q4050" s="1" t="s">
        <v>5722</v>
      </c>
      <c r="R4050" s="1" t="s">
        <v>22</v>
      </c>
    </row>
    <row r="4051" spans="1:18" hidden="1" x14ac:dyDescent="0.3">
      <c r="A4051" s="1" t="s">
        <v>2941</v>
      </c>
      <c r="B4051" s="1" t="s">
        <v>2941</v>
      </c>
      <c r="C4051" s="1" t="s">
        <v>5719</v>
      </c>
      <c r="D4051" s="1">
        <v>199.5</v>
      </c>
      <c r="E4051" s="1" t="s">
        <v>5760</v>
      </c>
      <c r="F4051" s="1">
        <v>39</v>
      </c>
      <c r="G4051" s="1" t="str">
        <f t="shared" si="153"/>
        <v>39/133</v>
      </c>
      <c r="H4051" s="1">
        <v>1500</v>
      </c>
      <c r="I4051" s="1">
        <v>77</v>
      </c>
      <c r="J4051" s="1">
        <v>80</v>
      </c>
      <c r="K4051" s="1" t="s">
        <v>203</v>
      </c>
      <c r="L4051" s="1" t="s">
        <v>204</v>
      </c>
      <c r="M4051" s="1" t="s">
        <v>5721</v>
      </c>
      <c r="N4051" s="1">
        <v>44.091053360815003</v>
      </c>
      <c r="O4051" s="1">
        <v>-80.270312602920498</v>
      </c>
      <c r="Q4051" s="1" t="s">
        <v>5722</v>
      </c>
      <c r="R4051" s="1" t="s">
        <v>22</v>
      </c>
    </row>
    <row r="4052" spans="1:18" hidden="1" x14ac:dyDescent="0.3">
      <c r="A4052" s="1" t="s">
        <v>2941</v>
      </c>
      <c r="B4052" s="1" t="s">
        <v>2941</v>
      </c>
      <c r="C4052" s="1" t="s">
        <v>5719</v>
      </c>
      <c r="D4052" s="1">
        <v>199.5</v>
      </c>
      <c r="E4052" s="1" t="s">
        <v>5761</v>
      </c>
      <c r="F4052" s="1">
        <v>40</v>
      </c>
      <c r="G4052" s="1" t="str">
        <f t="shared" si="153"/>
        <v>40/133</v>
      </c>
      <c r="H4052" s="1">
        <v>1500</v>
      </c>
      <c r="I4052" s="1">
        <v>77</v>
      </c>
      <c r="J4052" s="1">
        <v>80</v>
      </c>
      <c r="K4052" s="1" t="s">
        <v>203</v>
      </c>
      <c r="L4052" s="1" t="s">
        <v>204</v>
      </c>
      <c r="M4052" s="1" t="s">
        <v>5721</v>
      </c>
      <c r="N4052" s="1">
        <v>44.091953900979</v>
      </c>
      <c r="O4052" s="1">
        <v>-80.259853499060696</v>
      </c>
      <c r="Q4052" s="1" t="s">
        <v>5722</v>
      </c>
      <c r="R4052" s="1" t="s">
        <v>22</v>
      </c>
    </row>
    <row r="4053" spans="1:18" hidden="1" x14ac:dyDescent="0.3">
      <c r="A4053" s="1" t="s">
        <v>2941</v>
      </c>
      <c r="B4053" s="1" t="s">
        <v>2941</v>
      </c>
      <c r="C4053" s="1" t="s">
        <v>5719</v>
      </c>
      <c r="D4053" s="1">
        <v>199.5</v>
      </c>
      <c r="E4053" s="1" t="s">
        <v>5762</v>
      </c>
      <c r="F4053" s="1">
        <v>41</v>
      </c>
      <c r="G4053" s="1" t="str">
        <f t="shared" si="153"/>
        <v>41/133</v>
      </c>
      <c r="H4053" s="1">
        <v>1500</v>
      </c>
      <c r="I4053" s="1">
        <v>77</v>
      </c>
      <c r="J4053" s="1">
        <v>80</v>
      </c>
      <c r="K4053" s="1" t="s">
        <v>203</v>
      </c>
      <c r="L4053" s="1" t="s">
        <v>204</v>
      </c>
      <c r="M4053" s="1" t="s">
        <v>5721</v>
      </c>
      <c r="N4053" s="1">
        <v>44.089321422610801</v>
      </c>
      <c r="O4053" s="1">
        <v>-80.257979463330898</v>
      </c>
      <c r="Q4053" s="1" t="s">
        <v>5722</v>
      </c>
      <c r="R4053" s="1" t="s">
        <v>22</v>
      </c>
    </row>
    <row r="4054" spans="1:18" hidden="1" x14ac:dyDescent="0.3">
      <c r="A4054" s="1" t="s">
        <v>2941</v>
      </c>
      <c r="B4054" s="1" t="s">
        <v>2941</v>
      </c>
      <c r="C4054" s="1" t="s">
        <v>5719</v>
      </c>
      <c r="D4054" s="1">
        <v>199.5</v>
      </c>
      <c r="E4054" s="1" t="s">
        <v>5763</v>
      </c>
      <c r="F4054" s="1">
        <v>42</v>
      </c>
      <c r="G4054" s="1" t="str">
        <f t="shared" si="153"/>
        <v>42/133</v>
      </c>
      <c r="H4054" s="1">
        <v>1500</v>
      </c>
      <c r="I4054" s="1">
        <v>77</v>
      </c>
      <c r="J4054" s="1">
        <v>80</v>
      </c>
      <c r="K4054" s="1" t="s">
        <v>203</v>
      </c>
      <c r="L4054" s="1" t="s">
        <v>204</v>
      </c>
      <c r="M4054" s="1" t="s">
        <v>5721</v>
      </c>
      <c r="N4054" s="1">
        <v>44.087046190679899</v>
      </c>
      <c r="O4054" s="1">
        <v>-80.256281656644106</v>
      </c>
      <c r="Q4054" s="1" t="s">
        <v>5722</v>
      </c>
      <c r="R4054" s="1" t="s">
        <v>22</v>
      </c>
    </row>
    <row r="4055" spans="1:18" hidden="1" x14ac:dyDescent="0.3">
      <c r="A4055" s="1" t="s">
        <v>2941</v>
      </c>
      <c r="B4055" s="1" t="s">
        <v>2941</v>
      </c>
      <c r="C4055" s="1" t="s">
        <v>5719</v>
      </c>
      <c r="D4055" s="1">
        <v>199.5</v>
      </c>
      <c r="E4055" s="1" t="s">
        <v>5764</v>
      </c>
      <c r="F4055" s="1">
        <v>43</v>
      </c>
      <c r="G4055" s="1" t="str">
        <f t="shared" si="153"/>
        <v>43/133</v>
      </c>
      <c r="H4055" s="1">
        <v>1500</v>
      </c>
      <c r="I4055" s="1">
        <v>77</v>
      </c>
      <c r="J4055" s="1">
        <v>80</v>
      </c>
      <c r="K4055" s="1" t="s">
        <v>203</v>
      </c>
      <c r="L4055" s="1" t="s">
        <v>204</v>
      </c>
      <c r="M4055" s="1" t="s">
        <v>5721</v>
      </c>
      <c r="N4055" s="1">
        <v>44.084843556425703</v>
      </c>
      <c r="O4055" s="1">
        <v>-80.259126859219606</v>
      </c>
      <c r="Q4055" s="1" t="s">
        <v>5722</v>
      </c>
      <c r="R4055" s="1" t="s">
        <v>22</v>
      </c>
    </row>
    <row r="4056" spans="1:18" hidden="1" x14ac:dyDescent="0.3">
      <c r="A4056" s="1" t="s">
        <v>2941</v>
      </c>
      <c r="B4056" s="1" t="s">
        <v>2941</v>
      </c>
      <c r="C4056" s="1" t="s">
        <v>5719</v>
      </c>
      <c r="D4056" s="1">
        <v>199.5</v>
      </c>
      <c r="E4056" s="1" t="s">
        <v>5765</v>
      </c>
      <c r="F4056" s="1">
        <v>44</v>
      </c>
      <c r="G4056" s="1" t="str">
        <f t="shared" si="153"/>
        <v>44/133</v>
      </c>
      <c r="H4056" s="1">
        <v>1500</v>
      </c>
      <c r="I4056" s="1">
        <v>77</v>
      </c>
      <c r="J4056" s="1">
        <v>80</v>
      </c>
      <c r="K4056" s="1" t="s">
        <v>203</v>
      </c>
      <c r="L4056" s="1" t="s">
        <v>204</v>
      </c>
      <c r="M4056" s="1" t="s">
        <v>5721</v>
      </c>
      <c r="N4056" s="1">
        <v>44.132067025955202</v>
      </c>
      <c r="O4056" s="1">
        <v>-80.360738059646295</v>
      </c>
      <c r="Q4056" s="1" t="s">
        <v>5722</v>
      </c>
      <c r="R4056" s="1" t="s">
        <v>22</v>
      </c>
    </row>
    <row r="4057" spans="1:18" hidden="1" x14ac:dyDescent="0.3">
      <c r="A4057" s="1" t="s">
        <v>2941</v>
      </c>
      <c r="B4057" s="1" t="s">
        <v>2941</v>
      </c>
      <c r="C4057" s="1" t="s">
        <v>5719</v>
      </c>
      <c r="D4057" s="1">
        <v>199.5</v>
      </c>
      <c r="E4057" s="1" t="s">
        <v>5766</v>
      </c>
      <c r="F4057" s="1">
        <v>45</v>
      </c>
      <c r="G4057" s="1" t="str">
        <f t="shared" si="153"/>
        <v>45/133</v>
      </c>
      <c r="H4057" s="1">
        <v>1500</v>
      </c>
      <c r="I4057" s="1">
        <v>77</v>
      </c>
      <c r="J4057" s="1">
        <v>80</v>
      </c>
      <c r="K4057" s="1" t="s">
        <v>203</v>
      </c>
      <c r="L4057" s="1" t="s">
        <v>204</v>
      </c>
      <c r="M4057" s="1" t="s">
        <v>5721</v>
      </c>
      <c r="N4057" s="1">
        <v>44.128462071436203</v>
      </c>
      <c r="O4057" s="1">
        <v>-80.363679176257307</v>
      </c>
      <c r="Q4057" s="1" t="s">
        <v>5722</v>
      </c>
      <c r="R4057" s="1" t="s">
        <v>22</v>
      </c>
    </row>
    <row r="4058" spans="1:18" hidden="1" x14ac:dyDescent="0.3">
      <c r="A4058" s="1" t="s">
        <v>2941</v>
      </c>
      <c r="B4058" s="1" t="s">
        <v>2941</v>
      </c>
      <c r="C4058" s="1" t="s">
        <v>5719</v>
      </c>
      <c r="D4058" s="1">
        <v>199.5</v>
      </c>
      <c r="E4058" s="1" t="s">
        <v>5767</v>
      </c>
      <c r="F4058" s="1">
        <v>46</v>
      </c>
      <c r="G4058" s="1" t="str">
        <f t="shared" si="153"/>
        <v>46/133</v>
      </c>
      <c r="H4058" s="1">
        <v>1500</v>
      </c>
      <c r="I4058" s="1">
        <v>77</v>
      </c>
      <c r="J4058" s="1">
        <v>80</v>
      </c>
      <c r="K4058" s="1" t="s">
        <v>203</v>
      </c>
      <c r="L4058" s="1" t="s">
        <v>204</v>
      </c>
      <c r="M4058" s="1" t="s">
        <v>5721</v>
      </c>
      <c r="N4058" s="1">
        <v>44.126930689896803</v>
      </c>
      <c r="O4058" s="1">
        <v>-80.352724006528803</v>
      </c>
      <c r="Q4058" s="1" t="s">
        <v>5722</v>
      </c>
      <c r="R4058" s="1" t="s">
        <v>22</v>
      </c>
    </row>
    <row r="4059" spans="1:18" hidden="1" x14ac:dyDescent="0.3">
      <c r="A4059" s="1" t="s">
        <v>2941</v>
      </c>
      <c r="B4059" s="1" t="s">
        <v>2941</v>
      </c>
      <c r="C4059" s="1" t="s">
        <v>5719</v>
      </c>
      <c r="D4059" s="1">
        <v>199.5</v>
      </c>
      <c r="E4059" s="1" t="s">
        <v>5768</v>
      </c>
      <c r="F4059" s="1">
        <v>47</v>
      </c>
      <c r="G4059" s="1" t="str">
        <f t="shared" si="153"/>
        <v>47/133</v>
      </c>
      <c r="H4059" s="1">
        <v>1500</v>
      </c>
      <c r="I4059" s="1">
        <v>77</v>
      </c>
      <c r="J4059" s="1">
        <v>80</v>
      </c>
      <c r="K4059" s="1" t="s">
        <v>203</v>
      </c>
      <c r="L4059" s="1" t="s">
        <v>204</v>
      </c>
      <c r="M4059" s="1" t="s">
        <v>5721</v>
      </c>
      <c r="N4059" s="1">
        <v>44.1241443715261</v>
      </c>
      <c r="O4059" s="1">
        <v>-80.354714047174397</v>
      </c>
      <c r="Q4059" s="1" t="s">
        <v>5722</v>
      </c>
      <c r="R4059" s="1" t="s">
        <v>22</v>
      </c>
    </row>
    <row r="4060" spans="1:18" hidden="1" x14ac:dyDescent="0.3">
      <c r="A4060" s="1" t="s">
        <v>2941</v>
      </c>
      <c r="B4060" s="1" t="s">
        <v>2941</v>
      </c>
      <c r="C4060" s="1" t="s">
        <v>5719</v>
      </c>
      <c r="D4060" s="1">
        <v>199.5</v>
      </c>
      <c r="E4060" s="1" t="s">
        <v>5769</v>
      </c>
      <c r="F4060" s="1">
        <v>48</v>
      </c>
      <c r="G4060" s="1" t="str">
        <f t="shared" si="153"/>
        <v>48/133</v>
      </c>
      <c r="H4060" s="1">
        <v>1500</v>
      </c>
      <c r="I4060" s="1">
        <v>77</v>
      </c>
      <c r="J4060" s="1">
        <v>80</v>
      </c>
      <c r="K4060" s="1" t="s">
        <v>203</v>
      </c>
      <c r="L4060" s="1" t="s">
        <v>204</v>
      </c>
      <c r="M4060" s="1" t="s">
        <v>5721</v>
      </c>
      <c r="N4060" s="1">
        <v>44.120192334254597</v>
      </c>
      <c r="O4060" s="1">
        <v>-80.339432742540694</v>
      </c>
      <c r="Q4060" s="1" t="s">
        <v>5722</v>
      </c>
      <c r="R4060" s="1" t="s">
        <v>22</v>
      </c>
    </row>
    <row r="4061" spans="1:18" hidden="1" x14ac:dyDescent="0.3">
      <c r="A4061" s="1" t="s">
        <v>2941</v>
      </c>
      <c r="B4061" s="1" t="s">
        <v>2941</v>
      </c>
      <c r="C4061" s="1" t="s">
        <v>5719</v>
      </c>
      <c r="D4061" s="1">
        <v>199.5</v>
      </c>
      <c r="E4061" s="1" t="s">
        <v>5770</v>
      </c>
      <c r="F4061" s="1">
        <v>49</v>
      </c>
      <c r="G4061" s="1" t="str">
        <f t="shared" si="153"/>
        <v>49/133</v>
      </c>
      <c r="H4061" s="1">
        <v>1500</v>
      </c>
      <c r="I4061" s="1">
        <v>77</v>
      </c>
      <c r="J4061" s="1">
        <v>80</v>
      </c>
      <c r="K4061" s="1" t="s">
        <v>203</v>
      </c>
      <c r="L4061" s="1" t="s">
        <v>204</v>
      </c>
      <c r="M4061" s="1" t="s">
        <v>5721</v>
      </c>
      <c r="N4061" s="1">
        <v>44.117436735357799</v>
      </c>
      <c r="O4061" s="1">
        <v>-80.334766888284904</v>
      </c>
      <c r="Q4061" s="1" t="s">
        <v>5722</v>
      </c>
      <c r="R4061" s="1" t="s">
        <v>22</v>
      </c>
    </row>
    <row r="4062" spans="1:18" hidden="1" x14ac:dyDescent="0.3">
      <c r="A4062" s="1" t="s">
        <v>2941</v>
      </c>
      <c r="B4062" s="1" t="s">
        <v>2941</v>
      </c>
      <c r="C4062" s="1" t="s">
        <v>5719</v>
      </c>
      <c r="D4062" s="1">
        <v>199.5</v>
      </c>
      <c r="E4062" s="1" t="s">
        <v>5771</v>
      </c>
      <c r="F4062" s="1">
        <v>50</v>
      </c>
      <c r="G4062" s="1" t="str">
        <f t="shared" si="153"/>
        <v>50/133</v>
      </c>
      <c r="H4062" s="1">
        <v>1500</v>
      </c>
      <c r="I4062" s="1">
        <v>77</v>
      </c>
      <c r="J4062" s="1">
        <v>80</v>
      </c>
      <c r="K4062" s="1" t="s">
        <v>203</v>
      </c>
      <c r="L4062" s="1" t="s">
        <v>204</v>
      </c>
      <c r="M4062" s="1" t="s">
        <v>5721</v>
      </c>
      <c r="N4062" s="1">
        <v>44.116071727001</v>
      </c>
      <c r="O4062" s="1">
        <v>-80.345681482584794</v>
      </c>
      <c r="Q4062" s="1" t="s">
        <v>5722</v>
      </c>
      <c r="R4062" s="1" t="s">
        <v>22</v>
      </c>
    </row>
    <row r="4063" spans="1:18" hidden="1" x14ac:dyDescent="0.3">
      <c r="A4063" s="1" t="s">
        <v>2941</v>
      </c>
      <c r="B4063" s="1" t="s">
        <v>2941</v>
      </c>
      <c r="C4063" s="1" t="s">
        <v>5719</v>
      </c>
      <c r="D4063" s="1">
        <v>199.5</v>
      </c>
      <c r="E4063" s="1" t="s">
        <v>5772</v>
      </c>
      <c r="F4063" s="1">
        <v>51</v>
      </c>
      <c r="G4063" s="1" t="str">
        <f t="shared" si="153"/>
        <v>51/133</v>
      </c>
      <c r="H4063" s="1">
        <v>1500</v>
      </c>
      <c r="I4063" s="1">
        <v>77</v>
      </c>
      <c r="J4063" s="1">
        <v>80</v>
      </c>
      <c r="K4063" s="1" t="s">
        <v>203</v>
      </c>
      <c r="L4063" s="1" t="s">
        <v>204</v>
      </c>
      <c r="M4063" s="1" t="s">
        <v>5721</v>
      </c>
      <c r="N4063" s="1">
        <v>44.114237123798297</v>
      </c>
      <c r="O4063" s="1">
        <v>-80.339920429967506</v>
      </c>
      <c r="Q4063" s="1" t="s">
        <v>5722</v>
      </c>
      <c r="R4063" s="1" t="s">
        <v>22</v>
      </c>
    </row>
    <row r="4064" spans="1:18" hidden="1" x14ac:dyDescent="0.3">
      <c r="A4064" s="1" t="s">
        <v>2941</v>
      </c>
      <c r="B4064" s="1" t="s">
        <v>2941</v>
      </c>
      <c r="C4064" s="1" t="s">
        <v>5719</v>
      </c>
      <c r="D4064" s="1">
        <v>199.5</v>
      </c>
      <c r="E4064" s="1" t="s">
        <v>5773</v>
      </c>
      <c r="F4064" s="1">
        <v>52</v>
      </c>
      <c r="G4064" s="1" t="str">
        <f t="shared" si="153"/>
        <v>52/133</v>
      </c>
      <c r="H4064" s="1">
        <v>1500</v>
      </c>
      <c r="I4064" s="1">
        <v>77</v>
      </c>
      <c r="J4064" s="1">
        <v>80</v>
      </c>
      <c r="K4064" s="1" t="s">
        <v>203</v>
      </c>
      <c r="L4064" s="1" t="s">
        <v>204</v>
      </c>
      <c r="M4064" s="1" t="s">
        <v>5721</v>
      </c>
      <c r="N4064" s="1">
        <v>44.106981341681703</v>
      </c>
      <c r="O4064" s="1">
        <v>-80.3425457425042</v>
      </c>
      <c r="Q4064" s="1" t="s">
        <v>5722</v>
      </c>
      <c r="R4064" s="1" t="s">
        <v>22</v>
      </c>
    </row>
    <row r="4065" spans="1:18" hidden="1" x14ac:dyDescent="0.3">
      <c r="A4065" s="1" t="s">
        <v>2941</v>
      </c>
      <c r="B4065" s="1" t="s">
        <v>2941</v>
      </c>
      <c r="C4065" s="1" t="s">
        <v>5719</v>
      </c>
      <c r="D4065" s="1">
        <v>199.5</v>
      </c>
      <c r="E4065" s="1" t="s">
        <v>5774</v>
      </c>
      <c r="F4065" s="1">
        <v>53</v>
      </c>
      <c r="G4065" s="1" t="str">
        <f t="shared" si="153"/>
        <v>53/133</v>
      </c>
      <c r="H4065" s="1">
        <v>1500</v>
      </c>
      <c r="I4065" s="1">
        <v>77</v>
      </c>
      <c r="J4065" s="1">
        <v>80</v>
      </c>
      <c r="K4065" s="1" t="s">
        <v>203</v>
      </c>
      <c r="L4065" s="1" t="s">
        <v>204</v>
      </c>
      <c r="M4065" s="1" t="s">
        <v>5721</v>
      </c>
      <c r="N4065" s="1">
        <v>44.101302388033297</v>
      </c>
      <c r="O4065" s="1">
        <v>-80.326158110923004</v>
      </c>
      <c r="Q4065" s="1" t="s">
        <v>5722</v>
      </c>
      <c r="R4065" s="1" t="s">
        <v>22</v>
      </c>
    </row>
    <row r="4066" spans="1:18" hidden="1" x14ac:dyDescent="0.3">
      <c r="A4066" s="1" t="s">
        <v>2941</v>
      </c>
      <c r="B4066" s="1" t="s">
        <v>2941</v>
      </c>
      <c r="C4066" s="1" t="s">
        <v>5719</v>
      </c>
      <c r="D4066" s="1">
        <v>199.5</v>
      </c>
      <c r="E4066" s="1" t="s">
        <v>5775</v>
      </c>
      <c r="F4066" s="1">
        <v>54</v>
      </c>
      <c r="G4066" s="1" t="str">
        <f t="shared" si="153"/>
        <v>54/133</v>
      </c>
      <c r="H4066" s="1">
        <v>1500</v>
      </c>
      <c r="I4066" s="1">
        <v>77</v>
      </c>
      <c r="J4066" s="1">
        <v>80</v>
      </c>
      <c r="K4066" s="1" t="s">
        <v>203</v>
      </c>
      <c r="L4066" s="1" t="s">
        <v>204</v>
      </c>
      <c r="M4066" s="1" t="s">
        <v>5721</v>
      </c>
      <c r="N4066" s="1">
        <v>44.1021173000738</v>
      </c>
      <c r="O4066" s="1">
        <v>-80.317682069569301</v>
      </c>
      <c r="Q4066" s="1" t="s">
        <v>5722</v>
      </c>
      <c r="R4066" s="1" t="s">
        <v>22</v>
      </c>
    </row>
    <row r="4067" spans="1:18" hidden="1" x14ac:dyDescent="0.3">
      <c r="A4067" s="1" t="s">
        <v>2941</v>
      </c>
      <c r="B4067" s="1" t="s">
        <v>2941</v>
      </c>
      <c r="C4067" s="1" t="s">
        <v>5719</v>
      </c>
      <c r="D4067" s="1">
        <v>199.5</v>
      </c>
      <c r="E4067" s="1" t="s">
        <v>5776</v>
      </c>
      <c r="F4067" s="1">
        <v>55</v>
      </c>
      <c r="G4067" s="1" t="str">
        <f t="shared" si="153"/>
        <v>55/133</v>
      </c>
      <c r="H4067" s="1">
        <v>1500</v>
      </c>
      <c r="I4067" s="1">
        <v>77</v>
      </c>
      <c r="J4067" s="1">
        <v>80</v>
      </c>
      <c r="K4067" s="1" t="s">
        <v>203</v>
      </c>
      <c r="L4067" s="1" t="s">
        <v>204</v>
      </c>
      <c r="M4067" s="1" t="s">
        <v>5721</v>
      </c>
      <c r="N4067" s="1">
        <v>44.098018962422103</v>
      </c>
      <c r="O4067" s="1">
        <v>-80.320163351291299</v>
      </c>
      <c r="Q4067" s="1" t="s">
        <v>5722</v>
      </c>
      <c r="R4067" s="1" t="s">
        <v>22</v>
      </c>
    </row>
    <row r="4068" spans="1:18" hidden="1" x14ac:dyDescent="0.3">
      <c r="A4068" s="1" t="s">
        <v>2941</v>
      </c>
      <c r="B4068" s="1" t="s">
        <v>2941</v>
      </c>
      <c r="C4068" s="1" t="s">
        <v>5719</v>
      </c>
      <c r="D4068" s="1">
        <v>199.5</v>
      </c>
      <c r="E4068" s="1" t="s">
        <v>5777</v>
      </c>
      <c r="F4068" s="1">
        <v>56</v>
      </c>
      <c r="G4068" s="1" t="str">
        <f t="shared" si="153"/>
        <v>56/133</v>
      </c>
      <c r="H4068" s="1">
        <v>1500</v>
      </c>
      <c r="I4068" s="1">
        <v>77</v>
      </c>
      <c r="J4068" s="1">
        <v>80</v>
      </c>
      <c r="K4068" s="1" t="s">
        <v>203</v>
      </c>
      <c r="L4068" s="1" t="s">
        <v>204</v>
      </c>
      <c r="M4068" s="1" t="s">
        <v>5721</v>
      </c>
      <c r="N4068" s="1">
        <v>44.094936396458998</v>
      </c>
      <c r="O4068" s="1">
        <v>-80.320173268893996</v>
      </c>
      <c r="Q4068" s="1" t="s">
        <v>5722</v>
      </c>
      <c r="R4068" s="1" t="s">
        <v>22</v>
      </c>
    </row>
    <row r="4069" spans="1:18" hidden="1" x14ac:dyDescent="0.3">
      <c r="A4069" s="1" t="s">
        <v>2941</v>
      </c>
      <c r="B4069" s="1" t="s">
        <v>2941</v>
      </c>
      <c r="C4069" s="1" t="s">
        <v>5719</v>
      </c>
      <c r="D4069" s="1">
        <v>199.5</v>
      </c>
      <c r="E4069" s="1" t="s">
        <v>5778</v>
      </c>
      <c r="F4069" s="1">
        <v>57</v>
      </c>
      <c r="G4069" s="1" t="str">
        <f t="shared" si="153"/>
        <v>57/133</v>
      </c>
      <c r="H4069" s="1">
        <v>1500</v>
      </c>
      <c r="I4069" s="1">
        <v>77</v>
      </c>
      <c r="J4069" s="1">
        <v>80</v>
      </c>
      <c r="K4069" s="1" t="s">
        <v>203</v>
      </c>
      <c r="L4069" s="1" t="s">
        <v>204</v>
      </c>
      <c r="M4069" s="1" t="s">
        <v>5721</v>
      </c>
      <c r="N4069" s="1">
        <v>44.0934512349193</v>
      </c>
      <c r="O4069" s="1">
        <v>-80.315736261137801</v>
      </c>
      <c r="Q4069" s="1" t="s">
        <v>5722</v>
      </c>
      <c r="R4069" s="1" t="s">
        <v>22</v>
      </c>
    </row>
    <row r="4070" spans="1:18" hidden="1" x14ac:dyDescent="0.3">
      <c r="A4070" s="1" t="s">
        <v>2941</v>
      </c>
      <c r="B4070" s="1" t="s">
        <v>2941</v>
      </c>
      <c r="C4070" s="1" t="s">
        <v>5719</v>
      </c>
      <c r="D4070" s="1">
        <v>199.5</v>
      </c>
      <c r="E4070" s="1" t="s">
        <v>5779</v>
      </c>
      <c r="F4070" s="1">
        <v>58</v>
      </c>
      <c r="G4070" s="1" t="str">
        <f t="shared" si="153"/>
        <v>58/133</v>
      </c>
      <c r="H4070" s="1">
        <v>1500</v>
      </c>
      <c r="I4070" s="1">
        <v>77</v>
      </c>
      <c r="J4070" s="1">
        <v>80</v>
      </c>
      <c r="K4070" s="1" t="s">
        <v>203</v>
      </c>
      <c r="L4070" s="1" t="s">
        <v>204</v>
      </c>
      <c r="M4070" s="1" t="s">
        <v>5721</v>
      </c>
      <c r="N4070" s="1">
        <v>44.091903859584598</v>
      </c>
      <c r="O4070" s="1">
        <v>-80.310404785363701</v>
      </c>
      <c r="Q4070" s="1" t="s">
        <v>5722</v>
      </c>
      <c r="R4070" s="1" t="s">
        <v>22</v>
      </c>
    </row>
    <row r="4071" spans="1:18" hidden="1" x14ac:dyDescent="0.3">
      <c r="A4071" s="1" t="s">
        <v>2941</v>
      </c>
      <c r="B4071" s="1" t="s">
        <v>2941</v>
      </c>
      <c r="C4071" s="1" t="s">
        <v>5719</v>
      </c>
      <c r="D4071" s="1">
        <v>199.5</v>
      </c>
      <c r="E4071" s="1" t="s">
        <v>5780</v>
      </c>
      <c r="F4071" s="1">
        <v>59</v>
      </c>
      <c r="G4071" s="1" t="str">
        <f t="shared" si="153"/>
        <v>59/133</v>
      </c>
      <c r="H4071" s="1">
        <v>1500</v>
      </c>
      <c r="I4071" s="1">
        <v>77</v>
      </c>
      <c r="J4071" s="1">
        <v>80</v>
      </c>
      <c r="K4071" s="1" t="s">
        <v>203</v>
      </c>
      <c r="L4071" s="1" t="s">
        <v>204</v>
      </c>
      <c r="M4071" s="1" t="s">
        <v>5721</v>
      </c>
      <c r="N4071" s="1">
        <v>44.089011544857399</v>
      </c>
      <c r="O4071" s="1">
        <v>-80.309194650207303</v>
      </c>
      <c r="Q4071" s="1" t="s">
        <v>5722</v>
      </c>
      <c r="R4071" s="1" t="s">
        <v>22</v>
      </c>
    </row>
    <row r="4072" spans="1:18" hidden="1" x14ac:dyDescent="0.3">
      <c r="A4072" s="1" t="s">
        <v>2941</v>
      </c>
      <c r="B4072" s="1" t="s">
        <v>2941</v>
      </c>
      <c r="C4072" s="1" t="s">
        <v>5719</v>
      </c>
      <c r="D4072" s="1">
        <v>199.5</v>
      </c>
      <c r="E4072" s="1" t="s">
        <v>5781</v>
      </c>
      <c r="F4072" s="1">
        <v>60</v>
      </c>
      <c r="G4072" s="1" t="str">
        <f t="shared" si="153"/>
        <v>60/133</v>
      </c>
      <c r="H4072" s="1">
        <v>1500</v>
      </c>
      <c r="I4072" s="1">
        <v>77</v>
      </c>
      <c r="J4072" s="1">
        <v>80</v>
      </c>
      <c r="K4072" s="1" t="s">
        <v>203</v>
      </c>
      <c r="L4072" s="1" t="s">
        <v>204</v>
      </c>
      <c r="M4072" s="1" t="s">
        <v>5721</v>
      </c>
      <c r="N4072" s="1">
        <v>44.093026172541101</v>
      </c>
      <c r="O4072" s="1">
        <v>-80.297992946121298</v>
      </c>
      <c r="Q4072" s="1" t="s">
        <v>5722</v>
      </c>
      <c r="R4072" s="1" t="s">
        <v>22</v>
      </c>
    </row>
    <row r="4073" spans="1:18" hidden="1" x14ac:dyDescent="0.3">
      <c r="A4073" s="1" t="s">
        <v>2941</v>
      </c>
      <c r="B4073" s="1" t="s">
        <v>2941</v>
      </c>
      <c r="C4073" s="1" t="s">
        <v>5719</v>
      </c>
      <c r="D4073" s="1">
        <v>199.5</v>
      </c>
      <c r="E4073" s="1" t="s">
        <v>5782</v>
      </c>
      <c r="F4073" s="1">
        <v>61</v>
      </c>
      <c r="G4073" s="1" t="str">
        <f t="shared" si="153"/>
        <v>61/133</v>
      </c>
      <c r="H4073" s="1">
        <v>1500</v>
      </c>
      <c r="I4073" s="1">
        <v>77</v>
      </c>
      <c r="J4073" s="1">
        <v>80</v>
      </c>
      <c r="K4073" s="1" t="s">
        <v>203</v>
      </c>
      <c r="L4073" s="1" t="s">
        <v>204</v>
      </c>
      <c r="M4073" s="1" t="s">
        <v>5721</v>
      </c>
      <c r="N4073" s="1">
        <v>44.089854419889697</v>
      </c>
      <c r="O4073" s="1">
        <v>-80.300731497811299</v>
      </c>
      <c r="Q4073" s="1" t="s">
        <v>5722</v>
      </c>
      <c r="R4073" s="1" t="s">
        <v>22</v>
      </c>
    </row>
    <row r="4074" spans="1:18" hidden="1" x14ac:dyDescent="0.3">
      <c r="A4074" s="1" t="s">
        <v>2941</v>
      </c>
      <c r="B4074" s="1" t="s">
        <v>2941</v>
      </c>
      <c r="C4074" s="1" t="s">
        <v>5719</v>
      </c>
      <c r="D4074" s="1">
        <v>199.5</v>
      </c>
      <c r="E4074" s="1" t="s">
        <v>5783</v>
      </c>
      <c r="F4074" s="1">
        <v>62</v>
      </c>
      <c r="G4074" s="1" t="str">
        <f t="shared" si="153"/>
        <v>62/133</v>
      </c>
      <c r="H4074" s="1">
        <v>1500</v>
      </c>
      <c r="I4074" s="1">
        <v>77</v>
      </c>
      <c r="J4074" s="1">
        <v>80</v>
      </c>
      <c r="K4074" s="1" t="s">
        <v>203</v>
      </c>
      <c r="L4074" s="1" t="s">
        <v>204</v>
      </c>
      <c r="M4074" s="1" t="s">
        <v>5721</v>
      </c>
      <c r="N4074" s="1">
        <v>44.086823414750199</v>
      </c>
      <c r="O4074" s="1">
        <v>-80.300381679099502</v>
      </c>
      <c r="Q4074" s="1" t="s">
        <v>5722</v>
      </c>
      <c r="R4074" s="1" t="s">
        <v>22</v>
      </c>
    </row>
    <row r="4075" spans="1:18" hidden="1" x14ac:dyDescent="0.3">
      <c r="A4075" s="1" t="s">
        <v>2941</v>
      </c>
      <c r="B4075" s="1" t="s">
        <v>2941</v>
      </c>
      <c r="C4075" s="1" t="s">
        <v>5719</v>
      </c>
      <c r="D4075" s="1">
        <v>199.5</v>
      </c>
      <c r="E4075" s="1" t="s">
        <v>5784</v>
      </c>
      <c r="F4075" s="1">
        <v>63</v>
      </c>
      <c r="G4075" s="1" t="str">
        <f t="shared" si="153"/>
        <v>63/133</v>
      </c>
      <c r="H4075" s="1">
        <v>1500</v>
      </c>
      <c r="I4075" s="1">
        <v>77</v>
      </c>
      <c r="J4075" s="1">
        <v>80</v>
      </c>
      <c r="K4075" s="1" t="s">
        <v>203</v>
      </c>
      <c r="L4075" s="1" t="s">
        <v>204</v>
      </c>
      <c r="M4075" s="1" t="s">
        <v>5721</v>
      </c>
      <c r="N4075" s="1">
        <v>44.083412241465197</v>
      </c>
      <c r="O4075" s="1">
        <v>-80.299372215146903</v>
      </c>
      <c r="Q4075" s="1" t="s">
        <v>5722</v>
      </c>
      <c r="R4075" s="1" t="s">
        <v>22</v>
      </c>
    </row>
    <row r="4076" spans="1:18" hidden="1" x14ac:dyDescent="0.3">
      <c r="A4076" s="1" t="s">
        <v>2941</v>
      </c>
      <c r="B4076" s="1" t="s">
        <v>2941</v>
      </c>
      <c r="C4076" s="1" t="s">
        <v>5719</v>
      </c>
      <c r="D4076" s="1">
        <v>199.5</v>
      </c>
      <c r="E4076" s="1" t="s">
        <v>5785</v>
      </c>
      <c r="F4076" s="1">
        <v>64</v>
      </c>
      <c r="G4076" s="1" t="str">
        <f t="shared" si="153"/>
        <v>64/133</v>
      </c>
      <c r="H4076" s="1">
        <v>1500</v>
      </c>
      <c r="I4076" s="1">
        <v>77</v>
      </c>
      <c r="J4076" s="1">
        <v>80</v>
      </c>
      <c r="K4076" s="1" t="s">
        <v>203</v>
      </c>
      <c r="L4076" s="1" t="s">
        <v>204</v>
      </c>
      <c r="M4076" s="1" t="s">
        <v>5721</v>
      </c>
      <c r="N4076" s="1">
        <v>44.088938145885997</v>
      </c>
      <c r="O4076" s="1">
        <v>-80.290854877674306</v>
      </c>
      <c r="Q4076" s="1" t="s">
        <v>5722</v>
      </c>
      <c r="R4076" s="1" t="s">
        <v>22</v>
      </c>
    </row>
    <row r="4077" spans="1:18" hidden="1" x14ac:dyDescent="0.3">
      <c r="A4077" s="1" t="s">
        <v>2941</v>
      </c>
      <c r="B4077" s="1" t="s">
        <v>2941</v>
      </c>
      <c r="C4077" s="1" t="s">
        <v>5719</v>
      </c>
      <c r="D4077" s="1">
        <v>199.5</v>
      </c>
      <c r="E4077" s="1" t="s">
        <v>5786</v>
      </c>
      <c r="F4077" s="1">
        <v>65</v>
      </c>
      <c r="G4077" s="1" t="str">
        <f t="shared" ref="G4077:G4108" si="154">F4077&amp;"/"&amp;133</f>
        <v>65/133</v>
      </c>
      <c r="H4077" s="1">
        <v>1500</v>
      </c>
      <c r="I4077" s="1">
        <v>77</v>
      </c>
      <c r="J4077" s="1">
        <v>80</v>
      </c>
      <c r="K4077" s="1" t="s">
        <v>203</v>
      </c>
      <c r="L4077" s="1" t="s">
        <v>204</v>
      </c>
      <c r="M4077" s="1" t="s">
        <v>5721</v>
      </c>
      <c r="N4077" s="1">
        <v>44.0872298288999</v>
      </c>
      <c r="O4077" s="1">
        <v>-80.288034884963295</v>
      </c>
      <c r="Q4077" s="1" t="s">
        <v>5722</v>
      </c>
      <c r="R4077" s="1" t="s">
        <v>22</v>
      </c>
    </row>
    <row r="4078" spans="1:18" hidden="1" x14ac:dyDescent="0.3">
      <c r="A4078" s="1" t="s">
        <v>2941</v>
      </c>
      <c r="B4078" s="1" t="s">
        <v>2941</v>
      </c>
      <c r="C4078" s="1" t="s">
        <v>5719</v>
      </c>
      <c r="D4078" s="1">
        <v>199.5</v>
      </c>
      <c r="E4078" s="1" t="s">
        <v>5787</v>
      </c>
      <c r="F4078" s="1">
        <v>66</v>
      </c>
      <c r="G4078" s="1" t="str">
        <f t="shared" si="154"/>
        <v>66/133</v>
      </c>
      <c r="H4078" s="1">
        <v>1500</v>
      </c>
      <c r="I4078" s="1">
        <v>77</v>
      </c>
      <c r="J4078" s="1">
        <v>80</v>
      </c>
      <c r="K4078" s="1" t="s">
        <v>203</v>
      </c>
      <c r="L4078" s="1" t="s">
        <v>204</v>
      </c>
      <c r="M4078" s="1" t="s">
        <v>5721</v>
      </c>
      <c r="N4078" s="1">
        <v>44.084484676181702</v>
      </c>
      <c r="O4078" s="1">
        <v>-80.2885264717182</v>
      </c>
      <c r="Q4078" s="1" t="s">
        <v>5722</v>
      </c>
      <c r="R4078" s="1" t="s">
        <v>22</v>
      </c>
    </row>
    <row r="4079" spans="1:18" hidden="1" x14ac:dyDescent="0.3">
      <c r="A4079" s="1" t="s">
        <v>2941</v>
      </c>
      <c r="B4079" s="1" t="s">
        <v>2941</v>
      </c>
      <c r="C4079" s="1" t="s">
        <v>5719</v>
      </c>
      <c r="D4079" s="1">
        <v>199.5</v>
      </c>
      <c r="E4079" s="1" t="s">
        <v>5788</v>
      </c>
      <c r="F4079" s="1">
        <v>67</v>
      </c>
      <c r="G4079" s="1" t="str">
        <f t="shared" si="154"/>
        <v>67/133</v>
      </c>
      <c r="H4079" s="1">
        <v>1500</v>
      </c>
      <c r="I4079" s="1">
        <v>77</v>
      </c>
      <c r="J4079" s="1">
        <v>80</v>
      </c>
      <c r="K4079" s="1" t="s">
        <v>203</v>
      </c>
      <c r="L4079" s="1" t="s">
        <v>204</v>
      </c>
      <c r="M4079" s="1" t="s">
        <v>5721</v>
      </c>
      <c r="N4079" s="1">
        <v>44.0815953315062</v>
      </c>
      <c r="O4079" s="1">
        <v>-80.286694740458202</v>
      </c>
      <c r="Q4079" s="1" t="s">
        <v>5722</v>
      </c>
      <c r="R4079" s="1" t="s">
        <v>22</v>
      </c>
    </row>
    <row r="4080" spans="1:18" hidden="1" x14ac:dyDescent="0.3">
      <c r="A4080" s="1" t="s">
        <v>2941</v>
      </c>
      <c r="B4080" s="1" t="s">
        <v>2941</v>
      </c>
      <c r="C4080" s="1" t="s">
        <v>5719</v>
      </c>
      <c r="D4080" s="1">
        <v>199.5</v>
      </c>
      <c r="E4080" s="1" t="s">
        <v>5789</v>
      </c>
      <c r="F4080" s="1">
        <v>68</v>
      </c>
      <c r="G4080" s="1" t="str">
        <f t="shared" si="154"/>
        <v>68/133</v>
      </c>
      <c r="H4080" s="1">
        <v>1500</v>
      </c>
      <c r="I4080" s="1">
        <v>77</v>
      </c>
      <c r="J4080" s="1">
        <v>80</v>
      </c>
      <c r="K4080" s="1" t="s">
        <v>203</v>
      </c>
      <c r="L4080" s="1" t="s">
        <v>204</v>
      </c>
      <c r="M4080" s="1" t="s">
        <v>5721</v>
      </c>
      <c r="N4080" s="1">
        <v>44.079037872316903</v>
      </c>
      <c r="O4080" s="1">
        <v>-80.284672446645899</v>
      </c>
      <c r="Q4080" s="1" t="s">
        <v>5722</v>
      </c>
      <c r="R4080" s="1" t="s">
        <v>22</v>
      </c>
    </row>
    <row r="4081" spans="1:18" hidden="1" x14ac:dyDescent="0.3">
      <c r="A4081" s="1" t="s">
        <v>2941</v>
      </c>
      <c r="B4081" s="1" t="s">
        <v>2941</v>
      </c>
      <c r="C4081" s="1" t="s">
        <v>5719</v>
      </c>
      <c r="D4081" s="1">
        <v>199.5</v>
      </c>
      <c r="E4081" s="1" t="s">
        <v>5790</v>
      </c>
      <c r="F4081" s="1">
        <v>69</v>
      </c>
      <c r="G4081" s="1" t="str">
        <f t="shared" si="154"/>
        <v>69/133</v>
      </c>
      <c r="H4081" s="1">
        <v>1500</v>
      </c>
      <c r="I4081" s="1">
        <v>77</v>
      </c>
      <c r="J4081" s="1">
        <v>80</v>
      </c>
      <c r="K4081" s="1" t="s">
        <v>203</v>
      </c>
      <c r="L4081" s="1" t="s">
        <v>204</v>
      </c>
      <c r="M4081" s="1" t="s">
        <v>5721</v>
      </c>
      <c r="N4081" s="1">
        <v>44.075463004519797</v>
      </c>
      <c r="O4081" s="1">
        <v>-80.287778111734497</v>
      </c>
      <c r="Q4081" s="1" t="s">
        <v>5722</v>
      </c>
      <c r="R4081" s="1" t="s">
        <v>22</v>
      </c>
    </row>
    <row r="4082" spans="1:18" hidden="1" x14ac:dyDescent="0.3">
      <c r="A4082" s="1" t="s">
        <v>2941</v>
      </c>
      <c r="B4082" s="1" t="s">
        <v>2941</v>
      </c>
      <c r="C4082" s="1" t="s">
        <v>5719</v>
      </c>
      <c r="D4082" s="1">
        <v>199.5</v>
      </c>
      <c r="E4082" s="1" t="s">
        <v>5791</v>
      </c>
      <c r="F4082" s="1">
        <v>70</v>
      </c>
      <c r="G4082" s="1" t="str">
        <f t="shared" si="154"/>
        <v>70/133</v>
      </c>
      <c r="H4082" s="1">
        <v>1500</v>
      </c>
      <c r="I4082" s="1">
        <v>77</v>
      </c>
      <c r="J4082" s="1">
        <v>80</v>
      </c>
      <c r="K4082" s="1" t="s">
        <v>203</v>
      </c>
      <c r="L4082" s="1" t="s">
        <v>204</v>
      </c>
      <c r="M4082" s="1" t="s">
        <v>5721</v>
      </c>
      <c r="N4082" s="1">
        <v>44.0798600055479</v>
      </c>
      <c r="O4082" s="1">
        <v>-80.274160892314299</v>
      </c>
      <c r="Q4082" s="1" t="s">
        <v>5722</v>
      </c>
      <c r="R4082" s="1" t="s">
        <v>22</v>
      </c>
    </row>
    <row r="4083" spans="1:18" hidden="1" x14ac:dyDescent="0.3">
      <c r="A4083" s="1" t="s">
        <v>2941</v>
      </c>
      <c r="B4083" s="1" t="s">
        <v>2941</v>
      </c>
      <c r="C4083" s="1" t="s">
        <v>5719</v>
      </c>
      <c r="D4083" s="1">
        <v>199.5</v>
      </c>
      <c r="E4083" s="1" t="s">
        <v>5792</v>
      </c>
      <c r="F4083" s="1">
        <v>71</v>
      </c>
      <c r="G4083" s="1" t="str">
        <f t="shared" si="154"/>
        <v>71/133</v>
      </c>
      <c r="H4083" s="1">
        <v>1500</v>
      </c>
      <c r="I4083" s="1">
        <v>77</v>
      </c>
      <c r="J4083" s="1">
        <v>80</v>
      </c>
      <c r="K4083" s="1" t="s">
        <v>203</v>
      </c>
      <c r="L4083" s="1" t="s">
        <v>204</v>
      </c>
      <c r="M4083" s="1" t="s">
        <v>5721</v>
      </c>
      <c r="N4083" s="1">
        <v>44.077265399824803</v>
      </c>
      <c r="O4083" s="1">
        <v>-80.273936613945907</v>
      </c>
      <c r="Q4083" s="1" t="s">
        <v>5722</v>
      </c>
      <c r="R4083" s="1" t="s">
        <v>22</v>
      </c>
    </row>
    <row r="4084" spans="1:18" hidden="1" x14ac:dyDescent="0.3">
      <c r="A4084" s="1" t="s">
        <v>2941</v>
      </c>
      <c r="B4084" s="1" t="s">
        <v>2941</v>
      </c>
      <c r="C4084" s="1" t="s">
        <v>5719</v>
      </c>
      <c r="D4084" s="1">
        <v>199.5</v>
      </c>
      <c r="E4084" s="1" t="s">
        <v>5793</v>
      </c>
      <c r="F4084" s="1">
        <v>72</v>
      </c>
      <c r="G4084" s="1" t="str">
        <f t="shared" si="154"/>
        <v>72/133</v>
      </c>
      <c r="H4084" s="1">
        <v>1500</v>
      </c>
      <c r="I4084" s="1">
        <v>77</v>
      </c>
      <c r="J4084" s="1">
        <v>80</v>
      </c>
      <c r="K4084" s="1" t="s">
        <v>203</v>
      </c>
      <c r="L4084" s="1" t="s">
        <v>204</v>
      </c>
      <c r="M4084" s="1" t="s">
        <v>5721</v>
      </c>
      <c r="N4084" s="1">
        <v>44.0752243816884</v>
      </c>
      <c r="O4084" s="1">
        <v>-80.272840089016299</v>
      </c>
      <c r="Q4084" s="1" t="s">
        <v>5722</v>
      </c>
      <c r="R4084" s="1" t="s">
        <v>22</v>
      </c>
    </row>
    <row r="4085" spans="1:18" hidden="1" x14ac:dyDescent="0.3">
      <c r="A4085" s="1" t="s">
        <v>2941</v>
      </c>
      <c r="B4085" s="1" t="s">
        <v>2941</v>
      </c>
      <c r="C4085" s="1" t="s">
        <v>5719</v>
      </c>
      <c r="D4085" s="1">
        <v>199.5</v>
      </c>
      <c r="E4085" s="1" t="s">
        <v>5794</v>
      </c>
      <c r="F4085" s="1">
        <v>73</v>
      </c>
      <c r="G4085" s="1" t="str">
        <f t="shared" si="154"/>
        <v>73/133</v>
      </c>
      <c r="H4085" s="1">
        <v>1500</v>
      </c>
      <c r="I4085" s="1">
        <v>77</v>
      </c>
      <c r="J4085" s="1">
        <v>80</v>
      </c>
      <c r="K4085" s="1" t="s">
        <v>203</v>
      </c>
      <c r="L4085" s="1" t="s">
        <v>204</v>
      </c>
      <c r="M4085" s="1" t="s">
        <v>5721</v>
      </c>
      <c r="N4085" s="1">
        <v>44.072275541129102</v>
      </c>
      <c r="O4085" s="1">
        <v>-80.273615270205298</v>
      </c>
      <c r="Q4085" s="1" t="s">
        <v>5722</v>
      </c>
      <c r="R4085" s="1" t="s">
        <v>22</v>
      </c>
    </row>
    <row r="4086" spans="1:18" hidden="1" x14ac:dyDescent="0.3">
      <c r="A4086" s="1" t="s">
        <v>2941</v>
      </c>
      <c r="B4086" s="1" t="s">
        <v>2941</v>
      </c>
      <c r="C4086" s="1" t="s">
        <v>5719</v>
      </c>
      <c r="D4086" s="1">
        <v>199.5</v>
      </c>
      <c r="E4086" s="1" t="s">
        <v>5795</v>
      </c>
      <c r="F4086" s="1">
        <v>74</v>
      </c>
      <c r="G4086" s="1" t="str">
        <f t="shared" si="154"/>
        <v>74/133</v>
      </c>
      <c r="H4086" s="1">
        <v>1500</v>
      </c>
      <c r="I4086" s="1">
        <v>77</v>
      </c>
      <c r="J4086" s="1">
        <v>80</v>
      </c>
      <c r="K4086" s="1" t="s">
        <v>203</v>
      </c>
      <c r="L4086" s="1" t="s">
        <v>204</v>
      </c>
      <c r="M4086" s="1" t="s">
        <v>5721</v>
      </c>
      <c r="N4086" s="1">
        <v>44.070024424030002</v>
      </c>
      <c r="O4086" s="1">
        <v>-80.275127249505502</v>
      </c>
      <c r="Q4086" s="1" t="s">
        <v>5722</v>
      </c>
      <c r="R4086" s="1" t="s">
        <v>22</v>
      </c>
    </row>
    <row r="4087" spans="1:18" hidden="1" x14ac:dyDescent="0.3">
      <c r="A4087" s="1" t="s">
        <v>2941</v>
      </c>
      <c r="B4087" s="1" t="s">
        <v>2941</v>
      </c>
      <c r="C4087" s="1" t="s">
        <v>5719</v>
      </c>
      <c r="D4087" s="1">
        <v>199.5</v>
      </c>
      <c r="E4087" s="1" t="s">
        <v>5796</v>
      </c>
      <c r="F4087" s="1">
        <v>75</v>
      </c>
      <c r="G4087" s="1" t="str">
        <f t="shared" si="154"/>
        <v>75/133</v>
      </c>
      <c r="H4087" s="1">
        <v>1500</v>
      </c>
      <c r="I4087" s="1">
        <v>77</v>
      </c>
      <c r="J4087" s="1">
        <v>80</v>
      </c>
      <c r="K4087" s="1" t="s">
        <v>203</v>
      </c>
      <c r="L4087" s="1" t="s">
        <v>204</v>
      </c>
      <c r="M4087" s="1" t="s">
        <v>5721</v>
      </c>
      <c r="N4087" s="1">
        <v>44.067451533695703</v>
      </c>
      <c r="O4087" s="1">
        <v>-80.276432518086196</v>
      </c>
      <c r="Q4087" s="1" t="s">
        <v>5722</v>
      </c>
      <c r="R4087" s="1" t="s">
        <v>22</v>
      </c>
    </row>
    <row r="4088" spans="1:18" hidden="1" x14ac:dyDescent="0.3">
      <c r="A4088" s="1" t="s">
        <v>2941</v>
      </c>
      <c r="B4088" s="1" t="s">
        <v>2941</v>
      </c>
      <c r="C4088" s="1" t="s">
        <v>5719</v>
      </c>
      <c r="D4088" s="1">
        <v>199.5</v>
      </c>
      <c r="E4088" s="1" t="s">
        <v>5797</v>
      </c>
      <c r="F4088" s="1">
        <v>76</v>
      </c>
      <c r="G4088" s="1" t="str">
        <f t="shared" si="154"/>
        <v>76/133</v>
      </c>
      <c r="H4088" s="1">
        <v>1500</v>
      </c>
      <c r="I4088" s="1">
        <v>77</v>
      </c>
      <c r="J4088" s="1">
        <v>80</v>
      </c>
      <c r="K4088" s="1" t="s">
        <v>203</v>
      </c>
      <c r="L4088" s="1" t="s">
        <v>204</v>
      </c>
      <c r="M4088" s="1" t="s">
        <v>5721</v>
      </c>
      <c r="N4088" s="1">
        <v>44.0649545047389</v>
      </c>
      <c r="O4088" s="1">
        <v>-80.279130113421303</v>
      </c>
      <c r="Q4088" s="1" t="s">
        <v>5722</v>
      </c>
      <c r="R4088" s="1" t="s">
        <v>22</v>
      </c>
    </row>
    <row r="4089" spans="1:18" hidden="1" x14ac:dyDescent="0.3">
      <c r="A4089" s="1" t="s">
        <v>2941</v>
      </c>
      <c r="B4089" s="1" t="s">
        <v>2941</v>
      </c>
      <c r="C4089" s="1" t="s">
        <v>5719</v>
      </c>
      <c r="D4089" s="1">
        <v>199.5</v>
      </c>
      <c r="E4089" s="1" t="s">
        <v>5798</v>
      </c>
      <c r="F4089" s="1">
        <v>77</v>
      </c>
      <c r="G4089" s="1" t="str">
        <f t="shared" si="154"/>
        <v>77/133</v>
      </c>
      <c r="H4089" s="1">
        <v>1500</v>
      </c>
      <c r="I4089" s="1">
        <v>77</v>
      </c>
      <c r="J4089" s="1">
        <v>80</v>
      </c>
      <c r="K4089" s="1" t="s">
        <v>203</v>
      </c>
      <c r="L4089" s="1" t="s">
        <v>204</v>
      </c>
      <c r="M4089" s="1" t="s">
        <v>5721</v>
      </c>
      <c r="N4089" s="1">
        <v>44.0728431608375</v>
      </c>
      <c r="O4089" s="1">
        <v>-80.263556529295997</v>
      </c>
      <c r="Q4089" s="1" t="s">
        <v>5722</v>
      </c>
      <c r="R4089" s="1" t="s">
        <v>22</v>
      </c>
    </row>
    <row r="4090" spans="1:18" hidden="1" x14ac:dyDescent="0.3">
      <c r="A4090" s="1" t="s">
        <v>2941</v>
      </c>
      <c r="B4090" s="1" t="s">
        <v>2941</v>
      </c>
      <c r="C4090" s="1" t="s">
        <v>5719</v>
      </c>
      <c r="D4090" s="1">
        <v>199.5</v>
      </c>
      <c r="E4090" s="1" t="s">
        <v>5799</v>
      </c>
      <c r="F4090" s="1">
        <v>78</v>
      </c>
      <c r="G4090" s="1" t="str">
        <f t="shared" si="154"/>
        <v>78/133</v>
      </c>
      <c r="H4090" s="1">
        <v>1500</v>
      </c>
      <c r="I4090" s="1">
        <v>77</v>
      </c>
      <c r="J4090" s="1">
        <v>80</v>
      </c>
      <c r="K4090" s="1" t="s">
        <v>203</v>
      </c>
      <c r="L4090" s="1" t="s">
        <v>204</v>
      </c>
      <c r="M4090" s="1" t="s">
        <v>5721</v>
      </c>
      <c r="N4090" s="1">
        <v>44.071000318072301</v>
      </c>
      <c r="O4090" s="1">
        <v>-80.261138871481293</v>
      </c>
      <c r="Q4090" s="1" t="s">
        <v>5722</v>
      </c>
      <c r="R4090" s="1" t="s">
        <v>22</v>
      </c>
    </row>
    <row r="4091" spans="1:18" hidden="1" x14ac:dyDescent="0.3">
      <c r="A4091" s="1" t="s">
        <v>2941</v>
      </c>
      <c r="B4091" s="1" t="s">
        <v>2941</v>
      </c>
      <c r="C4091" s="1" t="s">
        <v>5719</v>
      </c>
      <c r="D4091" s="1">
        <v>199.5</v>
      </c>
      <c r="E4091" s="1" t="s">
        <v>5800</v>
      </c>
      <c r="F4091" s="1">
        <v>79</v>
      </c>
      <c r="G4091" s="1" t="str">
        <f t="shared" si="154"/>
        <v>79/133</v>
      </c>
      <c r="H4091" s="1">
        <v>1500</v>
      </c>
      <c r="I4091" s="1">
        <v>77</v>
      </c>
      <c r="J4091" s="1">
        <v>80</v>
      </c>
      <c r="K4091" s="1" t="s">
        <v>203</v>
      </c>
      <c r="L4091" s="1" t="s">
        <v>204</v>
      </c>
      <c r="M4091" s="1" t="s">
        <v>5721</v>
      </c>
      <c r="N4091" s="1">
        <v>44.101085546232</v>
      </c>
      <c r="O4091" s="1">
        <v>-80.347558092530505</v>
      </c>
      <c r="Q4091" s="1" t="s">
        <v>5722</v>
      </c>
      <c r="R4091" s="1" t="s">
        <v>22</v>
      </c>
    </row>
    <row r="4092" spans="1:18" hidden="1" x14ac:dyDescent="0.3">
      <c r="A4092" s="1" t="s">
        <v>2941</v>
      </c>
      <c r="B4092" s="1" t="s">
        <v>2941</v>
      </c>
      <c r="C4092" s="1" t="s">
        <v>5719</v>
      </c>
      <c r="D4092" s="1">
        <v>199.5</v>
      </c>
      <c r="E4092" s="1" t="s">
        <v>5801</v>
      </c>
      <c r="F4092" s="1">
        <v>80</v>
      </c>
      <c r="G4092" s="1" t="str">
        <f t="shared" si="154"/>
        <v>80/133</v>
      </c>
      <c r="H4092" s="1">
        <v>1500</v>
      </c>
      <c r="I4092" s="1">
        <v>77</v>
      </c>
      <c r="J4092" s="1">
        <v>80</v>
      </c>
      <c r="K4092" s="1" t="s">
        <v>203</v>
      </c>
      <c r="L4092" s="1" t="s">
        <v>204</v>
      </c>
      <c r="M4092" s="1" t="s">
        <v>5721</v>
      </c>
      <c r="N4092" s="1">
        <v>44.100720574629101</v>
      </c>
      <c r="O4092" s="1">
        <v>-80.356444468409094</v>
      </c>
      <c r="Q4092" s="1" t="s">
        <v>5722</v>
      </c>
      <c r="R4092" s="1" t="s">
        <v>22</v>
      </c>
    </row>
    <row r="4093" spans="1:18" hidden="1" x14ac:dyDescent="0.3">
      <c r="A4093" s="1" t="s">
        <v>2941</v>
      </c>
      <c r="B4093" s="1" t="s">
        <v>2941</v>
      </c>
      <c r="C4093" s="1" t="s">
        <v>5719</v>
      </c>
      <c r="D4093" s="1">
        <v>199.5</v>
      </c>
      <c r="E4093" s="1" t="s">
        <v>5802</v>
      </c>
      <c r="F4093" s="1">
        <v>81</v>
      </c>
      <c r="G4093" s="1" t="str">
        <f t="shared" si="154"/>
        <v>81/133</v>
      </c>
      <c r="H4093" s="1">
        <v>1500</v>
      </c>
      <c r="I4093" s="1">
        <v>77</v>
      </c>
      <c r="J4093" s="1">
        <v>80</v>
      </c>
      <c r="K4093" s="1" t="s">
        <v>203</v>
      </c>
      <c r="L4093" s="1" t="s">
        <v>204</v>
      </c>
      <c r="M4093" s="1" t="s">
        <v>5721</v>
      </c>
      <c r="N4093" s="1">
        <v>44.097823034505403</v>
      </c>
      <c r="O4093" s="1">
        <v>-80.359227079525496</v>
      </c>
      <c r="Q4093" s="1" t="s">
        <v>5722</v>
      </c>
      <c r="R4093" s="1" t="s">
        <v>22</v>
      </c>
    </row>
    <row r="4094" spans="1:18" hidden="1" x14ac:dyDescent="0.3">
      <c r="A4094" s="1" t="s">
        <v>2941</v>
      </c>
      <c r="B4094" s="1" t="s">
        <v>2941</v>
      </c>
      <c r="C4094" s="1" t="s">
        <v>5719</v>
      </c>
      <c r="D4094" s="1">
        <v>199.5</v>
      </c>
      <c r="E4094" s="1" t="s">
        <v>5803</v>
      </c>
      <c r="F4094" s="1">
        <v>82</v>
      </c>
      <c r="G4094" s="1" t="str">
        <f t="shared" si="154"/>
        <v>82/133</v>
      </c>
      <c r="H4094" s="1">
        <v>1500</v>
      </c>
      <c r="I4094" s="1">
        <v>77</v>
      </c>
      <c r="J4094" s="1">
        <v>80</v>
      </c>
      <c r="K4094" s="1" t="s">
        <v>203</v>
      </c>
      <c r="L4094" s="1" t="s">
        <v>204</v>
      </c>
      <c r="M4094" s="1" t="s">
        <v>5721</v>
      </c>
      <c r="N4094" s="1">
        <v>44.096509659829302</v>
      </c>
      <c r="O4094" s="1">
        <v>-80.355093637494804</v>
      </c>
      <c r="Q4094" s="1" t="s">
        <v>5722</v>
      </c>
      <c r="R4094" s="1" t="s">
        <v>22</v>
      </c>
    </row>
    <row r="4095" spans="1:18" hidden="1" x14ac:dyDescent="0.3">
      <c r="A4095" s="1" t="s">
        <v>2941</v>
      </c>
      <c r="B4095" s="1" t="s">
        <v>2941</v>
      </c>
      <c r="C4095" s="1" t="s">
        <v>5719</v>
      </c>
      <c r="D4095" s="1">
        <v>199.5</v>
      </c>
      <c r="E4095" s="1" t="s">
        <v>5804</v>
      </c>
      <c r="F4095" s="1">
        <v>83</v>
      </c>
      <c r="G4095" s="1" t="str">
        <f t="shared" si="154"/>
        <v>83/133</v>
      </c>
      <c r="H4095" s="1">
        <v>1500</v>
      </c>
      <c r="I4095" s="1">
        <v>77</v>
      </c>
      <c r="J4095" s="1">
        <v>80</v>
      </c>
      <c r="K4095" s="1" t="s">
        <v>203</v>
      </c>
      <c r="L4095" s="1" t="s">
        <v>204</v>
      </c>
      <c r="M4095" s="1" t="s">
        <v>5721</v>
      </c>
      <c r="N4095" s="1">
        <v>44.092857990449403</v>
      </c>
      <c r="O4095" s="1">
        <v>-80.355107626627998</v>
      </c>
      <c r="Q4095" s="1" t="s">
        <v>5722</v>
      </c>
      <c r="R4095" s="1" t="s">
        <v>22</v>
      </c>
    </row>
    <row r="4096" spans="1:18" hidden="1" x14ac:dyDescent="0.3">
      <c r="A4096" s="1" t="s">
        <v>2941</v>
      </c>
      <c r="B4096" s="1" t="s">
        <v>2941</v>
      </c>
      <c r="C4096" s="1" t="s">
        <v>5719</v>
      </c>
      <c r="D4096" s="1">
        <v>199.5</v>
      </c>
      <c r="E4096" s="1" t="s">
        <v>5805</v>
      </c>
      <c r="F4096" s="1">
        <v>84</v>
      </c>
      <c r="G4096" s="1" t="str">
        <f t="shared" si="154"/>
        <v>84/133</v>
      </c>
      <c r="H4096" s="1">
        <v>1500</v>
      </c>
      <c r="I4096" s="1">
        <v>77</v>
      </c>
      <c r="J4096" s="1">
        <v>80</v>
      </c>
      <c r="K4096" s="1" t="s">
        <v>203</v>
      </c>
      <c r="L4096" s="1" t="s">
        <v>204</v>
      </c>
      <c r="M4096" s="1" t="s">
        <v>5721</v>
      </c>
      <c r="N4096" s="1">
        <v>44.0876293864996</v>
      </c>
      <c r="O4096" s="1">
        <v>-80.348071281552095</v>
      </c>
      <c r="Q4096" s="1" t="s">
        <v>5722</v>
      </c>
      <c r="R4096" s="1" t="s">
        <v>22</v>
      </c>
    </row>
    <row r="4097" spans="1:18" hidden="1" x14ac:dyDescent="0.3">
      <c r="A4097" s="1" t="s">
        <v>2941</v>
      </c>
      <c r="B4097" s="1" t="s">
        <v>2941</v>
      </c>
      <c r="C4097" s="1" t="s">
        <v>5719</v>
      </c>
      <c r="D4097" s="1">
        <v>199.5</v>
      </c>
      <c r="E4097" s="1" t="s">
        <v>5806</v>
      </c>
      <c r="F4097" s="1">
        <v>85</v>
      </c>
      <c r="G4097" s="1" t="str">
        <f t="shared" si="154"/>
        <v>85/133</v>
      </c>
      <c r="H4097" s="1">
        <v>1500</v>
      </c>
      <c r="I4097" s="1">
        <v>77</v>
      </c>
      <c r="J4097" s="1">
        <v>80</v>
      </c>
      <c r="K4097" s="1" t="s">
        <v>203</v>
      </c>
      <c r="L4097" s="1" t="s">
        <v>204</v>
      </c>
      <c r="M4097" s="1" t="s">
        <v>5721</v>
      </c>
      <c r="N4097" s="1">
        <v>44.089423000920803</v>
      </c>
      <c r="O4097" s="1">
        <v>-80.332170058458104</v>
      </c>
      <c r="Q4097" s="1" t="s">
        <v>5722</v>
      </c>
      <c r="R4097" s="1" t="s">
        <v>22</v>
      </c>
    </row>
    <row r="4098" spans="1:18" hidden="1" x14ac:dyDescent="0.3">
      <c r="A4098" s="1" t="s">
        <v>2941</v>
      </c>
      <c r="B4098" s="1" t="s">
        <v>2941</v>
      </c>
      <c r="C4098" s="1" t="s">
        <v>5719</v>
      </c>
      <c r="D4098" s="1">
        <v>199.5</v>
      </c>
      <c r="E4098" s="1" t="s">
        <v>5807</v>
      </c>
      <c r="F4098" s="1">
        <v>86</v>
      </c>
      <c r="G4098" s="1" t="str">
        <f t="shared" si="154"/>
        <v>86/133</v>
      </c>
      <c r="H4098" s="1">
        <v>1500</v>
      </c>
      <c r="I4098" s="1">
        <v>77</v>
      </c>
      <c r="J4098" s="1">
        <v>80</v>
      </c>
      <c r="K4098" s="1" t="s">
        <v>203</v>
      </c>
      <c r="L4098" s="1" t="s">
        <v>204</v>
      </c>
      <c r="M4098" s="1" t="s">
        <v>5721</v>
      </c>
      <c r="N4098" s="1">
        <v>44.0856798074797</v>
      </c>
      <c r="O4098" s="1">
        <v>-80.333813544987294</v>
      </c>
      <c r="Q4098" s="1" t="s">
        <v>5722</v>
      </c>
      <c r="R4098" s="1" t="s">
        <v>22</v>
      </c>
    </row>
    <row r="4099" spans="1:18" hidden="1" x14ac:dyDescent="0.3">
      <c r="A4099" s="1" t="s">
        <v>2941</v>
      </c>
      <c r="B4099" s="1" t="s">
        <v>2941</v>
      </c>
      <c r="C4099" s="1" t="s">
        <v>5719</v>
      </c>
      <c r="D4099" s="1">
        <v>199.5</v>
      </c>
      <c r="E4099" s="1" t="s">
        <v>5808</v>
      </c>
      <c r="F4099" s="1">
        <v>87</v>
      </c>
      <c r="G4099" s="1" t="str">
        <f t="shared" si="154"/>
        <v>87/133</v>
      </c>
      <c r="H4099" s="1">
        <v>1500</v>
      </c>
      <c r="I4099" s="1">
        <v>77</v>
      </c>
      <c r="J4099" s="1">
        <v>80</v>
      </c>
      <c r="K4099" s="1" t="s">
        <v>203</v>
      </c>
      <c r="L4099" s="1" t="s">
        <v>204</v>
      </c>
      <c r="M4099" s="1" t="s">
        <v>5721</v>
      </c>
      <c r="N4099" s="1">
        <v>44.083705102347899</v>
      </c>
      <c r="O4099" s="1">
        <v>-80.329756653392593</v>
      </c>
      <c r="Q4099" s="1" t="s">
        <v>5722</v>
      </c>
      <c r="R4099" s="1" t="s">
        <v>22</v>
      </c>
    </row>
    <row r="4100" spans="1:18" hidden="1" x14ac:dyDescent="0.3">
      <c r="A4100" s="1" t="s">
        <v>2941</v>
      </c>
      <c r="B4100" s="1" t="s">
        <v>2941</v>
      </c>
      <c r="C4100" s="1" t="s">
        <v>5719</v>
      </c>
      <c r="D4100" s="1">
        <v>199.5</v>
      </c>
      <c r="E4100" s="1" t="s">
        <v>5809</v>
      </c>
      <c r="F4100" s="1">
        <v>88</v>
      </c>
      <c r="G4100" s="1" t="str">
        <f t="shared" si="154"/>
        <v>88/133</v>
      </c>
      <c r="H4100" s="1">
        <v>1500</v>
      </c>
      <c r="I4100" s="1">
        <v>77</v>
      </c>
      <c r="J4100" s="1">
        <v>80</v>
      </c>
      <c r="K4100" s="1" t="s">
        <v>203</v>
      </c>
      <c r="L4100" s="1" t="s">
        <v>204</v>
      </c>
      <c r="M4100" s="1" t="s">
        <v>5721</v>
      </c>
      <c r="N4100" s="1">
        <v>44.080952482575697</v>
      </c>
      <c r="O4100" s="1">
        <v>-80.337110834736606</v>
      </c>
      <c r="Q4100" s="1" t="s">
        <v>5722</v>
      </c>
      <c r="R4100" s="1" t="s">
        <v>22</v>
      </c>
    </row>
    <row r="4101" spans="1:18" hidden="1" x14ac:dyDescent="0.3">
      <c r="A4101" s="1" t="s">
        <v>2941</v>
      </c>
      <c r="B4101" s="1" t="s">
        <v>2941</v>
      </c>
      <c r="C4101" s="1" t="s">
        <v>5719</v>
      </c>
      <c r="D4101" s="1">
        <v>199.5</v>
      </c>
      <c r="E4101" s="1" t="s">
        <v>5810</v>
      </c>
      <c r="F4101" s="1">
        <v>89</v>
      </c>
      <c r="G4101" s="1" t="str">
        <f t="shared" si="154"/>
        <v>89/133</v>
      </c>
      <c r="H4101" s="1">
        <v>1500</v>
      </c>
      <c r="I4101" s="1">
        <v>77</v>
      </c>
      <c r="J4101" s="1">
        <v>80</v>
      </c>
      <c r="K4101" s="1" t="s">
        <v>203</v>
      </c>
      <c r="L4101" s="1" t="s">
        <v>204</v>
      </c>
      <c r="M4101" s="1" t="s">
        <v>5721</v>
      </c>
      <c r="N4101" s="1">
        <v>44.077645413376203</v>
      </c>
      <c r="O4101" s="1">
        <v>-80.329089518942496</v>
      </c>
      <c r="Q4101" s="1" t="s">
        <v>5722</v>
      </c>
      <c r="R4101" s="1" t="s">
        <v>22</v>
      </c>
    </row>
    <row r="4102" spans="1:18" hidden="1" x14ac:dyDescent="0.3">
      <c r="A4102" s="1" t="s">
        <v>2941</v>
      </c>
      <c r="B4102" s="1" t="s">
        <v>2941</v>
      </c>
      <c r="C4102" s="1" t="s">
        <v>5719</v>
      </c>
      <c r="D4102" s="1">
        <v>199.5</v>
      </c>
      <c r="E4102" s="1" t="s">
        <v>5811</v>
      </c>
      <c r="F4102" s="1">
        <v>90</v>
      </c>
      <c r="G4102" s="1" t="str">
        <f t="shared" si="154"/>
        <v>90/133</v>
      </c>
      <c r="H4102" s="1">
        <v>1500</v>
      </c>
      <c r="I4102" s="1">
        <v>77</v>
      </c>
      <c r="J4102" s="1">
        <v>80</v>
      </c>
      <c r="K4102" s="1" t="s">
        <v>203</v>
      </c>
      <c r="L4102" s="1" t="s">
        <v>204</v>
      </c>
      <c r="M4102" s="1" t="s">
        <v>5721</v>
      </c>
      <c r="N4102" s="1">
        <v>44.075148908939099</v>
      </c>
      <c r="O4102" s="1">
        <v>-80.328250327496406</v>
      </c>
      <c r="Q4102" s="1" t="s">
        <v>5722</v>
      </c>
      <c r="R4102" s="1" t="s">
        <v>22</v>
      </c>
    </row>
    <row r="4103" spans="1:18" hidden="1" x14ac:dyDescent="0.3">
      <c r="A4103" s="1" t="s">
        <v>2941</v>
      </c>
      <c r="B4103" s="1" t="s">
        <v>2941</v>
      </c>
      <c r="C4103" s="1" t="s">
        <v>5719</v>
      </c>
      <c r="D4103" s="1">
        <v>199.5</v>
      </c>
      <c r="E4103" s="1" t="s">
        <v>5812</v>
      </c>
      <c r="F4103" s="1">
        <v>91</v>
      </c>
      <c r="G4103" s="1" t="str">
        <f t="shared" si="154"/>
        <v>91/133</v>
      </c>
      <c r="H4103" s="1">
        <v>1500</v>
      </c>
      <c r="I4103" s="1">
        <v>77</v>
      </c>
      <c r="J4103" s="1">
        <v>80</v>
      </c>
      <c r="K4103" s="1" t="s">
        <v>203</v>
      </c>
      <c r="L4103" s="1" t="s">
        <v>204</v>
      </c>
      <c r="M4103" s="1" t="s">
        <v>5721</v>
      </c>
      <c r="N4103" s="1">
        <v>44.073106106039099</v>
      </c>
      <c r="O4103" s="1">
        <v>-80.315642273452994</v>
      </c>
      <c r="Q4103" s="1" t="s">
        <v>5722</v>
      </c>
      <c r="R4103" s="1" t="s">
        <v>22</v>
      </c>
    </row>
    <row r="4104" spans="1:18" hidden="1" x14ac:dyDescent="0.3">
      <c r="A4104" s="1" t="s">
        <v>2941</v>
      </c>
      <c r="B4104" s="1" t="s">
        <v>2941</v>
      </c>
      <c r="C4104" s="1" t="s">
        <v>5719</v>
      </c>
      <c r="D4104" s="1">
        <v>199.5</v>
      </c>
      <c r="E4104" s="1" t="s">
        <v>5813</v>
      </c>
      <c r="F4104" s="1">
        <v>92</v>
      </c>
      <c r="G4104" s="1" t="str">
        <f t="shared" si="154"/>
        <v>92/133</v>
      </c>
      <c r="H4104" s="1">
        <v>1500</v>
      </c>
      <c r="I4104" s="1">
        <v>77</v>
      </c>
      <c r="J4104" s="1">
        <v>80</v>
      </c>
      <c r="K4104" s="1" t="s">
        <v>203</v>
      </c>
      <c r="L4104" s="1" t="s">
        <v>204</v>
      </c>
      <c r="M4104" s="1" t="s">
        <v>5721</v>
      </c>
      <c r="N4104" s="1">
        <v>44.070784716537403</v>
      </c>
      <c r="O4104" s="1">
        <v>-80.316015976639406</v>
      </c>
      <c r="Q4104" s="1" t="s">
        <v>5722</v>
      </c>
      <c r="R4104" s="1" t="s">
        <v>22</v>
      </c>
    </row>
    <row r="4105" spans="1:18" hidden="1" x14ac:dyDescent="0.3">
      <c r="A4105" s="1" t="s">
        <v>2941</v>
      </c>
      <c r="B4105" s="1" t="s">
        <v>2941</v>
      </c>
      <c r="C4105" s="1" t="s">
        <v>5719</v>
      </c>
      <c r="D4105" s="1">
        <v>199.5</v>
      </c>
      <c r="E4105" s="1" t="s">
        <v>5814</v>
      </c>
      <c r="F4105" s="1">
        <v>93</v>
      </c>
      <c r="G4105" s="1" t="str">
        <f t="shared" si="154"/>
        <v>93/133</v>
      </c>
      <c r="H4105" s="1">
        <v>1500</v>
      </c>
      <c r="I4105" s="1">
        <v>77</v>
      </c>
      <c r="J4105" s="1">
        <v>80</v>
      </c>
      <c r="K4105" s="1" t="s">
        <v>203</v>
      </c>
      <c r="L4105" s="1" t="s">
        <v>204</v>
      </c>
      <c r="M4105" s="1" t="s">
        <v>5721</v>
      </c>
      <c r="N4105" s="1">
        <v>44.068282686808203</v>
      </c>
      <c r="O4105" s="1">
        <v>-80.316733092643204</v>
      </c>
      <c r="Q4105" s="1" t="s">
        <v>5722</v>
      </c>
      <c r="R4105" s="1" t="s">
        <v>22</v>
      </c>
    </row>
    <row r="4106" spans="1:18" hidden="1" x14ac:dyDescent="0.3">
      <c r="A4106" s="1" t="s">
        <v>2941</v>
      </c>
      <c r="B4106" s="1" t="s">
        <v>2941</v>
      </c>
      <c r="C4106" s="1" t="s">
        <v>5719</v>
      </c>
      <c r="D4106" s="1">
        <v>199.5</v>
      </c>
      <c r="E4106" s="1" t="s">
        <v>5815</v>
      </c>
      <c r="F4106" s="1">
        <v>94</v>
      </c>
      <c r="G4106" s="1" t="str">
        <f t="shared" si="154"/>
        <v>94/133</v>
      </c>
      <c r="H4106" s="1">
        <v>1500</v>
      </c>
      <c r="I4106" s="1">
        <v>77</v>
      </c>
      <c r="J4106" s="1">
        <v>80</v>
      </c>
      <c r="K4106" s="1" t="s">
        <v>203</v>
      </c>
      <c r="L4106" s="1" t="s">
        <v>204</v>
      </c>
      <c r="M4106" s="1" t="s">
        <v>5721</v>
      </c>
      <c r="N4106" s="1">
        <v>44.064468161561599</v>
      </c>
      <c r="O4106" s="1">
        <v>-80.302635942038407</v>
      </c>
      <c r="Q4106" s="1" t="s">
        <v>5722</v>
      </c>
      <c r="R4106" s="1" t="s">
        <v>22</v>
      </c>
    </row>
    <row r="4107" spans="1:18" hidden="1" x14ac:dyDescent="0.3">
      <c r="A4107" s="1" t="s">
        <v>2941</v>
      </c>
      <c r="B4107" s="1" t="s">
        <v>2941</v>
      </c>
      <c r="C4107" s="1" t="s">
        <v>5719</v>
      </c>
      <c r="D4107" s="1">
        <v>199.5</v>
      </c>
      <c r="E4107" s="1" t="s">
        <v>5816</v>
      </c>
      <c r="F4107" s="1">
        <v>95</v>
      </c>
      <c r="G4107" s="1" t="str">
        <f t="shared" si="154"/>
        <v>95/133</v>
      </c>
      <c r="H4107" s="1">
        <v>1500</v>
      </c>
      <c r="I4107" s="1">
        <v>77</v>
      </c>
      <c r="J4107" s="1">
        <v>80</v>
      </c>
      <c r="K4107" s="1" t="s">
        <v>203</v>
      </c>
      <c r="L4107" s="1" t="s">
        <v>204</v>
      </c>
      <c r="M4107" s="1" t="s">
        <v>5721</v>
      </c>
      <c r="N4107" s="1">
        <v>44.062275837821602</v>
      </c>
      <c r="O4107" s="1">
        <v>-80.303440184988304</v>
      </c>
      <c r="Q4107" s="1" t="s">
        <v>5722</v>
      </c>
      <c r="R4107" s="1" t="s">
        <v>22</v>
      </c>
    </row>
    <row r="4108" spans="1:18" hidden="1" x14ac:dyDescent="0.3">
      <c r="A4108" s="1" t="s">
        <v>2941</v>
      </c>
      <c r="B4108" s="1" t="s">
        <v>2941</v>
      </c>
      <c r="C4108" s="1" t="s">
        <v>5719</v>
      </c>
      <c r="D4108" s="1">
        <v>199.5</v>
      </c>
      <c r="E4108" s="1" t="s">
        <v>5817</v>
      </c>
      <c r="F4108" s="1">
        <v>96</v>
      </c>
      <c r="G4108" s="1" t="str">
        <f t="shared" si="154"/>
        <v>96/133</v>
      </c>
      <c r="H4108" s="1">
        <v>1500</v>
      </c>
      <c r="I4108" s="1">
        <v>77</v>
      </c>
      <c r="J4108" s="1">
        <v>80</v>
      </c>
      <c r="K4108" s="1" t="s">
        <v>203</v>
      </c>
      <c r="L4108" s="1" t="s">
        <v>204</v>
      </c>
      <c r="M4108" s="1" t="s">
        <v>5721</v>
      </c>
      <c r="N4108" s="1">
        <v>44.089297763575402</v>
      </c>
      <c r="O4108" s="1">
        <v>-80.369828452598995</v>
      </c>
      <c r="Q4108" s="1" t="s">
        <v>5722</v>
      </c>
      <c r="R4108" s="1" t="s">
        <v>22</v>
      </c>
    </row>
    <row r="4109" spans="1:18" hidden="1" x14ac:dyDescent="0.3">
      <c r="A4109" s="1" t="s">
        <v>2941</v>
      </c>
      <c r="B4109" s="1" t="s">
        <v>2941</v>
      </c>
      <c r="C4109" s="1" t="s">
        <v>5719</v>
      </c>
      <c r="D4109" s="1">
        <v>199.5</v>
      </c>
      <c r="E4109" s="1" t="s">
        <v>5818</v>
      </c>
      <c r="F4109" s="1">
        <v>97</v>
      </c>
      <c r="G4109" s="1" t="str">
        <f t="shared" ref="G4109:G4140" si="155">F4109&amp;"/"&amp;133</f>
        <v>97/133</v>
      </c>
      <c r="H4109" s="1">
        <v>1500</v>
      </c>
      <c r="I4109" s="1">
        <v>77</v>
      </c>
      <c r="J4109" s="1">
        <v>80</v>
      </c>
      <c r="K4109" s="1" t="s">
        <v>203</v>
      </c>
      <c r="L4109" s="1" t="s">
        <v>204</v>
      </c>
      <c r="M4109" s="1" t="s">
        <v>5721</v>
      </c>
      <c r="N4109" s="1">
        <v>44.085858977156498</v>
      </c>
      <c r="O4109" s="1">
        <v>-80.368997441270906</v>
      </c>
      <c r="Q4109" s="1" t="s">
        <v>5722</v>
      </c>
      <c r="R4109" s="1" t="s">
        <v>22</v>
      </c>
    </row>
    <row r="4110" spans="1:18" hidden="1" x14ac:dyDescent="0.3">
      <c r="A4110" s="1" t="s">
        <v>2941</v>
      </c>
      <c r="B4110" s="1" t="s">
        <v>2941</v>
      </c>
      <c r="C4110" s="1" t="s">
        <v>5719</v>
      </c>
      <c r="D4110" s="1">
        <v>199.5</v>
      </c>
      <c r="E4110" s="1" t="s">
        <v>5819</v>
      </c>
      <c r="F4110" s="1">
        <v>98</v>
      </c>
      <c r="G4110" s="1" t="str">
        <f t="shared" si="155"/>
        <v>98/133</v>
      </c>
      <c r="H4110" s="1">
        <v>1500</v>
      </c>
      <c r="I4110" s="1">
        <v>77</v>
      </c>
      <c r="J4110" s="1">
        <v>80</v>
      </c>
      <c r="K4110" s="1" t="s">
        <v>203</v>
      </c>
      <c r="L4110" s="1" t="s">
        <v>204</v>
      </c>
      <c r="M4110" s="1" t="s">
        <v>5721</v>
      </c>
      <c r="N4110" s="1">
        <v>44.080535543885702</v>
      </c>
      <c r="O4110" s="1">
        <v>-80.355742997645706</v>
      </c>
      <c r="Q4110" s="1" t="s">
        <v>5722</v>
      </c>
      <c r="R4110" s="1" t="s">
        <v>22</v>
      </c>
    </row>
    <row r="4111" spans="1:18" hidden="1" x14ac:dyDescent="0.3">
      <c r="A4111" s="1" t="s">
        <v>2941</v>
      </c>
      <c r="B4111" s="1" t="s">
        <v>2941</v>
      </c>
      <c r="C4111" s="1" t="s">
        <v>5719</v>
      </c>
      <c r="D4111" s="1">
        <v>199.5</v>
      </c>
      <c r="E4111" s="1" t="s">
        <v>5820</v>
      </c>
      <c r="F4111" s="1">
        <v>99</v>
      </c>
      <c r="G4111" s="1" t="str">
        <f t="shared" si="155"/>
        <v>99/133</v>
      </c>
      <c r="H4111" s="1">
        <v>1500</v>
      </c>
      <c r="I4111" s="1">
        <v>77</v>
      </c>
      <c r="J4111" s="1">
        <v>80</v>
      </c>
      <c r="K4111" s="1" t="s">
        <v>203</v>
      </c>
      <c r="L4111" s="1" t="s">
        <v>204</v>
      </c>
      <c r="M4111" s="1" t="s">
        <v>5721</v>
      </c>
      <c r="N4111" s="1">
        <v>44.076838769946797</v>
      </c>
      <c r="O4111" s="1">
        <v>-80.359537133841201</v>
      </c>
      <c r="Q4111" s="1" t="s">
        <v>5722</v>
      </c>
      <c r="R4111" s="1" t="s">
        <v>22</v>
      </c>
    </row>
    <row r="4112" spans="1:18" hidden="1" x14ac:dyDescent="0.3">
      <c r="A4112" s="1" t="s">
        <v>2941</v>
      </c>
      <c r="B4112" s="1" t="s">
        <v>2941</v>
      </c>
      <c r="C4112" s="1" t="s">
        <v>5719</v>
      </c>
      <c r="D4112" s="1">
        <v>199.5</v>
      </c>
      <c r="E4112" s="1" t="s">
        <v>5821</v>
      </c>
      <c r="F4112" s="1">
        <v>100</v>
      </c>
      <c r="G4112" s="1" t="str">
        <f t="shared" si="155"/>
        <v>100/133</v>
      </c>
      <c r="H4112" s="1">
        <v>1500</v>
      </c>
      <c r="I4112" s="1">
        <v>77</v>
      </c>
      <c r="J4112" s="1">
        <v>80</v>
      </c>
      <c r="K4112" s="1" t="s">
        <v>203</v>
      </c>
      <c r="L4112" s="1" t="s">
        <v>204</v>
      </c>
      <c r="M4112" s="1" t="s">
        <v>5721</v>
      </c>
      <c r="N4112" s="1">
        <v>44.075974917077502</v>
      </c>
      <c r="O4112" s="1">
        <v>-80.351730859677403</v>
      </c>
      <c r="Q4112" s="1" t="s">
        <v>5722</v>
      </c>
      <c r="R4112" s="1" t="s">
        <v>22</v>
      </c>
    </row>
    <row r="4113" spans="1:18" hidden="1" x14ac:dyDescent="0.3">
      <c r="A4113" s="1" t="s">
        <v>2941</v>
      </c>
      <c r="B4113" s="1" t="s">
        <v>2941</v>
      </c>
      <c r="C4113" s="1" t="s">
        <v>5719</v>
      </c>
      <c r="D4113" s="1">
        <v>199.5</v>
      </c>
      <c r="E4113" s="1" t="s">
        <v>5822</v>
      </c>
      <c r="F4113" s="1">
        <v>101</v>
      </c>
      <c r="G4113" s="1" t="str">
        <f t="shared" si="155"/>
        <v>101/133</v>
      </c>
      <c r="H4113" s="1">
        <v>1500</v>
      </c>
      <c r="I4113" s="1">
        <v>77</v>
      </c>
      <c r="J4113" s="1">
        <v>80</v>
      </c>
      <c r="K4113" s="1" t="s">
        <v>203</v>
      </c>
      <c r="L4113" s="1" t="s">
        <v>204</v>
      </c>
      <c r="M4113" s="1" t="s">
        <v>5721</v>
      </c>
      <c r="N4113" s="1">
        <v>44.072225571569</v>
      </c>
      <c r="O4113" s="1">
        <v>-80.351397870310706</v>
      </c>
      <c r="Q4113" s="1" t="s">
        <v>5722</v>
      </c>
      <c r="R4113" s="1" t="s">
        <v>22</v>
      </c>
    </row>
    <row r="4114" spans="1:18" hidden="1" x14ac:dyDescent="0.3">
      <c r="A4114" s="1" t="s">
        <v>2941</v>
      </c>
      <c r="B4114" s="1" t="s">
        <v>2941</v>
      </c>
      <c r="C4114" s="1" t="s">
        <v>5719</v>
      </c>
      <c r="D4114" s="1">
        <v>199.5</v>
      </c>
      <c r="E4114" s="1" t="s">
        <v>5823</v>
      </c>
      <c r="F4114" s="1">
        <v>102</v>
      </c>
      <c r="G4114" s="1" t="str">
        <f t="shared" si="155"/>
        <v>102/133</v>
      </c>
      <c r="H4114" s="1">
        <v>1500</v>
      </c>
      <c r="I4114" s="1">
        <v>77</v>
      </c>
      <c r="J4114" s="1">
        <v>80</v>
      </c>
      <c r="K4114" s="1" t="s">
        <v>203</v>
      </c>
      <c r="L4114" s="1" t="s">
        <v>204</v>
      </c>
      <c r="M4114" s="1" t="s">
        <v>5721</v>
      </c>
      <c r="N4114" s="1">
        <v>44.069564372806099</v>
      </c>
      <c r="O4114" s="1">
        <v>-80.347913831625306</v>
      </c>
      <c r="Q4114" s="1" t="s">
        <v>5722</v>
      </c>
      <c r="R4114" s="1" t="s">
        <v>22</v>
      </c>
    </row>
    <row r="4115" spans="1:18" hidden="1" x14ac:dyDescent="0.3">
      <c r="A4115" s="1" t="s">
        <v>2941</v>
      </c>
      <c r="B4115" s="1" t="s">
        <v>2941</v>
      </c>
      <c r="C4115" s="1" t="s">
        <v>5719</v>
      </c>
      <c r="D4115" s="1">
        <v>199.5</v>
      </c>
      <c r="E4115" s="1" t="s">
        <v>5824</v>
      </c>
      <c r="F4115" s="1">
        <v>103</v>
      </c>
      <c r="G4115" s="1" t="str">
        <f t="shared" si="155"/>
        <v>103/133</v>
      </c>
      <c r="H4115" s="1">
        <v>1500</v>
      </c>
      <c r="I4115" s="1">
        <v>77</v>
      </c>
      <c r="J4115" s="1">
        <v>80</v>
      </c>
      <c r="K4115" s="1" t="s">
        <v>203</v>
      </c>
      <c r="L4115" s="1" t="s">
        <v>204</v>
      </c>
      <c r="M4115" s="1" t="s">
        <v>5721</v>
      </c>
      <c r="N4115" s="1">
        <v>44.066281116117601</v>
      </c>
      <c r="O4115" s="1">
        <v>-80.3296585323465</v>
      </c>
      <c r="Q4115" s="1" t="s">
        <v>5722</v>
      </c>
      <c r="R4115" s="1" t="s">
        <v>22</v>
      </c>
    </row>
    <row r="4116" spans="1:18" hidden="1" x14ac:dyDescent="0.3">
      <c r="A4116" s="1" t="s">
        <v>2941</v>
      </c>
      <c r="B4116" s="1" t="s">
        <v>2941</v>
      </c>
      <c r="C4116" s="1" t="s">
        <v>5719</v>
      </c>
      <c r="D4116" s="1">
        <v>199.5</v>
      </c>
      <c r="E4116" s="1" t="s">
        <v>5825</v>
      </c>
      <c r="F4116" s="1">
        <v>104</v>
      </c>
      <c r="G4116" s="1" t="str">
        <f t="shared" si="155"/>
        <v>104/133</v>
      </c>
      <c r="H4116" s="1">
        <v>1500</v>
      </c>
      <c r="I4116" s="1">
        <v>77</v>
      </c>
      <c r="J4116" s="1">
        <v>80</v>
      </c>
      <c r="K4116" s="1" t="s">
        <v>203</v>
      </c>
      <c r="L4116" s="1" t="s">
        <v>204</v>
      </c>
      <c r="M4116" s="1" t="s">
        <v>5721</v>
      </c>
      <c r="N4116" s="1">
        <v>44.064430384278097</v>
      </c>
      <c r="O4116" s="1">
        <v>-80.332238361225507</v>
      </c>
      <c r="Q4116" s="1" t="s">
        <v>5722</v>
      </c>
      <c r="R4116" s="1" t="s">
        <v>22</v>
      </c>
    </row>
    <row r="4117" spans="1:18" hidden="1" x14ac:dyDescent="0.3">
      <c r="A4117" s="1" t="s">
        <v>2941</v>
      </c>
      <c r="B4117" s="1" t="s">
        <v>2941</v>
      </c>
      <c r="C4117" s="1" t="s">
        <v>5719</v>
      </c>
      <c r="D4117" s="1">
        <v>199.5</v>
      </c>
      <c r="E4117" s="1" t="s">
        <v>5826</v>
      </c>
      <c r="F4117" s="1">
        <v>105</v>
      </c>
      <c r="G4117" s="1" t="str">
        <f t="shared" si="155"/>
        <v>105/133</v>
      </c>
      <c r="H4117" s="1">
        <v>1500</v>
      </c>
      <c r="I4117" s="1">
        <v>77</v>
      </c>
      <c r="J4117" s="1">
        <v>80</v>
      </c>
      <c r="K4117" s="1" t="s">
        <v>203</v>
      </c>
      <c r="L4117" s="1" t="s">
        <v>204</v>
      </c>
      <c r="M4117" s="1" t="s">
        <v>5721</v>
      </c>
      <c r="N4117" s="1">
        <v>44.062068357763899</v>
      </c>
      <c r="O4117" s="1">
        <v>-80.335049254297999</v>
      </c>
      <c r="Q4117" s="1" t="s">
        <v>5722</v>
      </c>
      <c r="R4117" s="1" t="s">
        <v>22</v>
      </c>
    </row>
    <row r="4118" spans="1:18" hidden="1" x14ac:dyDescent="0.3">
      <c r="A4118" s="1" t="s">
        <v>2941</v>
      </c>
      <c r="B4118" s="1" t="s">
        <v>2941</v>
      </c>
      <c r="C4118" s="1" t="s">
        <v>5719</v>
      </c>
      <c r="D4118" s="1">
        <v>199.5</v>
      </c>
      <c r="E4118" s="1" t="s">
        <v>5827</v>
      </c>
      <c r="F4118" s="1">
        <v>106</v>
      </c>
      <c r="G4118" s="1" t="str">
        <f t="shared" si="155"/>
        <v>106/133</v>
      </c>
      <c r="H4118" s="1">
        <v>1500</v>
      </c>
      <c r="I4118" s="1">
        <v>77</v>
      </c>
      <c r="J4118" s="1">
        <v>80</v>
      </c>
      <c r="K4118" s="1" t="s">
        <v>203</v>
      </c>
      <c r="L4118" s="1" t="s">
        <v>204</v>
      </c>
      <c r="M4118" s="1" t="s">
        <v>5721</v>
      </c>
      <c r="N4118" s="1">
        <v>44.060835073033097</v>
      </c>
      <c r="O4118" s="1">
        <v>-80.332849263482998</v>
      </c>
      <c r="Q4118" s="1" t="s">
        <v>5722</v>
      </c>
      <c r="R4118" s="1" t="s">
        <v>22</v>
      </c>
    </row>
    <row r="4119" spans="1:18" hidden="1" x14ac:dyDescent="0.3">
      <c r="A4119" s="1" t="s">
        <v>2941</v>
      </c>
      <c r="B4119" s="1" t="s">
        <v>2941</v>
      </c>
      <c r="C4119" s="1" t="s">
        <v>5719</v>
      </c>
      <c r="D4119" s="1">
        <v>199.5</v>
      </c>
      <c r="E4119" s="1" t="s">
        <v>5828</v>
      </c>
      <c r="F4119" s="1">
        <v>107</v>
      </c>
      <c r="G4119" s="1" t="str">
        <f t="shared" si="155"/>
        <v>107/133</v>
      </c>
      <c r="H4119" s="1">
        <v>1500</v>
      </c>
      <c r="I4119" s="1">
        <v>77</v>
      </c>
      <c r="J4119" s="1">
        <v>80</v>
      </c>
      <c r="K4119" s="1" t="s">
        <v>203</v>
      </c>
      <c r="L4119" s="1" t="s">
        <v>204</v>
      </c>
      <c r="M4119" s="1" t="s">
        <v>5721</v>
      </c>
      <c r="N4119" s="1">
        <v>44.059127336619802</v>
      </c>
      <c r="O4119" s="1">
        <v>-80.329902484357703</v>
      </c>
      <c r="Q4119" s="1" t="s">
        <v>5722</v>
      </c>
      <c r="R4119" s="1" t="s">
        <v>22</v>
      </c>
    </row>
    <row r="4120" spans="1:18" hidden="1" x14ac:dyDescent="0.3">
      <c r="A4120" s="1" t="s">
        <v>2941</v>
      </c>
      <c r="B4120" s="1" t="s">
        <v>2941</v>
      </c>
      <c r="C4120" s="1" t="s">
        <v>5719</v>
      </c>
      <c r="D4120" s="1">
        <v>199.5</v>
      </c>
      <c r="E4120" s="1" t="s">
        <v>5829</v>
      </c>
      <c r="F4120" s="1">
        <v>108</v>
      </c>
      <c r="G4120" s="1" t="str">
        <f t="shared" si="155"/>
        <v>108/133</v>
      </c>
      <c r="H4120" s="1">
        <v>1500</v>
      </c>
      <c r="I4120" s="1">
        <v>77</v>
      </c>
      <c r="J4120" s="1">
        <v>80</v>
      </c>
      <c r="K4120" s="1" t="s">
        <v>203</v>
      </c>
      <c r="L4120" s="1" t="s">
        <v>204</v>
      </c>
      <c r="M4120" s="1" t="s">
        <v>5721</v>
      </c>
      <c r="N4120" s="1">
        <v>44.057441153471103</v>
      </c>
      <c r="O4120" s="1">
        <v>-80.327010548673599</v>
      </c>
      <c r="Q4120" s="1" t="s">
        <v>5722</v>
      </c>
      <c r="R4120" s="1" t="s">
        <v>22</v>
      </c>
    </row>
    <row r="4121" spans="1:18" hidden="1" x14ac:dyDescent="0.3">
      <c r="A4121" s="1" t="s">
        <v>2941</v>
      </c>
      <c r="B4121" s="1" t="s">
        <v>2941</v>
      </c>
      <c r="C4121" s="1" t="s">
        <v>5719</v>
      </c>
      <c r="D4121" s="1">
        <v>199.5</v>
      </c>
      <c r="E4121" s="1" t="s">
        <v>5830</v>
      </c>
      <c r="F4121" s="1">
        <v>109</v>
      </c>
      <c r="G4121" s="1" t="str">
        <f t="shared" si="155"/>
        <v>109/133</v>
      </c>
      <c r="H4121" s="1">
        <v>1500</v>
      </c>
      <c r="I4121" s="1">
        <v>77</v>
      </c>
      <c r="J4121" s="1">
        <v>80</v>
      </c>
      <c r="K4121" s="1" t="s">
        <v>203</v>
      </c>
      <c r="L4121" s="1" t="s">
        <v>204</v>
      </c>
      <c r="M4121" s="1" t="s">
        <v>5721</v>
      </c>
      <c r="N4121" s="1">
        <v>44.061131549631703</v>
      </c>
      <c r="O4121" s="1">
        <v>-80.362226097578699</v>
      </c>
      <c r="Q4121" s="1" t="s">
        <v>5722</v>
      </c>
      <c r="R4121" s="1" t="s">
        <v>22</v>
      </c>
    </row>
    <row r="4122" spans="1:18" hidden="1" x14ac:dyDescent="0.3">
      <c r="A4122" s="1" t="s">
        <v>2941</v>
      </c>
      <c r="B4122" s="1" t="s">
        <v>2941</v>
      </c>
      <c r="C4122" s="1" t="s">
        <v>5719</v>
      </c>
      <c r="D4122" s="1">
        <v>199.5</v>
      </c>
      <c r="E4122" s="1" t="s">
        <v>5831</v>
      </c>
      <c r="F4122" s="1">
        <v>110</v>
      </c>
      <c r="G4122" s="1" t="str">
        <f t="shared" si="155"/>
        <v>110/133</v>
      </c>
      <c r="H4122" s="1">
        <v>1500</v>
      </c>
      <c r="I4122" s="1">
        <v>77</v>
      </c>
      <c r="J4122" s="1">
        <v>80</v>
      </c>
      <c r="K4122" s="1" t="s">
        <v>203</v>
      </c>
      <c r="L4122" s="1" t="s">
        <v>204</v>
      </c>
      <c r="M4122" s="1" t="s">
        <v>5721</v>
      </c>
      <c r="N4122" s="1">
        <v>44.057963611004702</v>
      </c>
      <c r="O4122" s="1">
        <v>-80.363722373941201</v>
      </c>
      <c r="Q4122" s="1" t="s">
        <v>5722</v>
      </c>
      <c r="R4122" s="1" t="s">
        <v>22</v>
      </c>
    </row>
    <row r="4123" spans="1:18" hidden="1" x14ac:dyDescent="0.3">
      <c r="A4123" s="1" t="s">
        <v>2941</v>
      </c>
      <c r="B4123" s="1" t="s">
        <v>2941</v>
      </c>
      <c r="C4123" s="1" t="s">
        <v>5719</v>
      </c>
      <c r="D4123" s="1">
        <v>199.5</v>
      </c>
      <c r="E4123" s="1" t="s">
        <v>5832</v>
      </c>
      <c r="F4123" s="1">
        <v>111</v>
      </c>
      <c r="G4123" s="1" t="str">
        <f t="shared" si="155"/>
        <v>111/133</v>
      </c>
      <c r="H4123" s="1">
        <v>1500</v>
      </c>
      <c r="I4123" s="1">
        <v>77</v>
      </c>
      <c r="J4123" s="1">
        <v>80</v>
      </c>
      <c r="K4123" s="1" t="s">
        <v>203</v>
      </c>
      <c r="L4123" s="1" t="s">
        <v>204</v>
      </c>
      <c r="M4123" s="1" t="s">
        <v>5721</v>
      </c>
      <c r="N4123" s="1">
        <v>44.0409677409125</v>
      </c>
      <c r="O4123" s="1">
        <v>-80.3234140919308</v>
      </c>
      <c r="Q4123" s="1" t="s">
        <v>5722</v>
      </c>
      <c r="R4123" s="1" t="s">
        <v>22</v>
      </c>
    </row>
    <row r="4124" spans="1:18" hidden="1" x14ac:dyDescent="0.3">
      <c r="A4124" s="1" t="s">
        <v>2941</v>
      </c>
      <c r="B4124" s="1" t="s">
        <v>2941</v>
      </c>
      <c r="C4124" s="1" t="s">
        <v>5719</v>
      </c>
      <c r="D4124" s="1">
        <v>199.5</v>
      </c>
      <c r="E4124" s="1" t="s">
        <v>5833</v>
      </c>
      <c r="F4124" s="1">
        <v>112</v>
      </c>
      <c r="G4124" s="1" t="str">
        <f t="shared" si="155"/>
        <v>112/133</v>
      </c>
      <c r="H4124" s="1">
        <v>1500</v>
      </c>
      <c r="I4124" s="1">
        <v>77</v>
      </c>
      <c r="J4124" s="1">
        <v>80</v>
      </c>
      <c r="K4124" s="1" t="s">
        <v>203</v>
      </c>
      <c r="L4124" s="1" t="s">
        <v>204</v>
      </c>
      <c r="M4124" s="1" t="s">
        <v>5721</v>
      </c>
      <c r="N4124" s="1">
        <v>44.038348863370501</v>
      </c>
      <c r="O4124" s="1">
        <v>-80.320929097083194</v>
      </c>
      <c r="Q4124" s="1" t="s">
        <v>5722</v>
      </c>
      <c r="R4124" s="1" t="s">
        <v>22</v>
      </c>
    </row>
    <row r="4125" spans="1:18" hidden="1" x14ac:dyDescent="0.3">
      <c r="A4125" s="1" t="s">
        <v>2941</v>
      </c>
      <c r="B4125" s="1" t="s">
        <v>2941</v>
      </c>
      <c r="C4125" s="1" t="s">
        <v>5719</v>
      </c>
      <c r="D4125" s="1">
        <v>199.5</v>
      </c>
      <c r="E4125" s="1" t="s">
        <v>5834</v>
      </c>
      <c r="F4125" s="1">
        <v>113</v>
      </c>
      <c r="G4125" s="1" t="str">
        <f t="shared" si="155"/>
        <v>113/133</v>
      </c>
      <c r="H4125" s="1">
        <v>1500</v>
      </c>
      <c r="I4125" s="1">
        <v>77</v>
      </c>
      <c r="J4125" s="1">
        <v>80</v>
      </c>
      <c r="K4125" s="1" t="s">
        <v>203</v>
      </c>
      <c r="L4125" s="1" t="s">
        <v>204</v>
      </c>
      <c r="M4125" s="1" t="s">
        <v>5721</v>
      </c>
      <c r="N4125" s="1">
        <v>44.0359486166452</v>
      </c>
      <c r="O4125" s="1">
        <v>-80.325959812558196</v>
      </c>
      <c r="Q4125" s="1" t="s">
        <v>5722</v>
      </c>
      <c r="R4125" s="1" t="s">
        <v>22</v>
      </c>
    </row>
    <row r="4126" spans="1:18" hidden="1" x14ac:dyDescent="0.3">
      <c r="A4126" s="1" t="s">
        <v>2941</v>
      </c>
      <c r="B4126" s="1" t="s">
        <v>2941</v>
      </c>
      <c r="C4126" s="1" t="s">
        <v>5719</v>
      </c>
      <c r="D4126" s="1">
        <v>199.5</v>
      </c>
      <c r="E4126" s="1" t="s">
        <v>5835</v>
      </c>
      <c r="F4126" s="1">
        <v>114</v>
      </c>
      <c r="G4126" s="1" t="str">
        <f t="shared" si="155"/>
        <v>114/133</v>
      </c>
      <c r="H4126" s="1">
        <v>1500</v>
      </c>
      <c r="I4126" s="1">
        <v>77</v>
      </c>
      <c r="J4126" s="1">
        <v>80</v>
      </c>
      <c r="K4126" s="1" t="s">
        <v>203</v>
      </c>
      <c r="L4126" s="1" t="s">
        <v>204</v>
      </c>
      <c r="M4126" s="1" t="s">
        <v>5721</v>
      </c>
      <c r="N4126" s="1">
        <v>44.0316928424389</v>
      </c>
      <c r="O4126" s="1">
        <v>-80.318793927760694</v>
      </c>
      <c r="Q4126" s="1" t="s">
        <v>5722</v>
      </c>
      <c r="R4126" s="1" t="s">
        <v>22</v>
      </c>
    </row>
    <row r="4127" spans="1:18" hidden="1" x14ac:dyDescent="0.3">
      <c r="A4127" s="1" t="s">
        <v>2941</v>
      </c>
      <c r="B4127" s="1" t="s">
        <v>2941</v>
      </c>
      <c r="C4127" s="1" t="s">
        <v>5719</v>
      </c>
      <c r="D4127" s="1">
        <v>199.5</v>
      </c>
      <c r="E4127" s="1" t="s">
        <v>5836</v>
      </c>
      <c r="F4127" s="1">
        <v>115</v>
      </c>
      <c r="G4127" s="1" t="str">
        <f t="shared" si="155"/>
        <v>115/133</v>
      </c>
      <c r="H4127" s="1">
        <v>1500</v>
      </c>
      <c r="I4127" s="1">
        <v>77</v>
      </c>
      <c r="J4127" s="1">
        <v>80</v>
      </c>
      <c r="K4127" s="1" t="s">
        <v>203</v>
      </c>
      <c r="L4127" s="1" t="s">
        <v>204</v>
      </c>
      <c r="M4127" s="1" t="s">
        <v>5721</v>
      </c>
      <c r="N4127" s="1">
        <v>44.026409893288097</v>
      </c>
      <c r="O4127" s="1">
        <v>-80.319590061349501</v>
      </c>
      <c r="Q4127" s="1" t="s">
        <v>5722</v>
      </c>
      <c r="R4127" s="1" t="s">
        <v>22</v>
      </c>
    </row>
    <row r="4128" spans="1:18" hidden="1" x14ac:dyDescent="0.3">
      <c r="A4128" s="1" t="s">
        <v>2941</v>
      </c>
      <c r="B4128" s="1" t="s">
        <v>2941</v>
      </c>
      <c r="C4128" s="1" t="s">
        <v>5719</v>
      </c>
      <c r="D4128" s="1">
        <v>199.5</v>
      </c>
      <c r="E4128" s="1" t="s">
        <v>5837</v>
      </c>
      <c r="F4128" s="1">
        <v>116</v>
      </c>
      <c r="G4128" s="1" t="str">
        <f t="shared" si="155"/>
        <v>116/133</v>
      </c>
      <c r="H4128" s="1">
        <v>1500</v>
      </c>
      <c r="I4128" s="1">
        <v>77</v>
      </c>
      <c r="J4128" s="1">
        <v>80</v>
      </c>
      <c r="K4128" s="1" t="s">
        <v>203</v>
      </c>
      <c r="L4128" s="1" t="s">
        <v>204</v>
      </c>
      <c r="M4128" s="1" t="s">
        <v>5721</v>
      </c>
      <c r="N4128" s="1">
        <v>44.043903745009402</v>
      </c>
      <c r="O4128" s="1">
        <v>-80.305006596797398</v>
      </c>
      <c r="Q4128" s="1" t="s">
        <v>5722</v>
      </c>
      <c r="R4128" s="1" t="s">
        <v>22</v>
      </c>
    </row>
    <row r="4129" spans="1:18" hidden="1" x14ac:dyDescent="0.3">
      <c r="A4129" s="1" t="s">
        <v>2941</v>
      </c>
      <c r="B4129" s="1" t="s">
        <v>2941</v>
      </c>
      <c r="C4129" s="1" t="s">
        <v>5719</v>
      </c>
      <c r="D4129" s="1">
        <v>199.5</v>
      </c>
      <c r="E4129" s="1" t="s">
        <v>5838</v>
      </c>
      <c r="F4129" s="1">
        <v>117</v>
      </c>
      <c r="G4129" s="1" t="str">
        <f t="shared" si="155"/>
        <v>117/133</v>
      </c>
      <c r="H4129" s="1">
        <v>1500</v>
      </c>
      <c r="I4129" s="1">
        <v>77</v>
      </c>
      <c r="J4129" s="1">
        <v>80</v>
      </c>
      <c r="K4129" s="1" t="s">
        <v>203</v>
      </c>
      <c r="L4129" s="1" t="s">
        <v>204</v>
      </c>
      <c r="M4129" s="1" t="s">
        <v>5721</v>
      </c>
      <c r="N4129" s="1">
        <v>44.0409416869634</v>
      </c>
      <c r="O4129" s="1">
        <v>-80.310277829799801</v>
      </c>
      <c r="Q4129" s="1" t="s">
        <v>5722</v>
      </c>
      <c r="R4129" s="1" t="s">
        <v>22</v>
      </c>
    </row>
    <row r="4130" spans="1:18" hidden="1" x14ac:dyDescent="0.3">
      <c r="A4130" s="1" t="s">
        <v>2941</v>
      </c>
      <c r="B4130" s="1" t="s">
        <v>2941</v>
      </c>
      <c r="C4130" s="1" t="s">
        <v>5719</v>
      </c>
      <c r="D4130" s="1">
        <v>199.5</v>
      </c>
      <c r="E4130" s="1" t="s">
        <v>5839</v>
      </c>
      <c r="F4130" s="1">
        <v>118</v>
      </c>
      <c r="G4130" s="1" t="str">
        <f t="shared" si="155"/>
        <v>118/133</v>
      </c>
      <c r="H4130" s="1">
        <v>1500</v>
      </c>
      <c r="I4130" s="1">
        <v>77</v>
      </c>
      <c r="J4130" s="1">
        <v>80</v>
      </c>
      <c r="K4130" s="1" t="s">
        <v>203</v>
      </c>
      <c r="L4130" s="1" t="s">
        <v>204</v>
      </c>
      <c r="M4130" s="1" t="s">
        <v>5721</v>
      </c>
      <c r="N4130" s="1">
        <v>44.054866512714497</v>
      </c>
      <c r="O4130" s="1">
        <v>-80.292494233519193</v>
      </c>
      <c r="Q4130" s="1" t="s">
        <v>5722</v>
      </c>
      <c r="R4130" s="1" t="s">
        <v>22</v>
      </c>
    </row>
    <row r="4131" spans="1:18" hidden="1" x14ac:dyDescent="0.3">
      <c r="A4131" s="1" t="s">
        <v>2941</v>
      </c>
      <c r="B4131" s="1" t="s">
        <v>2941</v>
      </c>
      <c r="C4131" s="1" t="s">
        <v>5719</v>
      </c>
      <c r="D4131" s="1">
        <v>199.5</v>
      </c>
      <c r="E4131" s="1" t="s">
        <v>5840</v>
      </c>
      <c r="F4131" s="1">
        <v>119</v>
      </c>
      <c r="G4131" s="1" t="str">
        <f t="shared" si="155"/>
        <v>119/133</v>
      </c>
      <c r="H4131" s="1">
        <v>1500</v>
      </c>
      <c r="I4131" s="1">
        <v>77</v>
      </c>
      <c r="J4131" s="1">
        <v>80</v>
      </c>
      <c r="K4131" s="1" t="s">
        <v>203</v>
      </c>
      <c r="L4131" s="1" t="s">
        <v>204</v>
      </c>
      <c r="M4131" s="1" t="s">
        <v>5721</v>
      </c>
      <c r="N4131" s="1">
        <v>44.047612407104097</v>
      </c>
      <c r="O4131" s="1">
        <v>-80.290416054513798</v>
      </c>
      <c r="Q4131" s="1" t="s">
        <v>5722</v>
      </c>
      <c r="R4131" s="1" t="s">
        <v>22</v>
      </c>
    </row>
    <row r="4132" spans="1:18" hidden="1" x14ac:dyDescent="0.3">
      <c r="A4132" s="1" t="s">
        <v>2941</v>
      </c>
      <c r="B4132" s="1" t="s">
        <v>2941</v>
      </c>
      <c r="C4132" s="1" t="s">
        <v>5719</v>
      </c>
      <c r="D4132" s="1">
        <v>199.5</v>
      </c>
      <c r="E4132" s="1" t="s">
        <v>5841</v>
      </c>
      <c r="F4132" s="1">
        <v>120</v>
      </c>
      <c r="G4132" s="1" t="str">
        <f t="shared" si="155"/>
        <v>120/133</v>
      </c>
      <c r="H4132" s="1">
        <v>1500</v>
      </c>
      <c r="I4132" s="1">
        <v>77</v>
      </c>
      <c r="J4132" s="1">
        <v>80</v>
      </c>
      <c r="K4132" s="1" t="s">
        <v>203</v>
      </c>
      <c r="L4132" s="1" t="s">
        <v>204</v>
      </c>
      <c r="M4132" s="1" t="s">
        <v>5721</v>
      </c>
      <c r="N4132" s="1">
        <v>44.042468346135898</v>
      </c>
      <c r="O4132" s="1">
        <v>-80.292013285893603</v>
      </c>
      <c r="Q4132" s="1" t="s">
        <v>5722</v>
      </c>
      <c r="R4132" s="1" t="s">
        <v>22</v>
      </c>
    </row>
    <row r="4133" spans="1:18" hidden="1" x14ac:dyDescent="0.3">
      <c r="A4133" s="1" t="s">
        <v>2941</v>
      </c>
      <c r="B4133" s="1" t="s">
        <v>2941</v>
      </c>
      <c r="C4133" s="1" t="s">
        <v>5719</v>
      </c>
      <c r="D4133" s="1">
        <v>199.5</v>
      </c>
      <c r="E4133" s="1" t="s">
        <v>5842</v>
      </c>
      <c r="F4133" s="1">
        <v>121</v>
      </c>
      <c r="G4133" s="1" t="str">
        <f t="shared" si="155"/>
        <v>121/133</v>
      </c>
      <c r="H4133" s="1">
        <v>1500</v>
      </c>
      <c r="I4133" s="1">
        <v>77</v>
      </c>
      <c r="J4133" s="1">
        <v>80</v>
      </c>
      <c r="K4133" s="1" t="s">
        <v>203</v>
      </c>
      <c r="L4133" s="1" t="s">
        <v>204</v>
      </c>
      <c r="M4133" s="1" t="s">
        <v>5721</v>
      </c>
      <c r="N4133" s="1">
        <v>44.039219859647197</v>
      </c>
      <c r="O4133" s="1">
        <v>-80.291385787878696</v>
      </c>
      <c r="Q4133" s="1" t="s">
        <v>5722</v>
      </c>
      <c r="R4133" s="1" t="s">
        <v>22</v>
      </c>
    </row>
    <row r="4134" spans="1:18" hidden="1" x14ac:dyDescent="0.3">
      <c r="A4134" s="1" t="s">
        <v>2941</v>
      </c>
      <c r="B4134" s="1" t="s">
        <v>2941</v>
      </c>
      <c r="C4134" s="1" t="s">
        <v>5719</v>
      </c>
      <c r="D4134" s="1">
        <v>199.5</v>
      </c>
      <c r="E4134" s="1" t="s">
        <v>5843</v>
      </c>
      <c r="F4134" s="1">
        <v>122</v>
      </c>
      <c r="G4134" s="1" t="str">
        <f t="shared" si="155"/>
        <v>122/133</v>
      </c>
      <c r="H4134" s="1">
        <v>1500</v>
      </c>
      <c r="I4134" s="1">
        <v>77</v>
      </c>
      <c r="J4134" s="1">
        <v>80</v>
      </c>
      <c r="K4134" s="1" t="s">
        <v>203</v>
      </c>
      <c r="L4134" s="1" t="s">
        <v>204</v>
      </c>
      <c r="M4134" s="1" t="s">
        <v>5721</v>
      </c>
      <c r="N4134" s="1">
        <v>44.0401730435064</v>
      </c>
      <c r="O4134" s="1">
        <v>-80.286834826653703</v>
      </c>
      <c r="Q4134" s="1" t="s">
        <v>5722</v>
      </c>
      <c r="R4134" s="1" t="s">
        <v>22</v>
      </c>
    </row>
    <row r="4135" spans="1:18" hidden="1" x14ac:dyDescent="0.3">
      <c r="A4135" s="1" t="s">
        <v>2941</v>
      </c>
      <c r="B4135" s="1" t="s">
        <v>2941</v>
      </c>
      <c r="C4135" s="1" t="s">
        <v>5719</v>
      </c>
      <c r="D4135" s="1">
        <v>199.5</v>
      </c>
      <c r="E4135" s="1" t="s">
        <v>5844</v>
      </c>
      <c r="F4135" s="1">
        <v>123</v>
      </c>
      <c r="G4135" s="1" t="str">
        <f t="shared" si="155"/>
        <v>123/133</v>
      </c>
      <c r="H4135" s="1">
        <v>1500</v>
      </c>
      <c r="I4135" s="1">
        <v>77</v>
      </c>
      <c r="J4135" s="1">
        <v>80</v>
      </c>
      <c r="K4135" s="1" t="s">
        <v>203</v>
      </c>
      <c r="L4135" s="1" t="s">
        <v>204</v>
      </c>
      <c r="M4135" s="1" t="s">
        <v>5721</v>
      </c>
      <c r="N4135" s="1">
        <v>44.033111763960697</v>
      </c>
      <c r="O4135" s="1">
        <v>-80.288415341372996</v>
      </c>
      <c r="Q4135" s="1" t="s">
        <v>5722</v>
      </c>
      <c r="R4135" s="1" t="s">
        <v>22</v>
      </c>
    </row>
    <row r="4136" spans="1:18" hidden="1" x14ac:dyDescent="0.3">
      <c r="A4136" s="1" t="s">
        <v>2941</v>
      </c>
      <c r="B4136" s="1" t="s">
        <v>2941</v>
      </c>
      <c r="C4136" s="1" t="s">
        <v>5719</v>
      </c>
      <c r="D4136" s="1">
        <v>199.5</v>
      </c>
      <c r="E4136" s="1" t="s">
        <v>5845</v>
      </c>
      <c r="F4136" s="1">
        <v>124</v>
      </c>
      <c r="G4136" s="1" t="str">
        <f t="shared" si="155"/>
        <v>124/133</v>
      </c>
      <c r="H4136" s="1">
        <v>1500</v>
      </c>
      <c r="I4136" s="1">
        <v>77</v>
      </c>
      <c r="J4136" s="1">
        <v>80</v>
      </c>
      <c r="K4136" s="1" t="s">
        <v>203</v>
      </c>
      <c r="L4136" s="1" t="s">
        <v>204</v>
      </c>
      <c r="M4136" s="1" t="s">
        <v>5721</v>
      </c>
      <c r="N4136" s="1">
        <v>44.029169662321898</v>
      </c>
      <c r="O4136" s="1">
        <v>-80.289531519851806</v>
      </c>
      <c r="Q4136" s="1" t="s">
        <v>5722</v>
      </c>
      <c r="R4136" s="1" t="s">
        <v>22</v>
      </c>
    </row>
    <row r="4137" spans="1:18" hidden="1" x14ac:dyDescent="0.3">
      <c r="A4137" s="1" t="s">
        <v>2941</v>
      </c>
      <c r="B4137" s="1" t="s">
        <v>2941</v>
      </c>
      <c r="C4137" s="1" t="s">
        <v>5719</v>
      </c>
      <c r="D4137" s="1">
        <v>199.5</v>
      </c>
      <c r="E4137" s="1" t="s">
        <v>5846</v>
      </c>
      <c r="F4137" s="1">
        <v>125</v>
      </c>
      <c r="G4137" s="1" t="str">
        <f t="shared" si="155"/>
        <v>125/133</v>
      </c>
      <c r="H4137" s="1">
        <v>1500</v>
      </c>
      <c r="I4137" s="1">
        <v>77</v>
      </c>
      <c r="J4137" s="1">
        <v>80</v>
      </c>
      <c r="K4137" s="1" t="s">
        <v>203</v>
      </c>
      <c r="L4137" s="1" t="s">
        <v>204</v>
      </c>
      <c r="M4137" s="1" t="s">
        <v>5721</v>
      </c>
      <c r="N4137" s="1">
        <v>44.048848419594798</v>
      </c>
      <c r="O4137" s="1">
        <v>-80.273249059235397</v>
      </c>
      <c r="Q4137" s="1" t="s">
        <v>5722</v>
      </c>
      <c r="R4137" s="1" t="s">
        <v>22</v>
      </c>
    </row>
    <row r="4138" spans="1:18" hidden="1" x14ac:dyDescent="0.3">
      <c r="A4138" s="1" t="s">
        <v>2941</v>
      </c>
      <c r="B4138" s="1" t="s">
        <v>2941</v>
      </c>
      <c r="C4138" s="1" t="s">
        <v>5719</v>
      </c>
      <c r="D4138" s="1">
        <v>199.5</v>
      </c>
      <c r="E4138" s="1" t="s">
        <v>5847</v>
      </c>
      <c r="F4138" s="1">
        <v>126</v>
      </c>
      <c r="G4138" s="1" t="str">
        <f t="shared" si="155"/>
        <v>126/133</v>
      </c>
      <c r="H4138" s="1">
        <v>1500</v>
      </c>
      <c r="I4138" s="1">
        <v>77</v>
      </c>
      <c r="J4138" s="1">
        <v>80</v>
      </c>
      <c r="K4138" s="1" t="s">
        <v>203</v>
      </c>
      <c r="L4138" s="1" t="s">
        <v>204</v>
      </c>
      <c r="M4138" s="1" t="s">
        <v>5721</v>
      </c>
      <c r="N4138" s="1">
        <v>44.042983210930601</v>
      </c>
      <c r="O4138" s="1">
        <v>-80.272616261187594</v>
      </c>
      <c r="Q4138" s="1" t="s">
        <v>5722</v>
      </c>
      <c r="R4138" s="1" t="s">
        <v>22</v>
      </c>
    </row>
    <row r="4139" spans="1:18" hidden="1" x14ac:dyDescent="0.3">
      <c r="A4139" s="1" t="s">
        <v>2941</v>
      </c>
      <c r="B4139" s="1" t="s">
        <v>2941</v>
      </c>
      <c r="C4139" s="1" t="s">
        <v>5719</v>
      </c>
      <c r="D4139" s="1">
        <v>199.5</v>
      </c>
      <c r="E4139" s="1" t="s">
        <v>5848</v>
      </c>
      <c r="F4139" s="1">
        <v>127</v>
      </c>
      <c r="G4139" s="1" t="str">
        <f t="shared" si="155"/>
        <v>127/133</v>
      </c>
      <c r="H4139" s="1">
        <v>1500</v>
      </c>
      <c r="I4139" s="1">
        <v>77</v>
      </c>
      <c r="J4139" s="1">
        <v>80</v>
      </c>
      <c r="K4139" s="1" t="s">
        <v>203</v>
      </c>
      <c r="L4139" s="1" t="s">
        <v>204</v>
      </c>
      <c r="M4139" s="1" t="s">
        <v>5721</v>
      </c>
      <c r="N4139" s="1">
        <v>44.037687049228303</v>
      </c>
      <c r="O4139" s="1">
        <v>-80.271889080842897</v>
      </c>
      <c r="Q4139" s="1" t="s">
        <v>5722</v>
      </c>
      <c r="R4139" s="1" t="s">
        <v>22</v>
      </c>
    </row>
    <row r="4140" spans="1:18" hidden="1" x14ac:dyDescent="0.3">
      <c r="A4140" s="1" t="s">
        <v>2941</v>
      </c>
      <c r="B4140" s="1" t="s">
        <v>2941</v>
      </c>
      <c r="C4140" s="1" t="s">
        <v>5719</v>
      </c>
      <c r="D4140" s="1">
        <v>199.5</v>
      </c>
      <c r="E4140" s="1" t="s">
        <v>5849</v>
      </c>
      <c r="F4140" s="1">
        <v>128</v>
      </c>
      <c r="G4140" s="1" t="str">
        <f t="shared" si="155"/>
        <v>128/133</v>
      </c>
      <c r="H4140" s="1">
        <v>1500</v>
      </c>
      <c r="I4140" s="1">
        <v>77</v>
      </c>
      <c r="J4140" s="1">
        <v>80</v>
      </c>
      <c r="K4140" s="1" t="s">
        <v>203</v>
      </c>
      <c r="L4140" s="1" t="s">
        <v>204</v>
      </c>
      <c r="M4140" s="1" t="s">
        <v>5721</v>
      </c>
      <c r="N4140" s="1">
        <v>44.032308090864603</v>
      </c>
      <c r="O4140" s="1">
        <v>-80.272856343679095</v>
      </c>
      <c r="Q4140" s="1" t="s">
        <v>5722</v>
      </c>
      <c r="R4140" s="1" t="s">
        <v>22</v>
      </c>
    </row>
    <row r="4141" spans="1:18" hidden="1" x14ac:dyDescent="0.3">
      <c r="A4141" s="1" t="s">
        <v>2941</v>
      </c>
      <c r="B4141" s="1" t="s">
        <v>2941</v>
      </c>
      <c r="C4141" s="1" t="s">
        <v>5719</v>
      </c>
      <c r="D4141" s="1">
        <v>199.5</v>
      </c>
      <c r="E4141" s="1" t="s">
        <v>5850</v>
      </c>
      <c r="F4141" s="1">
        <v>129</v>
      </c>
      <c r="G4141" s="1" t="str">
        <f t="shared" ref="G4141:G4145" si="156">F4141&amp;"/"&amp;133</f>
        <v>129/133</v>
      </c>
      <c r="H4141" s="1">
        <v>1500</v>
      </c>
      <c r="I4141" s="1">
        <v>77</v>
      </c>
      <c r="J4141" s="1">
        <v>80</v>
      </c>
      <c r="K4141" s="1" t="s">
        <v>203</v>
      </c>
      <c r="L4141" s="1" t="s">
        <v>204</v>
      </c>
      <c r="M4141" s="1" t="s">
        <v>5721</v>
      </c>
      <c r="N4141" s="1">
        <v>44.054577778158603</v>
      </c>
      <c r="O4141" s="1">
        <v>-80.262561544452694</v>
      </c>
      <c r="Q4141" s="1" t="s">
        <v>5722</v>
      </c>
      <c r="R4141" s="1" t="s">
        <v>22</v>
      </c>
    </row>
    <row r="4142" spans="1:18" hidden="1" x14ac:dyDescent="0.3">
      <c r="A4142" s="1" t="s">
        <v>2941</v>
      </c>
      <c r="B4142" s="1" t="s">
        <v>2941</v>
      </c>
      <c r="C4142" s="1" t="s">
        <v>5719</v>
      </c>
      <c r="D4142" s="1">
        <v>199.5</v>
      </c>
      <c r="E4142" s="1" t="s">
        <v>5851</v>
      </c>
      <c r="F4142" s="1">
        <v>130</v>
      </c>
      <c r="G4142" s="1" t="str">
        <f t="shared" si="156"/>
        <v>130/133</v>
      </c>
      <c r="H4142" s="1">
        <v>1500</v>
      </c>
      <c r="I4142" s="1">
        <v>77</v>
      </c>
      <c r="J4142" s="1">
        <v>80</v>
      </c>
      <c r="K4142" s="1" t="s">
        <v>203</v>
      </c>
      <c r="L4142" s="1" t="s">
        <v>204</v>
      </c>
      <c r="M4142" s="1" t="s">
        <v>5721</v>
      </c>
      <c r="N4142" s="1">
        <v>44.051705238757798</v>
      </c>
      <c r="O4142" s="1">
        <v>-80.256583684613304</v>
      </c>
      <c r="Q4142" s="1" t="s">
        <v>5722</v>
      </c>
      <c r="R4142" s="1" t="s">
        <v>22</v>
      </c>
    </row>
    <row r="4143" spans="1:18" hidden="1" x14ac:dyDescent="0.3">
      <c r="A4143" s="1" t="s">
        <v>2941</v>
      </c>
      <c r="B4143" s="1" t="s">
        <v>2941</v>
      </c>
      <c r="C4143" s="1" t="s">
        <v>5719</v>
      </c>
      <c r="D4143" s="1">
        <v>199.5</v>
      </c>
      <c r="E4143" s="1" t="s">
        <v>5852</v>
      </c>
      <c r="F4143" s="1">
        <v>131</v>
      </c>
      <c r="G4143" s="1" t="str">
        <f t="shared" si="156"/>
        <v>131/133</v>
      </c>
      <c r="H4143" s="1">
        <v>1500</v>
      </c>
      <c r="I4143" s="1">
        <v>77</v>
      </c>
      <c r="J4143" s="1">
        <v>80</v>
      </c>
      <c r="K4143" s="1" t="s">
        <v>203</v>
      </c>
      <c r="L4143" s="1" t="s">
        <v>204</v>
      </c>
      <c r="M4143" s="1" t="s">
        <v>5721</v>
      </c>
      <c r="N4143" s="1">
        <v>44.048287101810097</v>
      </c>
      <c r="O4143" s="1">
        <v>-80.256265295199</v>
      </c>
      <c r="Q4143" s="1" t="s">
        <v>5722</v>
      </c>
      <c r="R4143" s="1" t="s">
        <v>22</v>
      </c>
    </row>
    <row r="4144" spans="1:18" hidden="1" x14ac:dyDescent="0.3">
      <c r="A4144" s="1" t="s">
        <v>2941</v>
      </c>
      <c r="B4144" s="1" t="s">
        <v>2941</v>
      </c>
      <c r="C4144" s="1" t="s">
        <v>5719</v>
      </c>
      <c r="D4144" s="1">
        <v>199.5</v>
      </c>
      <c r="E4144" s="1" t="s">
        <v>5853</v>
      </c>
      <c r="F4144" s="1">
        <v>132</v>
      </c>
      <c r="G4144" s="1" t="str">
        <f t="shared" si="156"/>
        <v>132/133</v>
      </c>
      <c r="H4144" s="1">
        <v>1500</v>
      </c>
      <c r="I4144" s="1">
        <v>77</v>
      </c>
      <c r="J4144" s="1">
        <v>80</v>
      </c>
      <c r="K4144" s="1" t="s">
        <v>203</v>
      </c>
      <c r="L4144" s="1" t="s">
        <v>204</v>
      </c>
      <c r="M4144" s="1" t="s">
        <v>5721</v>
      </c>
      <c r="N4144" s="1">
        <v>44.045849001496698</v>
      </c>
      <c r="O4144" s="1">
        <v>-80.258802713391503</v>
      </c>
      <c r="Q4144" s="1" t="s">
        <v>5722</v>
      </c>
      <c r="R4144" s="1" t="s">
        <v>22</v>
      </c>
    </row>
    <row r="4145" spans="1:18" hidden="1" x14ac:dyDescent="0.3">
      <c r="A4145" s="1" t="s">
        <v>2941</v>
      </c>
      <c r="B4145" s="1" t="s">
        <v>2941</v>
      </c>
      <c r="C4145" s="1" t="s">
        <v>5719</v>
      </c>
      <c r="D4145" s="1">
        <v>199.5</v>
      </c>
      <c r="E4145" s="1" t="s">
        <v>5854</v>
      </c>
      <c r="F4145" s="1">
        <v>133</v>
      </c>
      <c r="G4145" s="1" t="str">
        <f t="shared" si="156"/>
        <v>133/133</v>
      </c>
      <c r="H4145" s="1">
        <v>1500</v>
      </c>
      <c r="I4145" s="1">
        <v>77</v>
      </c>
      <c r="J4145" s="1">
        <v>80</v>
      </c>
      <c r="K4145" s="1" t="s">
        <v>203</v>
      </c>
      <c r="L4145" s="1" t="s">
        <v>204</v>
      </c>
      <c r="M4145" s="1" t="s">
        <v>5721</v>
      </c>
      <c r="N4145" s="1">
        <v>44.111926593863799</v>
      </c>
      <c r="O4145" s="1">
        <v>-80.307431201400803</v>
      </c>
      <c r="Q4145" s="1" t="s">
        <v>5722</v>
      </c>
      <c r="R4145" s="1" t="s">
        <v>22</v>
      </c>
    </row>
    <row r="4146" spans="1:18" hidden="1" x14ac:dyDescent="0.3">
      <c r="A4146" s="1" t="s">
        <v>2941</v>
      </c>
      <c r="B4146" s="1" t="s">
        <v>2941</v>
      </c>
      <c r="C4146" s="1" t="s">
        <v>3275</v>
      </c>
      <c r="D4146" s="1">
        <v>9.9</v>
      </c>
      <c r="E4146" s="1" t="s">
        <v>3276</v>
      </c>
      <c r="F4146" s="1">
        <v>1</v>
      </c>
      <c r="G4146" s="1" t="str">
        <f t="shared" ref="G4146:G4151" si="157">F4146&amp;"/"&amp;6</f>
        <v>1/6</v>
      </c>
      <c r="H4146" s="1">
        <v>1650</v>
      </c>
      <c r="I4146" s="1">
        <v>82</v>
      </c>
      <c r="J4146" s="1">
        <v>80</v>
      </c>
      <c r="K4146" s="1" t="s">
        <v>25</v>
      </c>
      <c r="L4146" s="1" t="s">
        <v>2107</v>
      </c>
      <c r="M4146" s="1">
        <v>2008</v>
      </c>
      <c r="N4146" s="1">
        <v>42.860810782346398</v>
      </c>
      <c r="O4146" s="1">
        <v>-79.498987026187905</v>
      </c>
      <c r="Q4146" s="1" t="s">
        <v>3277</v>
      </c>
      <c r="R4146" s="1" t="s">
        <v>22</v>
      </c>
    </row>
    <row r="4147" spans="1:18" hidden="1" x14ac:dyDescent="0.3">
      <c r="A4147" s="1" t="s">
        <v>2941</v>
      </c>
      <c r="B4147" s="1" t="s">
        <v>2941</v>
      </c>
      <c r="C4147" s="1" t="s">
        <v>3275</v>
      </c>
      <c r="D4147" s="1">
        <v>9.9</v>
      </c>
      <c r="E4147" s="1" t="s">
        <v>3278</v>
      </c>
      <c r="F4147" s="1">
        <v>2</v>
      </c>
      <c r="G4147" s="1" t="str">
        <f t="shared" si="157"/>
        <v>2/6</v>
      </c>
      <c r="H4147" s="1">
        <v>1650</v>
      </c>
      <c r="I4147" s="1">
        <v>82</v>
      </c>
      <c r="J4147" s="1">
        <v>80</v>
      </c>
      <c r="K4147" s="1" t="s">
        <v>25</v>
      </c>
      <c r="L4147" s="1" t="s">
        <v>2107</v>
      </c>
      <c r="M4147" s="1">
        <v>2008</v>
      </c>
      <c r="N4147" s="1">
        <v>42.864061782336698</v>
      </c>
      <c r="O4147" s="1">
        <v>-79.493702104540205</v>
      </c>
      <c r="Q4147" s="1" t="s">
        <v>3277</v>
      </c>
      <c r="R4147" s="1" t="s">
        <v>22</v>
      </c>
    </row>
    <row r="4148" spans="1:18" hidden="1" x14ac:dyDescent="0.3">
      <c r="A4148" s="1" t="s">
        <v>2941</v>
      </c>
      <c r="B4148" s="1" t="s">
        <v>2941</v>
      </c>
      <c r="C4148" s="1" t="s">
        <v>3275</v>
      </c>
      <c r="D4148" s="1">
        <v>9.9</v>
      </c>
      <c r="E4148" s="1" t="s">
        <v>3279</v>
      </c>
      <c r="F4148" s="1">
        <v>3</v>
      </c>
      <c r="G4148" s="1" t="str">
        <f t="shared" si="157"/>
        <v>3/6</v>
      </c>
      <c r="H4148" s="1">
        <v>1650</v>
      </c>
      <c r="I4148" s="1">
        <v>82</v>
      </c>
      <c r="J4148" s="1">
        <v>80</v>
      </c>
      <c r="K4148" s="1" t="s">
        <v>25</v>
      </c>
      <c r="L4148" s="1" t="s">
        <v>2107</v>
      </c>
      <c r="M4148" s="1">
        <v>2008</v>
      </c>
      <c r="N4148" s="1">
        <v>42.861822911145801</v>
      </c>
      <c r="O4148" s="1">
        <v>-79.490714962583596</v>
      </c>
      <c r="Q4148" s="1" t="s">
        <v>3277</v>
      </c>
      <c r="R4148" s="1" t="s">
        <v>22</v>
      </c>
    </row>
    <row r="4149" spans="1:18" hidden="1" x14ac:dyDescent="0.3">
      <c r="A4149" s="1" t="s">
        <v>2941</v>
      </c>
      <c r="B4149" s="1" t="s">
        <v>2941</v>
      </c>
      <c r="C4149" s="1" t="s">
        <v>3275</v>
      </c>
      <c r="D4149" s="1">
        <v>9.9</v>
      </c>
      <c r="E4149" s="1" t="s">
        <v>3280</v>
      </c>
      <c r="F4149" s="1">
        <v>4</v>
      </c>
      <c r="G4149" s="1" t="str">
        <f t="shared" si="157"/>
        <v>4/6</v>
      </c>
      <c r="H4149" s="1">
        <v>1650</v>
      </c>
      <c r="I4149" s="1">
        <v>82</v>
      </c>
      <c r="J4149" s="1">
        <v>80</v>
      </c>
      <c r="K4149" s="1" t="s">
        <v>25</v>
      </c>
      <c r="L4149" s="1" t="s">
        <v>2107</v>
      </c>
      <c r="M4149" s="1">
        <v>2008</v>
      </c>
      <c r="N4149" s="1">
        <v>42.852228557710703</v>
      </c>
      <c r="O4149" s="1">
        <v>-79.498735372938498</v>
      </c>
      <c r="Q4149" s="1" t="s">
        <v>3277</v>
      </c>
      <c r="R4149" s="1" t="s">
        <v>22</v>
      </c>
    </row>
    <row r="4150" spans="1:18" hidden="1" x14ac:dyDescent="0.3">
      <c r="A4150" s="1" t="s">
        <v>2941</v>
      </c>
      <c r="B4150" s="1" t="s">
        <v>2941</v>
      </c>
      <c r="C4150" s="1" t="s">
        <v>3275</v>
      </c>
      <c r="D4150" s="1">
        <v>9.9</v>
      </c>
      <c r="E4150" s="1" t="s">
        <v>3281</v>
      </c>
      <c r="F4150" s="1">
        <v>5</v>
      </c>
      <c r="G4150" s="1" t="str">
        <f t="shared" si="157"/>
        <v>5/6</v>
      </c>
      <c r="H4150" s="1">
        <v>1650</v>
      </c>
      <c r="I4150" s="1">
        <v>82</v>
      </c>
      <c r="J4150" s="1">
        <v>80</v>
      </c>
      <c r="K4150" s="1" t="s">
        <v>25</v>
      </c>
      <c r="L4150" s="1" t="s">
        <v>2107</v>
      </c>
      <c r="M4150" s="1">
        <v>2008</v>
      </c>
      <c r="N4150" s="1">
        <v>42.850907155186398</v>
      </c>
      <c r="O4150" s="1">
        <v>-79.490223035726402</v>
      </c>
      <c r="Q4150" s="1" t="s">
        <v>3277</v>
      </c>
      <c r="R4150" s="1" t="s">
        <v>22</v>
      </c>
    </row>
    <row r="4151" spans="1:18" hidden="1" x14ac:dyDescent="0.3">
      <c r="A4151" s="1" t="s">
        <v>2941</v>
      </c>
      <c r="B4151" s="1" t="s">
        <v>2941</v>
      </c>
      <c r="C4151" s="1" t="s">
        <v>3275</v>
      </c>
      <c r="D4151" s="1">
        <v>9.9</v>
      </c>
      <c r="E4151" s="1" t="s">
        <v>3282</v>
      </c>
      <c r="F4151" s="1">
        <v>6</v>
      </c>
      <c r="G4151" s="1" t="str">
        <f t="shared" si="157"/>
        <v>6/6</v>
      </c>
      <c r="H4151" s="1">
        <v>1650</v>
      </c>
      <c r="I4151" s="1">
        <v>82</v>
      </c>
      <c r="J4151" s="1">
        <v>80</v>
      </c>
      <c r="K4151" s="1" t="s">
        <v>25</v>
      </c>
      <c r="L4151" s="1" t="s">
        <v>2107</v>
      </c>
      <c r="M4151" s="1">
        <v>2008</v>
      </c>
      <c r="N4151" s="1">
        <v>42.853868932592</v>
      </c>
      <c r="O4151" s="1">
        <v>-79.482520901910107</v>
      </c>
      <c r="Q4151" s="1" t="s">
        <v>3277</v>
      </c>
      <c r="R4151" s="1" t="s">
        <v>22</v>
      </c>
    </row>
    <row r="4152" spans="1:18" hidden="1" x14ac:dyDescent="0.3">
      <c r="A4152" s="1" t="s">
        <v>2941</v>
      </c>
      <c r="B4152" s="1" t="s">
        <v>2941</v>
      </c>
      <c r="C4152" s="1" t="s">
        <v>5502</v>
      </c>
      <c r="D4152" s="1">
        <v>0.5</v>
      </c>
      <c r="E4152" s="1" t="s">
        <v>5503</v>
      </c>
      <c r="F4152" s="1">
        <v>1</v>
      </c>
      <c r="G4152" s="1" t="str">
        <f>F4152&amp;"/"&amp;1</f>
        <v>1/1</v>
      </c>
      <c r="H4152" s="1">
        <v>500</v>
      </c>
      <c r="I4152" s="1">
        <v>47</v>
      </c>
      <c r="J4152" s="1">
        <v>65</v>
      </c>
      <c r="K4152" s="1" t="s">
        <v>25</v>
      </c>
      <c r="L4152" s="1" t="s">
        <v>5504</v>
      </c>
      <c r="M4152" s="1">
        <v>2017</v>
      </c>
      <c r="N4152" s="1">
        <v>43.828977198702098</v>
      </c>
      <c r="O4152" s="1">
        <v>-80.761206183610497</v>
      </c>
      <c r="Q4152" s="1" t="s">
        <v>5505</v>
      </c>
      <c r="R4152" s="1" t="s">
        <v>1013</v>
      </c>
    </row>
    <row r="4153" spans="1:18" hidden="1" x14ac:dyDescent="0.3">
      <c r="A4153" s="1" t="s">
        <v>2941</v>
      </c>
      <c r="B4153" s="1" t="s">
        <v>2941</v>
      </c>
      <c r="C4153" s="1" t="s">
        <v>4008</v>
      </c>
      <c r="D4153" s="1">
        <v>4</v>
      </c>
      <c r="E4153" s="1" t="s">
        <v>4009</v>
      </c>
      <c r="F4153" s="1">
        <v>1</v>
      </c>
      <c r="G4153" s="1" t="str">
        <f>F4153&amp;"/"&amp;2</f>
        <v>1/2</v>
      </c>
      <c r="H4153" s="1">
        <v>2000</v>
      </c>
      <c r="I4153" s="1">
        <v>82</v>
      </c>
      <c r="J4153" s="1">
        <v>80</v>
      </c>
      <c r="K4153" s="1" t="s">
        <v>56</v>
      </c>
      <c r="L4153" s="1" t="s">
        <v>2540</v>
      </c>
      <c r="M4153" s="1">
        <v>2012</v>
      </c>
      <c r="N4153" s="1">
        <v>45.821250678119199</v>
      </c>
      <c r="O4153" s="1">
        <v>-82.143537944052795</v>
      </c>
      <c r="Q4153" s="1" t="s">
        <v>4010</v>
      </c>
      <c r="R4153" s="1" t="s">
        <v>22</v>
      </c>
    </row>
    <row r="4154" spans="1:18" hidden="1" x14ac:dyDescent="0.3">
      <c r="A4154" s="1" t="s">
        <v>2941</v>
      </c>
      <c r="B4154" s="1" t="s">
        <v>2941</v>
      </c>
      <c r="C4154" s="1" t="s">
        <v>4008</v>
      </c>
      <c r="D4154" s="1">
        <v>4</v>
      </c>
      <c r="E4154" s="1" t="s">
        <v>4011</v>
      </c>
      <c r="F4154" s="1">
        <v>2</v>
      </c>
      <c r="G4154" s="1" t="str">
        <f>F4154&amp;"/"&amp;2</f>
        <v>2/2</v>
      </c>
      <c r="H4154" s="1">
        <v>2000</v>
      </c>
      <c r="I4154" s="1">
        <v>82</v>
      </c>
      <c r="J4154" s="1">
        <v>80</v>
      </c>
      <c r="K4154" s="1" t="s">
        <v>56</v>
      </c>
      <c r="L4154" s="1" t="s">
        <v>2540</v>
      </c>
      <c r="M4154" s="1">
        <v>2012</v>
      </c>
      <c r="N4154" s="1">
        <v>45.814898934370603</v>
      </c>
      <c r="O4154" s="1">
        <v>-82.144247503945607</v>
      </c>
      <c r="Q4154" s="1" t="s">
        <v>4010</v>
      </c>
      <c r="R4154" s="1" t="s">
        <v>22</v>
      </c>
    </row>
    <row r="4155" spans="1:18" hidden="1" x14ac:dyDescent="0.3">
      <c r="A4155" s="1" t="s">
        <v>2941</v>
      </c>
      <c r="B4155" s="1" t="s">
        <v>2941</v>
      </c>
      <c r="C4155" s="1" t="s">
        <v>5266</v>
      </c>
      <c r="D4155" s="1">
        <v>4.0999999999999996</v>
      </c>
      <c r="E4155" s="1" t="s">
        <v>5267</v>
      </c>
      <c r="F4155" s="1">
        <v>1</v>
      </c>
      <c r="G4155" s="1" t="str">
        <f>F4155&amp;"/"&amp;2</f>
        <v>1/2</v>
      </c>
      <c r="H4155" s="1">
        <v>2050</v>
      </c>
      <c r="I4155" s="1">
        <v>92.5</v>
      </c>
      <c r="J4155" s="1">
        <v>100</v>
      </c>
      <c r="K4155" s="1" t="s">
        <v>2006</v>
      </c>
      <c r="L4155" s="1" t="s">
        <v>4669</v>
      </c>
      <c r="M4155" s="1">
        <v>2015</v>
      </c>
      <c r="N4155" s="1">
        <v>42.961065491043001</v>
      </c>
      <c r="O4155" s="1">
        <v>-81.734961921430596</v>
      </c>
      <c r="Q4155" s="1" t="s">
        <v>5268</v>
      </c>
      <c r="R4155" s="1" t="s">
        <v>22</v>
      </c>
    </row>
    <row r="4156" spans="1:18" hidden="1" x14ac:dyDescent="0.3">
      <c r="A4156" s="1" t="s">
        <v>2941</v>
      </c>
      <c r="B4156" s="1" t="s">
        <v>2941</v>
      </c>
      <c r="C4156" s="1" t="s">
        <v>5266</v>
      </c>
      <c r="D4156" s="1">
        <v>4.0999999999999996</v>
      </c>
      <c r="E4156" s="1" t="s">
        <v>5269</v>
      </c>
      <c r="F4156" s="1">
        <v>2</v>
      </c>
      <c r="G4156" s="1" t="str">
        <f>F4156&amp;"/"&amp;2</f>
        <v>2/2</v>
      </c>
      <c r="H4156" s="1">
        <v>2050</v>
      </c>
      <c r="I4156" s="1">
        <v>92.5</v>
      </c>
      <c r="J4156" s="1">
        <v>100</v>
      </c>
      <c r="K4156" s="1" t="s">
        <v>2006</v>
      </c>
      <c r="L4156" s="1" t="s">
        <v>4669</v>
      </c>
      <c r="M4156" s="1">
        <v>2015</v>
      </c>
      <c r="N4156" s="1">
        <v>42.960809637927397</v>
      </c>
      <c r="O4156" s="1">
        <v>-81.718077444062601</v>
      </c>
      <c r="Q4156" s="1" t="s">
        <v>5268</v>
      </c>
      <c r="R4156" s="1" t="s">
        <v>22</v>
      </c>
    </row>
    <row r="4157" spans="1:18" hidden="1" x14ac:dyDescent="0.3">
      <c r="A4157" s="1" t="s">
        <v>2941</v>
      </c>
      <c r="B4157" s="1" t="s">
        <v>2941</v>
      </c>
      <c r="C4157" s="1" t="s">
        <v>5686</v>
      </c>
      <c r="D4157" s="1">
        <v>99.76</v>
      </c>
      <c r="E4157" s="1" t="s">
        <v>5687</v>
      </c>
      <c r="F4157" s="1">
        <v>1</v>
      </c>
      <c r="G4157" s="1" t="str">
        <f t="shared" ref="G4157:G4185" si="158">F4157&amp;"/"&amp;29</f>
        <v>1/29</v>
      </c>
      <c r="H4157" s="1">
        <v>3440</v>
      </c>
      <c r="I4157" s="1">
        <v>138.6</v>
      </c>
      <c r="J4157" s="1">
        <v>131</v>
      </c>
      <c r="K4157" s="1" t="s">
        <v>56</v>
      </c>
      <c r="L4157" s="1" t="s">
        <v>5688</v>
      </c>
      <c r="M4157" s="1">
        <v>2021</v>
      </c>
      <c r="N4157" s="1">
        <v>45.221719</v>
      </c>
      <c r="O4157" s="1">
        <v>-75.246831999999998</v>
      </c>
      <c r="P4157" s="1" t="s">
        <v>5689</v>
      </c>
      <c r="Q4157" s="1" t="s">
        <v>5690</v>
      </c>
      <c r="R4157" s="1" t="s">
        <v>22</v>
      </c>
    </row>
    <row r="4158" spans="1:18" hidden="1" x14ac:dyDescent="0.3">
      <c r="A4158" s="1" t="s">
        <v>2941</v>
      </c>
      <c r="B4158" s="1" t="s">
        <v>2941</v>
      </c>
      <c r="C4158" s="1" t="s">
        <v>5686</v>
      </c>
      <c r="D4158" s="1">
        <v>99.76</v>
      </c>
      <c r="E4158" s="1" t="s">
        <v>5691</v>
      </c>
      <c r="F4158" s="1">
        <v>2</v>
      </c>
      <c r="G4158" s="1" t="str">
        <f t="shared" si="158"/>
        <v>2/29</v>
      </c>
      <c r="H4158" s="1">
        <v>3440</v>
      </c>
      <c r="I4158" s="1">
        <v>138.6</v>
      </c>
      <c r="J4158" s="1">
        <v>131</v>
      </c>
      <c r="K4158" s="1" t="s">
        <v>56</v>
      </c>
      <c r="L4158" s="1" t="s">
        <v>5688</v>
      </c>
      <c r="M4158" s="1">
        <v>2021</v>
      </c>
      <c r="N4158" s="1">
        <v>45.218988699999997</v>
      </c>
      <c r="O4158" s="1">
        <v>-75.242273699999998</v>
      </c>
      <c r="P4158" s="1" t="s">
        <v>5689</v>
      </c>
      <c r="Q4158" s="1" t="s">
        <v>5690</v>
      </c>
      <c r="R4158" s="1" t="s">
        <v>22</v>
      </c>
    </row>
    <row r="4159" spans="1:18" hidden="1" x14ac:dyDescent="0.3">
      <c r="A4159" s="1" t="s">
        <v>2941</v>
      </c>
      <c r="B4159" s="1" t="s">
        <v>2941</v>
      </c>
      <c r="C4159" s="1" t="s">
        <v>5686</v>
      </c>
      <c r="D4159" s="1">
        <v>99.76</v>
      </c>
      <c r="E4159" s="1" t="s">
        <v>5692</v>
      </c>
      <c r="F4159" s="1">
        <v>3</v>
      </c>
      <c r="G4159" s="1" t="str">
        <f t="shared" si="158"/>
        <v>3/29</v>
      </c>
      <c r="H4159" s="1">
        <v>3440</v>
      </c>
      <c r="I4159" s="1">
        <v>138.6</v>
      </c>
      <c r="J4159" s="1">
        <v>131</v>
      </c>
      <c r="K4159" s="1" t="s">
        <v>56</v>
      </c>
      <c r="L4159" s="1" t="s">
        <v>5688</v>
      </c>
      <c r="M4159" s="1">
        <v>2021</v>
      </c>
      <c r="N4159" s="1">
        <v>45.214188</v>
      </c>
      <c r="O4159" s="1">
        <v>-75.218164000000002</v>
      </c>
      <c r="P4159" s="1" t="s">
        <v>5689</v>
      </c>
      <c r="Q4159" s="1" t="s">
        <v>5690</v>
      </c>
      <c r="R4159" s="1" t="s">
        <v>22</v>
      </c>
    </row>
    <row r="4160" spans="1:18" hidden="1" x14ac:dyDescent="0.3">
      <c r="A4160" s="1" t="s">
        <v>2941</v>
      </c>
      <c r="B4160" s="1" t="s">
        <v>2941</v>
      </c>
      <c r="C4160" s="1" t="s">
        <v>5686</v>
      </c>
      <c r="D4160" s="1">
        <v>99.76</v>
      </c>
      <c r="E4160" s="1" t="s">
        <v>5693</v>
      </c>
      <c r="F4160" s="1">
        <v>4</v>
      </c>
      <c r="G4160" s="1" t="str">
        <f t="shared" si="158"/>
        <v>4/29</v>
      </c>
      <c r="H4160" s="1">
        <v>3440</v>
      </c>
      <c r="I4160" s="1">
        <v>138.6</v>
      </c>
      <c r="J4160" s="1">
        <v>131</v>
      </c>
      <c r="K4160" s="1" t="s">
        <v>56</v>
      </c>
      <c r="L4160" s="1" t="s">
        <v>5688</v>
      </c>
      <c r="M4160" s="1">
        <v>2021</v>
      </c>
      <c r="N4160" s="1">
        <v>45.221414000000003</v>
      </c>
      <c r="O4160" s="1">
        <v>-75.201755000000006</v>
      </c>
      <c r="P4160" s="1" t="s">
        <v>5689</v>
      </c>
      <c r="Q4160" s="1" t="s">
        <v>5690</v>
      </c>
      <c r="R4160" s="1" t="s">
        <v>22</v>
      </c>
    </row>
    <row r="4161" spans="1:18" hidden="1" x14ac:dyDescent="0.3">
      <c r="A4161" s="1" t="s">
        <v>2941</v>
      </c>
      <c r="B4161" s="1" t="s">
        <v>2941</v>
      </c>
      <c r="C4161" s="1" t="s">
        <v>5686</v>
      </c>
      <c r="D4161" s="1">
        <v>99.76</v>
      </c>
      <c r="E4161" s="1" t="s">
        <v>5694</v>
      </c>
      <c r="F4161" s="1">
        <v>5</v>
      </c>
      <c r="G4161" s="1" t="str">
        <f t="shared" si="158"/>
        <v>5/29</v>
      </c>
      <c r="H4161" s="1">
        <v>3440</v>
      </c>
      <c r="I4161" s="1">
        <v>138.6</v>
      </c>
      <c r="J4161" s="1">
        <v>131</v>
      </c>
      <c r="K4161" s="1" t="s">
        <v>56</v>
      </c>
      <c r="L4161" s="1" t="s">
        <v>5688</v>
      </c>
      <c r="M4161" s="1">
        <v>2021</v>
      </c>
      <c r="N4161" s="1">
        <v>45.195041000000003</v>
      </c>
      <c r="O4161" s="1">
        <v>-75.229798000000002</v>
      </c>
      <c r="P4161" s="1" t="s">
        <v>5689</v>
      </c>
      <c r="Q4161" s="1" t="s">
        <v>5690</v>
      </c>
      <c r="R4161" s="1" t="s">
        <v>22</v>
      </c>
    </row>
    <row r="4162" spans="1:18" hidden="1" x14ac:dyDescent="0.3">
      <c r="A4162" s="1" t="s">
        <v>2941</v>
      </c>
      <c r="B4162" s="1" t="s">
        <v>2941</v>
      </c>
      <c r="C4162" s="1" t="s">
        <v>5686</v>
      </c>
      <c r="D4162" s="1">
        <v>99.76</v>
      </c>
      <c r="E4162" s="1" t="s">
        <v>5695</v>
      </c>
      <c r="F4162" s="1">
        <v>6</v>
      </c>
      <c r="G4162" s="1" t="str">
        <f t="shared" si="158"/>
        <v>6/29</v>
      </c>
      <c r="H4162" s="1">
        <v>3440</v>
      </c>
      <c r="I4162" s="1">
        <v>138.6</v>
      </c>
      <c r="J4162" s="1">
        <v>131</v>
      </c>
      <c r="K4162" s="1" t="s">
        <v>56</v>
      </c>
      <c r="L4162" s="1" t="s">
        <v>5688</v>
      </c>
      <c r="M4162" s="1">
        <v>2021</v>
      </c>
      <c r="N4162" s="1">
        <v>45.205148999999999</v>
      </c>
      <c r="O4162" s="1">
        <v>-75.201353999999995</v>
      </c>
      <c r="P4162" s="1" t="s">
        <v>5689</v>
      </c>
      <c r="Q4162" s="1" t="s">
        <v>5690</v>
      </c>
      <c r="R4162" s="1" t="s">
        <v>22</v>
      </c>
    </row>
    <row r="4163" spans="1:18" hidden="1" x14ac:dyDescent="0.3">
      <c r="A4163" s="1" t="s">
        <v>2941</v>
      </c>
      <c r="B4163" s="1" t="s">
        <v>2941</v>
      </c>
      <c r="C4163" s="1" t="s">
        <v>5686</v>
      </c>
      <c r="D4163" s="1">
        <v>99.76</v>
      </c>
      <c r="E4163" s="1" t="s">
        <v>5696</v>
      </c>
      <c r="F4163" s="1">
        <v>7</v>
      </c>
      <c r="G4163" s="1" t="str">
        <f t="shared" si="158"/>
        <v>7/29</v>
      </c>
      <c r="H4163" s="1">
        <v>3440</v>
      </c>
      <c r="I4163" s="1">
        <v>138.6</v>
      </c>
      <c r="J4163" s="1">
        <v>131</v>
      </c>
      <c r="K4163" s="1" t="s">
        <v>56</v>
      </c>
      <c r="L4163" s="1" t="s">
        <v>5688</v>
      </c>
      <c r="M4163" s="1">
        <v>2021</v>
      </c>
      <c r="N4163" s="1">
        <v>45.212423000000001</v>
      </c>
      <c r="O4163" s="1">
        <v>-75.185345999999996</v>
      </c>
      <c r="P4163" s="1" t="s">
        <v>5689</v>
      </c>
      <c r="Q4163" s="1" t="s">
        <v>5690</v>
      </c>
      <c r="R4163" s="1" t="s">
        <v>22</v>
      </c>
    </row>
    <row r="4164" spans="1:18" hidden="1" x14ac:dyDescent="0.3">
      <c r="A4164" s="1" t="s">
        <v>2941</v>
      </c>
      <c r="B4164" s="1" t="s">
        <v>2941</v>
      </c>
      <c r="C4164" s="1" t="s">
        <v>5686</v>
      </c>
      <c r="D4164" s="1">
        <v>99.76</v>
      </c>
      <c r="E4164" s="1" t="s">
        <v>5697</v>
      </c>
      <c r="F4164" s="1">
        <v>8</v>
      </c>
      <c r="G4164" s="1" t="str">
        <f t="shared" si="158"/>
        <v>8/29</v>
      </c>
      <c r="H4164" s="1">
        <v>3440</v>
      </c>
      <c r="I4164" s="1">
        <v>138.6</v>
      </c>
      <c r="J4164" s="1">
        <v>131</v>
      </c>
      <c r="K4164" s="1" t="s">
        <v>56</v>
      </c>
      <c r="L4164" s="1" t="s">
        <v>5688</v>
      </c>
      <c r="M4164" s="1">
        <v>2021</v>
      </c>
      <c r="N4164" s="1">
        <v>45.184491999999999</v>
      </c>
      <c r="O4164" s="1">
        <v>-75.215154999999996</v>
      </c>
      <c r="P4164" s="1" t="s">
        <v>5689</v>
      </c>
      <c r="Q4164" s="1" t="s">
        <v>5690</v>
      </c>
      <c r="R4164" s="1" t="s">
        <v>22</v>
      </c>
    </row>
    <row r="4165" spans="1:18" hidden="1" x14ac:dyDescent="0.3">
      <c r="A4165" s="1" t="s">
        <v>2941</v>
      </c>
      <c r="B4165" s="1" t="s">
        <v>2941</v>
      </c>
      <c r="C4165" s="1" t="s">
        <v>5686</v>
      </c>
      <c r="D4165" s="1">
        <v>99.76</v>
      </c>
      <c r="E4165" s="1" t="s">
        <v>5698</v>
      </c>
      <c r="F4165" s="1">
        <v>9</v>
      </c>
      <c r="G4165" s="1" t="str">
        <f t="shared" si="158"/>
        <v>9/29</v>
      </c>
      <c r="H4165" s="1">
        <v>3440</v>
      </c>
      <c r="I4165" s="1">
        <v>138.6</v>
      </c>
      <c r="J4165" s="1">
        <v>131</v>
      </c>
      <c r="K4165" s="1" t="s">
        <v>56</v>
      </c>
      <c r="L4165" s="1" t="s">
        <v>5688</v>
      </c>
      <c r="M4165" s="1">
        <v>2021</v>
      </c>
      <c r="N4165" s="1">
        <v>45.181744000000002</v>
      </c>
      <c r="O4165" s="1">
        <v>-75.211873999999995</v>
      </c>
      <c r="P4165" s="1" t="s">
        <v>5689</v>
      </c>
      <c r="Q4165" s="1" t="s">
        <v>5690</v>
      </c>
      <c r="R4165" s="1" t="s">
        <v>22</v>
      </c>
    </row>
    <row r="4166" spans="1:18" hidden="1" x14ac:dyDescent="0.3">
      <c r="A4166" s="1" t="s">
        <v>2941</v>
      </c>
      <c r="B4166" s="1" t="s">
        <v>2941</v>
      </c>
      <c r="C4166" s="1" t="s">
        <v>5686</v>
      </c>
      <c r="D4166" s="1">
        <v>99.76</v>
      </c>
      <c r="E4166" s="1" t="s">
        <v>5699</v>
      </c>
      <c r="F4166" s="1">
        <v>10</v>
      </c>
      <c r="G4166" s="1" t="str">
        <f t="shared" si="158"/>
        <v>10/29</v>
      </c>
      <c r="H4166" s="1">
        <v>3440</v>
      </c>
      <c r="I4166" s="1">
        <v>138.6</v>
      </c>
      <c r="J4166" s="1">
        <v>131</v>
      </c>
      <c r="K4166" s="1" t="s">
        <v>56</v>
      </c>
      <c r="L4166" s="1" t="s">
        <v>5688</v>
      </c>
      <c r="M4166" s="1">
        <v>2021</v>
      </c>
      <c r="N4166" s="1">
        <v>45.189982999999998</v>
      </c>
      <c r="O4166" s="1">
        <v>-75.200371000000004</v>
      </c>
      <c r="P4166" s="1" t="s">
        <v>5689</v>
      </c>
      <c r="Q4166" s="1" t="s">
        <v>5690</v>
      </c>
      <c r="R4166" s="1" t="s">
        <v>22</v>
      </c>
    </row>
    <row r="4167" spans="1:18" hidden="1" x14ac:dyDescent="0.3">
      <c r="A4167" s="1" t="s">
        <v>2941</v>
      </c>
      <c r="B4167" s="1" t="s">
        <v>2941</v>
      </c>
      <c r="C4167" s="1" t="s">
        <v>5686</v>
      </c>
      <c r="D4167" s="1">
        <v>99.76</v>
      </c>
      <c r="E4167" s="1" t="s">
        <v>5700</v>
      </c>
      <c r="F4167" s="1">
        <v>11</v>
      </c>
      <c r="G4167" s="1" t="str">
        <f t="shared" si="158"/>
        <v>11/29</v>
      </c>
      <c r="H4167" s="1">
        <v>3440</v>
      </c>
      <c r="I4167" s="1">
        <v>138.6</v>
      </c>
      <c r="J4167" s="1">
        <v>131</v>
      </c>
      <c r="K4167" s="1" t="s">
        <v>56</v>
      </c>
      <c r="L4167" s="1" t="s">
        <v>5688</v>
      </c>
      <c r="M4167" s="1">
        <v>2021</v>
      </c>
      <c r="N4167" s="1">
        <v>45.170726999999999</v>
      </c>
      <c r="O4167" s="1">
        <v>-75.181904000000003</v>
      </c>
      <c r="P4167" s="1" t="s">
        <v>5689</v>
      </c>
      <c r="Q4167" s="1" t="s">
        <v>5690</v>
      </c>
      <c r="R4167" s="1" t="s">
        <v>22</v>
      </c>
    </row>
    <row r="4168" spans="1:18" hidden="1" x14ac:dyDescent="0.3">
      <c r="A4168" s="1" t="s">
        <v>2941</v>
      </c>
      <c r="B4168" s="1" t="s">
        <v>2941</v>
      </c>
      <c r="C4168" s="1" t="s">
        <v>5686</v>
      </c>
      <c r="D4168" s="1">
        <v>99.76</v>
      </c>
      <c r="E4168" s="1" t="s">
        <v>5701</v>
      </c>
      <c r="F4168" s="1">
        <v>12</v>
      </c>
      <c r="G4168" s="1" t="str">
        <f t="shared" si="158"/>
        <v>12/29</v>
      </c>
      <c r="H4168" s="1">
        <v>3440</v>
      </c>
      <c r="I4168" s="1">
        <v>138.6</v>
      </c>
      <c r="J4168" s="1">
        <v>131</v>
      </c>
      <c r="K4168" s="1" t="s">
        <v>56</v>
      </c>
      <c r="L4168" s="1" t="s">
        <v>5688</v>
      </c>
      <c r="M4168" s="1">
        <v>2021</v>
      </c>
      <c r="N4168" s="1">
        <v>45.198008000000002</v>
      </c>
      <c r="O4168" s="1">
        <v>-75.165368000000001</v>
      </c>
      <c r="P4168" s="1" t="s">
        <v>5689</v>
      </c>
      <c r="Q4168" s="1" t="s">
        <v>5690</v>
      </c>
      <c r="R4168" s="1" t="s">
        <v>22</v>
      </c>
    </row>
    <row r="4169" spans="1:18" hidden="1" x14ac:dyDescent="0.3">
      <c r="A4169" s="1" t="s">
        <v>2941</v>
      </c>
      <c r="B4169" s="1" t="s">
        <v>2941</v>
      </c>
      <c r="C4169" s="1" t="s">
        <v>5686</v>
      </c>
      <c r="D4169" s="1">
        <v>99.76</v>
      </c>
      <c r="E4169" s="1" t="s">
        <v>5702</v>
      </c>
      <c r="F4169" s="1">
        <v>13</v>
      </c>
      <c r="G4169" s="1" t="str">
        <f t="shared" si="158"/>
        <v>13/29</v>
      </c>
      <c r="H4169" s="1">
        <v>3440</v>
      </c>
      <c r="I4169" s="1">
        <v>138.6</v>
      </c>
      <c r="J4169" s="1">
        <v>131</v>
      </c>
      <c r="K4169" s="1" t="s">
        <v>56</v>
      </c>
      <c r="L4169" s="1" t="s">
        <v>5688</v>
      </c>
      <c r="M4169" s="1">
        <v>2021</v>
      </c>
      <c r="N4169" s="1">
        <v>45.191656000000002</v>
      </c>
      <c r="O4169" s="1">
        <v>-75.168234999999996</v>
      </c>
      <c r="P4169" s="1" t="s">
        <v>5689</v>
      </c>
      <c r="Q4169" s="1" t="s">
        <v>5690</v>
      </c>
      <c r="R4169" s="1" t="s">
        <v>22</v>
      </c>
    </row>
    <row r="4170" spans="1:18" hidden="1" x14ac:dyDescent="0.3">
      <c r="A4170" s="1" t="s">
        <v>2941</v>
      </c>
      <c r="B4170" s="1" t="s">
        <v>2941</v>
      </c>
      <c r="C4170" s="1" t="s">
        <v>5686</v>
      </c>
      <c r="D4170" s="1">
        <v>99.76</v>
      </c>
      <c r="E4170" s="1" t="s">
        <v>5703</v>
      </c>
      <c r="F4170" s="1">
        <v>14</v>
      </c>
      <c r="G4170" s="1" t="str">
        <f t="shared" si="158"/>
        <v>14/29</v>
      </c>
      <c r="H4170" s="1">
        <v>3440</v>
      </c>
      <c r="I4170" s="1">
        <v>138.6</v>
      </c>
      <c r="J4170" s="1">
        <v>131</v>
      </c>
      <c r="K4170" s="1" t="s">
        <v>56</v>
      </c>
      <c r="L4170" s="1" t="s">
        <v>5688</v>
      </c>
      <c r="M4170" s="1">
        <v>2021</v>
      </c>
      <c r="N4170" s="1">
        <v>45.184249000000001</v>
      </c>
      <c r="O4170" s="1">
        <v>-75.169078999999996</v>
      </c>
      <c r="P4170" s="1" t="s">
        <v>5689</v>
      </c>
      <c r="Q4170" s="1" t="s">
        <v>5690</v>
      </c>
      <c r="R4170" s="1" t="s">
        <v>22</v>
      </c>
    </row>
    <row r="4171" spans="1:18" hidden="1" x14ac:dyDescent="0.3">
      <c r="A4171" s="1" t="s">
        <v>2941</v>
      </c>
      <c r="B4171" s="1" t="s">
        <v>2941</v>
      </c>
      <c r="C4171" s="1" t="s">
        <v>5686</v>
      </c>
      <c r="D4171" s="1">
        <v>99.76</v>
      </c>
      <c r="E4171" s="1" t="s">
        <v>5704</v>
      </c>
      <c r="F4171" s="1">
        <v>15</v>
      </c>
      <c r="G4171" s="1" t="str">
        <f t="shared" si="158"/>
        <v>15/29</v>
      </c>
      <c r="H4171" s="1">
        <v>3440</v>
      </c>
      <c r="I4171" s="1">
        <v>138.6</v>
      </c>
      <c r="J4171" s="1">
        <v>131</v>
      </c>
      <c r="K4171" s="1" t="s">
        <v>56</v>
      </c>
      <c r="L4171" s="1" t="s">
        <v>5688</v>
      </c>
      <c r="M4171" s="1">
        <v>2021</v>
      </c>
      <c r="N4171" s="1">
        <v>45.176150999999997</v>
      </c>
      <c r="O4171" s="1">
        <v>-75.164520999999993</v>
      </c>
      <c r="P4171" s="1" t="s">
        <v>5689</v>
      </c>
      <c r="Q4171" s="1" t="s">
        <v>5690</v>
      </c>
      <c r="R4171" s="1" t="s">
        <v>22</v>
      </c>
    </row>
    <row r="4172" spans="1:18" hidden="1" x14ac:dyDescent="0.3">
      <c r="A4172" s="1" t="s">
        <v>2941</v>
      </c>
      <c r="B4172" s="1" t="s">
        <v>2941</v>
      </c>
      <c r="C4172" s="1" t="s">
        <v>5686</v>
      </c>
      <c r="D4172" s="1">
        <v>99.76</v>
      </c>
      <c r="E4172" s="1" t="s">
        <v>5705</v>
      </c>
      <c r="F4172" s="1">
        <v>16</v>
      </c>
      <c r="G4172" s="1" t="str">
        <f t="shared" si="158"/>
        <v>16/29</v>
      </c>
      <c r="H4172" s="1">
        <v>3440</v>
      </c>
      <c r="I4172" s="1">
        <v>138.6</v>
      </c>
      <c r="J4172" s="1">
        <v>131</v>
      </c>
      <c r="K4172" s="1" t="s">
        <v>56</v>
      </c>
      <c r="L4172" s="1" t="s">
        <v>5688</v>
      </c>
      <c r="M4172" s="1">
        <v>2021</v>
      </c>
      <c r="N4172" s="1">
        <v>45.168396999999999</v>
      </c>
      <c r="O4172" s="1">
        <v>-75.147282000000004</v>
      </c>
      <c r="P4172" s="1" t="s">
        <v>5689</v>
      </c>
      <c r="Q4172" s="1" t="s">
        <v>5690</v>
      </c>
      <c r="R4172" s="1" t="s">
        <v>22</v>
      </c>
    </row>
    <row r="4173" spans="1:18" hidden="1" x14ac:dyDescent="0.3">
      <c r="A4173" s="1" t="s">
        <v>2941</v>
      </c>
      <c r="B4173" s="1" t="s">
        <v>2941</v>
      </c>
      <c r="C4173" s="1" t="s">
        <v>5686</v>
      </c>
      <c r="D4173" s="1">
        <v>99.76</v>
      </c>
      <c r="E4173" s="1" t="s">
        <v>5706</v>
      </c>
      <c r="F4173" s="1">
        <v>17</v>
      </c>
      <c r="G4173" s="1" t="str">
        <f t="shared" si="158"/>
        <v>17/29</v>
      </c>
      <c r="H4173" s="1">
        <v>3440</v>
      </c>
      <c r="I4173" s="1">
        <v>138.6</v>
      </c>
      <c r="J4173" s="1">
        <v>131</v>
      </c>
      <c r="K4173" s="1" t="s">
        <v>56</v>
      </c>
      <c r="L4173" s="1" t="s">
        <v>5688</v>
      </c>
      <c r="M4173" s="1">
        <v>2021</v>
      </c>
      <c r="N4173" s="1">
        <v>45.194319999999998</v>
      </c>
      <c r="O4173" s="1">
        <v>-75.118131000000005</v>
      </c>
      <c r="P4173" s="1" t="s">
        <v>5689</v>
      </c>
      <c r="Q4173" s="1" t="s">
        <v>5690</v>
      </c>
      <c r="R4173" s="1" t="s">
        <v>22</v>
      </c>
    </row>
    <row r="4174" spans="1:18" hidden="1" x14ac:dyDescent="0.3">
      <c r="A4174" s="1" t="s">
        <v>2941</v>
      </c>
      <c r="B4174" s="1" t="s">
        <v>2941</v>
      </c>
      <c r="C4174" s="1" t="s">
        <v>5686</v>
      </c>
      <c r="D4174" s="1">
        <v>99.76</v>
      </c>
      <c r="E4174" s="1" t="s">
        <v>5707</v>
      </c>
      <c r="F4174" s="1">
        <v>18</v>
      </c>
      <c r="G4174" s="1" t="str">
        <f t="shared" si="158"/>
        <v>18/29</v>
      </c>
      <c r="H4174" s="1">
        <v>3440</v>
      </c>
      <c r="I4174" s="1">
        <v>138.6</v>
      </c>
      <c r="J4174" s="1">
        <v>131</v>
      </c>
      <c r="K4174" s="1" t="s">
        <v>56</v>
      </c>
      <c r="L4174" s="1" t="s">
        <v>5688</v>
      </c>
      <c r="M4174" s="1">
        <v>2021</v>
      </c>
      <c r="N4174" s="1">
        <v>45.188803999999998</v>
      </c>
      <c r="O4174" s="1">
        <v>-75.096121999999994</v>
      </c>
      <c r="P4174" s="1" t="s">
        <v>5689</v>
      </c>
      <c r="Q4174" s="1" t="s">
        <v>5690</v>
      </c>
      <c r="R4174" s="1" t="s">
        <v>22</v>
      </c>
    </row>
    <row r="4175" spans="1:18" hidden="1" x14ac:dyDescent="0.3">
      <c r="A4175" s="1" t="s">
        <v>2941</v>
      </c>
      <c r="B4175" s="1" t="s">
        <v>2941</v>
      </c>
      <c r="C4175" s="1" t="s">
        <v>5686</v>
      </c>
      <c r="D4175" s="1">
        <v>99.76</v>
      </c>
      <c r="E4175" s="1" t="s">
        <v>5708</v>
      </c>
      <c r="F4175" s="1">
        <v>19</v>
      </c>
      <c r="G4175" s="1" t="str">
        <f t="shared" si="158"/>
        <v>19/29</v>
      </c>
      <c r="H4175" s="1">
        <v>3440</v>
      </c>
      <c r="I4175" s="1">
        <v>138.6</v>
      </c>
      <c r="J4175" s="1">
        <v>131</v>
      </c>
      <c r="K4175" s="1" t="s">
        <v>56</v>
      </c>
      <c r="L4175" s="1" t="s">
        <v>5688</v>
      </c>
      <c r="M4175" s="1">
        <v>2021</v>
      </c>
      <c r="N4175" s="1">
        <v>45.202692999999996</v>
      </c>
      <c r="O4175" s="1">
        <v>-75.096476999999993</v>
      </c>
      <c r="P4175" s="1" t="s">
        <v>5689</v>
      </c>
      <c r="Q4175" s="1" t="s">
        <v>5690</v>
      </c>
      <c r="R4175" s="1" t="s">
        <v>22</v>
      </c>
    </row>
    <row r="4176" spans="1:18" hidden="1" x14ac:dyDescent="0.3">
      <c r="A4176" s="1" t="s">
        <v>2941</v>
      </c>
      <c r="B4176" s="1" t="s">
        <v>2941</v>
      </c>
      <c r="C4176" s="1" t="s">
        <v>5686</v>
      </c>
      <c r="D4176" s="1">
        <v>99.76</v>
      </c>
      <c r="E4176" s="1" t="s">
        <v>5709</v>
      </c>
      <c r="F4176" s="1">
        <v>20</v>
      </c>
      <c r="G4176" s="1" t="str">
        <f t="shared" si="158"/>
        <v>20/29</v>
      </c>
      <c r="H4176" s="1">
        <v>3440</v>
      </c>
      <c r="I4176" s="1">
        <v>138.6</v>
      </c>
      <c r="J4176" s="1">
        <v>131</v>
      </c>
      <c r="K4176" s="1" t="s">
        <v>56</v>
      </c>
      <c r="L4176" s="1" t="s">
        <v>5688</v>
      </c>
      <c r="M4176" s="1">
        <v>2021</v>
      </c>
      <c r="N4176" s="1">
        <v>45.154331999999997</v>
      </c>
      <c r="O4176" s="1">
        <v>-75.143454000000006</v>
      </c>
      <c r="P4176" s="1" t="s">
        <v>5689</v>
      </c>
      <c r="Q4176" s="1" t="s">
        <v>5690</v>
      </c>
      <c r="R4176" s="1" t="s">
        <v>22</v>
      </c>
    </row>
    <row r="4177" spans="1:18" hidden="1" x14ac:dyDescent="0.3">
      <c r="A4177" s="1" t="s">
        <v>2941</v>
      </c>
      <c r="B4177" s="1" t="s">
        <v>2941</v>
      </c>
      <c r="C4177" s="1" t="s">
        <v>5686</v>
      </c>
      <c r="D4177" s="1">
        <v>99.76</v>
      </c>
      <c r="E4177" s="1" t="s">
        <v>5710</v>
      </c>
      <c r="F4177" s="1">
        <v>21</v>
      </c>
      <c r="G4177" s="1" t="str">
        <f t="shared" si="158"/>
        <v>21/29</v>
      </c>
      <c r="H4177" s="1">
        <v>3440</v>
      </c>
      <c r="I4177" s="1">
        <v>138.6</v>
      </c>
      <c r="J4177" s="1">
        <v>131</v>
      </c>
      <c r="K4177" s="1" t="s">
        <v>56</v>
      </c>
      <c r="L4177" s="1" t="s">
        <v>5688</v>
      </c>
      <c r="M4177" s="1">
        <v>2021</v>
      </c>
      <c r="N4177" s="1">
        <v>45.158043999999997</v>
      </c>
      <c r="O4177" s="1">
        <v>-75.126033000000007</v>
      </c>
      <c r="P4177" s="1" t="s">
        <v>5689</v>
      </c>
      <c r="Q4177" s="1" t="s">
        <v>5690</v>
      </c>
      <c r="R4177" s="1" t="s">
        <v>22</v>
      </c>
    </row>
    <row r="4178" spans="1:18" hidden="1" x14ac:dyDescent="0.3">
      <c r="A4178" s="1" t="s">
        <v>2941</v>
      </c>
      <c r="B4178" s="1" t="s">
        <v>2941</v>
      </c>
      <c r="C4178" s="1" t="s">
        <v>5686</v>
      </c>
      <c r="D4178" s="1">
        <v>99.76</v>
      </c>
      <c r="E4178" s="1" t="s">
        <v>5711</v>
      </c>
      <c r="F4178" s="1">
        <v>22</v>
      </c>
      <c r="G4178" s="1" t="str">
        <f t="shared" si="158"/>
        <v>22/29</v>
      </c>
      <c r="H4178" s="1">
        <v>3440</v>
      </c>
      <c r="I4178" s="1">
        <v>138.6</v>
      </c>
      <c r="J4178" s="1">
        <v>131</v>
      </c>
      <c r="K4178" s="1" t="s">
        <v>56</v>
      </c>
      <c r="L4178" s="1" t="s">
        <v>5688</v>
      </c>
      <c r="M4178" s="1">
        <v>2021</v>
      </c>
      <c r="N4178" s="1">
        <v>45.155293999999998</v>
      </c>
      <c r="O4178" s="1">
        <v>-75.112184999999997</v>
      </c>
      <c r="P4178" s="1" t="s">
        <v>5689</v>
      </c>
      <c r="Q4178" s="1" t="s">
        <v>5690</v>
      </c>
      <c r="R4178" s="1" t="s">
        <v>22</v>
      </c>
    </row>
    <row r="4179" spans="1:18" hidden="1" x14ac:dyDescent="0.3">
      <c r="A4179" s="1" t="s">
        <v>2941</v>
      </c>
      <c r="B4179" s="1" t="s">
        <v>2941</v>
      </c>
      <c r="C4179" s="1" t="s">
        <v>5686</v>
      </c>
      <c r="D4179" s="1">
        <v>99.76</v>
      </c>
      <c r="E4179" s="1" t="s">
        <v>5712</v>
      </c>
      <c r="F4179" s="1">
        <v>23</v>
      </c>
      <c r="G4179" s="1" t="str">
        <f t="shared" si="158"/>
        <v>23/29</v>
      </c>
      <c r="H4179" s="1">
        <v>3440</v>
      </c>
      <c r="I4179" s="1">
        <v>138.6</v>
      </c>
      <c r="J4179" s="1">
        <v>131</v>
      </c>
      <c r="K4179" s="1" t="s">
        <v>56</v>
      </c>
      <c r="L4179" s="1" t="s">
        <v>5688</v>
      </c>
      <c r="M4179" s="1">
        <v>2021</v>
      </c>
      <c r="N4179" s="1">
        <v>45.120080999999999</v>
      </c>
      <c r="O4179" s="1">
        <v>-75.163749999999993</v>
      </c>
      <c r="P4179" s="1" t="s">
        <v>5689</v>
      </c>
      <c r="Q4179" s="1" t="s">
        <v>5690</v>
      </c>
      <c r="R4179" s="1" t="s">
        <v>22</v>
      </c>
    </row>
    <row r="4180" spans="1:18" hidden="1" x14ac:dyDescent="0.3">
      <c r="A4180" s="1" t="s">
        <v>2941</v>
      </c>
      <c r="B4180" s="1" t="s">
        <v>2941</v>
      </c>
      <c r="C4180" s="1" t="s">
        <v>5686</v>
      </c>
      <c r="D4180" s="1">
        <v>99.76</v>
      </c>
      <c r="E4180" s="1" t="s">
        <v>5713</v>
      </c>
      <c r="F4180" s="1">
        <v>24</v>
      </c>
      <c r="G4180" s="1" t="str">
        <f t="shared" si="158"/>
        <v>24/29</v>
      </c>
      <c r="H4180" s="1">
        <v>3440</v>
      </c>
      <c r="I4180" s="1">
        <v>138.6</v>
      </c>
      <c r="J4180" s="1">
        <v>131</v>
      </c>
      <c r="K4180" s="1" t="s">
        <v>56</v>
      </c>
      <c r="L4180" s="1" t="s">
        <v>5688</v>
      </c>
      <c r="M4180" s="1">
        <v>2021</v>
      </c>
      <c r="N4180" s="1">
        <v>45.091858000000002</v>
      </c>
      <c r="O4180" s="1">
        <v>-75.152574999999999</v>
      </c>
      <c r="P4180" s="1" t="s">
        <v>5689</v>
      </c>
      <c r="Q4180" s="1" t="s">
        <v>5690</v>
      </c>
      <c r="R4180" s="1" t="s">
        <v>22</v>
      </c>
    </row>
    <row r="4181" spans="1:18" hidden="1" x14ac:dyDescent="0.3">
      <c r="A4181" s="1" t="s">
        <v>2941</v>
      </c>
      <c r="B4181" s="1" t="s">
        <v>2941</v>
      </c>
      <c r="C4181" s="1" t="s">
        <v>5686</v>
      </c>
      <c r="D4181" s="1">
        <v>99.76</v>
      </c>
      <c r="E4181" s="1" t="s">
        <v>5714</v>
      </c>
      <c r="F4181" s="1">
        <v>25</v>
      </c>
      <c r="G4181" s="1" t="str">
        <f t="shared" si="158"/>
        <v>25/29</v>
      </c>
      <c r="H4181" s="1">
        <v>3440</v>
      </c>
      <c r="I4181" s="1">
        <v>138.6</v>
      </c>
      <c r="J4181" s="1">
        <v>131</v>
      </c>
      <c r="K4181" s="1" t="s">
        <v>56</v>
      </c>
      <c r="L4181" s="1" t="s">
        <v>5688</v>
      </c>
      <c r="M4181" s="1">
        <v>2021</v>
      </c>
      <c r="N4181" s="1">
        <v>45.127724999999998</v>
      </c>
      <c r="O4181" s="1">
        <v>-75.109588000000002</v>
      </c>
      <c r="P4181" s="1" t="s">
        <v>5689</v>
      </c>
      <c r="Q4181" s="1" t="s">
        <v>5690</v>
      </c>
      <c r="R4181" s="1" t="s">
        <v>22</v>
      </c>
    </row>
    <row r="4182" spans="1:18" hidden="1" x14ac:dyDescent="0.3">
      <c r="A4182" s="1" t="s">
        <v>2941</v>
      </c>
      <c r="B4182" s="1" t="s">
        <v>2941</v>
      </c>
      <c r="C4182" s="1" t="s">
        <v>5686</v>
      </c>
      <c r="D4182" s="1">
        <v>99.76</v>
      </c>
      <c r="E4182" s="1" t="s">
        <v>5715</v>
      </c>
      <c r="F4182" s="1">
        <v>26</v>
      </c>
      <c r="G4182" s="1" t="str">
        <f t="shared" si="158"/>
        <v>26/29</v>
      </c>
      <c r="H4182" s="1">
        <v>3440</v>
      </c>
      <c r="I4182" s="1">
        <v>138.6</v>
      </c>
      <c r="J4182" s="1">
        <v>131</v>
      </c>
      <c r="K4182" s="1" t="s">
        <v>56</v>
      </c>
      <c r="L4182" s="1" t="s">
        <v>5688</v>
      </c>
      <c r="M4182" s="1">
        <v>2021</v>
      </c>
      <c r="N4182" s="1">
        <v>45.113073</v>
      </c>
      <c r="O4182" s="1">
        <v>-75.146911000000003</v>
      </c>
      <c r="P4182" s="1" t="s">
        <v>5689</v>
      </c>
      <c r="Q4182" s="1" t="s">
        <v>5690</v>
      </c>
      <c r="R4182" s="1" t="s">
        <v>22</v>
      </c>
    </row>
    <row r="4183" spans="1:18" hidden="1" x14ac:dyDescent="0.3">
      <c r="A4183" s="1" t="s">
        <v>2941</v>
      </c>
      <c r="B4183" s="1" t="s">
        <v>2941</v>
      </c>
      <c r="C4183" s="1" t="s">
        <v>5686</v>
      </c>
      <c r="D4183" s="1">
        <v>99.76</v>
      </c>
      <c r="E4183" s="1" t="s">
        <v>5716</v>
      </c>
      <c r="F4183" s="1">
        <v>27</v>
      </c>
      <c r="G4183" s="1" t="str">
        <f t="shared" si="158"/>
        <v>27/29</v>
      </c>
      <c r="H4183" s="1">
        <v>3440</v>
      </c>
      <c r="I4183" s="1">
        <v>138.6</v>
      </c>
      <c r="J4183" s="1">
        <v>131</v>
      </c>
      <c r="K4183" s="1" t="s">
        <v>56</v>
      </c>
      <c r="L4183" s="1" t="s">
        <v>5688</v>
      </c>
      <c r="M4183" s="1">
        <v>2021</v>
      </c>
      <c r="N4183" s="1">
        <v>45.138334999999998</v>
      </c>
      <c r="O4183" s="1">
        <v>-75.151160000000004</v>
      </c>
      <c r="P4183" s="1" t="s">
        <v>5689</v>
      </c>
      <c r="Q4183" s="1" t="s">
        <v>5690</v>
      </c>
      <c r="R4183" s="1" t="s">
        <v>22</v>
      </c>
    </row>
    <row r="4184" spans="1:18" hidden="1" x14ac:dyDescent="0.3">
      <c r="A4184" s="1" t="s">
        <v>2941</v>
      </c>
      <c r="B4184" s="1" t="s">
        <v>2941</v>
      </c>
      <c r="C4184" s="1" t="s">
        <v>5686</v>
      </c>
      <c r="D4184" s="1">
        <v>99.76</v>
      </c>
      <c r="E4184" s="1" t="s">
        <v>5717</v>
      </c>
      <c r="F4184" s="1">
        <v>28</v>
      </c>
      <c r="G4184" s="1" t="str">
        <f t="shared" si="158"/>
        <v>28/29</v>
      </c>
      <c r="H4184" s="1">
        <v>3440</v>
      </c>
      <c r="I4184" s="1">
        <v>138.6</v>
      </c>
      <c r="J4184" s="1">
        <v>131</v>
      </c>
      <c r="K4184" s="1" t="s">
        <v>56</v>
      </c>
      <c r="L4184" s="1" t="s">
        <v>5688</v>
      </c>
      <c r="M4184" s="1">
        <v>2021</v>
      </c>
      <c r="N4184" s="1">
        <v>45.107340999999998</v>
      </c>
      <c r="O4184" s="1">
        <v>-75.107568999999998</v>
      </c>
      <c r="P4184" s="1" t="s">
        <v>5689</v>
      </c>
      <c r="Q4184" s="1" t="s">
        <v>5690</v>
      </c>
      <c r="R4184" s="1" t="s">
        <v>22</v>
      </c>
    </row>
    <row r="4185" spans="1:18" hidden="1" x14ac:dyDescent="0.3">
      <c r="A4185" s="1" t="s">
        <v>2941</v>
      </c>
      <c r="B4185" s="1" t="s">
        <v>2941</v>
      </c>
      <c r="C4185" s="1" t="s">
        <v>5686</v>
      </c>
      <c r="D4185" s="1">
        <v>99.76</v>
      </c>
      <c r="E4185" s="1" t="s">
        <v>5718</v>
      </c>
      <c r="F4185" s="1">
        <v>29</v>
      </c>
      <c r="G4185" s="1" t="str">
        <f t="shared" si="158"/>
        <v>29/29</v>
      </c>
      <c r="H4185" s="1">
        <v>3440</v>
      </c>
      <c r="I4185" s="1">
        <v>138.6</v>
      </c>
      <c r="J4185" s="1">
        <v>131</v>
      </c>
      <c r="K4185" s="1" t="s">
        <v>56</v>
      </c>
      <c r="L4185" s="1" t="s">
        <v>5688</v>
      </c>
      <c r="M4185" s="1">
        <v>2021</v>
      </c>
      <c r="N4185" s="1">
        <v>45.119413999999999</v>
      </c>
      <c r="O4185" s="1">
        <v>-75.091504999999998</v>
      </c>
      <c r="P4185" s="1" t="s">
        <v>5689</v>
      </c>
      <c r="Q4185" s="1" t="s">
        <v>5690</v>
      </c>
      <c r="R4185" s="1" t="s">
        <v>22</v>
      </c>
    </row>
    <row r="4186" spans="1:18" hidden="1" x14ac:dyDescent="0.3">
      <c r="A4186" s="1" t="s">
        <v>2941</v>
      </c>
      <c r="B4186" s="1" t="s">
        <v>2941</v>
      </c>
      <c r="C4186" s="1" t="s">
        <v>3636</v>
      </c>
      <c r="D4186" s="1">
        <v>50</v>
      </c>
      <c r="E4186" s="1" t="s">
        <v>3637</v>
      </c>
      <c r="F4186" s="1">
        <v>26</v>
      </c>
      <c r="G4186" s="1" t="str">
        <f>F4186&amp;"/"&amp;45</f>
        <v>26/45</v>
      </c>
      <c r="H4186" s="1">
        <v>2000</v>
      </c>
      <c r="I4186" s="1">
        <v>82</v>
      </c>
      <c r="J4186" s="1">
        <v>78</v>
      </c>
      <c r="K4186" s="1" t="s">
        <v>56</v>
      </c>
      <c r="L4186" s="1" t="s">
        <v>2540</v>
      </c>
      <c r="M4186" s="1">
        <v>2010</v>
      </c>
      <c r="N4186" s="1">
        <v>42.196809961086103</v>
      </c>
      <c r="O4186" s="1">
        <v>-82.809924735379198</v>
      </c>
      <c r="Q4186" s="1" t="s">
        <v>3638</v>
      </c>
      <c r="R4186" s="1" t="s">
        <v>22</v>
      </c>
    </row>
    <row r="4187" spans="1:18" hidden="1" x14ac:dyDescent="0.3">
      <c r="A4187" s="1" t="s">
        <v>2941</v>
      </c>
      <c r="B4187" s="1" t="s">
        <v>2941</v>
      </c>
      <c r="C4187" s="1" t="s">
        <v>3636</v>
      </c>
      <c r="D4187" s="1">
        <v>50</v>
      </c>
      <c r="E4187" s="1" t="s">
        <v>3639</v>
      </c>
      <c r="F4187" s="1">
        <v>27</v>
      </c>
      <c r="G4187" s="1" t="str">
        <f>F4187&amp;"/"&amp;45</f>
        <v>27/45</v>
      </c>
      <c r="H4187" s="1">
        <v>2000</v>
      </c>
      <c r="I4187" s="1">
        <v>82</v>
      </c>
      <c r="J4187" s="1">
        <v>78</v>
      </c>
      <c r="K4187" s="1" t="s">
        <v>56</v>
      </c>
      <c r="L4187" s="1" t="s">
        <v>2540</v>
      </c>
      <c r="M4187" s="1">
        <v>2010</v>
      </c>
      <c r="N4187" s="1">
        <v>42.193449024801303</v>
      </c>
      <c r="O4187" s="1">
        <v>-82.810167440742504</v>
      </c>
      <c r="Q4187" s="1" t="s">
        <v>3638</v>
      </c>
      <c r="R4187" s="1" t="s">
        <v>22</v>
      </c>
    </row>
    <row r="4188" spans="1:18" hidden="1" x14ac:dyDescent="0.3">
      <c r="A4188" s="1" t="s">
        <v>2941</v>
      </c>
      <c r="B4188" s="1" t="s">
        <v>2941</v>
      </c>
      <c r="C4188" s="1" t="s">
        <v>3636</v>
      </c>
      <c r="D4188" s="1">
        <v>50</v>
      </c>
      <c r="E4188" s="1" t="s">
        <v>3640</v>
      </c>
      <c r="F4188" s="1">
        <v>28</v>
      </c>
      <c r="G4188" s="1" t="str">
        <f>F4188&amp;"/"&amp;45</f>
        <v>28/45</v>
      </c>
      <c r="H4188" s="1">
        <v>2000</v>
      </c>
      <c r="I4188" s="1">
        <v>82</v>
      </c>
      <c r="J4188" s="1">
        <v>78</v>
      </c>
      <c r="K4188" s="1" t="s">
        <v>56</v>
      </c>
      <c r="L4188" s="1" t="s">
        <v>2540</v>
      </c>
      <c r="M4188" s="1">
        <v>2010</v>
      </c>
      <c r="N4188" s="1">
        <v>42.190505049900601</v>
      </c>
      <c r="O4188" s="1">
        <v>-82.810384104073194</v>
      </c>
      <c r="Q4188" s="1" t="s">
        <v>3638</v>
      </c>
      <c r="R4188" s="1" t="s">
        <v>22</v>
      </c>
    </row>
    <row r="4189" spans="1:18" hidden="1" x14ac:dyDescent="0.3">
      <c r="A4189" s="1" t="s">
        <v>2941</v>
      </c>
      <c r="B4189" s="1" t="s">
        <v>2941</v>
      </c>
      <c r="C4189" s="1" t="s">
        <v>3636</v>
      </c>
      <c r="D4189" s="1">
        <v>50</v>
      </c>
      <c r="E4189" s="1" t="s">
        <v>3641</v>
      </c>
      <c r="F4189" s="1">
        <v>29</v>
      </c>
      <c r="G4189" s="1" t="str">
        <f>F4189&amp;"/"&amp;45</f>
        <v>29/45</v>
      </c>
      <c r="H4189" s="1">
        <v>2000</v>
      </c>
      <c r="I4189" s="1">
        <v>82</v>
      </c>
      <c r="J4189" s="1">
        <v>78</v>
      </c>
      <c r="K4189" s="1" t="s">
        <v>56</v>
      </c>
      <c r="L4189" s="1" t="s">
        <v>2540</v>
      </c>
      <c r="M4189" s="1">
        <v>2010</v>
      </c>
      <c r="N4189" s="1">
        <v>42.188372076531699</v>
      </c>
      <c r="O4189" s="1">
        <v>-82.809264668928407</v>
      </c>
      <c r="Q4189" s="1" t="s">
        <v>3638</v>
      </c>
      <c r="R4189" s="1" t="s">
        <v>22</v>
      </c>
    </row>
    <row r="4190" spans="1:18" hidden="1" x14ac:dyDescent="0.3">
      <c r="A4190" s="1" t="s">
        <v>2941</v>
      </c>
      <c r="B4190" s="1" t="s">
        <v>2941</v>
      </c>
      <c r="C4190" s="1" t="s">
        <v>3636</v>
      </c>
      <c r="D4190" s="1">
        <v>50</v>
      </c>
      <c r="E4190" s="1" t="s">
        <v>3642</v>
      </c>
      <c r="F4190" s="1">
        <v>30</v>
      </c>
      <c r="G4190" s="1" t="str">
        <f>F4190&amp;"/"&amp;45</f>
        <v>30/45</v>
      </c>
      <c r="H4190" s="1">
        <v>2000</v>
      </c>
      <c r="I4190" s="1">
        <v>82</v>
      </c>
      <c r="J4190" s="1">
        <v>78</v>
      </c>
      <c r="K4190" s="1" t="s">
        <v>56</v>
      </c>
      <c r="L4190" s="1" t="s">
        <v>2540</v>
      </c>
      <c r="M4190" s="1">
        <v>2010</v>
      </c>
      <c r="N4190" s="1">
        <v>42.183533650125</v>
      </c>
      <c r="O4190" s="1">
        <v>-82.795454486080899</v>
      </c>
      <c r="Q4190" s="1" t="s">
        <v>3638</v>
      </c>
      <c r="R4190" s="1" t="s">
        <v>22</v>
      </c>
    </row>
    <row r="4191" spans="1:18" hidden="1" x14ac:dyDescent="0.3">
      <c r="A4191" s="1" t="s">
        <v>2941</v>
      </c>
      <c r="B4191" s="1" t="s">
        <v>2941</v>
      </c>
      <c r="C4191" s="1" t="s">
        <v>5361</v>
      </c>
      <c r="D4191" s="1">
        <v>230</v>
      </c>
      <c r="E4191" s="1" t="s">
        <v>5362</v>
      </c>
      <c r="F4191" s="1">
        <v>1</v>
      </c>
      <c r="G4191" s="1" t="str">
        <f t="shared" ref="G4191:G4222" si="159">F4191&amp;"/"&amp;77</f>
        <v>1/77</v>
      </c>
      <c r="H4191" s="1">
        <v>3000</v>
      </c>
      <c r="I4191" s="1">
        <v>101</v>
      </c>
      <c r="J4191" s="1">
        <v>124</v>
      </c>
      <c r="K4191" s="1" t="s">
        <v>56</v>
      </c>
      <c r="L4191" s="1" t="s">
        <v>2838</v>
      </c>
      <c r="M4191" s="1">
        <v>2016</v>
      </c>
      <c r="N4191" s="1">
        <v>43.0833604245258</v>
      </c>
      <c r="O4191" s="1">
        <v>-79.577370393090007</v>
      </c>
      <c r="Q4191" s="1" t="s">
        <v>5363</v>
      </c>
      <c r="R4191" s="1" t="s">
        <v>22</v>
      </c>
    </row>
    <row r="4192" spans="1:18" hidden="1" x14ac:dyDescent="0.3">
      <c r="A4192" s="1" t="s">
        <v>2941</v>
      </c>
      <c r="B4192" s="1" t="s">
        <v>2941</v>
      </c>
      <c r="C4192" s="1" t="s">
        <v>5361</v>
      </c>
      <c r="D4192" s="1">
        <v>230</v>
      </c>
      <c r="E4192" s="1" t="s">
        <v>5364</v>
      </c>
      <c r="F4192" s="1">
        <v>2</v>
      </c>
      <c r="G4192" s="1" t="str">
        <f t="shared" si="159"/>
        <v>2/77</v>
      </c>
      <c r="H4192" s="1">
        <v>3000</v>
      </c>
      <c r="I4192" s="1">
        <v>101</v>
      </c>
      <c r="J4192" s="1">
        <v>124</v>
      </c>
      <c r="K4192" s="1" t="s">
        <v>56</v>
      </c>
      <c r="L4192" s="1" t="s">
        <v>2838</v>
      </c>
      <c r="M4192" s="1">
        <v>2016</v>
      </c>
      <c r="N4192" s="1">
        <v>43.080227472129899</v>
      </c>
      <c r="O4192" s="1">
        <v>-79.5773124391268</v>
      </c>
      <c r="Q4192" s="1" t="s">
        <v>5363</v>
      </c>
      <c r="R4192" s="1" t="s">
        <v>22</v>
      </c>
    </row>
    <row r="4193" spans="1:18" hidden="1" x14ac:dyDescent="0.3">
      <c r="A4193" s="1" t="s">
        <v>2941</v>
      </c>
      <c r="B4193" s="1" t="s">
        <v>2941</v>
      </c>
      <c r="C4193" s="1" t="s">
        <v>5361</v>
      </c>
      <c r="D4193" s="1">
        <v>230</v>
      </c>
      <c r="E4193" s="1" t="s">
        <v>5365</v>
      </c>
      <c r="F4193" s="1">
        <v>3</v>
      </c>
      <c r="G4193" s="1" t="str">
        <f t="shared" si="159"/>
        <v>3/77</v>
      </c>
      <c r="H4193" s="1">
        <v>3000</v>
      </c>
      <c r="I4193" s="1">
        <v>101</v>
      </c>
      <c r="J4193" s="1">
        <v>124</v>
      </c>
      <c r="K4193" s="1" t="s">
        <v>56</v>
      </c>
      <c r="L4193" s="1" t="s">
        <v>2838</v>
      </c>
      <c r="M4193" s="1">
        <v>2016</v>
      </c>
      <c r="N4193" s="1">
        <v>43.089212314284097</v>
      </c>
      <c r="O4193" s="1">
        <v>-79.4005413498313</v>
      </c>
      <c r="Q4193" s="1" t="s">
        <v>5363</v>
      </c>
      <c r="R4193" s="1" t="s">
        <v>22</v>
      </c>
    </row>
    <row r="4194" spans="1:18" hidden="1" x14ac:dyDescent="0.3">
      <c r="A4194" s="1" t="s">
        <v>2941</v>
      </c>
      <c r="B4194" s="1" t="s">
        <v>2941</v>
      </c>
      <c r="C4194" s="1" t="s">
        <v>5361</v>
      </c>
      <c r="D4194" s="1">
        <v>230</v>
      </c>
      <c r="E4194" s="1" t="s">
        <v>5366</v>
      </c>
      <c r="F4194" s="1">
        <v>4</v>
      </c>
      <c r="G4194" s="1" t="str">
        <f t="shared" si="159"/>
        <v>4/77</v>
      </c>
      <c r="H4194" s="1">
        <v>3000</v>
      </c>
      <c r="I4194" s="1">
        <v>101</v>
      </c>
      <c r="J4194" s="1">
        <v>124</v>
      </c>
      <c r="K4194" s="1" t="s">
        <v>56</v>
      </c>
      <c r="L4194" s="1" t="s">
        <v>2838</v>
      </c>
      <c r="M4194" s="1">
        <v>2016</v>
      </c>
      <c r="N4194" s="1">
        <v>43.086020612973797</v>
      </c>
      <c r="O4194" s="1">
        <v>-79.398248883632604</v>
      </c>
      <c r="Q4194" s="1" t="s">
        <v>5363</v>
      </c>
      <c r="R4194" s="1" t="s">
        <v>22</v>
      </c>
    </row>
    <row r="4195" spans="1:18" hidden="1" x14ac:dyDescent="0.3">
      <c r="A4195" s="1" t="s">
        <v>2941</v>
      </c>
      <c r="B4195" s="1" t="s">
        <v>2941</v>
      </c>
      <c r="C4195" s="1" t="s">
        <v>5361</v>
      </c>
      <c r="D4195" s="1">
        <v>230</v>
      </c>
      <c r="E4195" s="1" t="s">
        <v>5367</v>
      </c>
      <c r="F4195" s="1">
        <v>5</v>
      </c>
      <c r="G4195" s="1" t="str">
        <f t="shared" si="159"/>
        <v>5/77</v>
      </c>
      <c r="H4195" s="1">
        <v>3000</v>
      </c>
      <c r="I4195" s="1">
        <v>101</v>
      </c>
      <c r="J4195" s="1">
        <v>124</v>
      </c>
      <c r="K4195" s="1" t="s">
        <v>56</v>
      </c>
      <c r="L4195" s="1" t="s">
        <v>2838</v>
      </c>
      <c r="M4195" s="1">
        <v>2016</v>
      </c>
      <c r="N4195" s="1">
        <v>43.065152030305299</v>
      </c>
      <c r="O4195" s="1">
        <v>-79.536908850923297</v>
      </c>
      <c r="Q4195" s="1" t="s">
        <v>5363</v>
      </c>
      <c r="R4195" s="1" t="s">
        <v>22</v>
      </c>
    </row>
    <row r="4196" spans="1:18" hidden="1" x14ac:dyDescent="0.3">
      <c r="A4196" s="1" t="s">
        <v>2941</v>
      </c>
      <c r="B4196" s="1" t="s">
        <v>2941</v>
      </c>
      <c r="C4196" s="1" t="s">
        <v>5361</v>
      </c>
      <c r="D4196" s="1">
        <v>230</v>
      </c>
      <c r="E4196" s="1" t="s">
        <v>5368</v>
      </c>
      <c r="F4196" s="1">
        <v>6</v>
      </c>
      <c r="G4196" s="1" t="str">
        <f t="shared" si="159"/>
        <v>6/77</v>
      </c>
      <c r="H4196" s="1">
        <v>3000</v>
      </c>
      <c r="I4196" s="1">
        <v>101</v>
      </c>
      <c r="J4196" s="1">
        <v>124</v>
      </c>
      <c r="K4196" s="1" t="s">
        <v>56</v>
      </c>
      <c r="L4196" s="1" t="s">
        <v>2838</v>
      </c>
      <c r="M4196" s="1">
        <v>2016</v>
      </c>
      <c r="N4196" s="1">
        <v>43.062182037166103</v>
      </c>
      <c r="O4196" s="1">
        <v>-79.541595237560202</v>
      </c>
      <c r="Q4196" s="1" t="s">
        <v>5363</v>
      </c>
      <c r="R4196" s="1" t="s">
        <v>22</v>
      </c>
    </row>
    <row r="4197" spans="1:18" hidden="1" x14ac:dyDescent="0.3">
      <c r="A4197" s="1" t="s">
        <v>2941</v>
      </c>
      <c r="B4197" s="1" t="s">
        <v>2941</v>
      </c>
      <c r="C4197" s="1" t="s">
        <v>5361</v>
      </c>
      <c r="D4197" s="1">
        <v>230</v>
      </c>
      <c r="E4197" s="1" t="s">
        <v>5369</v>
      </c>
      <c r="F4197" s="1">
        <v>7</v>
      </c>
      <c r="G4197" s="1" t="str">
        <f t="shared" si="159"/>
        <v>7/77</v>
      </c>
      <c r="H4197" s="1">
        <v>3000</v>
      </c>
      <c r="I4197" s="1">
        <v>101</v>
      </c>
      <c r="J4197" s="1">
        <v>124</v>
      </c>
      <c r="K4197" s="1" t="s">
        <v>56</v>
      </c>
      <c r="L4197" s="1" t="s">
        <v>2838</v>
      </c>
      <c r="M4197" s="1">
        <v>2016</v>
      </c>
      <c r="N4197" s="1">
        <v>43.059902235827899</v>
      </c>
      <c r="O4197" s="1">
        <v>-79.536893828014598</v>
      </c>
      <c r="Q4197" s="1" t="s">
        <v>5363</v>
      </c>
      <c r="R4197" s="1" t="s">
        <v>22</v>
      </c>
    </row>
    <row r="4198" spans="1:18" hidden="1" x14ac:dyDescent="0.3">
      <c r="A4198" s="1" t="s">
        <v>2941</v>
      </c>
      <c r="B4198" s="1" t="s">
        <v>2941</v>
      </c>
      <c r="C4198" s="1" t="s">
        <v>5361</v>
      </c>
      <c r="D4198" s="1">
        <v>230</v>
      </c>
      <c r="E4198" s="1" t="s">
        <v>5370</v>
      </c>
      <c r="F4198" s="1">
        <v>8</v>
      </c>
      <c r="G4198" s="1" t="str">
        <f t="shared" si="159"/>
        <v>8/77</v>
      </c>
      <c r="H4198" s="1">
        <v>3000</v>
      </c>
      <c r="I4198" s="1">
        <v>101</v>
      </c>
      <c r="J4198" s="1">
        <v>124</v>
      </c>
      <c r="K4198" s="1" t="s">
        <v>56</v>
      </c>
      <c r="L4198" s="1" t="s">
        <v>2838</v>
      </c>
      <c r="M4198" s="1">
        <v>2016</v>
      </c>
      <c r="N4198" s="1">
        <v>43.064472081608997</v>
      </c>
      <c r="O4198" s="1">
        <v>-79.495379674945099</v>
      </c>
      <c r="Q4198" s="1" t="s">
        <v>5363</v>
      </c>
      <c r="R4198" s="1" t="s">
        <v>22</v>
      </c>
    </row>
    <row r="4199" spans="1:18" hidden="1" x14ac:dyDescent="0.3">
      <c r="A4199" s="1" t="s">
        <v>2941</v>
      </c>
      <c r="B4199" s="1" t="s">
        <v>2941</v>
      </c>
      <c r="C4199" s="1" t="s">
        <v>5361</v>
      </c>
      <c r="D4199" s="1">
        <v>230</v>
      </c>
      <c r="E4199" s="1" t="s">
        <v>5371</v>
      </c>
      <c r="F4199" s="1">
        <v>9</v>
      </c>
      <c r="G4199" s="1" t="str">
        <f t="shared" si="159"/>
        <v>9/77</v>
      </c>
      <c r="H4199" s="1">
        <v>3000</v>
      </c>
      <c r="I4199" s="1">
        <v>101</v>
      </c>
      <c r="J4199" s="1">
        <v>124</v>
      </c>
      <c r="K4199" s="1" t="s">
        <v>56</v>
      </c>
      <c r="L4199" s="1" t="s">
        <v>2838</v>
      </c>
      <c r="M4199" s="1">
        <v>2016</v>
      </c>
      <c r="N4199" s="1">
        <v>43.061154898929203</v>
      </c>
      <c r="O4199" s="1">
        <v>-79.495563893609102</v>
      </c>
      <c r="Q4199" s="1" t="s">
        <v>5363</v>
      </c>
      <c r="R4199" s="1" t="s">
        <v>22</v>
      </c>
    </row>
    <row r="4200" spans="1:18" hidden="1" x14ac:dyDescent="0.3">
      <c r="A4200" s="1" t="s">
        <v>2941</v>
      </c>
      <c r="B4200" s="1" t="s">
        <v>2941</v>
      </c>
      <c r="C4200" s="1" t="s">
        <v>5361</v>
      </c>
      <c r="D4200" s="1">
        <v>230</v>
      </c>
      <c r="E4200" s="1" t="s">
        <v>5372</v>
      </c>
      <c r="F4200" s="1">
        <v>10</v>
      </c>
      <c r="G4200" s="1" t="str">
        <f t="shared" si="159"/>
        <v>10/77</v>
      </c>
      <c r="H4200" s="1">
        <v>3000</v>
      </c>
      <c r="I4200" s="1">
        <v>101</v>
      </c>
      <c r="J4200" s="1">
        <v>124</v>
      </c>
      <c r="K4200" s="1" t="s">
        <v>56</v>
      </c>
      <c r="L4200" s="1" t="s">
        <v>2838</v>
      </c>
      <c r="M4200" s="1">
        <v>2016</v>
      </c>
      <c r="N4200" s="1">
        <v>43.060638465066802</v>
      </c>
      <c r="O4200" s="1">
        <v>-79.471902003052904</v>
      </c>
      <c r="Q4200" s="1" t="s">
        <v>5363</v>
      </c>
      <c r="R4200" s="1" t="s">
        <v>22</v>
      </c>
    </row>
    <row r="4201" spans="1:18" hidden="1" x14ac:dyDescent="0.3">
      <c r="A4201" s="1" t="s">
        <v>2941</v>
      </c>
      <c r="B4201" s="1" t="s">
        <v>2941</v>
      </c>
      <c r="C4201" s="1" t="s">
        <v>5361</v>
      </c>
      <c r="D4201" s="1">
        <v>230</v>
      </c>
      <c r="E4201" s="1" t="s">
        <v>5373</v>
      </c>
      <c r="F4201" s="1">
        <v>11</v>
      </c>
      <c r="G4201" s="1" t="str">
        <f t="shared" si="159"/>
        <v>11/77</v>
      </c>
      <c r="H4201" s="1">
        <v>3000</v>
      </c>
      <c r="I4201" s="1">
        <v>101</v>
      </c>
      <c r="J4201" s="1">
        <v>124</v>
      </c>
      <c r="K4201" s="1" t="s">
        <v>56</v>
      </c>
      <c r="L4201" s="1" t="s">
        <v>2838</v>
      </c>
      <c r="M4201" s="1">
        <v>2016</v>
      </c>
      <c r="N4201" s="1">
        <v>43.061408156038397</v>
      </c>
      <c r="O4201" s="1">
        <v>-79.445398722542194</v>
      </c>
      <c r="Q4201" s="1" t="s">
        <v>5363</v>
      </c>
      <c r="R4201" s="1" t="s">
        <v>22</v>
      </c>
    </row>
    <row r="4202" spans="1:18" hidden="1" x14ac:dyDescent="0.3">
      <c r="A4202" s="1" t="s">
        <v>2941</v>
      </c>
      <c r="B4202" s="1" t="s">
        <v>2941</v>
      </c>
      <c r="C4202" s="1" t="s">
        <v>5361</v>
      </c>
      <c r="D4202" s="1">
        <v>230</v>
      </c>
      <c r="E4202" s="1" t="s">
        <v>5374</v>
      </c>
      <c r="F4202" s="1">
        <v>12</v>
      </c>
      <c r="G4202" s="1" t="str">
        <f t="shared" si="159"/>
        <v>12/77</v>
      </c>
      <c r="H4202" s="1">
        <v>3000</v>
      </c>
      <c r="I4202" s="1">
        <v>101</v>
      </c>
      <c r="J4202" s="1">
        <v>124</v>
      </c>
      <c r="K4202" s="1" t="s">
        <v>56</v>
      </c>
      <c r="L4202" s="1" t="s">
        <v>2838</v>
      </c>
      <c r="M4202" s="1">
        <v>2016</v>
      </c>
      <c r="N4202" s="1">
        <v>43.042574578405898</v>
      </c>
      <c r="O4202" s="1">
        <v>-79.598106469701904</v>
      </c>
      <c r="Q4202" s="1" t="s">
        <v>5363</v>
      </c>
      <c r="R4202" s="1" t="s">
        <v>22</v>
      </c>
    </row>
    <row r="4203" spans="1:18" hidden="1" x14ac:dyDescent="0.3">
      <c r="A4203" s="1" t="s">
        <v>2941</v>
      </c>
      <c r="B4203" s="1" t="s">
        <v>2941</v>
      </c>
      <c r="C4203" s="1" t="s">
        <v>5361</v>
      </c>
      <c r="D4203" s="1">
        <v>230</v>
      </c>
      <c r="E4203" s="1" t="s">
        <v>5375</v>
      </c>
      <c r="F4203" s="1">
        <v>13</v>
      </c>
      <c r="G4203" s="1" t="str">
        <f t="shared" si="159"/>
        <v>13/77</v>
      </c>
      <c r="H4203" s="1">
        <v>3000</v>
      </c>
      <c r="I4203" s="1">
        <v>101</v>
      </c>
      <c r="J4203" s="1">
        <v>124</v>
      </c>
      <c r="K4203" s="1" t="s">
        <v>56</v>
      </c>
      <c r="L4203" s="1" t="s">
        <v>2838</v>
      </c>
      <c r="M4203" s="1">
        <v>2016</v>
      </c>
      <c r="N4203" s="1">
        <v>43.041460005155599</v>
      </c>
      <c r="O4203" s="1">
        <v>-79.595169730341695</v>
      </c>
      <c r="Q4203" s="1" t="s">
        <v>5363</v>
      </c>
      <c r="R4203" s="1" t="s">
        <v>22</v>
      </c>
    </row>
    <row r="4204" spans="1:18" hidden="1" x14ac:dyDescent="0.3">
      <c r="A4204" s="1" t="s">
        <v>2941</v>
      </c>
      <c r="B4204" s="1" t="s">
        <v>2941</v>
      </c>
      <c r="C4204" s="1" t="s">
        <v>5361</v>
      </c>
      <c r="D4204" s="1">
        <v>230</v>
      </c>
      <c r="E4204" s="1" t="s">
        <v>5376</v>
      </c>
      <c r="F4204" s="1">
        <v>14</v>
      </c>
      <c r="G4204" s="1" t="str">
        <f t="shared" si="159"/>
        <v>14/77</v>
      </c>
      <c r="H4204" s="1">
        <v>3000</v>
      </c>
      <c r="I4204" s="1">
        <v>101</v>
      </c>
      <c r="J4204" s="1">
        <v>124</v>
      </c>
      <c r="K4204" s="1" t="s">
        <v>56</v>
      </c>
      <c r="L4204" s="1" t="s">
        <v>2838</v>
      </c>
      <c r="M4204" s="1">
        <v>2016</v>
      </c>
      <c r="N4204" s="1">
        <v>43.046436759853599</v>
      </c>
      <c r="O4204" s="1">
        <v>-79.571723999910603</v>
      </c>
      <c r="Q4204" s="1" t="s">
        <v>5363</v>
      </c>
      <c r="R4204" s="1" t="s">
        <v>22</v>
      </c>
    </row>
    <row r="4205" spans="1:18" hidden="1" x14ac:dyDescent="0.3">
      <c r="A4205" s="1" t="s">
        <v>2941</v>
      </c>
      <c r="B4205" s="1" t="s">
        <v>2941</v>
      </c>
      <c r="C4205" s="1" t="s">
        <v>5361</v>
      </c>
      <c r="D4205" s="1">
        <v>230</v>
      </c>
      <c r="E4205" s="1" t="s">
        <v>5377</v>
      </c>
      <c r="F4205" s="1">
        <v>15</v>
      </c>
      <c r="G4205" s="1" t="str">
        <f t="shared" si="159"/>
        <v>15/77</v>
      </c>
      <c r="H4205" s="1">
        <v>3000</v>
      </c>
      <c r="I4205" s="1">
        <v>101</v>
      </c>
      <c r="J4205" s="1">
        <v>124</v>
      </c>
      <c r="K4205" s="1" t="s">
        <v>56</v>
      </c>
      <c r="L4205" s="1" t="s">
        <v>2838</v>
      </c>
      <c r="M4205" s="1">
        <v>2016</v>
      </c>
      <c r="N4205" s="1">
        <v>43.0472952210702</v>
      </c>
      <c r="O4205" s="1">
        <v>-79.547224754863905</v>
      </c>
      <c r="Q4205" s="1" t="s">
        <v>5363</v>
      </c>
      <c r="R4205" s="1" t="s">
        <v>22</v>
      </c>
    </row>
    <row r="4206" spans="1:18" hidden="1" x14ac:dyDescent="0.3">
      <c r="A4206" s="1" t="s">
        <v>2941</v>
      </c>
      <c r="B4206" s="1" t="s">
        <v>2941</v>
      </c>
      <c r="C4206" s="1" t="s">
        <v>5361</v>
      </c>
      <c r="D4206" s="1">
        <v>230</v>
      </c>
      <c r="E4206" s="1" t="s">
        <v>5378</v>
      </c>
      <c r="F4206" s="1">
        <v>16</v>
      </c>
      <c r="G4206" s="1" t="str">
        <f t="shared" si="159"/>
        <v>16/77</v>
      </c>
      <c r="H4206" s="1">
        <v>3000</v>
      </c>
      <c r="I4206" s="1">
        <v>101</v>
      </c>
      <c r="J4206" s="1">
        <v>124</v>
      </c>
      <c r="K4206" s="1" t="s">
        <v>56</v>
      </c>
      <c r="L4206" s="1" t="s">
        <v>2838</v>
      </c>
      <c r="M4206" s="1">
        <v>2016</v>
      </c>
      <c r="N4206" s="1">
        <v>43.047555998577202</v>
      </c>
      <c r="O4206" s="1">
        <v>-79.488776320429594</v>
      </c>
      <c r="Q4206" s="1" t="s">
        <v>5363</v>
      </c>
      <c r="R4206" s="1" t="s">
        <v>22</v>
      </c>
    </row>
    <row r="4207" spans="1:18" hidden="1" x14ac:dyDescent="0.3">
      <c r="A4207" s="1" t="s">
        <v>2941</v>
      </c>
      <c r="B4207" s="1" t="s">
        <v>2941</v>
      </c>
      <c r="C4207" s="1" t="s">
        <v>5361</v>
      </c>
      <c r="D4207" s="1">
        <v>230</v>
      </c>
      <c r="E4207" s="1" t="s">
        <v>5379</v>
      </c>
      <c r="F4207" s="1">
        <v>17</v>
      </c>
      <c r="G4207" s="1" t="str">
        <f t="shared" si="159"/>
        <v>17/77</v>
      </c>
      <c r="H4207" s="1">
        <v>3000</v>
      </c>
      <c r="I4207" s="1">
        <v>101</v>
      </c>
      <c r="J4207" s="1">
        <v>124</v>
      </c>
      <c r="K4207" s="1" t="s">
        <v>56</v>
      </c>
      <c r="L4207" s="1" t="s">
        <v>2838</v>
      </c>
      <c r="M4207" s="1">
        <v>2016</v>
      </c>
      <c r="N4207" s="1">
        <v>43.051289331157498</v>
      </c>
      <c r="O4207" s="1">
        <v>-79.434352748711305</v>
      </c>
      <c r="Q4207" s="1" t="s">
        <v>5363</v>
      </c>
      <c r="R4207" s="1" t="s">
        <v>22</v>
      </c>
    </row>
    <row r="4208" spans="1:18" hidden="1" x14ac:dyDescent="0.3">
      <c r="A4208" s="1" t="s">
        <v>2941</v>
      </c>
      <c r="B4208" s="1" t="s">
        <v>2941</v>
      </c>
      <c r="C4208" s="1" t="s">
        <v>5361</v>
      </c>
      <c r="D4208" s="1">
        <v>230</v>
      </c>
      <c r="E4208" s="1" t="s">
        <v>5380</v>
      </c>
      <c r="F4208" s="1">
        <v>18</v>
      </c>
      <c r="G4208" s="1" t="str">
        <f t="shared" si="159"/>
        <v>18/77</v>
      </c>
      <c r="H4208" s="1">
        <v>3000</v>
      </c>
      <c r="I4208" s="1">
        <v>101</v>
      </c>
      <c r="J4208" s="1">
        <v>124</v>
      </c>
      <c r="K4208" s="1" t="s">
        <v>56</v>
      </c>
      <c r="L4208" s="1" t="s">
        <v>2838</v>
      </c>
      <c r="M4208" s="1">
        <v>2016</v>
      </c>
      <c r="N4208" s="1">
        <v>43.050021563379403</v>
      </c>
      <c r="O4208" s="1">
        <v>-79.4224958524496</v>
      </c>
      <c r="Q4208" s="1" t="s">
        <v>5363</v>
      </c>
      <c r="R4208" s="1" t="s">
        <v>22</v>
      </c>
    </row>
    <row r="4209" spans="1:18" hidden="1" x14ac:dyDescent="0.3">
      <c r="A4209" s="1" t="s">
        <v>2941</v>
      </c>
      <c r="B4209" s="1" t="s">
        <v>2941</v>
      </c>
      <c r="C4209" s="1" t="s">
        <v>5361</v>
      </c>
      <c r="D4209" s="1">
        <v>230</v>
      </c>
      <c r="E4209" s="1" t="s">
        <v>5381</v>
      </c>
      <c r="F4209" s="1">
        <v>19</v>
      </c>
      <c r="G4209" s="1" t="str">
        <f t="shared" si="159"/>
        <v>19/77</v>
      </c>
      <c r="H4209" s="1">
        <v>3000</v>
      </c>
      <c r="I4209" s="1">
        <v>101</v>
      </c>
      <c r="J4209" s="1">
        <v>124</v>
      </c>
      <c r="K4209" s="1" t="s">
        <v>56</v>
      </c>
      <c r="L4209" s="1" t="s">
        <v>2838</v>
      </c>
      <c r="M4209" s="1">
        <v>2016</v>
      </c>
      <c r="N4209" s="1">
        <v>43.050195078879597</v>
      </c>
      <c r="O4209" s="1">
        <v>-79.404363679202305</v>
      </c>
      <c r="Q4209" s="1" t="s">
        <v>5363</v>
      </c>
      <c r="R4209" s="1" t="s">
        <v>22</v>
      </c>
    </row>
    <row r="4210" spans="1:18" hidden="1" x14ac:dyDescent="0.3">
      <c r="A4210" s="1" t="s">
        <v>2941</v>
      </c>
      <c r="B4210" s="1" t="s">
        <v>2941</v>
      </c>
      <c r="C4210" s="1" t="s">
        <v>5361</v>
      </c>
      <c r="D4210" s="1">
        <v>230</v>
      </c>
      <c r="E4210" s="1" t="s">
        <v>5382</v>
      </c>
      <c r="F4210" s="1">
        <v>20</v>
      </c>
      <c r="G4210" s="1" t="str">
        <f t="shared" si="159"/>
        <v>20/77</v>
      </c>
      <c r="H4210" s="1">
        <v>3000</v>
      </c>
      <c r="I4210" s="1">
        <v>101</v>
      </c>
      <c r="J4210" s="1">
        <v>124</v>
      </c>
      <c r="K4210" s="1" t="s">
        <v>56</v>
      </c>
      <c r="L4210" s="1" t="s">
        <v>2838</v>
      </c>
      <c r="M4210" s="1">
        <v>2016</v>
      </c>
      <c r="N4210" s="1">
        <v>43.050273447754797</v>
      </c>
      <c r="O4210" s="1">
        <v>-79.400603607877898</v>
      </c>
      <c r="Q4210" s="1" t="s">
        <v>5363</v>
      </c>
      <c r="R4210" s="1" t="s">
        <v>22</v>
      </c>
    </row>
    <row r="4211" spans="1:18" hidden="1" x14ac:dyDescent="0.3">
      <c r="A4211" s="1" t="s">
        <v>2941</v>
      </c>
      <c r="B4211" s="1" t="s">
        <v>2941</v>
      </c>
      <c r="C4211" s="1" t="s">
        <v>5361</v>
      </c>
      <c r="D4211" s="1">
        <v>230</v>
      </c>
      <c r="E4211" s="1" t="s">
        <v>5383</v>
      </c>
      <c r="F4211" s="1">
        <v>21</v>
      </c>
      <c r="G4211" s="1" t="str">
        <f t="shared" si="159"/>
        <v>21/77</v>
      </c>
      <c r="H4211" s="1">
        <v>3000</v>
      </c>
      <c r="I4211" s="1">
        <v>101</v>
      </c>
      <c r="J4211" s="1">
        <v>124</v>
      </c>
      <c r="K4211" s="1" t="s">
        <v>56</v>
      </c>
      <c r="L4211" s="1" t="s">
        <v>2838</v>
      </c>
      <c r="M4211" s="1">
        <v>2016</v>
      </c>
      <c r="N4211" s="1">
        <v>43.027908375539802</v>
      </c>
      <c r="O4211" s="1">
        <v>-79.594092383640799</v>
      </c>
      <c r="Q4211" s="1" t="s">
        <v>5363</v>
      </c>
      <c r="R4211" s="1" t="s">
        <v>22</v>
      </c>
    </row>
    <row r="4212" spans="1:18" hidden="1" x14ac:dyDescent="0.3">
      <c r="A4212" s="1" t="s">
        <v>2941</v>
      </c>
      <c r="B4212" s="1" t="s">
        <v>2941</v>
      </c>
      <c r="C4212" s="1" t="s">
        <v>5361</v>
      </c>
      <c r="D4212" s="1">
        <v>230</v>
      </c>
      <c r="E4212" s="1" t="s">
        <v>5384</v>
      </c>
      <c r="F4212" s="1">
        <v>22</v>
      </c>
      <c r="G4212" s="1" t="str">
        <f t="shared" si="159"/>
        <v>22/77</v>
      </c>
      <c r="H4212" s="1">
        <v>3000</v>
      </c>
      <c r="I4212" s="1">
        <v>101</v>
      </c>
      <c r="J4212" s="1">
        <v>124</v>
      </c>
      <c r="K4212" s="1" t="s">
        <v>56</v>
      </c>
      <c r="L4212" s="1" t="s">
        <v>2838</v>
      </c>
      <c r="M4212" s="1">
        <v>2016</v>
      </c>
      <c r="N4212" s="1">
        <v>43.034244979146699</v>
      </c>
      <c r="O4212" s="1">
        <v>-79.561279142526601</v>
      </c>
      <c r="Q4212" s="1" t="s">
        <v>5363</v>
      </c>
      <c r="R4212" s="1" t="s">
        <v>22</v>
      </c>
    </row>
    <row r="4213" spans="1:18" hidden="1" x14ac:dyDescent="0.3">
      <c r="A4213" s="1" t="s">
        <v>2941</v>
      </c>
      <c r="B4213" s="1" t="s">
        <v>2941</v>
      </c>
      <c r="C4213" s="1" t="s">
        <v>5361</v>
      </c>
      <c r="D4213" s="1">
        <v>230</v>
      </c>
      <c r="E4213" s="1" t="s">
        <v>5385</v>
      </c>
      <c r="F4213" s="1">
        <v>23</v>
      </c>
      <c r="G4213" s="1" t="str">
        <f t="shared" si="159"/>
        <v>23/77</v>
      </c>
      <c r="H4213" s="1">
        <v>3000</v>
      </c>
      <c r="I4213" s="1">
        <v>101</v>
      </c>
      <c r="J4213" s="1">
        <v>124</v>
      </c>
      <c r="K4213" s="1" t="s">
        <v>56</v>
      </c>
      <c r="L4213" s="1" t="s">
        <v>2838</v>
      </c>
      <c r="M4213" s="1">
        <v>2016</v>
      </c>
      <c r="N4213" s="1">
        <v>43.021854510668298</v>
      </c>
      <c r="O4213" s="1">
        <v>-79.559783044575397</v>
      </c>
      <c r="Q4213" s="1" t="s">
        <v>5363</v>
      </c>
      <c r="R4213" s="1" t="s">
        <v>22</v>
      </c>
    </row>
    <row r="4214" spans="1:18" hidden="1" x14ac:dyDescent="0.3">
      <c r="A4214" s="1" t="s">
        <v>2941</v>
      </c>
      <c r="B4214" s="1" t="s">
        <v>2941</v>
      </c>
      <c r="C4214" s="1" t="s">
        <v>5361</v>
      </c>
      <c r="D4214" s="1">
        <v>230</v>
      </c>
      <c r="E4214" s="1" t="s">
        <v>5386</v>
      </c>
      <c r="F4214" s="1">
        <v>24</v>
      </c>
      <c r="G4214" s="1" t="str">
        <f t="shared" si="159"/>
        <v>24/77</v>
      </c>
      <c r="H4214" s="1">
        <v>3000</v>
      </c>
      <c r="I4214" s="1">
        <v>101</v>
      </c>
      <c r="J4214" s="1">
        <v>124</v>
      </c>
      <c r="K4214" s="1" t="s">
        <v>56</v>
      </c>
      <c r="L4214" s="1" t="s">
        <v>2838</v>
      </c>
      <c r="M4214" s="1">
        <v>2016</v>
      </c>
      <c r="N4214" s="1">
        <v>43.006650197279001</v>
      </c>
      <c r="O4214" s="1">
        <v>-79.567116684414898</v>
      </c>
      <c r="Q4214" s="1" t="s">
        <v>5363</v>
      </c>
      <c r="R4214" s="1" t="s">
        <v>22</v>
      </c>
    </row>
    <row r="4215" spans="1:18" hidden="1" x14ac:dyDescent="0.3">
      <c r="A4215" s="1" t="s">
        <v>2941</v>
      </c>
      <c r="B4215" s="1" t="s">
        <v>2941</v>
      </c>
      <c r="C4215" s="1" t="s">
        <v>5361</v>
      </c>
      <c r="D4215" s="1">
        <v>230</v>
      </c>
      <c r="E4215" s="1" t="s">
        <v>5387</v>
      </c>
      <c r="F4215" s="1">
        <v>25</v>
      </c>
      <c r="G4215" s="1" t="str">
        <f t="shared" si="159"/>
        <v>25/77</v>
      </c>
      <c r="H4215" s="1">
        <v>3000</v>
      </c>
      <c r="I4215" s="1">
        <v>101</v>
      </c>
      <c r="J4215" s="1">
        <v>124</v>
      </c>
      <c r="K4215" s="1" t="s">
        <v>56</v>
      </c>
      <c r="L4215" s="1" t="s">
        <v>2838</v>
      </c>
      <c r="M4215" s="1">
        <v>2016</v>
      </c>
      <c r="N4215" s="1">
        <v>43.019480022874802</v>
      </c>
      <c r="O4215" s="1">
        <v>-79.544108298730293</v>
      </c>
      <c r="Q4215" s="1" t="s">
        <v>5363</v>
      </c>
      <c r="R4215" s="1" t="s">
        <v>22</v>
      </c>
    </row>
    <row r="4216" spans="1:18" hidden="1" x14ac:dyDescent="0.3">
      <c r="A4216" s="1" t="s">
        <v>2941</v>
      </c>
      <c r="B4216" s="1" t="s">
        <v>2941</v>
      </c>
      <c r="C4216" s="1" t="s">
        <v>5361</v>
      </c>
      <c r="D4216" s="1">
        <v>230</v>
      </c>
      <c r="E4216" s="1" t="s">
        <v>5388</v>
      </c>
      <c r="F4216" s="1">
        <v>26</v>
      </c>
      <c r="G4216" s="1" t="str">
        <f t="shared" si="159"/>
        <v>26/77</v>
      </c>
      <c r="H4216" s="1">
        <v>3000</v>
      </c>
      <c r="I4216" s="1">
        <v>101</v>
      </c>
      <c r="J4216" s="1">
        <v>124</v>
      </c>
      <c r="K4216" s="1" t="s">
        <v>56</v>
      </c>
      <c r="L4216" s="1" t="s">
        <v>2838</v>
      </c>
      <c r="M4216" s="1">
        <v>2016</v>
      </c>
      <c r="N4216" s="1">
        <v>43.032957904822702</v>
      </c>
      <c r="O4216" s="1">
        <v>-79.527555886945805</v>
      </c>
      <c r="Q4216" s="1" t="s">
        <v>5363</v>
      </c>
      <c r="R4216" s="1" t="s">
        <v>22</v>
      </c>
    </row>
    <row r="4217" spans="1:18" hidden="1" x14ac:dyDescent="0.3">
      <c r="A4217" s="1" t="s">
        <v>2941</v>
      </c>
      <c r="B4217" s="1" t="s">
        <v>2941</v>
      </c>
      <c r="C4217" s="1" t="s">
        <v>5361</v>
      </c>
      <c r="D4217" s="1">
        <v>230</v>
      </c>
      <c r="E4217" s="1" t="s">
        <v>5389</v>
      </c>
      <c r="F4217" s="1">
        <v>27</v>
      </c>
      <c r="G4217" s="1" t="str">
        <f t="shared" si="159"/>
        <v>27/77</v>
      </c>
      <c r="H4217" s="1">
        <v>3000</v>
      </c>
      <c r="I4217" s="1">
        <v>101</v>
      </c>
      <c r="J4217" s="1">
        <v>124</v>
      </c>
      <c r="K4217" s="1" t="s">
        <v>56</v>
      </c>
      <c r="L4217" s="1" t="s">
        <v>2838</v>
      </c>
      <c r="M4217" s="1">
        <v>2016</v>
      </c>
      <c r="N4217" s="1">
        <v>43.034468597911903</v>
      </c>
      <c r="O4217" s="1">
        <v>-79.518689827160898</v>
      </c>
      <c r="Q4217" s="1" t="s">
        <v>5363</v>
      </c>
      <c r="R4217" s="1" t="s">
        <v>22</v>
      </c>
    </row>
    <row r="4218" spans="1:18" hidden="1" x14ac:dyDescent="0.3">
      <c r="A4218" s="1" t="s">
        <v>2941</v>
      </c>
      <c r="B4218" s="1" t="s">
        <v>2941</v>
      </c>
      <c r="C4218" s="1" t="s">
        <v>5361</v>
      </c>
      <c r="D4218" s="1">
        <v>230</v>
      </c>
      <c r="E4218" s="1" t="s">
        <v>5390</v>
      </c>
      <c r="F4218" s="1">
        <v>28</v>
      </c>
      <c r="G4218" s="1" t="str">
        <f t="shared" si="159"/>
        <v>28/77</v>
      </c>
      <c r="H4218" s="1">
        <v>3000</v>
      </c>
      <c r="I4218" s="1">
        <v>101</v>
      </c>
      <c r="J4218" s="1">
        <v>124</v>
      </c>
      <c r="K4218" s="1" t="s">
        <v>56</v>
      </c>
      <c r="L4218" s="1" t="s">
        <v>2838</v>
      </c>
      <c r="M4218" s="1">
        <v>2016</v>
      </c>
      <c r="N4218" s="1">
        <v>43.023518735066901</v>
      </c>
      <c r="O4218" s="1">
        <v>-79.5106271189632</v>
      </c>
      <c r="Q4218" s="1" t="s">
        <v>5363</v>
      </c>
      <c r="R4218" s="1" t="s">
        <v>22</v>
      </c>
    </row>
    <row r="4219" spans="1:18" hidden="1" x14ac:dyDescent="0.3">
      <c r="A4219" s="1" t="s">
        <v>2941</v>
      </c>
      <c r="B4219" s="1" t="s">
        <v>2941</v>
      </c>
      <c r="C4219" s="1" t="s">
        <v>5361</v>
      </c>
      <c r="D4219" s="1">
        <v>230</v>
      </c>
      <c r="E4219" s="1" t="s">
        <v>5391</v>
      </c>
      <c r="F4219" s="1">
        <v>29</v>
      </c>
      <c r="G4219" s="1" t="str">
        <f t="shared" si="159"/>
        <v>29/77</v>
      </c>
      <c r="H4219" s="1">
        <v>3000</v>
      </c>
      <c r="I4219" s="1">
        <v>101</v>
      </c>
      <c r="J4219" s="1">
        <v>124</v>
      </c>
      <c r="K4219" s="1" t="s">
        <v>56</v>
      </c>
      <c r="L4219" s="1" t="s">
        <v>2838</v>
      </c>
      <c r="M4219" s="1">
        <v>2016</v>
      </c>
      <c r="N4219" s="1">
        <v>43.033866459757199</v>
      </c>
      <c r="O4219" s="1">
        <v>-79.490424862056599</v>
      </c>
      <c r="Q4219" s="1" t="s">
        <v>5363</v>
      </c>
      <c r="R4219" s="1" t="s">
        <v>22</v>
      </c>
    </row>
    <row r="4220" spans="1:18" hidden="1" x14ac:dyDescent="0.3">
      <c r="A4220" s="1" t="s">
        <v>2941</v>
      </c>
      <c r="B4220" s="1" t="s">
        <v>2941</v>
      </c>
      <c r="C4220" s="1" t="s">
        <v>5361</v>
      </c>
      <c r="D4220" s="1">
        <v>230</v>
      </c>
      <c r="E4220" s="1" t="s">
        <v>5392</v>
      </c>
      <c r="F4220" s="1">
        <v>30</v>
      </c>
      <c r="G4220" s="1" t="str">
        <f t="shared" si="159"/>
        <v>30/77</v>
      </c>
      <c r="H4220" s="1">
        <v>3000</v>
      </c>
      <c r="I4220" s="1">
        <v>101</v>
      </c>
      <c r="J4220" s="1">
        <v>124</v>
      </c>
      <c r="K4220" s="1" t="s">
        <v>56</v>
      </c>
      <c r="L4220" s="1" t="s">
        <v>2838</v>
      </c>
      <c r="M4220" s="1">
        <v>2016</v>
      </c>
      <c r="N4220" s="1">
        <v>43.033712061044596</v>
      </c>
      <c r="O4220" s="1">
        <v>-79.482600495450598</v>
      </c>
      <c r="Q4220" s="1" t="s">
        <v>5363</v>
      </c>
      <c r="R4220" s="1" t="s">
        <v>22</v>
      </c>
    </row>
    <row r="4221" spans="1:18" hidden="1" x14ac:dyDescent="0.3">
      <c r="A4221" s="1" t="s">
        <v>2941</v>
      </c>
      <c r="B4221" s="1" t="s">
        <v>2941</v>
      </c>
      <c r="C4221" s="1" t="s">
        <v>5361</v>
      </c>
      <c r="D4221" s="1">
        <v>230</v>
      </c>
      <c r="E4221" s="1" t="s">
        <v>5393</v>
      </c>
      <c r="F4221" s="1">
        <v>31</v>
      </c>
      <c r="G4221" s="1" t="str">
        <f t="shared" si="159"/>
        <v>31/77</v>
      </c>
      <c r="H4221" s="1">
        <v>3000</v>
      </c>
      <c r="I4221" s="1">
        <v>101</v>
      </c>
      <c r="J4221" s="1">
        <v>124</v>
      </c>
      <c r="K4221" s="1" t="s">
        <v>56</v>
      </c>
      <c r="L4221" s="1" t="s">
        <v>2838</v>
      </c>
      <c r="M4221" s="1">
        <v>2016</v>
      </c>
      <c r="N4221" s="1">
        <v>42.893534515161697</v>
      </c>
      <c r="O4221" s="1">
        <v>-79.435485697319294</v>
      </c>
      <c r="Q4221" s="1" t="s">
        <v>5363</v>
      </c>
      <c r="R4221" s="1" t="s">
        <v>22</v>
      </c>
    </row>
    <row r="4222" spans="1:18" hidden="1" x14ac:dyDescent="0.3">
      <c r="A4222" s="1" t="s">
        <v>2941</v>
      </c>
      <c r="B4222" s="1" t="s">
        <v>2941</v>
      </c>
      <c r="C4222" s="1" t="s">
        <v>5361</v>
      </c>
      <c r="D4222" s="1">
        <v>230</v>
      </c>
      <c r="E4222" s="1" t="s">
        <v>5394</v>
      </c>
      <c r="F4222" s="1">
        <v>32</v>
      </c>
      <c r="G4222" s="1" t="str">
        <f t="shared" si="159"/>
        <v>32/77</v>
      </c>
      <c r="H4222" s="1">
        <v>3000</v>
      </c>
      <c r="I4222" s="1">
        <v>101</v>
      </c>
      <c r="J4222" s="1">
        <v>124</v>
      </c>
      <c r="K4222" s="1" t="s">
        <v>56</v>
      </c>
      <c r="L4222" s="1" t="s">
        <v>2838</v>
      </c>
      <c r="M4222" s="1">
        <v>2016</v>
      </c>
      <c r="N4222" s="1">
        <v>43.0218102890612</v>
      </c>
      <c r="O4222" s="1">
        <v>-79.483163154004799</v>
      </c>
      <c r="Q4222" s="1" t="s">
        <v>5363</v>
      </c>
      <c r="R4222" s="1" t="s">
        <v>22</v>
      </c>
    </row>
    <row r="4223" spans="1:18" hidden="1" x14ac:dyDescent="0.3">
      <c r="A4223" s="1" t="s">
        <v>2941</v>
      </c>
      <c r="B4223" s="1" t="s">
        <v>2941</v>
      </c>
      <c r="C4223" s="1" t="s">
        <v>5361</v>
      </c>
      <c r="D4223" s="1">
        <v>230</v>
      </c>
      <c r="E4223" s="1" t="s">
        <v>5395</v>
      </c>
      <c r="F4223" s="1">
        <v>33</v>
      </c>
      <c r="G4223" s="1" t="str">
        <f t="shared" ref="G4223:G4254" si="160">F4223&amp;"/"&amp;77</f>
        <v>33/77</v>
      </c>
      <c r="H4223" s="1">
        <v>3000</v>
      </c>
      <c r="I4223" s="1">
        <v>101</v>
      </c>
      <c r="J4223" s="1">
        <v>124</v>
      </c>
      <c r="K4223" s="1" t="s">
        <v>56</v>
      </c>
      <c r="L4223" s="1" t="s">
        <v>2838</v>
      </c>
      <c r="M4223" s="1">
        <v>2016</v>
      </c>
      <c r="N4223" s="1">
        <v>43.021811093042203</v>
      </c>
      <c r="O4223" s="1">
        <v>-79.468635210836297</v>
      </c>
      <c r="Q4223" s="1" t="s">
        <v>5363</v>
      </c>
      <c r="R4223" s="1" t="s">
        <v>22</v>
      </c>
    </row>
    <row r="4224" spans="1:18" hidden="1" x14ac:dyDescent="0.3">
      <c r="A4224" s="1" t="s">
        <v>2941</v>
      </c>
      <c r="B4224" s="1" t="s">
        <v>2941</v>
      </c>
      <c r="C4224" s="1" t="s">
        <v>5361</v>
      </c>
      <c r="D4224" s="1">
        <v>230</v>
      </c>
      <c r="E4224" s="1" t="s">
        <v>5396</v>
      </c>
      <c r="F4224" s="1">
        <v>34</v>
      </c>
      <c r="G4224" s="1" t="str">
        <f t="shared" si="160"/>
        <v>34/77</v>
      </c>
      <c r="H4224" s="1">
        <v>3000</v>
      </c>
      <c r="I4224" s="1">
        <v>101</v>
      </c>
      <c r="J4224" s="1">
        <v>124</v>
      </c>
      <c r="K4224" s="1" t="s">
        <v>56</v>
      </c>
      <c r="L4224" s="1" t="s">
        <v>2838</v>
      </c>
      <c r="M4224" s="1">
        <v>2016</v>
      </c>
      <c r="N4224" s="1">
        <v>43.034123681150803</v>
      </c>
      <c r="O4224" s="1">
        <v>-79.4630500527838</v>
      </c>
      <c r="Q4224" s="1" t="s">
        <v>5363</v>
      </c>
      <c r="R4224" s="1" t="s">
        <v>22</v>
      </c>
    </row>
    <row r="4225" spans="1:18" hidden="1" x14ac:dyDescent="0.3">
      <c r="A4225" s="1" t="s">
        <v>2941</v>
      </c>
      <c r="B4225" s="1" t="s">
        <v>2941</v>
      </c>
      <c r="C4225" s="1" t="s">
        <v>5361</v>
      </c>
      <c r="D4225" s="1">
        <v>230</v>
      </c>
      <c r="E4225" s="1" t="s">
        <v>5397</v>
      </c>
      <c r="F4225" s="1">
        <v>35</v>
      </c>
      <c r="G4225" s="1" t="str">
        <f t="shared" si="160"/>
        <v>35/77</v>
      </c>
      <c r="H4225" s="1">
        <v>3000</v>
      </c>
      <c r="I4225" s="1">
        <v>101</v>
      </c>
      <c r="J4225" s="1">
        <v>124</v>
      </c>
      <c r="K4225" s="1" t="s">
        <v>56</v>
      </c>
      <c r="L4225" s="1" t="s">
        <v>2838</v>
      </c>
      <c r="M4225" s="1">
        <v>2016</v>
      </c>
      <c r="N4225" s="1">
        <v>43.023256917007998</v>
      </c>
      <c r="O4225" s="1">
        <v>-79.447707290546603</v>
      </c>
      <c r="Q4225" s="1" t="s">
        <v>5363</v>
      </c>
      <c r="R4225" s="1" t="s">
        <v>22</v>
      </c>
    </row>
    <row r="4226" spans="1:18" hidden="1" x14ac:dyDescent="0.3">
      <c r="A4226" s="1" t="s">
        <v>2941</v>
      </c>
      <c r="B4226" s="1" t="s">
        <v>2941</v>
      </c>
      <c r="C4226" s="1" t="s">
        <v>5361</v>
      </c>
      <c r="D4226" s="1">
        <v>230</v>
      </c>
      <c r="E4226" s="1" t="s">
        <v>5398</v>
      </c>
      <c r="F4226" s="1">
        <v>36</v>
      </c>
      <c r="G4226" s="1" t="str">
        <f t="shared" si="160"/>
        <v>36/77</v>
      </c>
      <c r="H4226" s="1">
        <v>3000</v>
      </c>
      <c r="I4226" s="1">
        <v>101</v>
      </c>
      <c r="J4226" s="1">
        <v>124</v>
      </c>
      <c r="K4226" s="1" t="s">
        <v>56</v>
      </c>
      <c r="L4226" s="1" t="s">
        <v>2838</v>
      </c>
      <c r="M4226" s="1">
        <v>2016</v>
      </c>
      <c r="N4226" s="1">
        <v>43.022025066798399</v>
      </c>
      <c r="O4226" s="1">
        <v>-79.439392402765407</v>
      </c>
      <c r="Q4226" s="1" t="s">
        <v>5363</v>
      </c>
      <c r="R4226" s="1" t="s">
        <v>22</v>
      </c>
    </row>
    <row r="4227" spans="1:18" hidden="1" x14ac:dyDescent="0.3">
      <c r="A4227" s="1" t="s">
        <v>2941</v>
      </c>
      <c r="B4227" s="1" t="s">
        <v>2941</v>
      </c>
      <c r="C4227" s="1" t="s">
        <v>5361</v>
      </c>
      <c r="D4227" s="1">
        <v>230</v>
      </c>
      <c r="E4227" s="1" t="s">
        <v>5399</v>
      </c>
      <c r="F4227" s="1">
        <v>37</v>
      </c>
      <c r="G4227" s="1" t="str">
        <f t="shared" si="160"/>
        <v>37/77</v>
      </c>
      <c r="H4227" s="1">
        <v>3000</v>
      </c>
      <c r="I4227" s="1">
        <v>101</v>
      </c>
      <c r="J4227" s="1">
        <v>124</v>
      </c>
      <c r="K4227" s="1" t="s">
        <v>56</v>
      </c>
      <c r="L4227" s="1" t="s">
        <v>2838</v>
      </c>
      <c r="M4227" s="1">
        <v>2016</v>
      </c>
      <c r="N4227" s="1">
        <v>43.035098857254702</v>
      </c>
      <c r="O4227" s="1">
        <v>-79.441633947780701</v>
      </c>
      <c r="Q4227" s="1" t="s">
        <v>5363</v>
      </c>
      <c r="R4227" s="1" t="s">
        <v>22</v>
      </c>
    </row>
    <row r="4228" spans="1:18" hidden="1" x14ac:dyDescent="0.3">
      <c r="A4228" s="1" t="s">
        <v>2941</v>
      </c>
      <c r="B4228" s="1" t="s">
        <v>2941</v>
      </c>
      <c r="C4228" s="1" t="s">
        <v>5361</v>
      </c>
      <c r="D4228" s="1">
        <v>230</v>
      </c>
      <c r="E4228" s="1" t="s">
        <v>5400</v>
      </c>
      <c r="F4228" s="1">
        <v>38</v>
      </c>
      <c r="G4228" s="1" t="str">
        <f t="shared" si="160"/>
        <v>38/77</v>
      </c>
      <c r="H4228" s="1">
        <v>3000</v>
      </c>
      <c r="I4228" s="1">
        <v>101</v>
      </c>
      <c r="J4228" s="1">
        <v>124</v>
      </c>
      <c r="K4228" s="1" t="s">
        <v>56</v>
      </c>
      <c r="L4228" s="1" t="s">
        <v>2838</v>
      </c>
      <c r="M4228" s="1">
        <v>2016</v>
      </c>
      <c r="N4228" s="1">
        <v>43.0352279454167</v>
      </c>
      <c r="O4228" s="1">
        <v>-79.436438827238902</v>
      </c>
      <c r="Q4228" s="1" t="s">
        <v>5363</v>
      </c>
      <c r="R4228" s="1" t="s">
        <v>22</v>
      </c>
    </row>
    <row r="4229" spans="1:18" hidden="1" x14ac:dyDescent="0.3">
      <c r="A4229" s="1" t="s">
        <v>2941</v>
      </c>
      <c r="B4229" s="1" t="s">
        <v>2941</v>
      </c>
      <c r="C4229" s="1" t="s">
        <v>5361</v>
      </c>
      <c r="D4229" s="1">
        <v>230</v>
      </c>
      <c r="E4229" s="1" t="s">
        <v>5401</v>
      </c>
      <c r="F4229" s="1">
        <v>39</v>
      </c>
      <c r="G4229" s="1" t="str">
        <f t="shared" si="160"/>
        <v>39/77</v>
      </c>
      <c r="H4229" s="1">
        <v>3000</v>
      </c>
      <c r="I4229" s="1">
        <v>101</v>
      </c>
      <c r="J4229" s="1">
        <v>124</v>
      </c>
      <c r="K4229" s="1" t="s">
        <v>56</v>
      </c>
      <c r="L4229" s="1" t="s">
        <v>2838</v>
      </c>
      <c r="M4229" s="1">
        <v>2016</v>
      </c>
      <c r="N4229" s="1">
        <v>43.024407360100199</v>
      </c>
      <c r="O4229" s="1">
        <v>-79.422151496394903</v>
      </c>
      <c r="Q4229" s="1" t="s">
        <v>5363</v>
      </c>
      <c r="R4229" s="1" t="s">
        <v>22</v>
      </c>
    </row>
    <row r="4230" spans="1:18" hidden="1" x14ac:dyDescent="0.3">
      <c r="A4230" s="1" t="s">
        <v>2941</v>
      </c>
      <c r="B4230" s="1" t="s">
        <v>2941</v>
      </c>
      <c r="C4230" s="1" t="s">
        <v>5361</v>
      </c>
      <c r="D4230" s="1">
        <v>230</v>
      </c>
      <c r="E4230" s="1" t="s">
        <v>5402</v>
      </c>
      <c r="F4230" s="1">
        <v>40</v>
      </c>
      <c r="G4230" s="1" t="str">
        <f t="shared" si="160"/>
        <v>40/77</v>
      </c>
      <c r="H4230" s="1">
        <v>3000</v>
      </c>
      <c r="I4230" s="1">
        <v>101</v>
      </c>
      <c r="J4230" s="1">
        <v>124</v>
      </c>
      <c r="K4230" s="1" t="s">
        <v>56</v>
      </c>
      <c r="L4230" s="1" t="s">
        <v>2838</v>
      </c>
      <c r="M4230" s="1">
        <v>2016</v>
      </c>
      <c r="N4230" s="1">
        <v>43.037138184767898</v>
      </c>
      <c r="O4230" s="1">
        <v>-79.402597726918501</v>
      </c>
      <c r="Q4230" s="1" t="s">
        <v>5363</v>
      </c>
      <c r="R4230" s="1" t="s">
        <v>22</v>
      </c>
    </row>
    <row r="4231" spans="1:18" hidden="1" x14ac:dyDescent="0.3">
      <c r="A4231" s="1" t="s">
        <v>2941</v>
      </c>
      <c r="B4231" s="1" t="s">
        <v>2941</v>
      </c>
      <c r="C4231" s="1" t="s">
        <v>5361</v>
      </c>
      <c r="D4231" s="1">
        <v>230</v>
      </c>
      <c r="E4231" s="1" t="s">
        <v>5403</v>
      </c>
      <c r="F4231" s="1">
        <v>41</v>
      </c>
      <c r="G4231" s="1" t="str">
        <f t="shared" si="160"/>
        <v>41/77</v>
      </c>
      <c r="H4231" s="1">
        <v>3000</v>
      </c>
      <c r="I4231" s="1">
        <v>101</v>
      </c>
      <c r="J4231" s="1">
        <v>124</v>
      </c>
      <c r="K4231" s="1" t="s">
        <v>56</v>
      </c>
      <c r="L4231" s="1" t="s">
        <v>2838</v>
      </c>
      <c r="M4231" s="1">
        <v>2016</v>
      </c>
      <c r="N4231" s="1">
        <v>43.009379486813003</v>
      </c>
      <c r="O4231" s="1">
        <v>-79.507584697784907</v>
      </c>
      <c r="Q4231" s="1" t="s">
        <v>5363</v>
      </c>
      <c r="R4231" s="1" t="s">
        <v>22</v>
      </c>
    </row>
    <row r="4232" spans="1:18" hidden="1" x14ac:dyDescent="0.3">
      <c r="A4232" s="1" t="s">
        <v>2941</v>
      </c>
      <c r="B4232" s="1" t="s">
        <v>2941</v>
      </c>
      <c r="C4232" s="1" t="s">
        <v>5361</v>
      </c>
      <c r="D4232" s="1">
        <v>230</v>
      </c>
      <c r="E4232" s="1" t="s">
        <v>5404</v>
      </c>
      <c r="F4232" s="1">
        <v>42</v>
      </c>
      <c r="G4232" s="1" t="str">
        <f t="shared" si="160"/>
        <v>42/77</v>
      </c>
      <c r="H4232" s="1">
        <v>3000</v>
      </c>
      <c r="I4232" s="1">
        <v>101</v>
      </c>
      <c r="J4232" s="1">
        <v>124</v>
      </c>
      <c r="K4232" s="1" t="s">
        <v>56</v>
      </c>
      <c r="L4232" s="1" t="s">
        <v>2838</v>
      </c>
      <c r="M4232" s="1">
        <v>2016</v>
      </c>
      <c r="N4232" s="1">
        <v>43.009852994209197</v>
      </c>
      <c r="O4232" s="1">
        <v>-79.498389721291502</v>
      </c>
      <c r="Q4232" s="1" t="s">
        <v>5363</v>
      </c>
      <c r="R4232" s="1" t="s">
        <v>22</v>
      </c>
    </row>
    <row r="4233" spans="1:18" hidden="1" x14ac:dyDescent="0.3">
      <c r="A4233" s="1" t="s">
        <v>2941</v>
      </c>
      <c r="B4233" s="1" t="s">
        <v>2941</v>
      </c>
      <c r="C4233" s="1" t="s">
        <v>5361</v>
      </c>
      <c r="D4233" s="1">
        <v>230</v>
      </c>
      <c r="E4233" s="1" t="s">
        <v>5405</v>
      </c>
      <c r="F4233" s="1">
        <v>43</v>
      </c>
      <c r="G4233" s="1" t="str">
        <f t="shared" si="160"/>
        <v>43/77</v>
      </c>
      <c r="H4233" s="1">
        <v>3000</v>
      </c>
      <c r="I4233" s="1">
        <v>101</v>
      </c>
      <c r="J4233" s="1">
        <v>124</v>
      </c>
      <c r="K4233" s="1" t="s">
        <v>56</v>
      </c>
      <c r="L4233" s="1" t="s">
        <v>2838</v>
      </c>
      <c r="M4233" s="1">
        <v>2016</v>
      </c>
      <c r="N4233" s="1">
        <v>43.009393211467099</v>
      </c>
      <c r="O4233" s="1">
        <v>-79.423270311191303</v>
      </c>
      <c r="Q4233" s="1" t="s">
        <v>5363</v>
      </c>
      <c r="R4233" s="1" t="s">
        <v>22</v>
      </c>
    </row>
    <row r="4234" spans="1:18" hidden="1" x14ac:dyDescent="0.3">
      <c r="A4234" s="1" t="s">
        <v>2941</v>
      </c>
      <c r="B4234" s="1" t="s">
        <v>2941</v>
      </c>
      <c r="C4234" s="1" t="s">
        <v>5361</v>
      </c>
      <c r="D4234" s="1">
        <v>230</v>
      </c>
      <c r="E4234" s="1" t="s">
        <v>5406</v>
      </c>
      <c r="F4234" s="1">
        <v>44</v>
      </c>
      <c r="G4234" s="1" t="str">
        <f t="shared" si="160"/>
        <v>44/77</v>
      </c>
      <c r="H4234" s="1">
        <v>3000</v>
      </c>
      <c r="I4234" s="1">
        <v>101</v>
      </c>
      <c r="J4234" s="1">
        <v>124</v>
      </c>
      <c r="K4234" s="1" t="s">
        <v>56</v>
      </c>
      <c r="L4234" s="1" t="s">
        <v>2838</v>
      </c>
      <c r="M4234" s="1">
        <v>2016</v>
      </c>
      <c r="N4234" s="1">
        <v>43.013507797502299</v>
      </c>
      <c r="O4234" s="1">
        <v>-79.406009855324996</v>
      </c>
      <c r="Q4234" s="1" t="s">
        <v>5363</v>
      </c>
      <c r="R4234" s="1" t="s">
        <v>22</v>
      </c>
    </row>
    <row r="4235" spans="1:18" hidden="1" x14ac:dyDescent="0.3">
      <c r="A4235" s="1" t="s">
        <v>2941</v>
      </c>
      <c r="B4235" s="1" t="s">
        <v>2941</v>
      </c>
      <c r="C4235" s="1" t="s">
        <v>5361</v>
      </c>
      <c r="D4235" s="1">
        <v>230</v>
      </c>
      <c r="E4235" s="1" t="s">
        <v>5407</v>
      </c>
      <c r="F4235" s="1">
        <v>45</v>
      </c>
      <c r="G4235" s="1" t="str">
        <f t="shared" si="160"/>
        <v>45/77</v>
      </c>
      <c r="H4235" s="1">
        <v>3000</v>
      </c>
      <c r="I4235" s="1">
        <v>101</v>
      </c>
      <c r="J4235" s="1">
        <v>124</v>
      </c>
      <c r="K4235" s="1" t="s">
        <v>56</v>
      </c>
      <c r="L4235" s="1" t="s">
        <v>2838</v>
      </c>
      <c r="M4235" s="1">
        <v>2016</v>
      </c>
      <c r="N4235" s="1">
        <v>42.9901664368086</v>
      </c>
      <c r="O4235" s="1">
        <v>-79.493774020465295</v>
      </c>
      <c r="Q4235" s="1" t="s">
        <v>5363</v>
      </c>
      <c r="R4235" s="1" t="s">
        <v>22</v>
      </c>
    </row>
    <row r="4236" spans="1:18" hidden="1" x14ac:dyDescent="0.3">
      <c r="A4236" s="1" t="s">
        <v>2941</v>
      </c>
      <c r="B4236" s="1" t="s">
        <v>2941</v>
      </c>
      <c r="C4236" s="1" t="s">
        <v>5361</v>
      </c>
      <c r="D4236" s="1">
        <v>230</v>
      </c>
      <c r="E4236" s="1" t="s">
        <v>5408</v>
      </c>
      <c r="F4236" s="1">
        <v>46</v>
      </c>
      <c r="G4236" s="1" t="str">
        <f t="shared" si="160"/>
        <v>46/77</v>
      </c>
      <c r="H4236" s="1">
        <v>3000</v>
      </c>
      <c r="I4236" s="1">
        <v>101</v>
      </c>
      <c r="J4236" s="1">
        <v>124</v>
      </c>
      <c r="K4236" s="1" t="s">
        <v>56</v>
      </c>
      <c r="L4236" s="1" t="s">
        <v>2838</v>
      </c>
      <c r="M4236" s="1">
        <v>2016</v>
      </c>
      <c r="N4236" s="1">
        <v>42.972131162800601</v>
      </c>
      <c r="O4236" s="1">
        <v>-79.491278650097101</v>
      </c>
      <c r="Q4236" s="1" t="s">
        <v>5363</v>
      </c>
      <c r="R4236" s="1" t="s">
        <v>22</v>
      </c>
    </row>
    <row r="4237" spans="1:18" hidden="1" x14ac:dyDescent="0.3">
      <c r="A4237" s="1" t="s">
        <v>2941</v>
      </c>
      <c r="B4237" s="1" t="s">
        <v>2941</v>
      </c>
      <c r="C4237" s="1" t="s">
        <v>5361</v>
      </c>
      <c r="D4237" s="1">
        <v>230</v>
      </c>
      <c r="E4237" s="1" t="s">
        <v>5409</v>
      </c>
      <c r="F4237" s="1">
        <v>47</v>
      </c>
      <c r="G4237" s="1" t="str">
        <f t="shared" si="160"/>
        <v>47/77</v>
      </c>
      <c r="H4237" s="1">
        <v>3000</v>
      </c>
      <c r="I4237" s="1">
        <v>101</v>
      </c>
      <c r="J4237" s="1">
        <v>124</v>
      </c>
      <c r="K4237" s="1" t="s">
        <v>56</v>
      </c>
      <c r="L4237" s="1" t="s">
        <v>2838</v>
      </c>
      <c r="M4237" s="1">
        <v>2016</v>
      </c>
      <c r="N4237" s="1">
        <v>42.956563037615197</v>
      </c>
      <c r="O4237" s="1">
        <v>-79.518976694301102</v>
      </c>
      <c r="Q4237" s="1" t="s">
        <v>5363</v>
      </c>
      <c r="R4237" s="1" t="s">
        <v>22</v>
      </c>
    </row>
    <row r="4238" spans="1:18" hidden="1" x14ac:dyDescent="0.3">
      <c r="A4238" s="1" t="s">
        <v>2941</v>
      </c>
      <c r="B4238" s="1" t="s">
        <v>2941</v>
      </c>
      <c r="C4238" s="1" t="s">
        <v>5361</v>
      </c>
      <c r="D4238" s="1">
        <v>230</v>
      </c>
      <c r="E4238" s="1" t="s">
        <v>5410</v>
      </c>
      <c r="F4238" s="1">
        <v>48</v>
      </c>
      <c r="G4238" s="1" t="str">
        <f t="shared" si="160"/>
        <v>48/77</v>
      </c>
      <c r="H4238" s="1">
        <v>3000</v>
      </c>
      <c r="I4238" s="1">
        <v>101</v>
      </c>
      <c r="J4238" s="1">
        <v>124</v>
      </c>
      <c r="K4238" s="1" t="s">
        <v>56</v>
      </c>
      <c r="L4238" s="1" t="s">
        <v>2838</v>
      </c>
      <c r="M4238" s="1">
        <v>2016</v>
      </c>
      <c r="N4238" s="1">
        <v>42.951322702011602</v>
      </c>
      <c r="O4238" s="1">
        <v>-79.522494331268703</v>
      </c>
      <c r="Q4238" s="1" t="s">
        <v>5363</v>
      </c>
      <c r="R4238" s="1" t="s">
        <v>22</v>
      </c>
    </row>
    <row r="4239" spans="1:18" hidden="1" x14ac:dyDescent="0.3">
      <c r="A4239" s="1" t="s">
        <v>2941</v>
      </c>
      <c r="B4239" s="1" t="s">
        <v>2941</v>
      </c>
      <c r="C4239" s="1" t="s">
        <v>5361</v>
      </c>
      <c r="D4239" s="1">
        <v>230</v>
      </c>
      <c r="E4239" s="1" t="s">
        <v>5411</v>
      </c>
      <c r="F4239" s="1">
        <v>49</v>
      </c>
      <c r="G4239" s="1" t="str">
        <f t="shared" si="160"/>
        <v>49/77</v>
      </c>
      <c r="H4239" s="1">
        <v>3000</v>
      </c>
      <c r="I4239" s="1">
        <v>101</v>
      </c>
      <c r="J4239" s="1">
        <v>124</v>
      </c>
      <c r="K4239" s="1" t="s">
        <v>56</v>
      </c>
      <c r="L4239" s="1" t="s">
        <v>2838</v>
      </c>
      <c r="M4239" s="1">
        <v>2016</v>
      </c>
      <c r="N4239" s="1">
        <v>42.954207751624601</v>
      </c>
      <c r="O4239" s="1">
        <v>-79.516821559962295</v>
      </c>
      <c r="Q4239" s="1" t="s">
        <v>5363</v>
      </c>
      <c r="R4239" s="1" t="s">
        <v>22</v>
      </c>
    </row>
    <row r="4240" spans="1:18" hidden="1" x14ac:dyDescent="0.3">
      <c r="A4240" s="1" t="s">
        <v>2941</v>
      </c>
      <c r="B4240" s="1" t="s">
        <v>2941</v>
      </c>
      <c r="C4240" s="1" t="s">
        <v>5361</v>
      </c>
      <c r="D4240" s="1">
        <v>230</v>
      </c>
      <c r="E4240" s="1" t="s">
        <v>5412</v>
      </c>
      <c r="F4240" s="1">
        <v>50</v>
      </c>
      <c r="G4240" s="1" t="str">
        <f t="shared" si="160"/>
        <v>50/77</v>
      </c>
      <c r="H4240" s="1">
        <v>3000</v>
      </c>
      <c r="I4240" s="1">
        <v>101</v>
      </c>
      <c r="J4240" s="1">
        <v>124</v>
      </c>
      <c r="K4240" s="1" t="s">
        <v>56</v>
      </c>
      <c r="L4240" s="1" t="s">
        <v>2838</v>
      </c>
      <c r="M4240" s="1">
        <v>2016</v>
      </c>
      <c r="N4240" s="1">
        <v>42.9501807048903</v>
      </c>
      <c r="O4240" s="1">
        <v>-79.515243303180696</v>
      </c>
      <c r="Q4240" s="1" t="s">
        <v>5363</v>
      </c>
      <c r="R4240" s="1" t="s">
        <v>22</v>
      </c>
    </row>
    <row r="4241" spans="1:18" hidden="1" x14ac:dyDescent="0.3">
      <c r="A4241" s="1" t="s">
        <v>2941</v>
      </c>
      <c r="B4241" s="1" t="s">
        <v>2941</v>
      </c>
      <c r="C4241" s="1" t="s">
        <v>5361</v>
      </c>
      <c r="D4241" s="1">
        <v>230</v>
      </c>
      <c r="E4241" s="1" t="s">
        <v>5413</v>
      </c>
      <c r="F4241" s="1">
        <v>51</v>
      </c>
      <c r="G4241" s="1" t="str">
        <f t="shared" si="160"/>
        <v>51/77</v>
      </c>
      <c r="H4241" s="1">
        <v>3000</v>
      </c>
      <c r="I4241" s="1">
        <v>101</v>
      </c>
      <c r="J4241" s="1">
        <v>124</v>
      </c>
      <c r="K4241" s="1" t="s">
        <v>56</v>
      </c>
      <c r="L4241" s="1" t="s">
        <v>2838</v>
      </c>
      <c r="M4241" s="1">
        <v>2016</v>
      </c>
      <c r="N4241" s="1">
        <v>42.947514184437203</v>
      </c>
      <c r="O4241" s="1">
        <v>-79.512232114879595</v>
      </c>
      <c r="Q4241" s="1" t="s">
        <v>5363</v>
      </c>
      <c r="R4241" s="1" t="s">
        <v>22</v>
      </c>
    </row>
    <row r="4242" spans="1:18" hidden="1" x14ac:dyDescent="0.3">
      <c r="A4242" s="1" t="s">
        <v>2941</v>
      </c>
      <c r="B4242" s="1" t="s">
        <v>2941</v>
      </c>
      <c r="C4242" s="1" t="s">
        <v>5361</v>
      </c>
      <c r="D4242" s="1">
        <v>230</v>
      </c>
      <c r="E4242" s="1" t="s">
        <v>5414</v>
      </c>
      <c r="F4242" s="1">
        <v>52</v>
      </c>
      <c r="G4242" s="1" t="str">
        <f t="shared" si="160"/>
        <v>52/77</v>
      </c>
      <c r="H4242" s="1">
        <v>3000</v>
      </c>
      <c r="I4242" s="1">
        <v>101</v>
      </c>
      <c r="J4242" s="1">
        <v>124</v>
      </c>
      <c r="K4242" s="1" t="s">
        <v>56</v>
      </c>
      <c r="L4242" s="1" t="s">
        <v>2838</v>
      </c>
      <c r="M4242" s="1">
        <v>2016</v>
      </c>
      <c r="N4242" s="1">
        <v>42.942288551599603</v>
      </c>
      <c r="O4242" s="1">
        <v>-79.523918607355299</v>
      </c>
      <c r="Q4242" s="1" t="s">
        <v>5363</v>
      </c>
      <c r="R4242" s="1" t="s">
        <v>22</v>
      </c>
    </row>
    <row r="4243" spans="1:18" hidden="1" x14ac:dyDescent="0.3">
      <c r="A4243" s="1" t="s">
        <v>2941</v>
      </c>
      <c r="B4243" s="1" t="s">
        <v>2941</v>
      </c>
      <c r="C4243" s="1" t="s">
        <v>5361</v>
      </c>
      <c r="D4243" s="1">
        <v>230</v>
      </c>
      <c r="E4243" s="1" t="s">
        <v>5415</v>
      </c>
      <c r="F4243" s="1">
        <v>53</v>
      </c>
      <c r="G4243" s="1" t="str">
        <f t="shared" si="160"/>
        <v>53/77</v>
      </c>
      <c r="H4243" s="1">
        <v>3000</v>
      </c>
      <c r="I4243" s="1">
        <v>101</v>
      </c>
      <c r="J4243" s="1">
        <v>124</v>
      </c>
      <c r="K4243" s="1" t="s">
        <v>56</v>
      </c>
      <c r="L4243" s="1" t="s">
        <v>2838</v>
      </c>
      <c r="M4243" s="1">
        <v>2016</v>
      </c>
      <c r="N4243" s="1">
        <v>42.937324967097901</v>
      </c>
      <c r="O4243" s="1">
        <v>-79.549209017124895</v>
      </c>
      <c r="Q4243" s="1" t="s">
        <v>5363</v>
      </c>
      <c r="R4243" s="1" t="s">
        <v>22</v>
      </c>
    </row>
    <row r="4244" spans="1:18" hidden="1" x14ac:dyDescent="0.3">
      <c r="A4244" s="1" t="s">
        <v>2941</v>
      </c>
      <c r="B4244" s="1" t="s">
        <v>2941</v>
      </c>
      <c r="C4244" s="1" t="s">
        <v>5361</v>
      </c>
      <c r="D4244" s="1">
        <v>230</v>
      </c>
      <c r="E4244" s="1" t="s">
        <v>5416</v>
      </c>
      <c r="F4244" s="1">
        <v>54</v>
      </c>
      <c r="G4244" s="1" t="str">
        <f t="shared" si="160"/>
        <v>54/77</v>
      </c>
      <c r="H4244" s="1">
        <v>3000</v>
      </c>
      <c r="I4244" s="1">
        <v>101</v>
      </c>
      <c r="J4244" s="1">
        <v>124</v>
      </c>
      <c r="K4244" s="1" t="s">
        <v>56</v>
      </c>
      <c r="L4244" s="1" t="s">
        <v>2838</v>
      </c>
      <c r="M4244" s="1">
        <v>2016</v>
      </c>
      <c r="N4244" s="1">
        <v>42.920536722212503</v>
      </c>
      <c r="O4244" s="1">
        <v>-79.554449978808094</v>
      </c>
      <c r="Q4244" s="1" t="s">
        <v>5363</v>
      </c>
      <c r="R4244" s="1" t="s">
        <v>22</v>
      </c>
    </row>
    <row r="4245" spans="1:18" hidden="1" x14ac:dyDescent="0.3">
      <c r="A4245" s="1" t="s">
        <v>2941</v>
      </c>
      <c r="B4245" s="1" t="s">
        <v>2941</v>
      </c>
      <c r="C4245" s="1" t="s">
        <v>5361</v>
      </c>
      <c r="D4245" s="1">
        <v>230</v>
      </c>
      <c r="E4245" s="1" t="s">
        <v>5417</v>
      </c>
      <c r="F4245" s="1">
        <v>55</v>
      </c>
      <c r="G4245" s="1" t="str">
        <f t="shared" si="160"/>
        <v>55/77</v>
      </c>
      <c r="H4245" s="1">
        <v>3000</v>
      </c>
      <c r="I4245" s="1">
        <v>101</v>
      </c>
      <c r="J4245" s="1">
        <v>124</v>
      </c>
      <c r="K4245" s="1" t="s">
        <v>56</v>
      </c>
      <c r="L4245" s="1" t="s">
        <v>2838</v>
      </c>
      <c r="M4245" s="1">
        <v>2016</v>
      </c>
      <c r="N4245" s="1">
        <v>42.925263185359498</v>
      </c>
      <c r="O4245" s="1">
        <v>-79.5302276810786</v>
      </c>
      <c r="Q4245" s="1" t="s">
        <v>5363</v>
      </c>
      <c r="R4245" s="1" t="s">
        <v>22</v>
      </c>
    </row>
    <row r="4246" spans="1:18" hidden="1" x14ac:dyDescent="0.3">
      <c r="A4246" s="1" t="s">
        <v>2941</v>
      </c>
      <c r="B4246" s="1" t="s">
        <v>2941</v>
      </c>
      <c r="C4246" s="1" t="s">
        <v>5361</v>
      </c>
      <c r="D4246" s="1">
        <v>230</v>
      </c>
      <c r="E4246" s="1" t="s">
        <v>5418</v>
      </c>
      <c r="F4246" s="1">
        <v>56</v>
      </c>
      <c r="G4246" s="1" t="str">
        <f t="shared" si="160"/>
        <v>56/77</v>
      </c>
      <c r="H4246" s="1">
        <v>3000</v>
      </c>
      <c r="I4246" s="1">
        <v>101</v>
      </c>
      <c r="J4246" s="1">
        <v>124</v>
      </c>
      <c r="K4246" s="1" t="s">
        <v>56</v>
      </c>
      <c r="L4246" s="1" t="s">
        <v>2838</v>
      </c>
      <c r="M4246" s="1">
        <v>2016</v>
      </c>
      <c r="N4246" s="1">
        <v>42.9345302699287</v>
      </c>
      <c r="O4246" s="1">
        <v>-79.492793876558295</v>
      </c>
      <c r="Q4246" s="1" t="s">
        <v>5363</v>
      </c>
      <c r="R4246" s="1" t="s">
        <v>22</v>
      </c>
    </row>
    <row r="4247" spans="1:18" hidden="1" x14ac:dyDescent="0.3">
      <c r="A4247" s="1" t="s">
        <v>2941</v>
      </c>
      <c r="B4247" s="1" t="s">
        <v>2941</v>
      </c>
      <c r="C4247" s="1" t="s">
        <v>5361</v>
      </c>
      <c r="D4247" s="1">
        <v>230</v>
      </c>
      <c r="E4247" s="1" t="s">
        <v>5419</v>
      </c>
      <c r="F4247" s="1">
        <v>57</v>
      </c>
      <c r="G4247" s="1" t="str">
        <f t="shared" si="160"/>
        <v>57/77</v>
      </c>
      <c r="H4247" s="1">
        <v>3000</v>
      </c>
      <c r="I4247" s="1">
        <v>101</v>
      </c>
      <c r="J4247" s="1">
        <v>124</v>
      </c>
      <c r="K4247" s="1" t="s">
        <v>56</v>
      </c>
      <c r="L4247" s="1" t="s">
        <v>2838</v>
      </c>
      <c r="M4247" s="1">
        <v>2016</v>
      </c>
      <c r="N4247" s="1">
        <v>42.923004541947897</v>
      </c>
      <c r="O4247" s="1">
        <v>-79.499262951170607</v>
      </c>
      <c r="Q4247" s="1" t="s">
        <v>5363</v>
      </c>
      <c r="R4247" s="1" t="s">
        <v>22</v>
      </c>
    </row>
    <row r="4248" spans="1:18" hidden="1" x14ac:dyDescent="0.3">
      <c r="A4248" s="1" t="s">
        <v>2941</v>
      </c>
      <c r="B4248" s="1" t="s">
        <v>2941</v>
      </c>
      <c r="C4248" s="1" t="s">
        <v>5361</v>
      </c>
      <c r="D4248" s="1">
        <v>230</v>
      </c>
      <c r="E4248" s="1" t="s">
        <v>5420</v>
      </c>
      <c r="F4248" s="1">
        <v>58</v>
      </c>
      <c r="G4248" s="1" t="str">
        <f t="shared" si="160"/>
        <v>58/77</v>
      </c>
      <c r="H4248" s="1">
        <v>3000</v>
      </c>
      <c r="I4248" s="1">
        <v>101</v>
      </c>
      <c r="J4248" s="1">
        <v>124</v>
      </c>
      <c r="K4248" s="1" t="s">
        <v>56</v>
      </c>
      <c r="L4248" s="1" t="s">
        <v>2838</v>
      </c>
      <c r="M4248" s="1">
        <v>2016</v>
      </c>
      <c r="N4248" s="1">
        <v>42.920580596740201</v>
      </c>
      <c r="O4248" s="1">
        <v>-79.490090554592001</v>
      </c>
      <c r="Q4248" s="1" t="s">
        <v>5363</v>
      </c>
      <c r="R4248" s="1" t="s">
        <v>22</v>
      </c>
    </row>
    <row r="4249" spans="1:18" hidden="1" x14ac:dyDescent="0.3">
      <c r="A4249" s="1" t="s">
        <v>2941</v>
      </c>
      <c r="B4249" s="1" t="s">
        <v>2941</v>
      </c>
      <c r="C4249" s="1" t="s">
        <v>5361</v>
      </c>
      <c r="D4249" s="1">
        <v>230</v>
      </c>
      <c r="E4249" s="1" t="s">
        <v>5421</v>
      </c>
      <c r="F4249" s="1">
        <v>59</v>
      </c>
      <c r="G4249" s="1" t="str">
        <f t="shared" si="160"/>
        <v>59/77</v>
      </c>
      <c r="H4249" s="1">
        <v>3000</v>
      </c>
      <c r="I4249" s="1">
        <v>101</v>
      </c>
      <c r="J4249" s="1">
        <v>124</v>
      </c>
      <c r="K4249" s="1" t="s">
        <v>56</v>
      </c>
      <c r="L4249" s="1" t="s">
        <v>2838</v>
      </c>
      <c r="M4249" s="1">
        <v>2016</v>
      </c>
      <c r="N4249" s="1">
        <v>42.898369516318901</v>
      </c>
      <c r="O4249" s="1">
        <v>-79.512826582915594</v>
      </c>
      <c r="Q4249" s="1" t="s">
        <v>5363</v>
      </c>
      <c r="R4249" s="1" t="s">
        <v>22</v>
      </c>
    </row>
    <row r="4250" spans="1:18" hidden="1" x14ac:dyDescent="0.3">
      <c r="A4250" s="1" t="s">
        <v>2941</v>
      </c>
      <c r="B4250" s="1" t="s">
        <v>2941</v>
      </c>
      <c r="C4250" s="1" t="s">
        <v>5361</v>
      </c>
      <c r="D4250" s="1">
        <v>230</v>
      </c>
      <c r="E4250" s="1" t="s">
        <v>5422</v>
      </c>
      <c r="F4250" s="1">
        <v>60</v>
      </c>
      <c r="G4250" s="1" t="str">
        <f t="shared" si="160"/>
        <v>60/77</v>
      </c>
      <c r="H4250" s="1">
        <v>3000</v>
      </c>
      <c r="I4250" s="1">
        <v>101</v>
      </c>
      <c r="J4250" s="1">
        <v>124</v>
      </c>
      <c r="K4250" s="1" t="s">
        <v>56</v>
      </c>
      <c r="L4250" s="1" t="s">
        <v>2838</v>
      </c>
      <c r="M4250" s="1">
        <v>2016</v>
      </c>
      <c r="N4250" s="1">
        <v>42.9018222290509</v>
      </c>
      <c r="O4250" s="1">
        <v>-79.510558992932502</v>
      </c>
      <c r="Q4250" s="1" t="s">
        <v>5363</v>
      </c>
      <c r="R4250" s="1" t="s">
        <v>22</v>
      </c>
    </row>
    <row r="4251" spans="1:18" hidden="1" x14ac:dyDescent="0.3">
      <c r="A4251" s="1" t="s">
        <v>2941</v>
      </c>
      <c r="B4251" s="1" t="s">
        <v>2941</v>
      </c>
      <c r="C4251" s="1" t="s">
        <v>5361</v>
      </c>
      <c r="D4251" s="1">
        <v>230</v>
      </c>
      <c r="E4251" s="1" t="s">
        <v>5423</v>
      </c>
      <c r="F4251" s="1">
        <v>61</v>
      </c>
      <c r="G4251" s="1" t="str">
        <f t="shared" si="160"/>
        <v>61/77</v>
      </c>
      <c r="H4251" s="1">
        <v>3000</v>
      </c>
      <c r="I4251" s="1">
        <v>101</v>
      </c>
      <c r="J4251" s="1">
        <v>124</v>
      </c>
      <c r="K4251" s="1" t="s">
        <v>56</v>
      </c>
      <c r="L4251" s="1" t="s">
        <v>2838</v>
      </c>
      <c r="M4251" s="1">
        <v>2016</v>
      </c>
      <c r="N4251" s="1">
        <v>42.904283577944803</v>
      </c>
      <c r="O4251" s="1">
        <v>-79.507062333285106</v>
      </c>
      <c r="Q4251" s="1" t="s">
        <v>5363</v>
      </c>
      <c r="R4251" s="1" t="s">
        <v>22</v>
      </c>
    </row>
    <row r="4252" spans="1:18" hidden="1" x14ac:dyDescent="0.3">
      <c r="A4252" s="1" t="s">
        <v>2941</v>
      </c>
      <c r="B4252" s="1" t="s">
        <v>2941</v>
      </c>
      <c r="C4252" s="1" t="s">
        <v>5361</v>
      </c>
      <c r="D4252" s="1">
        <v>230</v>
      </c>
      <c r="E4252" s="1" t="s">
        <v>5424</v>
      </c>
      <c r="F4252" s="1">
        <v>62</v>
      </c>
      <c r="G4252" s="1" t="str">
        <f t="shared" si="160"/>
        <v>62/77</v>
      </c>
      <c r="H4252" s="1">
        <v>3000</v>
      </c>
      <c r="I4252" s="1">
        <v>101</v>
      </c>
      <c r="J4252" s="1">
        <v>124</v>
      </c>
      <c r="K4252" s="1" t="s">
        <v>56</v>
      </c>
      <c r="L4252" s="1" t="s">
        <v>2838</v>
      </c>
      <c r="M4252" s="1">
        <v>2016</v>
      </c>
      <c r="N4252" s="1">
        <v>42.885981459792703</v>
      </c>
      <c r="O4252" s="1">
        <v>-79.540150435071595</v>
      </c>
      <c r="Q4252" s="1" t="s">
        <v>5363</v>
      </c>
      <c r="R4252" s="1" t="s">
        <v>22</v>
      </c>
    </row>
    <row r="4253" spans="1:18" hidden="1" x14ac:dyDescent="0.3">
      <c r="A4253" s="1" t="s">
        <v>2941</v>
      </c>
      <c r="B4253" s="1" t="s">
        <v>2941</v>
      </c>
      <c r="C4253" s="1" t="s">
        <v>5361</v>
      </c>
      <c r="D4253" s="1">
        <v>230</v>
      </c>
      <c r="E4253" s="1" t="s">
        <v>5425</v>
      </c>
      <c r="F4253" s="1">
        <v>63</v>
      </c>
      <c r="G4253" s="1" t="str">
        <f t="shared" si="160"/>
        <v>63/77</v>
      </c>
      <c r="H4253" s="1">
        <v>3000</v>
      </c>
      <c r="I4253" s="1">
        <v>101</v>
      </c>
      <c r="J4253" s="1">
        <v>124</v>
      </c>
      <c r="K4253" s="1" t="s">
        <v>56</v>
      </c>
      <c r="L4253" s="1" t="s">
        <v>2838</v>
      </c>
      <c r="M4253" s="1">
        <v>2016</v>
      </c>
      <c r="N4253" s="1">
        <v>42.8867616383653</v>
      </c>
      <c r="O4253" s="1">
        <v>-79.522730064048403</v>
      </c>
      <c r="Q4253" s="1" t="s">
        <v>5363</v>
      </c>
      <c r="R4253" s="1" t="s">
        <v>22</v>
      </c>
    </row>
    <row r="4254" spans="1:18" hidden="1" x14ac:dyDescent="0.3">
      <c r="A4254" s="1" t="s">
        <v>2941</v>
      </c>
      <c r="B4254" s="1" t="s">
        <v>2941</v>
      </c>
      <c r="C4254" s="1" t="s">
        <v>5361</v>
      </c>
      <c r="D4254" s="1">
        <v>230</v>
      </c>
      <c r="E4254" s="1" t="s">
        <v>5426</v>
      </c>
      <c r="F4254" s="1">
        <v>64</v>
      </c>
      <c r="G4254" s="1" t="str">
        <f t="shared" si="160"/>
        <v>64/77</v>
      </c>
      <c r="H4254" s="1">
        <v>3000</v>
      </c>
      <c r="I4254" s="1">
        <v>101</v>
      </c>
      <c r="J4254" s="1">
        <v>124</v>
      </c>
      <c r="K4254" s="1" t="s">
        <v>56</v>
      </c>
      <c r="L4254" s="1" t="s">
        <v>2838</v>
      </c>
      <c r="M4254" s="1">
        <v>2016</v>
      </c>
      <c r="N4254" s="1">
        <v>42.872237411704702</v>
      </c>
      <c r="O4254" s="1">
        <v>-79.516628519578404</v>
      </c>
      <c r="Q4254" s="1" t="s">
        <v>5363</v>
      </c>
      <c r="R4254" s="1" t="s">
        <v>22</v>
      </c>
    </row>
    <row r="4255" spans="1:18" hidden="1" x14ac:dyDescent="0.3">
      <c r="A4255" s="1" t="s">
        <v>2941</v>
      </c>
      <c r="B4255" s="1" t="s">
        <v>2941</v>
      </c>
      <c r="C4255" s="1" t="s">
        <v>5361</v>
      </c>
      <c r="D4255" s="1">
        <v>230</v>
      </c>
      <c r="E4255" s="1" t="s">
        <v>5427</v>
      </c>
      <c r="F4255" s="1">
        <v>65</v>
      </c>
      <c r="G4255" s="1" t="str">
        <f t="shared" ref="G4255:G4267" si="161">F4255&amp;"/"&amp;77</f>
        <v>65/77</v>
      </c>
      <c r="H4255" s="1">
        <v>3000</v>
      </c>
      <c r="I4255" s="1">
        <v>101</v>
      </c>
      <c r="J4255" s="1">
        <v>124</v>
      </c>
      <c r="K4255" s="1" t="s">
        <v>56</v>
      </c>
      <c r="L4255" s="1" t="s">
        <v>2838</v>
      </c>
      <c r="M4255" s="1">
        <v>2016</v>
      </c>
      <c r="N4255" s="1">
        <v>42.882923280631701</v>
      </c>
      <c r="O4255" s="1">
        <v>-79.496993829223598</v>
      </c>
      <c r="Q4255" s="1" t="s">
        <v>5363</v>
      </c>
      <c r="R4255" s="1" t="s">
        <v>22</v>
      </c>
    </row>
    <row r="4256" spans="1:18" hidden="1" x14ac:dyDescent="0.3">
      <c r="A4256" s="1" t="s">
        <v>2941</v>
      </c>
      <c r="B4256" s="1" t="s">
        <v>2941</v>
      </c>
      <c r="C4256" s="1" t="s">
        <v>5361</v>
      </c>
      <c r="D4256" s="1">
        <v>230</v>
      </c>
      <c r="E4256" s="1" t="s">
        <v>5428</v>
      </c>
      <c r="F4256" s="1">
        <v>66</v>
      </c>
      <c r="G4256" s="1" t="str">
        <f t="shared" si="161"/>
        <v>66/77</v>
      </c>
      <c r="H4256" s="1">
        <v>3000</v>
      </c>
      <c r="I4256" s="1">
        <v>101</v>
      </c>
      <c r="J4256" s="1">
        <v>124</v>
      </c>
      <c r="K4256" s="1" t="s">
        <v>56</v>
      </c>
      <c r="L4256" s="1" t="s">
        <v>2838</v>
      </c>
      <c r="M4256" s="1">
        <v>2016</v>
      </c>
      <c r="N4256" s="1">
        <v>42.878215984535601</v>
      </c>
      <c r="O4256" s="1">
        <v>-79.500664607199099</v>
      </c>
      <c r="Q4256" s="1" t="s">
        <v>5363</v>
      </c>
      <c r="R4256" s="1" t="s">
        <v>22</v>
      </c>
    </row>
    <row r="4257" spans="1:18" hidden="1" x14ac:dyDescent="0.3">
      <c r="A4257" s="1" t="s">
        <v>2941</v>
      </c>
      <c r="B4257" s="1" t="s">
        <v>2941</v>
      </c>
      <c r="C4257" s="1" t="s">
        <v>5361</v>
      </c>
      <c r="D4257" s="1">
        <v>230</v>
      </c>
      <c r="E4257" s="1" t="s">
        <v>5429</v>
      </c>
      <c r="F4257" s="1">
        <v>67</v>
      </c>
      <c r="G4257" s="1" t="str">
        <f t="shared" si="161"/>
        <v>67/77</v>
      </c>
      <c r="H4257" s="1">
        <v>3000</v>
      </c>
      <c r="I4257" s="1">
        <v>101</v>
      </c>
      <c r="J4257" s="1">
        <v>124</v>
      </c>
      <c r="K4257" s="1" t="s">
        <v>56</v>
      </c>
      <c r="L4257" s="1" t="s">
        <v>2838</v>
      </c>
      <c r="M4257" s="1">
        <v>2016</v>
      </c>
      <c r="N4257" s="1">
        <v>42.879992680218002</v>
      </c>
      <c r="O4257" s="1">
        <v>-79.492106922145197</v>
      </c>
      <c r="Q4257" s="1" t="s">
        <v>5363</v>
      </c>
      <c r="R4257" s="1" t="s">
        <v>22</v>
      </c>
    </row>
    <row r="4258" spans="1:18" hidden="1" x14ac:dyDescent="0.3">
      <c r="A4258" s="1" t="s">
        <v>2941</v>
      </c>
      <c r="B4258" s="1" t="s">
        <v>2941</v>
      </c>
      <c r="C4258" s="1" t="s">
        <v>5361</v>
      </c>
      <c r="D4258" s="1">
        <v>230</v>
      </c>
      <c r="E4258" s="1" t="s">
        <v>5430</v>
      </c>
      <c r="F4258" s="1">
        <v>68</v>
      </c>
      <c r="G4258" s="1" t="str">
        <f t="shared" si="161"/>
        <v>68/77</v>
      </c>
      <c r="H4258" s="1">
        <v>3000</v>
      </c>
      <c r="I4258" s="1">
        <v>101</v>
      </c>
      <c r="J4258" s="1">
        <v>124</v>
      </c>
      <c r="K4258" s="1" t="s">
        <v>56</v>
      </c>
      <c r="L4258" s="1" t="s">
        <v>2838</v>
      </c>
      <c r="M4258" s="1">
        <v>2016</v>
      </c>
      <c r="N4258" s="1">
        <v>42.8852489815634</v>
      </c>
      <c r="O4258" s="1">
        <v>-79.479490802013004</v>
      </c>
      <c r="Q4258" s="1" t="s">
        <v>5363</v>
      </c>
      <c r="R4258" s="1" t="s">
        <v>22</v>
      </c>
    </row>
    <row r="4259" spans="1:18" hidden="1" x14ac:dyDescent="0.3">
      <c r="A4259" s="1" t="s">
        <v>2941</v>
      </c>
      <c r="B4259" s="1" t="s">
        <v>2941</v>
      </c>
      <c r="C4259" s="1" t="s">
        <v>5361</v>
      </c>
      <c r="D4259" s="1">
        <v>230</v>
      </c>
      <c r="E4259" s="1" t="s">
        <v>5431</v>
      </c>
      <c r="F4259" s="1">
        <v>69</v>
      </c>
      <c r="G4259" s="1" t="str">
        <f t="shared" si="161"/>
        <v>69/77</v>
      </c>
      <c r="H4259" s="1">
        <v>3000</v>
      </c>
      <c r="I4259" s="1">
        <v>101</v>
      </c>
      <c r="J4259" s="1">
        <v>124</v>
      </c>
      <c r="K4259" s="1" t="s">
        <v>56</v>
      </c>
      <c r="L4259" s="1" t="s">
        <v>2838</v>
      </c>
      <c r="M4259" s="1">
        <v>2016</v>
      </c>
      <c r="N4259" s="1">
        <v>42.885447357175799</v>
      </c>
      <c r="O4259" s="1">
        <v>-79.473034842812993</v>
      </c>
      <c r="Q4259" s="1" t="s">
        <v>5363</v>
      </c>
      <c r="R4259" s="1" t="s">
        <v>22</v>
      </c>
    </row>
    <row r="4260" spans="1:18" hidden="1" x14ac:dyDescent="0.3">
      <c r="A4260" s="1" t="s">
        <v>2941</v>
      </c>
      <c r="B4260" s="1" t="s">
        <v>2941</v>
      </c>
      <c r="C4260" s="1" t="s">
        <v>5361</v>
      </c>
      <c r="D4260" s="1">
        <v>230</v>
      </c>
      <c r="E4260" s="1" t="s">
        <v>5432</v>
      </c>
      <c r="F4260" s="1">
        <v>70</v>
      </c>
      <c r="G4260" s="1" t="str">
        <f t="shared" si="161"/>
        <v>70/77</v>
      </c>
      <c r="H4260" s="1">
        <v>3000</v>
      </c>
      <c r="I4260" s="1">
        <v>101</v>
      </c>
      <c r="J4260" s="1">
        <v>124</v>
      </c>
      <c r="K4260" s="1" t="s">
        <v>56</v>
      </c>
      <c r="L4260" s="1" t="s">
        <v>2838</v>
      </c>
      <c r="M4260" s="1">
        <v>2016</v>
      </c>
      <c r="N4260" s="1">
        <v>42.881078800402399</v>
      </c>
      <c r="O4260" s="1">
        <v>-79.480030717649896</v>
      </c>
      <c r="Q4260" s="1" t="s">
        <v>5363</v>
      </c>
      <c r="R4260" s="1" t="s">
        <v>22</v>
      </c>
    </row>
    <row r="4261" spans="1:18" hidden="1" x14ac:dyDescent="0.3">
      <c r="A4261" s="1" t="s">
        <v>2941</v>
      </c>
      <c r="B4261" s="1" t="s">
        <v>2941</v>
      </c>
      <c r="C4261" s="1" t="s">
        <v>5361</v>
      </c>
      <c r="D4261" s="1">
        <v>230</v>
      </c>
      <c r="E4261" s="1" t="s">
        <v>5433</v>
      </c>
      <c r="F4261" s="1">
        <v>71</v>
      </c>
      <c r="G4261" s="1" t="str">
        <f t="shared" si="161"/>
        <v>71/77</v>
      </c>
      <c r="H4261" s="1">
        <v>3000</v>
      </c>
      <c r="I4261" s="1">
        <v>101</v>
      </c>
      <c r="J4261" s="1">
        <v>124</v>
      </c>
      <c r="K4261" s="1" t="s">
        <v>56</v>
      </c>
      <c r="L4261" s="1" t="s">
        <v>2838</v>
      </c>
      <c r="M4261" s="1">
        <v>2016</v>
      </c>
      <c r="N4261" s="1">
        <v>42.882348172487603</v>
      </c>
      <c r="O4261" s="1">
        <v>-79.471433863470097</v>
      </c>
      <c r="Q4261" s="1" t="s">
        <v>5363</v>
      </c>
      <c r="R4261" s="1" t="s">
        <v>22</v>
      </c>
    </row>
    <row r="4262" spans="1:18" hidden="1" x14ac:dyDescent="0.3">
      <c r="A4262" s="1" t="s">
        <v>2941</v>
      </c>
      <c r="B4262" s="1" t="s">
        <v>2941</v>
      </c>
      <c r="C4262" s="1" t="s">
        <v>5361</v>
      </c>
      <c r="D4262" s="1">
        <v>230</v>
      </c>
      <c r="E4262" s="1" t="s">
        <v>5434</v>
      </c>
      <c r="F4262" s="1">
        <v>72</v>
      </c>
      <c r="G4262" s="1" t="str">
        <f t="shared" si="161"/>
        <v>72/77</v>
      </c>
      <c r="H4262" s="1">
        <v>3000</v>
      </c>
      <c r="I4262" s="1">
        <v>101</v>
      </c>
      <c r="J4262" s="1">
        <v>124</v>
      </c>
      <c r="K4262" s="1" t="s">
        <v>56</v>
      </c>
      <c r="L4262" s="1" t="s">
        <v>2838</v>
      </c>
      <c r="M4262" s="1">
        <v>2016</v>
      </c>
      <c r="N4262" s="1">
        <v>42.878290302668198</v>
      </c>
      <c r="O4262" s="1">
        <v>-79.477462381861201</v>
      </c>
      <c r="Q4262" s="1" t="s">
        <v>5363</v>
      </c>
      <c r="R4262" s="1" t="s">
        <v>22</v>
      </c>
    </row>
    <row r="4263" spans="1:18" hidden="1" x14ac:dyDescent="0.3">
      <c r="A4263" s="1" t="s">
        <v>2941</v>
      </c>
      <c r="B4263" s="1" t="s">
        <v>2941</v>
      </c>
      <c r="C4263" s="1" t="s">
        <v>5361</v>
      </c>
      <c r="D4263" s="1">
        <v>230</v>
      </c>
      <c r="E4263" s="1" t="s">
        <v>5435</v>
      </c>
      <c r="F4263" s="1">
        <v>73</v>
      </c>
      <c r="G4263" s="1" t="str">
        <f t="shared" si="161"/>
        <v>73/77</v>
      </c>
      <c r="H4263" s="1">
        <v>3000</v>
      </c>
      <c r="I4263" s="1">
        <v>101</v>
      </c>
      <c r="J4263" s="1">
        <v>124</v>
      </c>
      <c r="K4263" s="1" t="s">
        <v>56</v>
      </c>
      <c r="L4263" s="1" t="s">
        <v>2838</v>
      </c>
      <c r="M4263" s="1">
        <v>2016</v>
      </c>
      <c r="N4263" s="1">
        <v>42.878362358296201</v>
      </c>
      <c r="O4263" s="1">
        <v>-79.471599851486005</v>
      </c>
      <c r="Q4263" s="1" t="s">
        <v>5363</v>
      </c>
      <c r="R4263" s="1" t="s">
        <v>22</v>
      </c>
    </row>
    <row r="4264" spans="1:18" hidden="1" x14ac:dyDescent="0.3">
      <c r="A4264" s="1" t="s">
        <v>2941</v>
      </c>
      <c r="B4264" s="1" t="s">
        <v>2941</v>
      </c>
      <c r="C4264" s="1" t="s">
        <v>5361</v>
      </c>
      <c r="D4264" s="1">
        <v>230</v>
      </c>
      <c r="E4264" s="1" t="s">
        <v>5436</v>
      </c>
      <c r="F4264" s="1">
        <v>74</v>
      </c>
      <c r="G4264" s="1" t="str">
        <f t="shared" si="161"/>
        <v>74/77</v>
      </c>
      <c r="H4264" s="1">
        <v>3000</v>
      </c>
      <c r="I4264" s="1">
        <v>101</v>
      </c>
      <c r="J4264" s="1">
        <v>124</v>
      </c>
      <c r="K4264" s="1" t="s">
        <v>56</v>
      </c>
      <c r="L4264" s="1" t="s">
        <v>2838</v>
      </c>
      <c r="M4264" s="1">
        <v>2016</v>
      </c>
      <c r="N4264" s="1">
        <v>42.876152356172099</v>
      </c>
      <c r="O4264" s="1">
        <v>-79.469275184946497</v>
      </c>
      <c r="Q4264" s="1" t="s">
        <v>5363</v>
      </c>
      <c r="R4264" s="1" t="s">
        <v>22</v>
      </c>
    </row>
    <row r="4265" spans="1:18" hidden="1" x14ac:dyDescent="0.3">
      <c r="A4265" s="1" t="s">
        <v>2941</v>
      </c>
      <c r="B4265" s="1" t="s">
        <v>2941</v>
      </c>
      <c r="C4265" s="1" t="s">
        <v>5361</v>
      </c>
      <c r="D4265" s="1">
        <v>230</v>
      </c>
      <c r="E4265" s="1" t="s">
        <v>5437</v>
      </c>
      <c r="F4265" s="1">
        <v>75</v>
      </c>
      <c r="G4265" s="1" t="str">
        <f t="shared" si="161"/>
        <v>75/77</v>
      </c>
      <c r="H4265" s="1">
        <v>3000</v>
      </c>
      <c r="I4265" s="1">
        <v>101</v>
      </c>
      <c r="J4265" s="1">
        <v>124</v>
      </c>
      <c r="K4265" s="1" t="s">
        <v>56</v>
      </c>
      <c r="L4265" s="1" t="s">
        <v>2838</v>
      </c>
      <c r="M4265" s="1">
        <v>2016</v>
      </c>
      <c r="N4265" s="1">
        <v>42.873438831288702</v>
      </c>
      <c r="O4265" s="1">
        <v>-79.467111289422405</v>
      </c>
      <c r="Q4265" s="1" t="s">
        <v>5363</v>
      </c>
      <c r="R4265" s="1" t="s">
        <v>22</v>
      </c>
    </row>
    <row r="4266" spans="1:18" hidden="1" x14ac:dyDescent="0.3">
      <c r="A4266" s="1" t="s">
        <v>2941</v>
      </c>
      <c r="B4266" s="1" t="s">
        <v>2941</v>
      </c>
      <c r="C4266" s="1" t="s">
        <v>5361</v>
      </c>
      <c r="D4266" s="1">
        <v>230</v>
      </c>
      <c r="E4266" s="1" t="s">
        <v>5438</v>
      </c>
      <c r="F4266" s="1">
        <v>76</v>
      </c>
      <c r="G4266" s="1" t="str">
        <f t="shared" si="161"/>
        <v>76/77</v>
      </c>
      <c r="H4266" s="1">
        <v>3000</v>
      </c>
      <c r="I4266" s="1">
        <v>101</v>
      </c>
      <c r="J4266" s="1">
        <v>124</v>
      </c>
      <c r="K4266" s="1" t="s">
        <v>56</v>
      </c>
      <c r="L4266" s="1" t="s">
        <v>2838</v>
      </c>
      <c r="M4266" s="1">
        <v>2016</v>
      </c>
      <c r="N4266" s="1">
        <v>42.881855503868401</v>
      </c>
      <c r="O4266" s="1">
        <v>-79.447102060218796</v>
      </c>
      <c r="Q4266" s="1" t="s">
        <v>5363</v>
      </c>
      <c r="R4266" s="1" t="s">
        <v>22</v>
      </c>
    </row>
    <row r="4267" spans="1:18" hidden="1" x14ac:dyDescent="0.3">
      <c r="A4267" s="1" t="s">
        <v>2941</v>
      </c>
      <c r="B4267" s="1" t="s">
        <v>2941</v>
      </c>
      <c r="C4267" s="1" t="s">
        <v>5361</v>
      </c>
      <c r="D4267" s="1">
        <v>230</v>
      </c>
      <c r="E4267" s="1" t="s">
        <v>5439</v>
      </c>
      <c r="F4267" s="1">
        <v>77</v>
      </c>
      <c r="G4267" s="1" t="str">
        <f t="shared" si="161"/>
        <v>77/77</v>
      </c>
      <c r="H4267" s="1">
        <v>3000</v>
      </c>
      <c r="I4267" s="1">
        <v>101</v>
      </c>
      <c r="J4267" s="1">
        <v>124</v>
      </c>
      <c r="K4267" s="1" t="s">
        <v>56</v>
      </c>
      <c r="L4267" s="1" t="s">
        <v>2838</v>
      </c>
      <c r="M4267" s="1">
        <v>2016</v>
      </c>
      <c r="N4267" s="1">
        <v>42.8823341525624</v>
      </c>
      <c r="O4267" s="1">
        <v>-79.438389863129601</v>
      </c>
      <c r="Q4267" s="1" t="s">
        <v>5363</v>
      </c>
      <c r="R4267" s="1" t="s">
        <v>22</v>
      </c>
    </row>
    <row r="4268" spans="1:18" hidden="1" x14ac:dyDescent="0.3">
      <c r="A4268" s="1" t="s">
        <v>2941</v>
      </c>
      <c r="B4268" s="1" t="s">
        <v>2941</v>
      </c>
      <c r="C4268" s="1" t="s">
        <v>5541</v>
      </c>
      <c r="D4268" s="1">
        <v>100</v>
      </c>
      <c r="E4268" s="1" t="s">
        <v>5542</v>
      </c>
      <c r="F4268" s="1">
        <v>1</v>
      </c>
      <c r="G4268" s="1" t="str">
        <f t="shared" ref="G4268:G4301" si="162">F4268&amp;"/"&amp;34</f>
        <v>1/34</v>
      </c>
      <c r="H4268" s="1">
        <v>2772</v>
      </c>
      <c r="I4268" s="1">
        <v>113</v>
      </c>
      <c r="J4268" s="1">
        <v>99.5</v>
      </c>
      <c r="K4268" s="1" t="s">
        <v>866</v>
      </c>
      <c r="L4268" s="1" t="s">
        <v>5103</v>
      </c>
      <c r="M4268" s="1">
        <v>2018</v>
      </c>
      <c r="N4268" s="1">
        <v>42.537159187778698</v>
      </c>
      <c r="O4268" s="1">
        <v>-82.333005794527594</v>
      </c>
      <c r="P4268" s="1" t="s">
        <v>2008</v>
      </c>
      <c r="Q4268" s="1" t="s">
        <v>5543</v>
      </c>
      <c r="R4268" s="1" t="s">
        <v>22</v>
      </c>
    </row>
    <row r="4269" spans="1:18" hidden="1" x14ac:dyDescent="0.3">
      <c r="A4269" s="1" t="s">
        <v>2941</v>
      </c>
      <c r="B4269" s="1" t="s">
        <v>2941</v>
      </c>
      <c r="C4269" s="1" t="s">
        <v>5541</v>
      </c>
      <c r="D4269" s="1">
        <v>100</v>
      </c>
      <c r="E4269" s="1" t="s">
        <v>5544</v>
      </c>
      <c r="F4269" s="1">
        <v>2</v>
      </c>
      <c r="G4269" s="1" t="str">
        <f t="shared" si="162"/>
        <v>2/34</v>
      </c>
      <c r="H4269" s="1">
        <v>2942</v>
      </c>
      <c r="I4269" s="1">
        <v>113</v>
      </c>
      <c r="J4269" s="1">
        <v>99.5</v>
      </c>
      <c r="K4269" s="1" t="s">
        <v>866</v>
      </c>
      <c r="L4269" s="1" t="s">
        <v>5103</v>
      </c>
      <c r="M4269" s="1">
        <v>2018</v>
      </c>
      <c r="N4269" s="1">
        <v>42.528996080032599</v>
      </c>
      <c r="O4269" s="1">
        <v>-82.322142417699894</v>
      </c>
      <c r="P4269" s="1" t="s">
        <v>2008</v>
      </c>
      <c r="Q4269" s="1" t="s">
        <v>5543</v>
      </c>
      <c r="R4269" s="1" t="s">
        <v>22</v>
      </c>
    </row>
    <row r="4270" spans="1:18" hidden="1" x14ac:dyDescent="0.3">
      <c r="A4270" s="1" t="s">
        <v>2941</v>
      </c>
      <c r="B4270" s="1" t="s">
        <v>2941</v>
      </c>
      <c r="C4270" s="1" t="s">
        <v>5541</v>
      </c>
      <c r="D4270" s="1">
        <v>100</v>
      </c>
      <c r="E4270" s="1" t="s">
        <v>5545</v>
      </c>
      <c r="F4270" s="1">
        <v>3</v>
      </c>
      <c r="G4270" s="1" t="str">
        <f t="shared" si="162"/>
        <v>3/34</v>
      </c>
      <c r="H4270" s="1">
        <v>2942</v>
      </c>
      <c r="I4270" s="1">
        <v>113</v>
      </c>
      <c r="J4270" s="1">
        <v>99.5</v>
      </c>
      <c r="K4270" s="1" t="s">
        <v>866</v>
      </c>
      <c r="L4270" s="1" t="s">
        <v>5103</v>
      </c>
      <c r="M4270" s="1">
        <v>2018</v>
      </c>
      <c r="N4270" s="1">
        <v>42.519033485383403</v>
      </c>
      <c r="O4270" s="1">
        <v>-82.321858247466096</v>
      </c>
      <c r="P4270" s="1" t="s">
        <v>2008</v>
      </c>
      <c r="Q4270" s="1" t="s">
        <v>5543</v>
      </c>
      <c r="R4270" s="1" t="s">
        <v>22</v>
      </c>
    </row>
    <row r="4271" spans="1:18" hidden="1" x14ac:dyDescent="0.3">
      <c r="A4271" s="1" t="s">
        <v>2941</v>
      </c>
      <c r="B4271" s="1" t="s">
        <v>2941</v>
      </c>
      <c r="C4271" s="1" t="s">
        <v>5541</v>
      </c>
      <c r="D4271" s="1">
        <v>100</v>
      </c>
      <c r="E4271" s="1" t="s">
        <v>5546</v>
      </c>
      <c r="F4271" s="1">
        <v>4</v>
      </c>
      <c r="G4271" s="1" t="str">
        <f t="shared" si="162"/>
        <v>4/34</v>
      </c>
      <c r="H4271" s="1">
        <v>2772</v>
      </c>
      <c r="I4271" s="1">
        <v>113</v>
      </c>
      <c r="J4271" s="1">
        <v>99.5</v>
      </c>
      <c r="K4271" s="1" t="s">
        <v>866</v>
      </c>
      <c r="L4271" s="1" t="s">
        <v>5103</v>
      </c>
      <c r="M4271" s="1">
        <v>2018</v>
      </c>
      <c r="N4271" s="1">
        <v>42.5217808061293</v>
      </c>
      <c r="O4271" s="1">
        <v>-82.3181533791292</v>
      </c>
      <c r="P4271" s="1" t="s">
        <v>2008</v>
      </c>
      <c r="Q4271" s="1" t="s">
        <v>5543</v>
      </c>
      <c r="R4271" s="1" t="s">
        <v>22</v>
      </c>
    </row>
    <row r="4272" spans="1:18" hidden="1" x14ac:dyDescent="0.3">
      <c r="A4272" s="1" t="s">
        <v>2941</v>
      </c>
      <c r="B4272" s="1" t="s">
        <v>2941</v>
      </c>
      <c r="C4272" s="1" t="s">
        <v>5541</v>
      </c>
      <c r="D4272" s="1">
        <v>100</v>
      </c>
      <c r="E4272" s="1" t="s">
        <v>5547</v>
      </c>
      <c r="F4272" s="1">
        <v>5</v>
      </c>
      <c r="G4272" s="1" t="str">
        <f t="shared" si="162"/>
        <v>5/34</v>
      </c>
      <c r="H4272" s="1">
        <v>2942</v>
      </c>
      <c r="I4272" s="1">
        <v>113</v>
      </c>
      <c r="J4272" s="1">
        <v>99.5</v>
      </c>
      <c r="K4272" s="1" t="s">
        <v>866</v>
      </c>
      <c r="L4272" s="1" t="s">
        <v>5103</v>
      </c>
      <c r="M4272" s="1">
        <v>2018</v>
      </c>
      <c r="N4272" s="1">
        <v>42.557717519930598</v>
      </c>
      <c r="O4272" s="1">
        <v>-82.281564982487396</v>
      </c>
      <c r="P4272" s="1" t="s">
        <v>2008</v>
      </c>
      <c r="Q4272" s="1" t="s">
        <v>5543</v>
      </c>
      <c r="R4272" s="1" t="s">
        <v>22</v>
      </c>
    </row>
    <row r="4273" spans="1:18" hidden="1" x14ac:dyDescent="0.3">
      <c r="A4273" s="1" t="s">
        <v>2941</v>
      </c>
      <c r="B4273" s="1" t="s">
        <v>2941</v>
      </c>
      <c r="C4273" s="1" t="s">
        <v>5541</v>
      </c>
      <c r="D4273" s="1">
        <v>100</v>
      </c>
      <c r="E4273" s="1" t="s">
        <v>5548</v>
      </c>
      <c r="F4273" s="1">
        <v>6</v>
      </c>
      <c r="G4273" s="1" t="str">
        <f t="shared" si="162"/>
        <v>6/34</v>
      </c>
      <c r="H4273" s="1">
        <v>2772</v>
      </c>
      <c r="I4273" s="1">
        <v>113</v>
      </c>
      <c r="J4273" s="1">
        <v>99.5</v>
      </c>
      <c r="K4273" s="1" t="s">
        <v>866</v>
      </c>
      <c r="L4273" s="1" t="s">
        <v>5103</v>
      </c>
      <c r="M4273" s="1">
        <v>2018</v>
      </c>
      <c r="N4273" s="1">
        <v>42.559756389823399</v>
      </c>
      <c r="O4273" s="1">
        <v>-82.277977386421497</v>
      </c>
      <c r="P4273" s="1" t="s">
        <v>2008</v>
      </c>
      <c r="Q4273" s="1" t="s">
        <v>5543</v>
      </c>
      <c r="R4273" s="1" t="s">
        <v>22</v>
      </c>
    </row>
    <row r="4274" spans="1:18" hidden="1" x14ac:dyDescent="0.3">
      <c r="A4274" s="1" t="s">
        <v>2941</v>
      </c>
      <c r="B4274" s="1" t="s">
        <v>2941</v>
      </c>
      <c r="C4274" s="1" t="s">
        <v>5541</v>
      </c>
      <c r="D4274" s="1">
        <v>100</v>
      </c>
      <c r="E4274" s="1" t="s">
        <v>5549</v>
      </c>
      <c r="F4274" s="1">
        <v>7</v>
      </c>
      <c r="G4274" s="1" t="str">
        <f t="shared" si="162"/>
        <v>7/34</v>
      </c>
      <c r="H4274" s="1">
        <v>3200</v>
      </c>
      <c r="I4274" s="1">
        <v>113</v>
      </c>
      <c r="J4274" s="1">
        <v>99.5</v>
      </c>
      <c r="K4274" s="1" t="s">
        <v>866</v>
      </c>
      <c r="L4274" s="1" t="s">
        <v>5103</v>
      </c>
      <c r="M4274" s="1">
        <v>2018</v>
      </c>
      <c r="N4274" s="1">
        <v>42.562873408675202</v>
      </c>
      <c r="O4274" s="1">
        <v>-82.272489813633797</v>
      </c>
      <c r="Q4274" s="1" t="s">
        <v>5543</v>
      </c>
      <c r="R4274" s="1" t="s">
        <v>22</v>
      </c>
    </row>
    <row r="4275" spans="1:18" hidden="1" x14ac:dyDescent="0.3">
      <c r="A4275" s="1" t="s">
        <v>2941</v>
      </c>
      <c r="B4275" s="1" t="s">
        <v>2941</v>
      </c>
      <c r="C4275" s="1" t="s">
        <v>5541</v>
      </c>
      <c r="D4275" s="1">
        <v>100</v>
      </c>
      <c r="E4275" s="1" t="s">
        <v>5550</v>
      </c>
      <c r="F4275" s="1">
        <v>8</v>
      </c>
      <c r="G4275" s="1" t="str">
        <f t="shared" si="162"/>
        <v>8/34</v>
      </c>
      <c r="H4275" s="1">
        <v>3200</v>
      </c>
      <c r="I4275" s="1">
        <v>113</v>
      </c>
      <c r="J4275" s="1">
        <v>99.5</v>
      </c>
      <c r="K4275" s="1" t="s">
        <v>866</v>
      </c>
      <c r="L4275" s="1" t="s">
        <v>5103</v>
      </c>
      <c r="M4275" s="1">
        <v>2018</v>
      </c>
      <c r="N4275" s="1">
        <v>42.528882105375303</v>
      </c>
      <c r="O4275" s="1">
        <v>-82.223061928237996</v>
      </c>
      <c r="Q4275" s="1" t="s">
        <v>5543</v>
      </c>
      <c r="R4275" s="1" t="s">
        <v>22</v>
      </c>
    </row>
    <row r="4276" spans="1:18" hidden="1" x14ac:dyDescent="0.3">
      <c r="A4276" s="1" t="s">
        <v>2941</v>
      </c>
      <c r="B4276" s="1" t="s">
        <v>2941</v>
      </c>
      <c r="C4276" s="1" t="s">
        <v>5541</v>
      </c>
      <c r="D4276" s="1">
        <v>100</v>
      </c>
      <c r="E4276" s="1" t="s">
        <v>5551</v>
      </c>
      <c r="F4276" s="1">
        <v>9</v>
      </c>
      <c r="G4276" s="1" t="str">
        <f t="shared" si="162"/>
        <v>9/34</v>
      </c>
      <c r="H4276" s="1">
        <v>3200</v>
      </c>
      <c r="I4276" s="1">
        <v>113</v>
      </c>
      <c r="J4276" s="1">
        <v>99.5</v>
      </c>
      <c r="K4276" s="1" t="s">
        <v>866</v>
      </c>
      <c r="L4276" s="1" t="s">
        <v>5103</v>
      </c>
      <c r="M4276" s="1">
        <v>2018</v>
      </c>
      <c r="N4276" s="1">
        <v>42.521708016158897</v>
      </c>
      <c r="O4276" s="1">
        <v>-82.226775782358203</v>
      </c>
      <c r="Q4276" s="1" t="s">
        <v>5543</v>
      </c>
      <c r="R4276" s="1" t="s">
        <v>22</v>
      </c>
    </row>
    <row r="4277" spans="1:18" hidden="1" x14ac:dyDescent="0.3">
      <c r="A4277" s="1" t="s">
        <v>2941</v>
      </c>
      <c r="B4277" s="1" t="s">
        <v>2941</v>
      </c>
      <c r="C4277" s="1" t="s">
        <v>5541</v>
      </c>
      <c r="D4277" s="1">
        <v>100</v>
      </c>
      <c r="E4277" s="1" t="s">
        <v>5552</v>
      </c>
      <c r="F4277" s="1">
        <v>10</v>
      </c>
      <c r="G4277" s="1" t="str">
        <f t="shared" si="162"/>
        <v>10/34</v>
      </c>
      <c r="H4277" s="1">
        <v>2942</v>
      </c>
      <c r="I4277" s="1">
        <v>113</v>
      </c>
      <c r="J4277" s="1">
        <v>99.5</v>
      </c>
      <c r="K4277" s="1" t="s">
        <v>866</v>
      </c>
      <c r="L4277" s="1" t="s">
        <v>5103</v>
      </c>
      <c r="M4277" s="1">
        <v>2018</v>
      </c>
      <c r="N4277" s="1">
        <v>42.510727546391301</v>
      </c>
      <c r="O4277" s="1">
        <v>-82.300093093355599</v>
      </c>
      <c r="P4277" s="1" t="s">
        <v>2008</v>
      </c>
      <c r="Q4277" s="1" t="s">
        <v>5543</v>
      </c>
      <c r="R4277" s="1" t="s">
        <v>22</v>
      </c>
    </row>
    <row r="4278" spans="1:18" hidden="1" x14ac:dyDescent="0.3">
      <c r="A4278" s="1" t="s">
        <v>2941</v>
      </c>
      <c r="B4278" s="1" t="s">
        <v>2941</v>
      </c>
      <c r="C4278" s="1" t="s">
        <v>5541</v>
      </c>
      <c r="D4278" s="1">
        <v>100</v>
      </c>
      <c r="E4278" s="1" t="s">
        <v>5553</v>
      </c>
      <c r="F4278" s="1">
        <v>11</v>
      </c>
      <c r="G4278" s="1" t="str">
        <f t="shared" si="162"/>
        <v>11/34</v>
      </c>
      <c r="H4278" s="1">
        <v>2772</v>
      </c>
      <c r="I4278" s="1">
        <v>113</v>
      </c>
      <c r="J4278" s="1">
        <v>99.5</v>
      </c>
      <c r="K4278" s="1" t="s">
        <v>866</v>
      </c>
      <c r="L4278" s="1" t="s">
        <v>5103</v>
      </c>
      <c r="M4278" s="1">
        <v>2018</v>
      </c>
      <c r="N4278" s="1">
        <v>42.524233703822901</v>
      </c>
      <c r="O4278" s="1">
        <v>-82.281154497581795</v>
      </c>
      <c r="P4278" s="1" t="s">
        <v>2008</v>
      </c>
      <c r="Q4278" s="1" t="s">
        <v>5543</v>
      </c>
      <c r="R4278" s="1" t="s">
        <v>22</v>
      </c>
    </row>
    <row r="4279" spans="1:18" hidden="1" x14ac:dyDescent="0.3">
      <c r="A4279" s="1" t="s">
        <v>2941</v>
      </c>
      <c r="B4279" s="1" t="s">
        <v>2941</v>
      </c>
      <c r="C4279" s="1" t="s">
        <v>5541</v>
      </c>
      <c r="D4279" s="1">
        <v>100</v>
      </c>
      <c r="E4279" s="1" t="s">
        <v>5554</v>
      </c>
      <c r="F4279" s="1">
        <v>12</v>
      </c>
      <c r="G4279" s="1" t="str">
        <f t="shared" si="162"/>
        <v>12/34</v>
      </c>
      <c r="H4279" s="1">
        <v>2772</v>
      </c>
      <c r="I4279" s="1">
        <v>113</v>
      </c>
      <c r="J4279" s="1">
        <v>99.5</v>
      </c>
      <c r="K4279" s="1" t="s">
        <v>866</v>
      </c>
      <c r="L4279" s="1" t="s">
        <v>5103</v>
      </c>
      <c r="M4279" s="1">
        <v>2018</v>
      </c>
      <c r="N4279" s="1">
        <v>42.526752749633999</v>
      </c>
      <c r="O4279" s="1">
        <v>-82.277501108859298</v>
      </c>
      <c r="P4279" s="1" t="s">
        <v>2008</v>
      </c>
      <c r="Q4279" s="1" t="s">
        <v>5543</v>
      </c>
      <c r="R4279" s="1" t="s">
        <v>22</v>
      </c>
    </row>
    <row r="4280" spans="1:18" hidden="1" x14ac:dyDescent="0.3">
      <c r="A4280" s="1" t="s">
        <v>2941</v>
      </c>
      <c r="B4280" s="1" t="s">
        <v>2941</v>
      </c>
      <c r="C4280" s="1" t="s">
        <v>5541</v>
      </c>
      <c r="D4280" s="1">
        <v>100</v>
      </c>
      <c r="E4280" s="1" t="s">
        <v>5555</v>
      </c>
      <c r="F4280" s="1">
        <v>13</v>
      </c>
      <c r="G4280" s="1" t="str">
        <f t="shared" si="162"/>
        <v>13/34</v>
      </c>
      <c r="H4280" s="1">
        <v>2772</v>
      </c>
      <c r="I4280" s="1">
        <v>113</v>
      </c>
      <c r="J4280" s="1">
        <v>99.5</v>
      </c>
      <c r="K4280" s="1" t="s">
        <v>866</v>
      </c>
      <c r="L4280" s="1" t="s">
        <v>5103</v>
      </c>
      <c r="M4280" s="1">
        <v>2018</v>
      </c>
      <c r="N4280" s="1">
        <v>42.542241400000002</v>
      </c>
      <c r="O4280" s="1">
        <v>-82.253912400000004</v>
      </c>
      <c r="P4280" s="1" t="s">
        <v>2008</v>
      </c>
      <c r="Q4280" s="1" t="s">
        <v>5543</v>
      </c>
      <c r="R4280" s="1" t="s">
        <v>22</v>
      </c>
    </row>
    <row r="4281" spans="1:18" hidden="1" x14ac:dyDescent="0.3">
      <c r="A4281" s="1" t="s">
        <v>2941</v>
      </c>
      <c r="B4281" s="1" t="s">
        <v>2941</v>
      </c>
      <c r="C4281" s="1" t="s">
        <v>5541</v>
      </c>
      <c r="D4281" s="1">
        <v>100</v>
      </c>
      <c r="E4281" s="1" t="s">
        <v>5556</v>
      </c>
      <c r="F4281" s="1">
        <v>14</v>
      </c>
      <c r="G4281" s="1" t="str">
        <f t="shared" si="162"/>
        <v>14/34</v>
      </c>
      <c r="H4281" s="1">
        <v>2772</v>
      </c>
      <c r="I4281" s="1">
        <v>113</v>
      </c>
      <c r="J4281" s="1">
        <v>99.5</v>
      </c>
      <c r="K4281" s="1" t="s">
        <v>866</v>
      </c>
      <c r="L4281" s="1" t="s">
        <v>5103</v>
      </c>
      <c r="M4281" s="1">
        <v>2018</v>
      </c>
      <c r="N4281" s="1">
        <v>42.538791541758897</v>
      </c>
      <c r="O4281" s="1">
        <v>-82.259108020957996</v>
      </c>
      <c r="P4281" s="1" t="s">
        <v>2008</v>
      </c>
      <c r="Q4281" s="1" t="s">
        <v>5543</v>
      </c>
      <c r="R4281" s="1" t="s">
        <v>22</v>
      </c>
    </row>
    <row r="4282" spans="1:18" hidden="1" x14ac:dyDescent="0.3">
      <c r="A4282" s="1" t="s">
        <v>2941</v>
      </c>
      <c r="B4282" s="1" t="s">
        <v>2941</v>
      </c>
      <c r="C4282" s="1" t="s">
        <v>5541</v>
      </c>
      <c r="D4282" s="1">
        <v>100</v>
      </c>
      <c r="E4282" s="1" t="s">
        <v>5557</v>
      </c>
      <c r="F4282" s="1">
        <v>15</v>
      </c>
      <c r="G4282" s="1" t="str">
        <f t="shared" si="162"/>
        <v>15/34</v>
      </c>
      <c r="H4282" s="1">
        <v>2772</v>
      </c>
      <c r="I4282" s="1">
        <v>113</v>
      </c>
      <c r="J4282" s="1">
        <v>99.5</v>
      </c>
      <c r="K4282" s="1" t="s">
        <v>866</v>
      </c>
      <c r="L4282" s="1" t="s">
        <v>5103</v>
      </c>
      <c r="M4282" s="1">
        <v>2018</v>
      </c>
      <c r="N4282" s="1">
        <v>42.503635292317497</v>
      </c>
      <c r="O4282" s="1">
        <v>-82.286245994764897</v>
      </c>
      <c r="P4282" s="1" t="s">
        <v>2008</v>
      </c>
      <c r="Q4282" s="1" t="s">
        <v>5543</v>
      </c>
      <c r="R4282" s="1" t="s">
        <v>22</v>
      </c>
    </row>
    <row r="4283" spans="1:18" hidden="1" x14ac:dyDescent="0.3">
      <c r="A4283" s="1" t="s">
        <v>2941</v>
      </c>
      <c r="B4283" s="1" t="s">
        <v>2941</v>
      </c>
      <c r="C4283" s="1" t="s">
        <v>5541</v>
      </c>
      <c r="D4283" s="1">
        <v>100</v>
      </c>
      <c r="E4283" s="1" t="s">
        <v>5558</v>
      </c>
      <c r="F4283" s="1">
        <v>16</v>
      </c>
      <c r="G4283" s="1" t="str">
        <f t="shared" si="162"/>
        <v>16/34</v>
      </c>
      <c r="H4283" s="1">
        <v>2772</v>
      </c>
      <c r="I4283" s="1">
        <v>113</v>
      </c>
      <c r="J4283" s="1">
        <v>99.5</v>
      </c>
      <c r="K4283" s="1" t="s">
        <v>866</v>
      </c>
      <c r="L4283" s="1" t="s">
        <v>5103</v>
      </c>
      <c r="M4283" s="1">
        <v>2018</v>
      </c>
      <c r="N4283" s="1">
        <v>42.507286999999998</v>
      </c>
      <c r="O4283" s="1">
        <v>-82.277767400000002</v>
      </c>
      <c r="P4283" s="1" t="s">
        <v>2008</v>
      </c>
      <c r="Q4283" s="1" t="s">
        <v>5543</v>
      </c>
      <c r="R4283" s="1" t="s">
        <v>22</v>
      </c>
    </row>
    <row r="4284" spans="1:18" hidden="1" x14ac:dyDescent="0.3">
      <c r="A4284" s="1" t="s">
        <v>2941</v>
      </c>
      <c r="B4284" s="1" t="s">
        <v>2941</v>
      </c>
      <c r="C4284" s="1" t="s">
        <v>5541</v>
      </c>
      <c r="D4284" s="1">
        <v>100</v>
      </c>
      <c r="E4284" s="1" t="s">
        <v>5559</v>
      </c>
      <c r="F4284" s="1">
        <v>17</v>
      </c>
      <c r="G4284" s="1" t="str">
        <f t="shared" si="162"/>
        <v>17/34</v>
      </c>
      <c r="H4284" s="1">
        <v>2772</v>
      </c>
      <c r="I4284" s="1">
        <v>113</v>
      </c>
      <c r="J4284" s="1">
        <v>99.5</v>
      </c>
      <c r="K4284" s="1" t="s">
        <v>866</v>
      </c>
      <c r="L4284" s="1" t="s">
        <v>5103</v>
      </c>
      <c r="M4284" s="1">
        <v>2018</v>
      </c>
      <c r="N4284" s="1">
        <v>42.5132040158474</v>
      </c>
      <c r="O4284" s="1">
        <v>-82.270577680542999</v>
      </c>
      <c r="P4284" s="1" t="s">
        <v>2008</v>
      </c>
      <c r="Q4284" s="1" t="s">
        <v>5543</v>
      </c>
      <c r="R4284" s="1" t="s">
        <v>22</v>
      </c>
    </row>
    <row r="4285" spans="1:18" hidden="1" x14ac:dyDescent="0.3">
      <c r="A4285" s="1" t="s">
        <v>2941</v>
      </c>
      <c r="B4285" s="1" t="s">
        <v>2941</v>
      </c>
      <c r="C4285" s="1" t="s">
        <v>5541</v>
      </c>
      <c r="D4285" s="1">
        <v>100</v>
      </c>
      <c r="E4285" s="1" t="s">
        <v>5560</v>
      </c>
      <c r="F4285" s="1">
        <v>18</v>
      </c>
      <c r="G4285" s="1" t="str">
        <f t="shared" si="162"/>
        <v>18/34</v>
      </c>
      <c r="H4285" s="1">
        <v>2772</v>
      </c>
      <c r="I4285" s="1">
        <v>113</v>
      </c>
      <c r="J4285" s="1">
        <v>99.5</v>
      </c>
      <c r="K4285" s="1" t="s">
        <v>866</v>
      </c>
      <c r="L4285" s="1" t="s">
        <v>5103</v>
      </c>
      <c r="M4285" s="1">
        <v>2018</v>
      </c>
      <c r="N4285" s="1">
        <v>42.502994000000001</v>
      </c>
      <c r="O4285" s="1">
        <v>-82.261223200000003</v>
      </c>
      <c r="P4285" s="1" t="s">
        <v>2008</v>
      </c>
      <c r="Q4285" s="1" t="s">
        <v>5543</v>
      </c>
      <c r="R4285" s="1" t="s">
        <v>22</v>
      </c>
    </row>
    <row r="4286" spans="1:18" hidden="1" x14ac:dyDescent="0.3">
      <c r="A4286" s="1" t="s">
        <v>2941</v>
      </c>
      <c r="B4286" s="1" t="s">
        <v>2941</v>
      </c>
      <c r="C4286" s="1" t="s">
        <v>5541</v>
      </c>
      <c r="D4286" s="1">
        <v>100</v>
      </c>
      <c r="E4286" s="1" t="s">
        <v>5561</v>
      </c>
      <c r="F4286" s="1">
        <v>19</v>
      </c>
      <c r="G4286" s="1" t="str">
        <f t="shared" si="162"/>
        <v>19/34</v>
      </c>
      <c r="H4286" s="1">
        <v>3200</v>
      </c>
      <c r="I4286" s="1">
        <v>113</v>
      </c>
      <c r="J4286" s="1">
        <v>99.5</v>
      </c>
      <c r="K4286" s="1" t="s">
        <v>866</v>
      </c>
      <c r="L4286" s="1" t="s">
        <v>5103</v>
      </c>
      <c r="M4286" s="1">
        <v>2018</v>
      </c>
      <c r="N4286" s="1">
        <v>42.5134412438832</v>
      </c>
      <c r="O4286" s="1">
        <v>-82.244899661105407</v>
      </c>
      <c r="Q4286" s="1" t="s">
        <v>5543</v>
      </c>
      <c r="R4286" s="1" t="s">
        <v>22</v>
      </c>
    </row>
    <row r="4287" spans="1:18" hidden="1" x14ac:dyDescent="0.3">
      <c r="A4287" s="1" t="s">
        <v>2941</v>
      </c>
      <c r="B4287" s="1" t="s">
        <v>2941</v>
      </c>
      <c r="C4287" s="1" t="s">
        <v>5541</v>
      </c>
      <c r="D4287" s="1">
        <v>100</v>
      </c>
      <c r="E4287" s="1" t="s">
        <v>5562</v>
      </c>
      <c r="F4287" s="1">
        <v>20</v>
      </c>
      <c r="G4287" s="1" t="str">
        <f t="shared" si="162"/>
        <v>20/34</v>
      </c>
      <c r="H4287" s="1">
        <v>3200</v>
      </c>
      <c r="I4287" s="1">
        <v>113</v>
      </c>
      <c r="J4287" s="1">
        <v>99.5</v>
      </c>
      <c r="K4287" s="1" t="s">
        <v>866</v>
      </c>
      <c r="L4287" s="1" t="s">
        <v>5103</v>
      </c>
      <c r="M4287" s="1">
        <v>2018</v>
      </c>
      <c r="N4287" s="1">
        <v>42.490126492901297</v>
      </c>
      <c r="O4287" s="1">
        <v>-82.308368441898295</v>
      </c>
      <c r="Q4287" s="1" t="s">
        <v>5543</v>
      </c>
      <c r="R4287" s="1" t="s">
        <v>22</v>
      </c>
    </row>
    <row r="4288" spans="1:18" hidden="1" x14ac:dyDescent="0.3">
      <c r="A4288" s="1" t="s">
        <v>2941</v>
      </c>
      <c r="B4288" s="1" t="s">
        <v>2941</v>
      </c>
      <c r="C4288" s="1" t="s">
        <v>5541</v>
      </c>
      <c r="D4288" s="1">
        <v>100</v>
      </c>
      <c r="E4288" s="1" t="s">
        <v>5563</v>
      </c>
      <c r="F4288" s="1">
        <v>21</v>
      </c>
      <c r="G4288" s="1" t="str">
        <f t="shared" si="162"/>
        <v>21/34</v>
      </c>
      <c r="H4288" s="1">
        <v>2772</v>
      </c>
      <c r="I4288" s="1">
        <v>113</v>
      </c>
      <c r="J4288" s="1">
        <v>99.5</v>
      </c>
      <c r="K4288" s="1" t="s">
        <v>866</v>
      </c>
      <c r="L4288" s="1" t="s">
        <v>5103</v>
      </c>
      <c r="M4288" s="1">
        <v>2018</v>
      </c>
      <c r="N4288" s="1">
        <v>42.4974633</v>
      </c>
      <c r="O4288" s="1">
        <v>-82.2921908</v>
      </c>
      <c r="P4288" s="1" t="s">
        <v>2008</v>
      </c>
      <c r="Q4288" s="1" t="s">
        <v>5543</v>
      </c>
      <c r="R4288" s="1" t="s">
        <v>22</v>
      </c>
    </row>
    <row r="4289" spans="1:18" hidden="1" x14ac:dyDescent="0.3">
      <c r="A4289" s="1" t="s">
        <v>2941</v>
      </c>
      <c r="B4289" s="1" t="s">
        <v>2941</v>
      </c>
      <c r="C4289" s="1" t="s">
        <v>5541</v>
      </c>
      <c r="D4289" s="1">
        <v>100</v>
      </c>
      <c r="E4289" s="1" t="s">
        <v>5564</v>
      </c>
      <c r="F4289" s="1">
        <v>22</v>
      </c>
      <c r="G4289" s="1" t="str">
        <f t="shared" si="162"/>
        <v>22/34</v>
      </c>
      <c r="H4289" s="1">
        <v>2772</v>
      </c>
      <c r="I4289" s="1">
        <v>113</v>
      </c>
      <c r="J4289" s="1">
        <v>99.5</v>
      </c>
      <c r="K4289" s="1" t="s">
        <v>866</v>
      </c>
      <c r="L4289" s="1" t="s">
        <v>5103</v>
      </c>
      <c r="M4289" s="1">
        <v>2018</v>
      </c>
      <c r="N4289" s="1">
        <v>42.483094618648003</v>
      </c>
      <c r="O4289" s="1">
        <v>-82.292477796555104</v>
      </c>
      <c r="P4289" s="1" t="s">
        <v>2008</v>
      </c>
      <c r="Q4289" s="1" t="s">
        <v>5543</v>
      </c>
      <c r="R4289" s="1" t="s">
        <v>22</v>
      </c>
    </row>
    <row r="4290" spans="1:18" hidden="1" x14ac:dyDescent="0.3">
      <c r="A4290" s="1" t="s">
        <v>2941</v>
      </c>
      <c r="B4290" s="1" t="s">
        <v>2941</v>
      </c>
      <c r="C4290" s="1" t="s">
        <v>5541</v>
      </c>
      <c r="D4290" s="1">
        <v>100</v>
      </c>
      <c r="E4290" s="1" t="s">
        <v>5565</v>
      </c>
      <c r="F4290" s="1">
        <v>23</v>
      </c>
      <c r="G4290" s="1" t="str">
        <f t="shared" si="162"/>
        <v>23/34</v>
      </c>
      <c r="H4290" s="1">
        <v>2772</v>
      </c>
      <c r="I4290" s="1">
        <v>113</v>
      </c>
      <c r="J4290" s="1">
        <v>99.5</v>
      </c>
      <c r="K4290" s="1" t="s">
        <v>866</v>
      </c>
      <c r="L4290" s="1" t="s">
        <v>5103</v>
      </c>
      <c r="M4290" s="1">
        <v>2018</v>
      </c>
      <c r="N4290" s="1">
        <v>42.480375315221998</v>
      </c>
      <c r="O4290" s="1">
        <v>-82.288553471448395</v>
      </c>
      <c r="P4290" s="1" t="s">
        <v>2008</v>
      </c>
      <c r="Q4290" s="1" t="s">
        <v>5543</v>
      </c>
      <c r="R4290" s="1" t="s">
        <v>22</v>
      </c>
    </row>
    <row r="4291" spans="1:18" hidden="1" x14ac:dyDescent="0.3">
      <c r="A4291" s="1" t="s">
        <v>2941</v>
      </c>
      <c r="B4291" s="1" t="s">
        <v>2941</v>
      </c>
      <c r="C4291" s="1" t="s">
        <v>5541</v>
      </c>
      <c r="D4291" s="1">
        <v>100</v>
      </c>
      <c r="E4291" s="1" t="s">
        <v>5566</v>
      </c>
      <c r="F4291" s="1">
        <v>24</v>
      </c>
      <c r="G4291" s="1" t="str">
        <f t="shared" si="162"/>
        <v>24/34</v>
      </c>
      <c r="H4291" s="1">
        <v>2772</v>
      </c>
      <c r="I4291" s="1">
        <v>113</v>
      </c>
      <c r="J4291" s="1">
        <v>99.5</v>
      </c>
      <c r="K4291" s="1" t="s">
        <v>866</v>
      </c>
      <c r="L4291" s="1" t="s">
        <v>5103</v>
      </c>
      <c r="M4291" s="1">
        <v>2018</v>
      </c>
      <c r="N4291" s="1">
        <v>42.4657206149271</v>
      </c>
      <c r="O4291" s="1">
        <v>-82.299247660094295</v>
      </c>
      <c r="P4291" s="1" t="s">
        <v>2008</v>
      </c>
      <c r="Q4291" s="1" t="s">
        <v>5543</v>
      </c>
      <c r="R4291" s="1" t="s">
        <v>22</v>
      </c>
    </row>
    <row r="4292" spans="1:18" hidden="1" x14ac:dyDescent="0.3">
      <c r="A4292" s="1" t="s">
        <v>2941</v>
      </c>
      <c r="B4292" s="1" t="s">
        <v>2941</v>
      </c>
      <c r="C4292" s="1" t="s">
        <v>5541</v>
      </c>
      <c r="D4292" s="1">
        <v>100</v>
      </c>
      <c r="E4292" s="1" t="s">
        <v>5567</v>
      </c>
      <c r="F4292" s="1">
        <v>25</v>
      </c>
      <c r="G4292" s="1" t="str">
        <f t="shared" si="162"/>
        <v>25/34</v>
      </c>
      <c r="H4292" s="1">
        <v>3200</v>
      </c>
      <c r="I4292" s="1">
        <v>113</v>
      </c>
      <c r="J4292" s="1">
        <v>99.5</v>
      </c>
      <c r="K4292" s="1" t="s">
        <v>866</v>
      </c>
      <c r="L4292" s="1" t="s">
        <v>5103</v>
      </c>
      <c r="M4292" s="1">
        <v>2018</v>
      </c>
      <c r="N4292" s="1">
        <v>42.467186788783103</v>
      </c>
      <c r="O4292" s="1">
        <v>-82.278155240636295</v>
      </c>
      <c r="Q4292" s="1" t="s">
        <v>5543</v>
      </c>
      <c r="R4292" s="1" t="s">
        <v>22</v>
      </c>
    </row>
    <row r="4293" spans="1:18" hidden="1" x14ac:dyDescent="0.3">
      <c r="A4293" s="1" t="s">
        <v>2941</v>
      </c>
      <c r="B4293" s="1" t="s">
        <v>2941</v>
      </c>
      <c r="C4293" s="1" t="s">
        <v>5541</v>
      </c>
      <c r="D4293" s="1">
        <v>100</v>
      </c>
      <c r="E4293" s="1" t="s">
        <v>5568</v>
      </c>
      <c r="F4293" s="1">
        <v>26</v>
      </c>
      <c r="G4293" s="1" t="str">
        <f t="shared" si="162"/>
        <v>26/34</v>
      </c>
      <c r="H4293" s="1">
        <v>2942</v>
      </c>
      <c r="I4293" s="1">
        <v>113</v>
      </c>
      <c r="J4293" s="1">
        <v>99.5</v>
      </c>
      <c r="K4293" s="1" t="s">
        <v>866</v>
      </c>
      <c r="L4293" s="1" t="s">
        <v>5103</v>
      </c>
      <c r="M4293" s="1">
        <v>2018</v>
      </c>
      <c r="N4293" s="1">
        <v>42.477215251616997</v>
      </c>
      <c r="O4293" s="1">
        <v>-82.248444694899604</v>
      </c>
      <c r="P4293" s="1" t="s">
        <v>2008</v>
      </c>
      <c r="Q4293" s="1" t="s">
        <v>5543</v>
      </c>
      <c r="R4293" s="1" t="s">
        <v>22</v>
      </c>
    </row>
    <row r="4294" spans="1:18" hidden="1" x14ac:dyDescent="0.3">
      <c r="A4294" s="1" t="s">
        <v>2941</v>
      </c>
      <c r="B4294" s="1" t="s">
        <v>2941</v>
      </c>
      <c r="C4294" s="1" t="s">
        <v>5541</v>
      </c>
      <c r="D4294" s="1">
        <v>100</v>
      </c>
      <c r="E4294" s="1" t="s">
        <v>5569</v>
      </c>
      <c r="F4294" s="1">
        <v>27</v>
      </c>
      <c r="G4294" s="1" t="str">
        <f t="shared" si="162"/>
        <v>27/34</v>
      </c>
      <c r="H4294" s="1">
        <v>3200</v>
      </c>
      <c r="I4294" s="1">
        <v>113</v>
      </c>
      <c r="J4294" s="1">
        <v>99.5</v>
      </c>
      <c r="K4294" s="1" t="s">
        <v>866</v>
      </c>
      <c r="L4294" s="1" t="s">
        <v>5103</v>
      </c>
      <c r="M4294" s="1">
        <v>2018</v>
      </c>
      <c r="N4294" s="1">
        <v>42.493886461568302</v>
      </c>
      <c r="O4294" s="1">
        <v>-82.244469918631395</v>
      </c>
      <c r="Q4294" s="1" t="s">
        <v>5543</v>
      </c>
      <c r="R4294" s="1" t="s">
        <v>22</v>
      </c>
    </row>
    <row r="4295" spans="1:18" hidden="1" x14ac:dyDescent="0.3">
      <c r="A4295" s="1" t="s">
        <v>2941</v>
      </c>
      <c r="B4295" s="1" t="s">
        <v>2941</v>
      </c>
      <c r="C4295" s="1" t="s">
        <v>5541</v>
      </c>
      <c r="D4295" s="1">
        <v>100</v>
      </c>
      <c r="E4295" s="1" t="s">
        <v>5570</v>
      </c>
      <c r="F4295" s="1">
        <v>28</v>
      </c>
      <c r="G4295" s="1" t="str">
        <f t="shared" si="162"/>
        <v>28/34</v>
      </c>
      <c r="H4295" s="1">
        <v>3200</v>
      </c>
      <c r="I4295" s="1">
        <v>113</v>
      </c>
      <c r="J4295" s="1">
        <v>99.5</v>
      </c>
      <c r="K4295" s="1" t="s">
        <v>866</v>
      </c>
      <c r="L4295" s="1" t="s">
        <v>5103</v>
      </c>
      <c r="M4295" s="1">
        <v>2018</v>
      </c>
      <c r="N4295" s="1">
        <v>42.498046377525498</v>
      </c>
      <c r="O4295" s="1">
        <v>-82.217072935015693</v>
      </c>
      <c r="Q4295" s="1" t="s">
        <v>5543</v>
      </c>
      <c r="R4295" s="1" t="s">
        <v>22</v>
      </c>
    </row>
    <row r="4296" spans="1:18" hidden="1" x14ac:dyDescent="0.3">
      <c r="A4296" s="1" t="s">
        <v>2941</v>
      </c>
      <c r="B4296" s="1" t="s">
        <v>2941</v>
      </c>
      <c r="C4296" s="1" t="s">
        <v>5541</v>
      </c>
      <c r="D4296" s="1">
        <v>100</v>
      </c>
      <c r="E4296" s="1" t="s">
        <v>5571</v>
      </c>
      <c r="F4296" s="1">
        <v>29</v>
      </c>
      <c r="G4296" s="1" t="str">
        <f t="shared" si="162"/>
        <v>29/34</v>
      </c>
      <c r="H4296" s="1">
        <v>2772</v>
      </c>
      <c r="I4296" s="1">
        <v>113</v>
      </c>
      <c r="J4296" s="1">
        <v>99.5</v>
      </c>
      <c r="K4296" s="1" t="s">
        <v>866</v>
      </c>
      <c r="L4296" s="1" t="s">
        <v>5103</v>
      </c>
      <c r="M4296" s="1">
        <v>2018</v>
      </c>
      <c r="N4296" s="1">
        <v>42.489360998732899</v>
      </c>
      <c r="O4296" s="1">
        <v>-82.225232657570501</v>
      </c>
      <c r="P4296" s="1" t="s">
        <v>2008</v>
      </c>
      <c r="Q4296" s="1" t="s">
        <v>5543</v>
      </c>
      <c r="R4296" s="1" t="s">
        <v>22</v>
      </c>
    </row>
    <row r="4297" spans="1:18" hidden="1" x14ac:dyDescent="0.3">
      <c r="A4297" s="1" t="s">
        <v>2941</v>
      </c>
      <c r="B4297" s="1" t="s">
        <v>2941</v>
      </c>
      <c r="C4297" s="1" t="s">
        <v>5541</v>
      </c>
      <c r="D4297" s="1">
        <v>100</v>
      </c>
      <c r="E4297" s="1" t="s">
        <v>5572</v>
      </c>
      <c r="F4297" s="1">
        <v>30</v>
      </c>
      <c r="G4297" s="1" t="str">
        <f t="shared" si="162"/>
        <v>30/34</v>
      </c>
      <c r="H4297" s="1">
        <v>2772</v>
      </c>
      <c r="I4297" s="1">
        <v>113</v>
      </c>
      <c r="J4297" s="1">
        <v>99.5</v>
      </c>
      <c r="K4297" s="1" t="s">
        <v>866</v>
      </c>
      <c r="L4297" s="1" t="s">
        <v>5103</v>
      </c>
      <c r="M4297" s="1">
        <v>2018</v>
      </c>
      <c r="N4297" s="1">
        <v>42.489893100000003</v>
      </c>
      <c r="O4297" s="1">
        <v>-82.200972199999995</v>
      </c>
      <c r="P4297" s="1" t="s">
        <v>2008</v>
      </c>
      <c r="Q4297" s="1" t="s">
        <v>5543</v>
      </c>
      <c r="R4297" s="1" t="s">
        <v>22</v>
      </c>
    </row>
    <row r="4298" spans="1:18" hidden="1" x14ac:dyDescent="0.3">
      <c r="A4298" s="1" t="s">
        <v>2941</v>
      </c>
      <c r="B4298" s="1" t="s">
        <v>2941</v>
      </c>
      <c r="C4298" s="1" t="s">
        <v>5541</v>
      </c>
      <c r="D4298" s="1">
        <v>100</v>
      </c>
      <c r="E4298" s="1" t="s">
        <v>5573</v>
      </c>
      <c r="F4298" s="1">
        <v>31</v>
      </c>
      <c r="G4298" s="1" t="str">
        <f t="shared" si="162"/>
        <v>31/34</v>
      </c>
      <c r="H4298" s="1">
        <v>3200</v>
      </c>
      <c r="I4298" s="1">
        <v>113</v>
      </c>
      <c r="J4298" s="1">
        <v>99.5</v>
      </c>
      <c r="K4298" s="1" t="s">
        <v>866</v>
      </c>
      <c r="L4298" s="1" t="s">
        <v>5103</v>
      </c>
      <c r="M4298" s="1">
        <v>2018</v>
      </c>
      <c r="N4298" s="1">
        <v>42.467308600000003</v>
      </c>
      <c r="O4298" s="1">
        <v>-82.187532500000003</v>
      </c>
      <c r="Q4298" s="1" t="s">
        <v>5543</v>
      </c>
      <c r="R4298" s="1" t="s">
        <v>22</v>
      </c>
    </row>
    <row r="4299" spans="1:18" hidden="1" x14ac:dyDescent="0.3">
      <c r="A4299" s="1" t="s">
        <v>2941</v>
      </c>
      <c r="B4299" s="1" t="s">
        <v>2941</v>
      </c>
      <c r="C4299" s="1" t="s">
        <v>5541</v>
      </c>
      <c r="D4299" s="1">
        <v>100</v>
      </c>
      <c r="E4299" s="1" t="s">
        <v>5574</v>
      </c>
      <c r="F4299" s="1">
        <v>32</v>
      </c>
      <c r="G4299" s="1" t="str">
        <f t="shared" si="162"/>
        <v>32/34</v>
      </c>
      <c r="H4299" s="1">
        <v>2772</v>
      </c>
      <c r="I4299" s="1">
        <v>113</v>
      </c>
      <c r="J4299" s="1">
        <v>99.5</v>
      </c>
      <c r="K4299" s="1" t="s">
        <v>866</v>
      </c>
      <c r="L4299" s="1" t="s">
        <v>5103</v>
      </c>
      <c r="M4299" s="1">
        <v>2018</v>
      </c>
      <c r="N4299" s="1">
        <v>42.450801197319699</v>
      </c>
      <c r="O4299" s="1">
        <v>-82.231684460522999</v>
      </c>
      <c r="P4299" s="1" t="s">
        <v>2008</v>
      </c>
      <c r="Q4299" s="1" t="s">
        <v>5543</v>
      </c>
      <c r="R4299" s="1" t="s">
        <v>22</v>
      </c>
    </row>
    <row r="4300" spans="1:18" hidden="1" x14ac:dyDescent="0.3">
      <c r="A4300" s="1" t="s">
        <v>2941</v>
      </c>
      <c r="B4300" s="1" t="s">
        <v>2941</v>
      </c>
      <c r="C4300" s="1" t="s">
        <v>5541</v>
      </c>
      <c r="D4300" s="1">
        <v>100</v>
      </c>
      <c r="E4300" s="1" t="s">
        <v>5575</v>
      </c>
      <c r="F4300" s="1">
        <v>33</v>
      </c>
      <c r="G4300" s="1" t="str">
        <f t="shared" si="162"/>
        <v>33/34</v>
      </c>
      <c r="H4300" s="1">
        <v>2772</v>
      </c>
      <c r="I4300" s="1">
        <v>113</v>
      </c>
      <c r="J4300" s="1">
        <v>99.5</v>
      </c>
      <c r="K4300" s="1" t="s">
        <v>866</v>
      </c>
      <c r="L4300" s="1" t="s">
        <v>5103</v>
      </c>
      <c r="M4300" s="1">
        <v>2018</v>
      </c>
      <c r="N4300" s="1">
        <v>42.455965326797902</v>
      </c>
      <c r="O4300" s="1">
        <v>-82.293343896891699</v>
      </c>
      <c r="P4300" s="1" t="s">
        <v>2008</v>
      </c>
      <c r="Q4300" s="1" t="s">
        <v>5543</v>
      </c>
      <c r="R4300" s="1" t="s">
        <v>22</v>
      </c>
    </row>
    <row r="4301" spans="1:18" hidden="1" x14ac:dyDescent="0.3">
      <c r="A4301" s="1" t="s">
        <v>2941</v>
      </c>
      <c r="B4301" s="1" t="s">
        <v>2941</v>
      </c>
      <c r="C4301" s="1" t="s">
        <v>5541</v>
      </c>
      <c r="D4301" s="1">
        <v>100</v>
      </c>
      <c r="E4301" s="1" t="s">
        <v>5576</v>
      </c>
      <c r="F4301" s="1">
        <v>34</v>
      </c>
      <c r="G4301" s="1" t="str">
        <f t="shared" si="162"/>
        <v>34/34</v>
      </c>
      <c r="H4301" s="1">
        <v>2942</v>
      </c>
      <c r="I4301" s="1">
        <v>113</v>
      </c>
      <c r="J4301" s="1">
        <v>99.5</v>
      </c>
      <c r="K4301" s="1" t="s">
        <v>866</v>
      </c>
      <c r="L4301" s="1" t="s">
        <v>5103</v>
      </c>
      <c r="M4301" s="1">
        <v>2018</v>
      </c>
      <c r="N4301" s="1">
        <v>42.440099472217497</v>
      </c>
      <c r="O4301" s="1">
        <v>-82.275035164855893</v>
      </c>
      <c r="P4301" s="1" t="s">
        <v>2008</v>
      </c>
      <c r="Q4301" s="1" t="s">
        <v>5543</v>
      </c>
      <c r="R4301" s="1" t="s">
        <v>22</v>
      </c>
    </row>
    <row r="4302" spans="1:18" hidden="1" x14ac:dyDescent="0.3">
      <c r="A4302" s="1" t="s">
        <v>2941</v>
      </c>
      <c r="B4302" s="1" t="s">
        <v>2941</v>
      </c>
      <c r="C4302" s="1" t="s">
        <v>3643</v>
      </c>
      <c r="D4302" s="1">
        <v>50</v>
      </c>
      <c r="E4302" s="1" t="s">
        <v>3644</v>
      </c>
      <c r="F4302" s="1">
        <v>31</v>
      </c>
      <c r="G4302" s="1" t="str">
        <f>F4302&amp;"/"&amp;45</f>
        <v>31/45</v>
      </c>
      <c r="H4302" s="1">
        <v>2000</v>
      </c>
      <c r="I4302" s="1">
        <v>82</v>
      </c>
      <c r="J4302" s="1">
        <v>78</v>
      </c>
      <c r="K4302" s="1" t="s">
        <v>56</v>
      </c>
      <c r="L4302" s="1" t="s">
        <v>2540</v>
      </c>
      <c r="M4302" s="1">
        <v>2010</v>
      </c>
      <c r="N4302" s="1">
        <v>42.154621016229001</v>
      </c>
      <c r="O4302" s="1">
        <v>-82.855021955900298</v>
      </c>
      <c r="Q4302" s="1" t="s">
        <v>3645</v>
      </c>
      <c r="R4302" s="1" t="s">
        <v>22</v>
      </c>
    </row>
    <row r="4303" spans="1:18" hidden="1" x14ac:dyDescent="0.3">
      <c r="A4303" s="1" t="s">
        <v>2941</v>
      </c>
      <c r="B4303" s="1" t="s">
        <v>2941</v>
      </c>
      <c r="C4303" s="1" t="s">
        <v>3643</v>
      </c>
      <c r="D4303" s="1">
        <v>50</v>
      </c>
      <c r="E4303" s="1" t="s">
        <v>3646</v>
      </c>
      <c r="F4303" s="1">
        <v>32</v>
      </c>
      <c r="G4303" s="1" t="str">
        <f>F4303&amp;"/"&amp;45</f>
        <v>32/45</v>
      </c>
      <c r="H4303" s="1">
        <v>2000</v>
      </c>
      <c r="I4303" s="1">
        <v>82</v>
      </c>
      <c r="J4303" s="1">
        <v>78</v>
      </c>
      <c r="K4303" s="1" t="s">
        <v>56</v>
      </c>
      <c r="L4303" s="1" t="s">
        <v>2540</v>
      </c>
      <c r="M4303" s="1">
        <v>2010</v>
      </c>
      <c r="N4303" s="1">
        <v>42.152058605078103</v>
      </c>
      <c r="O4303" s="1">
        <v>-82.853825304526097</v>
      </c>
      <c r="Q4303" s="1" t="s">
        <v>3645</v>
      </c>
      <c r="R4303" s="1" t="s">
        <v>22</v>
      </c>
    </row>
    <row r="4304" spans="1:18" hidden="1" x14ac:dyDescent="0.3">
      <c r="A4304" s="1" t="s">
        <v>2941</v>
      </c>
      <c r="B4304" s="1" t="s">
        <v>2941</v>
      </c>
      <c r="C4304" s="1" t="s">
        <v>3643</v>
      </c>
      <c r="D4304" s="1">
        <v>50</v>
      </c>
      <c r="E4304" s="1" t="s">
        <v>3647</v>
      </c>
      <c r="F4304" s="1">
        <v>33</v>
      </c>
      <c r="G4304" s="1" t="str">
        <f>F4304&amp;"/"&amp;45</f>
        <v>33/45</v>
      </c>
      <c r="H4304" s="1">
        <v>2000</v>
      </c>
      <c r="I4304" s="1">
        <v>82</v>
      </c>
      <c r="J4304" s="1">
        <v>78</v>
      </c>
      <c r="K4304" s="1" t="s">
        <v>56</v>
      </c>
      <c r="L4304" s="1" t="s">
        <v>2540</v>
      </c>
      <c r="M4304" s="1">
        <v>2010</v>
      </c>
      <c r="N4304" s="1">
        <v>42.153063943701397</v>
      </c>
      <c r="O4304" s="1">
        <v>-82.849012948218004</v>
      </c>
      <c r="Q4304" s="1" t="s">
        <v>3645</v>
      </c>
      <c r="R4304" s="1" t="s">
        <v>22</v>
      </c>
    </row>
    <row r="4305" spans="1:18" hidden="1" x14ac:dyDescent="0.3">
      <c r="A4305" s="1" t="s">
        <v>2941</v>
      </c>
      <c r="B4305" s="1" t="s">
        <v>2941</v>
      </c>
      <c r="C4305" s="1" t="s">
        <v>3643</v>
      </c>
      <c r="D4305" s="1">
        <v>50</v>
      </c>
      <c r="E4305" s="1" t="s">
        <v>3648</v>
      </c>
      <c r="F4305" s="1">
        <v>34</v>
      </c>
      <c r="G4305" s="1" t="str">
        <f>F4305&amp;"/"&amp;45</f>
        <v>34/45</v>
      </c>
      <c r="H4305" s="1">
        <v>2000</v>
      </c>
      <c r="I4305" s="1">
        <v>82</v>
      </c>
      <c r="J4305" s="1">
        <v>78</v>
      </c>
      <c r="K4305" s="1" t="s">
        <v>56</v>
      </c>
      <c r="L4305" s="1" t="s">
        <v>2540</v>
      </c>
      <c r="M4305" s="1">
        <v>2010</v>
      </c>
      <c r="N4305" s="1">
        <v>42.154285922588898</v>
      </c>
      <c r="O4305" s="1">
        <v>-82.844280170283795</v>
      </c>
      <c r="Q4305" s="1" t="s">
        <v>3645</v>
      </c>
      <c r="R4305" s="1" t="s">
        <v>22</v>
      </c>
    </row>
    <row r="4306" spans="1:18" hidden="1" x14ac:dyDescent="0.3">
      <c r="A4306" s="1" t="s">
        <v>2941</v>
      </c>
      <c r="B4306" s="1" t="s">
        <v>2941</v>
      </c>
      <c r="C4306" s="1" t="s">
        <v>3643</v>
      </c>
      <c r="D4306" s="1">
        <v>50</v>
      </c>
      <c r="E4306" s="1" t="s">
        <v>3649</v>
      </c>
      <c r="F4306" s="1">
        <v>35</v>
      </c>
      <c r="G4306" s="1" t="str">
        <f>F4306&amp;"/"&amp;45</f>
        <v>35/45</v>
      </c>
      <c r="H4306" s="1">
        <v>2000</v>
      </c>
      <c r="I4306" s="1">
        <v>82</v>
      </c>
      <c r="J4306" s="1">
        <v>78</v>
      </c>
      <c r="K4306" s="1" t="s">
        <v>56</v>
      </c>
      <c r="L4306" s="1" t="s">
        <v>2540</v>
      </c>
      <c r="M4306" s="1">
        <v>2010</v>
      </c>
      <c r="N4306" s="1">
        <v>42.158031152426503</v>
      </c>
      <c r="O4306" s="1">
        <v>-82.846061386462196</v>
      </c>
      <c r="Q4306" s="1" t="s">
        <v>3645</v>
      </c>
      <c r="R4306" s="1" t="s">
        <v>22</v>
      </c>
    </row>
    <row r="4307" spans="1:18" hidden="1" x14ac:dyDescent="0.3">
      <c r="A4307" s="1" t="s">
        <v>2941</v>
      </c>
      <c r="B4307" s="1" t="s">
        <v>2941</v>
      </c>
      <c r="C4307" s="1" t="s">
        <v>2947</v>
      </c>
      <c r="D4307" s="1">
        <v>0</v>
      </c>
      <c r="E4307" s="1" t="s">
        <v>2948</v>
      </c>
      <c r="F4307" s="1">
        <v>1</v>
      </c>
      <c r="G4307" s="1" t="str">
        <f>F4307&amp;"/"&amp;1</f>
        <v>1/1</v>
      </c>
      <c r="H4307" s="1">
        <v>0</v>
      </c>
      <c r="I4307" s="1">
        <v>80</v>
      </c>
      <c r="J4307" s="1">
        <v>78</v>
      </c>
      <c r="K4307" s="1" t="s">
        <v>25</v>
      </c>
      <c r="L4307" s="1" t="s">
        <v>78</v>
      </c>
      <c r="M4307" s="1">
        <v>2001</v>
      </c>
      <c r="N4307" s="1">
        <v>43.812073499999997</v>
      </c>
      <c r="O4307" s="1">
        <v>-79.073920599999894</v>
      </c>
      <c r="P4307" s="1" t="s">
        <v>2949</v>
      </c>
      <c r="Q4307" s="1" t="s">
        <v>2950</v>
      </c>
      <c r="R4307" s="1" t="s">
        <v>1013</v>
      </c>
    </row>
    <row r="4308" spans="1:18" hidden="1" x14ac:dyDescent="0.3">
      <c r="A4308" s="1" t="s">
        <v>2941</v>
      </c>
      <c r="B4308" s="1" t="s">
        <v>2941</v>
      </c>
      <c r="C4308" s="1" t="s">
        <v>4667</v>
      </c>
      <c r="D4308" s="1">
        <v>6</v>
      </c>
      <c r="E4308" s="1" t="s">
        <v>4668</v>
      </c>
      <c r="F4308" s="1">
        <v>1</v>
      </c>
      <c r="G4308" s="1" t="str">
        <f>F4308&amp;"/"&amp;3</f>
        <v>1/3</v>
      </c>
      <c r="H4308" s="1">
        <v>2000</v>
      </c>
      <c r="I4308" s="1">
        <v>92.5</v>
      </c>
      <c r="J4308" s="1">
        <v>100</v>
      </c>
      <c r="K4308" s="1" t="s">
        <v>2006</v>
      </c>
      <c r="L4308" s="1" t="s">
        <v>4669</v>
      </c>
      <c r="M4308" s="1">
        <v>2014</v>
      </c>
      <c r="N4308" s="1">
        <v>42.015751923820702</v>
      </c>
      <c r="O4308" s="1">
        <v>-82.8717958183382</v>
      </c>
      <c r="Q4308" s="1" t="s">
        <v>4670</v>
      </c>
      <c r="R4308" s="1" t="s">
        <v>22</v>
      </c>
    </row>
    <row r="4309" spans="1:18" hidden="1" x14ac:dyDescent="0.3">
      <c r="A4309" s="1" t="s">
        <v>2941</v>
      </c>
      <c r="B4309" s="1" t="s">
        <v>2941</v>
      </c>
      <c r="C4309" s="1" t="s">
        <v>4667</v>
      </c>
      <c r="D4309" s="1">
        <v>6</v>
      </c>
      <c r="E4309" s="1" t="s">
        <v>4671</v>
      </c>
      <c r="F4309" s="1">
        <v>2</v>
      </c>
      <c r="G4309" s="1" t="str">
        <f>F4309&amp;"/"&amp;3</f>
        <v>2/3</v>
      </c>
      <c r="H4309" s="1">
        <v>2000</v>
      </c>
      <c r="I4309" s="1">
        <v>92.5</v>
      </c>
      <c r="J4309" s="1">
        <v>100</v>
      </c>
      <c r="K4309" s="1" t="s">
        <v>2006</v>
      </c>
      <c r="L4309" s="1" t="s">
        <v>4669</v>
      </c>
      <c r="M4309" s="1">
        <v>2014</v>
      </c>
      <c r="N4309" s="1">
        <v>42.012575482431302</v>
      </c>
      <c r="O4309" s="1">
        <v>-82.872079874803703</v>
      </c>
      <c r="Q4309" s="1" t="s">
        <v>4670</v>
      </c>
      <c r="R4309" s="1" t="s">
        <v>22</v>
      </c>
    </row>
    <row r="4310" spans="1:18" hidden="1" x14ac:dyDescent="0.3">
      <c r="A4310" s="1" t="s">
        <v>2941</v>
      </c>
      <c r="B4310" s="1" t="s">
        <v>2941</v>
      </c>
      <c r="C4310" s="1" t="s">
        <v>4667</v>
      </c>
      <c r="D4310" s="1">
        <v>6</v>
      </c>
      <c r="E4310" s="1" t="s">
        <v>4672</v>
      </c>
      <c r="F4310" s="1">
        <v>3</v>
      </c>
      <c r="G4310" s="1" t="str">
        <f>F4310&amp;"/"&amp;3</f>
        <v>3/3</v>
      </c>
      <c r="H4310" s="1">
        <v>2000</v>
      </c>
      <c r="I4310" s="1">
        <v>92.5</v>
      </c>
      <c r="J4310" s="1">
        <v>100</v>
      </c>
      <c r="K4310" s="1" t="s">
        <v>2006</v>
      </c>
      <c r="L4310" s="1" t="s">
        <v>4669</v>
      </c>
      <c r="M4310" s="1">
        <v>2014</v>
      </c>
      <c r="N4310" s="1">
        <v>42.007706962447699</v>
      </c>
      <c r="O4310" s="1">
        <v>-82.873203732709598</v>
      </c>
      <c r="Q4310" s="1" t="s">
        <v>4670</v>
      </c>
      <c r="R4310" s="1" t="s">
        <v>22</v>
      </c>
    </row>
    <row r="4311" spans="1:18" hidden="1" x14ac:dyDescent="0.3">
      <c r="A4311" s="1" t="s">
        <v>2941</v>
      </c>
      <c r="B4311" s="1" t="s">
        <v>2941</v>
      </c>
      <c r="C4311" s="1" t="s">
        <v>4012</v>
      </c>
      <c r="D4311" s="1">
        <v>27</v>
      </c>
      <c r="E4311" s="1" t="s">
        <v>4013</v>
      </c>
      <c r="F4311" s="1">
        <v>1</v>
      </c>
      <c r="G4311" s="1" t="str">
        <f t="shared" ref="G4311:G4328" si="163">F4311&amp;"/"&amp;18</f>
        <v>1/18</v>
      </c>
      <c r="H4311" s="1">
        <v>1500</v>
      </c>
      <c r="I4311" s="1">
        <v>82.5</v>
      </c>
      <c r="J4311" s="1">
        <v>80</v>
      </c>
      <c r="K4311" s="1" t="s">
        <v>203</v>
      </c>
      <c r="L4311" s="1" t="s">
        <v>3919</v>
      </c>
      <c r="M4311" s="1">
        <v>2012</v>
      </c>
      <c r="N4311" s="1">
        <v>44.246309467919197</v>
      </c>
      <c r="O4311" s="1">
        <v>-80.394502596844603</v>
      </c>
      <c r="Q4311" s="1" t="s">
        <v>4014</v>
      </c>
      <c r="R4311" s="1" t="s">
        <v>22</v>
      </c>
    </row>
    <row r="4312" spans="1:18" hidden="1" x14ac:dyDescent="0.3">
      <c r="A4312" s="1" t="s">
        <v>2941</v>
      </c>
      <c r="B4312" s="1" t="s">
        <v>2941</v>
      </c>
      <c r="C4312" s="1" t="s">
        <v>4012</v>
      </c>
      <c r="D4312" s="1">
        <v>27</v>
      </c>
      <c r="E4312" s="1" t="s">
        <v>4015</v>
      </c>
      <c r="F4312" s="1">
        <v>2</v>
      </c>
      <c r="G4312" s="1" t="str">
        <f t="shared" si="163"/>
        <v>2/18</v>
      </c>
      <c r="H4312" s="1">
        <v>1500</v>
      </c>
      <c r="I4312" s="1">
        <v>82.5</v>
      </c>
      <c r="J4312" s="1">
        <v>80</v>
      </c>
      <c r="K4312" s="1" t="s">
        <v>203</v>
      </c>
      <c r="L4312" s="1" t="s">
        <v>3919</v>
      </c>
      <c r="M4312" s="1">
        <v>2012</v>
      </c>
      <c r="N4312" s="1">
        <v>44.248639609765398</v>
      </c>
      <c r="O4312" s="1">
        <v>-80.382143147094098</v>
      </c>
      <c r="Q4312" s="1" t="s">
        <v>4014</v>
      </c>
      <c r="R4312" s="1" t="s">
        <v>22</v>
      </c>
    </row>
    <row r="4313" spans="1:18" hidden="1" x14ac:dyDescent="0.3">
      <c r="A4313" s="1" t="s">
        <v>2941</v>
      </c>
      <c r="B4313" s="1" t="s">
        <v>2941</v>
      </c>
      <c r="C4313" s="1" t="s">
        <v>4012</v>
      </c>
      <c r="D4313" s="1">
        <v>27</v>
      </c>
      <c r="E4313" s="1" t="s">
        <v>4016</v>
      </c>
      <c r="F4313" s="1">
        <v>3</v>
      </c>
      <c r="G4313" s="1" t="str">
        <f t="shared" si="163"/>
        <v>3/18</v>
      </c>
      <c r="H4313" s="1">
        <v>1500</v>
      </c>
      <c r="I4313" s="1">
        <v>82.5</v>
      </c>
      <c r="J4313" s="1">
        <v>80</v>
      </c>
      <c r="K4313" s="1" t="s">
        <v>203</v>
      </c>
      <c r="L4313" s="1" t="s">
        <v>3919</v>
      </c>
      <c r="M4313" s="1">
        <v>2012</v>
      </c>
      <c r="N4313" s="1">
        <v>44.258979877106199</v>
      </c>
      <c r="O4313" s="1">
        <v>-80.389293643743699</v>
      </c>
      <c r="Q4313" s="1" t="s">
        <v>4014</v>
      </c>
      <c r="R4313" s="1" t="s">
        <v>22</v>
      </c>
    </row>
    <row r="4314" spans="1:18" hidden="1" x14ac:dyDescent="0.3">
      <c r="A4314" s="1" t="s">
        <v>2941</v>
      </c>
      <c r="B4314" s="1" t="s">
        <v>2941</v>
      </c>
      <c r="C4314" s="1" t="s">
        <v>4012</v>
      </c>
      <c r="D4314" s="1">
        <v>27</v>
      </c>
      <c r="E4314" s="1" t="s">
        <v>4017</v>
      </c>
      <c r="F4314" s="1">
        <v>4</v>
      </c>
      <c r="G4314" s="1" t="str">
        <f t="shared" si="163"/>
        <v>4/18</v>
      </c>
      <c r="H4314" s="1">
        <v>1500</v>
      </c>
      <c r="I4314" s="1">
        <v>82.5</v>
      </c>
      <c r="J4314" s="1">
        <v>80</v>
      </c>
      <c r="K4314" s="1" t="s">
        <v>203</v>
      </c>
      <c r="L4314" s="1" t="s">
        <v>3919</v>
      </c>
      <c r="M4314" s="1">
        <v>2012</v>
      </c>
      <c r="N4314" s="1">
        <v>44.261791064374201</v>
      </c>
      <c r="O4314" s="1">
        <v>-80.388143968469706</v>
      </c>
      <c r="Q4314" s="1" t="s">
        <v>4014</v>
      </c>
      <c r="R4314" s="1" t="s">
        <v>22</v>
      </c>
    </row>
    <row r="4315" spans="1:18" hidden="1" x14ac:dyDescent="0.3">
      <c r="A4315" s="1" t="s">
        <v>2941</v>
      </c>
      <c r="B4315" s="1" t="s">
        <v>2941</v>
      </c>
      <c r="C4315" s="1" t="s">
        <v>4012</v>
      </c>
      <c r="D4315" s="1">
        <v>27</v>
      </c>
      <c r="E4315" s="1" t="s">
        <v>4018</v>
      </c>
      <c r="F4315" s="1">
        <v>5</v>
      </c>
      <c r="G4315" s="1" t="str">
        <f t="shared" si="163"/>
        <v>5/18</v>
      </c>
      <c r="H4315" s="1">
        <v>1500</v>
      </c>
      <c r="I4315" s="1">
        <v>82.5</v>
      </c>
      <c r="J4315" s="1">
        <v>80</v>
      </c>
      <c r="K4315" s="1" t="s">
        <v>203</v>
      </c>
      <c r="L4315" s="1" t="s">
        <v>3919</v>
      </c>
      <c r="M4315" s="1">
        <v>2012</v>
      </c>
      <c r="N4315" s="1">
        <v>44.265290656457204</v>
      </c>
      <c r="O4315" s="1">
        <v>-80.384537288996796</v>
      </c>
      <c r="Q4315" s="1" t="s">
        <v>4014</v>
      </c>
      <c r="R4315" s="1" t="s">
        <v>22</v>
      </c>
    </row>
    <row r="4316" spans="1:18" hidden="1" x14ac:dyDescent="0.3">
      <c r="A4316" s="1" t="s">
        <v>2941</v>
      </c>
      <c r="B4316" s="1" t="s">
        <v>2941</v>
      </c>
      <c r="C4316" s="1" t="s">
        <v>4012</v>
      </c>
      <c r="D4316" s="1">
        <v>27</v>
      </c>
      <c r="E4316" s="1" t="s">
        <v>4019</v>
      </c>
      <c r="F4316" s="1">
        <v>6</v>
      </c>
      <c r="G4316" s="1" t="str">
        <f t="shared" si="163"/>
        <v>6/18</v>
      </c>
      <c r="H4316" s="1">
        <v>1500</v>
      </c>
      <c r="I4316" s="1">
        <v>82.5</v>
      </c>
      <c r="J4316" s="1">
        <v>80</v>
      </c>
      <c r="K4316" s="1" t="s">
        <v>203</v>
      </c>
      <c r="L4316" s="1" t="s">
        <v>3919</v>
      </c>
      <c r="M4316" s="1">
        <v>2012</v>
      </c>
      <c r="N4316" s="1">
        <v>44.262730392002503</v>
      </c>
      <c r="O4316" s="1">
        <v>-80.369813701754893</v>
      </c>
      <c r="Q4316" s="1" t="s">
        <v>4014</v>
      </c>
      <c r="R4316" s="1" t="s">
        <v>22</v>
      </c>
    </row>
    <row r="4317" spans="1:18" hidden="1" x14ac:dyDescent="0.3">
      <c r="A4317" s="1" t="s">
        <v>2941</v>
      </c>
      <c r="B4317" s="1" t="s">
        <v>2941</v>
      </c>
      <c r="C4317" s="1" t="s">
        <v>4012</v>
      </c>
      <c r="D4317" s="1">
        <v>27</v>
      </c>
      <c r="E4317" s="1" t="s">
        <v>4020</v>
      </c>
      <c r="F4317" s="1">
        <v>7</v>
      </c>
      <c r="G4317" s="1" t="str">
        <f t="shared" si="163"/>
        <v>7/18</v>
      </c>
      <c r="H4317" s="1">
        <v>1500</v>
      </c>
      <c r="I4317" s="1">
        <v>82.5</v>
      </c>
      <c r="J4317" s="1">
        <v>80</v>
      </c>
      <c r="K4317" s="1" t="s">
        <v>203</v>
      </c>
      <c r="L4317" s="1" t="s">
        <v>3919</v>
      </c>
      <c r="M4317" s="1">
        <v>2012</v>
      </c>
      <c r="N4317" s="1">
        <v>44.268682299713902</v>
      </c>
      <c r="O4317" s="1">
        <v>-80.371885430340996</v>
      </c>
      <c r="Q4317" s="1" t="s">
        <v>4014</v>
      </c>
      <c r="R4317" s="1" t="s">
        <v>22</v>
      </c>
    </row>
    <row r="4318" spans="1:18" hidden="1" x14ac:dyDescent="0.3">
      <c r="A4318" s="1" t="s">
        <v>2941</v>
      </c>
      <c r="B4318" s="1" t="s">
        <v>2941</v>
      </c>
      <c r="C4318" s="1" t="s">
        <v>4012</v>
      </c>
      <c r="D4318" s="1">
        <v>27</v>
      </c>
      <c r="E4318" s="1" t="s">
        <v>4021</v>
      </c>
      <c r="F4318" s="1">
        <v>8</v>
      </c>
      <c r="G4318" s="1" t="str">
        <f t="shared" si="163"/>
        <v>8/18</v>
      </c>
      <c r="H4318" s="1">
        <v>1500</v>
      </c>
      <c r="I4318" s="1">
        <v>82.5</v>
      </c>
      <c r="J4318" s="1">
        <v>80</v>
      </c>
      <c r="K4318" s="1" t="s">
        <v>203</v>
      </c>
      <c r="L4318" s="1" t="s">
        <v>3919</v>
      </c>
      <c r="M4318" s="1">
        <v>2012</v>
      </c>
      <c r="N4318" s="1">
        <v>44.225350640890198</v>
      </c>
      <c r="O4318" s="1">
        <v>-80.401475655901194</v>
      </c>
      <c r="Q4318" s="1" t="s">
        <v>4014</v>
      </c>
      <c r="R4318" s="1" t="s">
        <v>22</v>
      </c>
    </row>
    <row r="4319" spans="1:18" hidden="1" x14ac:dyDescent="0.3">
      <c r="A4319" s="1" t="s">
        <v>2941</v>
      </c>
      <c r="B4319" s="1" t="s">
        <v>2941</v>
      </c>
      <c r="C4319" s="1" t="s">
        <v>4012</v>
      </c>
      <c r="D4319" s="1">
        <v>27</v>
      </c>
      <c r="E4319" s="1" t="s">
        <v>4022</v>
      </c>
      <c r="F4319" s="1">
        <v>9</v>
      </c>
      <c r="G4319" s="1" t="str">
        <f t="shared" si="163"/>
        <v>9/18</v>
      </c>
      <c r="H4319" s="1">
        <v>1500</v>
      </c>
      <c r="I4319" s="1">
        <v>82.5</v>
      </c>
      <c r="J4319" s="1">
        <v>80</v>
      </c>
      <c r="K4319" s="1" t="s">
        <v>203</v>
      </c>
      <c r="L4319" s="1" t="s">
        <v>3919</v>
      </c>
      <c r="M4319" s="1">
        <v>2012</v>
      </c>
      <c r="N4319" s="1">
        <v>44.221409207524999</v>
      </c>
      <c r="O4319" s="1">
        <v>-80.3940769071407</v>
      </c>
      <c r="Q4319" s="1" t="s">
        <v>4014</v>
      </c>
      <c r="R4319" s="1" t="s">
        <v>22</v>
      </c>
    </row>
    <row r="4320" spans="1:18" hidden="1" x14ac:dyDescent="0.3">
      <c r="A4320" s="1" t="s">
        <v>2941</v>
      </c>
      <c r="B4320" s="1" t="s">
        <v>2941</v>
      </c>
      <c r="C4320" s="1" t="s">
        <v>4012</v>
      </c>
      <c r="D4320" s="1">
        <v>27</v>
      </c>
      <c r="E4320" s="1" t="s">
        <v>4023</v>
      </c>
      <c r="F4320" s="1">
        <v>10</v>
      </c>
      <c r="G4320" s="1" t="str">
        <f t="shared" si="163"/>
        <v>10/18</v>
      </c>
      <c r="H4320" s="1">
        <v>1500</v>
      </c>
      <c r="I4320" s="1">
        <v>82.5</v>
      </c>
      <c r="J4320" s="1">
        <v>80</v>
      </c>
      <c r="K4320" s="1" t="s">
        <v>203</v>
      </c>
      <c r="L4320" s="1" t="s">
        <v>3919</v>
      </c>
      <c r="M4320" s="1">
        <v>2012</v>
      </c>
      <c r="N4320" s="1">
        <v>44.230031812223899</v>
      </c>
      <c r="O4320" s="1">
        <v>-80.385494895713506</v>
      </c>
      <c r="Q4320" s="1" t="s">
        <v>4014</v>
      </c>
      <c r="R4320" s="1" t="s">
        <v>22</v>
      </c>
    </row>
    <row r="4321" spans="1:18" hidden="1" x14ac:dyDescent="0.3">
      <c r="A4321" s="1" t="s">
        <v>2941</v>
      </c>
      <c r="B4321" s="1" t="s">
        <v>2941</v>
      </c>
      <c r="C4321" s="1" t="s">
        <v>4012</v>
      </c>
      <c r="D4321" s="1">
        <v>27</v>
      </c>
      <c r="E4321" s="1" t="s">
        <v>4024</v>
      </c>
      <c r="F4321" s="1">
        <v>11</v>
      </c>
      <c r="G4321" s="1" t="str">
        <f t="shared" si="163"/>
        <v>11/18</v>
      </c>
      <c r="H4321" s="1">
        <v>1500</v>
      </c>
      <c r="I4321" s="1">
        <v>82.5</v>
      </c>
      <c r="J4321" s="1">
        <v>80</v>
      </c>
      <c r="K4321" s="1" t="s">
        <v>203</v>
      </c>
      <c r="L4321" s="1" t="s">
        <v>3919</v>
      </c>
      <c r="M4321" s="1">
        <v>2012</v>
      </c>
      <c r="N4321" s="1">
        <v>44.190035588178198</v>
      </c>
      <c r="O4321" s="1">
        <v>-80.316330971363996</v>
      </c>
      <c r="Q4321" s="1" t="s">
        <v>4014</v>
      </c>
      <c r="R4321" s="1" t="s">
        <v>22</v>
      </c>
    </row>
    <row r="4322" spans="1:18" hidden="1" x14ac:dyDescent="0.3">
      <c r="A4322" s="1" t="s">
        <v>2941</v>
      </c>
      <c r="B4322" s="1" t="s">
        <v>2941</v>
      </c>
      <c r="C4322" s="1" t="s">
        <v>4012</v>
      </c>
      <c r="D4322" s="1">
        <v>27</v>
      </c>
      <c r="E4322" s="1" t="s">
        <v>4025</v>
      </c>
      <c r="F4322" s="1">
        <v>12</v>
      </c>
      <c r="G4322" s="1" t="str">
        <f t="shared" si="163"/>
        <v>12/18</v>
      </c>
      <c r="H4322" s="1">
        <v>1500</v>
      </c>
      <c r="I4322" s="1">
        <v>82.5</v>
      </c>
      <c r="J4322" s="1">
        <v>80</v>
      </c>
      <c r="K4322" s="1" t="s">
        <v>203</v>
      </c>
      <c r="L4322" s="1" t="s">
        <v>3919</v>
      </c>
      <c r="M4322" s="1">
        <v>2012</v>
      </c>
      <c r="N4322" s="1">
        <v>44.187934337292702</v>
      </c>
      <c r="O4322" s="1">
        <v>-80.308917051934401</v>
      </c>
      <c r="Q4322" s="1" t="s">
        <v>4014</v>
      </c>
      <c r="R4322" s="1" t="s">
        <v>22</v>
      </c>
    </row>
    <row r="4323" spans="1:18" hidden="1" x14ac:dyDescent="0.3">
      <c r="A4323" s="1" t="s">
        <v>2941</v>
      </c>
      <c r="B4323" s="1" t="s">
        <v>2941</v>
      </c>
      <c r="C4323" s="1" t="s">
        <v>4012</v>
      </c>
      <c r="D4323" s="1">
        <v>27</v>
      </c>
      <c r="E4323" s="1" t="s">
        <v>4026</v>
      </c>
      <c r="F4323" s="1">
        <v>13</v>
      </c>
      <c r="G4323" s="1" t="str">
        <f t="shared" si="163"/>
        <v>13/18</v>
      </c>
      <c r="H4323" s="1">
        <v>1500</v>
      </c>
      <c r="I4323" s="1">
        <v>82.5</v>
      </c>
      <c r="J4323" s="1">
        <v>80</v>
      </c>
      <c r="K4323" s="1" t="s">
        <v>203</v>
      </c>
      <c r="L4323" s="1" t="s">
        <v>3919</v>
      </c>
      <c r="M4323" s="1">
        <v>2012</v>
      </c>
      <c r="N4323" s="1">
        <v>44.191623829517802</v>
      </c>
      <c r="O4323" s="1">
        <v>-80.304412991430098</v>
      </c>
      <c r="Q4323" s="1" t="s">
        <v>4014</v>
      </c>
      <c r="R4323" s="1" t="s">
        <v>22</v>
      </c>
    </row>
    <row r="4324" spans="1:18" hidden="1" x14ac:dyDescent="0.3">
      <c r="A4324" s="1" t="s">
        <v>2941</v>
      </c>
      <c r="B4324" s="1" t="s">
        <v>2941</v>
      </c>
      <c r="C4324" s="1" t="s">
        <v>4012</v>
      </c>
      <c r="D4324" s="1">
        <v>27</v>
      </c>
      <c r="E4324" s="1" t="s">
        <v>4027</v>
      </c>
      <c r="F4324" s="1">
        <v>14</v>
      </c>
      <c r="G4324" s="1" t="str">
        <f t="shared" si="163"/>
        <v>14/18</v>
      </c>
      <c r="H4324" s="1">
        <v>1500</v>
      </c>
      <c r="I4324" s="1">
        <v>82.5</v>
      </c>
      <c r="J4324" s="1">
        <v>80</v>
      </c>
      <c r="K4324" s="1" t="s">
        <v>203</v>
      </c>
      <c r="L4324" s="1" t="s">
        <v>3919</v>
      </c>
      <c r="M4324" s="1">
        <v>2012</v>
      </c>
      <c r="N4324" s="1">
        <v>44.187503171848697</v>
      </c>
      <c r="O4324" s="1">
        <v>-80.302829731369499</v>
      </c>
      <c r="Q4324" s="1" t="s">
        <v>4014</v>
      </c>
      <c r="R4324" s="1" t="s">
        <v>22</v>
      </c>
    </row>
    <row r="4325" spans="1:18" hidden="1" x14ac:dyDescent="0.3">
      <c r="A4325" s="1" t="s">
        <v>2941</v>
      </c>
      <c r="B4325" s="1" t="s">
        <v>2941</v>
      </c>
      <c r="C4325" s="1" t="s">
        <v>4012</v>
      </c>
      <c r="D4325" s="1">
        <v>27</v>
      </c>
      <c r="E4325" s="1" t="s">
        <v>4028</v>
      </c>
      <c r="F4325" s="1">
        <v>15</v>
      </c>
      <c r="G4325" s="1" t="str">
        <f t="shared" si="163"/>
        <v>15/18</v>
      </c>
      <c r="H4325" s="1">
        <v>1500</v>
      </c>
      <c r="I4325" s="1">
        <v>82.5</v>
      </c>
      <c r="J4325" s="1">
        <v>80</v>
      </c>
      <c r="K4325" s="1" t="s">
        <v>203</v>
      </c>
      <c r="L4325" s="1" t="s">
        <v>3919</v>
      </c>
      <c r="M4325" s="1">
        <v>2012</v>
      </c>
      <c r="N4325" s="1">
        <v>44.183906355124499</v>
      </c>
      <c r="O4325" s="1">
        <v>-80.305695963254905</v>
      </c>
      <c r="Q4325" s="1" t="s">
        <v>4014</v>
      </c>
      <c r="R4325" s="1" t="s">
        <v>22</v>
      </c>
    </row>
    <row r="4326" spans="1:18" hidden="1" x14ac:dyDescent="0.3">
      <c r="A4326" s="1" t="s">
        <v>2941</v>
      </c>
      <c r="B4326" s="1" t="s">
        <v>2941</v>
      </c>
      <c r="C4326" s="1" t="s">
        <v>4012</v>
      </c>
      <c r="D4326" s="1">
        <v>27</v>
      </c>
      <c r="E4326" s="1" t="s">
        <v>4029</v>
      </c>
      <c r="F4326" s="1">
        <v>16</v>
      </c>
      <c r="G4326" s="1" t="str">
        <f t="shared" si="163"/>
        <v>16/18</v>
      </c>
      <c r="H4326" s="1">
        <v>1500</v>
      </c>
      <c r="I4326" s="1">
        <v>82.5</v>
      </c>
      <c r="J4326" s="1">
        <v>80</v>
      </c>
      <c r="K4326" s="1" t="s">
        <v>203</v>
      </c>
      <c r="L4326" s="1" t="s">
        <v>3919</v>
      </c>
      <c r="M4326" s="1">
        <v>2012</v>
      </c>
      <c r="N4326" s="1">
        <v>44.181105971365199</v>
      </c>
      <c r="O4326" s="1">
        <v>-80.302724003809701</v>
      </c>
      <c r="Q4326" s="1" t="s">
        <v>4014</v>
      </c>
      <c r="R4326" s="1" t="s">
        <v>22</v>
      </c>
    </row>
    <row r="4327" spans="1:18" hidden="1" x14ac:dyDescent="0.3">
      <c r="A4327" s="1" t="s">
        <v>2941</v>
      </c>
      <c r="B4327" s="1" t="s">
        <v>2941</v>
      </c>
      <c r="C4327" s="1" t="s">
        <v>4012</v>
      </c>
      <c r="D4327" s="1">
        <v>27</v>
      </c>
      <c r="E4327" s="1" t="s">
        <v>4030</v>
      </c>
      <c r="F4327" s="1">
        <v>17</v>
      </c>
      <c r="G4327" s="1" t="str">
        <f t="shared" si="163"/>
        <v>17/18</v>
      </c>
      <c r="H4327" s="1">
        <v>1500</v>
      </c>
      <c r="I4327" s="1">
        <v>82.5</v>
      </c>
      <c r="J4327" s="1">
        <v>80</v>
      </c>
      <c r="K4327" s="1" t="s">
        <v>203</v>
      </c>
      <c r="L4327" s="1" t="s">
        <v>3919</v>
      </c>
      <c r="M4327" s="1">
        <v>2012</v>
      </c>
      <c r="N4327" s="1">
        <v>44.213499472172401</v>
      </c>
      <c r="O4327" s="1">
        <v>-80.405403021331296</v>
      </c>
      <c r="Q4327" s="1" t="s">
        <v>4014</v>
      </c>
      <c r="R4327" s="1" t="s">
        <v>22</v>
      </c>
    </row>
    <row r="4328" spans="1:18" hidden="1" x14ac:dyDescent="0.3">
      <c r="A4328" s="1" t="s">
        <v>2941</v>
      </c>
      <c r="B4328" s="1" t="s">
        <v>2941</v>
      </c>
      <c r="C4328" s="1" t="s">
        <v>4012</v>
      </c>
      <c r="D4328" s="1">
        <v>27</v>
      </c>
      <c r="E4328" s="1" t="s">
        <v>4031</v>
      </c>
      <c r="F4328" s="1">
        <v>18</v>
      </c>
      <c r="G4328" s="1" t="str">
        <f t="shared" si="163"/>
        <v>18/18</v>
      </c>
      <c r="H4328" s="1">
        <v>1500</v>
      </c>
      <c r="I4328" s="1">
        <v>82.5</v>
      </c>
      <c r="J4328" s="1">
        <v>80</v>
      </c>
      <c r="K4328" s="1" t="s">
        <v>203</v>
      </c>
      <c r="L4328" s="1" t="s">
        <v>3919</v>
      </c>
      <c r="M4328" s="1">
        <v>2012</v>
      </c>
      <c r="N4328" s="1">
        <v>44.2065976500487</v>
      </c>
      <c r="O4328" s="1">
        <v>-80.420646095355195</v>
      </c>
      <c r="Q4328" s="1" t="s">
        <v>4014</v>
      </c>
      <c r="R4328" s="1" t="s">
        <v>22</v>
      </c>
    </row>
    <row r="4329" spans="1:18" hidden="1" x14ac:dyDescent="0.3">
      <c r="A4329" s="1" t="s">
        <v>2941</v>
      </c>
      <c r="B4329" s="1" t="s">
        <v>2941</v>
      </c>
      <c r="C4329" s="1" t="s">
        <v>3888</v>
      </c>
      <c r="D4329" s="1">
        <v>48.6</v>
      </c>
      <c r="E4329" s="1" t="s">
        <v>3889</v>
      </c>
      <c r="F4329" s="1">
        <v>1</v>
      </c>
      <c r="G4329" s="1" t="str">
        <f t="shared" ref="G4329:G4355" si="164">F4329&amp;"/"&amp;27</f>
        <v>1/27</v>
      </c>
      <c r="H4329" s="1">
        <v>1800</v>
      </c>
      <c r="I4329" s="1">
        <v>90</v>
      </c>
      <c r="J4329" s="1">
        <v>80</v>
      </c>
      <c r="K4329" s="1" t="s">
        <v>25</v>
      </c>
      <c r="L4329" s="1" t="s">
        <v>605</v>
      </c>
      <c r="M4329" s="1">
        <v>2011</v>
      </c>
      <c r="N4329" s="1">
        <v>42.280112494425701</v>
      </c>
      <c r="O4329" s="1">
        <v>-82.620408602927597</v>
      </c>
      <c r="Q4329" s="1" t="s">
        <v>3890</v>
      </c>
      <c r="R4329" s="1" t="s">
        <v>22</v>
      </c>
    </row>
    <row r="4330" spans="1:18" hidden="1" x14ac:dyDescent="0.3">
      <c r="A4330" s="1" t="s">
        <v>2941</v>
      </c>
      <c r="B4330" s="1" t="s">
        <v>2941</v>
      </c>
      <c r="C4330" s="1" t="s">
        <v>3888</v>
      </c>
      <c r="D4330" s="1">
        <v>48.6</v>
      </c>
      <c r="E4330" s="1" t="s">
        <v>3891</v>
      </c>
      <c r="F4330" s="1">
        <v>2</v>
      </c>
      <c r="G4330" s="1" t="str">
        <f t="shared" si="164"/>
        <v>2/27</v>
      </c>
      <c r="H4330" s="1">
        <v>1800</v>
      </c>
      <c r="I4330" s="1">
        <v>90</v>
      </c>
      <c r="J4330" s="1">
        <v>80</v>
      </c>
      <c r="K4330" s="1" t="s">
        <v>25</v>
      </c>
      <c r="L4330" s="1" t="s">
        <v>605</v>
      </c>
      <c r="M4330" s="1">
        <v>2011</v>
      </c>
      <c r="N4330" s="1">
        <v>42.2764229636105</v>
      </c>
      <c r="O4330" s="1">
        <v>-82.619476168366205</v>
      </c>
      <c r="Q4330" s="1" t="s">
        <v>3890</v>
      </c>
      <c r="R4330" s="1" t="s">
        <v>22</v>
      </c>
    </row>
    <row r="4331" spans="1:18" hidden="1" x14ac:dyDescent="0.3">
      <c r="A4331" s="1" t="s">
        <v>2941</v>
      </c>
      <c r="B4331" s="1" t="s">
        <v>2941</v>
      </c>
      <c r="C4331" s="1" t="s">
        <v>3888</v>
      </c>
      <c r="D4331" s="1">
        <v>48.6</v>
      </c>
      <c r="E4331" s="1" t="s">
        <v>3892</v>
      </c>
      <c r="F4331" s="1">
        <v>3</v>
      </c>
      <c r="G4331" s="1" t="str">
        <f t="shared" si="164"/>
        <v>3/27</v>
      </c>
      <c r="H4331" s="1">
        <v>1800</v>
      </c>
      <c r="I4331" s="1">
        <v>90</v>
      </c>
      <c r="J4331" s="1">
        <v>80</v>
      </c>
      <c r="K4331" s="1" t="s">
        <v>25</v>
      </c>
      <c r="L4331" s="1" t="s">
        <v>605</v>
      </c>
      <c r="M4331" s="1">
        <v>2011</v>
      </c>
      <c r="N4331" s="1">
        <v>42.2798166838353</v>
      </c>
      <c r="O4331" s="1">
        <v>-82.611766459968294</v>
      </c>
      <c r="Q4331" s="1" t="s">
        <v>3890</v>
      </c>
      <c r="R4331" s="1" t="s">
        <v>22</v>
      </c>
    </row>
    <row r="4332" spans="1:18" hidden="1" x14ac:dyDescent="0.3">
      <c r="A4332" s="1" t="s">
        <v>2941</v>
      </c>
      <c r="B4332" s="1" t="s">
        <v>2941</v>
      </c>
      <c r="C4332" s="1" t="s">
        <v>3888</v>
      </c>
      <c r="D4332" s="1">
        <v>48.6</v>
      </c>
      <c r="E4332" s="1" t="s">
        <v>3893</v>
      </c>
      <c r="F4332" s="1">
        <v>4</v>
      </c>
      <c r="G4332" s="1" t="str">
        <f t="shared" si="164"/>
        <v>4/27</v>
      </c>
      <c r="H4332" s="1">
        <v>1800</v>
      </c>
      <c r="I4332" s="1">
        <v>90</v>
      </c>
      <c r="J4332" s="1">
        <v>80</v>
      </c>
      <c r="K4332" s="1" t="s">
        <v>25</v>
      </c>
      <c r="L4332" s="1" t="s">
        <v>605</v>
      </c>
      <c r="M4332" s="1">
        <v>2011</v>
      </c>
      <c r="N4332" s="1">
        <v>42.276280328744399</v>
      </c>
      <c r="O4332" s="1">
        <v>-82.610731064371805</v>
      </c>
      <c r="Q4332" s="1" t="s">
        <v>3890</v>
      </c>
      <c r="R4332" s="1" t="s">
        <v>22</v>
      </c>
    </row>
    <row r="4333" spans="1:18" hidden="1" x14ac:dyDescent="0.3">
      <c r="A4333" s="1" t="s">
        <v>2941</v>
      </c>
      <c r="B4333" s="1" t="s">
        <v>2941</v>
      </c>
      <c r="C4333" s="1" t="s">
        <v>3888</v>
      </c>
      <c r="D4333" s="1">
        <v>48.6</v>
      </c>
      <c r="E4333" s="1" t="s">
        <v>3894</v>
      </c>
      <c r="F4333" s="1">
        <v>5</v>
      </c>
      <c r="G4333" s="1" t="str">
        <f t="shared" si="164"/>
        <v>5/27</v>
      </c>
      <c r="H4333" s="1">
        <v>1800</v>
      </c>
      <c r="I4333" s="1">
        <v>90</v>
      </c>
      <c r="J4333" s="1">
        <v>80</v>
      </c>
      <c r="K4333" s="1" t="s">
        <v>25</v>
      </c>
      <c r="L4333" s="1" t="s">
        <v>605</v>
      </c>
      <c r="M4333" s="1">
        <v>2011</v>
      </c>
      <c r="N4333" s="1">
        <v>42.278694407985803</v>
      </c>
      <c r="O4333" s="1">
        <v>-82.604288472425395</v>
      </c>
      <c r="Q4333" s="1" t="s">
        <v>3890</v>
      </c>
      <c r="R4333" s="1" t="s">
        <v>22</v>
      </c>
    </row>
    <row r="4334" spans="1:18" hidden="1" x14ac:dyDescent="0.3">
      <c r="A4334" s="1" t="s">
        <v>2941</v>
      </c>
      <c r="B4334" s="1" t="s">
        <v>2941</v>
      </c>
      <c r="C4334" s="1" t="s">
        <v>3888</v>
      </c>
      <c r="D4334" s="1">
        <v>48.6</v>
      </c>
      <c r="E4334" s="1" t="s">
        <v>3895</v>
      </c>
      <c r="F4334" s="1">
        <v>6</v>
      </c>
      <c r="G4334" s="1" t="str">
        <f t="shared" si="164"/>
        <v>6/27</v>
      </c>
      <c r="H4334" s="1">
        <v>1800</v>
      </c>
      <c r="I4334" s="1">
        <v>90</v>
      </c>
      <c r="J4334" s="1">
        <v>80</v>
      </c>
      <c r="K4334" s="1" t="s">
        <v>25</v>
      </c>
      <c r="L4334" s="1" t="s">
        <v>605</v>
      </c>
      <c r="M4334" s="1">
        <v>2011</v>
      </c>
      <c r="N4334" s="1">
        <v>42.285122931407997</v>
      </c>
      <c r="O4334" s="1">
        <v>-82.608923613427905</v>
      </c>
      <c r="Q4334" s="1" t="s">
        <v>3890</v>
      </c>
      <c r="R4334" s="1" t="s">
        <v>22</v>
      </c>
    </row>
    <row r="4335" spans="1:18" hidden="1" x14ac:dyDescent="0.3">
      <c r="A4335" s="1" t="s">
        <v>2941</v>
      </c>
      <c r="B4335" s="1" t="s">
        <v>2941</v>
      </c>
      <c r="C4335" s="1" t="s">
        <v>3888</v>
      </c>
      <c r="D4335" s="1">
        <v>48.6</v>
      </c>
      <c r="E4335" s="1" t="s">
        <v>3896</v>
      </c>
      <c r="F4335" s="1">
        <v>7</v>
      </c>
      <c r="G4335" s="1" t="str">
        <f t="shared" si="164"/>
        <v>7/27</v>
      </c>
      <c r="H4335" s="1">
        <v>1800</v>
      </c>
      <c r="I4335" s="1">
        <v>90</v>
      </c>
      <c r="J4335" s="1">
        <v>80</v>
      </c>
      <c r="K4335" s="1" t="s">
        <v>25</v>
      </c>
      <c r="L4335" s="1" t="s">
        <v>605</v>
      </c>
      <c r="M4335" s="1">
        <v>2011</v>
      </c>
      <c r="N4335" s="1">
        <v>42.284584362650797</v>
      </c>
      <c r="O4335" s="1">
        <v>-82.599761996049097</v>
      </c>
      <c r="Q4335" s="1" t="s">
        <v>3890</v>
      </c>
      <c r="R4335" s="1" t="s">
        <v>22</v>
      </c>
    </row>
    <row r="4336" spans="1:18" hidden="1" x14ac:dyDescent="0.3">
      <c r="A4336" s="1" t="s">
        <v>2941</v>
      </c>
      <c r="B4336" s="1" t="s">
        <v>2941</v>
      </c>
      <c r="C4336" s="1" t="s">
        <v>3888</v>
      </c>
      <c r="D4336" s="1">
        <v>48.6</v>
      </c>
      <c r="E4336" s="1" t="s">
        <v>3897</v>
      </c>
      <c r="F4336" s="1">
        <v>8</v>
      </c>
      <c r="G4336" s="1" t="str">
        <f t="shared" si="164"/>
        <v>8/27</v>
      </c>
      <c r="H4336" s="1">
        <v>1800</v>
      </c>
      <c r="I4336" s="1">
        <v>90</v>
      </c>
      <c r="J4336" s="1">
        <v>80</v>
      </c>
      <c r="K4336" s="1" t="s">
        <v>25</v>
      </c>
      <c r="L4336" s="1" t="s">
        <v>605</v>
      </c>
      <c r="M4336" s="1">
        <v>2011</v>
      </c>
      <c r="N4336" s="1">
        <v>42.284114744727802</v>
      </c>
      <c r="O4336" s="1">
        <v>-82.585651332019907</v>
      </c>
      <c r="Q4336" s="1" t="s">
        <v>3890</v>
      </c>
      <c r="R4336" s="1" t="s">
        <v>22</v>
      </c>
    </row>
    <row r="4337" spans="1:18" hidden="1" x14ac:dyDescent="0.3">
      <c r="A4337" s="1" t="s">
        <v>2941</v>
      </c>
      <c r="B4337" s="1" t="s">
        <v>2941</v>
      </c>
      <c r="C4337" s="1" t="s">
        <v>3888</v>
      </c>
      <c r="D4337" s="1">
        <v>48.6</v>
      </c>
      <c r="E4337" s="1" t="s">
        <v>3898</v>
      </c>
      <c r="F4337" s="1">
        <v>9</v>
      </c>
      <c r="G4337" s="1" t="str">
        <f t="shared" si="164"/>
        <v>9/27</v>
      </c>
      <c r="H4337" s="1">
        <v>1800</v>
      </c>
      <c r="I4337" s="1">
        <v>90</v>
      </c>
      <c r="J4337" s="1">
        <v>80</v>
      </c>
      <c r="K4337" s="1" t="s">
        <v>25</v>
      </c>
      <c r="L4337" s="1" t="s">
        <v>605</v>
      </c>
      <c r="M4337" s="1">
        <v>2011</v>
      </c>
      <c r="N4337" s="1">
        <v>42.2846451783183</v>
      </c>
      <c r="O4337" s="1">
        <v>-82.570940310622504</v>
      </c>
      <c r="Q4337" s="1" t="s">
        <v>3890</v>
      </c>
      <c r="R4337" s="1" t="s">
        <v>22</v>
      </c>
    </row>
    <row r="4338" spans="1:18" hidden="1" x14ac:dyDescent="0.3">
      <c r="A4338" s="1" t="s">
        <v>2941</v>
      </c>
      <c r="B4338" s="1" t="s">
        <v>2941</v>
      </c>
      <c r="C4338" s="1" t="s">
        <v>3888</v>
      </c>
      <c r="D4338" s="1">
        <v>48.6</v>
      </c>
      <c r="E4338" s="1" t="s">
        <v>3899</v>
      </c>
      <c r="F4338" s="1">
        <v>10</v>
      </c>
      <c r="G4338" s="1" t="str">
        <f t="shared" si="164"/>
        <v>10/27</v>
      </c>
      <c r="H4338" s="1">
        <v>1800</v>
      </c>
      <c r="I4338" s="1">
        <v>90</v>
      </c>
      <c r="J4338" s="1">
        <v>80</v>
      </c>
      <c r="K4338" s="1" t="s">
        <v>25</v>
      </c>
      <c r="L4338" s="1" t="s">
        <v>605</v>
      </c>
      <c r="M4338" s="1">
        <v>2011</v>
      </c>
      <c r="N4338" s="1">
        <v>42.286435323732398</v>
      </c>
      <c r="O4338" s="1">
        <v>-82.561765734286098</v>
      </c>
      <c r="Q4338" s="1" t="s">
        <v>3890</v>
      </c>
      <c r="R4338" s="1" t="s">
        <v>22</v>
      </c>
    </row>
    <row r="4339" spans="1:18" hidden="1" x14ac:dyDescent="0.3">
      <c r="A4339" s="1" t="s">
        <v>2941</v>
      </c>
      <c r="B4339" s="1" t="s">
        <v>2941</v>
      </c>
      <c r="C4339" s="1" t="s">
        <v>3888</v>
      </c>
      <c r="D4339" s="1">
        <v>48.6</v>
      </c>
      <c r="E4339" s="1" t="s">
        <v>3900</v>
      </c>
      <c r="F4339" s="1">
        <v>11</v>
      </c>
      <c r="G4339" s="1" t="str">
        <f t="shared" si="164"/>
        <v>11/27</v>
      </c>
      <c r="H4339" s="1">
        <v>1800</v>
      </c>
      <c r="I4339" s="1">
        <v>90</v>
      </c>
      <c r="J4339" s="1">
        <v>80</v>
      </c>
      <c r="K4339" s="1" t="s">
        <v>25</v>
      </c>
      <c r="L4339" s="1" t="s">
        <v>605</v>
      </c>
      <c r="M4339" s="1">
        <v>2011</v>
      </c>
      <c r="N4339" s="1">
        <v>42.2866029557036</v>
      </c>
      <c r="O4339" s="1">
        <v>-82.554272410910698</v>
      </c>
      <c r="Q4339" s="1" t="s">
        <v>3890</v>
      </c>
      <c r="R4339" s="1" t="s">
        <v>22</v>
      </c>
    </row>
    <row r="4340" spans="1:18" hidden="1" x14ac:dyDescent="0.3">
      <c r="A4340" s="1" t="s">
        <v>2941</v>
      </c>
      <c r="B4340" s="1" t="s">
        <v>2941</v>
      </c>
      <c r="C4340" s="1" t="s">
        <v>3888</v>
      </c>
      <c r="D4340" s="1">
        <v>48.6</v>
      </c>
      <c r="E4340" s="1" t="s">
        <v>3901</v>
      </c>
      <c r="F4340" s="1">
        <v>12</v>
      </c>
      <c r="G4340" s="1" t="str">
        <f t="shared" si="164"/>
        <v>12/27</v>
      </c>
      <c r="H4340" s="1">
        <v>1800</v>
      </c>
      <c r="I4340" s="1">
        <v>90</v>
      </c>
      <c r="J4340" s="1">
        <v>80</v>
      </c>
      <c r="K4340" s="1" t="s">
        <v>25</v>
      </c>
      <c r="L4340" s="1" t="s">
        <v>605</v>
      </c>
      <c r="M4340" s="1">
        <v>2011</v>
      </c>
      <c r="N4340" s="1">
        <v>42.275460403403201</v>
      </c>
      <c r="O4340" s="1">
        <v>-82.565901743302206</v>
      </c>
      <c r="Q4340" s="1" t="s">
        <v>3890</v>
      </c>
      <c r="R4340" s="1" t="s">
        <v>22</v>
      </c>
    </row>
    <row r="4341" spans="1:18" hidden="1" x14ac:dyDescent="0.3">
      <c r="A4341" s="1" t="s">
        <v>2941</v>
      </c>
      <c r="B4341" s="1" t="s">
        <v>2941</v>
      </c>
      <c r="C4341" s="1" t="s">
        <v>3888</v>
      </c>
      <c r="D4341" s="1">
        <v>48.6</v>
      </c>
      <c r="E4341" s="1" t="s">
        <v>3902</v>
      </c>
      <c r="F4341" s="1">
        <v>13</v>
      </c>
      <c r="G4341" s="1" t="str">
        <f t="shared" si="164"/>
        <v>13/27</v>
      </c>
      <c r="H4341" s="1">
        <v>1800</v>
      </c>
      <c r="I4341" s="1">
        <v>90</v>
      </c>
      <c r="J4341" s="1">
        <v>80</v>
      </c>
      <c r="K4341" s="1" t="s">
        <v>25</v>
      </c>
      <c r="L4341" s="1" t="s">
        <v>605</v>
      </c>
      <c r="M4341" s="1">
        <v>2011</v>
      </c>
      <c r="N4341" s="1">
        <v>42.274314637803002</v>
      </c>
      <c r="O4341" s="1">
        <v>-82.541679267165193</v>
      </c>
      <c r="Q4341" s="1" t="s">
        <v>3890</v>
      </c>
      <c r="R4341" s="1" t="s">
        <v>22</v>
      </c>
    </row>
    <row r="4342" spans="1:18" hidden="1" x14ac:dyDescent="0.3">
      <c r="A4342" s="1" t="s">
        <v>2941</v>
      </c>
      <c r="B4342" s="1" t="s">
        <v>2941</v>
      </c>
      <c r="C4342" s="1" t="s">
        <v>3888</v>
      </c>
      <c r="D4342" s="1">
        <v>48.6</v>
      </c>
      <c r="E4342" s="1" t="s">
        <v>3903</v>
      </c>
      <c r="F4342" s="1">
        <v>14</v>
      </c>
      <c r="G4342" s="1" t="str">
        <f t="shared" si="164"/>
        <v>14/27</v>
      </c>
      <c r="H4342" s="1">
        <v>1800</v>
      </c>
      <c r="I4342" s="1">
        <v>90</v>
      </c>
      <c r="J4342" s="1">
        <v>80</v>
      </c>
      <c r="K4342" s="1" t="s">
        <v>25</v>
      </c>
      <c r="L4342" s="1" t="s">
        <v>605</v>
      </c>
      <c r="M4342" s="1">
        <v>2011</v>
      </c>
      <c r="N4342" s="1">
        <v>42.271902219394597</v>
      </c>
      <c r="O4342" s="1">
        <v>-82.539428375188393</v>
      </c>
      <c r="Q4342" s="1" t="s">
        <v>3890</v>
      </c>
      <c r="R4342" s="1" t="s">
        <v>22</v>
      </c>
    </row>
    <row r="4343" spans="1:18" hidden="1" x14ac:dyDescent="0.3">
      <c r="A4343" s="1" t="s">
        <v>2941</v>
      </c>
      <c r="B4343" s="1" t="s">
        <v>2941</v>
      </c>
      <c r="C4343" s="1" t="s">
        <v>3888</v>
      </c>
      <c r="D4343" s="1">
        <v>48.6</v>
      </c>
      <c r="E4343" s="1" t="s">
        <v>3904</v>
      </c>
      <c r="F4343" s="1">
        <v>15</v>
      </c>
      <c r="G4343" s="1" t="str">
        <f t="shared" si="164"/>
        <v>15/27</v>
      </c>
      <c r="H4343" s="1">
        <v>1800</v>
      </c>
      <c r="I4343" s="1">
        <v>90</v>
      </c>
      <c r="J4343" s="1">
        <v>80</v>
      </c>
      <c r="K4343" s="1" t="s">
        <v>25</v>
      </c>
      <c r="L4343" s="1" t="s">
        <v>605</v>
      </c>
      <c r="M4343" s="1">
        <v>2011</v>
      </c>
      <c r="N4343" s="1">
        <v>42.274595862955202</v>
      </c>
      <c r="O4343" s="1">
        <v>-82.532639075479693</v>
      </c>
      <c r="Q4343" s="1" t="s">
        <v>3890</v>
      </c>
      <c r="R4343" s="1" t="s">
        <v>22</v>
      </c>
    </row>
    <row r="4344" spans="1:18" hidden="1" x14ac:dyDescent="0.3">
      <c r="A4344" s="1" t="s">
        <v>2941</v>
      </c>
      <c r="B4344" s="1" t="s">
        <v>2941</v>
      </c>
      <c r="C4344" s="1" t="s">
        <v>3888</v>
      </c>
      <c r="D4344" s="1">
        <v>48.6</v>
      </c>
      <c r="E4344" s="1" t="s">
        <v>3905</v>
      </c>
      <c r="F4344" s="1">
        <v>16</v>
      </c>
      <c r="G4344" s="1" t="str">
        <f t="shared" si="164"/>
        <v>16/27</v>
      </c>
      <c r="H4344" s="1">
        <v>1800</v>
      </c>
      <c r="I4344" s="1">
        <v>90</v>
      </c>
      <c r="J4344" s="1">
        <v>80</v>
      </c>
      <c r="K4344" s="1" t="s">
        <v>25</v>
      </c>
      <c r="L4344" s="1" t="s">
        <v>605</v>
      </c>
      <c r="M4344" s="1">
        <v>2011</v>
      </c>
      <c r="N4344" s="1">
        <v>42.272991634231303</v>
      </c>
      <c r="O4344" s="1">
        <v>-82.523460941927397</v>
      </c>
      <c r="Q4344" s="1" t="s">
        <v>3890</v>
      </c>
      <c r="R4344" s="1" t="s">
        <v>22</v>
      </c>
    </row>
    <row r="4345" spans="1:18" hidden="1" x14ac:dyDescent="0.3">
      <c r="A4345" s="1" t="s">
        <v>2941</v>
      </c>
      <c r="B4345" s="1" t="s">
        <v>2941</v>
      </c>
      <c r="C4345" s="1" t="s">
        <v>3888</v>
      </c>
      <c r="D4345" s="1">
        <v>48.6</v>
      </c>
      <c r="E4345" s="1" t="s">
        <v>3906</v>
      </c>
      <c r="F4345" s="1">
        <v>17</v>
      </c>
      <c r="G4345" s="1" t="str">
        <f t="shared" si="164"/>
        <v>17/27</v>
      </c>
      <c r="H4345" s="1">
        <v>1800</v>
      </c>
      <c r="I4345" s="1">
        <v>90</v>
      </c>
      <c r="J4345" s="1">
        <v>80</v>
      </c>
      <c r="K4345" s="1" t="s">
        <v>25</v>
      </c>
      <c r="L4345" s="1" t="s">
        <v>605</v>
      </c>
      <c r="M4345" s="1">
        <v>2011</v>
      </c>
      <c r="N4345" s="1">
        <v>42.286979723664899</v>
      </c>
      <c r="O4345" s="1">
        <v>-82.531667918613493</v>
      </c>
      <c r="Q4345" s="1" t="s">
        <v>3890</v>
      </c>
      <c r="R4345" s="1" t="s">
        <v>22</v>
      </c>
    </row>
    <row r="4346" spans="1:18" hidden="1" x14ac:dyDescent="0.3">
      <c r="A4346" s="1" t="s">
        <v>2941</v>
      </c>
      <c r="B4346" s="1" t="s">
        <v>2941</v>
      </c>
      <c r="C4346" s="1" t="s">
        <v>3888</v>
      </c>
      <c r="D4346" s="1">
        <v>48.6</v>
      </c>
      <c r="E4346" s="1" t="s">
        <v>3907</v>
      </c>
      <c r="F4346" s="1">
        <v>18</v>
      </c>
      <c r="G4346" s="1" t="str">
        <f t="shared" si="164"/>
        <v>18/27</v>
      </c>
      <c r="H4346" s="1">
        <v>1800</v>
      </c>
      <c r="I4346" s="1">
        <v>90</v>
      </c>
      <c r="J4346" s="1">
        <v>80</v>
      </c>
      <c r="K4346" s="1" t="s">
        <v>25</v>
      </c>
      <c r="L4346" s="1" t="s">
        <v>605</v>
      </c>
      <c r="M4346" s="1">
        <v>2011</v>
      </c>
      <c r="N4346" s="1">
        <v>42.284075227827202</v>
      </c>
      <c r="O4346" s="1">
        <v>-82.5288601944969</v>
      </c>
      <c r="Q4346" s="1" t="s">
        <v>3890</v>
      </c>
      <c r="R4346" s="1" t="s">
        <v>22</v>
      </c>
    </row>
    <row r="4347" spans="1:18" hidden="1" x14ac:dyDescent="0.3">
      <c r="A4347" s="1" t="s">
        <v>2941</v>
      </c>
      <c r="B4347" s="1" t="s">
        <v>2941</v>
      </c>
      <c r="C4347" s="1" t="s">
        <v>3888</v>
      </c>
      <c r="D4347" s="1">
        <v>48.6</v>
      </c>
      <c r="E4347" s="1" t="s">
        <v>3908</v>
      </c>
      <c r="F4347" s="1">
        <v>19</v>
      </c>
      <c r="G4347" s="1" t="str">
        <f t="shared" si="164"/>
        <v>19/27</v>
      </c>
      <c r="H4347" s="1">
        <v>1800</v>
      </c>
      <c r="I4347" s="1">
        <v>90</v>
      </c>
      <c r="J4347" s="1">
        <v>80</v>
      </c>
      <c r="K4347" s="1" t="s">
        <v>25</v>
      </c>
      <c r="L4347" s="1" t="s">
        <v>605</v>
      </c>
      <c r="M4347" s="1">
        <v>2011</v>
      </c>
      <c r="N4347" s="1">
        <v>42.285268453875297</v>
      </c>
      <c r="O4347" s="1">
        <v>-82.520600603654501</v>
      </c>
      <c r="Q4347" s="1" t="s">
        <v>3890</v>
      </c>
      <c r="R4347" s="1" t="s">
        <v>22</v>
      </c>
    </row>
    <row r="4348" spans="1:18" hidden="1" x14ac:dyDescent="0.3">
      <c r="A4348" s="1" t="s">
        <v>2941</v>
      </c>
      <c r="B4348" s="1" t="s">
        <v>2941</v>
      </c>
      <c r="C4348" s="1" t="s">
        <v>3888</v>
      </c>
      <c r="D4348" s="1">
        <v>48.6</v>
      </c>
      <c r="E4348" s="1" t="s">
        <v>3909</v>
      </c>
      <c r="F4348" s="1">
        <v>20</v>
      </c>
      <c r="G4348" s="1" t="str">
        <f t="shared" si="164"/>
        <v>20/27</v>
      </c>
      <c r="H4348" s="1">
        <v>1800</v>
      </c>
      <c r="I4348" s="1">
        <v>90</v>
      </c>
      <c r="J4348" s="1">
        <v>80</v>
      </c>
      <c r="K4348" s="1" t="s">
        <v>25</v>
      </c>
      <c r="L4348" s="1" t="s">
        <v>605</v>
      </c>
      <c r="M4348" s="1">
        <v>2011</v>
      </c>
      <c r="N4348" s="1">
        <v>42.284196738950598</v>
      </c>
      <c r="O4348" s="1">
        <v>-82.513522534813305</v>
      </c>
      <c r="Q4348" s="1" t="s">
        <v>3890</v>
      </c>
      <c r="R4348" s="1" t="s">
        <v>22</v>
      </c>
    </row>
    <row r="4349" spans="1:18" hidden="1" x14ac:dyDescent="0.3">
      <c r="A4349" s="1" t="s">
        <v>2941</v>
      </c>
      <c r="B4349" s="1" t="s">
        <v>2941</v>
      </c>
      <c r="C4349" s="1" t="s">
        <v>3888</v>
      </c>
      <c r="D4349" s="1">
        <v>48.6</v>
      </c>
      <c r="E4349" s="1" t="s">
        <v>3910</v>
      </c>
      <c r="F4349" s="1">
        <v>21</v>
      </c>
      <c r="G4349" s="1" t="str">
        <f t="shared" si="164"/>
        <v>21/27</v>
      </c>
      <c r="H4349" s="1">
        <v>1800</v>
      </c>
      <c r="I4349" s="1">
        <v>90</v>
      </c>
      <c r="J4349" s="1">
        <v>80</v>
      </c>
      <c r="K4349" s="1" t="s">
        <v>25</v>
      </c>
      <c r="L4349" s="1" t="s">
        <v>605</v>
      </c>
      <c r="M4349" s="1">
        <v>2011</v>
      </c>
      <c r="N4349" s="1">
        <v>42.2828730339874</v>
      </c>
      <c r="O4349" s="1">
        <v>-82.468306300029795</v>
      </c>
      <c r="Q4349" s="1" t="s">
        <v>3890</v>
      </c>
      <c r="R4349" s="1" t="s">
        <v>22</v>
      </c>
    </row>
    <row r="4350" spans="1:18" hidden="1" x14ac:dyDescent="0.3">
      <c r="A4350" s="1" t="s">
        <v>2941</v>
      </c>
      <c r="B4350" s="1" t="s">
        <v>2941</v>
      </c>
      <c r="C4350" s="1" t="s">
        <v>3888</v>
      </c>
      <c r="D4350" s="1">
        <v>48.6</v>
      </c>
      <c r="E4350" s="1" t="s">
        <v>3911</v>
      </c>
      <c r="F4350" s="1">
        <v>22</v>
      </c>
      <c r="G4350" s="1" t="str">
        <f t="shared" si="164"/>
        <v>22/27</v>
      </c>
      <c r="H4350" s="1">
        <v>1800</v>
      </c>
      <c r="I4350" s="1">
        <v>90</v>
      </c>
      <c r="J4350" s="1">
        <v>80</v>
      </c>
      <c r="K4350" s="1" t="s">
        <v>25</v>
      </c>
      <c r="L4350" s="1" t="s">
        <v>605</v>
      </c>
      <c r="M4350" s="1">
        <v>2011</v>
      </c>
      <c r="N4350" s="1">
        <v>42.281866583208902</v>
      </c>
      <c r="O4350" s="1">
        <v>-82.4641753677937</v>
      </c>
      <c r="Q4350" s="1" t="s">
        <v>3890</v>
      </c>
      <c r="R4350" s="1" t="s">
        <v>22</v>
      </c>
    </row>
    <row r="4351" spans="1:18" hidden="1" x14ac:dyDescent="0.3">
      <c r="A4351" s="1" t="s">
        <v>2941</v>
      </c>
      <c r="B4351" s="1" t="s">
        <v>2941</v>
      </c>
      <c r="C4351" s="1" t="s">
        <v>3888</v>
      </c>
      <c r="D4351" s="1">
        <v>48.6</v>
      </c>
      <c r="E4351" s="1" t="s">
        <v>3912</v>
      </c>
      <c r="F4351" s="1">
        <v>23</v>
      </c>
      <c r="G4351" s="1" t="str">
        <f t="shared" si="164"/>
        <v>23/27</v>
      </c>
      <c r="H4351" s="1">
        <v>1800</v>
      </c>
      <c r="I4351" s="1">
        <v>90</v>
      </c>
      <c r="J4351" s="1">
        <v>80</v>
      </c>
      <c r="K4351" s="1" t="s">
        <v>25</v>
      </c>
      <c r="L4351" s="1" t="s">
        <v>605</v>
      </c>
      <c r="M4351" s="1">
        <v>2011</v>
      </c>
      <c r="N4351" s="1">
        <v>42.295716793963699</v>
      </c>
      <c r="O4351" s="1">
        <v>-82.493812770340398</v>
      </c>
      <c r="Q4351" s="1" t="s">
        <v>3890</v>
      </c>
      <c r="R4351" s="1" t="s">
        <v>22</v>
      </c>
    </row>
    <row r="4352" spans="1:18" hidden="1" x14ac:dyDescent="0.3">
      <c r="A4352" s="1" t="s">
        <v>2941</v>
      </c>
      <c r="B4352" s="1" t="s">
        <v>2941</v>
      </c>
      <c r="C4352" s="1" t="s">
        <v>3888</v>
      </c>
      <c r="D4352" s="1">
        <v>48.6</v>
      </c>
      <c r="E4352" s="1" t="s">
        <v>3913</v>
      </c>
      <c r="F4352" s="1">
        <v>24</v>
      </c>
      <c r="G4352" s="1" t="str">
        <f t="shared" si="164"/>
        <v>24/27</v>
      </c>
      <c r="H4352" s="1">
        <v>1800</v>
      </c>
      <c r="I4352" s="1">
        <v>90</v>
      </c>
      <c r="J4352" s="1">
        <v>80</v>
      </c>
      <c r="K4352" s="1" t="s">
        <v>25</v>
      </c>
      <c r="L4352" s="1" t="s">
        <v>605</v>
      </c>
      <c r="M4352" s="1">
        <v>2011</v>
      </c>
      <c r="N4352" s="1">
        <v>42.297240307554802</v>
      </c>
      <c r="O4352" s="1">
        <v>-82.482784198413498</v>
      </c>
      <c r="Q4352" s="1" t="s">
        <v>3890</v>
      </c>
      <c r="R4352" s="1" t="s">
        <v>22</v>
      </c>
    </row>
    <row r="4353" spans="1:18" hidden="1" x14ac:dyDescent="0.3">
      <c r="A4353" s="1" t="s">
        <v>2941</v>
      </c>
      <c r="B4353" s="1" t="s">
        <v>2941</v>
      </c>
      <c r="C4353" s="1" t="s">
        <v>3888</v>
      </c>
      <c r="D4353" s="1">
        <v>48.6</v>
      </c>
      <c r="E4353" s="1" t="s">
        <v>3914</v>
      </c>
      <c r="F4353" s="1">
        <v>25</v>
      </c>
      <c r="G4353" s="1" t="str">
        <f t="shared" si="164"/>
        <v>25/27</v>
      </c>
      <c r="H4353" s="1">
        <v>1800</v>
      </c>
      <c r="I4353" s="1">
        <v>90</v>
      </c>
      <c r="J4353" s="1">
        <v>80</v>
      </c>
      <c r="K4353" s="1" t="s">
        <v>25</v>
      </c>
      <c r="L4353" s="1" t="s">
        <v>605</v>
      </c>
      <c r="M4353" s="1">
        <v>2011</v>
      </c>
      <c r="N4353" s="1">
        <v>42.296617942247799</v>
      </c>
      <c r="O4353" s="1">
        <v>-82.471854089222305</v>
      </c>
      <c r="Q4353" s="1" t="s">
        <v>3890</v>
      </c>
      <c r="R4353" s="1" t="s">
        <v>22</v>
      </c>
    </row>
    <row r="4354" spans="1:18" hidden="1" x14ac:dyDescent="0.3">
      <c r="A4354" s="1" t="s">
        <v>2941</v>
      </c>
      <c r="B4354" s="1" t="s">
        <v>2941</v>
      </c>
      <c r="C4354" s="1" t="s">
        <v>3888</v>
      </c>
      <c r="D4354" s="1">
        <v>48.6</v>
      </c>
      <c r="E4354" s="1" t="s">
        <v>3915</v>
      </c>
      <c r="F4354" s="1">
        <v>26</v>
      </c>
      <c r="G4354" s="1" t="str">
        <f t="shared" si="164"/>
        <v>26/27</v>
      </c>
      <c r="H4354" s="1">
        <v>1800</v>
      </c>
      <c r="I4354" s="1">
        <v>90</v>
      </c>
      <c r="J4354" s="1">
        <v>80</v>
      </c>
      <c r="K4354" s="1" t="s">
        <v>25</v>
      </c>
      <c r="L4354" s="1" t="s">
        <v>605</v>
      </c>
      <c r="M4354" s="1">
        <v>2011</v>
      </c>
      <c r="N4354" s="1">
        <v>42.295389694461498</v>
      </c>
      <c r="O4354" s="1">
        <v>-82.464428011936604</v>
      </c>
      <c r="Q4354" s="1" t="s">
        <v>3890</v>
      </c>
      <c r="R4354" s="1" t="s">
        <v>22</v>
      </c>
    </row>
    <row r="4355" spans="1:18" hidden="1" x14ac:dyDescent="0.3">
      <c r="A4355" s="1" t="s">
        <v>2941</v>
      </c>
      <c r="B4355" s="1" t="s">
        <v>2941</v>
      </c>
      <c r="C4355" s="1" t="s">
        <v>3888</v>
      </c>
      <c r="D4355" s="1">
        <v>48.6</v>
      </c>
      <c r="E4355" s="1" t="s">
        <v>3916</v>
      </c>
      <c r="F4355" s="1">
        <v>27</v>
      </c>
      <c r="G4355" s="1" t="str">
        <f t="shared" si="164"/>
        <v>27/27</v>
      </c>
      <c r="H4355" s="1">
        <v>1800</v>
      </c>
      <c r="I4355" s="1">
        <v>90</v>
      </c>
      <c r="J4355" s="1">
        <v>80</v>
      </c>
      <c r="K4355" s="1" t="s">
        <v>25</v>
      </c>
      <c r="L4355" s="1" t="s">
        <v>605</v>
      </c>
      <c r="M4355" s="1">
        <v>2011</v>
      </c>
      <c r="N4355" s="1">
        <v>42.297926001987904</v>
      </c>
      <c r="O4355" s="1">
        <v>-82.456868456029298</v>
      </c>
      <c r="Q4355" s="1" t="s">
        <v>3890</v>
      </c>
      <c r="R4355" s="1" t="s">
        <v>22</v>
      </c>
    </row>
    <row r="4356" spans="1:18" hidden="1" x14ac:dyDescent="0.3">
      <c r="A4356" s="1" t="s">
        <v>2941</v>
      </c>
      <c r="B4356" s="1" t="s">
        <v>2941</v>
      </c>
      <c r="C4356" s="1" t="s">
        <v>2951</v>
      </c>
      <c r="D4356" s="1">
        <v>0.66</v>
      </c>
      <c r="E4356" s="1" t="s">
        <v>2952</v>
      </c>
      <c r="F4356" s="1">
        <v>1</v>
      </c>
      <c r="G4356" s="1" t="str">
        <f>F4356&amp;"/"&amp;1</f>
        <v>1/1</v>
      </c>
      <c r="H4356" s="1">
        <v>660</v>
      </c>
      <c r="I4356" s="1">
        <v>47</v>
      </c>
      <c r="J4356" s="1">
        <v>65</v>
      </c>
      <c r="K4356" s="1" t="s">
        <v>25</v>
      </c>
      <c r="L4356" s="1" t="s">
        <v>34</v>
      </c>
      <c r="M4356" s="1">
        <v>2001</v>
      </c>
      <c r="N4356" s="1">
        <v>43.865509857389</v>
      </c>
      <c r="O4356" s="1">
        <v>-81.693539367555601</v>
      </c>
      <c r="Q4356" s="1" t="s">
        <v>2953</v>
      </c>
      <c r="R4356" s="1" t="s">
        <v>22</v>
      </c>
    </row>
    <row r="4357" spans="1:18" hidden="1" x14ac:dyDescent="0.3">
      <c r="A4357" s="1" t="s">
        <v>2941</v>
      </c>
      <c r="B4357" s="1" t="s">
        <v>2941</v>
      </c>
      <c r="C4357" s="1" t="s">
        <v>3283</v>
      </c>
      <c r="D4357" s="1">
        <v>101.2</v>
      </c>
      <c r="E4357" s="1" t="s">
        <v>3284</v>
      </c>
      <c r="F4357" s="1">
        <v>1</v>
      </c>
      <c r="G4357" s="1" t="str">
        <f t="shared" ref="G4357:G4400" si="165">F4357&amp;"/"&amp;44</f>
        <v>1/44</v>
      </c>
      <c r="H4357" s="1">
        <v>2300</v>
      </c>
      <c r="I4357" s="1">
        <v>93</v>
      </c>
      <c r="J4357" s="1">
        <v>80</v>
      </c>
      <c r="K4357" s="1" t="s">
        <v>866</v>
      </c>
      <c r="L4357" s="1" t="s">
        <v>3285</v>
      </c>
      <c r="M4357" s="1">
        <v>2008</v>
      </c>
      <c r="N4357" s="1">
        <v>42.166965129666799</v>
      </c>
      <c r="O4357" s="1">
        <v>-82.324490901544095</v>
      </c>
      <c r="Q4357" s="1" t="s">
        <v>3286</v>
      </c>
      <c r="R4357" s="1" t="s">
        <v>22</v>
      </c>
    </row>
    <row r="4358" spans="1:18" hidden="1" x14ac:dyDescent="0.3">
      <c r="A4358" s="1" t="s">
        <v>2941</v>
      </c>
      <c r="B4358" s="1" t="s">
        <v>2941</v>
      </c>
      <c r="C4358" s="1" t="s">
        <v>3283</v>
      </c>
      <c r="D4358" s="1">
        <v>101.2</v>
      </c>
      <c r="E4358" s="1" t="s">
        <v>3287</v>
      </c>
      <c r="F4358" s="1">
        <v>2</v>
      </c>
      <c r="G4358" s="1" t="str">
        <f t="shared" si="165"/>
        <v>2/44</v>
      </c>
      <c r="H4358" s="1">
        <v>2300</v>
      </c>
      <c r="I4358" s="1">
        <v>93</v>
      </c>
      <c r="J4358" s="1">
        <v>80</v>
      </c>
      <c r="K4358" s="1" t="s">
        <v>866</v>
      </c>
      <c r="L4358" s="1" t="s">
        <v>3285</v>
      </c>
      <c r="M4358" s="1">
        <v>2008</v>
      </c>
      <c r="N4358" s="1">
        <v>42.1691149246981</v>
      </c>
      <c r="O4358" s="1">
        <v>-82.326960050276497</v>
      </c>
      <c r="Q4358" s="1" t="s">
        <v>3286</v>
      </c>
      <c r="R4358" s="1" t="s">
        <v>22</v>
      </c>
    </row>
    <row r="4359" spans="1:18" hidden="1" x14ac:dyDescent="0.3">
      <c r="A4359" s="1" t="s">
        <v>2941</v>
      </c>
      <c r="B4359" s="1" t="s">
        <v>2941</v>
      </c>
      <c r="C4359" s="1" t="s">
        <v>3283</v>
      </c>
      <c r="D4359" s="1">
        <v>101.2</v>
      </c>
      <c r="E4359" s="1" t="s">
        <v>3288</v>
      </c>
      <c r="F4359" s="1">
        <v>3</v>
      </c>
      <c r="G4359" s="1" t="str">
        <f t="shared" si="165"/>
        <v>3/44</v>
      </c>
      <c r="H4359" s="1">
        <v>2300</v>
      </c>
      <c r="I4359" s="1">
        <v>93</v>
      </c>
      <c r="J4359" s="1">
        <v>80</v>
      </c>
      <c r="K4359" s="1" t="s">
        <v>866</v>
      </c>
      <c r="L4359" s="1" t="s">
        <v>3285</v>
      </c>
      <c r="M4359" s="1">
        <v>2008</v>
      </c>
      <c r="N4359" s="1">
        <v>42.174007275224703</v>
      </c>
      <c r="O4359" s="1">
        <v>-82.329165528178095</v>
      </c>
      <c r="Q4359" s="1" t="s">
        <v>3286</v>
      </c>
      <c r="R4359" s="1" t="s">
        <v>22</v>
      </c>
    </row>
    <row r="4360" spans="1:18" hidden="1" x14ac:dyDescent="0.3">
      <c r="A4360" s="1" t="s">
        <v>2941</v>
      </c>
      <c r="B4360" s="1" t="s">
        <v>2941</v>
      </c>
      <c r="C4360" s="1" t="s">
        <v>3283</v>
      </c>
      <c r="D4360" s="1">
        <v>101.2</v>
      </c>
      <c r="E4360" s="1" t="s">
        <v>3289</v>
      </c>
      <c r="F4360" s="1">
        <v>4</v>
      </c>
      <c r="G4360" s="1" t="str">
        <f t="shared" si="165"/>
        <v>4/44</v>
      </c>
      <c r="H4360" s="1">
        <v>2300</v>
      </c>
      <c r="I4360" s="1">
        <v>93</v>
      </c>
      <c r="J4360" s="1">
        <v>80</v>
      </c>
      <c r="K4360" s="1" t="s">
        <v>866</v>
      </c>
      <c r="L4360" s="1" t="s">
        <v>3285</v>
      </c>
      <c r="M4360" s="1">
        <v>2008</v>
      </c>
      <c r="N4360" s="1">
        <v>42.176585451705698</v>
      </c>
      <c r="O4360" s="1">
        <v>-82.332309040606802</v>
      </c>
      <c r="Q4360" s="1" t="s">
        <v>3286</v>
      </c>
      <c r="R4360" s="1" t="s">
        <v>22</v>
      </c>
    </row>
    <row r="4361" spans="1:18" hidden="1" x14ac:dyDescent="0.3">
      <c r="A4361" s="1" t="s">
        <v>2941</v>
      </c>
      <c r="B4361" s="1" t="s">
        <v>2941</v>
      </c>
      <c r="C4361" s="1" t="s">
        <v>3283</v>
      </c>
      <c r="D4361" s="1">
        <v>101.2</v>
      </c>
      <c r="E4361" s="1" t="s">
        <v>3290</v>
      </c>
      <c r="F4361" s="1">
        <v>5</v>
      </c>
      <c r="G4361" s="1" t="str">
        <f t="shared" si="165"/>
        <v>5/44</v>
      </c>
      <c r="H4361" s="1">
        <v>2300</v>
      </c>
      <c r="I4361" s="1">
        <v>93</v>
      </c>
      <c r="J4361" s="1">
        <v>80</v>
      </c>
      <c r="K4361" s="1" t="s">
        <v>866</v>
      </c>
      <c r="L4361" s="1" t="s">
        <v>3285</v>
      </c>
      <c r="M4361" s="1">
        <v>2008</v>
      </c>
      <c r="N4361" s="1">
        <v>42.179101011754497</v>
      </c>
      <c r="O4361" s="1">
        <v>-82.321867900141299</v>
      </c>
      <c r="Q4361" s="1" t="s">
        <v>3286</v>
      </c>
      <c r="R4361" s="1" t="s">
        <v>22</v>
      </c>
    </row>
    <row r="4362" spans="1:18" hidden="1" x14ac:dyDescent="0.3">
      <c r="A4362" s="1" t="s">
        <v>2941</v>
      </c>
      <c r="B4362" s="1" t="s">
        <v>2941</v>
      </c>
      <c r="C4362" s="1" t="s">
        <v>3283</v>
      </c>
      <c r="D4362" s="1">
        <v>101.2</v>
      </c>
      <c r="E4362" s="1" t="s">
        <v>3291</v>
      </c>
      <c r="F4362" s="1">
        <v>6</v>
      </c>
      <c r="G4362" s="1" t="str">
        <f t="shared" si="165"/>
        <v>6/44</v>
      </c>
      <c r="H4362" s="1">
        <v>2300</v>
      </c>
      <c r="I4362" s="1">
        <v>93</v>
      </c>
      <c r="J4362" s="1">
        <v>80</v>
      </c>
      <c r="K4362" s="1" t="s">
        <v>866</v>
      </c>
      <c r="L4362" s="1" t="s">
        <v>3285</v>
      </c>
      <c r="M4362" s="1">
        <v>2008</v>
      </c>
      <c r="N4362" s="1">
        <v>42.176392470857202</v>
      </c>
      <c r="O4362" s="1">
        <v>-82.318479376235501</v>
      </c>
      <c r="Q4362" s="1" t="s">
        <v>3286</v>
      </c>
      <c r="R4362" s="1" t="s">
        <v>22</v>
      </c>
    </row>
    <row r="4363" spans="1:18" hidden="1" x14ac:dyDescent="0.3">
      <c r="A4363" s="1" t="s">
        <v>2941</v>
      </c>
      <c r="B4363" s="1" t="s">
        <v>2941</v>
      </c>
      <c r="C4363" s="1" t="s">
        <v>3283</v>
      </c>
      <c r="D4363" s="1">
        <v>101.2</v>
      </c>
      <c r="E4363" s="1" t="s">
        <v>3292</v>
      </c>
      <c r="F4363" s="1">
        <v>7</v>
      </c>
      <c r="G4363" s="1" t="str">
        <f t="shared" si="165"/>
        <v>7/44</v>
      </c>
      <c r="H4363" s="1">
        <v>2300</v>
      </c>
      <c r="I4363" s="1">
        <v>93</v>
      </c>
      <c r="J4363" s="1">
        <v>80</v>
      </c>
      <c r="K4363" s="1" t="s">
        <v>866</v>
      </c>
      <c r="L4363" s="1" t="s">
        <v>3285</v>
      </c>
      <c r="M4363" s="1">
        <v>2008</v>
      </c>
      <c r="N4363" s="1">
        <v>42.190007843523603</v>
      </c>
      <c r="O4363" s="1">
        <v>-82.302387082449997</v>
      </c>
      <c r="Q4363" s="1" t="s">
        <v>3286</v>
      </c>
      <c r="R4363" s="1" t="s">
        <v>22</v>
      </c>
    </row>
    <row r="4364" spans="1:18" hidden="1" x14ac:dyDescent="0.3">
      <c r="A4364" s="1" t="s">
        <v>2941</v>
      </c>
      <c r="B4364" s="1" t="s">
        <v>2941</v>
      </c>
      <c r="C4364" s="1" t="s">
        <v>3283</v>
      </c>
      <c r="D4364" s="1">
        <v>101.2</v>
      </c>
      <c r="E4364" s="1" t="s">
        <v>3293</v>
      </c>
      <c r="F4364" s="1">
        <v>8</v>
      </c>
      <c r="G4364" s="1" t="str">
        <f t="shared" si="165"/>
        <v>8/44</v>
      </c>
      <c r="H4364" s="1">
        <v>2300</v>
      </c>
      <c r="I4364" s="1">
        <v>93</v>
      </c>
      <c r="J4364" s="1">
        <v>80</v>
      </c>
      <c r="K4364" s="1" t="s">
        <v>866</v>
      </c>
      <c r="L4364" s="1" t="s">
        <v>3285</v>
      </c>
      <c r="M4364" s="1">
        <v>2008</v>
      </c>
      <c r="N4364" s="1">
        <v>42.185819512628299</v>
      </c>
      <c r="O4364" s="1">
        <v>-82.301758177223604</v>
      </c>
      <c r="Q4364" s="1" t="s">
        <v>3286</v>
      </c>
      <c r="R4364" s="1" t="s">
        <v>22</v>
      </c>
    </row>
    <row r="4365" spans="1:18" hidden="1" x14ac:dyDescent="0.3">
      <c r="A4365" s="1" t="s">
        <v>2941</v>
      </c>
      <c r="B4365" s="1" t="s">
        <v>2941</v>
      </c>
      <c r="C4365" s="1" t="s">
        <v>3283</v>
      </c>
      <c r="D4365" s="1">
        <v>101.2</v>
      </c>
      <c r="E4365" s="1" t="s">
        <v>3294</v>
      </c>
      <c r="F4365" s="1">
        <v>9</v>
      </c>
      <c r="G4365" s="1" t="str">
        <f t="shared" si="165"/>
        <v>9/44</v>
      </c>
      <c r="H4365" s="1">
        <v>2300</v>
      </c>
      <c r="I4365" s="1">
        <v>93</v>
      </c>
      <c r="J4365" s="1">
        <v>80</v>
      </c>
      <c r="K4365" s="1" t="s">
        <v>866</v>
      </c>
      <c r="L4365" s="1" t="s">
        <v>3285</v>
      </c>
      <c r="M4365" s="1">
        <v>2008</v>
      </c>
      <c r="N4365" s="1">
        <v>42.183149156207101</v>
      </c>
      <c r="O4365" s="1">
        <v>-82.298536113085305</v>
      </c>
      <c r="Q4365" s="1" t="s">
        <v>3286</v>
      </c>
      <c r="R4365" s="1" t="s">
        <v>22</v>
      </c>
    </row>
    <row r="4366" spans="1:18" hidden="1" x14ac:dyDescent="0.3">
      <c r="A4366" s="1" t="s">
        <v>2941</v>
      </c>
      <c r="B4366" s="1" t="s">
        <v>2941</v>
      </c>
      <c r="C4366" s="1" t="s">
        <v>3283</v>
      </c>
      <c r="D4366" s="1">
        <v>101.2</v>
      </c>
      <c r="E4366" s="1" t="s">
        <v>3295</v>
      </c>
      <c r="F4366" s="1">
        <v>10</v>
      </c>
      <c r="G4366" s="1" t="str">
        <f t="shared" si="165"/>
        <v>10/44</v>
      </c>
      <c r="H4366" s="1">
        <v>2300</v>
      </c>
      <c r="I4366" s="1">
        <v>93</v>
      </c>
      <c r="J4366" s="1">
        <v>80</v>
      </c>
      <c r="K4366" s="1" t="s">
        <v>866</v>
      </c>
      <c r="L4366" s="1" t="s">
        <v>3285</v>
      </c>
      <c r="M4366" s="1">
        <v>2008</v>
      </c>
      <c r="N4366" s="1">
        <v>42.180370183478601</v>
      </c>
      <c r="O4366" s="1">
        <v>-82.295441924506306</v>
      </c>
      <c r="Q4366" s="1" t="s">
        <v>3286</v>
      </c>
      <c r="R4366" s="1" t="s">
        <v>22</v>
      </c>
    </row>
    <row r="4367" spans="1:18" hidden="1" x14ac:dyDescent="0.3">
      <c r="A4367" s="1" t="s">
        <v>2941</v>
      </c>
      <c r="B4367" s="1" t="s">
        <v>2941</v>
      </c>
      <c r="C4367" s="1" t="s">
        <v>3283</v>
      </c>
      <c r="D4367" s="1">
        <v>101.2</v>
      </c>
      <c r="E4367" s="1" t="s">
        <v>3296</v>
      </c>
      <c r="F4367" s="1">
        <v>11</v>
      </c>
      <c r="G4367" s="1" t="str">
        <f t="shared" si="165"/>
        <v>11/44</v>
      </c>
      <c r="H4367" s="1">
        <v>2300</v>
      </c>
      <c r="I4367" s="1">
        <v>93</v>
      </c>
      <c r="J4367" s="1">
        <v>80</v>
      </c>
      <c r="K4367" s="1" t="s">
        <v>866</v>
      </c>
      <c r="L4367" s="1" t="s">
        <v>3285</v>
      </c>
      <c r="M4367" s="1">
        <v>2008</v>
      </c>
      <c r="N4367" s="1">
        <v>42.178045786366603</v>
      </c>
      <c r="O4367" s="1">
        <v>-82.292340391452399</v>
      </c>
      <c r="Q4367" s="1" t="s">
        <v>3286</v>
      </c>
      <c r="R4367" s="1" t="s">
        <v>22</v>
      </c>
    </row>
    <row r="4368" spans="1:18" hidden="1" x14ac:dyDescent="0.3">
      <c r="A4368" s="1" t="s">
        <v>2941</v>
      </c>
      <c r="B4368" s="1" t="s">
        <v>2941</v>
      </c>
      <c r="C4368" s="1" t="s">
        <v>3283</v>
      </c>
      <c r="D4368" s="1">
        <v>101.2</v>
      </c>
      <c r="E4368" s="1" t="s">
        <v>3297</v>
      </c>
      <c r="F4368" s="1">
        <v>12</v>
      </c>
      <c r="G4368" s="1" t="str">
        <f t="shared" si="165"/>
        <v>12/44</v>
      </c>
      <c r="H4368" s="1">
        <v>2300</v>
      </c>
      <c r="I4368" s="1">
        <v>93</v>
      </c>
      <c r="J4368" s="1">
        <v>80</v>
      </c>
      <c r="K4368" s="1" t="s">
        <v>866</v>
      </c>
      <c r="L4368" s="1" t="s">
        <v>3285</v>
      </c>
      <c r="M4368" s="1">
        <v>2008</v>
      </c>
      <c r="N4368" s="1">
        <v>42.175210365990601</v>
      </c>
      <c r="O4368" s="1">
        <v>-82.288952268485204</v>
      </c>
      <c r="Q4368" s="1" t="s">
        <v>3286</v>
      </c>
      <c r="R4368" s="1" t="s">
        <v>22</v>
      </c>
    </row>
    <row r="4369" spans="1:18" hidden="1" x14ac:dyDescent="0.3">
      <c r="A4369" s="1" t="s">
        <v>2941</v>
      </c>
      <c r="B4369" s="1" t="s">
        <v>2941</v>
      </c>
      <c r="C4369" s="1" t="s">
        <v>3283</v>
      </c>
      <c r="D4369" s="1">
        <v>101.2</v>
      </c>
      <c r="E4369" s="1" t="s">
        <v>3298</v>
      </c>
      <c r="F4369" s="1">
        <v>13</v>
      </c>
      <c r="G4369" s="1" t="str">
        <f t="shared" si="165"/>
        <v>13/44</v>
      </c>
      <c r="H4369" s="1">
        <v>2300</v>
      </c>
      <c r="I4369" s="1">
        <v>93</v>
      </c>
      <c r="J4369" s="1">
        <v>80</v>
      </c>
      <c r="K4369" s="1" t="s">
        <v>866</v>
      </c>
      <c r="L4369" s="1" t="s">
        <v>3285</v>
      </c>
      <c r="M4369" s="1">
        <v>2008</v>
      </c>
      <c r="N4369" s="1">
        <v>42.172691919587301</v>
      </c>
      <c r="O4369" s="1">
        <v>-82.285718271393904</v>
      </c>
      <c r="Q4369" s="1" t="s">
        <v>3286</v>
      </c>
      <c r="R4369" s="1" t="s">
        <v>22</v>
      </c>
    </row>
    <row r="4370" spans="1:18" hidden="1" x14ac:dyDescent="0.3">
      <c r="A4370" s="1" t="s">
        <v>2941</v>
      </c>
      <c r="B4370" s="1" t="s">
        <v>2941</v>
      </c>
      <c r="C4370" s="1" t="s">
        <v>3283</v>
      </c>
      <c r="D4370" s="1">
        <v>101.2</v>
      </c>
      <c r="E4370" s="1" t="s">
        <v>3299</v>
      </c>
      <c r="F4370" s="1">
        <v>14</v>
      </c>
      <c r="G4370" s="1" t="str">
        <f t="shared" si="165"/>
        <v>14/44</v>
      </c>
      <c r="H4370" s="1">
        <v>2300</v>
      </c>
      <c r="I4370" s="1">
        <v>93</v>
      </c>
      <c r="J4370" s="1">
        <v>80</v>
      </c>
      <c r="K4370" s="1" t="s">
        <v>866</v>
      </c>
      <c r="L4370" s="1" t="s">
        <v>3285</v>
      </c>
      <c r="M4370" s="1">
        <v>2008</v>
      </c>
      <c r="N4370" s="1">
        <v>42.196185593165502</v>
      </c>
      <c r="O4370" s="1">
        <v>-82.285785627454203</v>
      </c>
      <c r="Q4370" s="1" t="s">
        <v>3286</v>
      </c>
      <c r="R4370" s="1" t="s">
        <v>22</v>
      </c>
    </row>
    <row r="4371" spans="1:18" hidden="1" x14ac:dyDescent="0.3">
      <c r="A4371" s="1" t="s">
        <v>2941</v>
      </c>
      <c r="B4371" s="1" t="s">
        <v>2941</v>
      </c>
      <c r="C4371" s="1" t="s">
        <v>3283</v>
      </c>
      <c r="D4371" s="1">
        <v>101.2</v>
      </c>
      <c r="E4371" s="1" t="s">
        <v>3300</v>
      </c>
      <c r="F4371" s="1">
        <v>15</v>
      </c>
      <c r="G4371" s="1" t="str">
        <f t="shared" si="165"/>
        <v>15/44</v>
      </c>
      <c r="H4371" s="1">
        <v>2300</v>
      </c>
      <c r="I4371" s="1">
        <v>93</v>
      </c>
      <c r="J4371" s="1">
        <v>80</v>
      </c>
      <c r="K4371" s="1" t="s">
        <v>866</v>
      </c>
      <c r="L4371" s="1" t="s">
        <v>3285</v>
      </c>
      <c r="M4371" s="1">
        <v>2008</v>
      </c>
      <c r="N4371" s="1">
        <v>42.1982402376644</v>
      </c>
      <c r="O4371" s="1">
        <v>-82.280604927967801</v>
      </c>
      <c r="Q4371" s="1" t="s">
        <v>3286</v>
      </c>
      <c r="R4371" s="1" t="s">
        <v>22</v>
      </c>
    </row>
    <row r="4372" spans="1:18" hidden="1" x14ac:dyDescent="0.3">
      <c r="A4372" s="1" t="s">
        <v>2941</v>
      </c>
      <c r="B4372" s="1" t="s">
        <v>2941</v>
      </c>
      <c r="C4372" s="1" t="s">
        <v>3283</v>
      </c>
      <c r="D4372" s="1">
        <v>101.2</v>
      </c>
      <c r="E4372" s="1" t="s">
        <v>3301</v>
      </c>
      <c r="F4372" s="1">
        <v>16</v>
      </c>
      <c r="G4372" s="1" t="str">
        <f t="shared" si="165"/>
        <v>16/44</v>
      </c>
      <c r="H4372" s="1">
        <v>2300</v>
      </c>
      <c r="I4372" s="1">
        <v>93</v>
      </c>
      <c r="J4372" s="1">
        <v>80</v>
      </c>
      <c r="K4372" s="1" t="s">
        <v>866</v>
      </c>
      <c r="L4372" s="1" t="s">
        <v>3285</v>
      </c>
      <c r="M4372" s="1">
        <v>2008</v>
      </c>
      <c r="N4372" s="1">
        <v>42.1936750537214</v>
      </c>
      <c r="O4372" s="1">
        <v>-82.282027067988096</v>
      </c>
      <c r="Q4372" s="1" t="s">
        <v>3286</v>
      </c>
      <c r="R4372" s="1" t="s">
        <v>22</v>
      </c>
    </row>
    <row r="4373" spans="1:18" hidden="1" x14ac:dyDescent="0.3">
      <c r="A4373" s="1" t="s">
        <v>2941</v>
      </c>
      <c r="B4373" s="1" t="s">
        <v>2941</v>
      </c>
      <c r="C4373" s="1" t="s">
        <v>3283</v>
      </c>
      <c r="D4373" s="1">
        <v>101.2</v>
      </c>
      <c r="E4373" s="1" t="s">
        <v>3302</v>
      </c>
      <c r="F4373" s="1">
        <v>17</v>
      </c>
      <c r="G4373" s="1" t="str">
        <f t="shared" si="165"/>
        <v>17/44</v>
      </c>
      <c r="H4373" s="1">
        <v>2300</v>
      </c>
      <c r="I4373" s="1">
        <v>93</v>
      </c>
      <c r="J4373" s="1">
        <v>80</v>
      </c>
      <c r="K4373" s="1" t="s">
        <v>866</v>
      </c>
      <c r="L4373" s="1" t="s">
        <v>3285</v>
      </c>
      <c r="M4373" s="1">
        <v>2008</v>
      </c>
      <c r="N4373" s="1">
        <v>42.1956610425989</v>
      </c>
      <c r="O4373" s="1">
        <v>-82.277267523516201</v>
      </c>
      <c r="Q4373" s="1" t="s">
        <v>3286</v>
      </c>
      <c r="R4373" s="1" t="s">
        <v>22</v>
      </c>
    </row>
    <row r="4374" spans="1:18" hidden="1" x14ac:dyDescent="0.3">
      <c r="A4374" s="1" t="s">
        <v>2941</v>
      </c>
      <c r="B4374" s="1" t="s">
        <v>2941</v>
      </c>
      <c r="C4374" s="1" t="s">
        <v>3283</v>
      </c>
      <c r="D4374" s="1">
        <v>101.2</v>
      </c>
      <c r="E4374" s="1" t="s">
        <v>3303</v>
      </c>
      <c r="F4374" s="1">
        <v>18</v>
      </c>
      <c r="G4374" s="1" t="str">
        <f t="shared" si="165"/>
        <v>18/44</v>
      </c>
      <c r="H4374" s="1">
        <v>2300</v>
      </c>
      <c r="I4374" s="1">
        <v>93</v>
      </c>
      <c r="J4374" s="1">
        <v>80</v>
      </c>
      <c r="K4374" s="1" t="s">
        <v>866</v>
      </c>
      <c r="L4374" s="1" t="s">
        <v>3285</v>
      </c>
      <c r="M4374" s="1">
        <v>2008</v>
      </c>
      <c r="N4374" s="1">
        <v>42.187681513784497</v>
      </c>
      <c r="O4374" s="1">
        <v>-82.269373164223097</v>
      </c>
      <c r="Q4374" s="1" t="s">
        <v>3286</v>
      </c>
      <c r="R4374" s="1" t="s">
        <v>22</v>
      </c>
    </row>
    <row r="4375" spans="1:18" hidden="1" x14ac:dyDescent="0.3">
      <c r="A4375" s="1" t="s">
        <v>2941</v>
      </c>
      <c r="B4375" s="1" t="s">
        <v>2941</v>
      </c>
      <c r="C4375" s="1" t="s">
        <v>3283</v>
      </c>
      <c r="D4375" s="1">
        <v>101.2</v>
      </c>
      <c r="E4375" s="1" t="s">
        <v>3304</v>
      </c>
      <c r="F4375" s="1">
        <v>19</v>
      </c>
      <c r="G4375" s="1" t="str">
        <f t="shared" si="165"/>
        <v>19/44</v>
      </c>
      <c r="H4375" s="1">
        <v>2300</v>
      </c>
      <c r="I4375" s="1">
        <v>93</v>
      </c>
      <c r="J4375" s="1">
        <v>80</v>
      </c>
      <c r="K4375" s="1" t="s">
        <v>866</v>
      </c>
      <c r="L4375" s="1" t="s">
        <v>3285</v>
      </c>
      <c r="M4375" s="1">
        <v>2008</v>
      </c>
      <c r="N4375" s="1">
        <v>42.180424449436401</v>
      </c>
      <c r="O4375" s="1">
        <v>-82.260540898441704</v>
      </c>
      <c r="Q4375" s="1" t="s">
        <v>3286</v>
      </c>
      <c r="R4375" s="1" t="s">
        <v>22</v>
      </c>
    </row>
    <row r="4376" spans="1:18" hidden="1" x14ac:dyDescent="0.3">
      <c r="A4376" s="1" t="s">
        <v>2941</v>
      </c>
      <c r="B4376" s="1" t="s">
        <v>2941</v>
      </c>
      <c r="C4376" s="1" t="s">
        <v>3283</v>
      </c>
      <c r="D4376" s="1">
        <v>101.2</v>
      </c>
      <c r="E4376" s="1" t="s">
        <v>3305</v>
      </c>
      <c r="F4376" s="1">
        <v>20</v>
      </c>
      <c r="G4376" s="1" t="str">
        <f t="shared" si="165"/>
        <v>20/44</v>
      </c>
      <c r="H4376" s="1">
        <v>2300</v>
      </c>
      <c r="I4376" s="1">
        <v>93</v>
      </c>
      <c r="J4376" s="1">
        <v>80</v>
      </c>
      <c r="K4376" s="1" t="s">
        <v>866</v>
      </c>
      <c r="L4376" s="1" t="s">
        <v>3285</v>
      </c>
      <c r="M4376" s="1">
        <v>2008</v>
      </c>
      <c r="N4376" s="1">
        <v>42.198746523558199</v>
      </c>
      <c r="O4376" s="1">
        <v>-82.238848345834697</v>
      </c>
      <c r="Q4376" s="1" t="s">
        <v>3286</v>
      </c>
      <c r="R4376" s="1" t="s">
        <v>22</v>
      </c>
    </row>
    <row r="4377" spans="1:18" hidden="1" x14ac:dyDescent="0.3">
      <c r="A4377" s="1" t="s">
        <v>2941</v>
      </c>
      <c r="B4377" s="1" t="s">
        <v>2941</v>
      </c>
      <c r="C4377" s="1" t="s">
        <v>3283</v>
      </c>
      <c r="D4377" s="1">
        <v>101.2</v>
      </c>
      <c r="E4377" s="1" t="s">
        <v>3306</v>
      </c>
      <c r="F4377" s="1">
        <v>21</v>
      </c>
      <c r="G4377" s="1" t="str">
        <f t="shared" si="165"/>
        <v>21/44</v>
      </c>
      <c r="H4377" s="1">
        <v>2300</v>
      </c>
      <c r="I4377" s="1">
        <v>93</v>
      </c>
      <c r="J4377" s="1">
        <v>80</v>
      </c>
      <c r="K4377" s="1" t="s">
        <v>866</v>
      </c>
      <c r="L4377" s="1" t="s">
        <v>3285</v>
      </c>
      <c r="M4377" s="1">
        <v>2008</v>
      </c>
      <c r="N4377" s="1">
        <v>42.195969937347797</v>
      </c>
      <c r="O4377" s="1">
        <v>-82.235828139103603</v>
      </c>
      <c r="Q4377" s="1" t="s">
        <v>3286</v>
      </c>
      <c r="R4377" s="1" t="s">
        <v>22</v>
      </c>
    </row>
    <row r="4378" spans="1:18" hidden="1" x14ac:dyDescent="0.3">
      <c r="A4378" s="1" t="s">
        <v>2941</v>
      </c>
      <c r="B4378" s="1" t="s">
        <v>2941</v>
      </c>
      <c r="C4378" s="1" t="s">
        <v>3283</v>
      </c>
      <c r="D4378" s="1">
        <v>101.2</v>
      </c>
      <c r="E4378" s="1" t="s">
        <v>3307</v>
      </c>
      <c r="F4378" s="1">
        <v>22</v>
      </c>
      <c r="G4378" s="1" t="str">
        <f t="shared" si="165"/>
        <v>22/44</v>
      </c>
      <c r="H4378" s="1">
        <v>2300</v>
      </c>
      <c r="I4378" s="1">
        <v>93</v>
      </c>
      <c r="J4378" s="1">
        <v>80</v>
      </c>
      <c r="K4378" s="1" t="s">
        <v>866</v>
      </c>
      <c r="L4378" s="1" t="s">
        <v>3285</v>
      </c>
      <c r="M4378" s="1">
        <v>2008</v>
      </c>
      <c r="N4378" s="1">
        <v>42.1935255564823</v>
      </c>
      <c r="O4378" s="1">
        <v>-82.232587499150597</v>
      </c>
      <c r="Q4378" s="1" t="s">
        <v>3286</v>
      </c>
      <c r="R4378" s="1" t="s">
        <v>22</v>
      </c>
    </row>
    <row r="4379" spans="1:18" hidden="1" x14ac:dyDescent="0.3">
      <c r="A4379" s="1" t="s">
        <v>2941</v>
      </c>
      <c r="B4379" s="1" t="s">
        <v>2941</v>
      </c>
      <c r="C4379" s="1" t="s">
        <v>3283</v>
      </c>
      <c r="D4379" s="1">
        <v>101.2</v>
      </c>
      <c r="E4379" s="1" t="s">
        <v>3308</v>
      </c>
      <c r="F4379" s="1">
        <v>23</v>
      </c>
      <c r="G4379" s="1" t="str">
        <f t="shared" si="165"/>
        <v>23/44</v>
      </c>
      <c r="H4379" s="1">
        <v>2300</v>
      </c>
      <c r="I4379" s="1">
        <v>93</v>
      </c>
      <c r="J4379" s="1">
        <v>80</v>
      </c>
      <c r="K4379" s="1" t="s">
        <v>866</v>
      </c>
      <c r="L4379" s="1" t="s">
        <v>3285</v>
      </c>
      <c r="M4379" s="1">
        <v>2008</v>
      </c>
      <c r="N4379" s="1">
        <v>42.1911150859397</v>
      </c>
      <c r="O4379" s="1">
        <v>-82.229582070798301</v>
      </c>
      <c r="Q4379" s="1" t="s">
        <v>3286</v>
      </c>
      <c r="R4379" s="1" t="s">
        <v>22</v>
      </c>
    </row>
    <row r="4380" spans="1:18" hidden="1" x14ac:dyDescent="0.3">
      <c r="A4380" s="1" t="s">
        <v>2941</v>
      </c>
      <c r="B4380" s="1" t="s">
        <v>2941</v>
      </c>
      <c r="C4380" s="1" t="s">
        <v>3283</v>
      </c>
      <c r="D4380" s="1">
        <v>101.2</v>
      </c>
      <c r="E4380" s="1" t="s">
        <v>3309</v>
      </c>
      <c r="F4380" s="1">
        <v>24</v>
      </c>
      <c r="G4380" s="1" t="str">
        <f t="shared" si="165"/>
        <v>24/44</v>
      </c>
      <c r="H4380" s="1">
        <v>2300</v>
      </c>
      <c r="I4380" s="1">
        <v>93</v>
      </c>
      <c r="J4380" s="1">
        <v>80</v>
      </c>
      <c r="K4380" s="1" t="s">
        <v>866</v>
      </c>
      <c r="L4380" s="1" t="s">
        <v>3285</v>
      </c>
      <c r="M4380" s="1">
        <v>2008</v>
      </c>
      <c r="N4380" s="1">
        <v>42.212458220332003</v>
      </c>
      <c r="O4380" s="1">
        <v>-82.192124792340493</v>
      </c>
      <c r="Q4380" s="1" t="s">
        <v>3286</v>
      </c>
      <c r="R4380" s="1" t="s">
        <v>22</v>
      </c>
    </row>
    <row r="4381" spans="1:18" hidden="1" x14ac:dyDescent="0.3">
      <c r="A4381" s="1" t="s">
        <v>2941</v>
      </c>
      <c r="B4381" s="1" t="s">
        <v>2941</v>
      </c>
      <c r="C4381" s="1" t="s">
        <v>3283</v>
      </c>
      <c r="D4381" s="1">
        <v>101.2</v>
      </c>
      <c r="E4381" s="1" t="s">
        <v>3310</v>
      </c>
      <c r="F4381" s="1">
        <v>25</v>
      </c>
      <c r="G4381" s="1" t="str">
        <f t="shared" si="165"/>
        <v>25/44</v>
      </c>
      <c r="H4381" s="1">
        <v>2300</v>
      </c>
      <c r="I4381" s="1">
        <v>93</v>
      </c>
      <c r="J4381" s="1">
        <v>80</v>
      </c>
      <c r="K4381" s="1" t="s">
        <v>866</v>
      </c>
      <c r="L4381" s="1" t="s">
        <v>3285</v>
      </c>
      <c r="M4381" s="1">
        <v>2008</v>
      </c>
      <c r="N4381" s="1">
        <v>42.216674855695203</v>
      </c>
      <c r="O4381" s="1">
        <v>-82.1820261242745</v>
      </c>
      <c r="Q4381" s="1" t="s">
        <v>3286</v>
      </c>
      <c r="R4381" s="1" t="s">
        <v>22</v>
      </c>
    </row>
    <row r="4382" spans="1:18" hidden="1" x14ac:dyDescent="0.3">
      <c r="A4382" s="1" t="s">
        <v>2941</v>
      </c>
      <c r="B4382" s="1" t="s">
        <v>2941</v>
      </c>
      <c r="C4382" s="1" t="s">
        <v>3283</v>
      </c>
      <c r="D4382" s="1">
        <v>101.2</v>
      </c>
      <c r="E4382" s="1" t="s">
        <v>3311</v>
      </c>
      <c r="F4382" s="1">
        <v>26</v>
      </c>
      <c r="G4382" s="1" t="str">
        <f t="shared" si="165"/>
        <v>26/44</v>
      </c>
      <c r="H4382" s="1">
        <v>2300</v>
      </c>
      <c r="I4382" s="1">
        <v>93</v>
      </c>
      <c r="J4382" s="1">
        <v>80</v>
      </c>
      <c r="K4382" s="1" t="s">
        <v>866</v>
      </c>
      <c r="L4382" s="1" t="s">
        <v>3285</v>
      </c>
      <c r="M4382" s="1">
        <v>2008</v>
      </c>
      <c r="N4382" s="1">
        <v>42.218692794710002</v>
      </c>
      <c r="O4382" s="1">
        <v>-82.177727150553906</v>
      </c>
      <c r="Q4382" s="1" t="s">
        <v>3286</v>
      </c>
      <c r="R4382" s="1" t="s">
        <v>22</v>
      </c>
    </row>
    <row r="4383" spans="1:18" hidden="1" x14ac:dyDescent="0.3">
      <c r="A4383" s="1" t="s">
        <v>2941</v>
      </c>
      <c r="B4383" s="1" t="s">
        <v>2941</v>
      </c>
      <c r="C4383" s="1" t="s">
        <v>3283</v>
      </c>
      <c r="D4383" s="1">
        <v>101.2</v>
      </c>
      <c r="E4383" s="1" t="s">
        <v>3312</v>
      </c>
      <c r="F4383" s="1">
        <v>27</v>
      </c>
      <c r="G4383" s="1" t="str">
        <f t="shared" si="165"/>
        <v>27/44</v>
      </c>
      <c r="H4383" s="1">
        <v>2300</v>
      </c>
      <c r="I4383" s="1">
        <v>93</v>
      </c>
      <c r="J4383" s="1">
        <v>80</v>
      </c>
      <c r="K4383" s="1" t="s">
        <v>866</v>
      </c>
      <c r="L4383" s="1" t="s">
        <v>3285</v>
      </c>
      <c r="M4383" s="1">
        <v>2008</v>
      </c>
      <c r="N4383" s="1">
        <v>42.221195342102298</v>
      </c>
      <c r="O4383" s="1">
        <v>-82.180370247297404</v>
      </c>
      <c r="Q4383" s="1" t="s">
        <v>3286</v>
      </c>
      <c r="R4383" s="1" t="s">
        <v>22</v>
      </c>
    </row>
    <row r="4384" spans="1:18" hidden="1" x14ac:dyDescent="0.3">
      <c r="A4384" s="1" t="s">
        <v>2941</v>
      </c>
      <c r="B4384" s="1" t="s">
        <v>2941</v>
      </c>
      <c r="C4384" s="1" t="s">
        <v>3283</v>
      </c>
      <c r="D4384" s="1">
        <v>101.2</v>
      </c>
      <c r="E4384" s="1" t="s">
        <v>3313</v>
      </c>
      <c r="F4384" s="1">
        <v>28</v>
      </c>
      <c r="G4384" s="1" t="str">
        <f t="shared" si="165"/>
        <v>28/44</v>
      </c>
      <c r="H4384" s="1">
        <v>2300</v>
      </c>
      <c r="I4384" s="1">
        <v>93</v>
      </c>
      <c r="J4384" s="1">
        <v>80</v>
      </c>
      <c r="K4384" s="1" t="s">
        <v>866</v>
      </c>
      <c r="L4384" s="1" t="s">
        <v>3285</v>
      </c>
      <c r="M4384" s="1">
        <v>2008</v>
      </c>
      <c r="N4384" s="1">
        <v>42.223508041235199</v>
      </c>
      <c r="O4384" s="1">
        <v>-82.183571355554804</v>
      </c>
      <c r="Q4384" s="1" t="s">
        <v>3286</v>
      </c>
      <c r="R4384" s="1" t="s">
        <v>22</v>
      </c>
    </row>
    <row r="4385" spans="1:18" hidden="1" x14ac:dyDescent="0.3">
      <c r="A4385" s="1" t="s">
        <v>2941</v>
      </c>
      <c r="B4385" s="1" t="s">
        <v>2941</v>
      </c>
      <c r="C4385" s="1" t="s">
        <v>3283</v>
      </c>
      <c r="D4385" s="1">
        <v>101.2</v>
      </c>
      <c r="E4385" s="1" t="s">
        <v>3314</v>
      </c>
      <c r="F4385" s="1">
        <v>29</v>
      </c>
      <c r="G4385" s="1" t="str">
        <f t="shared" si="165"/>
        <v>29/44</v>
      </c>
      <c r="H4385" s="1">
        <v>2300</v>
      </c>
      <c r="I4385" s="1">
        <v>93</v>
      </c>
      <c r="J4385" s="1">
        <v>80</v>
      </c>
      <c r="K4385" s="1" t="s">
        <v>866</v>
      </c>
      <c r="L4385" s="1" t="s">
        <v>3285</v>
      </c>
      <c r="M4385" s="1">
        <v>2008</v>
      </c>
      <c r="N4385" s="1">
        <v>42.225161205702499</v>
      </c>
      <c r="O4385" s="1">
        <v>-82.172120127244895</v>
      </c>
      <c r="Q4385" s="1" t="s">
        <v>3286</v>
      </c>
      <c r="R4385" s="1" t="s">
        <v>22</v>
      </c>
    </row>
    <row r="4386" spans="1:18" hidden="1" x14ac:dyDescent="0.3">
      <c r="A4386" s="1" t="s">
        <v>2941</v>
      </c>
      <c r="B4386" s="1" t="s">
        <v>2941</v>
      </c>
      <c r="C4386" s="1" t="s">
        <v>3283</v>
      </c>
      <c r="D4386" s="1">
        <v>101.2</v>
      </c>
      <c r="E4386" s="1" t="s">
        <v>3315</v>
      </c>
      <c r="F4386" s="1">
        <v>30</v>
      </c>
      <c r="G4386" s="1" t="str">
        <f t="shared" si="165"/>
        <v>30/44</v>
      </c>
      <c r="H4386" s="1">
        <v>2300</v>
      </c>
      <c r="I4386" s="1">
        <v>93</v>
      </c>
      <c r="J4386" s="1">
        <v>80</v>
      </c>
      <c r="K4386" s="1" t="s">
        <v>866</v>
      </c>
      <c r="L4386" s="1" t="s">
        <v>3285</v>
      </c>
      <c r="M4386" s="1">
        <v>2008</v>
      </c>
      <c r="N4386" s="1">
        <v>42.227601226840697</v>
      </c>
      <c r="O4386" s="1">
        <v>-82.1664528423332</v>
      </c>
      <c r="Q4386" s="1" t="s">
        <v>3286</v>
      </c>
      <c r="R4386" s="1" t="s">
        <v>22</v>
      </c>
    </row>
    <row r="4387" spans="1:18" hidden="1" x14ac:dyDescent="0.3">
      <c r="A4387" s="1" t="s">
        <v>2941</v>
      </c>
      <c r="B4387" s="1" t="s">
        <v>2941</v>
      </c>
      <c r="C4387" s="1" t="s">
        <v>3283</v>
      </c>
      <c r="D4387" s="1">
        <v>101.2</v>
      </c>
      <c r="E4387" s="1" t="s">
        <v>3316</v>
      </c>
      <c r="F4387" s="1">
        <v>31</v>
      </c>
      <c r="G4387" s="1" t="str">
        <f t="shared" si="165"/>
        <v>31/44</v>
      </c>
      <c r="H4387" s="1">
        <v>2300</v>
      </c>
      <c r="I4387" s="1">
        <v>93</v>
      </c>
      <c r="J4387" s="1">
        <v>80</v>
      </c>
      <c r="K4387" s="1" t="s">
        <v>866</v>
      </c>
      <c r="L4387" s="1" t="s">
        <v>3285</v>
      </c>
      <c r="M4387" s="1">
        <v>2008</v>
      </c>
      <c r="N4387" s="1">
        <v>42.226723296245403</v>
      </c>
      <c r="O4387" s="1">
        <v>-82.162327347234694</v>
      </c>
      <c r="Q4387" s="1" t="s">
        <v>3286</v>
      </c>
      <c r="R4387" s="1" t="s">
        <v>22</v>
      </c>
    </row>
    <row r="4388" spans="1:18" hidden="1" x14ac:dyDescent="0.3">
      <c r="A4388" s="1" t="s">
        <v>2941</v>
      </c>
      <c r="B4388" s="1" t="s">
        <v>2941</v>
      </c>
      <c r="C4388" s="1" t="s">
        <v>3283</v>
      </c>
      <c r="D4388" s="1">
        <v>101.2</v>
      </c>
      <c r="E4388" s="1" t="s">
        <v>3317</v>
      </c>
      <c r="F4388" s="1">
        <v>32</v>
      </c>
      <c r="G4388" s="1" t="str">
        <f t="shared" si="165"/>
        <v>32/44</v>
      </c>
      <c r="H4388" s="1">
        <v>2300</v>
      </c>
      <c r="I4388" s="1">
        <v>93</v>
      </c>
      <c r="J4388" s="1">
        <v>80</v>
      </c>
      <c r="K4388" s="1" t="s">
        <v>866</v>
      </c>
      <c r="L4388" s="1" t="s">
        <v>3285</v>
      </c>
      <c r="M4388" s="1">
        <v>2008</v>
      </c>
      <c r="N4388" s="1">
        <v>42.230133416280097</v>
      </c>
      <c r="O4388" s="1">
        <v>-82.156844508233704</v>
      </c>
      <c r="Q4388" s="1" t="s">
        <v>3286</v>
      </c>
      <c r="R4388" s="1" t="s">
        <v>22</v>
      </c>
    </row>
    <row r="4389" spans="1:18" hidden="1" x14ac:dyDescent="0.3">
      <c r="A4389" s="1" t="s">
        <v>2941</v>
      </c>
      <c r="B4389" s="1" t="s">
        <v>2941</v>
      </c>
      <c r="C4389" s="1" t="s">
        <v>3283</v>
      </c>
      <c r="D4389" s="1">
        <v>101.2</v>
      </c>
      <c r="E4389" s="1" t="s">
        <v>3318</v>
      </c>
      <c r="F4389" s="1">
        <v>33</v>
      </c>
      <c r="G4389" s="1" t="str">
        <f t="shared" si="165"/>
        <v>33/44</v>
      </c>
      <c r="H4389" s="1">
        <v>2300</v>
      </c>
      <c r="I4389" s="1">
        <v>93</v>
      </c>
      <c r="J4389" s="1">
        <v>80</v>
      </c>
      <c r="K4389" s="1" t="s">
        <v>866</v>
      </c>
      <c r="L4389" s="1" t="s">
        <v>3285</v>
      </c>
      <c r="M4389" s="1">
        <v>2008</v>
      </c>
      <c r="N4389" s="1">
        <v>42.233204304547002</v>
      </c>
      <c r="O4389" s="1">
        <v>-82.151854632022506</v>
      </c>
      <c r="Q4389" s="1" t="s">
        <v>3286</v>
      </c>
      <c r="R4389" s="1" t="s">
        <v>22</v>
      </c>
    </row>
    <row r="4390" spans="1:18" hidden="1" x14ac:dyDescent="0.3">
      <c r="A4390" s="1" t="s">
        <v>2941</v>
      </c>
      <c r="B4390" s="1" t="s">
        <v>2941</v>
      </c>
      <c r="C4390" s="1" t="s">
        <v>3283</v>
      </c>
      <c r="D4390" s="1">
        <v>101.2</v>
      </c>
      <c r="E4390" s="1" t="s">
        <v>3319</v>
      </c>
      <c r="F4390" s="1">
        <v>34</v>
      </c>
      <c r="G4390" s="1" t="str">
        <f t="shared" si="165"/>
        <v>34/44</v>
      </c>
      <c r="H4390" s="1">
        <v>2300</v>
      </c>
      <c r="I4390" s="1">
        <v>93</v>
      </c>
      <c r="J4390" s="1">
        <v>80</v>
      </c>
      <c r="K4390" s="1" t="s">
        <v>866</v>
      </c>
      <c r="L4390" s="1" t="s">
        <v>3285</v>
      </c>
      <c r="M4390" s="1">
        <v>2008</v>
      </c>
      <c r="N4390" s="1">
        <v>42.236011926494399</v>
      </c>
      <c r="O4390" s="1">
        <v>-82.154791844043999</v>
      </c>
      <c r="Q4390" s="1" t="s">
        <v>3286</v>
      </c>
      <c r="R4390" s="1" t="s">
        <v>22</v>
      </c>
    </row>
    <row r="4391" spans="1:18" hidden="1" x14ac:dyDescent="0.3">
      <c r="A4391" s="1" t="s">
        <v>2941</v>
      </c>
      <c r="B4391" s="1" t="s">
        <v>2941</v>
      </c>
      <c r="C4391" s="1" t="s">
        <v>3283</v>
      </c>
      <c r="D4391" s="1">
        <v>101.2</v>
      </c>
      <c r="E4391" s="1" t="s">
        <v>3320</v>
      </c>
      <c r="F4391" s="1">
        <v>35</v>
      </c>
      <c r="G4391" s="1" t="str">
        <f t="shared" si="165"/>
        <v>35/44</v>
      </c>
      <c r="H4391" s="1">
        <v>2300</v>
      </c>
      <c r="I4391" s="1">
        <v>93</v>
      </c>
      <c r="J4391" s="1">
        <v>80</v>
      </c>
      <c r="K4391" s="1" t="s">
        <v>866</v>
      </c>
      <c r="L4391" s="1" t="s">
        <v>3285</v>
      </c>
      <c r="M4391" s="1">
        <v>2008</v>
      </c>
      <c r="N4391" s="1">
        <v>42.238597822156102</v>
      </c>
      <c r="O4391" s="1">
        <v>-82.157827695118101</v>
      </c>
      <c r="Q4391" s="1" t="s">
        <v>3286</v>
      </c>
      <c r="R4391" s="1" t="s">
        <v>22</v>
      </c>
    </row>
    <row r="4392" spans="1:18" hidden="1" x14ac:dyDescent="0.3">
      <c r="A4392" s="1" t="s">
        <v>2941</v>
      </c>
      <c r="B4392" s="1" t="s">
        <v>2941</v>
      </c>
      <c r="C4392" s="1" t="s">
        <v>3283</v>
      </c>
      <c r="D4392" s="1">
        <v>101.2</v>
      </c>
      <c r="E4392" s="1" t="s">
        <v>3321</v>
      </c>
      <c r="F4392" s="1">
        <v>36</v>
      </c>
      <c r="G4392" s="1" t="str">
        <f t="shared" si="165"/>
        <v>36/44</v>
      </c>
      <c r="H4392" s="1">
        <v>2300</v>
      </c>
      <c r="I4392" s="1">
        <v>93</v>
      </c>
      <c r="J4392" s="1">
        <v>80</v>
      </c>
      <c r="K4392" s="1" t="s">
        <v>866</v>
      </c>
      <c r="L4392" s="1" t="s">
        <v>3285</v>
      </c>
      <c r="M4392" s="1">
        <v>2008</v>
      </c>
      <c r="N4392" s="1">
        <v>42.237186055294998</v>
      </c>
      <c r="O4392" s="1">
        <v>-82.146937525079906</v>
      </c>
      <c r="Q4392" s="1" t="s">
        <v>3286</v>
      </c>
      <c r="R4392" s="1" t="s">
        <v>22</v>
      </c>
    </row>
    <row r="4393" spans="1:18" hidden="1" x14ac:dyDescent="0.3">
      <c r="A4393" s="1" t="s">
        <v>2941</v>
      </c>
      <c r="B4393" s="1" t="s">
        <v>2941</v>
      </c>
      <c r="C4393" s="1" t="s">
        <v>3283</v>
      </c>
      <c r="D4393" s="1">
        <v>101.2</v>
      </c>
      <c r="E4393" s="1" t="s">
        <v>3322</v>
      </c>
      <c r="F4393" s="1">
        <v>37</v>
      </c>
      <c r="G4393" s="1" t="str">
        <f t="shared" si="165"/>
        <v>37/44</v>
      </c>
      <c r="H4393" s="1">
        <v>2300</v>
      </c>
      <c r="I4393" s="1">
        <v>93</v>
      </c>
      <c r="J4393" s="1">
        <v>80</v>
      </c>
      <c r="K4393" s="1" t="s">
        <v>866</v>
      </c>
      <c r="L4393" s="1" t="s">
        <v>3285</v>
      </c>
      <c r="M4393" s="1">
        <v>2008</v>
      </c>
      <c r="N4393" s="1">
        <v>42.2419604763138</v>
      </c>
      <c r="O4393" s="1">
        <v>-82.143994911190006</v>
      </c>
      <c r="Q4393" s="1" t="s">
        <v>3286</v>
      </c>
      <c r="R4393" s="1" t="s">
        <v>22</v>
      </c>
    </row>
    <row r="4394" spans="1:18" hidden="1" x14ac:dyDescent="0.3">
      <c r="A4394" s="1" t="s">
        <v>2941</v>
      </c>
      <c r="B4394" s="1" t="s">
        <v>2941</v>
      </c>
      <c r="C4394" s="1" t="s">
        <v>3283</v>
      </c>
      <c r="D4394" s="1">
        <v>101.2</v>
      </c>
      <c r="E4394" s="1" t="s">
        <v>3323</v>
      </c>
      <c r="F4394" s="1">
        <v>38</v>
      </c>
      <c r="G4394" s="1" t="str">
        <f t="shared" si="165"/>
        <v>38/44</v>
      </c>
      <c r="H4394" s="1">
        <v>2300</v>
      </c>
      <c r="I4394" s="1">
        <v>93</v>
      </c>
      <c r="J4394" s="1">
        <v>80</v>
      </c>
      <c r="K4394" s="1" t="s">
        <v>866</v>
      </c>
      <c r="L4394" s="1" t="s">
        <v>3285</v>
      </c>
      <c r="M4394" s="1">
        <v>2008</v>
      </c>
      <c r="N4394" s="1">
        <v>42.239374326035701</v>
      </c>
      <c r="O4394" s="1">
        <v>-82.140488422474903</v>
      </c>
      <c r="Q4394" s="1" t="s">
        <v>3286</v>
      </c>
      <c r="R4394" s="1" t="s">
        <v>22</v>
      </c>
    </row>
    <row r="4395" spans="1:18" hidden="1" x14ac:dyDescent="0.3">
      <c r="A4395" s="1" t="s">
        <v>2941</v>
      </c>
      <c r="B4395" s="1" t="s">
        <v>2941</v>
      </c>
      <c r="C4395" s="1" t="s">
        <v>3283</v>
      </c>
      <c r="D4395" s="1">
        <v>101.2</v>
      </c>
      <c r="E4395" s="1" t="s">
        <v>3324</v>
      </c>
      <c r="F4395" s="1">
        <v>39</v>
      </c>
      <c r="G4395" s="1" t="str">
        <f t="shared" si="165"/>
        <v>39/44</v>
      </c>
      <c r="H4395" s="1">
        <v>2300</v>
      </c>
      <c r="I4395" s="1">
        <v>93</v>
      </c>
      <c r="J4395" s="1">
        <v>80</v>
      </c>
      <c r="K4395" s="1" t="s">
        <v>866</v>
      </c>
      <c r="L4395" s="1" t="s">
        <v>3285</v>
      </c>
      <c r="M4395" s="1">
        <v>2008</v>
      </c>
      <c r="N4395" s="1">
        <v>42.2462834448678</v>
      </c>
      <c r="O4395" s="1">
        <v>-82.141153798626206</v>
      </c>
      <c r="Q4395" s="1" t="s">
        <v>3286</v>
      </c>
      <c r="R4395" s="1" t="s">
        <v>22</v>
      </c>
    </row>
    <row r="4396" spans="1:18" hidden="1" x14ac:dyDescent="0.3">
      <c r="A4396" s="1" t="s">
        <v>2941</v>
      </c>
      <c r="B4396" s="1" t="s">
        <v>2941</v>
      </c>
      <c r="C4396" s="1" t="s">
        <v>3283</v>
      </c>
      <c r="D4396" s="1">
        <v>101.2</v>
      </c>
      <c r="E4396" s="1" t="s">
        <v>3325</v>
      </c>
      <c r="F4396" s="1">
        <v>40</v>
      </c>
      <c r="G4396" s="1" t="str">
        <f t="shared" si="165"/>
        <v>40/44</v>
      </c>
      <c r="H4396" s="1">
        <v>2300</v>
      </c>
      <c r="I4396" s="1">
        <v>93</v>
      </c>
      <c r="J4396" s="1">
        <v>80</v>
      </c>
      <c r="K4396" s="1" t="s">
        <v>866</v>
      </c>
      <c r="L4396" s="1" t="s">
        <v>3285</v>
      </c>
      <c r="M4396" s="1">
        <v>2008</v>
      </c>
      <c r="N4396" s="1">
        <v>42.243579300456901</v>
      </c>
      <c r="O4396" s="1">
        <v>-82.137859307465604</v>
      </c>
      <c r="Q4396" s="1" t="s">
        <v>3286</v>
      </c>
      <c r="R4396" s="1" t="s">
        <v>22</v>
      </c>
    </row>
    <row r="4397" spans="1:18" hidden="1" x14ac:dyDescent="0.3">
      <c r="A4397" s="1" t="s">
        <v>2941</v>
      </c>
      <c r="B4397" s="1" t="s">
        <v>2941</v>
      </c>
      <c r="C4397" s="1" t="s">
        <v>3283</v>
      </c>
      <c r="D4397" s="1">
        <v>101.2</v>
      </c>
      <c r="E4397" s="1" t="s">
        <v>3326</v>
      </c>
      <c r="F4397" s="1">
        <v>41</v>
      </c>
      <c r="G4397" s="1" t="str">
        <f t="shared" si="165"/>
        <v>41/44</v>
      </c>
      <c r="H4397" s="1">
        <v>2300</v>
      </c>
      <c r="I4397" s="1">
        <v>93</v>
      </c>
      <c r="J4397" s="1">
        <v>80</v>
      </c>
      <c r="K4397" s="1" t="s">
        <v>866</v>
      </c>
      <c r="L4397" s="1" t="s">
        <v>3285</v>
      </c>
      <c r="M4397" s="1">
        <v>2008</v>
      </c>
      <c r="N4397" s="1">
        <v>42.247956158860397</v>
      </c>
      <c r="O4397" s="1">
        <v>-82.133200479385806</v>
      </c>
      <c r="Q4397" s="1" t="s">
        <v>3286</v>
      </c>
      <c r="R4397" s="1" t="s">
        <v>22</v>
      </c>
    </row>
    <row r="4398" spans="1:18" hidden="1" x14ac:dyDescent="0.3">
      <c r="A4398" s="1" t="s">
        <v>2941</v>
      </c>
      <c r="B4398" s="1" t="s">
        <v>2941</v>
      </c>
      <c r="C4398" s="1" t="s">
        <v>3283</v>
      </c>
      <c r="D4398" s="1">
        <v>101.2</v>
      </c>
      <c r="E4398" s="1" t="s">
        <v>3327</v>
      </c>
      <c r="F4398" s="1">
        <v>42</v>
      </c>
      <c r="G4398" s="1" t="str">
        <f t="shared" si="165"/>
        <v>42/44</v>
      </c>
      <c r="H4398" s="1">
        <v>2300</v>
      </c>
      <c r="I4398" s="1">
        <v>93</v>
      </c>
      <c r="J4398" s="1">
        <v>80</v>
      </c>
      <c r="K4398" s="1" t="s">
        <v>866</v>
      </c>
      <c r="L4398" s="1" t="s">
        <v>3285</v>
      </c>
      <c r="M4398" s="1">
        <v>2008</v>
      </c>
      <c r="N4398" s="1">
        <v>42.245293354924897</v>
      </c>
      <c r="O4398" s="1">
        <v>-82.129928458718098</v>
      </c>
      <c r="Q4398" s="1" t="s">
        <v>3286</v>
      </c>
      <c r="R4398" s="1" t="s">
        <v>22</v>
      </c>
    </row>
    <row r="4399" spans="1:18" hidden="1" x14ac:dyDescent="0.3">
      <c r="A4399" s="1" t="s">
        <v>2941</v>
      </c>
      <c r="B4399" s="1" t="s">
        <v>2941</v>
      </c>
      <c r="C4399" s="1" t="s">
        <v>3283</v>
      </c>
      <c r="D4399" s="1">
        <v>101.2</v>
      </c>
      <c r="E4399" s="1" t="s">
        <v>3328</v>
      </c>
      <c r="F4399" s="1">
        <v>43</v>
      </c>
      <c r="G4399" s="1" t="str">
        <f t="shared" si="165"/>
        <v>43/44</v>
      </c>
      <c r="H4399" s="1">
        <v>2300</v>
      </c>
      <c r="I4399" s="1">
        <v>93</v>
      </c>
      <c r="J4399" s="1">
        <v>80</v>
      </c>
      <c r="K4399" s="1" t="s">
        <v>866</v>
      </c>
      <c r="L4399" s="1" t="s">
        <v>3285</v>
      </c>
      <c r="M4399" s="1">
        <v>2008</v>
      </c>
      <c r="N4399" s="1">
        <v>42.251081836739097</v>
      </c>
      <c r="O4399" s="1">
        <v>-82.128225614130798</v>
      </c>
      <c r="Q4399" s="1" t="s">
        <v>3286</v>
      </c>
      <c r="R4399" s="1" t="s">
        <v>22</v>
      </c>
    </row>
    <row r="4400" spans="1:18" hidden="1" x14ac:dyDescent="0.3">
      <c r="A4400" s="1" t="s">
        <v>2941</v>
      </c>
      <c r="B4400" s="1" t="s">
        <v>2941</v>
      </c>
      <c r="C4400" s="1" t="s">
        <v>3283</v>
      </c>
      <c r="D4400" s="1">
        <v>101.2</v>
      </c>
      <c r="E4400" s="1" t="s">
        <v>3329</v>
      </c>
      <c r="F4400" s="1">
        <v>44</v>
      </c>
      <c r="G4400" s="1" t="str">
        <f t="shared" si="165"/>
        <v>44/44</v>
      </c>
      <c r="H4400" s="1">
        <v>2300</v>
      </c>
      <c r="I4400" s="1">
        <v>93</v>
      </c>
      <c r="J4400" s="1">
        <v>80</v>
      </c>
      <c r="K4400" s="1" t="s">
        <v>866</v>
      </c>
      <c r="L4400" s="1" t="s">
        <v>3285</v>
      </c>
      <c r="M4400" s="1">
        <v>2008</v>
      </c>
      <c r="N4400" s="1">
        <v>42.248476660252798</v>
      </c>
      <c r="O4400" s="1">
        <v>-82.124969017213104</v>
      </c>
      <c r="Q4400" s="1" t="s">
        <v>3286</v>
      </c>
      <c r="R4400" s="1" t="s">
        <v>22</v>
      </c>
    </row>
    <row r="4401" spans="1:18" hidden="1" x14ac:dyDescent="0.3">
      <c r="A4401" s="1" t="s">
        <v>2941</v>
      </c>
      <c r="B4401" s="1" t="s">
        <v>2941</v>
      </c>
      <c r="C4401" s="1" t="s">
        <v>4164</v>
      </c>
      <c r="D4401" s="1">
        <v>104.4</v>
      </c>
      <c r="E4401" s="1" t="s">
        <v>4165</v>
      </c>
      <c r="F4401" s="1">
        <v>1</v>
      </c>
      <c r="G4401" s="1" t="str">
        <f t="shared" ref="G4401:G4432" si="166">F4401&amp;"/"&amp;58</f>
        <v>1/58</v>
      </c>
      <c r="H4401" s="1">
        <v>1800</v>
      </c>
      <c r="I4401" s="1">
        <v>90</v>
      </c>
      <c r="J4401" s="1">
        <v>95</v>
      </c>
      <c r="K4401" s="1" t="s">
        <v>25</v>
      </c>
      <c r="L4401" s="1" t="s">
        <v>605</v>
      </c>
      <c r="M4401" s="1">
        <v>2013</v>
      </c>
      <c r="N4401" s="1">
        <v>42.800411663043803</v>
      </c>
      <c r="O4401" s="1">
        <v>-80.159590079349499</v>
      </c>
      <c r="Q4401" s="1" t="s">
        <v>4166</v>
      </c>
      <c r="R4401" s="1" t="s">
        <v>22</v>
      </c>
    </row>
    <row r="4402" spans="1:18" hidden="1" x14ac:dyDescent="0.3">
      <c r="A4402" s="1" t="s">
        <v>2941</v>
      </c>
      <c r="B4402" s="1" t="s">
        <v>2941</v>
      </c>
      <c r="C4402" s="1" t="s">
        <v>4164</v>
      </c>
      <c r="D4402" s="1">
        <v>104.4</v>
      </c>
      <c r="E4402" s="1" t="s">
        <v>4167</v>
      </c>
      <c r="F4402" s="1">
        <v>2</v>
      </c>
      <c r="G4402" s="1" t="str">
        <f t="shared" si="166"/>
        <v>2/58</v>
      </c>
      <c r="H4402" s="1">
        <v>1800</v>
      </c>
      <c r="I4402" s="1">
        <v>90</v>
      </c>
      <c r="J4402" s="1">
        <v>95</v>
      </c>
      <c r="K4402" s="1" t="s">
        <v>25</v>
      </c>
      <c r="L4402" s="1" t="s">
        <v>605</v>
      </c>
      <c r="M4402" s="1">
        <v>2013</v>
      </c>
      <c r="N4402" s="1">
        <v>42.798050304003603</v>
      </c>
      <c r="O4402" s="1">
        <v>-80.157017955129106</v>
      </c>
      <c r="Q4402" s="1" t="s">
        <v>4166</v>
      </c>
      <c r="R4402" s="1" t="s">
        <v>22</v>
      </c>
    </row>
    <row r="4403" spans="1:18" hidden="1" x14ac:dyDescent="0.3">
      <c r="A4403" s="1" t="s">
        <v>2941</v>
      </c>
      <c r="B4403" s="1" t="s">
        <v>2941</v>
      </c>
      <c r="C4403" s="1" t="s">
        <v>4164</v>
      </c>
      <c r="D4403" s="1">
        <v>104.4</v>
      </c>
      <c r="E4403" s="1" t="s">
        <v>4168</v>
      </c>
      <c r="F4403" s="1">
        <v>3</v>
      </c>
      <c r="G4403" s="1" t="str">
        <f t="shared" si="166"/>
        <v>3/58</v>
      </c>
      <c r="H4403" s="1">
        <v>1800</v>
      </c>
      <c r="I4403" s="1">
        <v>90</v>
      </c>
      <c r="J4403" s="1">
        <v>95</v>
      </c>
      <c r="K4403" s="1" t="s">
        <v>25</v>
      </c>
      <c r="L4403" s="1" t="s">
        <v>605</v>
      </c>
      <c r="M4403" s="1">
        <v>2013</v>
      </c>
      <c r="N4403" s="1">
        <v>42.795875965283599</v>
      </c>
      <c r="O4403" s="1">
        <v>-80.155071834041294</v>
      </c>
      <c r="Q4403" s="1" t="s">
        <v>4166</v>
      </c>
      <c r="R4403" s="1" t="s">
        <v>22</v>
      </c>
    </row>
    <row r="4404" spans="1:18" hidden="1" x14ac:dyDescent="0.3">
      <c r="A4404" s="1" t="s">
        <v>2941</v>
      </c>
      <c r="B4404" s="1" t="s">
        <v>2941</v>
      </c>
      <c r="C4404" s="1" t="s">
        <v>4164</v>
      </c>
      <c r="D4404" s="1">
        <v>104.4</v>
      </c>
      <c r="E4404" s="1" t="s">
        <v>4169</v>
      </c>
      <c r="F4404" s="1">
        <v>4</v>
      </c>
      <c r="G4404" s="1" t="str">
        <f t="shared" si="166"/>
        <v>4/58</v>
      </c>
      <c r="H4404" s="1">
        <v>1800</v>
      </c>
      <c r="I4404" s="1">
        <v>90</v>
      </c>
      <c r="J4404" s="1">
        <v>95</v>
      </c>
      <c r="K4404" s="1" t="s">
        <v>25</v>
      </c>
      <c r="L4404" s="1" t="s">
        <v>605</v>
      </c>
      <c r="M4404" s="1">
        <v>2013</v>
      </c>
      <c r="N4404" s="1">
        <v>42.7930188406105</v>
      </c>
      <c r="O4404" s="1">
        <v>-80.157536553397904</v>
      </c>
      <c r="Q4404" s="1" t="s">
        <v>4166</v>
      </c>
      <c r="R4404" s="1" t="s">
        <v>22</v>
      </c>
    </row>
    <row r="4405" spans="1:18" hidden="1" x14ac:dyDescent="0.3">
      <c r="A4405" s="1" t="s">
        <v>2941</v>
      </c>
      <c r="B4405" s="1" t="s">
        <v>2941</v>
      </c>
      <c r="C4405" s="1" t="s">
        <v>4164</v>
      </c>
      <c r="D4405" s="1">
        <v>104.4</v>
      </c>
      <c r="E4405" s="1" t="s">
        <v>4170</v>
      </c>
      <c r="F4405" s="1">
        <v>5</v>
      </c>
      <c r="G4405" s="1" t="str">
        <f t="shared" si="166"/>
        <v>5/58</v>
      </c>
      <c r="H4405" s="1">
        <v>1800</v>
      </c>
      <c r="I4405" s="1">
        <v>90</v>
      </c>
      <c r="J4405" s="1">
        <v>95</v>
      </c>
      <c r="K4405" s="1" t="s">
        <v>25</v>
      </c>
      <c r="L4405" s="1" t="s">
        <v>605</v>
      </c>
      <c r="M4405" s="1">
        <v>2013</v>
      </c>
      <c r="N4405" s="1">
        <v>42.802422533625801</v>
      </c>
      <c r="O4405" s="1">
        <v>-80.150691839518402</v>
      </c>
      <c r="Q4405" s="1" t="s">
        <v>4166</v>
      </c>
      <c r="R4405" s="1" t="s">
        <v>22</v>
      </c>
    </row>
    <row r="4406" spans="1:18" hidden="1" x14ac:dyDescent="0.3">
      <c r="A4406" s="1" t="s">
        <v>2941</v>
      </c>
      <c r="B4406" s="1" t="s">
        <v>2941</v>
      </c>
      <c r="C4406" s="1" t="s">
        <v>4164</v>
      </c>
      <c r="D4406" s="1">
        <v>104.4</v>
      </c>
      <c r="E4406" s="1" t="s">
        <v>4171</v>
      </c>
      <c r="F4406" s="1">
        <v>6</v>
      </c>
      <c r="G4406" s="1" t="str">
        <f t="shared" si="166"/>
        <v>6/58</v>
      </c>
      <c r="H4406" s="1">
        <v>1800</v>
      </c>
      <c r="I4406" s="1">
        <v>90</v>
      </c>
      <c r="J4406" s="1">
        <v>95</v>
      </c>
      <c r="K4406" s="1" t="s">
        <v>25</v>
      </c>
      <c r="L4406" s="1" t="s">
        <v>605</v>
      </c>
      <c r="M4406" s="1">
        <v>2013</v>
      </c>
      <c r="N4406" s="1">
        <v>42.796788335968301</v>
      </c>
      <c r="O4406" s="1">
        <v>-80.148294871167295</v>
      </c>
      <c r="Q4406" s="1" t="s">
        <v>4166</v>
      </c>
      <c r="R4406" s="1" t="s">
        <v>22</v>
      </c>
    </row>
    <row r="4407" spans="1:18" hidden="1" x14ac:dyDescent="0.3">
      <c r="A4407" s="1" t="s">
        <v>2941</v>
      </c>
      <c r="B4407" s="1" t="s">
        <v>2941</v>
      </c>
      <c r="C4407" s="1" t="s">
        <v>4164</v>
      </c>
      <c r="D4407" s="1">
        <v>104.4</v>
      </c>
      <c r="E4407" s="1" t="s">
        <v>4172</v>
      </c>
      <c r="F4407" s="1">
        <v>7</v>
      </c>
      <c r="G4407" s="1" t="str">
        <f t="shared" si="166"/>
        <v>7/58</v>
      </c>
      <c r="H4407" s="1">
        <v>1800</v>
      </c>
      <c r="I4407" s="1">
        <v>90</v>
      </c>
      <c r="J4407" s="1">
        <v>95</v>
      </c>
      <c r="K4407" s="1" t="s">
        <v>25</v>
      </c>
      <c r="L4407" s="1" t="s">
        <v>605</v>
      </c>
      <c r="M4407" s="1">
        <v>2013</v>
      </c>
      <c r="N4407" s="1">
        <v>42.792676196857101</v>
      </c>
      <c r="O4407" s="1">
        <v>-80.149108312916098</v>
      </c>
      <c r="Q4407" s="1" t="s">
        <v>4166</v>
      </c>
      <c r="R4407" s="1" t="s">
        <v>22</v>
      </c>
    </row>
    <row r="4408" spans="1:18" hidden="1" x14ac:dyDescent="0.3">
      <c r="A4408" s="1" t="s">
        <v>2941</v>
      </c>
      <c r="B4408" s="1" t="s">
        <v>2941</v>
      </c>
      <c r="C4408" s="1" t="s">
        <v>4164</v>
      </c>
      <c r="D4408" s="1">
        <v>104.4</v>
      </c>
      <c r="E4408" s="1" t="s">
        <v>4173</v>
      </c>
      <c r="F4408" s="1">
        <v>8</v>
      </c>
      <c r="G4408" s="1" t="str">
        <f t="shared" si="166"/>
        <v>8/58</v>
      </c>
      <c r="H4408" s="1">
        <v>1800</v>
      </c>
      <c r="I4408" s="1">
        <v>90</v>
      </c>
      <c r="J4408" s="1">
        <v>95</v>
      </c>
      <c r="K4408" s="1" t="s">
        <v>25</v>
      </c>
      <c r="L4408" s="1" t="s">
        <v>605</v>
      </c>
      <c r="M4408" s="1">
        <v>2013</v>
      </c>
      <c r="N4408" s="1">
        <v>42.805678321207203</v>
      </c>
      <c r="O4408" s="1">
        <v>-80.1459399303765</v>
      </c>
      <c r="Q4408" s="1" t="s">
        <v>4166</v>
      </c>
      <c r="R4408" s="1" t="s">
        <v>22</v>
      </c>
    </row>
    <row r="4409" spans="1:18" hidden="1" x14ac:dyDescent="0.3">
      <c r="A4409" s="1" t="s">
        <v>2941</v>
      </c>
      <c r="B4409" s="1" t="s">
        <v>2941</v>
      </c>
      <c r="C4409" s="1" t="s">
        <v>4164</v>
      </c>
      <c r="D4409" s="1">
        <v>104.4</v>
      </c>
      <c r="E4409" s="1" t="s">
        <v>4174</v>
      </c>
      <c r="F4409" s="1">
        <v>9</v>
      </c>
      <c r="G4409" s="1" t="str">
        <f t="shared" si="166"/>
        <v>9/58</v>
      </c>
      <c r="H4409" s="1">
        <v>1800</v>
      </c>
      <c r="I4409" s="1">
        <v>90</v>
      </c>
      <c r="J4409" s="1">
        <v>95</v>
      </c>
      <c r="K4409" s="1" t="s">
        <v>25</v>
      </c>
      <c r="L4409" s="1" t="s">
        <v>605</v>
      </c>
      <c r="M4409" s="1">
        <v>2013</v>
      </c>
      <c r="N4409" s="1">
        <v>42.802400589654802</v>
      </c>
      <c r="O4409" s="1">
        <v>-80.143911073211996</v>
      </c>
      <c r="Q4409" s="1" t="s">
        <v>4166</v>
      </c>
      <c r="R4409" s="1" t="s">
        <v>22</v>
      </c>
    </row>
    <row r="4410" spans="1:18" hidden="1" x14ac:dyDescent="0.3">
      <c r="A4410" s="1" t="s">
        <v>2941</v>
      </c>
      <c r="B4410" s="1" t="s">
        <v>2941</v>
      </c>
      <c r="C4410" s="1" t="s">
        <v>4164</v>
      </c>
      <c r="D4410" s="1">
        <v>104.4</v>
      </c>
      <c r="E4410" s="1" t="s">
        <v>4175</v>
      </c>
      <c r="F4410" s="1">
        <v>10</v>
      </c>
      <c r="G4410" s="1" t="str">
        <f t="shared" si="166"/>
        <v>10/58</v>
      </c>
      <c r="H4410" s="1">
        <v>1800</v>
      </c>
      <c r="I4410" s="1">
        <v>90</v>
      </c>
      <c r="J4410" s="1">
        <v>95</v>
      </c>
      <c r="K4410" s="1" t="s">
        <v>25</v>
      </c>
      <c r="L4410" s="1" t="s">
        <v>605</v>
      </c>
      <c r="M4410" s="1">
        <v>2013</v>
      </c>
      <c r="N4410" s="1">
        <v>42.799295876057897</v>
      </c>
      <c r="O4410" s="1">
        <v>-80.141683875130497</v>
      </c>
      <c r="Q4410" s="1" t="s">
        <v>4166</v>
      </c>
      <c r="R4410" s="1" t="s">
        <v>22</v>
      </c>
    </row>
    <row r="4411" spans="1:18" hidden="1" x14ac:dyDescent="0.3">
      <c r="A4411" s="1" t="s">
        <v>2941</v>
      </c>
      <c r="B4411" s="1" t="s">
        <v>2941</v>
      </c>
      <c r="C4411" s="1" t="s">
        <v>4164</v>
      </c>
      <c r="D4411" s="1">
        <v>104.4</v>
      </c>
      <c r="E4411" s="1" t="s">
        <v>4176</v>
      </c>
      <c r="F4411" s="1">
        <v>11</v>
      </c>
      <c r="G4411" s="1" t="str">
        <f t="shared" si="166"/>
        <v>11/58</v>
      </c>
      <c r="H4411" s="1">
        <v>1800</v>
      </c>
      <c r="I4411" s="1">
        <v>90</v>
      </c>
      <c r="J4411" s="1">
        <v>95</v>
      </c>
      <c r="K4411" s="1" t="s">
        <v>25</v>
      </c>
      <c r="L4411" s="1" t="s">
        <v>605</v>
      </c>
      <c r="M4411" s="1">
        <v>2013</v>
      </c>
      <c r="N4411" s="1">
        <v>42.795950471525003</v>
      </c>
      <c r="O4411" s="1">
        <v>-80.142359426915306</v>
      </c>
      <c r="Q4411" s="1" t="s">
        <v>4166</v>
      </c>
      <c r="R4411" s="1" t="s">
        <v>22</v>
      </c>
    </row>
    <row r="4412" spans="1:18" hidden="1" x14ac:dyDescent="0.3">
      <c r="A4412" s="1" t="s">
        <v>2941</v>
      </c>
      <c r="B4412" s="1" t="s">
        <v>2941</v>
      </c>
      <c r="C4412" s="1" t="s">
        <v>4164</v>
      </c>
      <c r="D4412" s="1">
        <v>104.4</v>
      </c>
      <c r="E4412" s="1" t="s">
        <v>4177</v>
      </c>
      <c r="F4412" s="1">
        <v>12</v>
      </c>
      <c r="G4412" s="1" t="str">
        <f t="shared" si="166"/>
        <v>12/58</v>
      </c>
      <c r="H4412" s="1">
        <v>1800</v>
      </c>
      <c r="I4412" s="1">
        <v>90</v>
      </c>
      <c r="J4412" s="1">
        <v>95</v>
      </c>
      <c r="K4412" s="1" t="s">
        <v>25</v>
      </c>
      <c r="L4412" s="1" t="s">
        <v>605</v>
      </c>
      <c r="M4412" s="1">
        <v>2013</v>
      </c>
      <c r="N4412" s="1">
        <v>42.793714311009801</v>
      </c>
      <c r="O4412" s="1">
        <v>-80.139851776910902</v>
      </c>
      <c r="Q4412" s="1" t="s">
        <v>4166</v>
      </c>
      <c r="R4412" s="1" t="s">
        <v>22</v>
      </c>
    </row>
    <row r="4413" spans="1:18" hidden="1" x14ac:dyDescent="0.3">
      <c r="A4413" s="1" t="s">
        <v>2941</v>
      </c>
      <c r="B4413" s="1" t="s">
        <v>2941</v>
      </c>
      <c r="C4413" s="1" t="s">
        <v>4164</v>
      </c>
      <c r="D4413" s="1">
        <v>104.4</v>
      </c>
      <c r="E4413" s="1" t="s">
        <v>4178</v>
      </c>
      <c r="F4413" s="1">
        <v>13</v>
      </c>
      <c r="G4413" s="1" t="str">
        <f t="shared" si="166"/>
        <v>13/58</v>
      </c>
      <c r="H4413" s="1">
        <v>1800</v>
      </c>
      <c r="I4413" s="1">
        <v>90</v>
      </c>
      <c r="J4413" s="1">
        <v>95</v>
      </c>
      <c r="K4413" s="1" t="s">
        <v>25</v>
      </c>
      <c r="L4413" s="1" t="s">
        <v>605</v>
      </c>
      <c r="M4413" s="1">
        <v>2013</v>
      </c>
      <c r="N4413" s="1">
        <v>42.8078612615449</v>
      </c>
      <c r="O4413" s="1">
        <v>-80.139661393217494</v>
      </c>
      <c r="Q4413" s="1" t="s">
        <v>4166</v>
      </c>
      <c r="R4413" s="1" t="s">
        <v>22</v>
      </c>
    </row>
    <row r="4414" spans="1:18" hidden="1" x14ac:dyDescent="0.3">
      <c r="A4414" s="1" t="s">
        <v>2941</v>
      </c>
      <c r="B4414" s="1" t="s">
        <v>2941</v>
      </c>
      <c r="C4414" s="1" t="s">
        <v>4164</v>
      </c>
      <c r="D4414" s="1">
        <v>104.4</v>
      </c>
      <c r="E4414" s="1" t="s">
        <v>4179</v>
      </c>
      <c r="F4414" s="1">
        <v>14</v>
      </c>
      <c r="G4414" s="1" t="str">
        <f t="shared" si="166"/>
        <v>14/58</v>
      </c>
      <c r="H4414" s="1">
        <v>1800</v>
      </c>
      <c r="I4414" s="1">
        <v>90</v>
      </c>
      <c r="J4414" s="1">
        <v>95</v>
      </c>
      <c r="K4414" s="1" t="s">
        <v>25</v>
      </c>
      <c r="L4414" s="1" t="s">
        <v>605</v>
      </c>
      <c r="M4414" s="1">
        <v>2013</v>
      </c>
      <c r="N4414" s="1">
        <v>42.853328158565098</v>
      </c>
      <c r="O4414" s="1">
        <v>-80.120039239983598</v>
      </c>
      <c r="Q4414" s="1" t="s">
        <v>4166</v>
      </c>
      <c r="R4414" s="1" t="s">
        <v>22</v>
      </c>
    </row>
    <row r="4415" spans="1:18" hidden="1" x14ac:dyDescent="0.3">
      <c r="A4415" s="1" t="s">
        <v>2941</v>
      </c>
      <c r="B4415" s="1" t="s">
        <v>2941</v>
      </c>
      <c r="C4415" s="1" t="s">
        <v>4164</v>
      </c>
      <c r="D4415" s="1">
        <v>104.4</v>
      </c>
      <c r="E4415" s="1" t="s">
        <v>4180</v>
      </c>
      <c r="F4415" s="1">
        <v>15</v>
      </c>
      <c r="G4415" s="1" t="str">
        <f t="shared" si="166"/>
        <v>15/58</v>
      </c>
      <c r="H4415" s="1">
        <v>1800</v>
      </c>
      <c r="I4415" s="1">
        <v>90</v>
      </c>
      <c r="J4415" s="1">
        <v>95</v>
      </c>
      <c r="K4415" s="1" t="s">
        <v>25</v>
      </c>
      <c r="L4415" s="1" t="s">
        <v>605</v>
      </c>
      <c r="M4415" s="1">
        <v>2013</v>
      </c>
      <c r="N4415" s="1">
        <v>42.851523367252398</v>
      </c>
      <c r="O4415" s="1">
        <v>-80.112364144639699</v>
      </c>
      <c r="Q4415" s="1" t="s">
        <v>4166</v>
      </c>
      <c r="R4415" s="1" t="s">
        <v>22</v>
      </c>
    </row>
    <row r="4416" spans="1:18" hidden="1" x14ac:dyDescent="0.3">
      <c r="A4416" s="1" t="s">
        <v>2941</v>
      </c>
      <c r="B4416" s="1" t="s">
        <v>2941</v>
      </c>
      <c r="C4416" s="1" t="s">
        <v>4164</v>
      </c>
      <c r="D4416" s="1">
        <v>104.4</v>
      </c>
      <c r="E4416" s="1" t="s">
        <v>4181</v>
      </c>
      <c r="F4416" s="1">
        <v>16</v>
      </c>
      <c r="G4416" s="1" t="str">
        <f t="shared" si="166"/>
        <v>16/58</v>
      </c>
      <c r="H4416" s="1">
        <v>1800</v>
      </c>
      <c r="I4416" s="1">
        <v>90</v>
      </c>
      <c r="J4416" s="1">
        <v>95</v>
      </c>
      <c r="K4416" s="1" t="s">
        <v>25</v>
      </c>
      <c r="L4416" s="1" t="s">
        <v>605</v>
      </c>
      <c r="M4416" s="1">
        <v>2013</v>
      </c>
      <c r="N4416" s="1">
        <v>42.846612263107097</v>
      </c>
      <c r="O4416" s="1">
        <v>-80.1179818492094</v>
      </c>
      <c r="Q4416" s="1" t="s">
        <v>4166</v>
      </c>
      <c r="R4416" s="1" t="s">
        <v>22</v>
      </c>
    </row>
    <row r="4417" spans="1:18" hidden="1" x14ac:dyDescent="0.3">
      <c r="A4417" s="1" t="s">
        <v>2941</v>
      </c>
      <c r="B4417" s="1" t="s">
        <v>2941</v>
      </c>
      <c r="C4417" s="1" t="s">
        <v>4164</v>
      </c>
      <c r="D4417" s="1">
        <v>104.4</v>
      </c>
      <c r="E4417" s="1" t="s">
        <v>4182</v>
      </c>
      <c r="F4417" s="1">
        <v>17</v>
      </c>
      <c r="G4417" s="1" t="str">
        <f t="shared" si="166"/>
        <v>17/58</v>
      </c>
      <c r="H4417" s="1">
        <v>1800</v>
      </c>
      <c r="I4417" s="1">
        <v>90</v>
      </c>
      <c r="J4417" s="1">
        <v>95</v>
      </c>
      <c r="K4417" s="1" t="s">
        <v>25</v>
      </c>
      <c r="L4417" s="1" t="s">
        <v>605</v>
      </c>
      <c r="M4417" s="1">
        <v>2013</v>
      </c>
      <c r="N4417" s="1">
        <v>42.842756746220303</v>
      </c>
      <c r="O4417" s="1">
        <v>-80.097886498207302</v>
      </c>
      <c r="Q4417" s="1" t="s">
        <v>4166</v>
      </c>
      <c r="R4417" s="1" t="s">
        <v>22</v>
      </c>
    </row>
    <row r="4418" spans="1:18" hidden="1" x14ac:dyDescent="0.3">
      <c r="A4418" s="1" t="s">
        <v>2941</v>
      </c>
      <c r="B4418" s="1" t="s">
        <v>2941</v>
      </c>
      <c r="C4418" s="1" t="s">
        <v>4164</v>
      </c>
      <c r="D4418" s="1">
        <v>104.4</v>
      </c>
      <c r="E4418" s="1" t="s">
        <v>4183</v>
      </c>
      <c r="F4418" s="1">
        <v>18</v>
      </c>
      <c r="G4418" s="1" t="str">
        <f t="shared" si="166"/>
        <v>18/58</v>
      </c>
      <c r="H4418" s="1">
        <v>1800</v>
      </c>
      <c r="I4418" s="1">
        <v>90</v>
      </c>
      <c r="J4418" s="1">
        <v>95</v>
      </c>
      <c r="K4418" s="1" t="s">
        <v>25</v>
      </c>
      <c r="L4418" s="1" t="s">
        <v>605</v>
      </c>
      <c r="M4418" s="1">
        <v>2013</v>
      </c>
      <c r="N4418" s="1">
        <v>42.843802192171999</v>
      </c>
      <c r="O4418" s="1">
        <v>-80.089476910673099</v>
      </c>
      <c r="Q4418" s="1" t="s">
        <v>4166</v>
      </c>
      <c r="R4418" s="1" t="s">
        <v>22</v>
      </c>
    </row>
    <row r="4419" spans="1:18" hidden="1" x14ac:dyDescent="0.3">
      <c r="A4419" s="1" t="s">
        <v>2941</v>
      </c>
      <c r="B4419" s="1" t="s">
        <v>2941</v>
      </c>
      <c r="C4419" s="1" t="s">
        <v>4164</v>
      </c>
      <c r="D4419" s="1">
        <v>104.4</v>
      </c>
      <c r="E4419" s="1" t="s">
        <v>4184</v>
      </c>
      <c r="F4419" s="1">
        <v>19</v>
      </c>
      <c r="G4419" s="1" t="str">
        <f t="shared" si="166"/>
        <v>19/58</v>
      </c>
      <c r="H4419" s="1">
        <v>1800</v>
      </c>
      <c r="I4419" s="1">
        <v>90</v>
      </c>
      <c r="J4419" s="1">
        <v>95</v>
      </c>
      <c r="K4419" s="1" t="s">
        <v>25</v>
      </c>
      <c r="L4419" s="1" t="s">
        <v>605</v>
      </c>
      <c r="M4419" s="1">
        <v>2013</v>
      </c>
      <c r="N4419" s="1">
        <v>42.842899315924903</v>
      </c>
      <c r="O4419" s="1">
        <v>-80.084239661861204</v>
      </c>
      <c r="Q4419" s="1" t="s">
        <v>4166</v>
      </c>
      <c r="R4419" s="1" t="s">
        <v>22</v>
      </c>
    </row>
    <row r="4420" spans="1:18" hidden="1" x14ac:dyDescent="0.3">
      <c r="A4420" s="1" t="s">
        <v>2941</v>
      </c>
      <c r="B4420" s="1" t="s">
        <v>2941</v>
      </c>
      <c r="C4420" s="1" t="s">
        <v>4164</v>
      </c>
      <c r="D4420" s="1">
        <v>104.4</v>
      </c>
      <c r="E4420" s="1" t="s">
        <v>4185</v>
      </c>
      <c r="F4420" s="1">
        <v>20</v>
      </c>
      <c r="G4420" s="1" t="str">
        <f t="shared" si="166"/>
        <v>20/58</v>
      </c>
      <c r="H4420" s="1">
        <v>1800</v>
      </c>
      <c r="I4420" s="1">
        <v>90</v>
      </c>
      <c r="J4420" s="1">
        <v>95</v>
      </c>
      <c r="K4420" s="1" t="s">
        <v>25</v>
      </c>
      <c r="L4420" s="1" t="s">
        <v>605</v>
      </c>
      <c r="M4420" s="1">
        <v>2013</v>
      </c>
      <c r="N4420" s="1">
        <v>42.832486061923497</v>
      </c>
      <c r="O4420" s="1">
        <v>-80.083055178969104</v>
      </c>
      <c r="Q4420" s="1" t="s">
        <v>4166</v>
      </c>
      <c r="R4420" s="1" t="s">
        <v>22</v>
      </c>
    </row>
    <row r="4421" spans="1:18" hidden="1" x14ac:dyDescent="0.3">
      <c r="A4421" s="1" t="s">
        <v>2941</v>
      </c>
      <c r="B4421" s="1" t="s">
        <v>2941</v>
      </c>
      <c r="C4421" s="1" t="s">
        <v>4164</v>
      </c>
      <c r="D4421" s="1">
        <v>104.4</v>
      </c>
      <c r="E4421" s="1" t="s">
        <v>4186</v>
      </c>
      <c r="F4421" s="1">
        <v>21</v>
      </c>
      <c r="G4421" s="1" t="str">
        <f t="shared" si="166"/>
        <v>21/58</v>
      </c>
      <c r="H4421" s="1">
        <v>1800</v>
      </c>
      <c r="I4421" s="1">
        <v>90</v>
      </c>
      <c r="J4421" s="1">
        <v>95</v>
      </c>
      <c r="K4421" s="1" t="s">
        <v>25</v>
      </c>
      <c r="L4421" s="1" t="s">
        <v>605</v>
      </c>
      <c r="M4421" s="1">
        <v>2013</v>
      </c>
      <c r="N4421" s="1">
        <v>42.833313594469701</v>
      </c>
      <c r="O4421" s="1">
        <v>-80.078331751257707</v>
      </c>
      <c r="Q4421" s="1" t="s">
        <v>4166</v>
      </c>
      <c r="R4421" s="1" t="s">
        <v>22</v>
      </c>
    </row>
    <row r="4422" spans="1:18" hidden="1" x14ac:dyDescent="0.3">
      <c r="A4422" s="1" t="s">
        <v>2941</v>
      </c>
      <c r="B4422" s="1" t="s">
        <v>2941</v>
      </c>
      <c r="C4422" s="1" t="s">
        <v>4164</v>
      </c>
      <c r="D4422" s="1">
        <v>104.4</v>
      </c>
      <c r="E4422" s="1" t="s">
        <v>4187</v>
      </c>
      <c r="F4422" s="1">
        <v>22</v>
      </c>
      <c r="G4422" s="1" t="str">
        <f t="shared" si="166"/>
        <v>22/58</v>
      </c>
      <c r="H4422" s="1">
        <v>1800</v>
      </c>
      <c r="I4422" s="1">
        <v>90</v>
      </c>
      <c r="J4422" s="1">
        <v>95</v>
      </c>
      <c r="K4422" s="1" t="s">
        <v>25</v>
      </c>
      <c r="L4422" s="1" t="s">
        <v>605</v>
      </c>
      <c r="M4422" s="1">
        <v>2013</v>
      </c>
      <c r="N4422" s="1">
        <v>42.847163499085099</v>
      </c>
      <c r="O4422" s="1">
        <v>-80.054372233101006</v>
      </c>
      <c r="Q4422" s="1" t="s">
        <v>4166</v>
      </c>
      <c r="R4422" s="1" t="s">
        <v>22</v>
      </c>
    </row>
    <row r="4423" spans="1:18" hidden="1" x14ac:dyDescent="0.3">
      <c r="A4423" s="1" t="s">
        <v>2941</v>
      </c>
      <c r="B4423" s="1" t="s">
        <v>2941</v>
      </c>
      <c r="C4423" s="1" t="s">
        <v>4164</v>
      </c>
      <c r="D4423" s="1">
        <v>104.4</v>
      </c>
      <c r="E4423" s="1" t="s">
        <v>4188</v>
      </c>
      <c r="F4423" s="1">
        <v>23</v>
      </c>
      <c r="G4423" s="1" t="str">
        <f t="shared" si="166"/>
        <v>23/58</v>
      </c>
      <c r="H4423" s="1">
        <v>1800</v>
      </c>
      <c r="I4423" s="1">
        <v>90</v>
      </c>
      <c r="J4423" s="1">
        <v>95</v>
      </c>
      <c r="K4423" s="1" t="s">
        <v>25</v>
      </c>
      <c r="L4423" s="1" t="s">
        <v>605</v>
      </c>
      <c r="M4423" s="1">
        <v>2013</v>
      </c>
      <c r="N4423" s="1">
        <v>42.844531898667398</v>
      </c>
      <c r="O4423" s="1">
        <v>-80.053711806834301</v>
      </c>
      <c r="Q4423" s="1" t="s">
        <v>4166</v>
      </c>
      <c r="R4423" s="1" t="s">
        <v>22</v>
      </c>
    </row>
    <row r="4424" spans="1:18" hidden="1" x14ac:dyDescent="0.3">
      <c r="A4424" s="1" t="s">
        <v>2941</v>
      </c>
      <c r="B4424" s="1" t="s">
        <v>2941</v>
      </c>
      <c r="C4424" s="1" t="s">
        <v>4164</v>
      </c>
      <c r="D4424" s="1">
        <v>104.4</v>
      </c>
      <c r="E4424" s="1" t="s">
        <v>4189</v>
      </c>
      <c r="F4424" s="1">
        <v>24</v>
      </c>
      <c r="G4424" s="1" t="str">
        <f t="shared" si="166"/>
        <v>24/58</v>
      </c>
      <c r="H4424" s="1">
        <v>1800</v>
      </c>
      <c r="I4424" s="1">
        <v>90</v>
      </c>
      <c r="J4424" s="1">
        <v>95</v>
      </c>
      <c r="K4424" s="1" t="s">
        <v>25</v>
      </c>
      <c r="L4424" s="1" t="s">
        <v>605</v>
      </c>
      <c r="M4424" s="1">
        <v>2013</v>
      </c>
      <c r="N4424" s="1">
        <v>42.849892558130598</v>
      </c>
      <c r="O4424" s="1">
        <v>-80.037173777531805</v>
      </c>
      <c r="Q4424" s="1" t="s">
        <v>4166</v>
      </c>
      <c r="R4424" s="1" t="s">
        <v>22</v>
      </c>
    </row>
    <row r="4425" spans="1:18" hidden="1" x14ac:dyDescent="0.3">
      <c r="A4425" s="1" t="s">
        <v>2941</v>
      </c>
      <c r="B4425" s="1" t="s">
        <v>2941</v>
      </c>
      <c r="C4425" s="1" t="s">
        <v>4164</v>
      </c>
      <c r="D4425" s="1">
        <v>104.4</v>
      </c>
      <c r="E4425" s="1" t="s">
        <v>4190</v>
      </c>
      <c r="F4425" s="1">
        <v>25</v>
      </c>
      <c r="G4425" s="1" t="str">
        <f t="shared" si="166"/>
        <v>25/58</v>
      </c>
      <c r="H4425" s="1">
        <v>1800</v>
      </c>
      <c r="I4425" s="1">
        <v>90</v>
      </c>
      <c r="J4425" s="1">
        <v>95</v>
      </c>
      <c r="K4425" s="1" t="s">
        <v>25</v>
      </c>
      <c r="L4425" s="1" t="s">
        <v>605</v>
      </c>
      <c r="M4425" s="1">
        <v>2013</v>
      </c>
      <c r="N4425" s="1">
        <v>42.854638234279101</v>
      </c>
      <c r="O4425" s="1">
        <v>-80.015900619610704</v>
      </c>
      <c r="Q4425" s="1" t="s">
        <v>4166</v>
      </c>
      <c r="R4425" s="1" t="s">
        <v>22</v>
      </c>
    </row>
    <row r="4426" spans="1:18" hidden="1" x14ac:dyDescent="0.3">
      <c r="A4426" s="1" t="s">
        <v>2941</v>
      </c>
      <c r="B4426" s="1" t="s">
        <v>2941</v>
      </c>
      <c r="C4426" s="1" t="s">
        <v>4164</v>
      </c>
      <c r="D4426" s="1">
        <v>104.4</v>
      </c>
      <c r="E4426" s="1" t="s">
        <v>4191</v>
      </c>
      <c r="F4426" s="1">
        <v>26</v>
      </c>
      <c r="G4426" s="1" t="str">
        <f t="shared" si="166"/>
        <v>26/58</v>
      </c>
      <c r="H4426" s="1">
        <v>1800</v>
      </c>
      <c r="I4426" s="1">
        <v>90</v>
      </c>
      <c r="J4426" s="1">
        <v>95</v>
      </c>
      <c r="K4426" s="1" t="s">
        <v>25</v>
      </c>
      <c r="L4426" s="1" t="s">
        <v>605</v>
      </c>
      <c r="M4426" s="1">
        <v>2013</v>
      </c>
      <c r="N4426" s="1">
        <v>42.855416610417599</v>
      </c>
      <c r="O4426" s="1">
        <v>-80.009007371019493</v>
      </c>
      <c r="Q4426" s="1" t="s">
        <v>4166</v>
      </c>
      <c r="R4426" s="1" t="s">
        <v>22</v>
      </c>
    </row>
    <row r="4427" spans="1:18" hidden="1" x14ac:dyDescent="0.3">
      <c r="A4427" s="1" t="s">
        <v>2941</v>
      </c>
      <c r="B4427" s="1" t="s">
        <v>2941</v>
      </c>
      <c r="C4427" s="1" t="s">
        <v>4164</v>
      </c>
      <c r="D4427" s="1">
        <v>104.4</v>
      </c>
      <c r="E4427" s="1" t="s">
        <v>4192</v>
      </c>
      <c r="F4427" s="1">
        <v>27</v>
      </c>
      <c r="G4427" s="1" t="str">
        <f t="shared" si="166"/>
        <v>27/58</v>
      </c>
      <c r="H4427" s="1">
        <v>1800</v>
      </c>
      <c r="I4427" s="1">
        <v>90</v>
      </c>
      <c r="J4427" s="1">
        <v>95</v>
      </c>
      <c r="K4427" s="1" t="s">
        <v>25</v>
      </c>
      <c r="L4427" s="1" t="s">
        <v>605</v>
      </c>
      <c r="M4427" s="1">
        <v>2013</v>
      </c>
      <c r="N4427" s="1">
        <v>42.854352189124</v>
      </c>
      <c r="O4427" s="1">
        <v>-80.005423313201206</v>
      </c>
      <c r="Q4427" s="1" t="s">
        <v>4166</v>
      </c>
      <c r="R4427" s="1" t="s">
        <v>22</v>
      </c>
    </row>
    <row r="4428" spans="1:18" hidden="1" x14ac:dyDescent="0.3">
      <c r="A4428" s="1" t="s">
        <v>2941</v>
      </c>
      <c r="B4428" s="1" t="s">
        <v>2941</v>
      </c>
      <c r="C4428" s="1" t="s">
        <v>4164</v>
      </c>
      <c r="D4428" s="1">
        <v>104.4</v>
      </c>
      <c r="E4428" s="1" t="s">
        <v>4193</v>
      </c>
      <c r="F4428" s="1">
        <v>28</v>
      </c>
      <c r="G4428" s="1" t="str">
        <f t="shared" si="166"/>
        <v>28/58</v>
      </c>
      <c r="H4428" s="1">
        <v>1800</v>
      </c>
      <c r="I4428" s="1">
        <v>90</v>
      </c>
      <c r="J4428" s="1">
        <v>95</v>
      </c>
      <c r="K4428" s="1" t="s">
        <v>25</v>
      </c>
      <c r="L4428" s="1" t="s">
        <v>605</v>
      </c>
      <c r="M4428" s="1">
        <v>2013</v>
      </c>
      <c r="N4428" s="1">
        <v>42.860352433155299</v>
      </c>
      <c r="O4428" s="1">
        <v>-79.974166117774999</v>
      </c>
      <c r="Q4428" s="1" t="s">
        <v>4166</v>
      </c>
      <c r="R4428" s="1" t="s">
        <v>22</v>
      </c>
    </row>
    <row r="4429" spans="1:18" hidden="1" x14ac:dyDescent="0.3">
      <c r="A4429" s="1" t="s">
        <v>2941</v>
      </c>
      <c r="B4429" s="1" t="s">
        <v>2941</v>
      </c>
      <c r="C4429" s="1" t="s">
        <v>4164</v>
      </c>
      <c r="D4429" s="1">
        <v>104.4</v>
      </c>
      <c r="E4429" s="1" t="s">
        <v>4194</v>
      </c>
      <c r="F4429" s="1">
        <v>29</v>
      </c>
      <c r="G4429" s="1" t="str">
        <f t="shared" si="166"/>
        <v>29/58</v>
      </c>
      <c r="H4429" s="1">
        <v>1800</v>
      </c>
      <c r="I4429" s="1">
        <v>90</v>
      </c>
      <c r="J4429" s="1">
        <v>95</v>
      </c>
      <c r="K4429" s="1" t="s">
        <v>25</v>
      </c>
      <c r="L4429" s="1" t="s">
        <v>605</v>
      </c>
      <c r="M4429" s="1">
        <v>2013</v>
      </c>
      <c r="N4429" s="1">
        <v>42.840437249011998</v>
      </c>
      <c r="O4429" s="1">
        <v>-80.022368539400503</v>
      </c>
      <c r="Q4429" s="1" t="s">
        <v>4166</v>
      </c>
      <c r="R4429" s="1" t="s">
        <v>22</v>
      </c>
    </row>
    <row r="4430" spans="1:18" hidden="1" x14ac:dyDescent="0.3">
      <c r="A4430" s="1" t="s">
        <v>2941</v>
      </c>
      <c r="B4430" s="1" t="s">
        <v>2941</v>
      </c>
      <c r="C4430" s="1" t="s">
        <v>4164</v>
      </c>
      <c r="D4430" s="1">
        <v>104.4</v>
      </c>
      <c r="E4430" s="1" t="s">
        <v>4195</v>
      </c>
      <c r="F4430" s="1">
        <v>30</v>
      </c>
      <c r="G4430" s="1" t="str">
        <f t="shared" si="166"/>
        <v>30/58</v>
      </c>
      <c r="H4430" s="1">
        <v>1800</v>
      </c>
      <c r="I4430" s="1">
        <v>90</v>
      </c>
      <c r="J4430" s="1">
        <v>95</v>
      </c>
      <c r="K4430" s="1" t="s">
        <v>25</v>
      </c>
      <c r="L4430" s="1" t="s">
        <v>605</v>
      </c>
      <c r="M4430" s="1">
        <v>2013</v>
      </c>
      <c r="N4430" s="1">
        <v>42.836546451574002</v>
      </c>
      <c r="O4430" s="1">
        <v>-80.019205709975395</v>
      </c>
      <c r="Q4430" s="1" t="s">
        <v>4166</v>
      </c>
      <c r="R4430" s="1" t="s">
        <v>22</v>
      </c>
    </row>
    <row r="4431" spans="1:18" hidden="1" x14ac:dyDescent="0.3">
      <c r="A4431" s="1" t="s">
        <v>2941</v>
      </c>
      <c r="B4431" s="1" t="s">
        <v>2941</v>
      </c>
      <c r="C4431" s="1" t="s">
        <v>4164</v>
      </c>
      <c r="D4431" s="1">
        <v>104.4</v>
      </c>
      <c r="E4431" s="1" t="s">
        <v>4196</v>
      </c>
      <c r="F4431" s="1">
        <v>31</v>
      </c>
      <c r="G4431" s="1" t="str">
        <f t="shared" si="166"/>
        <v>31/58</v>
      </c>
      <c r="H4431" s="1">
        <v>1800</v>
      </c>
      <c r="I4431" s="1">
        <v>90</v>
      </c>
      <c r="J4431" s="1">
        <v>95</v>
      </c>
      <c r="K4431" s="1" t="s">
        <v>25</v>
      </c>
      <c r="L4431" s="1" t="s">
        <v>605</v>
      </c>
      <c r="M4431" s="1">
        <v>2013</v>
      </c>
      <c r="N4431" s="1">
        <v>42.843762228254697</v>
      </c>
      <c r="O4431" s="1">
        <v>-80.000173557744901</v>
      </c>
      <c r="Q4431" s="1" t="s">
        <v>4166</v>
      </c>
      <c r="R4431" s="1" t="s">
        <v>22</v>
      </c>
    </row>
    <row r="4432" spans="1:18" hidden="1" x14ac:dyDescent="0.3">
      <c r="A4432" s="1" t="s">
        <v>2941</v>
      </c>
      <c r="B4432" s="1" t="s">
        <v>2941</v>
      </c>
      <c r="C4432" s="1" t="s">
        <v>4164</v>
      </c>
      <c r="D4432" s="1">
        <v>104.4</v>
      </c>
      <c r="E4432" s="1" t="s">
        <v>4197</v>
      </c>
      <c r="F4432" s="1">
        <v>32</v>
      </c>
      <c r="G4432" s="1" t="str">
        <f t="shared" si="166"/>
        <v>32/58</v>
      </c>
      <c r="H4432" s="1">
        <v>1800</v>
      </c>
      <c r="I4432" s="1">
        <v>90</v>
      </c>
      <c r="J4432" s="1">
        <v>95</v>
      </c>
      <c r="K4432" s="1" t="s">
        <v>25</v>
      </c>
      <c r="L4432" s="1" t="s">
        <v>605</v>
      </c>
      <c r="M4432" s="1">
        <v>2013</v>
      </c>
      <c r="N4432" s="1">
        <v>42.841539432569803</v>
      </c>
      <c r="O4432" s="1">
        <v>-79.998363537866595</v>
      </c>
      <c r="Q4432" s="1" t="s">
        <v>4166</v>
      </c>
      <c r="R4432" s="1" t="s">
        <v>22</v>
      </c>
    </row>
    <row r="4433" spans="1:18" hidden="1" x14ac:dyDescent="0.3">
      <c r="A4433" s="1" t="s">
        <v>2941</v>
      </c>
      <c r="B4433" s="1" t="s">
        <v>2941</v>
      </c>
      <c r="C4433" s="1" t="s">
        <v>4164</v>
      </c>
      <c r="D4433" s="1">
        <v>104.4</v>
      </c>
      <c r="E4433" s="1" t="s">
        <v>4198</v>
      </c>
      <c r="F4433" s="1">
        <v>33</v>
      </c>
      <c r="G4433" s="1" t="str">
        <f t="shared" ref="G4433:G4458" si="167">F4433&amp;"/"&amp;58</f>
        <v>33/58</v>
      </c>
      <c r="H4433" s="1">
        <v>1800</v>
      </c>
      <c r="I4433" s="1">
        <v>90</v>
      </c>
      <c r="J4433" s="1">
        <v>95</v>
      </c>
      <c r="K4433" s="1" t="s">
        <v>25</v>
      </c>
      <c r="L4433" s="1" t="s">
        <v>605</v>
      </c>
      <c r="M4433" s="1">
        <v>2013</v>
      </c>
      <c r="N4433" s="1">
        <v>42.845601062638899</v>
      </c>
      <c r="O4433" s="1">
        <v>-79.993286592641695</v>
      </c>
      <c r="Q4433" s="1" t="s">
        <v>4166</v>
      </c>
      <c r="R4433" s="1" t="s">
        <v>22</v>
      </c>
    </row>
    <row r="4434" spans="1:18" hidden="1" x14ac:dyDescent="0.3">
      <c r="A4434" s="1" t="s">
        <v>2941</v>
      </c>
      <c r="B4434" s="1" t="s">
        <v>2941</v>
      </c>
      <c r="C4434" s="1" t="s">
        <v>4164</v>
      </c>
      <c r="D4434" s="1">
        <v>104.4</v>
      </c>
      <c r="E4434" s="1" t="s">
        <v>4199</v>
      </c>
      <c r="F4434" s="1">
        <v>34</v>
      </c>
      <c r="G4434" s="1" t="str">
        <f t="shared" si="167"/>
        <v>34/58</v>
      </c>
      <c r="H4434" s="1">
        <v>1800</v>
      </c>
      <c r="I4434" s="1">
        <v>90</v>
      </c>
      <c r="J4434" s="1">
        <v>95</v>
      </c>
      <c r="K4434" s="1" t="s">
        <v>25</v>
      </c>
      <c r="L4434" s="1" t="s">
        <v>605</v>
      </c>
      <c r="M4434" s="1">
        <v>2013</v>
      </c>
      <c r="N4434" s="1">
        <v>42.847119867826898</v>
      </c>
      <c r="O4434" s="1">
        <v>-79.977098743580896</v>
      </c>
      <c r="Q4434" s="1" t="s">
        <v>4166</v>
      </c>
      <c r="R4434" s="1" t="s">
        <v>22</v>
      </c>
    </row>
    <row r="4435" spans="1:18" hidden="1" x14ac:dyDescent="0.3">
      <c r="A4435" s="1" t="s">
        <v>2941</v>
      </c>
      <c r="B4435" s="1" t="s">
        <v>2941</v>
      </c>
      <c r="C4435" s="1" t="s">
        <v>4164</v>
      </c>
      <c r="D4435" s="1">
        <v>104.4</v>
      </c>
      <c r="E4435" s="1" t="s">
        <v>4200</v>
      </c>
      <c r="F4435" s="1">
        <v>35</v>
      </c>
      <c r="G4435" s="1" t="str">
        <f t="shared" si="167"/>
        <v>35/58</v>
      </c>
      <c r="H4435" s="1">
        <v>1800</v>
      </c>
      <c r="I4435" s="1">
        <v>90</v>
      </c>
      <c r="J4435" s="1">
        <v>95</v>
      </c>
      <c r="K4435" s="1" t="s">
        <v>25</v>
      </c>
      <c r="L4435" s="1" t="s">
        <v>605</v>
      </c>
      <c r="M4435" s="1">
        <v>2013</v>
      </c>
      <c r="N4435" s="1">
        <v>42.845291759262899</v>
      </c>
      <c r="O4435" s="1">
        <v>-79.961067103490706</v>
      </c>
      <c r="Q4435" s="1" t="s">
        <v>4166</v>
      </c>
      <c r="R4435" s="1" t="s">
        <v>22</v>
      </c>
    </row>
    <row r="4436" spans="1:18" hidden="1" x14ac:dyDescent="0.3">
      <c r="A4436" s="1" t="s">
        <v>2941</v>
      </c>
      <c r="B4436" s="1" t="s">
        <v>2941</v>
      </c>
      <c r="C4436" s="1" t="s">
        <v>4164</v>
      </c>
      <c r="D4436" s="1">
        <v>104.4</v>
      </c>
      <c r="E4436" s="1" t="s">
        <v>4201</v>
      </c>
      <c r="F4436" s="1">
        <v>36</v>
      </c>
      <c r="G4436" s="1" t="str">
        <f t="shared" si="167"/>
        <v>36/58</v>
      </c>
      <c r="H4436" s="1">
        <v>1800</v>
      </c>
      <c r="I4436" s="1">
        <v>90</v>
      </c>
      <c r="J4436" s="1">
        <v>95</v>
      </c>
      <c r="K4436" s="1" t="s">
        <v>25</v>
      </c>
      <c r="L4436" s="1" t="s">
        <v>605</v>
      </c>
      <c r="M4436" s="1">
        <v>2013</v>
      </c>
      <c r="N4436" s="1">
        <v>42.848086292509599</v>
      </c>
      <c r="O4436" s="1">
        <v>-79.956058051112905</v>
      </c>
      <c r="Q4436" s="1" t="s">
        <v>4166</v>
      </c>
      <c r="R4436" s="1" t="s">
        <v>22</v>
      </c>
    </row>
    <row r="4437" spans="1:18" hidden="1" x14ac:dyDescent="0.3">
      <c r="A4437" s="1" t="s">
        <v>2941</v>
      </c>
      <c r="B4437" s="1" t="s">
        <v>2941</v>
      </c>
      <c r="C4437" s="1" t="s">
        <v>4164</v>
      </c>
      <c r="D4437" s="1">
        <v>104.4</v>
      </c>
      <c r="E4437" s="1" t="s">
        <v>4202</v>
      </c>
      <c r="F4437" s="1">
        <v>37</v>
      </c>
      <c r="G4437" s="1" t="str">
        <f t="shared" si="167"/>
        <v>37/58</v>
      </c>
      <c r="H4437" s="1">
        <v>1800</v>
      </c>
      <c r="I4437" s="1">
        <v>90</v>
      </c>
      <c r="J4437" s="1">
        <v>95</v>
      </c>
      <c r="K4437" s="1" t="s">
        <v>25</v>
      </c>
      <c r="L4437" s="1" t="s">
        <v>605</v>
      </c>
      <c r="M4437" s="1">
        <v>2013</v>
      </c>
      <c r="N4437" s="1">
        <v>42.846235272045298</v>
      </c>
      <c r="O4437" s="1">
        <v>-79.953951443088201</v>
      </c>
      <c r="Q4437" s="1" t="s">
        <v>4166</v>
      </c>
      <c r="R4437" s="1" t="s">
        <v>22</v>
      </c>
    </row>
    <row r="4438" spans="1:18" hidden="1" x14ac:dyDescent="0.3">
      <c r="A4438" s="1" t="s">
        <v>2941</v>
      </c>
      <c r="B4438" s="1" t="s">
        <v>2941</v>
      </c>
      <c r="C4438" s="1" t="s">
        <v>4164</v>
      </c>
      <c r="D4438" s="1">
        <v>104.4</v>
      </c>
      <c r="E4438" s="1" t="s">
        <v>4203</v>
      </c>
      <c r="F4438" s="1">
        <v>38</v>
      </c>
      <c r="G4438" s="1" t="str">
        <f t="shared" si="167"/>
        <v>38/58</v>
      </c>
      <c r="H4438" s="1">
        <v>1800</v>
      </c>
      <c r="I4438" s="1">
        <v>90</v>
      </c>
      <c r="J4438" s="1">
        <v>95</v>
      </c>
      <c r="K4438" s="1" t="s">
        <v>25</v>
      </c>
      <c r="L4438" s="1" t="s">
        <v>605</v>
      </c>
      <c r="M4438" s="1">
        <v>2013</v>
      </c>
      <c r="N4438" s="1">
        <v>42.826965610443402</v>
      </c>
      <c r="O4438" s="1">
        <v>-80.028019142280598</v>
      </c>
      <c r="Q4438" s="1" t="s">
        <v>4166</v>
      </c>
      <c r="R4438" s="1" t="s">
        <v>22</v>
      </c>
    </row>
    <row r="4439" spans="1:18" hidden="1" x14ac:dyDescent="0.3">
      <c r="A4439" s="1" t="s">
        <v>2941</v>
      </c>
      <c r="B4439" s="1" t="s">
        <v>2941</v>
      </c>
      <c r="C4439" s="1" t="s">
        <v>4164</v>
      </c>
      <c r="D4439" s="1">
        <v>104.4</v>
      </c>
      <c r="E4439" s="1" t="s">
        <v>4204</v>
      </c>
      <c r="F4439" s="1">
        <v>39</v>
      </c>
      <c r="G4439" s="1" t="str">
        <f t="shared" si="167"/>
        <v>39/58</v>
      </c>
      <c r="H4439" s="1">
        <v>1800</v>
      </c>
      <c r="I4439" s="1">
        <v>90</v>
      </c>
      <c r="J4439" s="1">
        <v>95</v>
      </c>
      <c r="K4439" s="1" t="s">
        <v>25</v>
      </c>
      <c r="L4439" s="1" t="s">
        <v>605</v>
      </c>
      <c r="M4439" s="1">
        <v>2013</v>
      </c>
      <c r="N4439" s="1">
        <v>42.823264312539699</v>
      </c>
      <c r="O4439" s="1">
        <v>-80.026923017690905</v>
      </c>
      <c r="Q4439" s="1" t="s">
        <v>4166</v>
      </c>
      <c r="R4439" s="1" t="s">
        <v>22</v>
      </c>
    </row>
    <row r="4440" spans="1:18" hidden="1" x14ac:dyDescent="0.3">
      <c r="A4440" s="1" t="s">
        <v>2941</v>
      </c>
      <c r="B4440" s="1" t="s">
        <v>2941</v>
      </c>
      <c r="C4440" s="1" t="s">
        <v>4164</v>
      </c>
      <c r="D4440" s="1">
        <v>104.4</v>
      </c>
      <c r="E4440" s="1" t="s">
        <v>4205</v>
      </c>
      <c r="F4440" s="1">
        <v>40</v>
      </c>
      <c r="G4440" s="1" t="str">
        <f t="shared" si="167"/>
        <v>40/58</v>
      </c>
      <c r="H4440" s="1">
        <v>1800</v>
      </c>
      <c r="I4440" s="1">
        <v>90</v>
      </c>
      <c r="J4440" s="1">
        <v>95</v>
      </c>
      <c r="K4440" s="1" t="s">
        <v>25</v>
      </c>
      <c r="L4440" s="1" t="s">
        <v>605</v>
      </c>
      <c r="M4440" s="1">
        <v>2013</v>
      </c>
      <c r="N4440" s="1">
        <v>42.827940415727099</v>
      </c>
      <c r="O4440" s="1">
        <v>-80.021779438925805</v>
      </c>
      <c r="Q4440" s="1" t="s">
        <v>4166</v>
      </c>
      <c r="R4440" s="1" t="s">
        <v>22</v>
      </c>
    </row>
    <row r="4441" spans="1:18" hidden="1" x14ac:dyDescent="0.3">
      <c r="A4441" s="1" t="s">
        <v>2941</v>
      </c>
      <c r="B4441" s="1" t="s">
        <v>2941</v>
      </c>
      <c r="C4441" s="1" t="s">
        <v>4164</v>
      </c>
      <c r="D4441" s="1">
        <v>104.4</v>
      </c>
      <c r="E4441" s="1" t="s">
        <v>4206</v>
      </c>
      <c r="F4441" s="1">
        <v>41</v>
      </c>
      <c r="G4441" s="1" t="str">
        <f t="shared" si="167"/>
        <v>41/58</v>
      </c>
      <c r="H4441" s="1">
        <v>1800</v>
      </c>
      <c r="I4441" s="1">
        <v>90</v>
      </c>
      <c r="J4441" s="1">
        <v>95</v>
      </c>
      <c r="K4441" s="1" t="s">
        <v>25</v>
      </c>
      <c r="L4441" s="1" t="s">
        <v>605</v>
      </c>
      <c r="M4441" s="1">
        <v>2013</v>
      </c>
      <c r="N4441" s="1">
        <v>42.828296091327402</v>
      </c>
      <c r="O4441" s="1">
        <v>-80.015981539728799</v>
      </c>
      <c r="Q4441" s="1" t="s">
        <v>4166</v>
      </c>
      <c r="R4441" s="1" t="s">
        <v>22</v>
      </c>
    </row>
    <row r="4442" spans="1:18" hidden="1" x14ac:dyDescent="0.3">
      <c r="A4442" s="1" t="s">
        <v>2941</v>
      </c>
      <c r="B4442" s="1" t="s">
        <v>2941</v>
      </c>
      <c r="C4442" s="1" t="s">
        <v>4164</v>
      </c>
      <c r="D4442" s="1">
        <v>104.4</v>
      </c>
      <c r="E4442" s="1" t="s">
        <v>4207</v>
      </c>
      <c r="F4442" s="1">
        <v>42</v>
      </c>
      <c r="G4442" s="1" t="str">
        <f t="shared" si="167"/>
        <v>42/58</v>
      </c>
      <c r="H4442" s="1">
        <v>1800</v>
      </c>
      <c r="I4442" s="1">
        <v>90</v>
      </c>
      <c r="J4442" s="1">
        <v>95</v>
      </c>
      <c r="K4442" s="1" t="s">
        <v>25</v>
      </c>
      <c r="L4442" s="1" t="s">
        <v>605</v>
      </c>
      <c r="M4442" s="1">
        <v>2013</v>
      </c>
      <c r="N4442" s="1">
        <v>42.8266173063625</v>
      </c>
      <c r="O4442" s="1">
        <v>-80.009916427608502</v>
      </c>
      <c r="Q4442" s="1" t="s">
        <v>4166</v>
      </c>
      <c r="R4442" s="1" t="s">
        <v>22</v>
      </c>
    </row>
    <row r="4443" spans="1:18" hidden="1" x14ac:dyDescent="0.3">
      <c r="A4443" s="1" t="s">
        <v>2941</v>
      </c>
      <c r="B4443" s="1" t="s">
        <v>2941</v>
      </c>
      <c r="C4443" s="1" t="s">
        <v>4164</v>
      </c>
      <c r="D4443" s="1">
        <v>104.4</v>
      </c>
      <c r="E4443" s="1" t="s">
        <v>4208</v>
      </c>
      <c r="F4443" s="1">
        <v>43</v>
      </c>
      <c r="G4443" s="1" t="str">
        <f t="shared" si="167"/>
        <v>43/58</v>
      </c>
      <c r="H4443" s="1">
        <v>1800</v>
      </c>
      <c r="I4443" s="1">
        <v>90</v>
      </c>
      <c r="J4443" s="1">
        <v>95</v>
      </c>
      <c r="K4443" s="1" t="s">
        <v>25</v>
      </c>
      <c r="L4443" s="1" t="s">
        <v>605</v>
      </c>
      <c r="M4443" s="1">
        <v>2013</v>
      </c>
      <c r="N4443" s="1">
        <v>42.814885484598101</v>
      </c>
      <c r="O4443" s="1">
        <v>-80.011064526646095</v>
      </c>
      <c r="Q4443" s="1" t="s">
        <v>4166</v>
      </c>
      <c r="R4443" s="1" t="s">
        <v>22</v>
      </c>
    </row>
    <row r="4444" spans="1:18" hidden="1" x14ac:dyDescent="0.3">
      <c r="A4444" s="1" t="s">
        <v>2941</v>
      </c>
      <c r="B4444" s="1" t="s">
        <v>2941</v>
      </c>
      <c r="C4444" s="1" t="s">
        <v>4164</v>
      </c>
      <c r="D4444" s="1">
        <v>104.4</v>
      </c>
      <c r="E4444" s="1" t="s">
        <v>4209</v>
      </c>
      <c r="F4444" s="1">
        <v>44</v>
      </c>
      <c r="G4444" s="1" t="str">
        <f t="shared" si="167"/>
        <v>44/58</v>
      </c>
      <c r="H4444" s="1">
        <v>1800</v>
      </c>
      <c r="I4444" s="1">
        <v>90</v>
      </c>
      <c r="J4444" s="1">
        <v>95</v>
      </c>
      <c r="K4444" s="1" t="s">
        <v>25</v>
      </c>
      <c r="L4444" s="1" t="s">
        <v>605</v>
      </c>
      <c r="M4444" s="1">
        <v>2013</v>
      </c>
      <c r="N4444" s="1">
        <v>42.808723687301097</v>
      </c>
      <c r="O4444" s="1">
        <v>-80.011528904959107</v>
      </c>
      <c r="Q4444" s="1" t="s">
        <v>4166</v>
      </c>
      <c r="R4444" s="1" t="s">
        <v>22</v>
      </c>
    </row>
    <row r="4445" spans="1:18" hidden="1" x14ac:dyDescent="0.3">
      <c r="A4445" s="1" t="s">
        <v>2941</v>
      </c>
      <c r="B4445" s="1" t="s">
        <v>2941</v>
      </c>
      <c r="C4445" s="1" t="s">
        <v>4164</v>
      </c>
      <c r="D4445" s="1">
        <v>104.4</v>
      </c>
      <c r="E4445" s="1" t="s">
        <v>4210</v>
      </c>
      <c r="F4445" s="1">
        <v>45</v>
      </c>
      <c r="G4445" s="1" t="str">
        <f t="shared" si="167"/>
        <v>45/58</v>
      </c>
      <c r="H4445" s="1">
        <v>1800</v>
      </c>
      <c r="I4445" s="1">
        <v>90</v>
      </c>
      <c r="J4445" s="1">
        <v>95</v>
      </c>
      <c r="K4445" s="1" t="s">
        <v>25</v>
      </c>
      <c r="L4445" s="1" t="s">
        <v>605</v>
      </c>
      <c r="M4445" s="1">
        <v>2013</v>
      </c>
      <c r="N4445" s="1">
        <v>42.814969431561103</v>
      </c>
      <c r="O4445" s="1">
        <v>-80.006514964784103</v>
      </c>
      <c r="Q4445" s="1" t="s">
        <v>4166</v>
      </c>
      <c r="R4445" s="1" t="s">
        <v>22</v>
      </c>
    </row>
    <row r="4446" spans="1:18" hidden="1" x14ac:dyDescent="0.3">
      <c r="A4446" s="1" t="s">
        <v>2941</v>
      </c>
      <c r="B4446" s="1" t="s">
        <v>2941</v>
      </c>
      <c r="C4446" s="1" t="s">
        <v>4164</v>
      </c>
      <c r="D4446" s="1">
        <v>104.4</v>
      </c>
      <c r="E4446" s="1" t="s">
        <v>4211</v>
      </c>
      <c r="F4446" s="1">
        <v>46</v>
      </c>
      <c r="G4446" s="1" t="str">
        <f t="shared" si="167"/>
        <v>46/58</v>
      </c>
      <c r="H4446" s="1">
        <v>1800</v>
      </c>
      <c r="I4446" s="1">
        <v>90</v>
      </c>
      <c r="J4446" s="1">
        <v>95</v>
      </c>
      <c r="K4446" s="1" t="s">
        <v>25</v>
      </c>
      <c r="L4446" s="1" t="s">
        <v>605</v>
      </c>
      <c r="M4446" s="1">
        <v>2013</v>
      </c>
      <c r="N4446" s="1">
        <v>42.812202797113102</v>
      </c>
      <c r="O4446" s="1">
        <v>-80.007466176691594</v>
      </c>
      <c r="Q4446" s="1" t="s">
        <v>4166</v>
      </c>
      <c r="R4446" s="1" t="s">
        <v>22</v>
      </c>
    </row>
    <row r="4447" spans="1:18" hidden="1" x14ac:dyDescent="0.3">
      <c r="A4447" s="1" t="s">
        <v>2941</v>
      </c>
      <c r="B4447" s="1" t="s">
        <v>2941</v>
      </c>
      <c r="C4447" s="1" t="s">
        <v>4164</v>
      </c>
      <c r="D4447" s="1">
        <v>104.4</v>
      </c>
      <c r="E4447" s="1" t="s">
        <v>4212</v>
      </c>
      <c r="F4447" s="1">
        <v>47</v>
      </c>
      <c r="G4447" s="1" t="str">
        <f t="shared" si="167"/>
        <v>47/58</v>
      </c>
      <c r="H4447" s="1">
        <v>1800</v>
      </c>
      <c r="I4447" s="1">
        <v>90</v>
      </c>
      <c r="J4447" s="1">
        <v>95</v>
      </c>
      <c r="K4447" s="1" t="s">
        <v>25</v>
      </c>
      <c r="L4447" s="1" t="s">
        <v>605</v>
      </c>
      <c r="M4447" s="1">
        <v>2013</v>
      </c>
      <c r="N4447" s="1">
        <v>42.807677273372597</v>
      </c>
      <c r="O4447" s="1">
        <v>-80.006219673413597</v>
      </c>
      <c r="Q4447" s="1" t="s">
        <v>4166</v>
      </c>
      <c r="R4447" s="1" t="s">
        <v>22</v>
      </c>
    </row>
    <row r="4448" spans="1:18" hidden="1" x14ac:dyDescent="0.3">
      <c r="A4448" s="1" t="s">
        <v>2941</v>
      </c>
      <c r="B4448" s="1" t="s">
        <v>2941</v>
      </c>
      <c r="C4448" s="1" t="s">
        <v>4164</v>
      </c>
      <c r="D4448" s="1">
        <v>104.4</v>
      </c>
      <c r="E4448" s="1" t="s">
        <v>4213</v>
      </c>
      <c r="F4448" s="1">
        <v>48</v>
      </c>
      <c r="G4448" s="1" t="str">
        <f t="shared" si="167"/>
        <v>48/58</v>
      </c>
      <c r="H4448" s="1">
        <v>1800</v>
      </c>
      <c r="I4448" s="1">
        <v>90</v>
      </c>
      <c r="J4448" s="1">
        <v>95</v>
      </c>
      <c r="K4448" s="1" t="s">
        <v>25</v>
      </c>
      <c r="L4448" s="1" t="s">
        <v>605</v>
      </c>
      <c r="M4448" s="1">
        <v>2013</v>
      </c>
      <c r="N4448" s="1">
        <v>42.816735274803399</v>
      </c>
      <c r="O4448" s="1">
        <v>-80.000401300027704</v>
      </c>
      <c r="Q4448" s="1" t="s">
        <v>4166</v>
      </c>
      <c r="R4448" s="1" t="s">
        <v>22</v>
      </c>
    </row>
    <row r="4449" spans="1:18" hidden="1" x14ac:dyDescent="0.3">
      <c r="A4449" s="1" t="s">
        <v>2941</v>
      </c>
      <c r="B4449" s="1" t="s">
        <v>2941</v>
      </c>
      <c r="C4449" s="1" t="s">
        <v>4164</v>
      </c>
      <c r="D4449" s="1">
        <v>104.4</v>
      </c>
      <c r="E4449" s="1" t="s">
        <v>4214</v>
      </c>
      <c r="F4449" s="1">
        <v>49</v>
      </c>
      <c r="G4449" s="1" t="str">
        <f t="shared" si="167"/>
        <v>49/58</v>
      </c>
      <c r="H4449" s="1">
        <v>1800</v>
      </c>
      <c r="I4449" s="1">
        <v>90</v>
      </c>
      <c r="J4449" s="1">
        <v>95</v>
      </c>
      <c r="K4449" s="1" t="s">
        <v>25</v>
      </c>
      <c r="L4449" s="1" t="s">
        <v>605</v>
      </c>
      <c r="M4449" s="1">
        <v>2013</v>
      </c>
      <c r="N4449" s="1">
        <v>42.815163424770702</v>
      </c>
      <c r="O4449" s="1">
        <v>-79.996697980386998</v>
      </c>
      <c r="Q4449" s="1" t="s">
        <v>4166</v>
      </c>
      <c r="R4449" s="1" t="s">
        <v>22</v>
      </c>
    </row>
    <row r="4450" spans="1:18" hidden="1" x14ac:dyDescent="0.3">
      <c r="A4450" s="1" t="s">
        <v>2941</v>
      </c>
      <c r="B4450" s="1" t="s">
        <v>2941</v>
      </c>
      <c r="C4450" s="1" t="s">
        <v>4164</v>
      </c>
      <c r="D4450" s="1">
        <v>104.4</v>
      </c>
      <c r="E4450" s="1" t="s">
        <v>4215</v>
      </c>
      <c r="F4450" s="1">
        <v>50</v>
      </c>
      <c r="G4450" s="1" t="str">
        <f t="shared" si="167"/>
        <v>50/58</v>
      </c>
      <c r="H4450" s="1">
        <v>1800</v>
      </c>
      <c r="I4450" s="1">
        <v>90</v>
      </c>
      <c r="J4450" s="1">
        <v>95</v>
      </c>
      <c r="K4450" s="1" t="s">
        <v>25</v>
      </c>
      <c r="L4450" s="1" t="s">
        <v>605</v>
      </c>
      <c r="M4450" s="1">
        <v>2013</v>
      </c>
      <c r="N4450" s="1">
        <v>42.813934696310803</v>
      </c>
      <c r="O4450" s="1">
        <v>-79.992698812242097</v>
      </c>
      <c r="Q4450" s="1" t="s">
        <v>4166</v>
      </c>
      <c r="R4450" s="1" t="s">
        <v>22</v>
      </c>
    </row>
    <row r="4451" spans="1:18" hidden="1" x14ac:dyDescent="0.3">
      <c r="A4451" s="1" t="s">
        <v>2941</v>
      </c>
      <c r="B4451" s="1" t="s">
        <v>2941</v>
      </c>
      <c r="C4451" s="1" t="s">
        <v>4164</v>
      </c>
      <c r="D4451" s="1">
        <v>104.4</v>
      </c>
      <c r="E4451" s="1" t="s">
        <v>4216</v>
      </c>
      <c r="F4451" s="1">
        <v>51</v>
      </c>
      <c r="G4451" s="1" t="str">
        <f t="shared" si="167"/>
        <v>51/58</v>
      </c>
      <c r="H4451" s="1">
        <v>1800</v>
      </c>
      <c r="I4451" s="1">
        <v>90</v>
      </c>
      <c r="J4451" s="1">
        <v>95</v>
      </c>
      <c r="K4451" s="1" t="s">
        <v>25</v>
      </c>
      <c r="L4451" s="1" t="s">
        <v>605</v>
      </c>
      <c r="M4451" s="1">
        <v>2013</v>
      </c>
      <c r="N4451" s="1">
        <v>42.831791619163802</v>
      </c>
      <c r="O4451" s="1">
        <v>-79.968751291593804</v>
      </c>
      <c r="Q4451" s="1" t="s">
        <v>4166</v>
      </c>
      <c r="R4451" s="1" t="s">
        <v>22</v>
      </c>
    </row>
    <row r="4452" spans="1:18" hidden="1" x14ac:dyDescent="0.3">
      <c r="A4452" s="1" t="s">
        <v>2941</v>
      </c>
      <c r="B4452" s="1" t="s">
        <v>2941</v>
      </c>
      <c r="C4452" s="1" t="s">
        <v>4164</v>
      </c>
      <c r="D4452" s="1">
        <v>104.4</v>
      </c>
      <c r="E4452" s="1" t="s">
        <v>4217</v>
      </c>
      <c r="F4452" s="1">
        <v>52</v>
      </c>
      <c r="G4452" s="1" t="str">
        <f t="shared" si="167"/>
        <v>52/58</v>
      </c>
      <c r="H4452" s="1">
        <v>1800</v>
      </c>
      <c r="I4452" s="1">
        <v>90</v>
      </c>
      <c r="J4452" s="1">
        <v>95</v>
      </c>
      <c r="K4452" s="1" t="s">
        <v>25</v>
      </c>
      <c r="L4452" s="1" t="s">
        <v>605</v>
      </c>
      <c r="M4452" s="1">
        <v>2013</v>
      </c>
      <c r="N4452" s="1">
        <v>42.836601126222199</v>
      </c>
      <c r="O4452" s="1">
        <v>-79.962684430926799</v>
      </c>
      <c r="Q4452" s="1" t="s">
        <v>4166</v>
      </c>
      <c r="R4452" s="1" t="s">
        <v>22</v>
      </c>
    </row>
    <row r="4453" spans="1:18" hidden="1" x14ac:dyDescent="0.3">
      <c r="A4453" s="1" t="s">
        <v>2941</v>
      </c>
      <c r="B4453" s="1" t="s">
        <v>2941</v>
      </c>
      <c r="C4453" s="1" t="s">
        <v>4164</v>
      </c>
      <c r="D4453" s="1">
        <v>104.4</v>
      </c>
      <c r="E4453" s="1" t="s">
        <v>4218</v>
      </c>
      <c r="F4453" s="1">
        <v>53</v>
      </c>
      <c r="G4453" s="1" t="str">
        <f t="shared" si="167"/>
        <v>53/58</v>
      </c>
      <c r="H4453" s="1">
        <v>1800</v>
      </c>
      <c r="I4453" s="1">
        <v>90</v>
      </c>
      <c r="J4453" s="1">
        <v>95</v>
      </c>
      <c r="K4453" s="1" t="s">
        <v>25</v>
      </c>
      <c r="L4453" s="1" t="s">
        <v>605</v>
      </c>
      <c r="M4453" s="1">
        <v>2013</v>
      </c>
      <c r="N4453" s="1">
        <v>42.833916138232901</v>
      </c>
      <c r="O4453" s="1">
        <v>-79.960799515886706</v>
      </c>
      <c r="Q4453" s="1" t="s">
        <v>4166</v>
      </c>
      <c r="R4453" s="1" t="s">
        <v>22</v>
      </c>
    </row>
    <row r="4454" spans="1:18" hidden="1" x14ac:dyDescent="0.3">
      <c r="A4454" s="1" t="s">
        <v>2941</v>
      </c>
      <c r="B4454" s="1" t="s">
        <v>2941</v>
      </c>
      <c r="C4454" s="1" t="s">
        <v>4164</v>
      </c>
      <c r="D4454" s="1">
        <v>104.4</v>
      </c>
      <c r="E4454" s="1" t="s">
        <v>4219</v>
      </c>
      <c r="F4454" s="1">
        <v>54</v>
      </c>
      <c r="G4454" s="1" t="str">
        <f t="shared" si="167"/>
        <v>54/58</v>
      </c>
      <c r="H4454" s="1">
        <v>1800</v>
      </c>
      <c r="I4454" s="1">
        <v>90</v>
      </c>
      <c r="J4454" s="1">
        <v>95</v>
      </c>
      <c r="K4454" s="1" t="s">
        <v>25</v>
      </c>
      <c r="L4454" s="1" t="s">
        <v>605</v>
      </c>
      <c r="M4454" s="1">
        <v>2013</v>
      </c>
      <c r="N4454" s="1">
        <v>42.836791487280102</v>
      </c>
      <c r="O4454" s="1">
        <v>-79.957272668950395</v>
      </c>
      <c r="Q4454" s="1" t="s">
        <v>4166</v>
      </c>
      <c r="R4454" s="1" t="s">
        <v>22</v>
      </c>
    </row>
    <row r="4455" spans="1:18" hidden="1" x14ac:dyDescent="0.3">
      <c r="A4455" s="1" t="s">
        <v>2941</v>
      </c>
      <c r="B4455" s="1" t="s">
        <v>2941</v>
      </c>
      <c r="C4455" s="1" t="s">
        <v>4164</v>
      </c>
      <c r="D4455" s="1">
        <v>104.4</v>
      </c>
      <c r="E4455" s="1" t="s">
        <v>4220</v>
      </c>
      <c r="F4455" s="1">
        <v>55</v>
      </c>
      <c r="G4455" s="1" t="str">
        <f t="shared" si="167"/>
        <v>55/58</v>
      </c>
      <c r="H4455" s="1">
        <v>1800</v>
      </c>
      <c r="I4455" s="1">
        <v>90</v>
      </c>
      <c r="J4455" s="1">
        <v>95</v>
      </c>
      <c r="K4455" s="1" t="s">
        <v>25</v>
      </c>
      <c r="L4455" s="1" t="s">
        <v>605</v>
      </c>
      <c r="M4455" s="1">
        <v>2013</v>
      </c>
      <c r="N4455" s="1">
        <v>42.841219286375399</v>
      </c>
      <c r="O4455" s="1">
        <v>-79.955758984215194</v>
      </c>
      <c r="Q4455" s="1" t="s">
        <v>4166</v>
      </c>
      <c r="R4455" s="1" t="s">
        <v>22</v>
      </c>
    </row>
    <row r="4456" spans="1:18" hidden="1" x14ac:dyDescent="0.3">
      <c r="A4456" s="1" t="s">
        <v>2941</v>
      </c>
      <c r="B4456" s="1" t="s">
        <v>2941</v>
      </c>
      <c r="C4456" s="1" t="s">
        <v>4164</v>
      </c>
      <c r="D4456" s="1">
        <v>104.4</v>
      </c>
      <c r="E4456" s="1" t="s">
        <v>4221</v>
      </c>
      <c r="F4456" s="1">
        <v>56</v>
      </c>
      <c r="G4456" s="1" t="str">
        <f t="shared" si="167"/>
        <v>56/58</v>
      </c>
      <c r="H4456" s="1">
        <v>1800</v>
      </c>
      <c r="I4456" s="1">
        <v>90</v>
      </c>
      <c r="J4456" s="1">
        <v>95</v>
      </c>
      <c r="K4456" s="1" t="s">
        <v>25</v>
      </c>
      <c r="L4456" s="1" t="s">
        <v>605</v>
      </c>
      <c r="M4456" s="1">
        <v>2013</v>
      </c>
      <c r="N4456" s="1">
        <v>42.837699537328497</v>
      </c>
      <c r="O4456" s="1">
        <v>-79.951156679331504</v>
      </c>
      <c r="Q4456" s="1" t="s">
        <v>4166</v>
      </c>
      <c r="R4456" s="1" t="s">
        <v>22</v>
      </c>
    </row>
    <row r="4457" spans="1:18" hidden="1" x14ac:dyDescent="0.3">
      <c r="A4457" s="1" t="s">
        <v>2941</v>
      </c>
      <c r="B4457" s="1" t="s">
        <v>2941</v>
      </c>
      <c r="C4457" s="1" t="s">
        <v>4164</v>
      </c>
      <c r="D4457" s="1">
        <v>104.4</v>
      </c>
      <c r="E4457" s="1" t="s">
        <v>4222</v>
      </c>
      <c r="F4457" s="1">
        <v>57</v>
      </c>
      <c r="G4457" s="1" t="str">
        <f t="shared" si="167"/>
        <v>57/58</v>
      </c>
      <c r="H4457" s="1">
        <v>1800</v>
      </c>
      <c r="I4457" s="1">
        <v>90</v>
      </c>
      <c r="J4457" s="1">
        <v>95</v>
      </c>
      <c r="K4457" s="1" t="s">
        <v>25</v>
      </c>
      <c r="L4457" s="1" t="s">
        <v>605</v>
      </c>
      <c r="M4457" s="1">
        <v>2013</v>
      </c>
      <c r="N4457" s="1">
        <v>42.824939388754999</v>
      </c>
      <c r="O4457" s="1">
        <v>-79.948548846445703</v>
      </c>
      <c r="Q4457" s="1" t="s">
        <v>4166</v>
      </c>
      <c r="R4457" s="1" t="s">
        <v>22</v>
      </c>
    </row>
    <row r="4458" spans="1:18" hidden="1" x14ac:dyDescent="0.3">
      <c r="A4458" s="1" t="s">
        <v>2941</v>
      </c>
      <c r="B4458" s="1" t="s">
        <v>2941</v>
      </c>
      <c r="C4458" s="1" t="s">
        <v>4164</v>
      </c>
      <c r="D4458" s="1">
        <v>104.4</v>
      </c>
      <c r="E4458" s="1" t="s">
        <v>4223</v>
      </c>
      <c r="F4458" s="1">
        <v>58</v>
      </c>
      <c r="G4458" s="1" t="str">
        <f t="shared" si="167"/>
        <v>58/58</v>
      </c>
      <c r="H4458" s="1">
        <v>1800</v>
      </c>
      <c r="I4458" s="1">
        <v>90</v>
      </c>
      <c r="J4458" s="1">
        <v>95</v>
      </c>
      <c r="K4458" s="1" t="s">
        <v>25</v>
      </c>
      <c r="L4458" s="1" t="s">
        <v>605</v>
      </c>
      <c r="M4458" s="1">
        <v>2013</v>
      </c>
      <c r="N4458" s="1">
        <v>42.830100141450103</v>
      </c>
      <c r="O4458" s="1">
        <v>-79.987344613630995</v>
      </c>
      <c r="Q4458" s="1" t="s">
        <v>4166</v>
      </c>
      <c r="R4458" s="1" t="s">
        <v>22</v>
      </c>
    </row>
    <row r="4459" spans="1:18" hidden="1" x14ac:dyDescent="0.3">
      <c r="A4459" s="1" t="s">
        <v>2941</v>
      </c>
      <c r="B4459" s="1" t="s">
        <v>2941</v>
      </c>
      <c r="C4459" s="1" t="s">
        <v>5440</v>
      </c>
      <c r="D4459" s="1">
        <v>10</v>
      </c>
      <c r="E4459" s="1" t="s">
        <v>5441</v>
      </c>
      <c r="F4459" s="1">
        <v>1</v>
      </c>
      <c r="G4459" s="1" t="str">
        <f>F4459&amp;"/"&amp;4</f>
        <v>1/4</v>
      </c>
      <c r="H4459" s="1">
        <v>2500</v>
      </c>
      <c r="I4459" s="1">
        <v>113</v>
      </c>
      <c r="J4459" s="1">
        <v>99.5</v>
      </c>
      <c r="K4459" s="1" t="s">
        <v>866</v>
      </c>
      <c r="L4459" s="1" t="s">
        <v>4684</v>
      </c>
      <c r="M4459" s="1">
        <v>2016</v>
      </c>
      <c r="N4459" s="1">
        <v>42.762760999999998</v>
      </c>
      <c r="O4459" s="1">
        <v>-80.253131800000006</v>
      </c>
      <c r="P4459" s="1" t="s">
        <v>5442</v>
      </c>
      <c r="Q4459" s="1" t="s">
        <v>5443</v>
      </c>
      <c r="R4459" s="1" t="s">
        <v>22</v>
      </c>
    </row>
    <row r="4460" spans="1:18" hidden="1" x14ac:dyDescent="0.3">
      <c r="A4460" s="1" t="s">
        <v>2941</v>
      </c>
      <c r="B4460" s="1" t="s">
        <v>2941</v>
      </c>
      <c r="C4460" s="1" t="s">
        <v>5440</v>
      </c>
      <c r="D4460" s="1">
        <v>10</v>
      </c>
      <c r="E4460" s="1" t="s">
        <v>5444</v>
      </c>
      <c r="F4460" s="1">
        <v>2</v>
      </c>
      <c r="G4460" s="1" t="str">
        <f>F4460&amp;"/"&amp;4</f>
        <v>2/4</v>
      </c>
      <c r="H4460" s="1">
        <v>2500</v>
      </c>
      <c r="I4460" s="1">
        <v>113</v>
      </c>
      <c r="J4460" s="1">
        <v>99.5</v>
      </c>
      <c r="K4460" s="1" t="s">
        <v>866</v>
      </c>
      <c r="L4460" s="1" t="s">
        <v>4684</v>
      </c>
      <c r="M4460" s="1">
        <v>2016</v>
      </c>
      <c r="N4460" s="1">
        <v>42.767164363826502</v>
      </c>
      <c r="O4460" s="1">
        <v>-80.251706119983297</v>
      </c>
      <c r="P4460" s="1" t="s">
        <v>5442</v>
      </c>
      <c r="Q4460" s="1" t="s">
        <v>5443</v>
      </c>
      <c r="R4460" s="1" t="s">
        <v>22</v>
      </c>
    </row>
    <row r="4461" spans="1:18" hidden="1" x14ac:dyDescent="0.3">
      <c r="A4461" s="1" t="s">
        <v>2941</v>
      </c>
      <c r="B4461" s="1" t="s">
        <v>2941</v>
      </c>
      <c r="C4461" s="1" t="s">
        <v>5440</v>
      </c>
      <c r="D4461" s="1">
        <v>10</v>
      </c>
      <c r="E4461" s="1" t="s">
        <v>5445</v>
      </c>
      <c r="F4461" s="1">
        <v>3</v>
      </c>
      <c r="G4461" s="1" t="str">
        <f>F4461&amp;"/"&amp;4</f>
        <v>3/4</v>
      </c>
      <c r="H4461" s="1">
        <v>2500</v>
      </c>
      <c r="I4461" s="1">
        <v>113</v>
      </c>
      <c r="J4461" s="1">
        <v>99.5</v>
      </c>
      <c r="K4461" s="1" t="s">
        <v>866</v>
      </c>
      <c r="L4461" s="1" t="s">
        <v>4684</v>
      </c>
      <c r="M4461" s="1">
        <v>2016</v>
      </c>
      <c r="N4461" s="1">
        <v>42.766677148882003</v>
      </c>
      <c r="O4461" s="1">
        <v>-80.246780033548504</v>
      </c>
      <c r="P4461" s="1" t="s">
        <v>5442</v>
      </c>
      <c r="Q4461" s="1" t="s">
        <v>5443</v>
      </c>
      <c r="R4461" s="1" t="s">
        <v>22</v>
      </c>
    </row>
    <row r="4462" spans="1:18" hidden="1" x14ac:dyDescent="0.3">
      <c r="A4462" s="1" t="s">
        <v>2941</v>
      </c>
      <c r="B4462" s="1" t="s">
        <v>2941</v>
      </c>
      <c r="C4462" s="1" t="s">
        <v>5440</v>
      </c>
      <c r="D4462" s="1">
        <v>10</v>
      </c>
      <c r="E4462" s="1" t="s">
        <v>5446</v>
      </c>
      <c r="F4462" s="1">
        <v>4</v>
      </c>
      <c r="G4462" s="1" t="str">
        <f>F4462&amp;"/"&amp;4</f>
        <v>4/4</v>
      </c>
      <c r="H4462" s="1">
        <v>2500</v>
      </c>
      <c r="I4462" s="1">
        <v>113</v>
      </c>
      <c r="J4462" s="1">
        <v>99.5</v>
      </c>
      <c r="K4462" s="1" t="s">
        <v>866</v>
      </c>
      <c r="L4462" s="1" t="s">
        <v>4684</v>
      </c>
      <c r="M4462" s="1">
        <v>2016</v>
      </c>
      <c r="N4462" s="1">
        <v>42.768288375276001</v>
      </c>
      <c r="O4462" s="1">
        <v>-80.242236593714296</v>
      </c>
      <c r="P4462" s="1" t="s">
        <v>5442</v>
      </c>
      <c r="Q4462" s="1" t="s">
        <v>5443</v>
      </c>
      <c r="R4462" s="1" t="s">
        <v>22</v>
      </c>
    </row>
    <row r="4463" spans="1:18" hidden="1" x14ac:dyDescent="0.3">
      <c r="A4463" s="1" t="s">
        <v>2941</v>
      </c>
      <c r="B4463" s="1" t="s">
        <v>2941</v>
      </c>
      <c r="C4463" s="1" t="s">
        <v>3061</v>
      </c>
      <c r="D4463" s="1">
        <v>189</v>
      </c>
      <c r="E4463" s="1" t="s">
        <v>3062</v>
      </c>
      <c r="F4463" s="1">
        <v>1</v>
      </c>
      <c r="G4463" s="1" t="str">
        <f t="shared" ref="G4463:G4494" si="168">F4463&amp;"/"&amp;126</f>
        <v>1/126</v>
      </c>
      <c r="H4463" s="1">
        <v>1500</v>
      </c>
      <c r="I4463" s="1">
        <v>77</v>
      </c>
      <c r="J4463" s="1">
        <v>80</v>
      </c>
      <c r="K4463" s="1" t="s">
        <v>203</v>
      </c>
      <c r="L4463" s="1" t="s">
        <v>204</v>
      </c>
      <c r="M4463" s="1">
        <v>2006</v>
      </c>
      <c r="N4463" s="1">
        <v>46.554594799999997</v>
      </c>
      <c r="O4463" s="1">
        <v>-84.5792644</v>
      </c>
      <c r="Q4463" s="1" t="s">
        <v>3063</v>
      </c>
      <c r="R4463" s="1" t="s">
        <v>22</v>
      </c>
    </row>
    <row r="4464" spans="1:18" hidden="1" x14ac:dyDescent="0.3">
      <c r="A4464" s="1" t="s">
        <v>2941</v>
      </c>
      <c r="B4464" s="1" t="s">
        <v>2941</v>
      </c>
      <c r="C4464" s="1" t="s">
        <v>3061</v>
      </c>
      <c r="D4464" s="1">
        <v>189</v>
      </c>
      <c r="E4464" s="1" t="s">
        <v>3064</v>
      </c>
      <c r="F4464" s="1">
        <v>2</v>
      </c>
      <c r="G4464" s="1" t="str">
        <f t="shared" si="168"/>
        <v>2/126</v>
      </c>
      <c r="H4464" s="1">
        <v>1500</v>
      </c>
      <c r="I4464" s="1">
        <v>77</v>
      </c>
      <c r="J4464" s="1">
        <v>80</v>
      </c>
      <c r="K4464" s="1" t="s">
        <v>203</v>
      </c>
      <c r="L4464" s="1" t="s">
        <v>204</v>
      </c>
      <c r="M4464" s="1">
        <v>2006</v>
      </c>
      <c r="N4464" s="1">
        <v>46.555228308478597</v>
      </c>
      <c r="O4464" s="1">
        <v>-84.575468473030696</v>
      </c>
      <c r="Q4464" s="1" t="s">
        <v>3063</v>
      </c>
      <c r="R4464" s="1" t="s">
        <v>22</v>
      </c>
    </row>
    <row r="4465" spans="1:18" hidden="1" x14ac:dyDescent="0.3">
      <c r="A4465" s="1" t="s">
        <v>2941</v>
      </c>
      <c r="B4465" s="1" t="s">
        <v>2941</v>
      </c>
      <c r="C4465" s="1" t="s">
        <v>3061</v>
      </c>
      <c r="D4465" s="1">
        <v>189</v>
      </c>
      <c r="E4465" s="1" t="s">
        <v>3065</v>
      </c>
      <c r="F4465" s="1">
        <v>3</v>
      </c>
      <c r="G4465" s="1" t="str">
        <f t="shared" si="168"/>
        <v>3/126</v>
      </c>
      <c r="H4465" s="1">
        <v>1500</v>
      </c>
      <c r="I4465" s="1">
        <v>77</v>
      </c>
      <c r="J4465" s="1">
        <v>80</v>
      </c>
      <c r="K4465" s="1" t="s">
        <v>203</v>
      </c>
      <c r="L4465" s="1" t="s">
        <v>204</v>
      </c>
      <c r="M4465" s="1">
        <v>2006</v>
      </c>
      <c r="N4465" s="1">
        <v>46.557276000000002</v>
      </c>
      <c r="O4465" s="1">
        <v>-84.584023700000003</v>
      </c>
      <c r="Q4465" s="1" t="s">
        <v>3063</v>
      </c>
      <c r="R4465" s="1" t="s">
        <v>22</v>
      </c>
    </row>
    <row r="4466" spans="1:18" hidden="1" x14ac:dyDescent="0.3">
      <c r="A4466" s="1" t="s">
        <v>2941</v>
      </c>
      <c r="B4466" s="1" t="s">
        <v>2941</v>
      </c>
      <c r="C4466" s="1" t="s">
        <v>3061</v>
      </c>
      <c r="D4466" s="1">
        <v>189</v>
      </c>
      <c r="E4466" s="1" t="s">
        <v>3066</v>
      </c>
      <c r="F4466" s="1">
        <v>4</v>
      </c>
      <c r="G4466" s="1" t="str">
        <f t="shared" si="168"/>
        <v>4/126</v>
      </c>
      <c r="H4466" s="1">
        <v>1500</v>
      </c>
      <c r="I4466" s="1">
        <v>77</v>
      </c>
      <c r="J4466" s="1">
        <v>80</v>
      </c>
      <c r="K4466" s="1" t="s">
        <v>203</v>
      </c>
      <c r="L4466" s="1" t="s">
        <v>204</v>
      </c>
      <c r="M4466" s="1">
        <v>2006</v>
      </c>
      <c r="N4466" s="1">
        <v>46.557567761862998</v>
      </c>
      <c r="O4466" s="1">
        <v>-84.577021114637304</v>
      </c>
      <c r="Q4466" s="1" t="s">
        <v>3063</v>
      </c>
      <c r="R4466" s="1" t="s">
        <v>22</v>
      </c>
    </row>
    <row r="4467" spans="1:18" hidden="1" x14ac:dyDescent="0.3">
      <c r="A4467" s="1" t="s">
        <v>2941</v>
      </c>
      <c r="B4467" s="1" t="s">
        <v>2941</v>
      </c>
      <c r="C4467" s="1" t="s">
        <v>3061</v>
      </c>
      <c r="D4467" s="1">
        <v>189</v>
      </c>
      <c r="E4467" s="1" t="s">
        <v>3067</v>
      </c>
      <c r="F4467" s="1">
        <v>5</v>
      </c>
      <c r="G4467" s="1" t="str">
        <f t="shared" si="168"/>
        <v>5/126</v>
      </c>
      <c r="H4467" s="1">
        <v>1500</v>
      </c>
      <c r="I4467" s="1">
        <v>77</v>
      </c>
      <c r="J4467" s="1">
        <v>80</v>
      </c>
      <c r="K4467" s="1" t="s">
        <v>203</v>
      </c>
      <c r="L4467" s="1" t="s">
        <v>204</v>
      </c>
      <c r="M4467" s="1">
        <v>2006</v>
      </c>
      <c r="N4467" s="1">
        <v>46.5591405840837</v>
      </c>
      <c r="O4467" s="1">
        <v>-84.584210027762694</v>
      </c>
      <c r="Q4467" s="1" t="s">
        <v>3063</v>
      </c>
      <c r="R4467" s="1" t="s">
        <v>22</v>
      </c>
    </row>
    <row r="4468" spans="1:18" hidden="1" x14ac:dyDescent="0.3">
      <c r="A4468" s="1" t="s">
        <v>2941</v>
      </c>
      <c r="B4468" s="1" t="s">
        <v>2941</v>
      </c>
      <c r="C4468" s="1" t="s">
        <v>3061</v>
      </c>
      <c r="D4468" s="1">
        <v>189</v>
      </c>
      <c r="E4468" s="1" t="s">
        <v>3068</v>
      </c>
      <c r="F4468" s="1">
        <v>6</v>
      </c>
      <c r="G4468" s="1" t="str">
        <f t="shared" si="168"/>
        <v>6/126</v>
      </c>
      <c r="H4468" s="1">
        <v>1500</v>
      </c>
      <c r="I4468" s="1">
        <v>77</v>
      </c>
      <c r="J4468" s="1">
        <v>80</v>
      </c>
      <c r="K4468" s="1" t="s">
        <v>203</v>
      </c>
      <c r="L4468" s="1" t="s">
        <v>204</v>
      </c>
      <c r="M4468" s="1">
        <v>2006</v>
      </c>
      <c r="N4468" s="1">
        <v>46.559928187125799</v>
      </c>
      <c r="O4468" s="1">
        <v>-84.579090055479398</v>
      </c>
      <c r="Q4468" s="1" t="s">
        <v>3063</v>
      </c>
      <c r="R4468" s="1" t="s">
        <v>22</v>
      </c>
    </row>
    <row r="4469" spans="1:18" hidden="1" x14ac:dyDescent="0.3">
      <c r="A4469" s="1" t="s">
        <v>2941</v>
      </c>
      <c r="B4469" s="1" t="s">
        <v>2941</v>
      </c>
      <c r="C4469" s="1" t="s">
        <v>3061</v>
      </c>
      <c r="D4469" s="1">
        <v>189</v>
      </c>
      <c r="E4469" s="1" t="s">
        <v>3069</v>
      </c>
      <c r="F4469" s="1">
        <v>7</v>
      </c>
      <c r="G4469" s="1" t="str">
        <f t="shared" si="168"/>
        <v>7/126</v>
      </c>
      <c r="H4469" s="1">
        <v>1500</v>
      </c>
      <c r="I4469" s="1">
        <v>77</v>
      </c>
      <c r="J4469" s="1">
        <v>80</v>
      </c>
      <c r="K4469" s="1" t="s">
        <v>203</v>
      </c>
      <c r="L4469" s="1" t="s">
        <v>204</v>
      </c>
      <c r="M4469" s="1">
        <v>2006</v>
      </c>
      <c r="N4469" s="1">
        <v>46.561665084227002</v>
      </c>
      <c r="O4469" s="1">
        <v>-84.585070782631902</v>
      </c>
      <c r="Q4469" s="1" t="s">
        <v>3063</v>
      </c>
      <c r="R4469" s="1" t="s">
        <v>22</v>
      </c>
    </row>
    <row r="4470" spans="1:18" hidden="1" x14ac:dyDescent="0.3">
      <c r="A4470" s="1" t="s">
        <v>2941</v>
      </c>
      <c r="B4470" s="1" t="s">
        <v>2941</v>
      </c>
      <c r="C4470" s="1" t="s">
        <v>3061</v>
      </c>
      <c r="D4470" s="1">
        <v>189</v>
      </c>
      <c r="E4470" s="1" t="s">
        <v>3070</v>
      </c>
      <c r="F4470" s="1">
        <v>8</v>
      </c>
      <c r="G4470" s="1" t="str">
        <f t="shared" si="168"/>
        <v>8/126</v>
      </c>
      <c r="H4470" s="1">
        <v>1500</v>
      </c>
      <c r="I4470" s="1">
        <v>77</v>
      </c>
      <c r="J4470" s="1">
        <v>80</v>
      </c>
      <c r="K4470" s="1" t="s">
        <v>203</v>
      </c>
      <c r="L4470" s="1" t="s">
        <v>204</v>
      </c>
      <c r="M4470" s="1">
        <v>2006</v>
      </c>
      <c r="N4470" s="1">
        <v>46.562101862463102</v>
      </c>
      <c r="O4470" s="1">
        <v>-84.579247701474102</v>
      </c>
      <c r="Q4470" s="1" t="s">
        <v>3063</v>
      </c>
      <c r="R4470" s="1" t="s">
        <v>22</v>
      </c>
    </row>
    <row r="4471" spans="1:18" hidden="1" x14ac:dyDescent="0.3">
      <c r="A4471" s="1" t="s">
        <v>2941</v>
      </c>
      <c r="B4471" s="1" t="s">
        <v>2941</v>
      </c>
      <c r="C4471" s="1" t="s">
        <v>3061</v>
      </c>
      <c r="D4471" s="1">
        <v>189</v>
      </c>
      <c r="E4471" s="1" t="s">
        <v>3071</v>
      </c>
      <c r="F4471" s="1">
        <v>9</v>
      </c>
      <c r="G4471" s="1" t="str">
        <f t="shared" si="168"/>
        <v>9/126</v>
      </c>
      <c r="H4471" s="1">
        <v>1500</v>
      </c>
      <c r="I4471" s="1">
        <v>77</v>
      </c>
      <c r="J4471" s="1">
        <v>80</v>
      </c>
      <c r="K4471" s="1" t="s">
        <v>203</v>
      </c>
      <c r="L4471" s="1" t="s">
        <v>204</v>
      </c>
      <c r="M4471" s="1">
        <v>2006</v>
      </c>
      <c r="N4471" s="1">
        <v>46.563981513494298</v>
      </c>
      <c r="O4471" s="1">
        <v>-84.583712405129802</v>
      </c>
      <c r="Q4471" s="1" t="s">
        <v>3063</v>
      </c>
      <c r="R4471" s="1" t="s">
        <v>22</v>
      </c>
    </row>
    <row r="4472" spans="1:18" hidden="1" x14ac:dyDescent="0.3">
      <c r="A4472" s="1" t="s">
        <v>2941</v>
      </c>
      <c r="B4472" s="1" t="s">
        <v>2941</v>
      </c>
      <c r="C4472" s="1" t="s">
        <v>3061</v>
      </c>
      <c r="D4472" s="1">
        <v>189</v>
      </c>
      <c r="E4472" s="1" t="s">
        <v>3072</v>
      </c>
      <c r="F4472" s="1">
        <v>10</v>
      </c>
      <c r="G4472" s="1" t="str">
        <f t="shared" si="168"/>
        <v>10/126</v>
      </c>
      <c r="H4472" s="1">
        <v>1500</v>
      </c>
      <c r="I4472" s="1">
        <v>77</v>
      </c>
      <c r="J4472" s="1">
        <v>80</v>
      </c>
      <c r="K4472" s="1" t="s">
        <v>203</v>
      </c>
      <c r="L4472" s="1" t="s">
        <v>204</v>
      </c>
      <c r="M4472" s="1">
        <v>2006</v>
      </c>
      <c r="N4472" s="1">
        <v>46.564026036201703</v>
      </c>
      <c r="O4472" s="1">
        <v>-84.576179280683107</v>
      </c>
      <c r="Q4472" s="1" t="s">
        <v>3063</v>
      </c>
      <c r="R4472" s="1" t="s">
        <v>22</v>
      </c>
    </row>
    <row r="4473" spans="1:18" hidden="1" x14ac:dyDescent="0.3">
      <c r="A4473" s="1" t="s">
        <v>2941</v>
      </c>
      <c r="B4473" s="1" t="s">
        <v>2941</v>
      </c>
      <c r="C4473" s="1" t="s">
        <v>3061</v>
      </c>
      <c r="D4473" s="1">
        <v>189</v>
      </c>
      <c r="E4473" s="1" t="s">
        <v>3073</v>
      </c>
      <c r="F4473" s="1">
        <v>11</v>
      </c>
      <c r="G4473" s="1" t="str">
        <f t="shared" si="168"/>
        <v>11/126</v>
      </c>
      <c r="H4473" s="1">
        <v>1500</v>
      </c>
      <c r="I4473" s="1">
        <v>77</v>
      </c>
      <c r="J4473" s="1">
        <v>80</v>
      </c>
      <c r="K4473" s="1" t="s">
        <v>203</v>
      </c>
      <c r="L4473" s="1" t="s">
        <v>204</v>
      </c>
      <c r="M4473" s="1">
        <v>2006</v>
      </c>
      <c r="N4473" s="1">
        <v>46.566207862667298</v>
      </c>
      <c r="O4473" s="1">
        <v>-84.582173728474601</v>
      </c>
      <c r="Q4473" s="1" t="s">
        <v>3063</v>
      </c>
      <c r="R4473" s="1" t="s">
        <v>22</v>
      </c>
    </row>
    <row r="4474" spans="1:18" hidden="1" x14ac:dyDescent="0.3">
      <c r="A4474" s="1" t="s">
        <v>2941</v>
      </c>
      <c r="B4474" s="1" t="s">
        <v>2941</v>
      </c>
      <c r="C4474" s="1" t="s">
        <v>3061</v>
      </c>
      <c r="D4474" s="1">
        <v>189</v>
      </c>
      <c r="E4474" s="1" t="s">
        <v>3074</v>
      </c>
      <c r="F4474" s="1">
        <v>12</v>
      </c>
      <c r="G4474" s="1" t="str">
        <f t="shared" si="168"/>
        <v>12/126</v>
      </c>
      <c r="H4474" s="1">
        <v>1500</v>
      </c>
      <c r="I4474" s="1">
        <v>77</v>
      </c>
      <c r="J4474" s="1">
        <v>80</v>
      </c>
      <c r="K4474" s="1" t="s">
        <v>203</v>
      </c>
      <c r="L4474" s="1" t="s">
        <v>204</v>
      </c>
      <c r="M4474" s="1">
        <v>2006</v>
      </c>
      <c r="N4474" s="1">
        <v>46.565848647564003</v>
      </c>
      <c r="O4474" s="1">
        <v>-84.573429904254098</v>
      </c>
      <c r="Q4474" s="1" t="s">
        <v>3063</v>
      </c>
      <c r="R4474" s="1" t="s">
        <v>22</v>
      </c>
    </row>
    <row r="4475" spans="1:18" hidden="1" x14ac:dyDescent="0.3">
      <c r="A4475" s="1" t="s">
        <v>2941</v>
      </c>
      <c r="B4475" s="1" t="s">
        <v>2941</v>
      </c>
      <c r="C4475" s="1" t="s">
        <v>3061</v>
      </c>
      <c r="D4475" s="1">
        <v>189</v>
      </c>
      <c r="E4475" s="1" t="s">
        <v>3075</v>
      </c>
      <c r="F4475" s="1">
        <v>13</v>
      </c>
      <c r="G4475" s="1" t="str">
        <f t="shared" si="168"/>
        <v>13/126</v>
      </c>
      <c r="H4475" s="1">
        <v>1500</v>
      </c>
      <c r="I4475" s="1">
        <v>77</v>
      </c>
      <c r="J4475" s="1">
        <v>80</v>
      </c>
      <c r="K4475" s="1" t="s">
        <v>203</v>
      </c>
      <c r="L4475" s="1" t="s">
        <v>204</v>
      </c>
      <c r="M4475" s="1">
        <v>2006</v>
      </c>
      <c r="N4475" s="1">
        <v>46.5681394666031</v>
      </c>
      <c r="O4475" s="1">
        <v>-84.579585880639598</v>
      </c>
      <c r="Q4475" s="1" t="s">
        <v>3063</v>
      </c>
      <c r="R4475" s="1" t="s">
        <v>22</v>
      </c>
    </row>
    <row r="4476" spans="1:18" hidden="1" x14ac:dyDescent="0.3">
      <c r="A4476" s="1" t="s">
        <v>2941</v>
      </c>
      <c r="B4476" s="1" t="s">
        <v>2941</v>
      </c>
      <c r="C4476" s="1" t="s">
        <v>3061</v>
      </c>
      <c r="D4476" s="1">
        <v>189</v>
      </c>
      <c r="E4476" s="1" t="s">
        <v>3076</v>
      </c>
      <c r="F4476" s="1">
        <v>14</v>
      </c>
      <c r="G4476" s="1" t="str">
        <f t="shared" si="168"/>
        <v>14/126</v>
      </c>
      <c r="H4476" s="1">
        <v>1500</v>
      </c>
      <c r="I4476" s="1">
        <v>77</v>
      </c>
      <c r="J4476" s="1">
        <v>80</v>
      </c>
      <c r="K4476" s="1" t="s">
        <v>203</v>
      </c>
      <c r="L4476" s="1" t="s">
        <v>204</v>
      </c>
      <c r="M4476" s="1">
        <v>2006</v>
      </c>
      <c r="N4476" s="1">
        <v>46.568052585175799</v>
      </c>
      <c r="O4476" s="1">
        <v>-84.572209074079495</v>
      </c>
      <c r="Q4476" s="1" t="s">
        <v>3063</v>
      </c>
      <c r="R4476" s="1" t="s">
        <v>22</v>
      </c>
    </row>
    <row r="4477" spans="1:18" hidden="1" x14ac:dyDescent="0.3">
      <c r="A4477" s="1" t="s">
        <v>2941</v>
      </c>
      <c r="B4477" s="1" t="s">
        <v>2941</v>
      </c>
      <c r="C4477" s="1" t="s">
        <v>3061</v>
      </c>
      <c r="D4477" s="1">
        <v>189</v>
      </c>
      <c r="E4477" s="1" t="s">
        <v>3077</v>
      </c>
      <c r="F4477" s="1">
        <v>15</v>
      </c>
      <c r="G4477" s="1" t="str">
        <f t="shared" si="168"/>
        <v>15/126</v>
      </c>
      <c r="H4477" s="1">
        <v>1500</v>
      </c>
      <c r="I4477" s="1">
        <v>77</v>
      </c>
      <c r="J4477" s="1">
        <v>80</v>
      </c>
      <c r="K4477" s="1" t="s">
        <v>203</v>
      </c>
      <c r="L4477" s="1" t="s">
        <v>204</v>
      </c>
      <c r="M4477" s="1">
        <v>2006</v>
      </c>
      <c r="N4477" s="1">
        <v>46.569611638001</v>
      </c>
      <c r="O4477" s="1">
        <v>-84.576382175814999</v>
      </c>
      <c r="Q4477" s="1" t="s">
        <v>3063</v>
      </c>
      <c r="R4477" s="1" t="s">
        <v>22</v>
      </c>
    </row>
    <row r="4478" spans="1:18" hidden="1" x14ac:dyDescent="0.3">
      <c r="A4478" s="1" t="s">
        <v>2941</v>
      </c>
      <c r="B4478" s="1" t="s">
        <v>2941</v>
      </c>
      <c r="C4478" s="1" t="s">
        <v>3061</v>
      </c>
      <c r="D4478" s="1">
        <v>189</v>
      </c>
      <c r="E4478" s="1" t="s">
        <v>3078</v>
      </c>
      <c r="F4478" s="1">
        <v>16</v>
      </c>
      <c r="G4478" s="1" t="str">
        <f t="shared" si="168"/>
        <v>16/126</v>
      </c>
      <c r="H4478" s="1">
        <v>1500</v>
      </c>
      <c r="I4478" s="1">
        <v>77</v>
      </c>
      <c r="J4478" s="1">
        <v>80</v>
      </c>
      <c r="K4478" s="1" t="s">
        <v>203</v>
      </c>
      <c r="L4478" s="1" t="s">
        <v>204</v>
      </c>
      <c r="M4478" s="1">
        <v>2006</v>
      </c>
      <c r="N4478" s="1">
        <v>46.573569517736203</v>
      </c>
      <c r="O4478" s="1">
        <v>-84.573846664194605</v>
      </c>
      <c r="Q4478" s="1" t="s">
        <v>3063</v>
      </c>
      <c r="R4478" s="1" t="s">
        <v>22</v>
      </c>
    </row>
    <row r="4479" spans="1:18" hidden="1" x14ac:dyDescent="0.3">
      <c r="A4479" s="1" t="s">
        <v>2941</v>
      </c>
      <c r="B4479" s="1" t="s">
        <v>2941</v>
      </c>
      <c r="C4479" s="1" t="s">
        <v>3061</v>
      </c>
      <c r="D4479" s="1">
        <v>189</v>
      </c>
      <c r="E4479" s="1" t="s">
        <v>3079</v>
      </c>
      <c r="F4479" s="1">
        <v>17</v>
      </c>
      <c r="G4479" s="1" t="str">
        <f t="shared" si="168"/>
        <v>17/126</v>
      </c>
      <c r="H4479" s="1">
        <v>1500</v>
      </c>
      <c r="I4479" s="1">
        <v>77</v>
      </c>
      <c r="J4479" s="1">
        <v>80</v>
      </c>
      <c r="K4479" s="1" t="s">
        <v>203</v>
      </c>
      <c r="L4479" s="1" t="s">
        <v>204</v>
      </c>
      <c r="M4479" s="1">
        <v>2006</v>
      </c>
      <c r="N4479" s="1">
        <v>46.5767321714346</v>
      </c>
      <c r="O4479" s="1">
        <v>-84.5738103479421</v>
      </c>
      <c r="Q4479" s="1" t="s">
        <v>3063</v>
      </c>
      <c r="R4479" s="1" t="s">
        <v>22</v>
      </c>
    </row>
    <row r="4480" spans="1:18" hidden="1" x14ac:dyDescent="0.3">
      <c r="A4480" s="1" t="s">
        <v>2941</v>
      </c>
      <c r="B4480" s="1" t="s">
        <v>2941</v>
      </c>
      <c r="C4480" s="1" t="s">
        <v>3061</v>
      </c>
      <c r="D4480" s="1">
        <v>189</v>
      </c>
      <c r="E4480" s="1" t="s">
        <v>3080</v>
      </c>
      <c r="F4480" s="1">
        <v>18</v>
      </c>
      <c r="G4480" s="1" t="str">
        <f t="shared" si="168"/>
        <v>18/126</v>
      </c>
      <c r="H4480" s="1">
        <v>1500</v>
      </c>
      <c r="I4480" s="1">
        <v>77</v>
      </c>
      <c r="J4480" s="1">
        <v>80</v>
      </c>
      <c r="K4480" s="1" t="s">
        <v>203</v>
      </c>
      <c r="L4480" s="1" t="s">
        <v>204</v>
      </c>
      <c r="M4480" s="1">
        <v>2006</v>
      </c>
      <c r="N4480" s="1">
        <v>46.578782152609897</v>
      </c>
      <c r="O4480" s="1">
        <v>-84.5785448303496</v>
      </c>
      <c r="Q4480" s="1" t="s">
        <v>3063</v>
      </c>
      <c r="R4480" s="1" t="s">
        <v>22</v>
      </c>
    </row>
    <row r="4481" spans="1:18" hidden="1" x14ac:dyDescent="0.3">
      <c r="A4481" s="1" t="s">
        <v>2941</v>
      </c>
      <c r="B4481" s="1" t="s">
        <v>2941</v>
      </c>
      <c r="C4481" s="1" t="s">
        <v>3061</v>
      </c>
      <c r="D4481" s="1">
        <v>189</v>
      </c>
      <c r="E4481" s="1" t="s">
        <v>3081</v>
      </c>
      <c r="F4481" s="1">
        <v>19</v>
      </c>
      <c r="G4481" s="1" t="str">
        <f t="shared" si="168"/>
        <v>19/126</v>
      </c>
      <c r="H4481" s="1">
        <v>1500</v>
      </c>
      <c r="I4481" s="1">
        <v>77</v>
      </c>
      <c r="J4481" s="1">
        <v>80</v>
      </c>
      <c r="K4481" s="1" t="s">
        <v>203</v>
      </c>
      <c r="L4481" s="1" t="s">
        <v>204</v>
      </c>
      <c r="M4481" s="1">
        <v>2006</v>
      </c>
      <c r="N4481" s="1">
        <v>46.579855100705501</v>
      </c>
      <c r="O4481" s="1">
        <v>-84.575481388835598</v>
      </c>
      <c r="Q4481" s="1" t="s">
        <v>3063</v>
      </c>
      <c r="R4481" s="1" t="s">
        <v>22</v>
      </c>
    </row>
    <row r="4482" spans="1:18" hidden="1" x14ac:dyDescent="0.3">
      <c r="A4482" s="1" t="s">
        <v>2941</v>
      </c>
      <c r="B4482" s="1" t="s">
        <v>2941</v>
      </c>
      <c r="C4482" s="1" t="s">
        <v>3061</v>
      </c>
      <c r="D4482" s="1">
        <v>189</v>
      </c>
      <c r="E4482" s="1" t="s">
        <v>3082</v>
      </c>
      <c r="F4482" s="1">
        <v>20</v>
      </c>
      <c r="G4482" s="1" t="str">
        <f t="shared" si="168"/>
        <v>20/126</v>
      </c>
      <c r="H4482" s="1">
        <v>1500</v>
      </c>
      <c r="I4482" s="1">
        <v>77</v>
      </c>
      <c r="J4482" s="1">
        <v>80</v>
      </c>
      <c r="K4482" s="1" t="s">
        <v>203</v>
      </c>
      <c r="L4482" s="1" t="s">
        <v>204</v>
      </c>
      <c r="M4482" s="1">
        <v>2006</v>
      </c>
      <c r="N4482" s="1">
        <v>46.5797348650175</v>
      </c>
      <c r="O4482" s="1">
        <v>-84.571338627827203</v>
      </c>
      <c r="Q4482" s="1" t="s">
        <v>3063</v>
      </c>
      <c r="R4482" s="1" t="s">
        <v>22</v>
      </c>
    </row>
    <row r="4483" spans="1:18" hidden="1" x14ac:dyDescent="0.3">
      <c r="A4483" s="1" t="s">
        <v>2941</v>
      </c>
      <c r="B4483" s="1" t="s">
        <v>2941</v>
      </c>
      <c r="C4483" s="1" t="s">
        <v>3061</v>
      </c>
      <c r="D4483" s="1">
        <v>189</v>
      </c>
      <c r="E4483" s="1" t="s">
        <v>3083</v>
      </c>
      <c r="F4483" s="1">
        <v>21</v>
      </c>
      <c r="G4483" s="1" t="str">
        <f t="shared" si="168"/>
        <v>21/126</v>
      </c>
      <c r="H4483" s="1">
        <v>1500</v>
      </c>
      <c r="I4483" s="1">
        <v>77</v>
      </c>
      <c r="J4483" s="1">
        <v>80</v>
      </c>
      <c r="K4483" s="1" t="s">
        <v>203</v>
      </c>
      <c r="L4483" s="1" t="s">
        <v>204</v>
      </c>
      <c r="M4483" s="1">
        <v>2006</v>
      </c>
      <c r="N4483" s="1">
        <v>46.573807976607696</v>
      </c>
      <c r="O4483" s="1">
        <v>-84.567322702271099</v>
      </c>
      <c r="Q4483" s="1" t="s">
        <v>3063</v>
      </c>
      <c r="R4483" s="1" t="s">
        <v>22</v>
      </c>
    </row>
    <row r="4484" spans="1:18" hidden="1" x14ac:dyDescent="0.3">
      <c r="A4484" s="1" t="s">
        <v>2941</v>
      </c>
      <c r="B4484" s="1" t="s">
        <v>2941</v>
      </c>
      <c r="C4484" s="1" t="s">
        <v>3061</v>
      </c>
      <c r="D4484" s="1">
        <v>189</v>
      </c>
      <c r="E4484" s="1" t="s">
        <v>3084</v>
      </c>
      <c r="F4484" s="1">
        <v>22</v>
      </c>
      <c r="G4484" s="1" t="str">
        <f t="shared" si="168"/>
        <v>22/126</v>
      </c>
      <c r="H4484" s="1">
        <v>1500</v>
      </c>
      <c r="I4484" s="1">
        <v>77</v>
      </c>
      <c r="J4484" s="1">
        <v>80</v>
      </c>
      <c r="K4484" s="1" t="s">
        <v>203</v>
      </c>
      <c r="L4484" s="1" t="s">
        <v>204</v>
      </c>
      <c r="M4484" s="1">
        <v>2006</v>
      </c>
      <c r="N4484" s="1">
        <v>46.575091864774002</v>
      </c>
      <c r="O4484" s="1">
        <v>-84.565033531952295</v>
      </c>
      <c r="Q4484" s="1" t="s">
        <v>3063</v>
      </c>
      <c r="R4484" s="1" t="s">
        <v>22</v>
      </c>
    </row>
    <row r="4485" spans="1:18" hidden="1" x14ac:dyDescent="0.3">
      <c r="A4485" s="1" t="s">
        <v>2941</v>
      </c>
      <c r="B4485" s="1" t="s">
        <v>2941</v>
      </c>
      <c r="C4485" s="1" t="s">
        <v>3061</v>
      </c>
      <c r="D4485" s="1">
        <v>189</v>
      </c>
      <c r="E4485" s="1" t="s">
        <v>3085</v>
      </c>
      <c r="F4485" s="1">
        <v>23</v>
      </c>
      <c r="G4485" s="1" t="str">
        <f t="shared" si="168"/>
        <v>23/126</v>
      </c>
      <c r="H4485" s="1">
        <v>1500</v>
      </c>
      <c r="I4485" s="1">
        <v>77</v>
      </c>
      <c r="J4485" s="1">
        <v>80</v>
      </c>
      <c r="K4485" s="1" t="s">
        <v>203</v>
      </c>
      <c r="L4485" s="1" t="s">
        <v>204</v>
      </c>
      <c r="M4485" s="1">
        <v>2006</v>
      </c>
      <c r="N4485" s="1">
        <v>46.576933857911797</v>
      </c>
      <c r="O4485" s="1">
        <v>-84.562180852220393</v>
      </c>
      <c r="Q4485" s="1" t="s">
        <v>3063</v>
      </c>
      <c r="R4485" s="1" t="s">
        <v>22</v>
      </c>
    </row>
    <row r="4486" spans="1:18" hidden="1" x14ac:dyDescent="0.3">
      <c r="A4486" s="1" t="s">
        <v>2941</v>
      </c>
      <c r="B4486" s="1" t="s">
        <v>2941</v>
      </c>
      <c r="C4486" s="1" t="s">
        <v>3061</v>
      </c>
      <c r="D4486" s="1">
        <v>189</v>
      </c>
      <c r="E4486" s="1" t="s">
        <v>3086</v>
      </c>
      <c r="F4486" s="1">
        <v>24</v>
      </c>
      <c r="G4486" s="1" t="str">
        <f t="shared" si="168"/>
        <v>24/126</v>
      </c>
      <c r="H4486" s="1">
        <v>1500</v>
      </c>
      <c r="I4486" s="1">
        <v>77</v>
      </c>
      <c r="J4486" s="1">
        <v>80</v>
      </c>
      <c r="K4486" s="1" t="s">
        <v>203</v>
      </c>
      <c r="L4486" s="1" t="s">
        <v>204</v>
      </c>
      <c r="M4486" s="1">
        <v>2006</v>
      </c>
      <c r="N4486" s="1">
        <v>46.577850400000003</v>
      </c>
      <c r="O4486" s="1">
        <v>-84.566820399999997</v>
      </c>
      <c r="Q4486" s="1" t="s">
        <v>3063</v>
      </c>
      <c r="R4486" s="1" t="s">
        <v>22</v>
      </c>
    </row>
    <row r="4487" spans="1:18" hidden="1" x14ac:dyDescent="0.3">
      <c r="A4487" s="1" t="s">
        <v>2941</v>
      </c>
      <c r="B4487" s="1" t="s">
        <v>2941</v>
      </c>
      <c r="C4487" s="1" t="s">
        <v>3061</v>
      </c>
      <c r="D4487" s="1">
        <v>189</v>
      </c>
      <c r="E4487" s="1" t="s">
        <v>3087</v>
      </c>
      <c r="F4487" s="1">
        <v>25</v>
      </c>
      <c r="G4487" s="1" t="str">
        <f t="shared" si="168"/>
        <v>25/126</v>
      </c>
      <c r="H4487" s="1">
        <v>1500</v>
      </c>
      <c r="I4487" s="1">
        <v>77</v>
      </c>
      <c r="J4487" s="1">
        <v>80</v>
      </c>
      <c r="K4487" s="1" t="s">
        <v>203</v>
      </c>
      <c r="L4487" s="1" t="s">
        <v>204</v>
      </c>
      <c r="M4487" s="1">
        <v>2006</v>
      </c>
      <c r="N4487" s="1">
        <v>46.580746370032401</v>
      </c>
      <c r="O4487" s="1">
        <v>-84.567956256415499</v>
      </c>
      <c r="Q4487" s="1" t="s">
        <v>3063</v>
      </c>
      <c r="R4487" s="1" t="s">
        <v>22</v>
      </c>
    </row>
    <row r="4488" spans="1:18" hidden="1" x14ac:dyDescent="0.3">
      <c r="A4488" s="1" t="s">
        <v>2941</v>
      </c>
      <c r="B4488" s="1" t="s">
        <v>2941</v>
      </c>
      <c r="C4488" s="1" t="s">
        <v>3061</v>
      </c>
      <c r="D4488" s="1">
        <v>189</v>
      </c>
      <c r="E4488" s="1" t="s">
        <v>3088</v>
      </c>
      <c r="F4488" s="1">
        <v>26</v>
      </c>
      <c r="G4488" s="1" t="str">
        <f t="shared" si="168"/>
        <v>26/126</v>
      </c>
      <c r="H4488" s="1">
        <v>1500</v>
      </c>
      <c r="I4488" s="1">
        <v>77</v>
      </c>
      <c r="J4488" s="1">
        <v>80</v>
      </c>
      <c r="K4488" s="1" t="s">
        <v>203</v>
      </c>
      <c r="L4488" s="1" t="s">
        <v>204</v>
      </c>
      <c r="M4488" s="1">
        <v>2006</v>
      </c>
      <c r="N4488" s="1">
        <v>46.579830399663102</v>
      </c>
      <c r="O4488" s="1">
        <v>-84.563710712246206</v>
      </c>
      <c r="Q4488" s="1" t="s">
        <v>3063</v>
      </c>
      <c r="R4488" s="1" t="s">
        <v>22</v>
      </c>
    </row>
    <row r="4489" spans="1:18" hidden="1" x14ac:dyDescent="0.3">
      <c r="A4489" s="1" t="s">
        <v>2941</v>
      </c>
      <c r="B4489" s="1" t="s">
        <v>2941</v>
      </c>
      <c r="C4489" s="1" t="s">
        <v>3061</v>
      </c>
      <c r="D4489" s="1">
        <v>189</v>
      </c>
      <c r="E4489" s="1" t="s">
        <v>3089</v>
      </c>
      <c r="F4489" s="1">
        <v>27</v>
      </c>
      <c r="G4489" s="1" t="str">
        <f t="shared" si="168"/>
        <v>27/126</v>
      </c>
      <c r="H4489" s="1">
        <v>1500</v>
      </c>
      <c r="I4489" s="1">
        <v>77</v>
      </c>
      <c r="J4489" s="1">
        <v>80</v>
      </c>
      <c r="K4489" s="1" t="s">
        <v>203</v>
      </c>
      <c r="L4489" s="1" t="s">
        <v>204</v>
      </c>
      <c r="M4489" s="1">
        <v>2006</v>
      </c>
      <c r="N4489" s="1">
        <v>46.582213540121401</v>
      </c>
      <c r="O4489" s="1">
        <v>-84.560359461026493</v>
      </c>
      <c r="Q4489" s="1" t="s">
        <v>3063</v>
      </c>
      <c r="R4489" s="1" t="s">
        <v>22</v>
      </c>
    </row>
    <row r="4490" spans="1:18" hidden="1" x14ac:dyDescent="0.3">
      <c r="A4490" s="1" t="s">
        <v>2941</v>
      </c>
      <c r="B4490" s="1" t="s">
        <v>2941</v>
      </c>
      <c r="C4490" s="1" t="s">
        <v>3061</v>
      </c>
      <c r="D4490" s="1">
        <v>189</v>
      </c>
      <c r="E4490" s="1" t="s">
        <v>3090</v>
      </c>
      <c r="F4490" s="1">
        <v>28</v>
      </c>
      <c r="G4490" s="1" t="str">
        <f t="shared" si="168"/>
        <v>28/126</v>
      </c>
      <c r="H4490" s="1">
        <v>1500</v>
      </c>
      <c r="I4490" s="1">
        <v>77</v>
      </c>
      <c r="J4490" s="1">
        <v>80</v>
      </c>
      <c r="K4490" s="1" t="s">
        <v>203</v>
      </c>
      <c r="L4490" s="1" t="s">
        <v>204</v>
      </c>
      <c r="M4490" s="1">
        <v>2006</v>
      </c>
      <c r="N4490" s="1">
        <v>46.583193701960496</v>
      </c>
      <c r="O4490" s="1">
        <v>-84.557601373752107</v>
      </c>
      <c r="Q4490" s="1" t="s">
        <v>3063</v>
      </c>
      <c r="R4490" s="1" t="s">
        <v>22</v>
      </c>
    </row>
    <row r="4491" spans="1:18" hidden="1" x14ac:dyDescent="0.3">
      <c r="A4491" s="1" t="s">
        <v>2941</v>
      </c>
      <c r="B4491" s="1" t="s">
        <v>2941</v>
      </c>
      <c r="C4491" s="1" t="s">
        <v>3061</v>
      </c>
      <c r="D4491" s="1">
        <v>189</v>
      </c>
      <c r="E4491" s="1" t="s">
        <v>3091</v>
      </c>
      <c r="F4491" s="1">
        <v>29</v>
      </c>
      <c r="G4491" s="1" t="str">
        <f t="shared" si="168"/>
        <v>29/126</v>
      </c>
      <c r="H4491" s="1">
        <v>1500</v>
      </c>
      <c r="I4491" s="1">
        <v>77</v>
      </c>
      <c r="J4491" s="1">
        <v>80</v>
      </c>
      <c r="K4491" s="1" t="s">
        <v>203</v>
      </c>
      <c r="L4491" s="1" t="s">
        <v>204</v>
      </c>
      <c r="M4491" s="1">
        <v>2006</v>
      </c>
      <c r="N4491" s="1">
        <v>46.584328957886697</v>
      </c>
      <c r="O4491" s="1">
        <v>-84.552707344333001</v>
      </c>
      <c r="Q4491" s="1" t="s">
        <v>3063</v>
      </c>
      <c r="R4491" s="1" t="s">
        <v>22</v>
      </c>
    </row>
    <row r="4492" spans="1:18" hidden="1" x14ac:dyDescent="0.3">
      <c r="A4492" s="1" t="s">
        <v>2941</v>
      </c>
      <c r="B4492" s="1" t="s">
        <v>2941</v>
      </c>
      <c r="C4492" s="1" t="s">
        <v>3061</v>
      </c>
      <c r="D4492" s="1">
        <v>189</v>
      </c>
      <c r="E4492" s="1" t="s">
        <v>3092</v>
      </c>
      <c r="F4492" s="1">
        <v>30</v>
      </c>
      <c r="G4492" s="1" t="str">
        <f t="shared" si="168"/>
        <v>30/126</v>
      </c>
      <c r="H4492" s="1">
        <v>1500</v>
      </c>
      <c r="I4492" s="1">
        <v>77</v>
      </c>
      <c r="J4492" s="1">
        <v>80</v>
      </c>
      <c r="K4492" s="1" t="s">
        <v>203</v>
      </c>
      <c r="L4492" s="1" t="s">
        <v>204</v>
      </c>
      <c r="M4492" s="1">
        <v>2006</v>
      </c>
      <c r="N4492" s="1">
        <v>46.583640787862798</v>
      </c>
      <c r="O4492" s="1">
        <v>-84.547523859430399</v>
      </c>
      <c r="Q4492" s="1" t="s">
        <v>3063</v>
      </c>
      <c r="R4492" s="1" t="s">
        <v>22</v>
      </c>
    </row>
    <row r="4493" spans="1:18" hidden="1" x14ac:dyDescent="0.3">
      <c r="A4493" s="1" t="s">
        <v>2941</v>
      </c>
      <c r="B4493" s="1" t="s">
        <v>2941</v>
      </c>
      <c r="C4493" s="1" t="s">
        <v>3061</v>
      </c>
      <c r="D4493" s="1">
        <v>189</v>
      </c>
      <c r="E4493" s="1" t="s">
        <v>3093</v>
      </c>
      <c r="F4493" s="1">
        <v>31</v>
      </c>
      <c r="G4493" s="1" t="str">
        <f t="shared" si="168"/>
        <v>31/126</v>
      </c>
      <c r="H4493" s="1">
        <v>1500</v>
      </c>
      <c r="I4493" s="1">
        <v>77</v>
      </c>
      <c r="J4493" s="1">
        <v>80</v>
      </c>
      <c r="K4493" s="1" t="s">
        <v>203</v>
      </c>
      <c r="L4493" s="1" t="s">
        <v>204</v>
      </c>
      <c r="M4493" s="1">
        <v>2006</v>
      </c>
      <c r="N4493" s="1">
        <v>46.584215574977101</v>
      </c>
      <c r="O4493" s="1">
        <v>-84.544109769756801</v>
      </c>
      <c r="Q4493" s="1" t="s">
        <v>3063</v>
      </c>
      <c r="R4493" s="1" t="s">
        <v>22</v>
      </c>
    </row>
    <row r="4494" spans="1:18" hidden="1" x14ac:dyDescent="0.3">
      <c r="A4494" s="1" t="s">
        <v>2941</v>
      </c>
      <c r="B4494" s="1" t="s">
        <v>2941</v>
      </c>
      <c r="C4494" s="1" t="s">
        <v>3061</v>
      </c>
      <c r="D4494" s="1">
        <v>189</v>
      </c>
      <c r="E4494" s="1" t="s">
        <v>3094</v>
      </c>
      <c r="F4494" s="1">
        <v>32</v>
      </c>
      <c r="G4494" s="1" t="str">
        <f t="shared" si="168"/>
        <v>32/126</v>
      </c>
      <c r="H4494" s="1">
        <v>1500</v>
      </c>
      <c r="I4494" s="1">
        <v>77</v>
      </c>
      <c r="J4494" s="1">
        <v>80</v>
      </c>
      <c r="K4494" s="1" t="s">
        <v>203</v>
      </c>
      <c r="L4494" s="1" t="s">
        <v>204</v>
      </c>
      <c r="M4494" s="1">
        <v>2006</v>
      </c>
      <c r="N4494" s="1">
        <v>46.581758255983999</v>
      </c>
      <c r="O4494" s="1">
        <v>-84.543689989959404</v>
      </c>
      <c r="Q4494" s="1" t="s">
        <v>3063</v>
      </c>
      <c r="R4494" s="1" t="s">
        <v>22</v>
      </c>
    </row>
    <row r="4495" spans="1:18" hidden="1" x14ac:dyDescent="0.3">
      <c r="A4495" s="1" t="s">
        <v>2941</v>
      </c>
      <c r="B4495" s="1" t="s">
        <v>2941</v>
      </c>
      <c r="C4495" s="1" t="s">
        <v>3061</v>
      </c>
      <c r="D4495" s="1">
        <v>189</v>
      </c>
      <c r="E4495" s="1" t="s">
        <v>3095</v>
      </c>
      <c r="F4495" s="1">
        <v>33</v>
      </c>
      <c r="G4495" s="1" t="str">
        <f t="shared" ref="G4495:G4526" si="169">F4495&amp;"/"&amp;126</f>
        <v>33/126</v>
      </c>
      <c r="H4495" s="1">
        <v>1500</v>
      </c>
      <c r="I4495" s="1">
        <v>77</v>
      </c>
      <c r="J4495" s="1">
        <v>80</v>
      </c>
      <c r="K4495" s="1" t="s">
        <v>203</v>
      </c>
      <c r="L4495" s="1" t="s">
        <v>204</v>
      </c>
      <c r="M4495" s="1">
        <v>2006</v>
      </c>
      <c r="N4495" s="1">
        <v>46.581370766592798</v>
      </c>
      <c r="O4495" s="1">
        <v>-84.540048658127901</v>
      </c>
      <c r="Q4495" s="1" t="s">
        <v>3063</v>
      </c>
      <c r="R4495" s="1" t="s">
        <v>22</v>
      </c>
    </row>
    <row r="4496" spans="1:18" hidden="1" x14ac:dyDescent="0.3">
      <c r="A4496" s="1" t="s">
        <v>2941</v>
      </c>
      <c r="B4496" s="1" t="s">
        <v>2941</v>
      </c>
      <c r="C4496" s="1" t="s">
        <v>3061</v>
      </c>
      <c r="D4496" s="1">
        <v>189</v>
      </c>
      <c r="E4496" s="1" t="s">
        <v>3096</v>
      </c>
      <c r="F4496" s="1">
        <v>34</v>
      </c>
      <c r="G4496" s="1" t="str">
        <f t="shared" si="169"/>
        <v>34/126</v>
      </c>
      <c r="H4496" s="1">
        <v>1500</v>
      </c>
      <c r="I4496" s="1">
        <v>77</v>
      </c>
      <c r="J4496" s="1">
        <v>80</v>
      </c>
      <c r="K4496" s="1" t="s">
        <v>203</v>
      </c>
      <c r="L4496" s="1" t="s">
        <v>204</v>
      </c>
      <c r="M4496" s="1">
        <v>2006</v>
      </c>
      <c r="N4496" s="1">
        <v>46.578986137648499</v>
      </c>
      <c r="O4496" s="1">
        <v>-84.543040261844197</v>
      </c>
      <c r="Q4496" s="1" t="s">
        <v>3063</v>
      </c>
      <c r="R4496" s="1" t="s">
        <v>22</v>
      </c>
    </row>
    <row r="4497" spans="1:18" hidden="1" x14ac:dyDescent="0.3">
      <c r="A4497" s="1" t="s">
        <v>2941</v>
      </c>
      <c r="B4497" s="1" t="s">
        <v>2941</v>
      </c>
      <c r="C4497" s="1" t="s">
        <v>3061</v>
      </c>
      <c r="D4497" s="1">
        <v>189</v>
      </c>
      <c r="E4497" s="1" t="s">
        <v>3097</v>
      </c>
      <c r="F4497" s="1">
        <v>35</v>
      </c>
      <c r="G4497" s="1" t="str">
        <f t="shared" si="169"/>
        <v>35/126</v>
      </c>
      <c r="H4497" s="1">
        <v>1500</v>
      </c>
      <c r="I4497" s="1">
        <v>77</v>
      </c>
      <c r="J4497" s="1">
        <v>80</v>
      </c>
      <c r="K4497" s="1" t="s">
        <v>203</v>
      </c>
      <c r="L4497" s="1" t="s">
        <v>204</v>
      </c>
      <c r="M4497" s="1">
        <v>2006</v>
      </c>
      <c r="N4497" s="1">
        <v>46.576478573035502</v>
      </c>
      <c r="O4497" s="1">
        <v>-84.545148358805903</v>
      </c>
      <c r="Q4497" s="1" t="s">
        <v>3063</v>
      </c>
      <c r="R4497" s="1" t="s">
        <v>22</v>
      </c>
    </row>
    <row r="4498" spans="1:18" hidden="1" x14ac:dyDescent="0.3">
      <c r="A4498" s="1" t="s">
        <v>2941</v>
      </c>
      <c r="B4498" s="1" t="s">
        <v>2941</v>
      </c>
      <c r="C4498" s="1" t="s">
        <v>3061</v>
      </c>
      <c r="D4498" s="1">
        <v>189</v>
      </c>
      <c r="E4498" s="1" t="s">
        <v>3098</v>
      </c>
      <c r="F4498" s="1">
        <v>36</v>
      </c>
      <c r="G4498" s="1" t="str">
        <f t="shared" si="169"/>
        <v>36/126</v>
      </c>
      <c r="H4498" s="1">
        <v>1500</v>
      </c>
      <c r="I4498" s="1">
        <v>77</v>
      </c>
      <c r="J4498" s="1">
        <v>80</v>
      </c>
      <c r="K4498" s="1" t="s">
        <v>203</v>
      </c>
      <c r="L4498" s="1" t="s">
        <v>204</v>
      </c>
      <c r="M4498" s="1">
        <v>2006</v>
      </c>
      <c r="N4498" s="1">
        <v>46.5838324256083</v>
      </c>
      <c r="O4498" s="1">
        <v>-84.538429435473901</v>
      </c>
      <c r="Q4498" s="1" t="s">
        <v>3063</v>
      </c>
      <c r="R4498" s="1" t="s">
        <v>22</v>
      </c>
    </row>
    <row r="4499" spans="1:18" hidden="1" x14ac:dyDescent="0.3">
      <c r="A4499" s="1" t="s">
        <v>2941</v>
      </c>
      <c r="B4499" s="1" t="s">
        <v>2941</v>
      </c>
      <c r="C4499" s="1" t="s">
        <v>3061</v>
      </c>
      <c r="D4499" s="1">
        <v>189</v>
      </c>
      <c r="E4499" s="1" t="s">
        <v>3099</v>
      </c>
      <c r="F4499" s="1">
        <v>37</v>
      </c>
      <c r="G4499" s="1" t="str">
        <f t="shared" si="169"/>
        <v>37/126</v>
      </c>
      <c r="H4499" s="1">
        <v>1500</v>
      </c>
      <c r="I4499" s="1">
        <v>77</v>
      </c>
      <c r="J4499" s="1">
        <v>80</v>
      </c>
      <c r="K4499" s="1" t="s">
        <v>203</v>
      </c>
      <c r="L4499" s="1" t="s">
        <v>204</v>
      </c>
      <c r="M4499" s="1">
        <v>2006</v>
      </c>
      <c r="N4499" s="1">
        <v>46.5802904587255</v>
      </c>
      <c r="O4499" s="1">
        <v>-84.532184418358298</v>
      </c>
      <c r="Q4499" s="1" t="s">
        <v>3063</v>
      </c>
      <c r="R4499" s="1" t="s">
        <v>22</v>
      </c>
    </row>
    <row r="4500" spans="1:18" hidden="1" x14ac:dyDescent="0.3">
      <c r="A4500" s="1" t="s">
        <v>2941</v>
      </c>
      <c r="B4500" s="1" t="s">
        <v>2941</v>
      </c>
      <c r="C4500" s="1" t="s">
        <v>3061</v>
      </c>
      <c r="D4500" s="1">
        <v>189</v>
      </c>
      <c r="E4500" s="1" t="s">
        <v>3100</v>
      </c>
      <c r="F4500" s="1">
        <v>38</v>
      </c>
      <c r="G4500" s="1" t="str">
        <f t="shared" si="169"/>
        <v>38/126</v>
      </c>
      <c r="H4500" s="1">
        <v>1500</v>
      </c>
      <c r="I4500" s="1">
        <v>77</v>
      </c>
      <c r="J4500" s="1">
        <v>80</v>
      </c>
      <c r="K4500" s="1" t="s">
        <v>203</v>
      </c>
      <c r="L4500" s="1" t="s">
        <v>204</v>
      </c>
      <c r="M4500" s="1">
        <v>2006</v>
      </c>
      <c r="N4500" s="1">
        <v>46.578822675644901</v>
      </c>
      <c r="O4500" s="1">
        <v>-84.528263572788404</v>
      </c>
      <c r="Q4500" s="1" t="s">
        <v>3063</v>
      </c>
      <c r="R4500" s="1" t="s">
        <v>22</v>
      </c>
    </row>
    <row r="4501" spans="1:18" hidden="1" x14ac:dyDescent="0.3">
      <c r="A4501" s="1" t="s">
        <v>2941</v>
      </c>
      <c r="B4501" s="1" t="s">
        <v>2941</v>
      </c>
      <c r="C4501" s="1" t="s">
        <v>3061</v>
      </c>
      <c r="D4501" s="1">
        <v>189</v>
      </c>
      <c r="E4501" s="1" t="s">
        <v>3101</v>
      </c>
      <c r="F4501" s="1">
        <v>39</v>
      </c>
      <c r="G4501" s="1" t="str">
        <f t="shared" si="169"/>
        <v>39/126</v>
      </c>
      <c r="H4501" s="1">
        <v>1500</v>
      </c>
      <c r="I4501" s="1">
        <v>77</v>
      </c>
      <c r="J4501" s="1">
        <v>80</v>
      </c>
      <c r="K4501" s="1" t="s">
        <v>203</v>
      </c>
      <c r="L4501" s="1" t="s">
        <v>204</v>
      </c>
      <c r="M4501" s="1">
        <v>2006</v>
      </c>
      <c r="N4501" s="1">
        <v>46.584154615236002</v>
      </c>
      <c r="O4501" s="1">
        <v>-84.534878215188002</v>
      </c>
      <c r="Q4501" s="1" t="s">
        <v>3063</v>
      </c>
      <c r="R4501" s="1" t="s">
        <v>22</v>
      </c>
    </row>
    <row r="4502" spans="1:18" hidden="1" x14ac:dyDescent="0.3">
      <c r="A4502" s="1" t="s">
        <v>2941</v>
      </c>
      <c r="B4502" s="1" t="s">
        <v>2941</v>
      </c>
      <c r="C4502" s="1" t="s">
        <v>3061</v>
      </c>
      <c r="D4502" s="1">
        <v>189</v>
      </c>
      <c r="E4502" s="1" t="s">
        <v>3102</v>
      </c>
      <c r="F4502" s="1">
        <v>40</v>
      </c>
      <c r="G4502" s="1" t="str">
        <f t="shared" si="169"/>
        <v>40/126</v>
      </c>
      <c r="H4502" s="1">
        <v>1500</v>
      </c>
      <c r="I4502" s="1">
        <v>77</v>
      </c>
      <c r="J4502" s="1">
        <v>80</v>
      </c>
      <c r="K4502" s="1" t="s">
        <v>203</v>
      </c>
      <c r="L4502" s="1" t="s">
        <v>204</v>
      </c>
      <c r="M4502" s="1">
        <v>2006</v>
      </c>
      <c r="N4502" s="1">
        <v>46.584678117599097</v>
      </c>
      <c r="O4502" s="1">
        <v>-84.531614770031993</v>
      </c>
      <c r="Q4502" s="1" t="s">
        <v>3063</v>
      </c>
      <c r="R4502" s="1" t="s">
        <v>22</v>
      </c>
    </row>
    <row r="4503" spans="1:18" hidden="1" x14ac:dyDescent="0.3">
      <c r="A4503" s="1" t="s">
        <v>2941</v>
      </c>
      <c r="B4503" s="1" t="s">
        <v>2941</v>
      </c>
      <c r="C4503" s="1" t="s">
        <v>3061</v>
      </c>
      <c r="D4503" s="1">
        <v>189</v>
      </c>
      <c r="E4503" s="1" t="s">
        <v>3103</v>
      </c>
      <c r="F4503" s="1">
        <v>41</v>
      </c>
      <c r="G4503" s="1" t="str">
        <f t="shared" si="169"/>
        <v>41/126</v>
      </c>
      <c r="H4503" s="1">
        <v>1500</v>
      </c>
      <c r="I4503" s="1">
        <v>77</v>
      </c>
      <c r="J4503" s="1">
        <v>80</v>
      </c>
      <c r="K4503" s="1" t="s">
        <v>203</v>
      </c>
      <c r="L4503" s="1" t="s">
        <v>204</v>
      </c>
      <c r="M4503" s="1">
        <v>2006</v>
      </c>
      <c r="N4503" s="1">
        <v>46.587251532520497</v>
      </c>
      <c r="O4503" s="1">
        <v>-84.532163720133795</v>
      </c>
      <c r="Q4503" s="1" t="s">
        <v>3063</v>
      </c>
      <c r="R4503" s="1" t="s">
        <v>22</v>
      </c>
    </row>
    <row r="4504" spans="1:18" hidden="1" x14ac:dyDescent="0.3">
      <c r="A4504" s="1" t="s">
        <v>2941</v>
      </c>
      <c r="B4504" s="1" t="s">
        <v>2941</v>
      </c>
      <c r="C4504" s="1" t="s">
        <v>3061</v>
      </c>
      <c r="D4504" s="1">
        <v>189</v>
      </c>
      <c r="E4504" s="1" t="s">
        <v>3104</v>
      </c>
      <c r="F4504" s="1">
        <v>42</v>
      </c>
      <c r="G4504" s="1" t="str">
        <f t="shared" si="169"/>
        <v>42/126</v>
      </c>
      <c r="H4504" s="1">
        <v>1500</v>
      </c>
      <c r="I4504" s="1">
        <v>77</v>
      </c>
      <c r="J4504" s="1">
        <v>80</v>
      </c>
      <c r="K4504" s="1" t="s">
        <v>203</v>
      </c>
      <c r="L4504" s="1" t="s">
        <v>204</v>
      </c>
      <c r="M4504" s="1">
        <v>2006</v>
      </c>
      <c r="N4504" s="1">
        <v>46.588649594551697</v>
      </c>
      <c r="O4504" s="1">
        <v>-84.529292353980296</v>
      </c>
      <c r="Q4504" s="1" t="s">
        <v>3063</v>
      </c>
      <c r="R4504" s="1" t="s">
        <v>22</v>
      </c>
    </row>
    <row r="4505" spans="1:18" hidden="1" x14ac:dyDescent="0.3">
      <c r="A4505" s="1" t="s">
        <v>2941</v>
      </c>
      <c r="B4505" s="1" t="s">
        <v>2941</v>
      </c>
      <c r="C4505" s="1" t="s">
        <v>3061</v>
      </c>
      <c r="D4505" s="1">
        <v>189</v>
      </c>
      <c r="E4505" s="1" t="s">
        <v>3105</v>
      </c>
      <c r="F4505" s="1">
        <v>43</v>
      </c>
      <c r="G4505" s="1" t="str">
        <f t="shared" si="169"/>
        <v>43/126</v>
      </c>
      <c r="H4505" s="1">
        <v>1500</v>
      </c>
      <c r="I4505" s="1">
        <v>77</v>
      </c>
      <c r="J4505" s="1">
        <v>80</v>
      </c>
      <c r="K4505" s="1" t="s">
        <v>203</v>
      </c>
      <c r="L4505" s="1" t="s">
        <v>204</v>
      </c>
      <c r="M4505" s="1">
        <v>2006</v>
      </c>
      <c r="N4505" s="1">
        <v>46.584410650618899</v>
      </c>
      <c r="O4505" s="1">
        <v>-84.526351006942505</v>
      </c>
      <c r="Q4505" s="1" t="s">
        <v>3063</v>
      </c>
      <c r="R4505" s="1" t="s">
        <v>22</v>
      </c>
    </row>
    <row r="4506" spans="1:18" hidden="1" x14ac:dyDescent="0.3">
      <c r="A4506" s="1" t="s">
        <v>2941</v>
      </c>
      <c r="B4506" s="1" t="s">
        <v>2941</v>
      </c>
      <c r="C4506" s="1" t="s">
        <v>3061</v>
      </c>
      <c r="D4506" s="1">
        <v>189</v>
      </c>
      <c r="E4506" s="1" t="s">
        <v>3106</v>
      </c>
      <c r="F4506" s="1">
        <v>44</v>
      </c>
      <c r="G4506" s="1" t="str">
        <f t="shared" si="169"/>
        <v>44/126</v>
      </c>
      <c r="H4506" s="1">
        <v>1500</v>
      </c>
      <c r="I4506" s="1">
        <v>77</v>
      </c>
      <c r="J4506" s="1">
        <v>80</v>
      </c>
      <c r="K4506" s="1" t="s">
        <v>203</v>
      </c>
      <c r="L4506" s="1" t="s">
        <v>204</v>
      </c>
      <c r="M4506" s="1">
        <v>2006</v>
      </c>
      <c r="N4506" s="1">
        <v>46.584317312937799</v>
      </c>
      <c r="O4506" s="1">
        <v>-84.521326833204299</v>
      </c>
      <c r="Q4506" s="1" t="s">
        <v>3063</v>
      </c>
      <c r="R4506" s="1" t="s">
        <v>22</v>
      </c>
    </row>
    <row r="4507" spans="1:18" hidden="1" x14ac:dyDescent="0.3">
      <c r="A4507" s="1" t="s">
        <v>2941</v>
      </c>
      <c r="B4507" s="1" t="s">
        <v>2941</v>
      </c>
      <c r="C4507" s="1" t="s">
        <v>3061</v>
      </c>
      <c r="D4507" s="1">
        <v>189</v>
      </c>
      <c r="E4507" s="1" t="s">
        <v>3107</v>
      </c>
      <c r="F4507" s="1">
        <v>45</v>
      </c>
      <c r="G4507" s="1" t="str">
        <f t="shared" si="169"/>
        <v>45/126</v>
      </c>
      <c r="H4507" s="1">
        <v>1500</v>
      </c>
      <c r="I4507" s="1">
        <v>77</v>
      </c>
      <c r="J4507" s="1">
        <v>80</v>
      </c>
      <c r="K4507" s="1" t="s">
        <v>203</v>
      </c>
      <c r="L4507" s="1" t="s">
        <v>204</v>
      </c>
      <c r="M4507" s="1">
        <v>2006</v>
      </c>
      <c r="N4507" s="1">
        <v>46.584870700000003</v>
      </c>
      <c r="O4507" s="1">
        <v>-84.512014800000003</v>
      </c>
      <c r="Q4507" s="1" t="s">
        <v>3063</v>
      </c>
      <c r="R4507" s="1" t="s">
        <v>22</v>
      </c>
    </row>
    <row r="4508" spans="1:18" hidden="1" x14ac:dyDescent="0.3">
      <c r="A4508" s="1" t="s">
        <v>2941</v>
      </c>
      <c r="B4508" s="1" t="s">
        <v>2941</v>
      </c>
      <c r="C4508" s="1" t="s">
        <v>3061</v>
      </c>
      <c r="D4508" s="1">
        <v>189</v>
      </c>
      <c r="E4508" s="1" t="s">
        <v>3108</v>
      </c>
      <c r="F4508" s="1">
        <v>46</v>
      </c>
      <c r="G4508" s="1" t="str">
        <f t="shared" si="169"/>
        <v>46/126</v>
      </c>
      <c r="H4508" s="1">
        <v>1500</v>
      </c>
      <c r="I4508" s="1">
        <v>77</v>
      </c>
      <c r="J4508" s="1">
        <v>80</v>
      </c>
      <c r="K4508" s="1" t="s">
        <v>203</v>
      </c>
      <c r="L4508" s="1" t="s">
        <v>204</v>
      </c>
      <c r="M4508" s="1">
        <v>2006</v>
      </c>
      <c r="N4508" s="1">
        <v>46.587031128837801</v>
      </c>
      <c r="O4508" s="1">
        <v>-84.510742570235294</v>
      </c>
      <c r="Q4508" s="1" t="s">
        <v>3063</v>
      </c>
      <c r="R4508" s="1" t="s">
        <v>22</v>
      </c>
    </row>
    <row r="4509" spans="1:18" hidden="1" x14ac:dyDescent="0.3">
      <c r="A4509" s="1" t="s">
        <v>2941</v>
      </c>
      <c r="B4509" s="1" t="s">
        <v>2941</v>
      </c>
      <c r="C4509" s="1" t="s">
        <v>3061</v>
      </c>
      <c r="D4509" s="1">
        <v>189</v>
      </c>
      <c r="E4509" s="1" t="s">
        <v>3109</v>
      </c>
      <c r="F4509" s="1">
        <v>47</v>
      </c>
      <c r="G4509" s="1" t="str">
        <f t="shared" si="169"/>
        <v>47/126</v>
      </c>
      <c r="H4509" s="1">
        <v>1500</v>
      </c>
      <c r="I4509" s="1">
        <v>77</v>
      </c>
      <c r="J4509" s="1">
        <v>80</v>
      </c>
      <c r="K4509" s="1" t="s">
        <v>203</v>
      </c>
      <c r="L4509" s="1" t="s">
        <v>204</v>
      </c>
      <c r="M4509" s="1">
        <v>2006</v>
      </c>
      <c r="N4509" s="1">
        <v>46.584413133463002</v>
      </c>
      <c r="O4509" s="1">
        <v>-84.506155449400694</v>
      </c>
      <c r="Q4509" s="1" t="s">
        <v>3063</v>
      </c>
      <c r="R4509" s="1" t="s">
        <v>22</v>
      </c>
    </row>
    <row r="4510" spans="1:18" hidden="1" x14ac:dyDescent="0.3">
      <c r="A4510" s="1" t="s">
        <v>2941</v>
      </c>
      <c r="B4510" s="1" t="s">
        <v>2941</v>
      </c>
      <c r="C4510" s="1" t="s">
        <v>3061</v>
      </c>
      <c r="D4510" s="1">
        <v>189</v>
      </c>
      <c r="E4510" s="1" t="s">
        <v>3110</v>
      </c>
      <c r="F4510" s="1">
        <v>48</v>
      </c>
      <c r="G4510" s="1" t="str">
        <f t="shared" si="169"/>
        <v>48/126</v>
      </c>
      <c r="H4510" s="1">
        <v>1500</v>
      </c>
      <c r="I4510" s="1">
        <v>77</v>
      </c>
      <c r="J4510" s="1">
        <v>80</v>
      </c>
      <c r="K4510" s="1" t="s">
        <v>203</v>
      </c>
      <c r="L4510" s="1" t="s">
        <v>204</v>
      </c>
      <c r="M4510" s="1">
        <v>2006</v>
      </c>
      <c r="N4510" s="1">
        <v>46.581930369024001</v>
      </c>
      <c r="O4510" s="1">
        <v>-84.505299417856904</v>
      </c>
      <c r="Q4510" s="1" t="s">
        <v>3063</v>
      </c>
      <c r="R4510" s="1" t="s">
        <v>22</v>
      </c>
    </row>
    <row r="4511" spans="1:18" hidden="1" x14ac:dyDescent="0.3">
      <c r="A4511" s="1" t="s">
        <v>2941</v>
      </c>
      <c r="B4511" s="1" t="s">
        <v>2941</v>
      </c>
      <c r="C4511" s="1" t="s">
        <v>3061</v>
      </c>
      <c r="D4511" s="1">
        <v>189</v>
      </c>
      <c r="E4511" s="1" t="s">
        <v>3111</v>
      </c>
      <c r="F4511" s="1">
        <v>49</v>
      </c>
      <c r="G4511" s="1" t="str">
        <f t="shared" si="169"/>
        <v>49/126</v>
      </c>
      <c r="H4511" s="1">
        <v>1500</v>
      </c>
      <c r="I4511" s="1">
        <v>77</v>
      </c>
      <c r="J4511" s="1">
        <v>80</v>
      </c>
      <c r="K4511" s="1" t="s">
        <v>203</v>
      </c>
      <c r="L4511" s="1" t="s">
        <v>204</v>
      </c>
      <c r="M4511" s="1">
        <v>2006</v>
      </c>
      <c r="N4511" s="1">
        <v>46.591553718450903</v>
      </c>
      <c r="O4511" s="1">
        <v>-84.5104703509313</v>
      </c>
      <c r="Q4511" s="1" t="s">
        <v>3063</v>
      </c>
      <c r="R4511" s="1" t="s">
        <v>22</v>
      </c>
    </row>
    <row r="4512" spans="1:18" hidden="1" x14ac:dyDescent="0.3">
      <c r="A4512" s="1" t="s">
        <v>2941</v>
      </c>
      <c r="B4512" s="1" t="s">
        <v>2941</v>
      </c>
      <c r="C4512" s="1" t="s">
        <v>3061</v>
      </c>
      <c r="D4512" s="1">
        <v>189</v>
      </c>
      <c r="E4512" s="1" t="s">
        <v>3112</v>
      </c>
      <c r="F4512" s="1">
        <v>50</v>
      </c>
      <c r="G4512" s="1" t="str">
        <f t="shared" si="169"/>
        <v>50/126</v>
      </c>
      <c r="H4512" s="1">
        <v>1500</v>
      </c>
      <c r="I4512" s="1">
        <v>77</v>
      </c>
      <c r="J4512" s="1">
        <v>80</v>
      </c>
      <c r="K4512" s="1" t="s">
        <v>203</v>
      </c>
      <c r="L4512" s="1" t="s">
        <v>204</v>
      </c>
      <c r="M4512" s="1">
        <v>2006</v>
      </c>
      <c r="N4512" s="1">
        <v>46.593450844403797</v>
      </c>
      <c r="O4512" s="1">
        <v>-84.506018557747595</v>
      </c>
      <c r="Q4512" s="1" t="s">
        <v>3063</v>
      </c>
      <c r="R4512" s="1" t="s">
        <v>22</v>
      </c>
    </row>
    <row r="4513" spans="1:18" hidden="1" x14ac:dyDescent="0.3">
      <c r="A4513" s="1" t="s">
        <v>2941</v>
      </c>
      <c r="B4513" s="1" t="s">
        <v>2941</v>
      </c>
      <c r="C4513" s="1" t="s">
        <v>3061</v>
      </c>
      <c r="D4513" s="1">
        <v>189</v>
      </c>
      <c r="E4513" s="1" t="s">
        <v>3113</v>
      </c>
      <c r="F4513" s="1">
        <v>51</v>
      </c>
      <c r="G4513" s="1" t="str">
        <f t="shared" si="169"/>
        <v>51/126</v>
      </c>
      <c r="H4513" s="1">
        <v>1500</v>
      </c>
      <c r="I4513" s="1">
        <v>77</v>
      </c>
      <c r="J4513" s="1">
        <v>80</v>
      </c>
      <c r="K4513" s="1" t="s">
        <v>203</v>
      </c>
      <c r="L4513" s="1" t="s">
        <v>204</v>
      </c>
      <c r="M4513" s="1">
        <v>2006</v>
      </c>
      <c r="N4513" s="1">
        <v>46.596114711116499</v>
      </c>
      <c r="O4513" s="1">
        <v>-84.509870326741193</v>
      </c>
      <c r="Q4513" s="1" t="s">
        <v>3063</v>
      </c>
      <c r="R4513" s="1" t="s">
        <v>22</v>
      </c>
    </row>
    <row r="4514" spans="1:18" hidden="1" x14ac:dyDescent="0.3">
      <c r="A4514" s="1" t="s">
        <v>2941</v>
      </c>
      <c r="B4514" s="1" t="s">
        <v>2941</v>
      </c>
      <c r="C4514" s="1" t="s">
        <v>3061</v>
      </c>
      <c r="D4514" s="1">
        <v>189</v>
      </c>
      <c r="E4514" s="1" t="s">
        <v>3114</v>
      </c>
      <c r="F4514" s="1">
        <v>52</v>
      </c>
      <c r="G4514" s="1" t="str">
        <f t="shared" si="169"/>
        <v>52/126</v>
      </c>
      <c r="H4514" s="1">
        <v>1500</v>
      </c>
      <c r="I4514" s="1">
        <v>77</v>
      </c>
      <c r="J4514" s="1">
        <v>80</v>
      </c>
      <c r="K4514" s="1" t="s">
        <v>203</v>
      </c>
      <c r="L4514" s="1" t="s">
        <v>204</v>
      </c>
      <c r="M4514" s="1">
        <v>2006</v>
      </c>
      <c r="N4514" s="1">
        <v>46.596754018132401</v>
      </c>
      <c r="O4514" s="1">
        <v>-84.502958370926095</v>
      </c>
      <c r="Q4514" s="1" t="s">
        <v>3063</v>
      </c>
      <c r="R4514" s="1" t="s">
        <v>22</v>
      </c>
    </row>
    <row r="4515" spans="1:18" hidden="1" x14ac:dyDescent="0.3">
      <c r="A4515" s="1" t="s">
        <v>2941</v>
      </c>
      <c r="B4515" s="1" t="s">
        <v>2941</v>
      </c>
      <c r="C4515" s="1" t="s">
        <v>3061</v>
      </c>
      <c r="D4515" s="1">
        <v>189</v>
      </c>
      <c r="E4515" s="1" t="s">
        <v>3115</v>
      </c>
      <c r="F4515" s="1">
        <v>53</v>
      </c>
      <c r="G4515" s="1" t="str">
        <f t="shared" si="169"/>
        <v>53/126</v>
      </c>
      <c r="H4515" s="1">
        <v>1500</v>
      </c>
      <c r="I4515" s="1">
        <v>77</v>
      </c>
      <c r="J4515" s="1">
        <v>80</v>
      </c>
      <c r="K4515" s="1" t="s">
        <v>203</v>
      </c>
      <c r="L4515" s="1" t="s">
        <v>204</v>
      </c>
      <c r="M4515" s="1">
        <v>2006</v>
      </c>
      <c r="N4515" s="1">
        <v>46.598890136379403</v>
      </c>
      <c r="O4515" s="1">
        <v>-84.500875594621505</v>
      </c>
      <c r="Q4515" s="1" t="s">
        <v>3063</v>
      </c>
      <c r="R4515" s="1" t="s">
        <v>22</v>
      </c>
    </row>
    <row r="4516" spans="1:18" hidden="1" x14ac:dyDescent="0.3">
      <c r="A4516" s="1" t="s">
        <v>2941</v>
      </c>
      <c r="B4516" s="1" t="s">
        <v>2941</v>
      </c>
      <c r="C4516" s="1" t="s">
        <v>3061</v>
      </c>
      <c r="D4516" s="1">
        <v>189</v>
      </c>
      <c r="E4516" s="1" t="s">
        <v>3116</v>
      </c>
      <c r="F4516" s="1">
        <v>54</v>
      </c>
      <c r="G4516" s="1" t="str">
        <f t="shared" si="169"/>
        <v>54/126</v>
      </c>
      <c r="H4516" s="1">
        <v>1500</v>
      </c>
      <c r="I4516" s="1">
        <v>77</v>
      </c>
      <c r="J4516" s="1">
        <v>80</v>
      </c>
      <c r="K4516" s="1" t="s">
        <v>203</v>
      </c>
      <c r="L4516" s="1" t="s">
        <v>204</v>
      </c>
      <c r="M4516" s="1">
        <v>2006</v>
      </c>
      <c r="N4516" s="1">
        <v>46.601468735791101</v>
      </c>
      <c r="O4516" s="1">
        <v>-84.502830095553506</v>
      </c>
      <c r="Q4516" s="1" t="s">
        <v>3063</v>
      </c>
      <c r="R4516" s="1" t="s">
        <v>22</v>
      </c>
    </row>
    <row r="4517" spans="1:18" hidden="1" x14ac:dyDescent="0.3">
      <c r="A4517" s="1" t="s">
        <v>2941</v>
      </c>
      <c r="B4517" s="1" t="s">
        <v>2941</v>
      </c>
      <c r="C4517" s="1" t="s">
        <v>3061</v>
      </c>
      <c r="D4517" s="1">
        <v>189</v>
      </c>
      <c r="E4517" s="1" t="s">
        <v>3117</v>
      </c>
      <c r="F4517" s="1">
        <v>55</v>
      </c>
      <c r="G4517" s="1" t="str">
        <f t="shared" si="169"/>
        <v>55/126</v>
      </c>
      <c r="H4517" s="1">
        <v>1500</v>
      </c>
      <c r="I4517" s="1">
        <v>77</v>
      </c>
      <c r="J4517" s="1">
        <v>80</v>
      </c>
      <c r="K4517" s="1" t="s">
        <v>203</v>
      </c>
      <c r="L4517" s="1" t="s">
        <v>204</v>
      </c>
      <c r="M4517" s="1">
        <v>2006</v>
      </c>
      <c r="N4517" s="1">
        <v>46.603369105598603</v>
      </c>
      <c r="O4517" s="1">
        <v>-84.506845327465101</v>
      </c>
      <c r="Q4517" s="1" t="s">
        <v>3063</v>
      </c>
      <c r="R4517" s="1" t="s">
        <v>22</v>
      </c>
    </row>
    <row r="4518" spans="1:18" hidden="1" x14ac:dyDescent="0.3">
      <c r="A4518" s="1" t="s">
        <v>2941</v>
      </c>
      <c r="B4518" s="1" t="s">
        <v>2941</v>
      </c>
      <c r="C4518" s="1" t="s">
        <v>3061</v>
      </c>
      <c r="D4518" s="1">
        <v>189</v>
      </c>
      <c r="E4518" s="1" t="s">
        <v>3118</v>
      </c>
      <c r="F4518" s="1">
        <v>56</v>
      </c>
      <c r="G4518" s="1" t="str">
        <f t="shared" si="169"/>
        <v>56/126</v>
      </c>
      <c r="H4518" s="1">
        <v>1500</v>
      </c>
      <c r="I4518" s="1">
        <v>77</v>
      </c>
      <c r="J4518" s="1">
        <v>80</v>
      </c>
      <c r="K4518" s="1" t="s">
        <v>203</v>
      </c>
      <c r="L4518" s="1" t="s">
        <v>204</v>
      </c>
      <c r="M4518" s="1">
        <v>2006</v>
      </c>
      <c r="N4518" s="1">
        <v>46.604755273796499</v>
      </c>
      <c r="O4518" s="1">
        <v>-84.510922747142203</v>
      </c>
      <c r="Q4518" s="1" t="s">
        <v>3063</v>
      </c>
      <c r="R4518" s="1" t="s">
        <v>22</v>
      </c>
    </row>
    <row r="4519" spans="1:18" hidden="1" x14ac:dyDescent="0.3">
      <c r="A4519" s="1" t="s">
        <v>2941</v>
      </c>
      <c r="B4519" s="1" t="s">
        <v>2941</v>
      </c>
      <c r="C4519" s="1" t="s">
        <v>3061</v>
      </c>
      <c r="D4519" s="1">
        <v>189</v>
      </c>
      <c r="E4519" s="1" t="s">
        <v>3119</v>
      </c>
      <c r="F4519" s="1">
        <v>57</v>
      </c>
      <c r="G4519" s="1" t="str">
        <f t="shared" si="169"/>
        <v>57/126</v>
      </c>
      <c r="H4519" s="1">
        <v>1500</v>
      </c>
      <c r="I4519" s="1">
        <v>77</v>
      </c>
      <c r="J4519" s="1">
        <v>80</v>
      </c>
      <c r="K4519" s="1" t="s">
        <v>203</v>
      </c>
      <c r="L4519" s="1" t="s">
        <v>204</v>
      </c>
      <c r="M4519" s="1">
        <v>2006</v>
      </c>
      <c r="N4519" s="1">
        <v>46.607167384289902</v>
      </c>
      <c r="O4519" s="1">
        <v>-84.507891535235004</v>
      </c>
      <c r="Q4519" s="1" t="s">
        <v>3063</v>
      </c>
      <c r="R4519" s="1" t="s">
        <v>22</v>
      </c>
    </row>
    <row r="4520" spans="1:18" hidden="1" x14ac:dyDescent="0.3">
      <c r="A4520" s="1" t="s">
        <v>2941</v>
      </c>
      <c r="B4520" s="1" t="s">
        <v>2941</v>
      </c>
      <c r="C4520" s="1" t="s">
        <v>3061</v>
      </c>
      <c r="D4520" s="1">
        <v>189</v>
      </c>
      <c r="E4520" s="1" t="s">
        <v>3120</v>
      </c>
      <c r="F4520" s="1">
        <v>58</v>
      </c>
      <c r="G4520" s="1" t="str">
        <f t="shared" si="169"/>
        <v>58/126</v>
      </c>
      <c r="H4520" s="1">
        <v>1500</v>
      </c>
      <c r="I4520" s="1">
        <v>77</v>
      </c>
      <c r="J4520" s="1">
        <v>80</v>
      </c>
      <c r="K4520" s="1" t="s">
        <v>203</v>
      </c>
      <c r="L4520" s="1" t="s">
        <v>204</v>
      </c>
      <c r="M4520" s="1">
        <v>2006</v>
      </c>
      <c r="N4520" s="1">
        <v>46.603273994912499</v>
      </c>
      <c r="O4520" s="1">
        <v>-84.499824055319607</v>
      </c>
      <c r="Q4520" s="1" t="s">
        <v>3063</v>
      </c>
      <c r="R4520" s="1" t="s">
        <v>22</v>
      </c>
    </row>
    <row r="4521" spans="1:18" hidden="1" x14ac:dyDescent="0.3">
      <c r="A4521" s="1" t="s">
        <v>2941</v>
      </c>
      <c r="B4521" s="1" t="s">
        <v>2941</v>
      </c>
      <c r="C4521" s="1" t="s">
        <v>3061</v>
      </c>
      <c r="D4521" s="1">
        <v>189</v>
      </c>
      <c r="E4521" s="1" t="s">
        <v>3121</v>
      </c>
      <c r="F4521" s="1">
        <v>59</v>
      </c>
      <c r="G4521" s="1" t="str">
        <f t="shared" si="169"/>
        <v>59/126</v>
      </c>
      <c r="H4521" s="1">
        <v>1500</v>
      </c>
      <c r="I4521" s="1">
        <v>77</v>
      </c>
      <c r="J4521" s="1">
        <v>80</v>
      </c>
      <c r="K4521" s="1" t="s">
        <v>203</v>
      </c>
      <c r="L4521" s="1" t="s">
        <v>204</v>
      </c>
      <c r="M4521" s="1">
        <v>2006</v>
      </c>
      <c r="N4521" s="1">
        <v>46.601355860994801</v>
      </c>
      <c r="O4521" s="1">
        <v>-84.494214116859396</v>
      </c>
      <c r="Q4521" s="1" t="s">
        <v>3063</v>
      </c>
      <c r="R4521" s="1" t="s">
        <v>22</v>
      </c>
    </row>
    <row r="4522" spans="1:18" hidden="1" x14ac:dyDescent="0.3">
      <c r="A4522" s="1" t="s">
        <v>2941</v>
      </c>
      <c r="B4522" s="1" t="s">
        <v>2941</v>
      </c>
      <c r="C4522" s="1" t="s">
        <v>3061</v>
      </c>
      <c r="D4522" s="1">
        <v>189</v>
      </c>
      <c r="E4522" s="1" t="s">
        <v>3122</v>
      </c>
      <c r="F4522" s="1">
        <v>60</v>
      </c>
      <c r="G4522" s="1" t="str">
        <f t="shared" si="169"/>
        <v>60/126</v>
      </c>
      <c r="H4522" s="1">
        <v>1500</v>
      </c>
      <c r="I4522" s="1">
        <v>77</v>
      </c>
      <c r="J4522" s="1">
        <v>80</v>
      </c>
      <c r="K4522" s="1" t="s">
        <v>203</v>
      </c>
      <c r="L4522" s="1" t="s">
        <v>204</v>
      </c>
      <c r="M4522" s="1">
        <v>2006</v>
      </c>
      <c r="N4522" s="1">
        <v>46.605380043778702</v>
      </c>
      <c r="O4522" s="1">
        <v>-84.498162019426303</v>
      </c>
      <c r="Q4522" s="1" t="s">
        <v>3063</v>
      </c>
      <c r="R4522" s="1" t="s">
        <v>22</v>
      </c>
    </row>
    <row r="4523" spans="1:18" hidden="1" x14ac:dyDescent="0.3">
      <c r="A4523" s="1" t="s">
        <v>2941</v>
      </c>
      <c r="B4523" s="1" t="s">
        <v>2941</v>
      </c>
      <c r="C4523" s="1" t="s">
        <v>3061</v>
      </c>
      <c r="D4523" s="1">
        <v>189</v>
      </c>
      <c r="E4523" s="1" t="s">
        <v>3123</v>
      </c>
      <c r="F4523" s="1">
        <v>61</v>
      </c>
      <c r="G4523" s="1" t="str">
        <f t="shared" si="169"/>
        <v>61/126</v>
      </c>
      <c r="H4523" s="1">
        <v>1500</v>
      </c>
      <c r="I4523" s="1">
        <v>77</v>
      </c>
      <c r="J4523" s="1">
        <v>80</v>
      </c>
      <c r="K4523" s="1" t="s">
        <v>203</v>
      </c>
      <c r="L4523" s="1" t="s">
        <v>204</v>
      </c>
      <c r="M4523" s="1">
        <v>2006</v>
      </c>
      <c r="N4523" s="1">
        <v>46.605650667844202</v>
      </c>
      <c r="O4523" s="1">
        <v>-84.492357671405401</v>
      </c>
      <c r="Q4523" s="1" t="s">
        <v>3063</v>
      </c>
      <c r="R4523" s="1" t="s">
        <v>22</v>
      </c>
    </row>
    <row r="4524" spans="1:18" hidden="1" x14ac:dyDescent="0.3">
      <c r="A4524" s="1" t="s">
        <v>2941</v>
      </c>
      <c r="B4524" s="1" t="s">
        <v>2941</v>
      </c>
      <c r="C4524" s="1" t="s">
        <v>3061</v>
      </c>
      <c r="D4524" s="1">
        <v>189</v>
      </c>
      <c r="E4524" s="1" t="s">
        <v>3124</v>
      </c>
      <c r="F4524" s="1">
        <v>62</v>
      </c>
      <c r="G4524" s="1" t="str">
        <f t="shared" si="169"/>
        <v>62/126</v>
      </c>
      <c r="H4524" s="1">
        <v>1500</v>
      </c>
      <c r="I4524" s="1">
        <v>77</v>
      </c>
      <c r="J4524" s="1">
        <v>80</v>
      </c>
      <c r="K4524" s="1" t="s">
        <v>203</v>
      </c>
      <c r="L4524" s="1" t="s">
        <v>204</v>
      </c>
      <c r="M4524" s="1">
        <v>2006</v>
      </c>
      <c r="N4524" s="1">
        <v>46.604511485542901</v>
      </c>
      <c r="O4524" s="1">
        <v>-84.487877932492907</v>
      </c>
      <c r="Q4524" s="1" t="s">
        <v>3063</v>
      </c>
      <c r="R4524" s="1" t="s">
        <v>22</v>
      </c>
    </row>
    <row r="4525" spans="1:18" hidden="1" x14ac:dyDescent="0.3">
      <c r="A4525" s="1" t="s">
        <v>2941</v>
      </c>
      <c r="B4525" s="1" t="s">
        <v>2941</v>
      </c>
      <c r="C4525" s="1" t="s">
        <v>3061</v>
      </c>
      <c r="D4525" s="1">
        <v>189</v>
      </c>
      <c r="E4525" s="1" t="s">
        <v>3125</v>
      </c>
      <c r="F4525" s="1">
        <v>63</v>
      </c>
      <c r="G4525" s="1" t="str">
        <f t="shared" si="169"/>
        <v>63/126</v>
      </c>
      <c r="H4525" s="1">
        <v>1500</v>
      </c>
      <c r="I4525" s="1">
        <v>77</v>
      </c>
      <c r="J4525" s="1">
        <v>80</v>
      </c>
      <c r="K4525" s="1" t="s">
        <v>203</v>
      </c>
      <c r="L4525" s="1" t="s">
        <v>204</v>
      </c>
      <c r="M4525" s="1">
        <v>2006</v>
      </c>
      <c r="N4525" s="1">
        <v>46.607972477456698</v>
      </c>
      <c r="O4525" s="1">
        <v>-84.486854650829002</v>
      </c>
      <c r="Q4525" s="1" t="s">
        <v>3063</v>
      </c>
      <c r="R4525" s="1" t="s">
        <v>22</v>
      </c>
    </row>
    <row r="4526" spans="1:18" hidden="1" x14ac:dyDescent="0.3">
      <c r="A4526" s="1" t="s">
        <v>2941</v>
      </c>
      <c r="B4526" s="1" t="s">
        <v>2941</v>
      </c>
      <c r="C4526" s="1" t="s">
        <v>3061</v>
      </c>
      <c r="D4526" s="1">
        <v>189</v>
      </c>
      <c r="E4526" s="1" t="s">
        <v>3126</v>
      </c>
      <c r="F4526" s="1">
        <v>64</v>
      </c>
      <c r="G4526" s="1" t="str">
        <f t="shared" si="169"/>
        <v>64/126</v>
      </c>
      <c r="H4526" s="1">
        <v>1500</v>
      </c>
      <c r="I4526" s="1">
        <v>77</v>
      </c>
      <c r="J4526" s="1">
        <v>80</v>
      </c>
      <c r="K4526" s="1" t="s">
        <v>203</v>
      </c>
      <c r="L4526" s="1" t="s">
        <v>204</v>
      </c>
      <c r="M4526" s="1">
        <v>2006</v>
      </c>
      <c r="N4526" s="1">
        <v>46.611323635091097</v>
      </c>
      <c r="O4526" s="1">
        <v>-84.490234423972694</v>
      </c>
      <c r="Q4526" s="1" t="s">
        <v>3063</v>
      </c>
      <c r="R4526" s="1" t="s">
        <v>22</v>
      </c>
    </row>
    <row r="4527" spans="1:18" hidden="1" x14ac:dyDescent="0.3">
      <c r="A4527" s="1" t="s">
        <v>2941</v>
      </c>
      <c r="B4527" s="1" t="s">
        <v>2941</v>
      </c>
      <c r="C4527" s="1" t="s">
        <v>3061</v>
      </c>
      <c r="D4527" s="1">
        <v>189</v>
      </c>
      <c r="E4527" s="1" t="s">
        <v>3127</v>
      </c>
      <c r="F4527" s="1">
        <v>65</v>
      </c>
      <c r="G4527" s="1" t="str">
        <f t="shared" ref="G4527:G4558" si="170">F4527&amp;"/"&amp;126</f>
        <v>65/126</v>
      </c>
      <c r="H4527" s="1">
        <v>1500</v>
      </c>
      <c r="I4527" s="1">
        <v>77</v>
      </c>
      <c r="J4527" s="1">
        <v>80</v>
      </c>
      <c r="K4527" s="1" t="s">
        <v>203</v>
      </c>
      <c r="L4527" s="1" t="s">
        <v>204</v>
      </c>
      <c r="M4527" s="1">
        <v>2006</v>
      </c>
      <c r="N4527" s="1">
        <v>46.611654221320798</v>
      </c>
      <c r="O4527" s="1">
        <v>-84.483220119150204</v>
      </c>
      <c r="Q4527" s="1" t="s">
        <v>3063</v>
      </c>
      <c r="R4527" s="1" t="s">
        <v>22</v>
      </c>
    </row>
    <row r="4528" spans="1:18" hidden="1" x14ac:dyDescent="0.3">
      <c r="A4528" s="1" t="s">
        <v>2941</v>
      </c>
      <c r="B4528" s="1" t="s">
        <v>2941</v>
      </c>
      <c r="C4528" s="1" t="s">
        <v>3061</v>
      </c>
      <c r="D4528" s="1">
        <v>189</v>
      </c>
      <c r="E4528" s="1" t="s">
        <v>3128</v>
      </c>
      <c r="F4528" s="1">
        <v>66</v>
      </c>
      <c r="G4528" s="1" t="str">
        <f t="shared" si="170"/>
        <v>66/126</v>
      </c>
      <c r="H4528" s="1">
        <v>1500</v>
      </c>
      <c r="I4528" s="1">
        <v>77</v>
      </c>
      <c r="J4528" s="1">
        <v>80</v>
      </c>
      <c r="K4528" s="1" t="s">
        <v>203</v>
      </c>
      <c r="L4528" s="1" t="s">
        <v>204</v>
      </c>
      <c r="M4528" s="1">
        <v>2006</v>
      </c>
      <c r="N4528" s="1">
        <v>46.608517053351697</v>
      </c>
      <c r="O4528" s="1">
        <v>-84.478082795434105</v>
      </c>
      <c r="Q4528" s="1" t="s">
        <v>3063</v>
      </c>
      <c r="R4528" s="1" t="s">
        <v>22</v>
      </c>
    </row>
    <row r="4529" spans="1:18" hidden="1" x14ac:dyDescent="0.3">
      <c r="A4529" s="1" t="s">
        <v>2941</v>
      </c>
      <c r="B4529" s="1" t="s">
        <v>2941</v>
      </c>
      <c r="C4529" s="1" t="s">
        <v>3061</v>
      </c>
      <c r="D4529" s="1">
        <v>189</v>
      </c>
      <c r="E4529" s="1" t="s">
        <v>3129</v>
      </c>
      <c r="F4529" s="1">
        <v>67</v>
      </c>
      <c r="G4529" s="1" t="str">
        <f t="shared" si="170"/>
        <v>67/126</v>
      </c>
      <c r="H4529" s="1">
        <v>1500</v>
      </c>
      <c r="I4529" s="1">
        <v>77</v>
      </c>
      <c r="J4529" s="1">
        <v>80</v>
      </c>
      <c r="K4529" s="1" t="s">
        <v>203</v>
      </c>
      <c r="L4529" s="1" t="s">
        <v>204</v>
      </c>
      <c r="M4529" s="1">
        <v>2006</v>
      </c>
      <c r="N4529" s="1">
        <v>46.613658445615698</v>
      </c>
      <c r="O4529" s="1">
        <v>-84.479766806845106</v>
      </c>
      <c r="Q4529" s="1" t="s">
        <v>3063</v>
      </c>
      <c r="R4529" s="1" t="s">
        <v>22</v>
      </c>
    </row>
    <row r="4530" spans="1:18" hidden="1" x14ac:dyDescent="0.3">
      <c r="A4530" s="1" t="s">
        <v>2941</v>
      </c>
      <c r="B4530" s="1" t="s">
        <v>2941</v>
      </c>
      <c r="C4530" s="1" t="s">
        <v>3061</v>
      </c>
      <c r="D4530" s="1">
        <v>189</v>
      </c>
      <c r="E4530" s="1" t="s">
        <v>3130</v>
      </c>
      <c r="F4530" s="1">
        <v>68</v>
      </c>
      <c r="G4530" s="1" t="str">
        <f t="shared" si="170"/>
        <v>68/126</v>
      </c>
      <c r="H4530" s="1">
        <v>1500</v>
      </c>
      <c r="I4530" s="1">
        <v>77</v>
      </c>
      <c r="J4530" s="1">
        <v>80</v>
      </c>
      <c r="K4530" s="1" t="s">
        <v>203</v>
      </c>
      <c r="L4530" s="1" t="s">
        <v>204</v>
      </c>
      <c r="M4530" s="1">
        <v>2006</v>
      </c>
      <c r="N4530" s="1">
        <v>46.615971938757703</v>
      </c>
      <c r="O4530" s="1">
        <v>-84.479269410415796</v>
      </c>
      <c r="Q4530" s="1" t="s">
        <v>3063</v>
      </c>
      <c r="R4530" s="1" t="s">
        <v>22</v>
      </c>
    </row>
    <row r="4531" spans="1:18" hidden="1" x14ac:dyDescent="0.3">
      <c r="A4531" s="1" t="s">
        <v>2941</v>
      </c>
      <c r="B4531" s="1" t="s">
        <v>2941</v>
      </c>
      <c r="C4531" s="1" t="s">
        <v>3061</v>
      </c>
      <c r="D4531" s="1">
        <v>189</v>
      </c>
      <c r="E4531" s="1" t="s">
        <v>3131</v>
      </c>
      <c r="F4531" s="1">
        <v>69</v>
      </c>
      <c r="G4531" s="1" t="str">
        <f t="shared" si="170"/>
        <v>69/126</v>
      </c>
      <c r="H4531" s="1">
        <v>1500</v>
      </c>
      <c r="I4531" s="1">
        <v>77</v>
      </c>
      <c r="J4531" s="1">
        <v>80</v>
      </c>
      <c r="K4531" s="1" t="s">
        <v>203</v>
      </c>
      <c r="L4531" s="1" t="s">
        <v>204</v>
      </c>
      <c r="M4531" s="1">
        <v>2006</v>
      </c>
      <c r="N4531" s="1">
        <v>46.617574182617801</v>
      </c>
      <c r="O4531" s="1">
        <v>-84.477266178846904</v>
      </c>
      <c r="Q4531" s="1" t="s">
        <v>3063</v>
      </c>
      <c r="R4531" s="1" t="s">
        <v>22</v>
      </c>
    </row>
    <row r="4532" spans="1:18" hidden="1" x14ac:dyDescent="0.3">
      <c r="A4532" s="1" t="s">
        <v>2941</v>
      </c>
      <c r="B4532" s="1" t="s">
        <v>2941</v>
      </c>
      <c r="C4532" s="1" t="s">
        <v>3061</v>
      </c>
      <c r="D4532" s="1">
        <v>189</v>
      </c>
      <c r="E4532" s="1" t="s">
        <v>3132</v>
      </c>
      <c r="F4532" s="1">
        <v>70</v>
      </c>
      <c r="G4532" s="1" t="str">
        <f t="shared" si="170"/>
        <v>70/126</v>
      </c>
      <c r="H4532" s="1">
        <v>1500</v>
      </c>
      <c r="I4532" s="1">
        <v>77</v>
      </c>
      <c r="J4532" s="1">
        <v>80</v>
      </c>
      <c r="K4532" s="1" t="s">
        <v>203</v>
      </c>
      <c r="L4532" s="1" t="s">
        <v>204</v>
      </c>
      <c r="M4532" s="1">
        <v>2006</v>
      </c>
      <c r="N4532" s="1">
        <v>46.6202325</v>
      </c>
      <c r="O4532" s="1">
        <v>-84.476259799999994</v>
      </c>
      <c r="Q4532" s="1" t="s">
        <v>3063</v>
      </c>
      <c r="R4532" s="1" t="s">
        <v>22</v>
      </c>
    </row>
    <row r="4533" spans="1:18" hidden="1" x14ac:dyDescent="0.3">
      <c r="A4533" s="1" t="s">
        <v>2941</v>
      </c>
      <c r="B4533" s="1" t="s">
        <v>2941</v>
      </c>
      <c r="C4533" s="1" t="s">
        <v>3061</v>
      </c>
      <c r="D4533" s="1">
        <v>189</v>
      </c>
      <c r="E4533" s="1" t="s">
        <v>3133</v>
      </c>
      <c r="F4533" s="1">
        <v>71</v>
      </c>
      <c r="G4533" s="1" t="str">
        <f t="shared" si="170"/>
        <v>71/126</v>
      </c>
      <c r="H4533" s="1">
        <v>1500</v>
      </c>
      <c r="I4533" s="1">
        <v>77</v>
      </c>
      <c r="J4533" s="1">
        <v>80</v>
      </c>
      <c r="K4533" s="1" t="s">
        <v>203</v>
      </c>
      <c r="L4533" s="1" t="s">
        <v>204</v>
      </c>
      <c r="M4533" s="1">
        <v>2006</v>
      </c>
      <c r="N4533" s="1">
        <v>46.622515655175199</v>
      </c>
      <c r="O4533" s="1">
        <v>-84.477540630478202</v>
      </c>
      <c r="Q4533" s="1" t="s">
        <v>3063</v>
      </c>
      <c r="R4533" s="1" t="s">
        <v>22</v>
      </c>
    </row>
    <row r="4534" spans="1:18" hidden="1" x14ac:dyDescent="0.3">
      <c r="A4534" s="1" t="s">
        <v>2941</v>
      </c>
      <c r="B4534" s="1" t="s">
        <v>2941</v>
      </c>
      <c r="C4534" s="1" t="s">
        <v>3061</v>
      </c>
      <c r="D4534" s="1">
        <v>189</v>
      </c>
      <c r="E4534" s="1" t="s">
        <v>3134</v>
      </c>
      <c r="F4534" s="1">
        <v>72</v>
      </c>
      <c r="G4534" s="1" t="str">
        <f t="shared" si="170"/>
        <v>72/126</v>
      </c>
      <c r="H4534" s="1">
        <v>1500</v>
      </c>
      <c r="I4534" s="1">
        <v>77</v>
      </c>
      <c r="J4534" s="1">
        <v>80</v>
      </c>
      <c r="K4534" s="1" t="s">
        <v>203</v>
      </c>
      <c r="L4534" s="1" t="s">
        <v>204</v>
      </c>
      <c r="M4534" s="1">
        <v>2006</v>
      </c>
      <c r="N4534" s="1">
        <v>46.624949279601204</v>
      </c>
      <c r="O4534" s="1">
        <v>-84.477510986439796</v>
      </c>
      <c r="Q4534" s="1" t="s">
        <v>3063</v>
      </c>
      <c r="R4534" s="1" t="s">
        <v>22</v>
      </c>
    </row>
    <row r="4535" spans="1:18" hidden="1" x14ac:dyDescent="0.3">
      <c r="A4535" s="1" t="s">
        <v>2941</v>
      </c>
      <c r="B4535" s="1" t="s">
        <v>2941</v>
      </c>
      <c r="C4535" s="1" t="s">
        <v>3061</v>
      </c>
      <c r="D4535" s="1">
        <v>189</v>
      </c>
      <c r="E4535" s="1" t="s">
        <v>3135</v>
      </c>
      <c r="F4535" s="1">
        <v>73</v>
      </c>
      <c r="G4535" s="1" t="str">
        <f t="shared" si="170"/>
        <v>73/126</v>
      </c>
      <c r="H4535" s="1">
        <v>1500</v>
      </c>
      <c r="I4535" s="1">
        <v>77</v>
      </c>
      <c r="J4535" s="1">
        <v>80</v>
      </c>
      <c r="K4535" s="1" t="s">
        <v>203</v>
      </c>
      <c r="L4535" s="1" t="s">
        <v>204</v>
      </c>
      <c r="M4535" s="1">
        <v>2006</v>
      </c>
      <c r="N4535" s="1">
        <v>46.626878279645197</v>
      </c>
      <c r="O4535" s="1">
        <v>-84.475906189305604</v>
      </c>
      <c r="Q4535" s="1" t="s">
        <v>3063</v>
      </c>
      <c r="R4535" s="1" t="s">
        <v>22</v>
      </c>
    </row>
    <row r="4536" spans="1:18" hidden="1" x14ac:dyDescent="0.3">
      <c r="A4536" s="1" t="s">
        <v>2941</v>
      </c>
      <c r="B4536" s="1" t="s">
        <v>2941</v>
      </c>
      <c r="C4536" s="1" t="s">
        <v>3061</v>
      </c>
      <c r="D4536" s="1">
        <v>189</v>
      </c>
      <c r="E4536" s="1" t="s">
        <v>3136</v>
      </c>
      <c r="F4536" s="1">
        <v>74</v>
      </c>
      <c r="G4536" s="1" t="str">
        <f t="shared" si="170"/>
        <v>74/126</v>
      </c>
      <c r="H4536" s="1">
        <v>1500</v>
      </c>
      <c r="I4536" s="1">
        <v>77</v>
      </c>
      <c r="J4536" s="1">
        <v>80</v>
      </c>
      <c r="K4536" s="1" t="s">
        <v>203</v>
      </c>
      <c r="L4536" s="1" t="s">
        <v>204</v>
      </c>
      <c r="M4536" s="1">
        <v>2006</v>
      </c>
      <c r="N4536" s="1">
        <v>46.627923297877203</v>
      </c>
      <c r="O4536" s="1">
        <v>-84.473094001541298</v>
      </c>
      <c r="Q4536" s="1" t="s">
        <v>3063</v>
      </c>
      <c r="R4536" s="1" t="s">
        <v>22</v>
      </c>
    </row>
    <row r="4537" spans="1:18" hidden="1" x14ac:dyDescent="0.3">
      <c r="A4537" s="1" t="s">
        <v>2941</v>
      </c>
      <c r="B4537" s="1" t="s">
        <v>2941</v>
      </c>
      <c r="C4537" s="1" t="s">
        <v>3061</v>
      </c>
      <c r="D4537" s="1">
        <v>189</v>
      </c>
      <c r="E4537" s="1" t="s">
        <v>3137</v>
      </c>
      <c r="F4537" s="1">
        <v>75</v>
      </c>
      <c r="G4537" s="1" t="str">
        <f t="shared" si="170"/>
        <v>75/126</v>
      </c>
      <c r="H4537" s="1">
        <v>1500</v>
      </c>
      <c r="I4537" s="1">
        <v>77</v>
      </c>
      <c r="J4537" s="1">
        <v>80</v>
      </c>
      <c r="K4537" s="1" t="s">
        <v>203</v>
      </c>
      <c r="L4537" s="1" t="s">
        <v>204</v>
      </c>
      <c r="M4537" s="1">
        <v>2006</v>
      </c>
      <c r="N4537" s="1">
        <v>46.6294352520394</v>
      </c>
      <c r="O4537" s="1">
        <v>-84.470341635461594</v>
      </c>
      <c r="Q4537" s="1" t="s">
        <v>3063</v>
      </c>
      <c r="R4537" s="1" t="s">
        <v>22</v>
      </c>
    </row>
    <row r="4538" spans="1:18" hidden="1" x14ac:dyDescent="0.3">
      <c r="A4538" s="1" t="s">
        <v>2941</v>
      </c>
      <c r="B4538" s="1" t="s">
        <v>2941</v>
      </c>
      <c r="C4538" s="1" t="s">
        <v>3061</v>
      </c>
      <c r="D4538" s="1">
        <v>189</v>
      </c>
      <c r="E4538" s="1" t="s">
        <v>3138</v>
      </c>
      <c r="F4538" s="1">
        <v>76</v>
      </c>
      <c r="G4538" s="1" t="str">
        <f t="shared" si="170"/>
        <v>76/126</v>
      </c>
      <c r="H4538" s="1">
        <v>1500</v>
      </c>
      <c r="I4538" s="1">
        <v>77</v>
      </c>
      <c r="J4538" s="1">
        <v>80</v>
      </c>
      <c r="K4538" s="1" t="s">
        <v>203</v>
      </c>
      <c r="L4538" s="1" t="s">
        <v>204</v>
      </c>
      <c r="M4538" s="1">
        <v>2006</v>
      </c>
      <c r="N4538" s="1">
        <v>46.632166992029397</v>
      </c>
      <c r="O4538" s="1">
        <v>-84.4702089156672</v>
      </c>
      <c r="Q4538" s="1" t="s">
        <v>3063</v>
      </c>
      <c r="R4538" s="1" t="s">
        <v>22</v>
      </c>
    </row>
    <row r="4539" spans="1:18" hidden="1" x14ac:dyDescent="0.3">
      <c r="A4539" s="1" t="s">
        <v>2941</v>
      </c>
      <c r="B4539" s="1" t="s">
        <v>2941</v>
      </c>
      <c r="C4539" s="1" t="s">
        <v>3061</v>
      </c>
      <c r="D4539" s="1">
        <v>189</v>
      </c>
      <c r="E4539" s="1" t="s">
        <v>3139</v>
      </c>
      <c r="F4539" s="1">
        <v>77</v>
      </c>
      <c r="G4539" s="1" t="str">
        <f t="shared" si="170"/>
        <v>77/126</v>
      </c>
      <c r="H4539" s="1">
        <v>1500</v>
      </c>
      <c r="I4539" s="1">
        <v>77</v>
      </c>
      <c r="J4539" s="1">
        <v>80</v>
      </c>
      <c r="K4539" s="1" t="s">
        <v>203</v>
      </c>
      <c r="L4539" s="1" t="s">
        <v>204</v>
      </c>
      <c r="M4539" s="1">
        <v>2006</v>
      </c>
      <c r="N4539" s="1">
        <v>46.6339658094087</v>
      </c>
      <c r="O4539" s="1">
        <v>-84.468369847955799</v>
      </c>
      <c r="Q4539" s="1" t="s">
        <v>3063</v>
      </c>
      <c r="R4539" s="1" t="s">
        <v>22</v>
      </c>
    </row>
    <row r="4540" spans="1:18" hidden="1" x14ac:dyDescent="0.3">
      <c r="A4540" s="1" t="s">
        <v>2941</v>
      </c>
      <c r="B4540" s="1" t="s">
        <v>2941</v>
      </c>
      <c r="C4540" s="1" t="s">
        <v>3061</v>
      </c>
      <c r="D4540" s="1">
        <v>189</v>
      </c>
      <c r="E4540" s="1" t="s">
        <v>3140</v>
      </c>
      <c r="F4540" s="1">
        <v>78</v>
      </c>
      <c r="G4540" s="1" t="str">
        <f t="shared" si="170"/>
        <v>78/126</v>
      </c>
      <c r="H4540" s="1">
        <v>1500</v>
      </c>
      <c r="I4540" s="1">
        <v>77</v>
      </c>
      <c r="J4540" s="1">
        <v>80</v>
      </c>
      <c r="K4540" s="1" t="s">
        <v>203</v>
      </c>
      <c r="L4540" s="1" t="s">
        <v>204</v>
      </c>
      <c r="M4540" s="1">
        <v>2006</v>
      </c>
      <c r="N4540" s="1">
        <v>46.634737583175301</v>
      </c>
      <c r="O4540" s="1">
        <v>-84.462739987276507</v>
      </c>
      <c r="Q4540" s="1" t="s">
        <v>3063</v>
      </c>
      <c r="R4540" s="1" t="s">
        <v>22</v>
      </c>
    </row>
    <row r="4541" spans="1:18" hidden="1" x14ac:dyDescent="0.3">
      <c r="A4541" s="1" t="s">
        <v>2941</v>
      </c>
      <c r="B4541" s="1" t="s">
        <v>2941</v>
      </c>
      <c r="C4541" s="1" t="s">
        <v>3061</v>
      </c>
      <c r="D4541" s="1">
        <v>189</v>
      </c>
      <c r="E4541" s="1" t="s">
        <v>3141</v>
      </c>
      <c r="F4541" s="1">
        <v>79</v>
      </c>
      <c r="G4541" s="1" t="str">
        <f t="shared" si="170"/>
        <v>79/126</v>
      </c>
      <c r="H4541" s="1">
        <v>1500</v>
      </c>
      <c r="I4541" s="1">
        <v>77</v>
      </c>
      <c r="J4541" s="1">
        <v>80</v>
      </c>
      <c r="K4541" s="1" t="s">
        <v>203</v>
      </c>
      <c r="L4541" s="1" t="s">
        <v>204</v>
      </c>
      <c r="M4541" s="1">
        <v>2006</v>
      </c>
      <c r="N4541" s="1">
        <v>46.634266426904802</v>
      </c>
      <c r="O4541" s="1">
        <v>-84.4582109222805</v>
      </c>
      <c r="Q4541" s="1" t="s">
        <v>3063</v>
      </c>
      <c r="R4541" s="1" t="s">
        <v>22</v>
      </c>
    </row>
    <row r="4542" spans="1:18" hidden="1" x14ac:dyDescent="0.3">
      <c r="A4542" s="1" t="s">
        <v>2941</v>
      </c>
      <c r="B4542" s="1" t="s">
        <v>2941</v>
      </c>
      <c r="C4542" s="1" t="s">
        <v>3061</v>
      </c>
      <c r="D4542" s="1">
        <v>189</v>
      </c>
      <c r="E4542" s="1" t="s">
        <v>3142</v>
      </c>
      <c r="F4542" s="1">
        <v>80</v>
      </c>
      <c r="G4542" s="1" t="str">
        <f t="shared" si="170"/>
        <v>80/126</v>
      </c>
      <c r="H4542" s="1">
        <v>1500</v>
      </c>
      <c r="I4542" s="1">
        <v>77</v>
      </c>
      <c r="J4542" s="1">
        <v>80</v>
      </c>
      <c r="K4542" s="1" t="s">
        <v>203</v>
      </c>
      <c r="L4542" s="1" t="s">
        <v>204</v>
      </c>
      <c r="M4542" s="1">
        <v>2006</v>
      </c>
      <c r="N4542" s="1">
        <v>46.635852981063401</v>
      </c>
      <c r="O4542" s="1">
        <v>-84.456147896951094</v>
      </c>
      <c r="Q4542" s="1" t="s">
        <v>3063</v>
      </c>
      <c r="R4542" s="1" t="s">
        <v>22</v>
      </c>
    </row>
    <row r="4543" spans="1:18" hidden="1" x14ac:dyDescent="0.3">
      <c r="A4543" s="1" t="s">
        <v>2941</v>
      </c>
      <c r="B4543" s="1" t="s">
        <v>2941</v>
      </c>
      <c r="C4543" s="1" t="s">
        <v>3061</v>
      </c>
      <c r="D4543" s="1">
        <v>189</v>
      </c>
      <c r="E4543" s="1" t="s">
        <v>3143</v>
      </c>
      <c r="F4543" s="1">
        <v>81</v>
      </c>
      <c r="G4543" s="1" t="str">
        <f t="shared" si="170"/>
        <v>81/126</v>
      </c>
      <c r="H4543" s="1">
        <v>1500</v>
      </c>
      <c r="I4543" s="1">
        <v>77</v>
      </c>
      <c r="J4543" s="1">
        <v>80</v>
      </c>
      <c r="K4543" s="1" t="s">
        <v>203</v>
      </c>
      <c r="L4543" s="1" t="s">
        <v>204</v>
      </c>
      <c r="M4543" s="1">
        <v>2006</v>
      </c>
      <c r="N4543" s="1">
        <v>46.628973965407198</v>
      </c>
      <c r="O4543" s="1">
        <v>-84.460337600500495</v>
      </c>
      <c r="Q4543" s="1" t="s">
        <v>3063</v>
      </c>
      <c r="R4543" s="1" t="s">
        <v>22</v>
      </c>
    </row>
    <row r="4544" spans="1:18" hidden="1" x14ac:dyDescent="0.3">
      <c r="A4544" s="1" t="s">
        <v>2941</v>
      </c>
      <c r="B4544" s="1" t="s">
        <v>2941</v>
      </c>
      <c r="C4544" s="1" t="s">
        <v>3061</v>
      </c>
      <c r="D4544" s="1">
        <v>189</v>
      </c>
      <c r="E4544" s="1" t="s">
        <v>3144</v>
      </c>
      <c r="F4544" s="1">
        <v>82</v>
      </c>
      <c r="G4544" s="1" t="str">
        <f t="shared" si="170"/>
        <v>82/126</v>
      </c>
      <c r="H4544" s="1">
        <v>1500</v>
      </c>
      <c r="I4544" s="1">
        <v>77</v>
      </c>
      <c r="J4544" s="1">
        <v>80</v>
      </c>
      <c r="K4544" s="1" t="s">
        <v>203</v>
      </c>
      <c r="L4544" s="1" t="s">
        <v>204</v>
      </c>
      <c r="M4544" s="1">
        <v>2006</v>
      </c>
      <c r="N4544" s="1">
        <v>46.630067124545299</v>
      </c>
      <c r="O4544" s="1">
        <v>-84.457429218044595</v>
      </c>
      <c r="Q4544" s="1" t="s">
        <v>3063</v>
      </c>
      <c r="R4544" s="1" t="s">
        <v>22</v>
      </c>
    </row>
    <row r="4545" spans="1:18" hidden="1" x14ac:dyDescent="0.3">
      <c r="A4545" s="1" t="s">
        <v>2941</v>
      </c>
      <c r="B4545" s="1" t="s">
        <v>2941</v>
      </c>
      <c r="C4545" s="1" t="s">
        <v>3061</v>
      </c>
      <c r="D4545" s="1">
        <v>189</v>
      </c>
      <c r="E4545" s="1" t="s">
        <v>3145</v>
      </c>
      <c r="F4545" s="1">
        <v>83</v>
      </c>
      <c r="G4545" s="1" t="str">
        <f t="shared" si="170"/>
        <v>83/126</v>
      </c>
      <c r="H4545" s="1">
        <v>1500</v>
      </c>
      <c r="I4545" s="1">
        <v>77</v>
      </c>
      <c r="J4545" s="1">
        <v>80</v>
      </c>
      <c r="K4545" s="1" t="s">
        <v>203</v>
      </c>
      <c r="L4545" s="1" t="s">
        <v>204</v>
      </c>
      <c r="M4545" s="1">
        <v>2006</v>
      </c>
      <c r="N4545" s="1">
        <v>46.631218801919502</v>
      </c>
      <c r="O4545" s="1">
        <v>-84.454599849200306</v>
      </c>
      <c r="Q4545" s="1" t="s">
        <v>3063</v>
      </c>
      <c r="R4545" s="1" t="s">
        <v>22</v>
      </c>
    </row>
    <row r="4546" spans="1:18" hidden="1" x14ac:dyDescent="0.3">
      <c r="A4546" s="1" t="s">
        <v>2941</v>
      </c>
      <c r="B4546" s="1" t="s">
        <v>2941</v>
      </c>
      <c r="C4546" s="1" t="s">
        <v>3061</v>
      </c>
      <c r="D4546" s="1">
        <v>189</v>
      </c>
      <c r="E4546" s="1" t="s">
        <v>3146</v>
      </c>
      <c r="F4546" s="1">
        <v>84</v>
      </c>
      <c r="G4546" s="1" t="str">
        <f t="shared" si="170"/>
        <v>84/126</v>
      </c>
      <c r="H4546" s="1">
        <v>1500</v>
      </c>
      <c r="I4546" s="1">
        <v>77</v>
      </c>
      <c r="J4546" s="1">
        <v>80</v>
      </c>
      <c r="K4546" s="1" t="s">
        <v>203</v>
      </c>
      <c r="L4546" s="1" t="s">
        <v>204</v>
      </c>
      <c r="M4546" s="1">
        <v>2006</v>
      </c>
      <c r="N4546" s="1">
        <v>46.636086474069799</v>
      </c>
      <c r="O4546" s="1">
        <v>-84.4522685221404</v>
      </c>
      <c r="Q4546" s="1" t="s">
        <v>3063</v>
      </c>
      <c r="R4546" s="1" t="s">
        <v>22</v>
      </c>
    </row>
    <row r="4547" spans="1:18" hidden="1" x14ac:dyDescent="0.3">
      <c r="A4547" s="1" t="s">
        <v>2941</v>
      </c>
      <c r="B4547" s="1" t="s">
        <v>2941</v>
      </c>
      <c r="C4547" s="1" t="s">
        <v>3061</v>
      </c>
      <c r="D4547" s="1">
        <v>189</v>
      </c>
      <c r="E4547" s="1" t="s">
        <v>3147</v>
      </c>
      <c r="F4547" s="1">
        <v>85</v>
      </c>
      <c r="G4547" s="1" t="str">
        <f t="shared" si="170"/>
        <v>85/126</v>
      </c>
      <c r="H4547" s="1">
        <v>1500</v>
      </c>
      <c r="I4547" s="1">
        <v>77</v>
      </c>
      <c r="J4547" s="1">
        <v>80</v>
      </c>
      <c r="K4547" s="1" t="s">
        <v>203</v>
      </c>
      <c r="L4547" s="1" t="s">
        <v>204</v>
      </c>
      <c r="M4547" s="1">
        <v>2006</v>
      </c>
      <c r="N4547" s="1">
        <v>46.638416830444797</v>
      </c>
      <c r="O4547" s="1">
        <v>-84.450118556089393</v>
      </c>
      <c r="Q4547" s="1" t="s">
        <v>3063</v>
      </c>
      <c r="R4547" s="1" t="s">
        <v>22</v>
      </c>
    </row>
    <row r="4548" spans="1:18" hidden="1" x14ac:dyDescent="0.3">
      <c r="A4548" s="1" t="s">
        <v>2941</v>
      </c>
      <c r="B4548" s="1" t="s">
        <v>2941</v>
      </c>
      <c r="C4548" s="1" t="s">
        <v>3061</v>
      </c>
      <c r="D4548" s="1">
        <v>189</v>
      </c>
      <c r="E4548" s="1" t="s">
        <v>3148</v>
      </c>
      <c r="F4548" s="1">
        <v>86</v>
      </c>
      <c r="G4548" s="1" t="str">
        <f t="shared" si="170"/>
        <v>86/126</v>
      </c>
      <c r="H4548" s="1">
        <v>1500</v>
      </c>
      <c r="I4548" s="1">
        <v>77</v>
      </c>
      <c r="J4548" s="1">
        <v>80</v>
      </c>
      <c r="K4548" s="1" t="s">
        <v>203</v>
      </c>
      <c r="L4548" s="1" t="s">
        <v>204</v>
      </c>
      <c r="M4548" s="1">
        <v>2006</v>
      </c>
      <c r="N4548" s="1">
        <v>46.640576999254399</v>
      </c>
      <c r="O4548" s="1">
        <v>-84.448256387031293</v>
      </c>
      <c r="Q4548" s="1" t="s">
        <v>3063</v>
      </c>
      <c r="R4548" s="1" t="s">
        <v>22</v>
      </c>
    </row>
    <row r="4549" spans="1:18" hidden="1" x14ac:dyDescent="0.3">
      <c r="A4549" s="1" t="s">
        <v>2941</v>
      </c>
      <c r="B4549" s="1" t="s">
        <v>2941</v>
      </c>
      <c r="C4549" s="1" t="s">
        <v>3061</v>
      </c>
      <c r="D4549" s="1">
        <v>189</v>
      </c>
      <c r="E4549" s="1" t="s">
        <v>3149</v>
      </c>
      <c r="F4549" s="1">
        <v>87</v>
      </c>
      <c r="G4549" s="1" t="str">
        <f t="shared" si="170"/>
        <v>87/126</v>
      </c>
      <c r="H4549" s="1">
        <v>1500</v>
      </c>
      <c r="I4549" s="1">
        <v>77</v>
      </c>
      <c r="J4549" s="1">
        <v>80</v>
      </c>
      <c r="K4549" s="1" t="s">
        <v>203</v>
      </c>
      <c r="L4549" s="1" t="s">
        <v>204</v>
      </c>
      <c r="M4549" s="1">
        <v>2006</v>
      </c>
      <c r="N4549" s="1">
        <v>46.642589437522297</v>
      </c>
      <c r="O4549" s="1">
        <v>-84.447812325583897</v>
      </c>
      <c r="Q4549" s="1" t="s">
        <v>3063</v>
      </c>
      <c r="R4549" s="1" t="s">
        <v>22</v>
      </c>
    </row>
    <row r="4550" spans="1:18" hidden="1" x14ac:dyDescent="0.3">
      <c r="A4550" s="1" t="s">
        <v>2941</v>
      </c>
      <c r="B4550" s="1" t="s">
        <v>2941</v>
      </c>
      <c r="C4550" s="1" t="s">
        <v>3061</v>
      </c>
      <c r="D4550" s="1">
        <v>189</v>
      </c>
      <c r="E4550" s="1" t="s">
        <v>3150</v>
      </c>
      <c r="F4550" s="1">
        <v>88</v>
      </c>
      <c r="G4550" s="1" t="str">
        <f t="shared" si="170"/>
        <v>88/126</v>
      </c>
      <c r="H4550" s="1">
        <v>1500</v>
      </c>
      <c r="I4550" s="1">
        <v>77</v>
      </c>
      <c r="J4550" s="1">
        <v>80</v>
      </c>
      <c r="K4550" s="1" t="s">
        <v>203</v>
      </c>
      <c r="L4550" s="1" t="s">
        <v>204</v>
      </c>
      <c r="M4550" s="1">
        <v>2006</v>
      </c>
      <c r="N4550" s="1">
        <v>46.643399691656001</v>
      </c>
      <c r="O4550" s="1">
        <v>-84.444346473119595</v>
      </c>
      <c r="Q4550" s="1" t="s">
        <v>3063</v>
      </c>
      <c r="R4550" s="1" t="s">
        <v>22</v>
      </c>
    </row>
    <row r="4551" spans="1:18" hidden="1" x14ac:dyDescent="0.3">
      <c r="A4551" s="1" t="s">
        <v>2941</v>
      </c>
      <c r="B4551" s="1" t="s">
        <v>2941</v>
      </c>
      <c r="C4551" s="1" t="s">
        <v>3061</v>
      </c>
      <c r="D4551" s="1">
        <v>189</v>
      </c>
      <c r="E4551" s="1" t="s">
        <v>3151</v>
      </c>
      <c r="F4551" s="1">
        <v>89</v>
      </c>
      <c r="G4551" s="1" t="str">
        <f t="shared" si="170"/>
        <v>89/126</v>
      </c>
      <c r="H4551" s="1">
        <v>1500</v>
      </c>
      <c r="I4551" s="1">
        <v>77</v>
      </c>
      <c r="J4551" s="1">
        <v>80</v>
      </c>
      <c r="K4551" s="1" t="s">
        <v>203</v>
      </c>
      <c r="L4551" s="1" t="s">
        <v>204</v>
      </c>
      <c r="M4551" s="1">
        <v>2006</v>
      </c>
      <c r="N4551" s="1">
        <v>46.644567279431001</v>
      </c>
      <c r="O4551" s="1">
        <v>-84.441934383121804</v>
      </c>
      <c r="Q4551" s="1" t="s">
        <v>3063</v>
      </c>
      <c r="R4551" s="1" t="s">
        <v>22</v>
      </c>
    </row>
    <row r="4552" spans="1:18" hidden="1" x14ac:dyDescent="0.3">
      <c r="A4552" s="1" t="s">
        <v>2941</v>
      </c>
      <c r="B4552" s="1" t="s">
        <v>2941</v>
      </c>
      <c r="C4552" s="1" t="s">
        <v>3061</v>
      </c>
      <c r="D4552" s="1">
        <v>189</v>
      </c>
      <c r="E4552" s="1" t="s">
        <v>3152</v>
      </c>
      <c r="F4552" s="1">
        <v>90</v>
      </c>
      <c r="G4552" s="1" t="str">
        <f t="shared" si="170"/>
        <v>90/126</v>
      </c>
      <c r="H4552" s="1">
        <v>1500</v>
      </c>
      <c r="I4552" s="1">
        <v>77</v>
      </c>
      <c r="J4552" s="1">
        <v>80</v>
      </c>
      <c r="K4552" s="1" t="s">
        <v>203</v>
      </c>
      <c r="L4552" s="1" t="s">
        <v>204</v>
      </c>
      <c r="M4552" s="1">
        <v>2006</v>
      </c>
      <c r="N4552" s="1">
        <v>46.643957937036298</v>
      </c>
      <c r="O4552" s="1">
        <v>-84.437745135514703</v>
      </c>
      <c r="Q4552" s="1" t="s">
        <v>3063</v>
      </c>
      <c r="R4552" s="1" t="s">
        <v>22</v>
      </c>
    </row>
    <row r="4553" spans="1:18" hidden="1" x14ac:dyDescent="0.3">
      <c r="A4553" s="1" t="s">
        <v>2941</v>
      </c>
      <c r="B4553" s="1" t="s">
        <v>2941</v>
      </c>
      <c r="C4553" s="1" t="s">
        <v>3061</v>
      </c>
      <c r="D4553" s="1">
        <v>189</v>
      </c>
      <c r="E4553" s="1" t="s">
        <v>3153</v>
      </c>
      <c r="F4553" s="1">
        <v>91</v>
      </c>
      <c r="G4553" s="1" t="str">
        <f t="shared" si="170"/>
        <v>91/126</v>
      </c>
      <c r="H4553" s="1">
        <v>1500</v>
      </c>
      <c r="I4553" s="1">
        <v>77</v>
      </c>
      <c r="J4553" s="1">
        <v>80</v>
      </c>
      <c r="K4553" s="1" t="s">
        <v>203</v>
      </c>
      <c r="L4553" s="1" t="s">
        <v>204</v>
      </c>
      <c r="M4553" s="1">
        <v>2006</v>
      </c>
      <c r="N4553" s="1">
        <v>46.632167833173703</v>
      </c>
      <c r="O4553" s="1">
        <v>-84.448980891757401</v>
      </c>
      <c r="Q4553" s="1" t="s">
        <v>3063</v>
      </c>
      <c r="R4553" s="1" t="s">
        <v>22</v>
      </c>
    </row>
    <row r="4554" spans="1:18" hidden="1" x14ac:dyDescent="0.3">
      <c r="A4554" s="1" t="s">
        <v>2941</v>
      </c>
      <c r="B4554" s="1" t="s">
        <v>2941</v>
      </c>
      <c r="C4554" s="1" t="s">
        <v>3061</v>
      </c>
      <c r="D4554" s="1">
        <v>189</v>
      </c>
      <c r="E4554" s="1" t="s">
        <v>3154</v>
      </c>
      <c r="F4554" s="1">
        <v>92</v>
      </c>
      <c r="G4554" s="1" t="str">
        <f t="shared" si="170"/>
        <v>92/126</v>
      </c>
      <c r="H4554" s="1">
        <v>1500</v>
      </c>
      <c r="I4554" s="1">
        <v>77</v>
      </c>
      <c r="J4554" s="1">
        <v>80</v>
      </c>
      <c r="K4554" s="1" t="s">
        <v>203</v>
      </c>
      <c r="L4554" s="1" t="s">
        <v>204</v>
      </c>
      <c r="M4554" s="1">
        <v>2006</v>
      </c>
      <c r="N4554" s="1">
        <v>46.633442998442902</v>
      </c>
      <c r="O4554" s="1">
        <v>-84.446403286835505</v>
      </c>
      <c r="Q4554" s="1" t="s">
        <v>3063</v>
      </c>
      <c r="R4554" s="1" t="s">
        <v>22</v>
      </c>
    </row>
    <row r="4555" spans="1:18" hidden="1" x14ac:dyDescent="0.3">
      <c r="A4555" s="1" t="s">
        <v>2941</v>
      </c>
      <c r="B4555" s="1" t="s">
        <v>2941</v>
      </c>
      <c r="C4555" s="1" t="s">
        <v>3061</v>
      </c>
      <c r="D4555" s="1">
        <v>189</v>
      </c>
      <c r="E4555" s="1" t="s">
        <v>3155</v>
      </c>
      <c r="F4555" s="1">
        <v>93</v>
      </c>
      <c r="G4555" s="1" t="str">
        <f t="shared" si="170"/>
        <v>93/126</v>
      </c>
      <c r="H4555" s="1">
        <v>1500</v>
      </c>
      <c r="I4555" s="1">
        <v>77</v>
      </c>
      <c r="J4555" s="1">
        <v>80</v>
      </c>
      <c r="K4555" s="1" t="s">
        <v>203</v>
      </c>
      <c r="L4555" s="1" t="s">
        <v>204</v>
      </c>
      <c r="M4555" s="1">
        <v>2006</v>
      </c>
      <c r="N4555" s="1">
        <v>46.636185450002003</v>
      </c>
      <c r="O4555" s="1">
        <v>-84.4461000664175</v>
      </c>
      <c r="Q4555" s="1" t="s">
        <v>3063</v>
      </c>
      <c r="R4555" s="1" t="s">
        <v>22</v>
      </c>
    </row>
    <row r="4556" spans="1:18" hidden="1" x14ac:dyDescent="0.3">
      <c r="A4556" s="1" t="s">
        <v>2941</v>
      </c>
      <c r="B4556" s="1" t="s">
        <v>2941</v>
      </c>
      <c r="C4556" s="1" t="s">
        <v>3061</v>
      </c>
      <c r="D4556" s="1">
        <v>189</v>
      </c>
      <c r="E4556" s="1" t="s">
        <v>3156</v>
      </c>
      <c r="F4556" s="1">
        <v>94</v>
      </c>
      <c r="G4556" s="1" t="str">
        <f t="shared" si="170"/>
        <v>94/126</v>
      </c>
      <c r="H4556" s="1">
        <v>1500</v>
      </c>
      <c r="I4556" s="1">
        <v>77</v>
      </c>
      <c r="J4556" s="1">
        <v>80</v>
      </c>
      <c r="K4556" s="1" t="s">
        <v>203</v>
      </c>
      <c r="L4556" s="1" t="s">
        <v>204</v>
      </c>
      <c r="M4556" s="1">
        <v>2006</v>
      </c>
      <c r="N4556" s="1">
        <v>46.6340424275174</v>
      </c>
      <c r="O4556" s="1">
        <v>-84.439954460678806</v>
      </c>
      <c r="Q4556" s="1" t="s">
        <v>3063</v>
      </c>
      <c r="R4556" s="1" t="s">
        <v>22</v>
      </c>
    </row>
    <row r="4557" spans="1:18" hidden="1" x14ac:dyDescent="0.3">
      <c r="A4557" s="1" t="s">
        <v>2941</v>
      </c>
      <c r="B4557" s="1" t="s">
        <v>2941</v>
      </c>
      <c r="C4557" s="1" t="s">
        <v>3061</v>
      </c>
      <c r="D4557" s="1">
        <v>189</v>
      </c>
      <c r="E4557" s="1" t="s">
        <v>3157</v>
      </c>
      <c r="F4557" s="1">
        <v>95</v>
      </c>
      <c r="G4557" s="1" t="str">
        <f t="shared" si="170"/>
        <v>95/126</v>
      </c>
      <c r="H4557" s="1">
        <v>1500</v>
      </c>
      <c r="I4557" s="1">
        <v>77</v>
      </c>
      <c r="J4557" s="1">
        <v>80</v>
      </c>
      <c r="K4557" s="1" t="s">
        <v>203</v>
      </c>
      <c r="L4557" s="1" t="s">
        <v>204</v>
      </c>
      <c r="M4557" s="1">
        <v>2006</v>
      </c>
      <c r="N4557" s="1">
        <v>46.630288022717302</v>
      </c>
      <c r="O4557" s="1">
        <v>-84.438944993455706</v>
      </c>
      <c r="Q4557" s="1" t="s">
        <v>3063</v>
      </c>
      <c r="R4557" s="1" t="s">
        <v>22</v>
      </c>
    </row>
    <row r="4558" spans="1:18" hidden="1" x14ac:dyDescent="0.3">
      <c r="A4558" s="1" t="s">
        <v>2941</v>
      </c>
      <c r="B4558" s="1" t="s">
        <v>2941</v>
      </c>
      <c r="C4558" s="1" t="s">
        <v>3061</v>
      </c>
      <c r="D4558" s="1">
        <v>189</v>
      </c>
      <c r="E4558" s="1" t="s">
        <v>3158</v>
      </c>
      <c r="F4558" s="1">
        <v>96</v>
      </c>
      <c r="G4558" s="1" t="str">
        <f t="shared" si="170"/>
        <v>96/126</v>
      </c>
      <c r="H4558" s="1">
        <v>1500</v>
      </c>
      <c r="I4558" s="1">
        <v>77</v>
      </c>
      <c r="J4558" s="1">
        <v>80</v>
      </c>
      <c r="K4558" s="1" t="s">
        <v>203</v>
      </c>
      <c r="L4558" s="1" t="s">
        <v>204</v>
      </c>
      <c r="M4558" s="1">
        <v>2006</v>
      </c>
      <c r="N4558" s="1">
        <v>46.630790406128298</v>
      </c>
      <c r="O4558" s="1">
        <v>-84.434920741999505</v>
      </c>
      <c r="Q4558" s="1" t="s">
        <v>3063</v>
      </c>
      <c r="R4558" s="1" t="s">
        <v>22</v>
      </c>
    </row>
    <row r="4559" spans="1:18" hidden="1" x14ac:dyDescent="0.3">
      <c r="A4559" s="1" t="s">
        <v>2941</v>
      </c>
      <c r="B4559" s="1" t="s">
        <v>2941</v>
      </c>
      <c r="C4559" s="1" t="s">
        <v>3061</v>
      </c>
      <c r="D4559" s="1">
        <v>189</v>
      </c>
      <c r="E4559" s="1" t="s">
        <v>3159</v>
      </c>
      <c r="F4559" s="1">
        <v>97</v>
      </c>
      <c r="G4559" s="1" t="str">
        <f t="shared" ref="G4559:G4588" si="171">F4559&amp;"/"&amp;126</f>
        <v>97/126</v>
      </c>
      <c r="H4559" s="1">
        <v>1500</v>
      </c>
      <c r="I4559" s="1">
        <v>77</v>
      </c>
      <c r="J4559" s="1">
        <v>80</v>
      </c>
      <c r="K4559" s="1" t="s">
        <v>203</v>
      </c>
      <c r="L4559" s="1" t="s">
        <v>204</v>
      </c>
      <c r="M4559" s="1">
        <v>2006</v>
      </c>
      <c r="N4559" s="1">
        <v>46.638070489401201</v>
      </c>
      <c r="O4559" s="1">
        <v>-84.442591765760497</v>
      </c>
      <c r="Q4559" s="1" t="s">
        <v>3063</v>
      </c>
      <c r="R4559" s="1" t="s">
        <v>22</v>
      </c>
    </row>
    <row r="4560" spans="1:18" hidden="1" x14ac:dyDescent="0.3">
      <c r="A4560" s="1" t="s">
        <v>2941</v>
      </c>
      <c r="B4560" s="1" t="s">
        <v>2941</v>
      </c>
      <c r="C4560" s="1" t="s">
        <v>3061</v>
      </c>
      <c r="D4560" s="1">
        <v>189</v>
      </c>
      <c r="E4560" s="1" t="s">
        <v>3160</v>
      </c>
      <c r="F4560" s="1">
        <v>98</v>
      </c>
      <c r="G4560" s="1" t="str">
        <f t="shared" si="171"/>
        <v>98/126</v>
      </c>
      <c r="H4560" s="1">
        <v>1500</v>
      </c>
      <c r="I4560" s="1">
        <v>77</v>
      </c>
      <c r="J4560" s="1">
        <v>80</v>
      </c>
      <c r="K4560" s="1" t="s">
        <v>203</v>
      </c>
      <c r="L4560" s="1" t="s">
        <v>204</v>
      </c>
      <c r="M4560" s="1">
        <v>2006</v>
      </c>
      <c r="N4560" s="1">
        <v>46.639872989540997</v>
      </c>
      <c r="O4560" s="1">
        <v>-84.4398220180354</v>
      </c>
      <c r="Q4560" s="1" t="s">
        <v>3063</v>
      </c>
      <c r="R4560" s="1" t="s">
        <v>22</v>
      </c>
    </row>
    <row r="4561" spans="1:18" hidden="1" x14ac:dyDescent="0.3">
      <c r="A4561" s="1" t="s">
        <v>2941</v>
      </c>
      <c r="B4561" s="1" t="s">
        <v>2941</v>
      </c>
      <c r="C4561" s="1" t="s">
        <v>3061</v>
      </c>
      <c r="D4561" s="1">
        <v>189</v>
      </c>
      <c r="E4561" s="1" t="s">
        <v>3161</v>
      </c>
      <c r="F4561" s="1">
        <v>99</v>
      </c>
      <c r="G4561" s="1" t="str">
        <f t="shared" si="171"/>
        <v>99/126</v>
      </c>
      <c r="H4561" s="1">
        <v>1500</v>
      </c>
      <c r="I4561" s="1">
        <v>77</v>
      </c>
      <c r="J4561" s="1">
        <v>80</v>
      </c>
      <c r="K4561" s="1" t="s">
        <v>203</v>
      </c>
      <c r="L4561" s="1" t="s">
        <v>204</v>
      </c>
      <c r="M4561" s="1">
        <v>2006</v>
      </c>
      <c r="N4561" s="1">
        <v>46.639001990449202</v>
      </c>
      <c r="O4561" s="1">
        <v>-84.436392794319303</v>
      </c>
      <c r="Q4561" s="1" t="s">
        <v>3063</v>
      </c>
      <c r="R4561" s="1" t="s">
        <v>22</v>
      </c>
    </row>
    <row r="4562" spans="1:18" hidden="1" x14ac:dyDescent="0.3">
      <c r="A4562" s="1" t="s">
        <v>2941</v>
      </c>
      <c r="B4562" s="1" t="s">
        <v>2941</v>
      </c>
      <c r="C4562" s="1" t="s">
        <v>3061</v>
      </c>
      <c r="D4562" s="1">
        <v>189</v>
      </c>
      <c r="E4562" s="1" t="s">
        <v>3162</v>
      </c>
      <c r="F4562" s="1">
        <v>100</v>
      </c>
      <c r="G4562" s="1" t="str">
        <f t="shared" si="171"/>
        <v>100/126</v>
      </c>
      <c r="H4562" s="1">
        <v>1500</v>
      </c>
      <c r="I4562" s="1">
        <v>77</v>
      </c>
      <c r="J4562" s="1">
        <v>80</v>
      </c>
      <c r="K4562" s="1" t="s">
        <v>203</v>
      </c>
      <c r="L4562" s="1" t="s">
        <v>204</v>
      </c>
      <c r="M4562" s="1">
        <v>2006</v>
      </c>
      <c r="N4562" s="1">
        <v>46.639912397125599</v>
      </c>
      <c r="O4562" s="1">
        <v>-84.433882824083298</v>
      </c>
      <c r="Q4562" s="1" t="s">
        <v>3063</v>
      </c>
      <c r="R4562" s="1" t="s">
        <v>22</v>
      </c>
    </row>
    <row r="4563" spans="1:18" hidden="1" x14ac:dyDescent="0.3">
      <c r="A4563" s="1" t="s">
        <v>2941</v>
      </c>
      <c r="B4563" s="1" t="s">
        <v>2941</v>
      </c>
      <c r="C4563" s="1" t="s">
        <v>3061</v>
      </c>
      <c r="D4563" s="1">
        <v>189</v>
      </c>
      <c r="E4563" s="1" t="s">
        <v>3163</v>
      </c>
      <c r="F4563" s="1">
        <v>101</v>
      </c>
      <c r="G4563" s="1" t="str">
        <f t="shared" si="171"/>
        <v>101/126</v>
      </c>
      <c r="H4563" s="1">
        <v>1500</v>
      </c>
      <c r="I4563" s="1">
        <v>77</v>
      </c>
      <c r="J4563" s="1">
        <v>80</v>
      </c>
      <c r="K4563" s="1" t="s">
        <v>203</v>
      </c>
      <c r="L4563" s="1" t="s">
        <v>204</v>
      </c>
      <c r="M4563" s="1">
        <v>2006</v>
      </c>
      <c r="N4563" s="1">
        <v>46.642201846836997</v>
      </c>
      <c r="O4563" s="1">
        <v>-84.430361812053306</v>
      </c>
      <c r="Q4563" s="1" t="s">
        <v>3063</v>
      </c>
      <c r="R4563" s="1" t="s">
        <v>22</v>
      </c>
    </row>
    <row r="4564" spans="1:18" hidden="1" x14ac:dyDescent="0.3">
      <c r="A4564" s="1" t="s">
        <v>2941</v>
      </c>
      <c r="B4564" s="1" t="s">
        <v>2941</v>
      </c>
      <c r="C4564" s="1" t="s">
        <v>3061</v>
      </c>
      <c r="D4564" s="1">
        <v>189</v>
      </c>
      <c r="E4564" s="1" t="s">
        <v>3164</v>
      </c>
      <c r="F4564" s="1">
        <v>102</v>
      </c>
      <c r="G4564" s="1" t="str">
        <f t="shared" si="171"/>
        <v>102/126</v>
      </c>
      <c r="H4564" s="1">
        <v>1500</v>
      </c>
      <c r="I4564" s="1">
        <v>77</v>
      </c>
      <c r="J4564" s="1">
        <v>80</v>
      </c>
      <c r="K4564" s="1" t="s">
        <v>203</v>
      </c>
      <c r="L4564" s="1" t="s">
        <v>204</v>
      </c>
      <c r="M4564" s="1">
        <v>2006</v>
      </c>
      <c r="N4564" s="1">
        <v>46.642094823156803</v>
      </c>
      <c r="O4564" s="1">
        <v>-84.426783662777396</v>
      </c>
      <c r="Q4564" s="1" t="s">
        <v>3063</v>
      </c>
      <c r="R4564" s="1" t="s">
        <v>22</v>
      </c>
    </row>
    <row r="4565" spans="1:18" hidden="1" x14ac:dyDescent="0.3">
      <c r="A4565" s="1" t="s">
        <v>2941</v>
      </c>
      <c r="B4565" s="1" t="s">
        <v>2941</v>
      </c>
      <c r="C4565" s="1" t="s">
        <v>3061</v>
      </c>
      <c r="D4565" s="1">
        <v>189</v>
      </c>
      <c r="E4565" s="1" t="s">
        <v>3165</v>
      </c>
      <c r="F4565" s="1">
        <v>103</v>
      </c>
      <c r="G4565" s="1" t="str">
        <f t="shared" si="171"/>
        <v>103/126</v>
      </c>
      <c r="H4565" s="1">
        <v>1500</v>
      </c>
      <c r="I4565" s="1">
        <v>77</v>
      </c>
      <c r="J4565" s="1">
        <v>80</v>
      </c>
      <c r="K4565" s="1" t="s">
        <v>203</v>
      </c>
      <c r="L4565" s="1" t="s">
        <v>204</v>
      </c>
      <c r="M4565" s="1">
        <v>2006</v>
      </c>
      <c r="N4565" s="1">
        <v>46.638797261014602</v>
      </c>
      <c r="O4565" s="1">
        <v>-84.427089755553794</v>
      </c>
      <c r="Q4565" s="1" t="s">
        <v>3063</v>
      </c>
      <c r="R4565" s="1" t="s">
        <v>22</v>
      </c>
    </row>
    <row r="4566" spans="1:18" hidden="1" x14ac:dyDescent="0.3">
      <c r="A4566" s="1" t="s">
        <v>2941</v>
      </c>
      <c r="B4566" s="1" t="s">
        <v>2941</v>
      </c>
      <c r="C4566" s="1" t="s">
        <v>3061</v>
      </c>
      <c r="D4566" s="1">
        <v>189</v>
      </c>
      <c r="E4566" s="1" t="s">
        <v>3166</v>
      </c>
      <c r="F4566" s="1">
        <v>104</v>
      </c>
      <c r="G4566" s="1" t="str">
        <f t="shared" si="171"/>
        <v>104/126</v>
      </c>
      <c r="H4566" s="1">
        <v>1500</v>
      </c>
      <c r="I4566" s="1">
        <v>77</v>
      </c>
      <c r="J4566" s="1">
        <v>80</v>
      </c>
      <c r="K4566" s="1" t="s">
        <v>203</v>
      </c>
      <c r="L4566" s="1" t="s">
        <v>204</v>
      </c>
      <c r="M4566" s="1">
        <v>2006</v>
      </c>
      <c r="N4566" s="1">
        <v>46.637585359636098</v>
      </c>
      <c r="O4566" s="1">
        <v>-84.424651489342807</v>
      </c>
      <c r="Q4566" s="1" t="s">
        <v>3063</v>
      </c>
      <c r="R4566" s="1" t="s">
        <v>22</v>
      </c>
    </row>
    <row r="4567" spans="1:18" hidden="1" x14ac:dyDescent="0.3">
      <c r="A4567" s="1" t="s">
        <v>2941</v>
      </c>
      <c r="B4567" s="1" t="s">
        <v>2941</v>
      </c>
      <c r="C4567" s="1" t="s">
        <v>3061</v>
      </c>
      <c r="D4567" s="1">
        <v>189</v>
      </c>
      <c r="E4567" s="1" t="s">
        <v>3167</v>
      </c>
      <c r="F4567" s="1">
        <v>105</v>
      </c>
      <c r="G4567" s="1" t="str">
        <f t="shared" si="171"/>
        <v>105/126</v>
      </c>
      <c r="H4567" s="1">
        <v>1500</v>
      </c>
      <c r="I4567" s="1">
        <v>77</v>
      </c>
      <c r="J4567" s="1">
        <v>80</v>
      </c>
      <c r="K4567" s="1" t="s">
        <v>203</v>
      </c>
      <c r="L4567" s="1" t="s">
        <v>204</v>
      </c>
      <c r="M4567" s="1">
        <v>2006</v>
      </c>
      <c r="N4567" s="1">
        <v>46.638708567470303</v>
      </c>
      <c r="O4567" s="1">
        <v>-84.421485982446299</v>
      </c>
      <c r="Q4567" s="1" t="s">
        <v>3063</v>
      </c>
      <c r="R4567" s="1" t="s">
        <v>22</v>
      </c>
    </row>
    <row r="4568" spans="1:18" hidden="1" x14ac:dyDescent="0.3">
      <c r="A4568" s="1" t="s">
        <v>2941</v>
      </c>
      <c r="B4568" s="1" t="s">
        <v>2941</v>
      </c>
      <c r="C4568" s="1" t="s">
        <v>3061</v>
      </c>
      <c r="D4568" s="1">
        <v>189</v>
      </c>
      <c r="E4568" s="1" t="s">
        <v>3168</v>
      </c>
      <c r="F4568" s="1">
        <v>106</v>
      </c>
      <c r="G4568" s="1" t="str">
        <f t="shared" si="171"/>
        <v>106/126</v>
      </c>
      <c r="H4568" s="1">
        <v>1500</v>
      </c>
      <c r="I4568" s="1">
        <v>77</v>
      </c>
      <c r="J4568" s="1">
        <v>80</v>
      </c>
      <c r="K4568" s="1" t="s">
        <v>203</v>
      </c>
      <c r="L4568" s="1" t="s">
        <v>204</v>
      </c>
      <c r="M4568" s="1">
        <v>2006</v>
      </c>
      <c r="N4568" s="1">
        <v>46.652120495284898</v>
      </c>
      <c r="O4568" s="1">
        <v>-84.4107335662205</v>
      </c>
      <c r="Q4568" s="1" t="s">
        <v>3063</v>
      </c>
      <c r="R4568" s="1" t="s">
        <v>22</v>
      </c>
    </row>
    <row r="4569" spans="1:18" hidden="1" x14ac:dyDescent="0.3">
      <c r="A4569" s="1" t="s">
        <v>2941</v>
      </c>
      <c r="B4569" s="1" t="s">
        <v>2941</v>
      </c>
      <c r="C4569" s="1" t="s">
        <v>3061</v>
      </c>
      <c r="D4569" s="1">
        <v>189</v>
      </c>
      <c r="E4569" s="1" t="s">
        <v>3169</v>
      </c>
      <c r="F4569" s="1">
        <v>107</v>
      </c>
      <c r="G4569" s="1" t="str">
        <f t="shared" si="171"/>
        <v>107/126</v>
      </c>
      <c r="H4569" s="1">
        <v>1500</v>
      </c>
      <c r="I4569" s="1">
        <v>77</v>
      </c>
      <c r="J4569" s="1">
        <v>80</v>
      </c>
      <c r="K4569" s="1" t="s">
        <v>203</v>
      </c>
      <c r="L4569" s="1" t="s">
        <v>204</v>
      </c>
      <c r="M4569" s="1">
        <v>2006</v>
      </c>
      <c r="N4569" s="1">
        <v>46.654948796903</v>
      </c>
      <c r="O4569" s="1">
        <v>-84.414871033005895</v>
      </c>
      <c r="Q4569" s="1" t="s">
        <v>3063</v>
      </c>
      <c r="R4569" s="1" t="s">
        <v>22</v>
      </c>
    </row>
    <row r="4570" spans="1:18" hidden="1" x14ac:dyDescent="0.3">
      <c r="A4570" s="1" t="s">
        <v>2941</v>
      </c>
      <c r="B4570" s="1" t="s">
        <v>2941</v>
      </c>
      <c r="C4570" s="1" t="s">
        <v>3061</v>
      </c>
      <c r="D4570" s="1">
        <v>189</v>
      </c>
      <c r="E4570" s="1" t="s">
        <v>3170</v>
      </c>
      <c r="F4570" s="1">
        <v>108</v>
      </c>
      <c r="G4570" s="1" t="str">
        <f t="shared" si="171"/>
        <v>108/126</v>
      </c>
      <c r="H4570" s="1">
        <v>1500</v>
      </c>
      <c r="I4570" s="1">
        <v>77</v>
      </c>
      <c r="J4570" s="1">
        <v>80</v>
      </c>
      <c r="K4570" s="1" t="s">
        <v>203</v>
      </c>
      <c r="L4570" s="1" t="s">
        <v>204</v>
      </c>
      <c r="M4570" s="1">
        <v>2006</v>
      </c>
      <c r="N4570" s="1">
        <v>46.655800214115402</v>
      </c>
      <c r="O4570" s="1">
        <v>-84.411520978954698</v>
      </c>
      <c r="Q4570" s="1" t="s">
        <v>3063</v>
      </c>
      <c r="R4570" s="1" t="s">
        <v>22</v>
      </c>
    </row>
    <row r="4571" spans="1:18" hidden="1" x14ac:dyDescent="0.3">
      <c r="A4571" s="1" t="s">
        <v>2941</v>
      </c>
      <c r="B4571" s="1" t="s">
        <v>2941</v>
      </c>
      <c r="C4571" s="1" t="s">
        <v>3061</v>
      </c>
      <c r="D4571" s="1">
        <v>189</v>
      </c>
      <c r="E4571" s="1" t="s">
        <v>3171</v>
      </c>
      <c r="F4571" s="1">
        <v>109</v>
      </c>
      <c r="G4571" s="1" t="str">
        <f t="shared" si="171"/>
        <v>109/126</v>
      </c>
      <c r="H4571" s="1">
        <v>1500</v>
      </c>
      <c r="I4571" s="1">
        <v>77</v>
      </c>
      <c r="J4571" s="1">
        <v>80</v>
      </c>
      <c r="K4571" s="1" t="s">
        <v>203</v>
      </c>
      <c r="L4571" s="1" t="s">
        <v>204</v>
      </c>
      <c r="M4571" s="1">
        <v>2006</v>
      </c>
      <c r="N4571" s="1">
        <v>46.659087627906402</v>
      </c>
      <c r="O4571" s="1">
        <v>-84.407511795473397</v>
      </c>
      <c r="Q4571" s="1" t="s">
        <v>3063</v>
      </c>
      <c r="R4571" s="1" t="s">
        <v>22</v>
      </c>
    </row>
    <row r="4572" spans="1:18" hidden="1" x14ac:dyDescent="0.3">
      <c r="A4572" s="1" t="s">
        <v>2941</v>
      </c>
      <c r="B4572" s="1" t="s">
        <v>2941</v>
      </c>
      <c r="C4572" s="1" t="s">
        <v>3061</v>
      </c>
      <c r="D4572" s="1">
        <v>189</v>
      </c>
      <c r="E4572" s="1" t="s">
        <v>3172</v>
      </c>
      <c r="F4572" s="1">
        <v>110</v>
      </c>
      <c r="G4572" s="1" t="str">
        <f t="shared" si="171"/>
        <v>110/126</v>
      </c>
      <c r="H4572" s="1">
        <v>1500</v>
      </c>
      <c r="I4572" s="1">
        <v>77</v>
      </c>
      <c r="J4572" s="1">
        <v>80</v>
      </c>
      <c r="K4572" s="1" t="s">
        <v>203</v>
      </c>
      <c r="L4572" s="1" t="s">
        <v>204</v>
      </c>
      <c r="M4572" s="1">
        <v>2006</v>
      </c>
      <c r="N4572" s="1">
        <v>46.660765775793898</v>
      </c>
      <c r="O4572" s="1">
        <v>-84.405253066578794</v>
      </c>
      <c r="Q4572" s="1" t="s">
        <v>3063</v>
      </c>
      <c r="R4572" s="1" t="s">
        <v>22</v>
      </c>
    </row>
    <row r="4573" spans="1:18" hidden="1" x14ac:dyDescent="0.3">
      <c r="A4573" s="1" t="s">
        <v>2941</v>
      </c>
      <c r="B4573" s="1" t="s">
        <v>2941</v>
      </c>
      <c r="C4573" s="1" t="s">
        <v>3061</v>
      </c>
      <c r="D4573" s="1">
        <v>189</v>
      </c>
      <c r="E4573" s="1" t="s">
        <v>3173</v>
      </c>
      <c r="F4573" s="1">
        <v>111</v>
      </c>
      <c r="G4573" s="1" t="str">
        <f t="shared" si="171"/>
        <v>111/126</v>
      </c>
      <c r="H4573" s="1">
        <v>1500</v>
      </c>
      <c r="I4573" s="1">
        <v>77</v>
      </c>
      <c r="J4573" s="1">
        <v>80</v>
      </c>
      <c r="K4573" s="1" t="s">
        <v>203</v>
      </c>
      <c r="L4573" s="1" t="s">
        <v>204</v>
      </c>
      <c r="M4573" s="1">
        <v>2006</v>
      </c>
      <c r="N4573" s="1">
        <v>46.662056174799702</v>
      </c>
      <c r="O4573" s="1">
        <v>-84.402443043790001</v>
      </c>
      <c r="Q4573" s="1" t="s">
        <v>3063</v>
      </c>
      <c r="R4573" s="1" t="s">
        <v>22</v>
      </c>
    </row>
    <row r="4574" spans="1:18" hidden="1" x14ac:dyDescent="0.3">
      <c r="A4574" s="1" t="s">
        <v>2941</v>
      </c>
      <c r="B4574" s="1" t="s">
        <v>2941</v>
      </c>
      <c r="C4574" s="1" t="s">
        <v>3061</v>
      </c>
      <c r="D4574" s="1">
        <v>189</v>
      </c>
      <c r="E4574" s="1" t="s">
        <v>3174</v>
      </c>
      <c r="F4574" s="1">
        <v>112</v>
      </c>
      <c r="G4574" s="1" t="str">
        <f t="shared" si="171"/>
        <v>112/126</v>
      </c>
      <c r="H4574" s="1">
        <v>1500</v>
      </c>
      <c r="I4574" s="1">
        <v>77</v>
      </c>
      <c r="J4574" s="1">
        <v>80</v>
      </c>
      <c r="K4574" s="1" t="s">
        <v>203</v>
      </c>
      <c r="L4574" s="1" t="s">
        <v>204</v>
      </c>
      <c r="M4574" s="1">
        <v>2006</v>
      </c>
      <c r="N4574" s="1">
        <v>46.662118638368</v>
      </c>
      <c r="O4574" s="1">
        <v>-84.397928060248802</v>
      </c>
      <c r="Q4574" s="1" t="s">
        <v>3063</v>
      </c>
      <c r="R4574" s="1" t="s">
        <v>22</v>
      </c>
    </row>
    <row r="4575" spans="1:18" hidden="1" x14ac:dyDescent="0.3">
      <c r="A4575" s="1" t="s">
        <v>2941</v>
      </c>
      <c r="B4575" s="1" t="s">
        <v>2941</v>
      </c>
      <c r="C4575" s="1" t="s">
        <v>3061</v>
      </c>
      <c r="D4575" s="1">
        <v>189</v>
      </c>
      <c r="E4575" s="1" t="s">
        <v>3175</v>
      </c>
      <c r="F4575" s="1">
        <v>113</v>
      </c>
      <c r="G4575" s="1" t="str">
        <f t="shared" si="171"/>
        <v>113/126</v>
      </c>
      <c r="H4575" s="1">
        <v>1500</v>
      </c>
      <c r="I4575" s="1">
        <v>77</v>
      </c>
      <c r="J4575" s="1">
        <v>80</v>
      </c>
      <c r="K4575" s="1" t="s">
        <v>203</v>
      </c>
      <c r="L4575" s="1" t="s">
        <v>204</v>
      </c>
      <c r="M4575" s="1">
        <v>2006</v>
      </c>
      <c r="N4575" s="1">
        <v>46.661685554829297</v>
      </c>
      <c r="O4575" s="1">
        <v>-84.410750497095293</v>
      </c>
      <c r="Q4575" s="1" t="s">
        <v>3063</v>
      </c>
      <c r="R4575" s="1" t="s">
        <v>22</v>
      </c>
    </row>
    <row r="4576" spans="1:18" hidden="1" x14ac:dyDescent="0.3">
      <c r="A4576" s="1" t="s">
        <v>2941</v>
      </c>
      <c r="B4576" s="1" t="s">
        <v>2941</v>
      </c>
      <c r="C4576" s="1" t="s">
        <v>3061</v>
      </c>
      <c r="D4576" s="1">
        <v>189</v>
      </c>
      <c r="E4576" s="1" t="s">
        <v>3176</v>
      </c>
      <c r="F4576" s="1">
        <v>114</v>
      </c>
      <c r="G4576" s="1" t="str">
        <f t="shared" si="171"/>
        <v>114/126</v>
      </c>
      <c r="H4576" s="1">
        <v>1500</v>
      </c>
      <c r="I4576" s="1">
        <v>77</v>
      </c>
      <c r="J4576" s="1">
        <v>80</v>
      </c>
      <c r="K4576" s="1" t="s">
        <v>203</v>
      </c>
      <c r="L4576" s="1" t="s">
        <v>204</v>
      </c>
      <c r="M4576" s="1">
        <v>2006</v>
      </c>
      <c r="N4576" s="1">
        <v>46.662031044385898</v>
      </c>
      <c r="O4576" s="1">
        <v>-84.422898769836806</v>
      </c>
      <c r="Q4576" s="1" t="s">
        <v>3063</v>
      </c>
      <c r="R4576" s="1" t="s">
        <v>22</v>
      </c>
    </row>
    <row r="4577" spans="1:18" hidden="1" x14ac:dyDescent="0.3">
      <c r="A4577" s="1" t="s">
        <v>2941</v>
      </c>
      <c r="B4577" s="1" t="s">
        <v>2941</v>
      </c>
      <c r="C4577" s="1" t="s">
        <v>3061</v>
      </c>
      <c r="D4577" s="1">
        <v>189</v>
      </c>
      <c r="E4577" s="1" t="s">
        <v>3177</v>
      </c>
      <c r="F4577" s="1">
        <v>115</v>
      </c>
      <c r="G4577" s="1" t="str">
        <f t="shared" si="171"/>
        <v>115/126</v>
      </c>
      <c r="H4577" s="1">
        <v>1500</v>
      </c>
      <c r="I4577" s="1">
        <v>77</v>
      </c>
      <c r="J4577" s="1">
        <v>80</v>
      </c>
      <c r="K4577" s="1" t="s">
        <v>203</v>
      </c>
      <c r="L4577" s="1" t="s">
        <v>204</v>
      </c>
      <c r="M4577" s="1">
        <v>2006</v>
      </c>
      <c r="N4577" s="1">
        <v>46.662065143964</v>
      </c>
      <c r="O4577" s="1">
        <v>-84.419843320343702</v>
      </c>
      <c r="Q4577" s="1" t="s">
        <v>3063</v>
      </c>
      <c r="R4577" s="1" t="s">
        <v>22</v>
      </c>
    </row>
    <row r="4578" spans="1:18" hidden="1" x14ac:dyDescent="0.3">
      <c r="A4578" s="1" t="s">
        <v>2941</v>
      </c>
      <c r="B4578" s="1" t="s">
        <v>2941</v>
      </c>
      <c r="C4578" s="1" t="s">
        <v>3061</v>
      </c>
      <c r="D4578" s="1">
        <v>189</v>
      </c>
      <c r="E4578" s="1" t="s">
        <v>3178</v>
      </c>
      <c r="F4578" s="1">
        <v>116</v>
      </c>
      <c r="G4578" s="1" t="str">
        <f t="shared" si="171"/>
        <v>116/126</v>
      </c>
      <c r="H4578" s="1">
        <v>1500</v>
      </c>
      <c r="I4578" s="1">
        <v>77</v>
      </c>
      <c r="J4578" s="1">
        <v>80</v>
      </c>
      <c r="K4578" s="1" t="s">
        <v>203</v>
      </c>
      <c r="L4578" s="1" t="s">
        <v>204</v>
      </c>
      <c r="M4578" s="1">
        <v>2006</v>
      </c>
      <c r="N4578" s="1">
        <v>46.663347185202902</v>
      </c>
      <c r="O4578" s="1">
        <v>-84.416627520640205</v>
      </c>
      <c r="Q4578" s="1" t="s">
        <v>3063</v>
      </c>
      <c r="R4578" s="1" t="s">
        <v>22</v>
      </c>
    </row>
    <row r="4579" spans="1:18" hidden="1" x14ac:dyDescent="0.3">
      <c r="A4579" s="1" t="s">
        <v>2941</v>
      </c>
      <c r="B4579" s="1" t="s">
        <v>2941</v>
      </c>
      <c r="C4579" s="1" t="s">
        <v>3061</v>
      </c>
      <c r="D4579" s="1">
        <v>189</v>
      </c>
      <c r="E4579" s="1" t="s">
        <v>3179</v>
      </c>
      <c r="F4579" s="1">
        <v>117</v>
      </c>
      <c r="G4579" s="1" t="str">
        <f t="shared" si="171"/>
        <v>117/126</v>
      </c>
      <c r="H4579" s="1">
        <v>1500</v>
      </c>
      <c r="I4579" s="1">
        <v>77</v>
      </c>
      <c r="J4579" s="1">
        <v>80</v>
      </c>
      <c r="K4579" s="1" t="s">
        <v>203</v>
      </c>
      <c r="L4579" s="1" t="s">
        <v>204</v>
      </c>
      <c r="M4579" s="1">
        <v>2006</v>
      </c>
      <c r="N4579" s="1">
        <v>46.6653612</v>
      </c>
      <c r="O4579" s="1">
        <v>-84.414570600000005</v>
      </c>
      <c r="Q4579" s="1" t="s">
        <v>3063</v>
      </c>
      <c r="R4579" s="1" t="s">
        <v>22</v>
      </c>
    </row>
    <row r="4580" spans="1:18" hidden="1" x14ac:dyDescent="0.3">
      <c r="A4580" s="1" t="s">
        <v>2941</v>
      </c>
      <c r="B4580" s="1" t="s">
        <v>2941</v>
      </c>
      <c r="C4580" s="1" t="s">
        <v>3061</v>
      </c>
      <c r="D4580" s="1">
        <v>189</v>
      </c>
      <c r="E4580" s="1" t="s">
        <v>3180</v>
      </c>
      <c r="F4580" s="1">
        <v>118</v>
      </c>
      <c r="G4580" s="1" t="str">
        <f t="shared" si="171"/>
        <v>118/126</v>
      </c>
      <c r="H4580" s="1">
        <v>1500</v>
      </c>
      <c r="I4580" s="1">
        <v>77</v>
      </c>
      <c r="J4580" s="1">
        <v>80</v>
      </c>
      <c r="K4580" s="1" t="s">
        <v>203</v>
      </c>
      <c r="L4580" s="1" t="s">
        <v>204</v>
      </c>
      <c r="M4580" s="1">
        <v>2006</v>
      </c>
      <c r="N4580" s="1">
        <v>46.666573858245698</v>
      </c>
      <c r="O4580" s="1">
        <v>-84.411408482176</v>
      </c>
      <c r="Q4580" s="1" t="s">
        <v>3063</v>
      </c>
      <c r="R4580" s="1" t="s">
        <v>22</v>
      </c>
    </row>
    <row r="4581" spans="1:18" hidden="1" x14ac:dyDescent="0.3">
      <c r="A4581" s="1" t="s">
        <v>2941</v>
      </c>
      <c r="B4581" s="1" t="s">
        <v>2941</v>
      </c>
      <c r="C4581" s="1" t="s">
        <v>3061</v>
      </c>
      <c r="D4581" s="1">
        <v>189</v>
      </c>
      <c r="E4581" s="1" t="s">
        <v>3181</v>
      </c>
      <c r="F4581" s="1">
        <v>119</v>
      </c>
      <c r="G4581" s="1" t="str">
        <f t="shared" si="171"/>
        <v>119/126</v>
      </c>
      <c r="H4581" s="1">
        <v>1500</v>
      </c>
      <c r="I4581" s="1">
        <v>77</v>
      </c>
      <c r="J4581" s="1">
        <v>80</v>
      </c>
      <c r="K4581" s="1" t="s">
        <v>203</v>
      </c>
      <c r="L4581" s="1" t="s">
        <v>204</v>
      </c>
      <c r="M4581" s="1">
        <v>2006</v>
      </c>
      <c r="N4581" s="1">
        <v>46.665685190157298</v>
      </c>
      <c r="O4581" s="1">
        <v>-84.422899386951599</v>
      </c>
      <c r="Q4581" s="1" t="s">
        <v>3063</v>
      </c>
      <c r="R4581" s="1" t="s">
        <v>22</v>
      </c>
    </row>
    <row r="4582" spans="1:18" hidden="1" x14ac:dyDescent="0.3">
      <c r="A4582" s="1" t="s">
        <v>2941</v>
      </c>
      <c r="B4582" s="1" t="s">
        <v>2941</v>
      </c>
      <c r="C4582" s="1" t="s">
        <v>3061</v>
      </c>
      <c r="D4582" s="1">
        <v>189</v>
      </c>
      <c r="E4582" s="1" t="s">
        <v>3182</v>
      </c>
      <c r="F4582" s="1">
        <v>120</v>
      </c>
      <c r="G4582" s="1" t="str">
        <f t="shared" si="171"/>
        <v>120/126</v>
      </c>
      <c r="H4582" s="1">
        <v>1500</v>
      </c>
      <c r="I4582" s="1">
        <v>77</v>
      </c>
      <c r="J4582" s="1">
        <v>80</v>
      </c>
      <c r="K4582" s="1" t="s">
        <v>203</v>
      </c>
      <c r="L4582" s="1" t="s">
        <v>204</v>
      </c>
      <c r="M4582" s="1">
        <v>2006</v>
      </c>
      <c r="N4582" s="1">
        <v>46.666652272692502</v>
      </c>
      <c r="O4582" s="1">
        <v>-84.419121484825197</v>
      </c>
      <c r="Q4582" s="1" t="s">
        <v>3063</v>
      </c>
      <c r="R4582" s="1" t="s">
        <v>22</v>
      </c>
    </row>
    <row r="4583" spans="1:18" hidden="1" x14ac:dyDescent="0.3">
      <c r="A4583" s="1" t="s">
        <v>2941</v>
      </c>
      <c r="B4583" s="1" t="s">
        <v>2941</v>
      </c>
      <c r="C4583" s="1" t="s">
        <v>3061</v>
      </c>
      <c r="D4583" s="1">
        <v>189</v>
      </c>
      <c r="E4583" s="1" t="s">
        <v>3183</v>
      </c>
      <c r="F4583" s="1">
        <v>121</v>
      </c>
      <c r="G4583" s="1" t="str">
        <f t="shared" si="171"/>
        <v>121/126</v>
      </c>
      <c r="H4583" s="1">
        <v>1500</v>
      </c>
      <c r="I4583" s="1">
        <v>77</v>
      </c>
      <c r="J4583" s="1">
        <v>80</v>
      </c>
      <c r="K4583" s="1" t="s">
        <v>203</v>
      </c>
      <c r="L4583" s="1" t="s">
        <v>204</v>
      </c>
      <c r="M4583" s="1">
        <v>2006</v>
      </c>
      <c r="N4583" s="1">
        <v>46.6686958115001</v>
      </c>
      <c r="O4583" s="1">
        <v>-84.417205166288298</v>
      </c>
      <c r="Q4583" s="1" t="s">
        <v>3063</v>
      </c>
      <c r="R4583" s="1" t="s">
        <v>22</v>
      </c>
    </row>
    <row r="4584" spans="1:18" hidden="1" x14ac:dyDescent="0.3">
      <c r="A4584" s="1" t="s">
        <v>2941</v>
      </c>
      <c r="B4584" s="1" t="s">
        <v>2941</v>
      </c>
      <c r="C4584" s="1" t="s">
        <v>3061</v>
      </c>
      <c r="D4584" s="1">
        <v>189</v>
      </c>
      <c r="E4584" s="1" t="s">
        <v>3184</v>
      </c>
      <c r="F4584" s="1">
        <v>122</v>
      </c>
      <c r="G4584" s="1" t="str">
        <f t="shared" si="171"/>
        <v>122/126</v>
      </c>
      <c r="H4584" s="1">
        <v>1500</v>
      </c>
      <c r="I4584" s="1">
        <v>77</v>
      </c>
      <c r="J4584" s="1">
        <v>80</v>
      </c>
      <c r="K4584" s="1" t="s">
        <v>203</v>
      </c>
      <c r="L4584" s="1" t="s">
        <v>204</v>
      </c>
      <c r="M4584" s="1">
        <v>2006</v>
      </c>
      <c r="N4584" s="1">
        <v>46.669979168319998</v>
      </c>
      <c r="O4584" s="1">
        <v>-84.414544486058603</v>
      </c>
      <c r="Q4584" s="1" t="s">
        <v>3063</v>
      </c>
      <c r="R4584" s="1" t="s">
        <v>22</v>
      </c>
    </row>
    <row r="4585" spans="1:18" hidden="1" x14ac:dyDescent="0.3">
      <c r="A4585" s="1" t="s">
        <v>2941</v>
      </c>
      <c r="B4585" s="1" t="s">
        <v>2941</v>
      </c>
      <c r="C4585" s="1" t="s">
        <v>3061</v>
      </c>
      <c r="D4585" s="1">
        <v>189</v>
      </c>
      <c r="E4585" s="1" t="s">
        <v>3185</v>
      </c>
      <c r="F4585" s="1">
        <v>123</v>
      </c>
      <c r="G4585" s="1" t="str">
        <f t="shared" si="171"/>
        <v>123/126</v>
      </c>
      <c r="H4585" s="1">
        <v>1500</v>
      </c>
      <c r="I4585" s="1">
        <v>77</v>
      </c>
      <c r="J4585" s="1">
        <v>80</v>
      </c>
      <c r="K4585" s="1" t="s">
        <v>203</v>
      </c>
      <c r="L4585" s="1" t="s">
        <v>204</v>
      </c>
      <c r="M4585" s="1">
        <v>2006</v>
      </c>
      <c r="N4585" s="1">
        <v>46.669515356496397</v>
      </c>
      <c r="O4585" s="1">
        <v>-84.411215648622402</v>
      </c>
      <c r="Q4585" s="1" t="s">
        <v>3063</v>
      </c>
      <c r="R4585" s="1" t="s">
        <v>22</v>
      </c>
    </row>
    <row r="4586" spans="1:18" hidden="1" x14ac:dyDescent="0.3">
      <c r="A4586" s="1" t="s">
        <v>2941</v>
      </c>
      <c r="B4586" s="1" t="s">
        <v>2941</v>
      </c>
      <c r="C4586" s="1" t="s">
        <v>3061</v>
      </c>
      <c r="D4586" s="1">
        <v>189</v>
      </c>
      <c r="E4586" s="1" t="s">
        <v>3186</v>
      </c>
      <c r="F4586" s="1">
        <v>124</v>
      </c>
      <c r="G4586" s="1" t="str">
        <f t="shared" si="171"/>
        <v>124/126</v>
      </c>
      <c r="H4586" s="1">
        <v>1500</v>
      </c>
      <c r="I4586" s="1">
        <v>77</v>
      </c>
      <c r="J4586" s="1">
        <v>80</v>
      </c>
      <c r="K4586" s="1" t="s">
        <v>203</v>
      </c>
      <c r="L4586" s="1" t="s">
        <v>204</v>
      </c>
      <c r="M4586" s="1">
        <v>2006</v>
      </c>
      <c r="N4586" s="1">
        <v>46.670376244725603</v>
      </c>
      <c r="O4586" s="1">
        <v>-84.407432957235301</v>
      </c>
      <c r="Q4586" s="1" t="s">
        <v>3063</v>
      </c>
      <c r="R4586" s="1" t="s">
        <v>22</v>
      </c>
    </row>
    <row r="4587" spans="1:18" hidden="1" x14ac:dyDescent="0.3">
      <c r="A4587" s="1" t="s">
        <v>2941</v>
      </c>
      <c r="B4587" s="1" t="s">
        <v>2941</v>
      </c>
      <c r="C4587" s="1" t="s">
        <v>3061</v>
      </c>
      <c r="D4587" s="1">
        <v>189</v>
      </c>
      <c r="E4587" s="1" t="s">
        <v>3187</v>
      </c>
      <c r="F4587" s="1">
        <v>125</v>
      </c>
      <c r="G4587" s="1" t="str">
        <f t="shared" si="171"/>
        <v>125/126</v>
      </c>
      <c r="H4587" s="1">
        <v>1500</v>
      </c>
      <c r="I4587" s="1">
        <v>77</v>
      </c>
      <c r="J4587" s="1">
        <v>80</v>
      </c>
      <c r="K4587" s="1" t="s">
        <v>203</v>
      </c>
      <c r="L4587" s="1" t="s">
        <v>204</v>
      </c>
      <c r="M4587" s="1">
        <v>2006</v>
      </c>
      <c r="N4587" s="1">
        <v>46.667127365584001</v>
      </c>
      <c r="O4587" s="1">
        <v>-84.405974346278398</v>
      </c>
      <c r="Q4587" s="1" t="s">
        <v>3063</v>
      </c>
      <c r="R4587" s="1" t="s">
        <v>22</v>
      </c>
    </row>
    <row r="4588" spans="1:18" hidden="1" x14ac:dyDescent="0.3">
      <c r="A4588" s="1" t="s">
        <v>2941</v>
      </c>
      <c r="B4588" s="1" t="s">
        <v>2941</v>
      </c>
      <c r="C4588" s="1" t="s">
        <v>3061</v>
      </c>
      <c r="D4588" s="1">
        <v>189</v>
      </c>
      <c r="E4588" s="1" t="s">
        <v>3188</v>
      </c>
      <c r="F4588" s="1">
        <v>126</v>
      </c>
      <c r="G4588" s="1" t="str">
        <f t="shared" si="171"/>
        <v>126/126</v>
      </c>
      <c r="H4588" s="1">
        <v>1500</v>
      </c>
      <c r="I4588" s="1">
        <v>77</v>
      </c>
      <c r="J4588" s="1">
        <v>80</v>
      </c>
      <c r="K4588" s="1" t="s">
        <v>203</v>
      </c>
      <c r="L4588" s="1" t="s">
        <v>204</v>
      </c>
      <c r="M4588" s="1">
        <v>2006</v>
      </c>
      <c r="N4588" s="1">
        <v>46.666735968981797</v>
      </c>
      <c r="O4588" s="1">
        <v>-84.401970806542295</v>
      </c>
      <c r="Q4588" s="1" t="s">
        <v>3063</v>
      </c>
      <c r="R4588" s="1" t="s">
        <v>22</v>
      </c>
    </row>
    <row r="4589" spans="1:18" hidden="1" x14ac:dyDescent="0.3">
      <c r="A4589" s="1" t="s">
        <v>2941</v>
      </c>
      <c r="B4589" s="1" t="s">
        <v>2941</v>
      </c>
      <c r="C4589" s="1" t="s">
        <v>3364</v>
      </c>
      <c r="D4589" s="1">
        <v>6.6</v>
      </c>
      <c r="E4589" s="1" t="s">
        <v>3365</v>
      </c>
      <c r="F4589" s="1">
        <v>1</v>
      </c>
      <c r="G4589" s="1" t="str">
        <f>F4589&amp;"/"&amp;4</f>
        <v>1/4</v>
      </c>
      <c r="H4589" s="1">
        <v>1650</v>
      </c>
      <c r="I4589" s="1">
        <v>82</v>
      </c>
      <c r="J4589" s="1">
        <v>80</v>
      </c>
      <c r="K4589" s="1" t="s">
        <v>25</v>
      </c>
      <c r="L4589" s="1" t="s">
        <v>2107</v>
      </c>
      <c r="M4589" s="1">
        <v>2009</v>
      </c>
      <c r="N4589" s="1">
        <v>43.1443418333293</v>
      </c>
      <c r="O4589" s="1">
        <v>-82.021076564228906</v>
      </c>
      <c r="Q4589" s="1" t="s">
        <v>3366</v>
      </c>
      <c r="R4589" s="1" t="s">
        <v>22</v>
      </c>
    </row>
    <row r="4590" spans="1:18" hidden="1" x14ac:dyDescent="0.3">
      <c r="A4590" s="1" t="s">
        <v>2941</v>
      </c>
      <c r="B4590" s="1" t="s">
        <v>2941</v>
      </c>
      <c r="C4590" s="1" t="s">
        <v>3364</v>
      </c>
      <c r="D4590" s="1">
        <v>6.6</v>
      </c>
      <c r="E4590" s="1" t="s">
        <v>3367</v>
      </c>
      <c r="F4590" s="1">
        <v>2</v>
      </c>
      <c r="G4590" s="1" t="str">
        <f>F4590&amp;"/"&amp;4</f>
        <v>2/4</v>
      </c>
      <c r="H4590" s="1">
        <v>1650</v>
      </c>
      <c r="I4590" s="1">
        <v>82</v>
      </c>
      <c r="J4590" s="1">
        <v>80</v>
      </c>
      <c r="K4590" s="1" t="s">
        <v>25</v>
      </c>
      <c r="L4590" s="1" t="s">
        <v>2107</v>
      </c>
      <c r="M4590" s="1">
        <v>2009</v>
      </c>
      <c r="N4590" s="1">
        <v>43.147489739943403</v>
      </c>
      <c r="O4590" s="1">
        <v>-82.027111079780099</v>
      </c>
      <c r="Q4590" s="1" t="s">
        <v>3366</v>
      </c>
      <c r="R4590" s="1" t="s">
        <v>22</v>
      </c>
    </row>
    <row r="4591" spans="1:18" hidden="1" x14ac:dyDescent="0.3">
      <c r="A4591" s="1" t="s">
        <v>2941</v>
      </c>
      <c r="B4591" s="1" t="s">
        <v>2941</v>
      </c>
      <c r="C4591" s="1" t="s">
        <v>3364</v>
      </c>
      <c r="D4591" s="1">
        <v>6.6</v>
      </c>
      <c r="E4591" s="1" t="s">
        <v>3368</v>
      </c>
      <c r="F4591" s="1">
        <v>3</v>
      </c>
      <c r="G4591" s="1" t="str">
        <f>F4591&amp;"/"&amp;4</f>
        <v>3/4</v>
      </c>
      <c r="H4591" s="1">
        <v>1650</v>
      </c>
      <c r="I4591" s="1">
        <v>82</v>
      </c>
      <c r="J4591" s="1">
        <v>80</v>
      </c>
      <c r="K4591" s="1" t="s">
        <v>25</v>
      </c>
      <c r="L4591" s="1" t="s">
        <v>2107</v>
      </c>
      <c r="M4591" s="1">
        <v>2009</v>
      </c>
      <c r="N4591" s="1">
        <v>43.154026960892999</v>
      </c>
      <c r="O4591" s="1">
        <v>-82.022169463943598</v>
      </c>
      <c r="Q4591" s="1" t="s">
        <v>3366</v>
      </c>
      <c r="R4591" s="1" t="s">
        <v>22</v>
      </c>
    </row>
    <row r="4592" spans="1:18" hidden="1" x14ac:dyDescent="0.3">
      <c r="A4592" s="1" t="s">
        <v>2941</v>
      </c>
      <c r="B4592" s="1" t="s">
        <v>2941</v>
      </c>
      <c r="C4592" s="1" t="s">
        <v>3364</v>
      </c>
      <c r="D4592" s="1">
        <v>6.6</v>
      </c>
      <c r="E4592" s="1" t="s">
        <v>3369</v>
      </c>
      <c r="F4592" s="1">
        <v>4</v>
      </c>
      <c r="G4592" s="1" t="str">
        <f>F4592&amp;"/"&amp;4</f>
        <v>4/4</v>
      </c>
      <c r="H4592" s="1">
        <v>1650</v>
      </c>
      <c r="I4592" s="1">
        <v>82</v>
      </c>
      <c r="J4592" s="1">
        <v>80</v>
      </c>
      <c r="K4592" s="1" t="s">
        <v>25</v>
      </c>
      <c r="L4592" s="1" t="s">
        <v>2107</v>
      </c>
      <c r="M4592" s="1">
        <v>2009</v>
      </c>
      <c r="N4592" s="1">
        <v>43.156560858788303</v>
      </c>
      <c r="O4592" s="1">
        <v>-82.018877848142097</v>
      </c>
      <c r="Q4592" s="1" t="s">
        <v>3366</v>
      </c>
      <c r="R4592" s="1" t="s">
        <v>22</v>
      </c>
    </row>
    <row r="4593" spans="1:18" hidden="1" x14ac:dyDescent="0.3">
      <c r="A4593" s="1" t="s">
        <v>2941</v>
      </c>
      <c r="B4593" s="1" t="s">
        <v>2941</v>
      </c>
      <c r="C4593" s="1" t="s">
        <v>3199</v>
      </c>
      <c r="D4593" s="1">
        <v>1.6</v>
      </c>
      <c r="E4593" s="1" t="s">
        <v>3200</v>
      </c>
      <c r="F4593" s="1">
        <v>1</v>
      </c>
      <c r="G4593" s="1" t="str">
        <f>F4593&amp;"/"&amp;2</f>
        <v>1/2</v>
      </c>
      <c r="H4593" s="1">
        <v>800</v>
      </c>
      <c r="I4593" s="1">
        <v>48</v>
      </c>
      <c r="J4593" s="1">
        <v>76</v>
      </c>
      <c r="K4593" s="1" t="s">
        <v>56</v>
      </c>
      <c r="L4593" s="1" t="s">
        <v>408</v>
      </c>
      <c r="M4593" s="1">
        <v>2007</v>
      </c>
      <c r="N4593" s="1">
        <v>45.728855020174898</v>
      </c>
      <c r="O4593" s="1">
        <v>-82.294989531949298</v>
      </c>
      <c r="Q4593" s="1" t="s">
        <v>3201</v>
      </c>
      <c r="R4593" s="1" t="s">
        <v>22</v>
      </c>
    </row>
    <row r="4594" spans="1:18" hidden="1" x14ac:dyDescent="0.3">
      <c r="A4594" s="1" t="s">
        <v>2941</v>
      </c>
      <c r="B4594" s="1" t="s">
        <v>2941</v>
      </c>
      <c r="C4594" s="1" t="s">
        <v>3199</v>
      </c>
      <c r="D4594" s="1">
        <v>1.6</v>
      </c>
      <c r="E4594" s="1" t="s">
        <v>3202</v>
      </c>
      <c r="F4594" s="1">
        <v>2</v>
      </c>
      <c r="G4594" s="1" t="str">
        <f>F4594&amp;"/"&amp;2</f>
        <v>2/2</v>
      </c>
      <c r="H4594" s="1">
        <v>800</v>
      </c>
      <c r="I4594" s="1">
        <v>48</v>
      </c>
      <c r="J4594" s="1">
        <v>76</v>
      </c>
      <c r="K4594" s="1" t="s">
        <v>56</v>
      </c>
      <c r="L4594" s="1" t="s">
        <v>408</v>
      </c>
      <c r="M4594" s="1">
        <v>2007</v>
      </c>
      <c r="N4594" s="1">
        <v>45.729475481024103</v>
      </c>
      <c r="O4594" s="1">
        <v>-82.291425078727698</v>
      </c>
      <c r="Q4594" s="1" t="s">
        <v>3201</v>
      </c>
      <c r="R4594" s="1" t="s">
        <v>22</v>
      </c>
    </row>
    <row r="4595" spans="1:18" hidden="1" x14ac:dyDescent="0.3">
      <c r="A4595" s="1" t="s">
        <v>2941</v>
      </c>
      <c r="B4595" s="1" t="s">
        <v>2941</v>
      </c>
      <c r="C4595" s="1" t="s">
        <v>5270</v>
      </c>
      <c r="D4595" s="1">
        <v>2.2999999999999998</v>
      </c>
      <c r="E4595" s="1" t="s">
        <v>5271</v>
      </c>
      <c r="F4595" s="1">
        <v>1</v>
      </c>
      <c r="G4595" s="1" t="str">
        <f>F4595&amp;"/"&amp;1</f>
        <v>1/1</v>
      </c>
      <c r="H4595" s="1">
        <v>2300</v>
      </c>
      <c r="I4595" s="1">
        <v>92</v>
      </c>
      <c r="J4595" s="1">
        <v>85</v>
      </c>
      <c r="K4595" s="1" t="s">
        <v>56</v>
      </c>
      <c r="L4595" s="1" t="s">
        <v>2303</v>
      </c>
      <c r="M4595" s="1">
        <v>2015</v>
      </c>
      <c r="N4595" s="1">
        <v>44.272992000000002</v>
      </c>
      <c r="O4595" s="1">
        <v>-81.579120000000003</v>
      </c>
      <c r="Q4595" s="1" t="s">
        <v>5272</v>
      </c>
      <c r="R4595" s="1" t="s">
        <v>1013</v>
      </c>
    </row>
    <row r="4596" spans="1:18" hidden="1" x14ac:dyDescent="0.3">
      <c r="A4596" s="1" t="s">
        <v>2941</v>
      </c>
      <c r="B4596" s="1" t="s">
        <v>2941</v>
      </c>
      <c r="C4596" s="1" t="s">
        <v>3917</v>
      </c>
      <c r="D4596" s="1">
        <v>78</v>
      </c>
      <c r="E4596" s="1" t="s">
        <v>3918</v>
      </c>
      <c r="F4596" s="1">
        <v>1</v>
      </c>
      <c r="G4596" s="1" t="str">
        <f t="shared" ref="G4596:G4627" si="172">F4596&amp;"/"&amp;52</f>
        <v>1/52</v>
      </c>
      <c r="H4596" s="1">
        <v>1500</v>
      </c>
      <c r="I4596" s="1">
        <v>82.5</v>
      </c>
      <c r="J4596" s="1">
        <v>80</v>
      </c>
      <c r="K4596" s="1" t="s">
        <v>203</v>
      </c>
      <c r="L4596" s="1" t="s">
        <v>3919</v>
      </c>
      <c r="M4596" s="1">
        <v>2011</v>
      </c>
      <c r="N4596" s="1">
        <v>42.3217049456293</v>
      </c>
      <c r="O4596" s="1">
        <v>-82.142231822007204</v>
      </c>
      <c r="Q4596" s="1" t="s">
        <v>3920</v>
      </c>
      <c r="R4596" s="1" t="s">
        <v>22</v>
      </c>
    </row>
    <row r="4597" spans="1:18" hidden="1" x14ac:dyDescent="0.3">
      <c r="A4597" s="1" t="s">
        <v>2941</v>
      </c>
      <c r="B4597" s="1" t="s">
        <v>2941</v>
      </c>
      <c r="C4597" s="1" t="s">
        <v>3917</v>
      </c>
      <c r="D4597" s="1">
        <v>78</v>
      </c>
      <c r="E4597" s="1" t="s">
        <v>3921</v>
      </c>
      <c r="F4597" s="1">
        <v>2</v>
      </c>
      <c r="G4597" s="1" t="str">
        <f t="shared" si="172"/>
        <v>2/52</v>
      </c>
      <c r="H4597" s="1">
        <v>1500</v>
      </c>
      <c r="I4597" s="1">
        <v>82.5</v>
      </c>
      <c r="J4597" s="1">
        <v>80</v>
      </c>
      <c r="K4597" s="1" t="s">
        <v>203</v>
      </c>
      <c r="L4597" s="1" t="s">
        <v>3919</v>
      </c>
      <c r="M4597" s="1">
        <v>2011</v>
      </c>
      <c r="N4597" s="1">
        <v>42.315962424052302</v>
      </c>
      <c r="O4597" s="1">
        <v>-82.135725871900405</v>
      </c>
      <c r="Q4597" s="1" t="s">
        <v>3920</v>
      </c>
      <c r="R4597" s="1" t="s">
        <v>22</v>
      </c>
    </row>
    <row r="4598" spans="1:18" hidden="1" x14ac:dyDescent="0.3">
      <c r="A4598" s="1" t="s">
        <v>2941</v>
      </c>
      <c r="B4598" s="1" t="s">
        <v>2941</v>
      </c>
      <c r="C4598" s="1" t="s">
        <v>3917</v>
      </c>
      <c r="D4598" s="1">
        <v>78</v>
      </c>
      <c r="E4598" s="1" t="s">
        <v>3922</v>
      </c>
      <c r="F4598" s="1">
        <v>3</v>
      </c>
      <c r="G4598" s="1" t="str">
        <f t="shared" si="172"/>
        <v>3/52</v>
      </c>
      <c r="H4598" s="1">
        <v>1500</v>
      </c>
      <c r="I4598" s="1">
        <v>82.5</v>
      </c>
      <c r="J4598" s="1">
        <v>80</v>
      </c>
      <c r="K4598" s="1" t="s">
        <v>203</v>
      </c>
      <c r="L4598" s="1" t="s">
        <v>3919</v>
      </c>
      <c r="M4598" s="1">
        <v>2011</v>
      </c>
      <c r="N4598" s="1">
        <v>42.320106478245002</v>
      </c>
      <c r="O4598" s="1">
        <v>-82.162159606820893</v>
      </c>
      <c r="Q4598" s="1" t="s">
        <v>3920</v>
      </c>
      <c r="R4598" s="1" t="s">
        <v>22</v>
      </c>
    </row>
    <row r="4599" spans="1:18" hidden="1" x14ac:dyDescent="0.3">
      <c r="A4599" s="1" t="s">
        <v>2941</v>
      </c>
      <c r="B4599" s="1" t="s">
        <v>2941</v>
      </c>
      <c r="C4599" s="1" t="s">
        <v>3917</v>
      </c>
      <c r="D4599" s="1">
        <v>78</v>
      </c>
      <c r="E4599" s="1" t="s">
        <v>3923</v>
      </c>
      <c r="F4599" s="1">
        <v>4</v>
      </c>
      <c r="G4599" s="1" t="str">
        <f t="shared" si="172"/>
        <v>4/52</v>
      </c>
      <c r="H4599" s="1">
        <v>1500</v>
      </c>
      <c r="I4599" s="1">
        <v>82.5</v>
      </c>
      <c r="J4599" s="1">
        <v>80</v>
      </c>
      <c r="K4599" s="1" t="s">
        <v>203</v>
      </c>
      <c r="L4599" s="1" t="s">
        <v>3919</v>
      </c>
      <c r="M4599" s="1">
        <v>2011</v>
      </c>
      <c r="N4599" s="1">
        <v>42.317418363270299</v>
      </c>
      <c r="O4599" s="1">
        <v>-82.159578258447894</v>
      </c>
      <c r="Q4599" s="1" t="s">
        <v>3920</v>
      </c>
      <c r="R4599" s="1" t="s">
        <v>22</v>
      </c>
    </row>
    <row r="4600" spans="1:18" hidden="1" x14ac:dyDescent="0.3">
      <c r="A4600" s="1" t="s">
        <v>2941</v>
      </c>
      <c r="B4600" s="1" t="s">
        <v>2941</v>
      </c>
      <c r="C4600" s="1" t="s">
        <v>3917</v>
      </c>
      <c r="D4600" s="1">
        <v>78</v>
      </c>
      <c r="E4600" s="1" t="s">
        <v>3924</v>
      </c>
      <c r="F4600" s="1">
        <v>5</v>
      </c>
      <c r="G4600" s="1" t="str">
        <f t="shared" si="172"/>
        <v>5/52</v>
      </c>
      <c r="H4600" s="1">
        <v>1500</v>
      </c>
      <c r="I4600" s="1">
        <v>82.5</v>
      </c>
      <c r="J4600" s="1">
        <v>80</v>
      </c>
      <c r="K4600" s="1" t="s">
        <v>203</v>
      </c>
      <c r="L4600" s="1" t="s">
        <v>3919</v>
      </c>
      <c r="M4600" s="1">
        <v>2011</v>
      </c>
      <c r="N4600" s="1">
        <v>42.310211808785901</v>
      </c>
      <c r="O4600" s="1">
        <v>-82.156064379768907</v>
      </c>
      <c r="Q4600" s="1" t="s">
        <v>3920</v>
      </c>
      <c r="R4600" s="1" t="s">
        <v>22</v>
      </c>
    </row>
    <row r="4601" spans="1:18" hidden="1" x14ac:dyDescent="0.3">
      <c r="A4601" s="1" t="s">
        <v>2941</v>
      </c>
      <c r="B4601" s="1" t="s">
        <v>2941</v>
      </c>
      <c r="C4601" s="1" t="s">
        <v>3917</v>
      </c>
      <c r="D4601" s="1">
        <v>78</v>
      </c>
      <c r="E4601" s="1" t="s">
        <v>3925</v>
      </c>
      <c r="F4601" s="1">
        <v>6</v>
      </c>
      <c r="G4601" s="1" t="str">
        <f t="shared" si="172"/>
        <v>6/52</v>
      </c>
      <c r="H4601" s="1">
        <v>1500</v>
      </c>
      <c r="I4601" s="1">
        <v>82.5</v>
      </c>
      <c r="J4601" s="1">
        <v>80</v>
      </c>
      <c r="K4601" s="1" t="s">
        <v>203</v>
      </c>
      <c r="L4601" s="1" t="s">
        <v>3919</v>
      </c>
      <c r="M4601" s="1">
        <v>2011</v>
      </c>
      <c r="N4601" s="1">
        <v>42.309684267696099</v>
      </c>
      <c r="O4601" s="1">
        <v>-82.145853567909299</v>
      </c>
      <c r="Q4601" s="1" t="s">
        <v>3920</v>
      </c>
      <c r="R4601" s="1" t="s">
        <v>22</v>
      </c>
    </row>
    <row r="4602" spans="1:18" hidden="1" x14ac:dyDescent="0.3">
      <c r="A4602" s="1" t="s">
        <v>2941</v>
      </c>
      <c r="B4602" s="1" t="s">
        <v>2941</v>
      </c>
      <c r="C4602" s="1" t="s">
        <v>3917</v>
      </c>
      <c r="D4602" s="1">
        <v>78</v>
      </c>
      <c r="E4602" s="1" t="s">
        <v>3926</v>
      </c>
      <c r="F4602" s="1">
        <v>7</v>
      </c>
      <c r="G4602" s="1" t="str">
        <f t="shared" si="172"/>
        <v>7/52</v>
      </c>
      <c r="H4602" s="1">
        <v>1500</v>
      </c>
      <c r="I4602" s="1">
        <v>82.5</v>
      </c>
      <c r="J4602" s="1">
        <v>80</v>
      </c>
      <c r="K4602" s="1" t="s">
        <v>203</v>
      </c>
      <c r="L4602" s="1" t="s">
        <v>3919</v>
      </c>
      <c r="M4602" s="1">
        <v>2011</v>
      </c>
      <c r="N4602" s="1">
        <v>42.306064630989198</v>
      </c>
      <c r="O4602" s="1">
        <v>-82.171478644916405</v>
      </c>
      <c r="Q4602" s="1" t="s">
        <v>3920</v>
      </c>
      <c r="R4602" s="1" t="s">
        <v>22</v>
      </c>
    </row>
    <row r="4603" spans="1:18" hidden="1" x14ac:dyDescent="0.3">
      <c r="A4603" s="1" t="s">
        <v>2941</v>
      </c>
      <c r="B4603" s="1" t="s">
        <v>2941</v>
      </c>
      <c r="C4603" s="1" t="s">
        <v>3917</v>
      </c>
      <c r="D4603" s="1">
        <v>78</v>
      </c>
      <c r="E4603" s="1" t="s">
        <v>3927</v>
      </c>
      <c r="F4603" s="1">
        <v>8</v>
      </c>
      <c r="G4603" s="1" t="str">
        <f t="shared" si="172"/>
        <v>8/52</v>
      </c>
      <c r="H4603" s="1">
        <v>1500</v>
      </c>
      <c r="I4603" s="1">
        <v>82.5</v>
      </c>
      <c r="J4603" s="1">
        <v>80</v>
      </c>
      <c r="K4603" s="1" t="s">
        <v>203</v>
      </c>
      <c r="L4603" s="1" t="s">
        <v>3919</v>
      </c>
      <c r="M4603" s="1">
        <v>2011</v>
      </c>
      <c r="N4603" s="1">
        <v>42.296640940146702</v>
      </c>
      <c r="O4603" s="1">
        <v>-82.163944466887997</v>
      </c>
      <c r="Q4603" s="1" t="s">
        <v>3920</v>
      </c>
      <c r="R4603" s="1" t="s">
        <v>22</v>
      </c>
    </row>
    <row r="4604" spans="1:18" hidden="1" x14ac:dyDescent="0.3">
      <c r="A4604" s="1" t="s">
        <v>2941</v>
      </c>
      <c r="B4604" s="1" t="s">
        <v>2941</v>
      </c>
      <c r="C4604" s="1" t="s">
        <v>3917</v>
      </c>
      <c r="D4604" s="1">
        <v>78</v>
      </c>
      <c r="E4604" s="1" t="s">
        <v>3928</v>
      </c>
      <c r="F4604" s="1">
        <v>9</v>
      </c>
      <c r="G4604" s="1" t="str">
        <f t="shared" si="172"/>
        <v>9/52</v>
      </c>
      <c r="H4604" s="1">
        <v>1500</v>
      </c>
      <c r="I4604" s="1">
        <v>82.5</v>
      </c>
      <c r="J4604" s="1">
        <v>80</v>
      </c>
      <c r="K4604" s="1" t="s">
        <v>203</v>
      </c>
      <c r="L4604" s="1" t="s">
        <v>3919</v>
      </c>
      <c r="M4604" s="1">
        <v>2011</v>
      </c>
      <c r="N4604" s="1">
        <v>42.303837978132201</v>
      </c>
      <c r="O4604" s="1">
        <v>-82.156174312107495</v>
      </c>
      <c r="Q4604" s="1" t="s">
        <v>3920</v>
      </c>
      <c r="R4604" s="1" t="s">
        <v>22</v>
      </c>
    </row>
    <row r="4605" spans="1:18" hidden="1" x14ac:dyDescent="0.3">
      <c r="A4605" s="1" t="s">
        <v>2941</v>
      </c>
      <c r="B4605" s="1" t="s">
        <v>2941</v>
      </c>
      <c r="C4605" s="1" t="s">
        <v>3917</v>
      </c>
      <c r="D4605" s="1">
        <v>78</v>
      </c>
      <c r="E4605" s="1" t="s">
        <v>3929</v>
      </c>
      <c r="F4605" s="1">
        <v>10</v>
      </c>
      <c r="G4605" s="1" t="str">
        <f t="shared" si="172"/>
        <v>10/52</v>
      </c>
      <c r="H4605" s="1">
        <v>1500</v>
      </c>
      <c r="I4605" s="1">
        <v>82.5</v>
      </c>
      <c r="J4605" s="1">
        <v>80</v>
      </c>
      <c r="K4605" s="1" t="s">
        <v>203</v>
      </c>
      <c r="L4605" s="1" t="s">
        <v>3919</v>
      </c>
      <c r="M4605" s="1">
        <v>2011</v>
      </c>
      <c r="N4605" s="1">
        <v>42.2936152711791</v>
      </c>
      <c r="O4605" s="1">
        <v>-82.142048374193607</v>
      </c>
      <c r="Q4605" s="1" t="s">
        <v>3920</v>
      </c>
      <c r="R4605" s="1" t="s">
        <v>22</v>
      </c>
    </row>
    <row r="4606" spans="1:18" hidden="1" x14ac:dyDescent="0.3">
      <c r="A4606" s="1" t="s">
        <v>2941</v>
      </c>
      <c r="B4606" s="1" t="s">
        <v>2941</v>
      </c>
      <c r="C4606" s="1" t="s">
        <v>3917</v>
      </c>
      <c r="D4606" s="1">
        <v>78</v>
      </c>
      <c r="E4606" s="1" t="s">
        <v>3930</v>
      </c>
      <c r="F4606" s="1">
        <v>11</v>
      </c>
      <c r="G4606" s="1" t="str">
        <f t="shared" si="172"/>
        <v>11/52</v>
      </c>
      <c r="H4606" s="1">
        <v>1500</v>
      </c>
      <c r="I4606" s="1">
        <v>82.5</v>
      </c>
      <c r="J4606" s="1">
        <v>80</v>
      </c>
      <c r="K4606" s="1" t="s">
        <v>203</v>
      </c>
      <c r="L4606" s="1" t="s">
        <v>3919</v>
      </c>
      <c r="M4606" s="1">
        <v>2011</v>
      </c>
      <c r="N4606" s="1">
        <v>42.283794925456597</v>
      </c>
      <c r="O4606" s="1">
        <v>-82.151166283332799</v>
      </c>
      <c r="Q4606" s="1" t="s">
        <v>3920</v>
      </c>
      <c r="R4606" s="1" t="s">
        <v>22</v>
      </c>
    </row>
    <row r="4607" spans="1:18" hidden="1" x14ac:dyDescent="0.3">
      <c r="A4607" s="1" t="s">
        <v>2941</v>
      </c>
      <c r="B4607" s="1" t="s">
        <v>2941</v>
      </c>
      <c r="C4607" s="1" t="s">
        <v>3917</v>
      </c>
      <c r="D4607" s="1">
        <v>78</v>
      </c>
      <c r="E4607" s="1" t="s">
        <v>3931</v>
      </c>
      <c r="F4607" s="1">
        <v>12</v>
      </c>
      <c r="G4607" s="1" t="str">
        <f t="shared" si="172"/>
        <v>12/52</v>
      </c>
      <c r="H4607" s="1">
        <v>1500</v>
      </c>
      <c r="I4607" s="1">
        <v>82.5</v>
      </c>
      <c r="J4607" s="1">
        <v>80</v>
      </c>
      <c r="K4607" s="1" t="s">
        <v>203</v>
      </c>
      <c r="L4607" s="1" t="s">
        <v>3919</v>
      </c>
      <c r="M4607" s="1">
        <v>2011</v>
      </c>
      <c r="N4607" s="1">
        <v>42.281705574154202</v>
      </c>
      <c r="O4607" s="1">
        <v>-82.136505156678595</v>
      </c>
      <c r="Q4607" s="1" t="s">
        <v>3920</v>
      </c>
      <c r="R4607" s="1" t="s">
        <v>22</v>
      </c>
    </row>
    <row r="4608" spans="1:18" hidden="1" x14ac:dyDescent="0.3">
      <c r="A4608" s="1" t="s">
        <v>2941</v>
      </c>
      <c r="B4608" s="1" t="s">
        <v>2941</v>
      </c>
      <c r="C4608" s="1" t="s">
        <v>3917</v>
      </c>
      <c r="D4608" s="1">
        <v>78</v>
      </c>
      <c r="E4608" s="1" t="s">
        <v>3932</v>
      </c>
      <c r="F4608" s="1">
        <v>13</v>
      </c>
      <c r="G4608" s="1" t="str">
        <f t="shared" si="172"/>
        <v>13/52</v>
      </c>
      <c r="H4608" s="1">
        <v>1500</v>
      </c>
      <c r="I4608" s="1">
        <v>82.5</v>
      </c>
      <c r="J4608" s="1">
        <v>80</v>
      </c>
      <c r="K4608" s="1" t="s">
        <v>203</v>
      </c>
      <c r="L4608" s="1" t="s">
        <v>3919</v>
      </c>
      <c r="M4608" s="1">
        <v>2011</v>
      </c>
      <c r="N4608" s="1">
        <v>42.277120669856401</v>
      </c>
      <c r="O4608" s="1">
        <v>-82.1652011222574</v>
      </c>
      <c r="Q4608" s="1" t="s">
        <v>3920</v>
      </c>
      <c r="R4608" s="1" t="s">
        <v>22</v>
      </c>
    </row>
    <row r="4609" spans="1:18" hidden="1" x14ac:dyDescent="0.3">
      <c r="A4609" s="1" t="s">
        <v>2941</v>
      </c>
      <c r="B4609" s="1" t="s">
        <v>2941</v>
      </c>
      <c r="C4609" s="1" t="s">
        <v>3917</v>
      </c>
      <c r="D4609" s="1">
        <v>78</v>
      </c>
      <c r="E4609" s="1" t="s">
        <v>3933</v>
      </c>
      <c r="F4609" s="1">
        <v>14</v>
      </c>
      <c r="G4609" s="1" t="str">
        <f t="shared" si="172"/>
        <v>14/52</v>
      </c>
      <c r="H4609" s="1">
        <v>1500</v>
      </c>
      <c r="I4609" s="1">
        <v>82.5</v>
      </c>
      <c r="J4609" s="1">
        <v>80</v>
      </c>
      <c r="K4609" s="1" t="s">
        <v>203</v>
      </c>
      <c r="L4609" s="1" t="s">
        <v>3919</v>
      </c>
      <c r="M4609" s="1">
        <v>2011</v>
      </c>
      <c r="N4609" s="1">
        <v>42.266097068775402</v>
      </c>
      <c r="O4609" s="1">
        <v>-82.152591343851199</v>
      </c>
      <c r="Q4609" s="1" t="s">
        <v>3920</v>
      </c>
      <c r="R4609" s="1" t="s">
        <v>22</v>
      </c>
    </row>
    <row r="4610" spans="1:18" hidden="1" x14ac:dyDescent="0.3">
      <c r="A4610" s="1" t="s">
        <v>2941</v>
      </c>
      <c r="B4610" s="1" t="s">
        <v>2941</v>
      </c>
      <c r="C4610" s="1" t="s">
        <v>3917</v>
      </c>
      <c r="D4610" s="1">
        <v>78</v>
      </c>
      <c r="E4610" s="1" t="s">
        <v>3934</v>
      </c>
      <c r="F4610" s="1">
        <v>15</v>
      </c>
      <c r="G4610" s="1" t="str">
        <f t="shared" si="172"/>
        <v>15/52</v>
      </c>
      <c r="H4610" s="1">
        <v>1500</v>
      </c>
      <c r="I4610" s="1">
        <v>82.5</v>
      </c>
      <c r="J4610" s="1">
        <v>80</v>
      </c>
      <c r="K4610" s="1" t="s">
        <v>203</v>
      </c>
      <c r="L4610" s="1" t="s">
        <v>3919</v>
      </c>
      <c r="M4610" s="1">
        <v>2011</v>
      </c>
      <c r="N4610" s="1">
        <v>42.271657069482302</v>
      </c>
      <c r="O4610" s="1">
        <v>-82.147389571265407</v>
      </c>
      <c r="Q4610" s="1" t="s">
        <v>3920</v>
      </c>
      <c r="R4610" s="1" t="s">
        <v>22</v>
      </c>
    </row>
    <row r="4611" spans="1:18" hidden="1" x14ac:dyDescent="0.3">
      <c r="A4611" s="1" t="s">
        <v>2941</v>
      </c>
      <c r="B4611" s="1" t="s">
        <v>2941</v>
      </c>
      <c r="C4611" s="1" t="s">
        <v>3917</v>
      </c>
      <c r="D4611" s="1">
        <v>78</v>
      </c>
      <c r="E4611" s="1" t="s">
        <v>3935</v>
      </c>
      <c r="F4611" s="1">
        <v>16</v>
      </c>
      <c r="G4611" s="1" t="str">
        <f t="shared" si="172"/>
        <v>16/52</v>
      </c>
      <c r="H4611" s="1">
        <v>1500</v>
      </c>
      <c r="I4611" s="1">
        <v>82.5</v>
      </c>
      <c r="J4611" s="1">
        <v>80</v>
      </c>
      <c r="K4611" s="1" t="s">
        <v>203</v>
      </c>
      <c r="L4611" s="1" t="s">
        <v>3919</v>
      </c>
      <c r="M4611" s="1">
        <v>2011</v>
      </c>
      <c r="N4611" s="1">
        <v>42.259180390172098</v>
      </c>
      <c r="O4611" s="1">
        <v>-82.145610380870195</v>
      </c>
      <c r="Q4611" s="1" t="s">
        <v>3920</v>
      </c>
      <c r="R4611" s="1" t="s">
        <v>22</v>
      </c>
    </row>
    <row r="4612" spans="1:18" hidden="1" x14ac:dyDescent="0.3">
      <c r="A4612" s="1" t="s">
        <v>2941</v>
      </c>
      <c r="B4612" s="1" t="s">
        <v>2941</v>
      </c>
      <c r="C4612" s="1" t="s">
        <v>3917</v>
      </c>
      <c r="D4612" s="1">
        <v>78</v>
      </c>
      <c r="E4612" s="1" t="s">
        <v>3936</v>
      </c>
      <c r="F4612" s="1">
        <v>17</v>
      </c>
      <c r="G4612" s="1" t="str">
        <f t="shared" si="172"/>
        <v>17/52</v>
      </c>
      <c r="H4612" s="1">
        <v>1500</v>
      </c>
      <c r="I4612" s="1">
        <v>82.5</v>
      </c>
      <c r="J4612" s="1">
        <v>80</v>
      </c>
      <c r="K4612" s="1" t="s">
        <v>203</v>
      </c>
      <c r="L4612" s="1" t="s">
        <v>3919</v>
      </c>
      <c r="M4612" s="1">
        <v>2011</v>
      </c>
      <c r="N4612" s="1">
        <v>42.2678439151193</v>
      </c>
      <c r="O4612" s="1">
        <v>-82.135350043817994</v>
      </c>
      <c r="Q4612" s="1" t="s">
        <v>3920</v>
      </c>
      <c r="R4612" s="1" t="s">
        <v>22</v>
      </c>
    </row>
    <row r="4613" spans="1:18" hidden="1" x14ac:dyDescent="0.3">
      <c r="A4613" s="1" t="s">
        <v>2941</v>
      </c>
      <c r="B4613" s="1" t="s">
        <v>2941</v>
      </c>
      <c r="C4613" s="1" t="s">
        <v>3917</v>
      </c>
      <c r="D4613" s="1">
        <v>78</v>
      </c>
      <c r="E4613" s="1" t="s">
        <v>3937</v>
      </c>
      <c r="F4613" s="1">
        <v>18</v>
      </c>
      <c r="G4613" s="1" t="str">
        <f t="shared" si="172"/>
        <v>18/52</v>
      </c>
      <c r="H4613" s="1">
        <v>1500</v>
      </c>
      <c r="I4613" s="1">
        <v>82.5</v>
      </c>
      <c r="J4613" s="1">
        <v>80</v>
      </c>
      <c r="K4613" s="1" t="s">
        <v>203</v>
      </c>
      <c r="L4613" s="1" t="s">
        <v>3919</v>
      </c>
      <c r="M4613" s="1">
        <v>2011</v>
      </c>
      <c r="N4613" s="1">
        <v>42.263372014010301</v>
      </c>
      <c r="O4613" s="1">
        <v>-82.111587397553293</v>
      </c>
      <c r="Q4613" s="1" t="s">
        <v>3920</v>
      </c>
      <c r="R4613" s="1" t="s">
        <v>22</v>
      </c>
    </row>
    <row r="4614" spans="1:18" hidden="1" x14ac:dyDescent="0.3">
      <c r="A4614" s="1" t="s">
        <v>2941</v>
      </c>
      <c r="B4614" s="1" t="s">
        <v>2941</v>
      </c>
      <c r="C4614" s="1" t="s">
        <v>3917</v>
      </c>
      <c r="D4614" s="1">
        <v>78</v>
      </c>
      <c r="E4614" s="1" t="s">
        <v>3938</v>
      </c>
      <c r="F4614" s="1">
        <v>19</v>
      </c>
      <c r="G4614" s="1" t="str">
        <f t="shared" si="172"/>
        <v>19/52</v>
      </c>
      <c r="H4614" s="1">
        <v>1500</v>
      </c>
      <c r="I4614" s="1">
        <v>82.5</v>
      </c>
      <c r="J4614" s="1">
        <v>80</v>
      </c>
      <c r="K4614" s="1" t="s">
        <v>203</v>
      </c>
      <c r="L4614" s="1" t="s">
        <v>3919</v>
      </c>
      <c r="M4614" s="1">
        <v>2011</v>
      </c>
      <c r="N4614" s="1">
        <v>42.268220360594299</v>
      </c>
      <c r="O4614" s="1">
        <v>-82.106673060118197</v>
      </c>
      <c r="Q4614" s="1" t="s">
        <v>3920</v>
      </c>
      <c r="R4614" s="1" t="s">
        <v>22</v>
      </c>
    </row>
    <row r="4615" spans="1:18" hidden="1" x14ac:dyDescent="0.3">
      <c r="A4615" s="1" t="s">
        <v>2941</v>
      </c>
      <c r="B4615" s="1" t="s">
        <v>2941</v>
      </c>
      <c r="C4615" s="1" t="s">
        <v>3917</v>
      </c>
      <c r="D4615" s="1">
        <v>78</v>
      </c>
      <c r="E4615" s="1" t="s">
        <v>3939</v>
      </c>
      <c r="F4615" s="1">
        <v>20</v>
      </c>
      <c r="G4615" s="1" t="str">
        <f t="shared" si="172"/>
        <v>20/52</v>
      </c>
      <c r="H4615" s="1">
        <v>1500</v>
      </c>
      <c r="I4615" s="1">
        <v>82.5</v>
      </c>
      <c r="J4615" s="1">
        <v>80</v>
      </c>
      <c r="K4615" s="1" t="s">
        <v>203</v>
      </c>
      <c r="L4615" s="1" t="s">
        <v>3919</v>
      </c>
      <c r="M4615" s="1">
        <v>2011</v>
      </c>
      <c r="N4615" s="1">
        <v>42.2630281760689</v>
      </c>
      <c r="O4615" s="1">
        <v>-82.184027214370701</v>
      </c>
      <c r="Q4615" s="1" t="s">
        <v>3920</v>
      </c>
      <c r="R4615" s="1" t="s">
        <v>22</v>
      </c>
    </row>
    <row r="4616" spans="1:18" hidden="1" x14ac:dyDescent="0.3">
      <c r="A4616" s="1" t="s">
        <v>2941</v>
      </c>
      <c r="B4616" s="1" t="s">
        <v>2941</v>
      </c>
      <c r="C4616" s="1" t="s">
        <v>3917</v>
      </c>
      <c r="D4616" s="1">
        <v>78</v>
      </c>
      <c r="E4616" s="1" t="s">
        <v>3940</v>
      </c>
      <c r="F4616" s="1">
        <v>21</v>
      </c>
      <c r="G4616" s="1" t="str">
        <f t="shared" si="172"/>
        <v>21/52</v>
      </c>
      <c r="H4616" s="1">
        <v>1500</v>
      </c>
      <c r="I4616" s="1">
        <v>82.5</v>
      </c>
      <c r="J4616" s="1">
        <v>80</v>
      </c>
      <c r="K4616" s="1" t="s">
        <v>203</v>
      </c>
      <c r="L4616" s="1" t="s">
        <v>3919</v>
      </c>
      <c r="M4616" s="1">
        <v>2011</v>
      </c>
      <c r="N4616" s="1">
        <v>42.253173148856099</v>
      </c>
      <c r="O4616" s="1">
        <v>-82.177077976283599</v>
      </c>
      <c r="Q4616" s="1" t="s">
        <v>3920</v>
      </c>
      <c r="R4616" s="1" t="s">
        <v>22</v>
      </c>
    </row>
    <row r="4617" spans="1:18" hidden="1" x14ac:dyDescent="0.3">
      <c r="A4617" s="1" t="s">
        <v>2941</v>
      </c>
      <c r="B4617" s="1" t="s">
        <v>2941</v>
      </c>
      <c r="C4617" s="1" t="s">
        <v>3917</v>
      </c>
      <c r="D4617" s="1">
        <v>78</v>
      </c>
      <c r="E4617" s="1" t="s">
        <v>3941</v>
      </c>
      <c r="F4617" s="1">
        <v>22</v>
      </c>
      <c r="G4617" s="1" t="str">
        <f t="shared" si="172"/>
        <v>22/52</v>
      </c>
      <c r="H4617" s="1">
        <v>1500</v>
      </c>
      <c r="I4617" s="1">
        <v>82.5</v>
      </c>
      <c r="J4617" s="1">
        <v>80</v>
      </c>
      <c r="K4617" s="1" t="s">
        <v>203</v>
      </c>
      <c r="L4617" s="1" t="s">
        <v>3919</v>
      </c>
      <c r="M4617" s="1">
        <v>2011</v>
      </c>
      <c r="N4617" s="1">
        <v>42.2426664881242</v>
      </c>
      <c r="O4617" s="1">
        <v>-82.166928019313701</v>
      </c>
      <c r="Q4617" s="1" t="s">
        <v>3920</v>
      </c>
      <c r="R4617" s="1" t="s">
        <v>22</v>
      </c>
    </row>
    <row r="4618" spans="1:18" hidden="1" x14ac:dyDescent="0.3">
      <c r="A4618" s="1" t="s">
        <v>2941</v>
      </c>
      <c r="B4618" s="1" t="s">
        <v>2941</v>
      </c>
      <c r="C4618" s="1" t="s">
        <v>3917</v>
      </c>
      <c r="D4618" s="1">
        <v>78</v>
      </c>
      <c r="E4618" s="1" t="s">
        <v>3942</v>
      </c>
      <c r="F4618" s="1">
        <v>23</v>
      </c>
      <c r="G4618" s="1" t="str">
        <f t="shared" si="172"/>
        <v>23/52</v>
      </c>
      <c r="H4618" s="1">
        <v>1500</v>
      </c>
      <c r="I4618" s="1">
        <v>82.5</v>
      </c>
      <c r="J4618" s="1">
        <v>80</v>
      </c>
      <c r="K4618" s="1" t="s">
        <v>203</v>
      </c>
      <c r="L4618" s="1" t="s">
        <v>3919</v>
      </c>
      <c r="M4618" s="1">
        <v>2011</v>
      </c>
      <c r="N4618" s="1">
        <v>42.239850086340198</v>
      </c>
      <c r="O4618" s="1">
        <v>-82.163362989119904</v>
      </c>
      <c r="Q4618" s="1" t="s">
        <v>3920</v>
      </c>
      <c r="R4618" s="1" t="s">
        <v>22</v>
      </c>
    </row>
    <row r="4619" spans="1:18" hidden="1" x14ac:dyDescent="0.3">
      <c r="A4619" s="1" t="s">
        <v>2941</v>
      </c>
      <c r="B4619" s="1" t="s">
        <v>2941</v>
      </c>
      <c r="C4619" s="1" t="s">
        <v>3917</v>
      </c>
      <c r="D4619" s="1">
        <v>78</v>
      </c>
      <c r="E4619" s="1" t="s">
        <v>3943</v>
      </c>
      <c r="F4619" s="1">
        <v>24</v>
      </c>
      <c r="G4619" s="1" t="str">
        <f t="shared" si="172"/>
        <v>24/52</v>
      </c>
      <c r="H4619" s="1">
        <v>1500</v>
      </c>
      <c r="I4619" s="1">
        <v>82.5</v>
      </c>
      <c r="J4619" s="1">
        <v>80</v>
      </c>
      <c r="K4619" s="1" t="s">
        <v>203</v>
      </c>
      <c r="L4619" s="1" t="s">
        <v>3919</v>
      </c>
      <c r="M4619" s="1">
        <v>2011</v>
      </c>
      <c r="N4619" s="1">
        <v>42.256796563362499</v>
      </c>
      <c r="O4619" s="1">
        <v>-82.1969726117443</v>
      </c>
      <c r="Q4619" s="1" t="s">
        <v>3920</v>
      </c>
      <c r="R4619" s="1" t="s">
        <v>22</v>
      </c>
    </row>
    <row r="4620" spans="1:18" hidden="1" x14ac:dyDescent="0.3">
      <c r="A4620" s="1" t="s">
        <v>2941</v>
      </c>
      <c r="B4620" s="1" t="s">
        <v>2941</v>
      </c>
      <c r="C4620" s="1" t="s">
        <v>3917</v>
      </c>
      <c r="D4620" s="1">
        <v>78</v>
      </c>
      <c r="E4620" s="1" t="s">
        <v>3944</v>
      </c>
      <c r="F4620" s="1">
        <v>25</v>
      </c>
      <c r="G4620" s="1" t="str">
        <f t="shared" si="172"/>
        <v>25/52</v>
      </c>
      <c r="H4620" s="1">
        <v>1500</v>
      </c>
      <c r="I4620" s="1">
        <v>82.5</v>
      </c>
      <c r="J4620" s="1">
        <v>80</v>
      </c>
      <c r="K4620" s="1" t="s">
        <v>203</v>
      </c>
      <c r="L4620" s="1" t="s">
        <v>3919</v>
      </c>
      <c r="M4620" s="1">
        <v>2011</v>
      </c>
      <c r="N4620" s="1">
        <v>42.248005926693402</v>
      </c>
      <c r="O4620" s="1">
        <v>-82.206695455088393</v>
      </c>
      <c r="Q4620" s="1" t="s">
        <v>3920</v>
      </c>
      <c r="R4620" s="1" t="s">
        <v>22</v>
      </c>
    </row>
    <row r="4621" spans="1:18" hidden="1" x14ac:dyDescent="0.3">
      <c r="A4621" s="1" t="s">
        <v>2941</v>
      </c>
      <c r="B4621" s="1" t="s">
        <v>2941</v>
      </c>
      <c r="C4621" s="1" t="s">
        <v>3917</v>
      </c>
      <c r="D4621" s="1">
        <v>78</v>
      </c>
      <c r="E4621" s="1" t="s">
        <v>3945</v>
      </c>
      <c r="F4621" s="1">
        <v>26</v>
      </c>
      <c r="G4621" s="1" t="str">
        <f t="shared" si="172"/>
        <v>26/52</v>
      </c>
      <c r="H4621" s="1">
        <v>1500</v>
      </c>
      <c r="I4621" s="1">
        <v>82.5</v>
      </c>
      <c r="J4621" s="1">
        <v>80</v>
      </c>
      <c r="K4621" s="1" t="s">
        <v>203</v>
      </c>
      <c r="L4621" s="1" t="s">
        <v>3919</v>
      </c>
      <c r="M4621" s="1">
        <v>2011</v>
      </c>
      <c r="N4621" s="1">
        <v>42.244002829674002</v>
      </c>
      <c r="O4621" s="1">
        <v>-82.213233222348904</v>
      </c>
      <c r="Q4621" s="1" t="s">
        <v>3920</v>
      </c>
      <c r="R4621" s="1" t="s">
        <v>22</v>
      </c>
    </row>
    <row r="4622" spans="1:18" hidden="1" x14ac:dyDescent="0.3">
      <c r="A4622" s="1" t="s">
        <v>2941</v>
      </c>
      <c r="B4622" s="1" t="s">
        <v>2941</v>
      </c>
      <c r="C4622" s="1" t="s">
        <v>3917</v>
      </c>
      <c r="D4622" s="1">
        <v>78</v>
      </c>
      <c r="E4622" s="1" t="s">
        <v>3946</v>
      </c>
      <c r="F4622" s="1">
        <v>27</v>
      </c>
      <c r="G4622" s="1" t="str">
        <f t="shared" si="172"/>
        <v>27/52</v>
      </c>
      <c r="H4622" s="1">
        <v>1500</v>
      </c>
      <c r="I4622" s="1">
        <v>82.5</v>
      </c>
      <c r="J4622" s="1">
        <v>80</v>
      </c>
      <c r="K4622" s="1" t="s">
        <v>203</v>
      </c>
      <c r="L4622" s="1" t="s">
        <v>3919</v>
      </c>
      <c r="M4622" s="1">
        <v>2011</v>
      </c>
      <c r="N4622" s="1">
        <v>42.237966505592198</v>
      </c>
      <c r="O4622" s="1">
        <v>-82.201493253062694</v>
      </c>
      <c r="Q4622" s="1" t="s">
        <v>3920</v>
      </c>
      <c r="R4622" s="1" t="s">
        <v>22</v>
      </c>
    </row>
    <row r="4623" spans="1:18" hidden="1" x14ac:dyDescent="0.3">
      <c r="A4623" s="1" t="s">
        <v>2941</v>
      </c>
      <c r="B4623" s="1" t="s">
        <v>2941</v>
      </c>
      <c r="C4623" s="1" t="s">
        <v>3917</v>
      </c>
      <c r="D4623" s="1">
        <v>78</v>
      </c>
      <c r="E4623" s="1" t="s">
        <v>3947</v>
      </c>
      <c r="F4623" s="1">
        <v>28</v>
      </c>
      <c r="G4623" s="1" t="str">
        <f t="shared" si="172"/>
        <v>28/52</v>
      </c>
      <c r="H4623" s="1">
        <v>1500</v>
      </c>
      <c r="I4623" s="1">
        <v>82.5</v>
      </c>
      <c r="J4623" s="1">
        <v>80</v>
      </c>
      <c r="K4623" s="1" t="s">
        <v>203</v>
      </c>
      <c r="L4623" s="1" t="s">
        <v>3919</v>
      </c>
      <c r="M4623" s="1">
        <v>2011</v>
      </c>
      <c r="N4623" s="1">
        <v>42.2423791378706</v>
      </c>
      <c r="O4623" s="1">
        <v>-82.193890368587802</v>
      </c>
      <c r="Q4623" s="1" t="s">
        <v>3920</v>
      </c>
      <c r="R4623" s="1" t="s">
        <v>22</v>
      </c>
    </row>
    <row r="4624" spans="1:18" hidden="1" x14ac:dyDescent="0.3">
      <c r="A4624" s="1" t="s">
        <v>2941</v>
      </c>
      <c r="B4624" s="1" t="s">
        <v>2941</v>
      </c>
      <c r="C4624" s="1" t="s">
        <v>3917</v>
      </c>
      <c r="D4624" s="1">
        <v>78</v>
      </c>
      <c r="E4624" s="1" t="s">
        <v>3948</v>
      </c>
      <c r="F4624" s="1">
        <v>29</v>
      </c>
      <c r="G4624" s="1" t="str">
        <f t="shared" si="172"/>
        <v>29/52</v>
      </c>
      <c r="H4624" s="1">
        <v>1500</v>
      </c>
      <c r="I4624" s="1">
        <v>82.5</v>
      </c>
      <c r="J4624" s="1">
        <v>80</v>
      </c>
      <c r="K4624" s="1" t="s">
        <v>203</v>
      </c>
      <c r="L4624" s="1" t="s">
        <v>3919</v>
      </c>
      <c r="M4624" s="1">
        <v>2011</v>
      </c>
      <c r="N4624" s="1">
        <v>42.225720346962497</v>
      </c>
      <c r="O4624" s="1">
        <v>-82.193952995394</v>
      </c>
      <c r="Q4624" s="1" t="s">
        <v>3920</v>
      </c>
      <c r="R4624" s="1" t="s">
        <v>22</v>
      </c>
    </row>
    <row r="4625" spans="1:18" hidden="1" x14ac:dyDescent="0.3">
      <c r="A4625" s="1" t="s">
        <v>2941</v>
      </c>
      <c r="B4625" s="1" t="s">
        <v>2941</v>
      </c>
      <c r="C4625" s="1" t="s">
        <v>3917</v>
      </c>
      <c r="D4625" s="1">
        <v>78</v>
      </c>
      <c r="E4625" s="1" t="s">
        <v>3949</v>
      </c>
      <c r="F4625" s="1">
        <v>30</v>
      </c>
      <c r="G4625" s="1" t="str">
        <f t="shared" si="172"/>
        <v>30/52</v>
      </c>
      <c r="H4625" s="1">
        <v>1500</v>
      </c>
      <c r="I4625" s="1">
        <v>82.5</v>
      </c>
      <c r="J4625" s="1">
        <v>80</v>
      </c>
      <c r="K4625" s="1" t="s">
        <v>203</v>
      </c>
      <c r="L4625" s="1" t="s">
        <v>3919</v>
      </c>
      <c r="M4625" s="1">
        <v>2011</v>
      </c>
      <c r="N4625" s="1">
        <v>42.2308073334843</v>
      </c>
      <c r="O4625" s="1">
        <v>-82.183640244999793</v>
      </c>
      <c r="Q4625" s="1" t="s">
        <v>3920</v>
      </c>
      <c r="R4625" s="1" t="s">
        <v>22</v>
      </c>
    </row>
    <row r="4626" spans="1:18" hidden="1" x14ac:dyDescent="0.3">
      <c r="A4626" s="1" t="s">
        <v>2941</v>
      </c>
      <c r="B4626" s="1" t="s">
        <v>2941</v>
      </c>
      <c r="C4626" s="1" t="s">
        <v>3917</v>
      </c>
      <c r="D4626" s="1">
        <v>78</v>
      </c>
      <c r="E4626" s="1" t="s">
        <v>3950</v>
      </c>
      <c r="F4626" s="1">
        <v>31</v>
      </c>
      <c r="G4626" s="1" t="str">
        <f t="shared" si="172"/>
        <v>31/52</v>
      </c>
      <c r="H4626" s="1">
        <v>1500</v>
      </c>
      <c r="I4626" s="1">
        <v>82.5</v>
      </c>
      <c r="J4626" s="1">
        <v>80</v>
      </c>
      <c r="K4626" s="1" t="s">
        <v>203</v>
      </c>
      <c r="L4626" s="1" t="s">
        <v>3919</v>
      </c>
      <c r="M4626" s="1">
        <v>2011</v>
      </c>
      <c r="N4626" s="1">
        <v>42.2232980712865</v>
      </c>
      <c r="O4626" s="1">
        <v>-82.223576739535901</v>
      </c>
      <c r="Q4626" s="1" t="s">
        <v>3920</v>
      </c>
      <c r="R4626" s="1" t="s">
        <v>22</v>
      </c>
    </row>
    <row r="4627" spans="1:18" hidden="1" x14ac:dyDescent="0.3">
      <c r="A4627" s="1" t="s">
        <v>2941</v>
      </c>
      <c r="B4627" s="1" t="s">
        <v>2941</v>
      </c>
      <c r="C4627" s="1" t="s">
        <v>3917</v>
      </c>
      <c r="D4627" s="1">
        <v>78</v>
      </c>
      <c r="E4627" s="1" t="s">
        <v>3951</v>
      </c>
      <c r="F4627" s="1">
        <v>32</v>
      </c>
      <c r="G4627" s="1" t="str">
        <f t="shared" si="172"/>
        <v>32/52</v>
      </c>
      <c r="H4627" s="1">
        <v>1500</v>
      </c>
      <c r="I4627" s="1">
        <v>82.5</v>
      </c>
      <c r="J4627" s="1">
        <v>80</v>
      </c>
      <c r="K4627" s="1" t="s">
        <v>203</v>
      </c>
      <c r="L4627" s="1" t="s">
        <v>3919</v>
      </c>
      <c r="M4627" s="1">
        <v>2011</v>
      </c>
      <c r="N4627" s="1">
        <v>42.221217666902099</v>
      </c>
      <c r="O4627" s="1">
        <v>-82.216101393529698</v>
      </c>
      <c r="Q4627" s="1" t="s">
        <v>3920</v>
      </c>
      <c r="R4627" s="1" t="s">
        <v>22</v>
      </c>
    </row>
    <row r="4628" spans="1:18" hidden="1" x14ac:dyDescent="0.3">
      <c r="A4628" s="1" t="s">
        <v>2941</v>
      </c>
      <c r="B4628" s="1" t="s">
        <v>2941</v>
      </c>
      <c r="C4628" s="1" t="s">
        <v>3917</v>
      </c>
      <c r="D4628" s="1">
        <v>78</v>
      </c>
      <c r="E4628" s="1" t="s">
        <v>3952</v>
      </c>
      <c r="F4628" s="1">
        <v>33</v>
      </c>
      <c r="G4628" s="1" t="str">
        <f t="shared" ref="G4628:G4647" si="173">F4628&amp;"/"&amp;52</f>
        <v>33/52</v>
      </c>
      <c r="H4628" s="1">
        <v>1500</v>
      </c>
      <c r="I4628" s="1">
        <v>82.5</v>
      </c>
      <c r="J4628" s="1">
        <v>80</v>
      </c>
      <c r="K4628" s="1" t="s">
        <v>203</v>
      </c>
      <c r="L4628" s="1" t="s">
        <v>3919</v>
      </c>
      <c r="M4628" s="1">
        <v>2011</v>
      </c>
      <c r="N4628" s="1">
        <v>42.214884087059303</v>
      </c>
      <c r="O4628" s="1">
        <v>-82.217026112207705</v>
      </c>
      <c r="Q4628" s="1" t="s">
        <v>3920</v>
      </c>
      <c r="R4628" s="1" t="s">
        <v>22</v>
      </c>
    </row>
    <row r="4629" spans="1:18" hidden="1" x14ac:dyDescent="0.3">
      <c r="A4629" s="1" t="s">
        <v>2941</v>
      </c>
      <c r="B4629" s="1" t="s">
        <v>2941</v>
      </c>
      <c r="C4629" s="1" t="s">
        <v>3917</v>
      </c>
      <c r="D4629" s="1">
        <v>78</v>
      </c>
      <c r="E4629" s="1" t="s">
        <v>3953</v>
      </c>
      <c r="F4629" s="1">
        <v>34</v>
      </c>
      <c r="G4629" s="1" t="str">
        <f t="shared" si="173"/>
        <v>34/52</v>
      </c>
      <c r="H4629" s="1">
        <v>1500</v>
      </c>
      <c r="I4629" s="1">
        <v>82.5</v>
      </c>
      <c r="J4629" s="1">
        <v>80</v>
      </c>
      <c r="K4629" s="1" t="s">
        <v>203</v>
      </c>
      <c r="L4629" s="1" t="s">
        <v>3919</v>
      </c>
      <c r="M4629" s="1">
        <v>2011</v>
      </c>
      <c r="N4629" s="1">
        <v>42.300483083939902</v>
      </c>
      <c r="O4629" s="1">
        <v>-82.203832681975499</v>
      </c>
      <c r="Q4629" s="1" t="s">
        <v>3920</v>
      </c>
      <c r="R4629" s="1" t="s">
        <v>22</v>
      </c>
    </row>
    <row r="4630" spans="1:18" hidden="1" x14ac:dyDescent="0.3">
      <c r="A4630" s="1" t="s">
        <v>2941</v>
      </c>
      <c r="B4630" s="1" t="s">
        <v>2941</v>
      </c>
      <c r="C4630" s="1" t="s">
        <v>3917</v>
      </c>
      <c r="D4630" s="1">
        <v>78</v>
      </c>
      <c r="E4630" s="1" t="s">
        <v>3954</v>
      </c>
      <c r="F4630" s="1">
        <v>35</v>
      </c>
      <c r="G4630" s="1" t="str">
        <f t="shared" si="173"/>
        <v>35/52</v>
      </c>
      <c r="H4630" s="1">
        <v>1500</v>
      </c>
      <c r="I4630" s="1">
        <v>82.5</v>
      </c>
      <c r="J4630" s="1">
        <v>80</v>
      </c>
      <c r="K4630" s="1" t="s">
        <v>203</v>
      </c>
      <c r="L4630" s="1" t="s">
        <v>3919</v>
      </c>
      <c r="M4630" s="1">
        <v>2011</v>
      </c>
      <c r="N4630" s="1">
        <v>42.295083835704702</v>
      </c>
      <c r="O4630" s="1">
        <v>-82.189835897743393</v>
      </c>
      <c r="Q4630" s="1" t="s">
        <v>3920</v>
      </c>
      <c r="R4630" s="1" t="s">
        <v>22</v>
      </c>
    </row>
    <row r="4631" spans="1:18" hidden="1" x14ac:dyDescent="0.3">
      <c r="A4631" s="1" t="s">
        <v>2941</v>
      </c>
      <c r="B4631" s="1" t="s">
        <v>2941</v>
      </c>
      <c r="C4631" s="1" t="s">
        <v>3917</v>
      </c>
      <c r="D4631" s="1">
        <v>78</v>
      </c>
      <c r="E4631" s="1" t="s">
        <v>3955</v>
      </c>
      <c r="F4631" s="1">
        <v>36</v>
      </c>
      <c r="G4631" s="1" t="str">
        <f t="shared" si="173"/>
        <v>36/52</v>
      </c>
      <c r="H4631" s="1">
        <v>1500</v>
      </c>
      <c r="I4631" s="1">
        <v>82.5</v>
      </c>
      <c r="J4631" s="1">
        <v>80</v>
      </c>
      <c r="K4631" s="1" t="s">
        <v>203</v>
      </c>
      <c r="L4631" s="1" t="s">
        <v>3919</v>
      </c>
      <c r="M4631" s="1">
        <v>2011</v>
      </c>
      <c r="N4631" s="1">
        <v>42.289483909017697</v>
      </c>
      <c r="O4631" s="1">
        <v>-82.180156318405807</v>
      </c>
      <c r="Q4631" s="1" t="s">
        <v>3920</v>
      </c>
      <c r="R4631" s="1" t="s">
        <v>22</v>
      </c>
    </row>
    <row r="4632" spans="1:18" hidden="1" x14ac:dyDescent="0.3">
      <c r="A4632" s="1" t="s">
        <v>2941</v>
      </c>
      <c r="B4632" s="1" t="s">
        <v>2941</v>
      </c>
      <c r="C4632" s="1" t="s">
        <v>3917</v>
      </c>
      <c r="D4632" s="1">
        <v>78</v>
      </c>
      <c r="E4632" s="1" t="s">
        <v>3956</v>
      </c>
      <c r="F4632" s="1">
        <v>37</v>
      </c>
      <c r="G4632" s="1" t="str">
        <f t="shared" si="173"/>
        <v>37/52</v>
      </c>
      <c r="H4632" s="1">
        <v>1500</v>
      </c>
      <c r="I4632" s="1">
        <v>82.5</v>
      </c>
      <c r="J4632" s="1">
        <v>80</v>
      </c>
      <c r="K4632" s="1" t="s">
        <v>203</v>
      </c>
      <c r="L4632" s="1" t="s">
        <v>3919</v>
      </c>
      <c r="M4632" s="1">
        <v>2011</v>
      </c>
      <c r="N4632" s="1">
        <v>42.288060121748401</v>
      </c>
      <c r="O4632" s="1">
        <v>-82.175443222517401</v>
      </c>
      <c r="Q4632" s="1" t="s">
        <v>3920</v>
      </c>
      <c r="R4632" s="1" t="s">
        <v>22</v>
      </c>
    </row>
    <row r="4633" spans="1:18" hidden="1" x14ac:dyDescent="0.3">
      <c r="A4633" s="1" t="s">
        <v>2941</v>
      </c>
      <c r="B4633" s="1" t="s">
        <v>2941</v>
      </c>
      <c r="C4633" s="1" t="s">
        <v>3917</v>
      </c>
      <c r="D4633" s="1">
        <v>78</v>
      </c>
      <c r="E4633" s="1" t="s">
        <v>3957</v>
      </c>
      <c r="F4633" s="1">
        <v>38</v>
      </c>
      <c r="G4633" s="1" t="str">
        <f t="shared" si="173"/>
        <v>38/52</v>
      </c>
      <c r="H4633" s="1">
        <v>1500</v>
      </c>
      <c r="I4633" s="1">
        <v>82.5</v>
      </c>
      <c r="J4633" s="1">
        <v>80</v>
      </c>
      <c r="K4633" s="1" t="s">
        <v>203</v>
      </c>
      <c r="L4633" s="1" t="s">
        <v>3919</v>
      </c>
      <c r="M4633" s="1">
        <v>2011</v>
      </c>
      <c r="N4633" s="1">
        <v>42.296580222584403</v>
      </c>
      <c r="O4633" s="1">
        <v>-82.233427541665193</v>
      </c>
      <c r="Q4633" s="1" t="s">
        <v>3920</v>
      </c>
      <c r="R4633" s="1" t="s">
        <v>22</v>
      </c>
    </row>
    <row r="4634" spans="1:18" hidden="1" x14ac:dyDescent="0.3">
      <c r="A4634" s="1" t="s">
        <v>2941</v>
      </c>
      <c r="B4634" s="1" t="s">
        <v>2941</v>
      </c>
      <c r="C4634" s="1" t="s">
        <v>3917</v>
      </c>
      <c r="D4634" s="1">
        <v>78</v>
      </c>
      <c r="E4634" s="1" t="s">
        <v>3958</v>
      </c>
      <c r="F4634" s="1">
        <v>39</v>
      </c>
      <c r="G4634" s="1" t="str">
        <f t="shared" si="173"/>
        <v>39/52</v>
      </c>
      <c r="H4634" s="1">
        <v>1500</v>
      </c>
      <c r="I4634" s="1">
        <v>82.5</v>
      </c>
      <c r="J4634" s="1">
        <v>80</v>
      </c>
      <c r="K4634" s="1" t="s">
        <v>203</v>
      </c>
      <c r="L4634" s="1" t="s">
        <v>3919</v>
      </c>
      <c r="M4634" s="1">
        <v>2011</v>
      </c>
      <c r="N4634" s="1">
        <v>42.293415876991503</v>
      </c>
      <c r="O4634" s="1">
        <v>-82.214854459081096</v>
      </c>
      <c r="Q4634" s="1" t="s">
        <v>3920</v>
      </c>
      <c r="R4634" s="1" t="s">
        <v>22</v>
      </c>
    </row>
    <row r="4635" spans="1:18" hidden="1" x14ac:dyDescent="0.3">
      <c r="A4635" s="1" t="s">
        <v>2941</v>
      </c>
      <c r="B4635" s="1" t="s">
        <v>2941</v>
      </c>
      <c r="C4635" s="1" t="s">
        <v>3917</v>
      </c>
      <c r="D4635" s="1">
        <v>78</v>
      </c>
      <c r="E4635" s="1" t="s">
        <v>3959</v>
      </c>
      <c r="F4635" s="1">
        <v>40</v>
      </c>
      <c r="G4635" s="1" t="str">
        <f t="shared" si="173"/>
        <v>40/52</v>
      </c>
      <c r="H4635" s="1">
        <v>1500</v>
      </c>
      <c r="I4635" s="1">
        <v>82.5</v>
      </c>
      <c r="J4635" s="1">
        <v>80</v>
      </c>
      <c r="K4635" s="1" t="s">
        <v>203</v>
      </c>
      <c r="L4635" s="1" t="s">
        <v>3919</v>
      </c>
      <c r="M4635" s="1">
        <v>2011</v>
      </c>
      <c r="N4635" s="1">
        <v>42.283464969619402</v>
      </c>
      <c r="O4635" s="1">
        <v>-82.204202518062303</v>
      </c>
      <c r="Q4635" s="1" t="s">
        <v>3920</v>
      </c>
      <c r="R4635" s="1" t="s">
        <v>22</v>
      </c>
    </row>
    <row r="4636" spans="1:18" hidden="1" x14ac:dyDescent="0.3">
      <c r="A4636" s="1" t="s">
        <v>2941</v>
      </c>
      <c r="B4636" s="1" t="s">
        <v>2941</v>
      </c>
      <c r="C4636" s="1" t="s">
        <v>3917</v>
      </c>
      <c r="D4636" s="1">
        <v>78</v>
      </c>
      <c r="E4636" s="1" t="s">
        <v>3960</v>
      </c>
      <c r="F4636" s="1">
        <v>41</v>
      </c>
      <c r="G4636" s="1" t="str">
        <f t="shared" si="173"/>
        <v>41/52</v>
      </c>
      <c r="H4636" s="1">
        <v>1500</v>
      </c>
      <c r="I4636" s="1">
        <v>82.5</v>
      </c>
      <c r="J4636" s="1">
        <v>80</v>
      </c>
      <c r="K4636" s="1" t="s">
        <v>203</v>
      </c>
      <c r="L4636" s="1" t="s">
        <v>3919</v>
      </c>
      <c r="M4636" s="1">
        <v>2011</v>
      </c>
      <c r="N4636" s="1">
        <v>42.2762641696443</v>
      </c>
      <c r="O4636" s="1">
        <v>-82.191903196076098</v>
      </c>
      <c r="Q4636" s="1" t="s">
        <v>3920</v>
      </c>
      <c r="R4636" s="1" t="s">
        <v>22</v>
      </c>
    </row>
    <row r="4637" spans="1:18" hidden="1" x14ac:dyDescent="0.3">
      <c r="A4637" s="1" t="s">
        <v>2941</v>
      </c>
      <c r="B4637" s="1" t="s">
        <v>2941</v>
      </c>
      <c r="C4637" s="1" t="s">
        <v>3917</v>
      </c>
      <c r="D4637" s="1">
        <v>78</v>
      </c>
      <c r="E4637" s="1" t="s">
        <v>3961</v>
      </c>
      <c r="F4637" s="1">
        <v>42</v>
      </c>
      <c r="G4637" s="1" t="str">
        <f t="shared" si="173"/>
        <v>42/52</v>
      </c>
      <c r="H4637" s="1">
        <v>1500</v>
      </c>
      <c r="I4637" s="1">
        <v>82.5</v>
      </c>
      <c r="J4637" s="1">
        <v>80</v>
      </c>
      <c r="K4637" s="1" t="s">
        <v>203</v>
      </c>
      <c r="L4637" s="1" t="s">
        <v>3919</v>
      </c>
      <c r="M4637" s="1">
        <v>2011</v>
      </c>
      <c r="N4637" s="1">
        <v>42.272705685905798</v>
      </c>
      <c r="O4637" s="1">
        <v>-82.197010540217804</v>
      </c>
      <c r="Q4637" s="1" t="s">
        <v>3920</v>
      </c>
      <c r="R4637" s="1" t="s">
        <v>22</v>
      </c>
    </row>
    <row r="4638" spans="1:18" hidden="1" x14ac:dyDescent="0.3">
      <c r="A4638" s="1" t="s">
        <v>2941</v>
      </c>
      <c r="B4638" s="1" t="s">
        <v>2941</v>
      </c>
      <c r="C4638" s="1" t="s">
        <v>3917</v>
      </c>
      <c r="D4638" s="1">
        <v>78</v>
      </c>
      <c r="E4638" s="1" t="s">
        <v>3962</v>
      </c>
      <c r="F4638" s="1">
        <v>43</v>
      </c>
      <c r="G4638" s="1" t="str">
        <f t="shared" si="173"/>
        <v>43/52</v>
      </c>
      <c r="H4638" s="1">
        <v>1500</v>
      </c>
      <c r="I4638" s="1">
        <v>82.5</v>
      </c>
      <c r="J4638" s="1">
        <v>80</v>
      </c>
      <c r="K4638" s="1" t="s">
        <v>203</v>
      </c>
      <c r="L4638" s="1" t="s">
        <v>3919</v>
      </c>
      <c r="M4638" s="1">
        <v>2011</v>
      </c>
      <c r="N4638" s="1">
        <v>42.274665349121499</v>
      </c>
      <c r="O4638" s="1">
        <v>-82.216934928734204</v>
      </c>
      <c r="Q4638" s="1" t="s">
        <v>3920</v>
      </c>
      <c r="R4638" s="1" t="s">
        <v>22</v>
      </c>
    </row>
    <row r="4639" spans="1:18" hidden="1" x14ac:dyDescent="0.3">
      <c r="A4639" s="1" t="s">
        <v>2941</v>
      </c>
      <c r="B4639" s="1" t="s">
        <v>2941</v>
      </c>
      <c r="C4639" s="1" t="s">
        <v>3917</v>
      </c>
      <c r="D4639" s="1">
        <v>78</v>
      </c>
      <c r="E4639" s="1" t="s">
        <v>3963</v>
      </c>
      <c r="F4639" s="1">
        <v>44</v>
      </c>
      <c r="G4639" s="1" t="str">
        <f t="shared" si="173"/>
        <v>44/52</v>
      </c>
      <c r="H4639" s="1">
        <v>1500</v>
      </c>
      <c r="I4639" s="1">
        <v>82.5</v>
      </c>
      <c r="J4639" s="1">
        <v>80</v>
      </c>
      <c r="K4639" s="1" t="s">
        <v>203</v>
      </c>
      <c r="L4639" s="1" t="s">
        <v>3919</v>
      </c>
      <c r="M4639" s="1">
        <v>2011</v>
      </c>
      <c r="N4639" s="1">
        <v>42.2924179737754</v>
      </c>
      <c r="O4639" s="1">
        <v>-82.248278678731793</v>
      </c>
      <c r="Q4639" s="1" t="s">
        <v>3920</v>
      </c>
      <c r="R4639" s="1" t="s">
        <v>22</v>
      </c>
    </row>
    <row r="4640" spans="1:18" hidden="1" x14ac:dyDescent="0.3">
      <c r="A4640" s="1" t="s">
        <v>2941</v>
      </c>
      <c r="B4640" s="1" t="s">
        <v>2941</v>
      </c>
      <c r="C4640" s="1" t="s">
        <v>3917</v>
      </c>
      <c r="D4640" s="1">
        <v>78</v>
      </c>
      <c r="E4640" s="1" t="s">
        <v>3964</v>
      </c>
      <c r="F4640" s="1">
        <v>45</v>
      </c>
      <c r="G4640" s="1" t="str">
        <f t="shared" si="173"/>
        <v>45/52</v>
      </c>
      <c r="H4640" s="1">
        <v>1500</v>
      </c>
      <c r="I4640" s="1">
        <v>82.5</v>
      </c>
      <c r="J4640" s="1">
        <v>80</v>
      </c>
      <c r="K4640" s="1" t="s">
        <v>203</v>
      </c>
      <c r="L4640" s="1" t="s">
        <v>3919</v>
      </c>
      <c r="M4640" s="1">
        <v>2011</v>
      </c>
      <c r="N4640" s="1">
        <v>42.288495822863297</v>
      </c>
      <c r="O4640" s="1">
        <v>-82.247175600605601</v>
      </c>
      <c r="Q4640" s="1" t="s">
        <v>3920</v>
      </c>
      <c r="R4640" s="1" t="s">
        <v>22</v>
      </c>
    </row>
    <row r="4641" spans="1:18" hidden="1" x14ac:dyDescent="0.3">
      <c r="A4641" s="1" t="s">
        <v>2941</v>
      </c>
      <c r="B4641" s="1" t="s">
        <v>2941</v>
      </c>
      <c r="C4641" s="1" t="s">
        <v>3917</v>
      </c>
      <c r="D4641" s="1">
        <v>78</v>
      </c>
      <c r="E4641" s="1" t="s">
        <v>3965</v>
      </c>
      <c r="F4641" s="1">
        <v>46</v>
      </c>
      <c r="G4641" s="1" t="str">
        <f t="shared" si="173"/>
        <v>46/52</v>
      </c>
      <c r="H4641" s="1">
        <v>1500</v>
      </c>
      <c r="I4641" s="1">
        <v>82.5</v>
      </c>
      <c r="J4641" s="1">
        <v>80</v>
      </c>
      <c r="K4641" s="1" t="s">
        <v>203</v>
      </c>
      <c r="L4641" s="1" t="s">
        <v>3919</v>
      </c>
      <c r="M4641" s="1">
        <v>2011</v>
      </c>
      <c r="N4641" s="1">
        <v>42.285174705568203</v>
      </c>
      <c r="O4641" s="1">
        <v>-82.242844954487595</v>
      </c>
      <c r="Q4641" s="1" t="s">
        <v>3920</v>
      </c>
      <c r="R4641" s="1" t="s">
        <v>22</v>
      </c>
    </row>
    <row r="4642" spans="1:18" hidden="1" x14ac:dyDescent="0.3">
      <c r="A4642" s="1" t="s">
        <v>2941</v>
      </c>
      <c r="B4642" s="1" t="s">
        <v>2941</v>
      </c>
      <c r="C4642" s="1" t="s">
        <v>3917</v>
      </c>
      <c r="D4642" s="1">
        <v>78</v>
      </c>
      <c r="E4642" s="1" t="s">
        <v>3966</v>
      </c>
      <c r="F4642" s="1">
        <v>47</v>
      </c>
      <c r="G4642" s="1" t="str">
        <f t="shared" si="173"/>
        <v>47/52</v>
      </c>
      <c r="H4642" s="1">
        <v>1500</v>
      </c>
      <c r="I4642" s="1">
        <v>82.5</v>
      </c>
      <c r="J4642" s="1">
        <v>80</v>
      </c>
      <c r="K4642" s="1" t="s">
        <v>203</v>
      </c>
      <c r="L4642" s="1" t="s">
        <v>3919</v>
      </c>
      <c r="M4642" s="1">
        <v>2011</v>
      </c>
      <c r="N4642" s="1">
        <v>42.262063770225097</v>
      </c>
      <c r="O4642" s="1">
        <v>-82.211533371012806</v>
      </c>
      <c r="Q4642" s="1" t="s">
        <v>3920</v>
      </c>
      <c r="R4642" s="1" t="s">
        <v>22</v>
      </c>
    </row>
    <row r="4643" spans="1:18" hidden="1" x14ac:dyDescent="0.3">
      <c r="A4643" s="1" t="s">
        <v>2941</v>
      </c>
      <c r="B4643" s="1" t="s">
        <v>2941</v>
      </c>
      <c r="C4643" s="1" t="s">
        <v>3917</v>
      </c>
      <c r="D4643" s="1">
        <v>78</v>
      </c>
      <c r="E4643" s="1" t="s">
        <v>3967</v>
      </c>
      <c r="F4643" s="1">
        <v>48</v>
      </c>
      <c r="G4643" s="1" t="str">
        <f t="shared" si="173"/>
        <v>48/52</v>
      </c>
      <c r="H4643" s="1">
        <v>1500</v>
      </c>
      <c r="I4643" s="1">
        <v>82.5</v>
      </c>
      <c r="J4643" s="1">
        <v>80</v>
      </c>
      <c r="K4643" s="1" t="s">
        <v>203</v>
      </c>
      <c r="L4643" s="1" t="s">
        <v>3919</v>
      </c>
      <c r="M4643" s="1">
        <v>2011</v>
      </c>
      <c r="N4643" s="1">
        <v>42.255059315847603</v>
      </c>
      <c r="O4643" s="1">
        <v>-82.221912620285494</v>
      </c>
      <c r="Q4643" s="1" t="s">
        <v>3920</v>
      </c>
      <c r="R4643" s="1" t="s">
        <v>22</v>
      </c>
    </row>
    <row r="4644" spans="1:18" hidden="1" x14ac:dyDescent="0.3">
      <c r="A4644" s="1" t="s">
        <v>2941</v>
      </c>
      <c r="B4644" s="1" t="s">
        <v>2941</v>
      </c>
      <c r="C4644" s="1" t="s">
        <v>3917</v>
      </c>
      <c r="D4644" s="1">
        <v>78</v>
      </c>
      <c r="E4644" s="1" t="s">
        <v>3968</v>
      </c>
      <c r="F4644" s="1">
        <v>49</v>
      </c>
      <c r="G4644" s="1" t="str">
        <f t="shared" si="173"/>
        <v>49/52</v>
      </c>
      <c r="H4644" s="1">
        <v>1500</v>
      </c>
      <c r="I4644" s="1">
        <v>82.5</v>
      </c>
      <c r="J4644" s="1">
        <v>80</v>
      </c>
      <c r="K4644" s="1" t="s">
        <v>203</v>
      </c>
      <c r="L4644" s="1" t="s">
        <v>3919</v>
      </c>
      <c r="M4644" s="1">
        <v>2011</v>
      </c>
      <c r="N4644" s="1">
        <v>42.256470851067199</v>
      </c>
      <c r="O4644" s="1">
        <v>-82.228761940875401</v>
      </c>
      <c r="Q4644" s="1" t="s">
        <v>3920</v>
      </c>
      <c r="R4644" s="1" t="s">
        <v>22</v>
      </c>
    </row>
    <row r="4645" spans="1:18" hidden="1" x14ac:dyDescent="0.3">
      <c r="A4645" s="1" t="s">
        <v>2941</v>
      </c>
      <c r="B4645" s="1" t="s">
        <v>2941</v>
      </c>
      <c r="C4645" s="1" t="s">
        <v>3917</v>
      </c>
      <c r="D4645" s="1">
        <v>78</v>
      </c>
      <c r="E4645" s="1" t="s">
        <v>3969</v>
      </c>
      <c r="F4645" s="1">
        <v>50</v>
      </c>
      <c r="G4645" s="1" t="str">
        <f t="shared" si="173"/>
        <v>50/52</v>
      </c>
      <c r="H4645" s="1">
        <v>1500</v>
      </c>
      <c r="I4645" s="1">
        <v>82.5</v>
      </c>
      <c r="J4645" s="1">
        <v>80</v>
      </c>
      <c r="K4645" s="1" t="s">
        <v>203</v>
      </c>
      <c r="L4645" s="1" t="s">
        <v>3919</v>
      </c>
      <c r="M4645" s="1">
        <v>2011</v>
      </c>
      <c r="N4645" s="1">
        <v>42.260134869823403</v>
      </c>
      <c r="O4645" s="1">
        <v>-82.241077123953602</v>
      </c>
      <c r="Q4645" s="1" t="s">
        <v>3920</v>
      </c>
      <c r="R4645" s="1" t="s">
        <v>22</v>
      </c>
    </row>
    <row r="4646" spans="1:18" hidden="1" x14ac:dyDescent="0.3">
      <c r="A4646" s="1" t="s">
        <v>2941</v>
      </c>
      <c r="B4646" s="1" t="s">
        <v>2941</v>
      </c>
      <c r="C4646" s="1" t="s">
        <v>3917</v>
      </c>
      <c r="D4646" s="1">
        <v>78</v>
      </c>
      <c r="E4646" s="1" t="s">
        <v>3970</v>
      </c>
      <c r="F4646" s="1">
        <v>51</v>
      </c>
      <c r="G4646" s="1" t="str">
        <f t="shared" si="173"/>
        <v>51/52</v>
      </c>
      <c r="H4646" s="1">
        <v>1500</v>
      </c>
      <c r="I4646" s="1">
        <v>82.5</v>
      </c>
      <c r="J4646" s="1">
        <v>80</v>
      </c>
      <c r="K4646" s="1" t="s">
        <v>203</v>
      </c>
      <c r="L4646" s="1" t="s">
        <v>3919</v>
      </c>
      <c r="M4646" s="1">
        <v>2011</v>
      </c>
      <c r="N4646" s="1">
        <v>42.266899312159303</v>
      </c>
      <c r="O4646" s="1">
        <v>-82.250505604993506</v>
      </c>
      <c r="Q4646" s="1" t="s">
        <v>3920</v>
      </c>
      <c r="R4646" s="1" t="s">
        <v>22</v>
      </c>
    </row>
    <row r="4647" spans="1:18" hidden="1" x14ac:dyDescent="0.3">
      <c r="A4647" s="1" t="s">
        <v>2941</v>
      </c>
      <c r="B4647" s="1" t="s">
        <v>2941</v>
      </c>
      <c r="C4647" s="1" t="s">
        <v>3917</v>
      </c>
      <c r="D4647" s="1">
        <v>78</v>
      </c>
      <c r="E4647" s="1" t="s">
        <v>3971</v>
      </c>
      <c r="F4647" s="1">
        <v>52</v>
      </c>
      <c r="G4647" s="1" t="str">
        <f t="shared" si="173"/>
        <v>52/52</v>
      </c>
      <c r="H4647" s="1">
        <v>1500</v>
      </c>
      <c r="I4647" s="1">
        <v>82.5</v>
      </c>
      <c r="J4647" s="1">
        <v>80</v>
      </c>
      <c r="K4647" s="1" t="s">
        <v>203</v>
      </c>
      <c r="L4647" s="1" t="s">
        <v>3919</v>
      </c>
      <c r="M4647" s="1">
        <v>2011</v>
      </c>
      <c r="N4647" s="1">
        <v>42.269737684891801</v>
      </c>
      <c r="O4647" s="1">
        <v>-82.254009907591794</v>
      </c>
      <c r="Q4647" s="1" t="s">
        <v>3920</v>
      </c>
      <c r="R4647" s="1" t="s">
        <v>22</v>
      </c>
    </row>
    <row r="4648" spans="1:18" hidden="1" x14ac:dyDescent="0.3">
      <c r="A4648" s="1" t="s">
        <v>2941</v>
      </c>
      <c r="B4648" s="1" t="s">
        <v>2941</v>
      </c>
      <c r="C4648" s="1" t="s">
        <v>3330</v>
      </c>
      <c r="D4648" s="1">
        <v>9.9</v>
      </c>
      <c r="E4648" s="1" t="s">
        <v>3331</v>
      </c>
      <c r="F4648" s="1">
        <v>1</v>
      </c>
      <c r="G4648" s="1" t="str">
        <f t="shared" ref="G4648:G4653" si="174">F4648&amp;"/"&amp;6</f>
        <v>1/6</v>
      </c>
      <c r="H4648" s="1">
        <v>1650</v>
      </c>
      <c r="I4648" s="1">
        <v>82</v>
      </c>
      <c r="J4648" s="1">
        <v>80</v>
      </c>
      <c r="K4648" s="1" t="s">
        <v>25</v>
      </c>
      <c r="L4648" s="1" t="s">
        <v>2107</v>
      </c>
      <c r="M4648" s="1">
        <v>2008</v>
      </c>
      <c r="N4648" s="1">
        <v>43.171093727306904</v>
      </c>
      <c r="O4648" s="1">
        <v>-81.979833348762696</v>
      </c>
      <c r="Q4648" s="1" t="s">
        <v>3332</v>
      </c>
      <c r="R4648" s="1" t="s">
        <v>22</v>
      </c>
    </row>
    <row r="4649" spans="1:18" hidden="1" x14ac:dyDescent="0.3">
      <c r="A4649" s="1" t="s">
        <v>2941</v>
      </c>
      <c r="B4649" s="1" t="s">
        <v>2941</v>
      </c>
      <c r="C4649" s="1" t="s">
        <v>3330</v>
      </c>
      <c r="D4649" s="1">
        <v>9.9</v>
      </c>
      <c r="E4649" s="1" t="s">
        <v>3333</v>
      </c>
      <c r="F4649" s="1">
        <v>2</v>
      </c>
      <c r="G4649" s="1" t="str">
        <f t="shared" si="174"/>
        <v>2/6</v>
      </c>
      <c r="H4649" s="1">
        <v>1650</v>
      </c>
      <c r="I4649" s="1">
        <v>82</v>
      </c>
      <c r="J4649" s="1">
        <v>80</v>
      </c>
      <c r="K4649" s="1" t="s">
        <v>25</v>
      </c>
      <c r="L4649" s="1" t="s">
        <v>2107</v>
      </c>
      <c r="M4649" s="1">
        <v>2008</v>
      </c>
      <c r="N4649" s="1">
        <v>43.173024242486001</v>
      </c>
      <c r="O4649" s="1">
        <v>-81.9729944721295</v>
      </c>
      <c r="Q4649" s="1" t="s">
        <v>3332</v>
      </c>
      <c r="R4649" s="1" t="s">
        <v>22</v>
      </c>
    </row>
    <row r="4650" spans="1:18" hidden="1" x14ac:dyDescent="0.3">
      <c r="A4650" s="1" t="s">
        <v>2941</v>
      </c>
      <c r="B4650" s="1" t="s">
        <v>2941</v>
      </c>
      <c r="C4650" s="1" t="s">
        <v>3330</v>
      </c>
      <c r="D4650" s="1">
        <v>9.9</v>
      </c>
      <c r="E4650" s="1" t="s">
        <v>3334</v>
      </c>
      <c r="F4650" s="1">
        <v>3</v>
      </c>
      <c r="G4650" s="1" t="str">
        <f t="shared" si="174"/>
        <v>3/6</v>
      </c>
      <c r="H4650" s="1">
        <v>1650</v>
      </c>
      <c r="I4650" s="1">
        <v>82</v>
      </c>
      <c r="J4650" s="1">
        <v>80</v>
      </c>
      <c r="K4650" s="1" t="s">
        <v>25</v>
      </c>
      <c r="L4650" s="1" t="s">
        <v>2107</v>
      </c>
      <c r="M4650" s="1">
        <v>2008</v>
      </c>
      <c r="N4650" s="1">
        <v>43.174714177790399</v>
      </c>
      <c r="O4650" s="1">
        <v>-81.980838083844006</v>
      </c>
      <c r="Q4650" s="1" t="s">
        <v>3332</v>
      </c>
      <c r="R4650" s="1" t="s">
        <v>22</v>
      </c>
    </row>
    <row r="4651" spans="1:18" hidden="1" x14ac:dyDescent="0.3">
      <c r="A4651" s="1" t="s">
        <v>2941</v>
      </c>
      <c r="B4651" s="1" t="s">
        <v>2941</v>
      </c>
      <c r="C4651" s="1" t="s">
        <v>3330</v>
      </c>
      <c r="D4651" s="1">
        <v>9.9</v>
      </c>
      <c r="E4651" s="1" t="s">
        <v>3335</v>
      </c>
      <c r="F4651" s="1">
        <v>4</v>
      </c>
      <c r="G4651" s="1" t="str">
        <f t="shared" si="174"/>
        <v>4/6</v>
      </c>
      <c r="H4651" s="1">
        <v>1650</v>
      </c>
      <c r="I4651" s="1">
        <v>82</v>
      </c>
      <c r="J4651" s="1">
        <v>80</v>
      </c>
      <c r="K4651" s="1" t="s">
        <v>25</v>
      </c>
      <c r="L4651" s="1" t="s">
        <v>2107</v>
      </c>
      <c r="M4651" s="1">
        <v>2008</v>
      </c>
      <c r="N4651" s="1">
        <v>43.176298943976398</v>
      </c>
      <c r="O4651" s="1">
        <v>-81.969458565251003</v>
      </c>
      <c r="Q4651" s="1" t="s">
        <v>3332</v>
      </c>
      <c r="R4651" s="1" t="s">
        <v>22</v>
      </c>
    </row>
    <row r="4652" spans="1:18" hidden="1" x14ac:dyDescent="0.3">
      <c r="A4652" s="1" t="s">
        <v>2941</v>
      </c>
      <c r="B4652" s="1" t="s">
        <v>2941</v>
      </c>
      <c r="C4652" s="1" t="s">
        <v>3330</v>
      </c>
      <c r="D4652" s="1">
        <v>9.9</v>
      </c>
      <c r="E4652" s="1" t="s">
        <v>3336</v>
      </c>
      <c r="F4652" s="1">
        <v>5</v>
      </c>
      <c r="G4652" s="1" t="str">
        <f t="shared" si="174"/>
        <v>5/6</v>
      </c>
      <c r="H4652" s="1">
        <v>1650</v>
      </c>
      <c r="I4652" s="1">
        <v>82</v>
      </c>
      <c r="J4652" s="1">
        <v>80</v>
      </c>
      <c r="K4652" s="1" t="s">
        <v>25</v>
      </c>
      <c r="L4652" s="1" t="s">
        <v>2107</v>
      </c>
      <c r="M4652" s="1">
        <v>2008</v>
      </c>
      <c r="N4652" s="1">
        <v>43.179696518320597</v>
      </c>
      <c r="O4652" s="1">
        <v>-81.982395304796796</v>
      </c>
      <c r="Q4652" s="1" t="s">
        <v>3332</v>
      </c>
      <c r="R4652" s="1" t="s">
        <v>22</v>
      </c>
    </row>
    <row r="4653" spans="1:18" hidden="1" x14ac:dyDescent="0.3">
      <c r="A4653" s="1" t="s">
        <v>2941</v>
      </c>
      <c r="B4653" s="1" t="s">
        <v>2941</v>
      </c>
      <c r="C4653" s="1" t="s">
        <v>3330</v>
      </c>
      <c r="D4653" s="1">
        <v>9.9</v>
      </c>
      <c r="E4653" s="1" t="s">
        <v>3337</v>
      </c>
      <c r="F4653" s="1">
        <v>6</v>
      </c>
      <c r="G4653" s="1" t="str">
        <f t="shared" si="174"/>
        <v>6/6</v>
      </c>
      <c r="H4653" s="1">
        <v>1650</v>
      </c>
      <c r="I4653" s="1">
        <v>82</v>
      </c>
      <c r="J4653" s="1">
        <v>80</v>
      </c>
      <c r="K4653" s="1" t="s">
        <v>25</v>
      </c>
      <c r="L4653" s="1" t="s">
        <v>2107</v>
      </c>
      <c r="M4653" s="1">
        <v>2008</v>
      </c>
      <c r="N4653" s="1">
        <v>43.182472748930302</v>
      </c>
      <c r="O4653" s="1">
        <v>-81.982290826141096</v>
      </c>
      <c r="Q4653" s="1" t="s">
        <v>3332</v>
      </c>
      <c r="R4653" s="1" t="s">
        <v>22</v>
      </c>
    </row>
    <row r="4654" spans="1:18" hidden="1" x14ac:dyDescent="0.3">
      <c r="A4654" s="1" t="s">
        <v>2941</v>
      </c>
      <c r="B4654" s="1" t="s">
        <v>2941</v>
      </c>
      <c r="C4654" s="1" t="s">
        <v>3650</v>
      </c>
      <c r="D4654" s="1">
        <v>50</v>
      </c>
      <c r="E4654" s="1" t="s">
        <v>3651</v>
      </c>
      <c r="F4654" s="1">
        <v>36</v>
      </c>
      <c r="G4654" s="1" t="str">
        <f>F4654&amp;"/"&amp;40</f>
        <v>36/40</v>
      </c>
      <c r="H4654" s="1">
        <v>2000</v>
      </c>
      <c r="I4654" s="1">
        <v>82</v>
      </c>
      <c r="J4654" s="1">
        <v>78</v>
      </c>
      <c r="K4654" s="1" t="s">
        <v>56</v>
      </c>
      <c r="L4654" s="1" t="s">
        <v>2540</v>
      </c>
      <c r="M4654" s="1">
        <v>2010</v>
      </c>
      <c r="N4654" s="1">
        <v>42.241901418262401</v>
      </c>
      <c r="O4654" s="1">
        <v>-82.457504137414404</v>
      </c>
      <c r="Q4654" s="1" t="s">
        <v>3652</v>
      </c>
      <c r="R4654" s="1" t="s">
        <v>22</v>
      </c>
    </row>
    <row r="4655" spans="1:18" hidden="1" x14ac:dyDescent="0.3">
      <c r="A4655" s="1" t="s">
        <v>2941</v>
      </c>
      <c r="B4655" s="1" t="s">
        <v>2941</v>
      </c>
      <c r="C4655" s="1" t="s">
        <v>3650</v>
      </c>
      <c r="D4655" s="1">
        <v>50</v>
      </c>
      <c r="E4655" s="1" t="s">
        <v>3653</v>
      </c>
      <c r="F4655" s="1">
        <v>37</v>
      </c>
      <c r="G4655" s="1" t="str">
        <f>F4655&amp;"/"&amp;40</f>
        <v>37/40</v>
      </c>
      <c r="H4655" s="1">
        <v>2000</v>
      </c>
      <c r="I4655" s="1">
        <v>82</v>
      </c>
      <c r="J4655" s="1">
        <v>78</v>
      </c>
      <c r="K4655" s="1" t="s">
        <v>56</v>
      </c>
      <c r="L4655" s="1" t="s">
        <v>2540</v>
      </c>
      <c r="M4655" s="1">
        <v>2010</v>
      </c>
      <c r="N4655" s="1">
        <v>42.236003816555801</v>
      </c>
      <c r="O4655" s="1">
        <v>-82.458476714507796</v>
      </c>
      <c r="Q4655" s="1" t="s">
        <v>3652</v>
      </c>
      <c r="R4655" s="1" t="s">
        <v>22</v>
      </c>
    </row>
    <row r="4656" spans="1:18" hidden="1" x14ac:dyDescent="0.3">
      <c r="A4656" s="1" t="s">
        <v>2941</v>
      </c>
      <c r="B4656" s="1" t="s">
        <v>2941</v>
      </c>
      <c r="C4656" s="1" t="s">
        <v>3650</v>
      </c>
      <c r="D4656" s="1">
        <v>50</v>
      </c>
      <c r="E4656" s="1" t="s">
        <v>3654</v>
      </c>
      <c r="F4656" s="1">
        <v>38</v>
      </c>
      <c r="G4656" s="1" t="str">
        <f>F4656&amp;"/"&amp;40</f>
        <v>38/40</v>
      </c>
      <c r="H4656" s="1">
        <v>2000</v>
      </c>
      <c r="I4656" s="1">
        <v>82</v>
      </c>
      <c r="J4656" s="1">
        <v>78</v>
      </c>
      <c r="K4656" s="1" t="s">
        <v>56</v>
      </c>
      <c r="L4656" s="1" t="s">
        <v>2540</v>
      </c>
      <c r="M4656" s="1">
        <v>2010</v>
      </c>
      <c r="N4656" s="1">
        <v>42.2331795857977</v>
      </c>
      <c r="O4656" s="1">
        <v>-82.458701201397801</v>
      </c>
      <c r="Q4656" s="1" t="s">
        <v>3652</v>
      </c>
      <c r="R4656" s="1" t="s">
        <v>22</v>
      </c>
    </row>
    <row r="4657" spans="1:18" hidden="1" x14ac:dyDescent="0.3">
      <c r="A4657" s="1" t="s">
        <v>2941</v>
      </c>
      <c r="B4657" s="1" t="s">
        <v>2941</v>
      </c>
      <c r="C4657" s="1" t="s">
        <v>3650</v>
      </c>
      <c r="D4657" s="1">
        <v>50</v>
      </c>
      <c r="E4657" s="1" t="s">
        <v>3655</v>
      </c>
      <c r="F4657" s="1">
        <v>39</v>
      </c>
      <c r="G4657" s="1" t="str">
        <f>F4657&amp;"/"&amp;40</f>
        <v>39/40</v>
      </c>
      <c r="H4657" s="1">
        <v>2000</v>
      </c>
      <c r="I4657" s="1">
        <v>82</v>
      </c>
      <c r="J4657" s="1">
        <v>78</v>
      </c>
      <c r="K4657" s="1" t="s">
        <v>56</v>
      </c>
      <c r="L4657" s="1" t="s">
        <v>2540</v>
      </c>
      <c r="M4657" s="1">
        <v>2010</v>
      </c>
      <c r="N4657" s="1">
        <v>42.231352110498399</v>
      </c>
      <c r="O4657" s="1">
        <v>-82.456532328746107</v>
      </c>
      <c r="Q4657" s="1" t="s">
        <v>3652</v>
      </c>
      <c r="R4657" s="1" t="s">
        <v>22</v>
      </c>
    </row>
    <row r="4658" spans="1:18" hidden="1" x14ac:dyDescent="0.3">
      <c r="A4658" s="1" t="s">
        <v>2941</v>
      </c>
      <c r="B4658" s="1" t="s">
        <v>2941</v>
      </c>
      <c r="C4658" s="1" t="s">
        <v>3650</v>
      </c>
      <c r="D4658" s="1">
        <v>50</v>
      </c>
      <c r="E4658" s="1" t="s">
        <v>3656</v>
      </c>
      <c r="F4658" s="1">
        <v>40</v>
      </c>
      <c r="G4658" s="1" t="str">
        <f>F4658&amp;"/"&amp;40</f>
        <v>40/40</v>
      </c>
      <c r="H4658" s="1">
        <v>2000</v>
      </c>
      <c r="I4658" s="1">
        <v>82</v>
      </c>
      <c r="J4658" s="1">
        <v>78</v>
      </c>
      <c r="K4658" s="1" t="s">
        <v>56</v>
      </c>
      <c r="L4658" s="1" t="s">
        <v>2540</v>
      </c>
      <c r="M4658" s="1">
        <v>2010</v>
      </c>
      <c r="N4658" s="1">
        <v>42.221135089373703</v>
      </c>
      <c r="O4658" s="1">
        <v>-82.464197700294307</v>
      </c>
      <c r="Q4658" s="1" t="s">
        <v>3652</v>
      </c>
      <c r="R4658" s="1" t="s">
        <v>22</v>
      </c>
    </row>
    <row r="4659" spans="1:18" hidden="1" x14ac:dyDescent="0.3">
      <c r="A4659" s="1" t="s">
        <v>2941</v>
      </c>
      <c r="B4659" s="1" t="s">
        <v>2941</v>
      </c>
      <c r="C4659" s="1" t="s">
        <v>3203</v>
      </c>
      <c r="D4659" s="1">
        <v>76</v>
      </c>
      <c r="E4659" s="1" t="s">
        <v>3204</v>
      </c>
      <c r="F4659" s="1">
        <v>1</v>
      </c>
      <c r="G4659" s="1" t="str">
        <f t="shared" ref="G4659:G4696" si="175">F4659&amp;"/"&amp;38</f>
        <v>1/38</v>
      </c>
      <c r="H4659" s="1">
        <v>2000</v>
      </c>
      <c r="I4659" s="1">
        <v>82</v>
      </c>
      <c r="J4659" s="1">
        <v>78</v>
      </c>
      <c r="K4659" s="1" t="s">
        <v>56</v>
      </c>
      <c r="L4659" s="1" t="s">
        <v>2540</v>
      </c>
      <c r="M4659" s="1">
        <v>2007</v>
      </c>
      <c r="N4659" s="1">
        <v>44.034346141940702</v>
      </c>
      <c r="O4659" s="1">
        <v>-81.683437864274097</v>
      </c>
      <c r="Q4659" s="1" t="s">
        <v>3205</v>
      </c>
      <c r="R4659" s="1" t="s">
        <v>22</v>
      </c>
    </row>
    <row r="4660" spans="1:18" hidden="1" x14ac:dyDescent="0.3">
      <c r="A4660" s="1" t="s">
        <v>2941</v>
      </c>
      <c r="B4660" s="1" t="s">
        <v>2941</v>
      </c>
      <c r="C4660" s="1" t="s">
        <v>3203</v>
      </c>
      <c r="D4660" s="1">
        <v>76</v>
      </c>
      <c r="E4660" s="1" t="s">
        <v>3206</v>
      </c>
      <c r="F4660" s="1">
        <v>2</v>
      </c>
      <c r="G4660" s="1" t="str">
        <f t="shared" si="175"/>
        <v>2/38</v>
      </c>
      <c r="H4660" s="1">
        <v>2000</v>
      </c>
      <c r="I4660" s="1">
        <v>82</v>
      </c>
      <c r="J4660" s="1">
        <v>78</v>
      </c>
      <c r="K4660" s="1" t="s">
        <v>56</v>
      </c>
      <c r="L4660" s="1" t="s">
        <v>2540</v>
      </c>
      <c r="M4660" s="1">
        <v>2007</v>
      </c>
      <c r="N4660" s="1">
        <v>44.040341957097397</v>
      </c>
      <c r="O4660" s="1">
        <v>-81.682089107480195</v>
      </c>
      <c r="Q4660" s="1" t="s">
        <v>3207</v>
      </c>
      <c r="R4660" s="1" t="s">
        <v>22</v>
      </c>
    </row>
    <row r="4661" spans="1:18" hidden="1" x14ac:dyDescent="0.3">
      <c r="A4661" s="1" t="s">
        <v>2941</v>
      </c>
      <c r="B4661" s="1" t="s">
        <v>2941</v>
      </c>
      <c r="C4661" s="1" t="s">
        <v>3203</v>
      </c>
      <c r="D4661" s="1">
        <v>76</v>
      </c>
      <c r="E4661" s="1" t="s">
        <v>3208</v>
      </c>
      <c r="F4661" s="1">
        <v>3</v>
      </c>
      <c r="G4661" s="1" t="str">
        <f t="shared" si="175"/>
        <v>3/38</v>
      </c>
      <c r="H4661" s="1">
        <v>2000</v>
      </c>
      <c r="I4661" s="1">
        <v>82</v>
      </c>
      <c r="J4661" s="1">
        <v>78</v>
      </c>
      <c r="K4661" s="1" t="s">
        <v>56</v>
      </c>
      <c r="L4661" s="1" t="s">
        <v>2540</v>
      </c>
      <c r="M4661" s="1">
        <v>2007</v>
      </c>
      <c r="N4661" s="1">
        <v>44.036711940270997</v>
      </c>
      <c r="O4661" s="1">
        <v>-81.678315911969605</v>
      </c>
      <c r="Q4661" s="1" t="s">
        <v>3207</v>
      </c>
      <c r="R4661" s="1" t="s">
        <v>22</v>
      </c>
    </row>
    <row r="4662" spans="1:18" hidden="1" x14ac:dyDescent="0.3">
      <c r="A4662" s="1" t="s">
        <v>2941</v>
      </c>
      <c r="B4662" s="1" t="s">
        <v>2941</v>
      </c>
      <c r="C4662" s="1" t="s">
        <v>3203</v>
      </c>
      <c r="D4662" s="1">
        <v>76</v>
      </c>
      <c r="E4662" s="1" t="s">
        <v>3209</v>
      </c>
      <c r="F4662" s="1">
        <v>4</v>
      </c>
      <c r="G4662" s="1" t="str">
        <f t="shared" si="175"/>
        <v>4/38</v>
      </c>
      <c r="H4662" s="1">
        <v>2000</v>
      </c>
      <c r="I4662" s="1">
        <v>82</v>
      </c>
      <c r="J4662" s="1">
        <v>78</v>
      </c>
      <c r="K4662" s="1" t="s">
        <v>56</v>
      </c>
      <c r="L4662" s="1" t="s">
        <v>2540</v>
      </c>
      <c r="M4662" s="1">
        <v>2007</v>
      </c>
      <c r="N4662" s="1">
        <v>44.039619300368599</v>
      </c>
      <c r="O4662" s="1">
        <v>-81.672801728090505</v>
      </c>
      <c r="Q4662" s="1" t="s">
        <v>3207</v>
      </c>
      <c r="R4662" s="1" t="s">
        <v>22</v>
      </c>
    </row>
    <row r="4663" spans="1:18" hidden="1" x14ac:dyDescent="0.3">
      <c r="A4663" s="1" t="s">
        <v>2941</v>
      </c>
      <c r="B4663" s="1" t="s">
        <v>2941</v>
      </c>
      <c r="C4663" s="1" t="s">
        <v>3203</v>
      </c>
      <c r="D4663" s="1">
        <v>76</v>
      </c>
      <c r="E4663" s="1" t="s">
        <v>3210</v>
      </c>
      <c r="F4663" s="1">
        <v>5</v>
      </c>
      <c r="G4663" s="1" t="str">
        <f t="shared" si="175"/>
        <v>5/38</v>
      </c>
      <c r="H4663" s="1">
        <v>2000</v>
      </c>
      <c r="I4663" s="1">
        <v>82</v>
      </c>
      <c r="J4663" s="1">
        <v>78</v>
      </c>
      <c r="K4663" s="1" t="s">
        <v>56</v>
      </c>
      <c r="L4663" s="1" t="s">
        <v>2540</v>
      </c>
      <c r="M4663" s="1">
        <v>2007</v>
      </c>
      <c r="N4663" s="1">
        <v>44.032701600848199</v>
      </c>
      <c r="O4663" s="1">
        <v>-81.673685570483798</v>
      </c>
      <c r="Q4663" s="1" t="s">
        <v>3207</v>
      </c>
      <c r="R4663" s="1" t="s">
        <v>22</v>
      </c>
    </row>
    <row r="4664" spans="1:18" hidden="1" x14ac:dyDescent="0.3">
      <c r="A4664" s="1" t="s">
        <v>2941</v>
      </c>
      <c r="B4664" s="1" t="s">
        <v>2941</v>
      </c>
      <c r="C4664" s="1" t="s">
        <v>3203</v>
      </c>
      <c r="D4664" s="1">
        <v>76</v>
      </c>
      <c r="E4664" s="1" t="s">
        <v>3211</v>
      </c>
      <c r="F4664" s="1">
        <v>6</v>
      </c>
      <c r="G4664" s="1" t="str">
        <f t="shared" si="175"/>
        <v>6/38</v>
      </c>
      <c r="H4664" s="1">
        <v>2000</v>
      </c>
      <c r="I4664" s="1">
        <v>82</v>
      </c>
      <c r="J4664" s="1">
        <v>78</v>
      </c>
      <c r="K4664" s="1" t="s">
        <v>56</v>
      </c>
      <c r="L4664" s="1" t="s">
        <v>2540</v>
      </c>
      <c r="M4664" s="1">
        <v>2007</v>
      </c>
      <c r="N4664" s="1">
        <v>44.029495350209601</v>
      </c>
      <c r="O4664" s="1">
        <v>-81.6577774858292</v>
      </c>
      <c r="Q4664" s="1" t="s">
        <v>3207</v>
      </c>
      <c r="R4664" s="1" t="s">
        <v>22</v>
      </c>
    </row>
    <row r="4665" spans="1:18" hidden="1" x14ac:dyDescent="0.3">
      <c r="A4665" s="1" t="s">
        <v>2941</v>
      </c>
      <c r="B4665" s="1" t="s">
        <v>2941</v>
      </c>
      <c r="C4665" s="1" t="s">
        <v>3203</v>
      </c>
      <c r="D4665" s="1">
        <v>76</v>
      </c>
      <c r="E4665" s="1" t="s">
        <v>3212</v>
      </c>
      <c r="F4665" s="1">
        <v>7</v>
      </c>
      <c r="G4665" s="1" t="str">
        <f t="shared" si="175"/>
        <v>7/38</v>
      </c>
      <c r="H4665" s="1">
        <v>2000</v>
      </c>
      <c r="I4665" s="1">
        <v>82</v>
      </c>
      <c r="J4665" s="1">
        <v>78</v>
      </c>
      <c r="K4665" s="1" t="s">
        <v>56</v>
      </c>
      <c r="L4665" s="1" t="s">
        <v>2540</v>
      </c>
      <c r="M4665" s="1">
        <v>2007</v>
      </c>
      <c r="N4665" s="1">
        <v>44.026599866522098</v>
      </c>
      <c r="O4665" s="1">
        <v>-81.662863074928296</v>
      </c>
      <c r="Q4665" s="1" t="s">
        <v>3207</v>
      </c>
      <c r="R4665" s="1" t="s">
        <v>22</v>
      </c>
    </row>
    <row r="4666" spans="1:18" hidden="1" x14ac:dyDescent="0.3">
      <c r="A4666" s="1" t="s">
        <v>2941</v>
      </c>
      <c r="B4666" s="1" t="s">
        <v>2941</v>
      </c>
      <c r="C4666" s="1" t="s">
        <v>3203</v>
      </c>
      <c r="D4666" s="1">
        <v>76</v>
      </c>
      <c r="E4666" s="1" t="s">
        <v>3213</v>
      </c>
      <c r="F4666" s="1">
        <v>8</v>
      </c>
      <c r="G4666" s="1" t="str">
        <f t="shared" si="175"/>
        <v>8/38</v>
      </c>
      <c r="H4666" s="1">
        <v>2000</v>
      </c>
      <c r="I4666" s="1">
        <v>82</v>
      </c>
      <c r="J4666" s="1">
        <v>78</v>
      </c>
      <c r="K4666" s="1" t="s">
        <v>56</v>
      </c>
      <c r="L4666" s="1" t="s">
        <v>2540</v>
      </c>
      <c r="M4666" s="1">
        <v>2007</v>
      </c>
      <c r="N4666" s="1">
        <v>44.046256210516098</v>
      </c>
      <c r="O4666" s="1">
        <v>-81.670595919729905</v>
      </c>
      <c r="Q4666" s="1" t="s">
        <v>3207</v>
      </c>
      <c r="R4666" s="1" t="s">
        <v>22</v>
      </c>
    </row>
    <row r="4667" spans="1:18" hidden="1" x14ac:dyDescent="0.3">
      <c r="A4667" s="1" t="s">
        <v>2941</v>
      </c>
      <c r="B4667" s="1" t="s">
        <v>2941</v>
      </c>
      <c r="C4667" s="1" t="s">
        <v>3203</v>
      </c>
      <c r="D4667" s="1">
        <v>76</v>
      </c>
      <c r="E4667" s="1" t="s">
        <v>3214</v>
      </c>
      <c r="F4667" s="1">
        <v>9</v>
      </c>
      <c r="G4667" s="1" t="str">
        <f t="shared" si="175"/>
        <v>9/38</v>
      </c>
      <c r="H4667" s="1">
        <v>2000</v>
      </c>
      <c r="I4667" s="1">
        <v>82</v>
      </c>
      <c r="J4667" s="1">
        <v>78</v>
      </c>
      <c r="K4667" s="1" t="s">
        <v>56</v>
      </c>
      <c r="L4667" s="1" t="s">
        <v>2540</v>
      </c>
      <c r="M4667" s="1">
        <v>2007</v>
      </c>
      <c r="N4667" s="1">
        <v>44.052377384917897</v>
      </c>
      <c r="O4667" s="1">
        <v>-81.665805706755705</v>
      </c>
      <c r="Q4667" s="1" t="s">
        <v>3207</v>
      </c>
      <c r="R4667" s="1" t="s">
        <v>22</v>
      </c>
    </row>
    <row r="4668" spans="1:18" hidden="1" x14ac:dyDescent="0.3">
      <c r="A4668" s="1" t="s">
        <v>2941</v>
      </c>
      <c r="B4668" s="1" t="s">
        <v>2941</v>
      </c>
      <c r="C4668" s="1" t="s">
        <v>3203</v>
      </c>
      <c r="D4668" s="1">
        <v>76</v>
      </c>
      <c r="E4668" s="1" t="s">
        <v>3215</v>
      </c>
      <c r="F4668" s="1">
        <v>10</v>
      </c>
      <c r="G4668" s="1" t="str">
        <f t="shared" si="175"/>
        <v>10/38</v>
      </c>
      <c r="H4668" s="1">
        <v>2000</v>
      </c>
      <c r="I4668" s="1">
        <v>82</v>
      </c>
      <c r="J4668" s="1">
        <v>78</v>
      </c>
      <c r="K4668" s="1" t="s">
        <v>56</v>
      </c>
      <c r="L4668" s="1" t="s">
        <v>2540</v>
      </c>
      <c r="M4668" s="1">
        <v>2007</v>
      </c>
      <c r="N4668" s="1">
        <v>44.052067775503403</v>
      </c>
      <c r="O4668" s="1">
        <v>-81.655966136949402</v>
      </c>
      <c r="Q4668" s="1" t="s">
        <v>3207</v>
      </c>
      <c r="R4668" s="1" t="s">
        <v>22</v>
      </c>
    </row>
    <row r="4669" spans="1:18" hidden="1" x14ac:dyDescent="0.3">
      <c r="A4669" s="1" t="s">
        <v>2941</v>
      </c>
      <c r="B4669" s="1" t="s">
        <v>2941</v>
      </c>
      <c r="C4669" s="1" t="s">
        <v>3203</v>
      </c>
      <c r="D4669" s="1">
        <v>76</v>
      </c>
      <c r="E4669" s="1" t="s">
        <v>3216</v>
      </c>
      <c r="F4669" s="1">
        <v>11</v>
      </c>
      <c r="G4669" s="1" t="str">
        <f t="shared" si="175"/>
        <v>11/38</v>
      </c>
      <c r="H4669" s="1">
        <v>2000</v>
      </c>
      <c r="I4669" s="1">
        <v>82</v>
      </c>
      <c r="J4669" s="1">
        <v>78</v>
      </c>
      <c r="K4669" s="1" t="s">
        <v>56</v>
      </c>
      <c r="L4669" s="1" t="s">
        <v>2540</v>
      </c>
      <c r="M4669" s="1">
        <v>2007</v>
      </c>
      <c r="N4669" s="1">
        <v>44.0461832448403</v>
      </c>
      <c r="O4669" s="1">
        <v>-81.657368955930906</v>
      </c>
      <c r="Q4669" s="1" t="s">
        <v>3207</v>
      </c>
      <c r="R4669" s="1" t="s">
        <v>22</v>
      </c>
    </row>
    <row r="4670" spans="1:18" hidden="1" x14ac:dyDescent="0.3">
      <c r="A4670" s="1" t="s">
        <v>2941</v>
      </c>
      <c r="B4670" s="1" t="s">
        <v>2941</v>
      </c>
      <c r="C4670" s="1" t="s">
        <v>3203</v>
      </c>
      <c r="D4670" s="1">
        <v>76</v>
      </c>
      <c r="E4670" s="1" t="s">
        <v>3217</v>
      </c>
      <c r="F4670" s="1">
        <v>12</v>
      </c>
      <c r="G4670" s="1" t="str">
        <f t="shared" si="175"/>
        <v>12/38</v>
      </c>
      <c r="H4670" s="1">
        <v>2000</v>
      </c>
      <c r="I4670" s="1">
        <v>82</v>
      </c>
      <c r="J4670" s="1">
        <v>78</v>
      </c>
      <c r="K4670" s="1" t="s">
        <v>56</v>
      </c>
      <c r="L4670" s="1" t="s">
        <v>2540</v>
      </c>
      <c r="M4670" s="1">
        <v>2007</v>
      </c>
      <c r="N4670" s="1">
        <v>44.047737462513098</v>
      </c>
      <c r="O4670" s="1">
        <v>-81.647811763890004</v>
      </c>
      <c r="Q4670" s="1" t="s">
        <v>3207</v>
      </c>
      <c r="R4670" s="1" t="s">
        <v>22</v>
      </c>
    </row>
    <row r="4671" spans="1:18" hidden="1" x14ac:dyDescent="0.3">
      <c r="A4671" s="1" t="s">
        <v>2941</v>
      </c>
      <c r="B4671" s="1" t="s">
        <v>2941</v>
      </c>
      <c r="C4671" s="1" t="s">
        <v>3203</v>
      </c>
      <c r="D4671" s="1">
        <v>76</v>
      </c>
      <c r="E4671" s="1" t="s">
        <v>3218</v>
      </c>
      <c r="F4671" s="1">
        <v>13</v>
      </c>
      <c r="G4671" s="1" t="str">
        <f t="shared" si="175"/>
        <v>13/38</v>
      </c>
      <c r="H4671" s="1">
        <v>2000</v>
      </c>
      <c r="I4671" s="1">
        <v>82</v>
      </c>
      <c r="J4671" s="1">
        <v>78</v>
      </c>
      <c r="K4671" s="1" t="s">
        <v>56</v>
      </c>
      <c r="L4671" s="1" t="s">
        <v>2540</v>
      </c>
      <c r="M4671" s="1">
        <v>2007</v>
      </c>
      <c r="N4671" s="1">
        <v>44.0429050686202</v>
      </c>
      <c r="O4671" s="1">
        <v>-81.639393423077905</v>
      </c>
      <c r="Q4671" s="1" t="s">
        <v>3207</v>
      </c>
      <c r="R4671" s="1" t="s">
        <v>22</v>
      </c>
    </row>
    <row r="4672" spans="1:18" hidden="1" x14ac:dyDescent="0.3">
      <c r="A4672" s="1" t="s">
        <v>2941</v>
      </c>
      <c r="B4672" s="1" t="s">
        <v>2941</v>
      </c>
      <c r="C4672" s="1" t="s">
        <v>3203</v>
      </c>
      <c r="D4672" s="1">
        <v>76</v>
      </c>
      <c r="E4672" s="1" t="s">
        <v>3219</v>
      </c>
      <c r="F4672" s="1">
        <v>14</v>
      </c>
      <c r="G4672" s="1" t="str">
        <f t="shared" si="175"/>
        <v>14/38</v>
      </c>
      <c r="H4672" s="1">
        <v>2000</v>
      </c>
      <c r="I4672" s="1">
        <v>82</v>
      </c>
      <c r="J4672" s="1">
        <v>78</v>
      </c>
      <c r="K4672" s="1" t="s">
        <v>56</v>
      </c>
      <c r="L4672" s="1" t="s">
        <v>2540</v>
      </c>
      <c r="M4672" s="1">
        <v>2007</v>
      </c>
      <c r="N4672" s="1">
        <v>44.038036363344503</v>
      </c>
      <c r="O4672" s="1">
        <v>-81.631011987495398</v>
      </c>
      <c r="Q4672" s="1" t="s">
        <v>3207</v>
      </c>
      <c r="R4672" s="1" t="s">
        <v>22</v>
      </c>
    </row>
    <row r="4673" spans="1:18" hidden="1" x14ac:dyDescent="0.3">
      <c r="A4673" s="1" t="s">
        <v>2941</v>
      </c>
      <c r="B4673" s="1" t="s">
        <v>2941</v>
      </c>
      <c r="C4673" s="1" t="s">
        <v>3203</v>
      </c>
      <c r="D4673" s="1">
        <v>76</v>
      </c>
      <c r="E4673" s="1" t="s">
        <v>3220</v>
      </c>
      <c r="F4673" s="1">
        <v>15</v>
      </c>
      <c r="G4673" s="1" t="str">
        <f t="shared" si="175"/>
        <v>15/38</v>
      </c>
      <c r="H4673" s="1">
        <v>2000</v>
      </c>
      <c r="I4673" s="1">
        <v>82</v>
      </c>
      <c r="J4673" s="1">
        <v>78</v>
      </c>
      <c r="K4673" s="1" t="s">
        <v>56</v>
      </c>
      <c r="L4673" s="1" t="s">
        <v>2540</v>
      </c>
      <c r="M4673" s="1">
        <v>2007</v>
      </c>
      <c r="N4673" s="1">
        <v>44.035588132304603</v>
      </c>
      <c r="O4673" s="1">
        <v>-81.625000601213102</v>
      </c>
      <c r="Q4673" s="1" t="s">
        <v>3207</v>
      </c>
      <c r="R4673" s="1" t="s">
        <v>22</v>
      </c>
    </row>
    <row r="4674" spans="1:18" hidden="1" x14ac:dyDescent="0.3">
      <c r="A4674" s="1" t="s">
        <v>2941</v>
      </c>
      <c r="B4674" s="1" t="s">
        <v>2941</v>
      </c>
      <c r="C4674" s="1" t="s">
        <v>3203</v>
      </c>
      <c r="D4674" s="1">
        <v>76</v>
      </c>
      <c r="E4674" s="1" t="s">
        <v>3221</v>
      </c>
      <c r="F4674" s="1">
        <v>16</v>
      </c>
      <c r="G4674" s="1" t="str">
        <f t="shared" si="175"/>
        <v>16/38</v>
      </c>
      <c r="H4674" s="1">
        <v>2000</v>
      </c>
      <c r="I4674" s="1">
        <v>82</v>
      </c>
      <c r="J4674" s="1">
        <v>78</v>
      </c>
      <c r="K4674" s="1" t="s">
        <v>56</v>
      </c>
      <c r="L4674" s="1" t="s">
        <v>2540</v>
      </c>
      <c r="M4674" s="1">
        <v>2007</v>
      </c>
      <c r="N4674" s="1">
        <v>44.052381930090498</v>
      </c>
      <c r="O4674" s="1">
        <v>-81.600848068198303</v>
      </c>
      <c r="Q4674" s="1" t="s">
        <v>3207</v>
      </c>
      <c r="R4674" s="1" t="s">
        <v>22</v>
      </c>
    </row>
    <row r="4675" spans="1:18" hidden="1" x14ac:dyDescent="0.3">
      <c r="A4675" s="1" t="s">
        <v>2941</v>
      </c>
      <c r="B4675" s="1" t="s">
        <v>2941</v>
      </c>
      <c r="C4675" s="1" t="s">
        <v>3203</v>
      </c>
      <c r="D4675" s="1">
        <v>76</v>
      </c>
      <c r="E4675" s="1" t="s">
        <v>3222</v>
      </c>
      <c r="F4675" s="1">
        <v>17</v>
      </c>
      <c r="G4675" s="1" t="str">
        <f t="shared" si="175"/>
        <v>17/38</v>
      </c>
      <c r="H4675" s="1">
        <v>2000</v>
      </c>
      <c r="I4675" s="1">
        <v>82</v>
      </c>
      <c r="J4675" s="1">
        <v>78</v>
      </c>
      <c r="K4675" s="1" t="s">
        <v>56</v>
      </c>
      <c r="L4675" s="1" t="s">
        <v>2540</v>
      </c>
      <c r="M4675" s="1">
        <v>2007</v>
      </c>
      <c r="N4675" s="1">
        <v>44.053039102876902</v>
      </c>
      <c r="O4675" s="1">
        <v>-81.609105991219096</v>
      </c>
      <c r="Q4675" s="1" t="s">
        <v>3207</v>
      </c>
      <c r="R4675" s="1" t="s">
        <v>22</v>
      </c>
    </row>
    <row r="4676" spans="1:18" hidden="1" x14ac:dyDescent="0.3">
      <c r="A4676" s="1" t="s">
        <v>2941</v>
      </c>
      <c r="B4676" s="1" t="s">
        <v>2941</v>
      </c>
      <c r="C4676" s="1" t="s">
        <v>3203</v>
      </c>
      <c r="D4676" s="1">
        <v>76</v>
      </c>
      <c r="E4676" s="1" t="s">
        <v>3223</v>
      </c>
      <c r="F4676" s="1">
        <v>18</v>
      </c>
      <c r="G4676" s="1" t="str">
        <f t="shared" si="175"/>
        <v>18/38</v>
      </c>
      <c r="H4676" s="1">
        <v>2000</v>
      </c>
      <c r="I4676" s="1">
        <v>82</v>
      </c>
      <c r="J4676" s="1">
        <v>78</v>
      </c>
      <c r="K4676" s="1" t="s">
        <v>56</v>
      </c>
      <c r="L4676" s="1" t="s">
        <v>2540</v>
      </c>
      <c r="M4676" s="1">
        <v>2007</v>
      </c>
      <c r="N4676" s="1">
        <v>44.058634742358301</v>
      </c>
      <c r="O4676" s="1">
        <v>-81.615318105046796</v>
      </c>
      <c r="Q4676" s="1" t="s">
        <v>3207</v>
      </c>
      <c r="R4676" s="1" t="s">
        <v>22</v>
      </c>
    </row>
    <row r="4677" spans="1:18" hidden="1" x14ac:dyDescent="0.3">
      <c r="A4677" s="1" t="s">
        <v>2941</v>
      </c>
      <c r="B4677" s="1" t="s">
        <v>2941</v>
      </c>
      <c r="C4677" s="1" t="s">
        <v>3203</v>
      </c>
      <c r="D4677" s="1">
        <v>76</v>
      </c>
      <c r="E4677" s="1" t="s">
        <v>3224</v>
      </c>
      <c r="F4677" s="1">
        <v>19</v>
      </c>
      <c r="G4677" s="1" t="str">
        <f t="shared" si="175"/>
        <v>19/38</v>
      </c>
      <c r="H4677" s="1">
        <v>2000</v>
      </c>
      <c r="I4677" s="1">
        <v>82</v>
      </c>
      <c r="J4677" s="1">
        <v>78</v>
      </c>
      <c r="K4677" s="1" t="s">
        <v>56</v>
      </c>
      <c r="L4677" s="1" t="s">
        <v>2540</v>
      </c>
      <c r="M4677" s="1">
        <v>2007</v>
      </c>
      <c r="N4677" s="1">
        <v>44.060527682084</v>
      </c>
      <c r="O4677" s="1">
        <v>-81.624572741128105</v>
      </c>
      <c r="Q4677" s="1" t="s">
        <v>3207</v>
      </c>
      <c r="R4677" s="1" t="s">
        <v>22</v>
      </c>
    </row>
    <row r="4678" spans="1:18" hidden="1" x14ac:dyDescent="0.3">
      <c r="A4678" s="1" t="s">
        <v>2941</v>
      </c>
      <c r="B4678" s="1" t="s">
        <v>2941</v>
      </c>
      <c r="C4678" s="1" t="s">
        <v>3203</v>
      </c>
      <c r="D4678" s="1">
        <v>76</v>
      </c>
      <c r="E4678" s="1" t="s">
        <v>3225</v>
      </c>
      <c r="F4678" s="1">
        <v>20</v>
      </c>
      <c r="G4678" s="1" t="str">
        <f t="shared" si="175"/>
        <v>20/38</v>
      </c>
      <c r="H4678" s="1">
        <v>2000</v>
      </c>
      <c r="I4678" s="1">
        <v>82</v>
      </c>
      <c r="J4678" s="1">
        <v>78</v>
      </c>
      <c r="K4678" s="1" t="s">
        <v>56</v>
      </c>
      <c r="L4678" s="1" t="s">
        <v>2540</v>
      </c>
      <c r="M4678" s="1">
        <v>2007</v>
      </c>
      <c r="N4678" s="1">
        <v>44.0622845252215</v>
      </c>
      <c r="O4678" s="1">
        <v>-81.631993109771201</v>
      </c>
      <c r="Q4678" s="1" t="s">
        <v>3207</v>
      </c>
      <c r="R4678" s="1" t="s">
        <v>22</v>
      </c>
    </row>
    <row r="4679" spans="1:18" hidden="1" x14ac:dyDescent="0.3">
      <c r="A4679" s="1" t="s">
        <v>2941</v>
      </c>
      <c r="B4679" s="1" t="s">
        <v>2941</v>
      </c>
      <c r="C4679" s="1" t="s">
        <v>3203</v>
      </c>
      <c r="D4679" s="1">
        <v>76</v>
      </c>
      <c r="E4679" s="1" t="s">
        <v>3226</v>
      </c>
      <c r="F4679" s="1">
        <v>21</v>
      </c>
      <c r="G4679" s="1" t="str">
        <f t="shared" si="175"/>
        <v>21/38</v>
      </c>
      <c r="H4679" s="1">
        <v>2000</v>
      </c>
      <c r="I4679" s="1">
        <v>82</v>
      </c>
      <c r="J4679" s="1">
        <v>78</v>
      </c>
      <c r="K4679" s="1" t="s">
        <v>56</v>
      </c>
      <c r="L4679" s="1" t="s">
        <v>2540</v>
      </c>
      <c r="M4679" s="1">
        <v>2007</v>
      </c>
      <c r="N4679" s="1">
        <v>44.064024518615703</v>
      </c>
      <c r="O4679" s="1">
        <v>-81.6397375603933</v>
      </c>
      <c r="Q4679" s="1" t="s">
        <v>3207</v>
      </c>
      <c r="R4679" s="1" t="s">
        <v>22</v>
      </c>
    </row>
    <row r="4680" spans="1:18" hidden="1" x14ac:dyDescent="0.3">
      <c r="A4680" s="1" t="s">
        <v>2941</v>
      </c>
      <c r="B4680" s="1" t="s">
        <v>2941</v>
      </c>
      <c r="C4680" s="1" t="s">
        <v>3203</v>
      </c>
      <c r="D4680" s="1">
        <v>76</v>
      </c>
      <c r="E4680" s="1" t="s">
        <v>3227</v>
      </c>
      <c r="F4680" s="1">
        <v>22</v>
      </c>
      <c r="G4680" s="1" t="str">
        <f t="shared" si="175"/>
        <v>22/38</v>
      </c>
      <c r="H4680" s="1">
        <v>2000</v>
      </c>
      <c r="I4680" s="1">
        <v>82</v>
      </c>
      <c r="J4680" s="1">
        <v>78</v>
      </c>
      <c r="K4680" s="1" t="s">
        <v>56</v>
      </c>
      <c r="L4680" s="1" t="s">
        <v>2540</v>
      </c>
      <c r="M4680" s="1">
        <v>2007</v>
      </c>
      <c r="N4680" s="1">
        <v>44.067007085794401</v>
      </c>
      <c r="O4680" s="1">
        <v>-81.647337485629393</v>
      </c>
      <c r="Q4680" s="1" t="s">
        <v>3207</v>
      </c>
      <c r="R4680" s="1" t="s">
        <v>22</v>
      </c>
    </row>
    <row r="4681" spans="1:18" hidden="1" x14ac:dyDescent="0.3">
      <c r="A4681" s="1" t="s">
        <v>2941</v>
      </c>
      <c r="B4681" s="1" t="s">
        <v>2941</v>
      </c>
      <c r="C4681" s="1" t="s">
        <v>3203</v>
      </c>
      <c r="D4681" s="1">
        <v>76</v>
      </c>
      <c r="E4681" s="1" t="s">
        <v>3228</v>
      </c>
      <c r="F4681" s="1">
        <v>23</v>
      </c>
      <c r="G4681" s="1" t="str">
        <f t="shared" si="175"/>
        <v>23/38</v>
      </c>
      <c r="H4681" s="1">
        <v>2000</v>
      </c>
      <c r="I4681" s="1">
        <v>82</v>
      </c>
      <c r="J4681" s="1">
        <v>78</v>
      </c>
      <c r="K4681" s="1" t="s">
        <v>56</v>
      </c>
      <c r="L4681" s="1" t="s">
        <v>2540</v>
      </c>
      <c r="M4681" s="1">
        <v>2007</v>
      </c>
      <c r="N4681" s="1">
        <v>44.068275717421798</v>
      </c>
      <c r="O4681" s="1">
        <v>-81.651293937750395</v>
      </c>
      <c r="Q4681" s="1" t="s">
        <v>3207</v>
      </c>
      <c r="R4681" s="1" t="s">
        <v>22</v>
      </c>
    </row>
    <row r="4682" spans="1:18" hidden="1" x14ac:dyDescent="0.3">
      <c r="A4682" s="1" t="s">
        <v>2941</v>
      </c>
      <c r="B4682" s="1" t="s">
        <v>2941</v>
      </c>
      <c r="C4682" s="1" t="s">
        <v>3203</v>
      </c>
      <c r="D4682" s="1">
        <v>76</v>
      </c>
      <c r="E4682" s="1" t="s">
        <v>3229</v>
      </c>
      <c r="F4682" s="1">
        <v>24</v>
      </c>
      <c r="G4682" s="1" t="str">
        <f t="shared" si="175"/>
        <v>24/38</v>
      </c>
      <c r="H4682" s="1">
        <v>2000</v>
      </c>
      <c r="I4682" s="1">
        <v>82</v>
      </c>
      <c r="J4682" s="1">
        <v>78</v>
      </c>
      <c r="K4682" s="1" t="s">
        <v>56</v>
      </c>
      <c r="L4682" s="1" t="s">
        <v>2540</v>
      </c>
      <c r="M4682" s="1">
        <v>2007</v>
      </c>
      <c r="N4682" s="1">
        <v>44.069040186718198</v>
      </c>
      <c r="O4682" s="1">
        <v>-81.656213573016004</v>
      </c>
      <c r="Q4682" s="1" t="s">
        <v>3207</v>
      </c>
      <c r="R4682" s="1" t="s">
        <v>22</v>
      </c>
    </row>
    <row r="4683" spans="1:18" hidden="1" x14ac:dyDescent="0.3">
      <c r="A4683" s="1" t="s">
        <v>2941</v>
      </c>
      <c r="B4683" s="1" t="s">
        <v>2941</v>
      </c>
      <c r="C4683" s="1" t="s">
        <v>3203</v>
      </c>
      <c r="D4683" s="1">
        <v>76</v>
      </c>
      <c r="E4683" s="1" t="s">
        <v>3230</v>
      </c>
      <c r="F4683" s="1">
        <v>25</v>
      </c>
      <c r="G4683" s="1" t="str">
        <f t="shared" si="175"/>
        <v>25/38</v>
      </c>
      <c r="H4683" s="1">
        <v>2000</v>
      </c>
      <c r="I4683" s="1">
        <v>82</v>
      </c>
      <c r="J4683" s="1">
        <v>78</v>
      </c>
      <c r="K4683" s="1" t="s">
        <v>56</v>
      </c>
      <c r="L4683" s="1" t="s">
        <v>2540</v>
      </c>
      <c r="M4683" s="1">
        <v>2007</v>
      </c>
      <c r="N4683" s="1">
        <v>44.073233118821797</v>
      </c>
      <c r="O4683" s="1">
        <v>-81.655295846251903</v>
      </c>
      <c r="Q4683" s="1" t="s">
        <v>3207</v>
      </c>
      <c r="R4683" s="1" t="s">
        <v>22</v>
      </c>
    </row>
    <row r="4684" spans="1:18" hidden="1" x14ac:dyDescent="0.3">
      <c r="A4684" s="1" t="s">
        <v>2941</v>
      </c>
      <c r="B4684" s="1" t="s">
        <v>2941</v>
      </c>
      <c r="C4684" s="1" t="s">
        <v>3203</v>
      </c>
      <c r="D4684" s="1">
        <v>76</v>
      </c>
      <c r="E4684" s="1" t="s">
        <v>3231</v>
      </c>
      <c r="F4684" s="1">
        <v>26</v>
      </c>
      <c r="G4684" s="1" t="str">
        <f t="shared" si="175"/>
        <v>26/38</v>
      </c>
      <c r="H4684" s="1">
        <v>2000</v>
      </c>
      <c r="I4684" s="1">
        <v>82</v>
      </c>
      <c r="J4684" s="1">
        <v>78</v>
      </c>
      <c r="K4684" s="1" t="s">
        <v>56</v>
      </c>
      <c r="L4684" s="1" t="s">
        <v>2540</v>
      </c>
      <c r="M4684" s="1">
        <v>2007</v>
      </c>
      <c r="N4684" s="1">
        <v>44.074856712529801</v>
      </c>
      <c r="O4684" s="1">
        <v>-81.664396531165494</v>
      </c>
      <c r="Q4684" s="1" t="s">
        <v>3207</v>
      </c>
      <c r="R4684" s="1" t="s">
        <v>22</v>
      </c>
    </row>
    <row r="4685" spans="1:18" hidden="1" x14ac:dyDescent="0.3">
      <c r="A4685" s="1" t="s">
        <v>2941</v>
      </c>
      <c r="B4685" s="1" t="s">
        <v>2941</v>
      </c>
      <c r="C4685" s="1" t="s">
        <v>3203</v>
      </c>
      <c r="D4685" s="1">
        <v>76</v>
      </c>
      <c r="E4685" s="1" t="s">
        <v>3232</v>
      </c>
      <c r="F4685" s="1">
        <v>27</v>
      </c>
      <c r="G4685" s="1" t="str">
        <f t="shared" si="175"/>
        <v>27/38</v>
      </c>
      <c r="H4685" s="1">
        <v>2000</v>
      </c>
      <c r="I4685" s="1">
        <v>82</v>
      </c>
      <c r="J4685" s="1">
        <v>78</v>
      </c>
      <c r="K4685" s="1" t="s">
        <v>56</v>
      </c>
      <c r="L4685" s="1" t="s">
        <v>2540</v>
      </c>
      <c r="M4685" s="1">
        <v>2007</v>
      </c>
      <c r="N4685" s="1">
        <v>44.075224498396899</v>
      </c>
      <c r="O4685" s="1">
        <v>-81.670000282826294</v>
      </c>
      <c r="Q4685" s="1" t="s">
        <v>3207</v>
      </c>
      <c r="R4685" s="1" t="s">
        <v>22</v>
      </c>
    </row>
    <row r="4686" spans="1:18" hidden="1" x14ac:dyDescent="0.3">
      <c r="A4686" s="1" t="s">
        <v>2941</v>
      </c>
      <c r="B4686" s="1" t="s">
        <v>2941</v>
      </c>
      <c r="C4686" s="1" t="s">
        <v>3203</v>
      </c>
      <c r="D4686" s="1">
        <v>76</v>
      </c>
      <c r="E4686" s="1" t="s">
        <v>3233</v>
      </c>
      <c r="F4686" s="1">
        <v>28</v>
      </c>
      <c r="G4686" s="1" t="str">
        <f t="shared" si="175"/>
        <v>28/38</v>
      </c>
      <c r="H4686" s="1">
        <v>2000</v>
      </c>
      <c r="I4686" s="1">
        <v>82</v>
      </c>
      <c r="J4686" s="1">
        <v>78</v>
      </c>
      <c r="K4686" s="1" t="s">
        <v>56</v>
      </c>
      <c r="L4686" s="1" t="s">
        <v>2540</v>
      </c>
      <c r="M4686" s="1">
        <v>2007</v>
      </c>
      <c r="N4686" s="1">
        <v>44.083310784528003</v>
      </c>
      <c r="O4686" s="1">
        <v>-81.678903505344707</v>
      </c>
      <c r="Q4686" s="1" t="s">
        <v>3207</v>
      </c>
      <c r="R4686" s="1" t="s">
        <v>22</v>
      </c>
    </row>
    <row r="4687" spans="1:18" hidden="1" x14ac:dyDescent="0.3">
      <c r="A4687" s="1" t="s">
        <v>2941</v>
      </c>
      <c r="B4687" s="1" t="s">
        <v>2941</v>
      </c>
      <c r="C4687" s="1" t="s">
        <v>3203</v>
      </c>
      <c r="D4687" s="1">
        <v>76</v>
      </c>
      <c r="E4687" s="1" t="s">
        <v>3234</v>
      </c>
      <c r="F4687" s="1">
        <v>29</v>
      </c>
      <c r="G4687" s="1" t="str">
        <f t="shared" si="175"/>
        <v>29/38</v>
      </c>
      <c r="H4687" s="1">
        <v>2000</v>
      </c>
      <c r="I4687" s="1">
        <v>82</v>
      </c>
      <c r="J4687" s="1">
        <v>78</v>
      </c>
      <c r="K4687" s="1" t="s">
        <v>56</v>
      </c>
      <c r="L4687" s="1" t="s">
        <v>2540</v>
      </c>
      <c r="M4687" s="1">
        <v>2007</v>
      </c>
      <c r="N4687" s="1">
        <v>44.083517058113003</v>
      </c>
      <c r="O4687" s="1">
        <v>-81.682666007390793</v>
      </c>
      <c r="Q4687" s="1" t="s">
        <v>3207</v>
      </c>
      <c r="R4687" s="1" t="s">
        <v>22</v>
      </c>
    </row>
    <row r="4688" spans="1:18" hidden="1" x14ac:dyDescent="0.3">
      <c r="A4688" s="1" t="s">
        <v>2941</v>
      </c>
      <c r="B4688" s="1" t="s">
        <v>2941</v>
      </c>
      <c r="C4688" s="1" t="s">
        <v>3203</v>
      </c>
      <c r="D4688" s="1">
        <v>76</v>
      </c>
      <c r="E4688" s="1" t="s">
        <v>3235</v>
      </c>
      <c r="F4688" s="1">
        <v>30</v>
      </c>
      <c r="G4688" s="1" t="str">
        <f t="shared" si="175"/>
        <v>30/38</v>
      </c>
      <c r="H4688" s="1">
        <v>2000</v>
      </c>
      <c r="I4688" s="1">
        <v>82</v>
      </c>
      <c r="J4688" s="1">
        <v>78</v>
      </c>
      <c r="K4688" s="1" t="s">
        <v>56</v>
      </c>
      <c r="L4688" s="1" t="s">
        <v>2540</v>
      </c>
      <c r="M4688" s="1">
        <v>2007</v>
      </c>
      <c r="N4688" s="1">
        <v>44.093324276509698</v>
      </c>
      <c r="O4688" s="1">
        <v>-81.663766047928107</v>
      </c>
      <c r="Q4688" s="1" t="s">
        <v>3207</v>
      </c>
      <c r="R4688" s="1" t="s">
        <v>22</v>
      </c>
    </row>
    <row r="4689" spans="1:18" hidden="1" x14ac:dyDescent="0.3">
      <c r="A4689" s="1" t="s">
        <v>2941</v>
      </c>
      <c r="B4689" s="1" t="s">
        <v>2941</v>
      </c>
      <c r="C4689" s="1" t="s">
        <v>3203</v>
      </c>
      <c r="D4689" s="1">
        <v>76</v>
      </c>
      <c r="E4689" s="1" t="s">
        <v>3236</v>
      </c>
      <c r="F4689" s="1">
        <v>31</v>
      </c>
      <c r="G4689" s="1" t="str">
        <f t="shared" si="175"/>
        <v>31/38</v>
      </c>
      <c r="H4689" s="1">
        <v>2000</v>
      </c>
      <c r="I4689" s="1">
        <v>82</v>
      </c>
      <c r="J4689" s="1">
        <v>78</v>
      </c>
      <c r="K4689" s="1" t="s">
        <v>56</v>
      </c>
      <c r="L4689" s="1" t="s">
        <v>2540</v>
      </c>
      <c r="M4689" s="1">
        <v>2007</v>
      </c>
      <c r="N4689" s="1">
        <v>44.095520807305398</v>
      </c>
      <c r="O4689" s="1">
        <v>-81.656034952222697</v>
      </c>
      <c r="Q4689" s="1" t="s">
        <v>3207</v>
      </c>
      <c r="R4689" s="1" t="s">
        <v>22</v>
      </c>
    </row>
    <row r="4690" spans="1:18" hidden="1" x14ac:dyDescent="0.3">
      <c r="A4690" s="1" t="s">
        <v>2941</v>
      </c>
      <c r="B4690" s="1" t="s">
        <v>2941</v>
      </c>
      <c r="C4690" s="1" t="s">
        <v>3203</v>
      </c>
      <c r="D4690" s="1">
        <v>76</v>
      </c>
      <c r="E4690" s="1" t="s">
        <v>3237</v>
      </c>
      <c r="F4690" s="1">
        <v>32</v>
      </c>
      <c r="G4690" s="1" t="str">
        <f t="shared" si="175"/>
        <v>32/38</v>
      </c>
      <c r="H4690" s="1">
        <v>2000</v>
      </c>
      <c r="I4690" s="1">
        <v>82</v>
      </c>
      <c r="J4690" s="1">
        <v>78</v>
      </c>
      <c r="K4690" s="1" t="s">
        <v>56</v>
      </c>
      <c r="L4690" s="1" t="s">
        <v>2540</v>
      </c>
      <c r="M4690" s="1">
        <v>2007</v>
      </c>
      <c r="N4690" s="1">
        <v>44.091491274732398</v>
      </c>
      <c r="O4690" s="1">
        <v>-81.658243682785098</v>
      </c>
      <c r="Q4690" s="1" t="s">
        <v>3207</v>
      </c>
      <c r="R4690" s="1" t="s">
        <v>22</v>
      </c>
    </row>
    <row r="4691" spans="1:18" hidden="1" x14ac:dyDescent="0.3">
      <c r="A4691" s="1" t="s">
        <v>2941</v>
      </c>
      <c r="B4691" s="1" t="s">
        <v>2941</v>
      </c>
      <c r="C4691" s="1" t="s">
        <v>3203</v>
      </c>
      <c r="D4691" s="1">
        <v>76</v>
      </c>
      <c r="E4691" s="1" t="s">
        <v>3238</v>
      </c>
      <c r="F4691" s="1">
        <v>33</v>
      </c>
      <c r="G4691" s="1" t="str">
        <f t="shared" si="175"/>
        <v>33/38</v>
      </c>
      <c r="H4691" s="1">
        <v>2000</v>
      </c>
      <c r="I4691" s="1">
        <v>82</v>
      </c>
      <c r="J4691" s="1">
        <v>78</v>
      </c>
      <c r="K4691" s="1" t="s">
        <v>56</v>
      </c>
      <c r="L4691" s="1" t="s">
        <v>2540</v>
      </c>
      <c r="M4691" s="1">
        <v>2007</v>
      </c>
      <c r="N4691" s="1">
        <v>44.090505347456201</v>
      </c>
      <c r="O4691" s="1">
        <v>-81.654080343107594</v>
      </c>
      <c r="Q4691" s="1" t="s">
        <v>3207</v>
      </c>
      <c r="R4691" s="1" t="s">
        <v>22</v>
      </c>
    </row>
    <row r="4692" spans="1:18" hidden="1" x14ac:dyDescent="0.3">
      <c r="A4692" s="1" t="s">
        <v>2941</v>
      </c>
      <c r="B4692" s="1" t="s">
        <v>2941</v>
      </c>
      <c r="C4692" s="1" t="s">
        <v>3203</v>
      </c>
      <c r="D4692" s="1">
        <v>76</v>
      </c>
      <c r="E4692" s="1" t="s">
        <v>3239</v>
      </c>
      <c r="F4692" s="1">
        <v>34</v>
      </c>
      <c r="G4692" s="1" t="str">
        <f t="shared" si="175"/>
        <v>34/38</v>
      </c>
      <c r="H4692" s="1">
        <v>2000</v>
      </c>
      <c r="I4692" s="1">
        <v>82</v>
      </c>
      <c r="J4692" s="1">
        <v>78</v>
      </c>
      <c r="K4692" s="1" t="s">
        <v>56</v>
      </c>
      <c r="L4692" s="1" t="s">
        <v>2540</v>
      </c>
      <c r="M4692" s="1">
        <v>2007</v>
      </c>
      <c r="N4692" s="1">
        <v>44.092140134733697</v>
      </c>
      <c r="O4692" s="1">
        <v>-81.650767131832396</v>
      </c>
      <c r="Q4692" s="1" t="s">
        <v>3207</v>
      </c>
      <c r="R4692" s="1" t="s">
        <v>22</v>
      </c>
    </row>
    <row r="4693" spans="1:18" hidden="1" x14ac:dyDescent="0.3">
      <c r="A4693" s="1" t="s">
        <v>2941</v>
      </c>
      <c r="B4693" s="1" t="s">
        <v>2941</v>
      </c>
      <c r="C4693" s="1" t="s">
        <v>3203</v>
      </c>
      <c r="D4693" s="1">
        <v>76</v>
      </c>
      <c r="E4693" s="1" t="s">
        <v>3240</v>
      </c>
      <c r="F4693" s="1">
        <v>35</v>
      </c>
      <c r="G4693" s="1" t="str">
        <f t="shared" si="175"/>
        <v>35/38</v>
      </c>
      <c r="H4693" s="1">
        <v>2000</v>
      </c>
      <c r="I4693" s="1">
        <v>82</v>
      </c>
      <c r="J4693" s="1">
        <v>78</v>
      </c>
      <c r="K4693" s="1" t="s">
        <v>56</v>
      </c>
      <c r="L4693" s="1" t="s">
        <v>2540</v>
      </c>
      <c r="M4693" s="1">
        <v>2007</v>
      </c>
      <c r="N4693" s="1">
        <v>44.0790282763977</v>
      </c>
      <c r="O4693" s="1">
        <v>-81.628480127638994</v>
      </c>
      <c r="Q4693" s="1" t="s">
        <v>3207</v>
      </c>
      <c r="R4693" s="1" t="s">
        <v>22</v>
      </c>
    </row>
    <row r="4694" spans="1:18" hidden="1" x14ac:dyDescent="0.3">
      <c r="A4694" s="1" t="s">
        <v>2941</v>
      </c>
      <c r="B4694" s="1" t="s">
        <v>2941</v>
      </c>
      <c r="C4694" s="1" t="s">
        <v>3203</v>
      </c>
      <c r="D4694" s="1">
        <v>76</v>
      </c>
      <c r="E4694" s="1" t="s">
        <v>3241</v>
      </c>
      <c r="F4694" s="1">
        <v>36</v>
      </c>
      <c r="G4694" s="1" t="str">
        <f t="shared" si="175"/>
        <v>36/38</v>
      </c>
      <c r="H4694" s="1">
        <v>2000</v>
      </c>
      <c r="I4694" s="1">
        <v>82</v>
      </c>
      <c r="J4694" s="1">
        <v>78</v>
      </c>
      <c r="K4694" s="1" t="s">
        <v>56</v>
      </c>
      <c r="L4694" s="1" t="s">
        <v>2540</v>
      </c>
      <c r="M4694" s="1">
        <v>2007</v>
      </c>
      <c r="N4694" s="1">
        <v>44.075610247280203</v>
      </c>
      <c r="O4694" s="1">
        <v>-81.619430996019005</v>
      </c>
      <c r="Q4694" s="1" t="s">
        <v>3207</v>
      </c>
      <c r="R4694" s="1" t="s">
        <v>22</v>
      </c>
    </row>
    <row r="4695" spans="1:18" hidden="1" x14ac:dyDescent="0.3">
      <c r="A4695" s="1" t="s">
        <v>2941</v>
      </c>
      <c r="B4695" s="1" t="s">
        <v>2941</v>
      </c>
      <c r="C4695" s="1" t="s">
        <v>3203</v>
      </c>
      <c r="D4695" s="1">
        <v>76</v>
      </c>
      <c r="E4695" s="1" t="s">
        <v>3242</v>
      </c>
      <c r="F4695" s="1">
        <v>37</v>
      </c>
      <c r="G4695" s="1" t="str">
        <f t="shared" si="175"/>
        <v>37/38</v>
      </c>
      <c r="H4695" s="1">
        <v>2000</v>
      </c>
      <c r="I4695" s="1">
        <v>82</v>
      </c>
      <c r="J4695" s="1">
        <v>78</v>
      </c>
      <c r="K4695" s="1" t="s">
        <v>56</v>
      </c>
      <c r="L4695" s="1" t="s">
        <v>2540</v>
      </c>
      <c r="M4695" s="1">
        <v>2007</v>
      </c>
      <c r="N4695" s="1">
        <v>44.072795015567102</v>
      </c>
      <c r="O4695" s="1">
        <v>-81.612626343218594</v>
      </c>
      <c r="Q4695" s="1" t="s">
        <v>3207</v>
      </c>
      <c r="R4695" s="1" t="s">
        <v>22</v>
      </c>
    </row>
    <row r="4696" spans="1:18" hidden="1" x14ac:dyDescent="0.3">
      <c r="A4696" s="1" t="s">
        <v>2941</v>
      </c>
      <c r="B4696" s="1" t="s">
        <v>2941</v>
      </c>
      <c r="C4696" s="1" t="s">
        <v>3203</v>
      </c>
      <c r="D4696" s="1">
        <v>76</v>
      </c>
      <c r="E4696" s="1" t="s">
        <v>3243</v>
      </c>
      <c r="F4696" s="1">
        <v>38</v>
      </c>
      <c r="G4696" s="1" t="str">
        <f t="shared" si="175"/>
        <v>38/38</v>
      </c>
      <c r="H4696" s="1">
        <v>2000</v>
      </c>
      <c r="I4696" s="1">
        <v>82</v>
      </c>
      <c r="J4696" s="1">
        <v>78</v>
      </c>
      <c r="K4696" s="1" t="s">
        <v>56</v>
      </c>
      <c r="L4696" s="1" t="s">
        <v>2540</v>
      </c>
      <c r="M4696" s="1">
        <v>2007</v>
      </c>
      <c r="N4696" s="1">
        <v>44.072016006106502</v>
      </c>
      <c r="O4696" s="1">
        <v>-81.603796553219297</v>
      </c>
      <c r="Q4696" s="1" t="s">
        <v>3207</v>
      </c>
      <c r="R4696" s="1" t="s">
        <v>22</v>
      </c>
    </row>
    <row r="4697" spans="1:18" hidden="1" x14ac:dyDescent="0.3">
      <c r="A4697" s="1" t="s">
        <v>2941</v>
      </c>
      <c r="B4697" s="1" t="s">
        <v>2941</v>
      </c>
      <c r="C4697" s="1" t="s">
        <v>5667</v>
      </c>
      <c r="D4697" s="1">
        <v>60</v>
      </c>
      <c r="E4697" s="1" t="s">
        <v>5668</v>
      </c>
      <c r="F4697" s="1">
        <v>1</v>
      </c>
      <c r="G4697" s="1" t="str">
        <f t="shared" ref="G4697:G4713" si="176">F4697&amp;"/"&amp;17</f>
        <v>1/17</v>
      </c>
      <c r="H4697" s="1">
        <v>3600</v>
      </c>
      <c r="I4697" s="1">
        <v>136</v>
      </c>
      <c r="J4697" s="1">
        <v>132</v>
      </c>
      <c r="K4697" s="1" t="s">
        <v>25</v>
      </c>
      <c r="L4697" s="1" t="s">
        <v>1559</v>
      </c>
      <c r="M4697" s="1">
        <v>2019</v>
      </c>
      <c r="N4697" s="1">
        <v>42.113582000000001</v>
      </c>
      <c r="O4697" s="1">
        <v>-82.435755999999998</v>
      </c>
      <c r="Q4697" s="1" t="s">
        <v>5669</v>
      </c>
      <c r="R4697" s="1" t="s">
        <v>22</v>
      </c>
    </row>
    <row r="4698" spans="1:18" hidden="1" x14ac:dyDescent="0.3">
      <c r="A4698" s="1" t="s">
        <v>2941</v>
      </c>
      <c r="B4698" s="1" t="s">
        <v>2941</v>
      </c>
      <c r="C4698" s="1" t="s">
        <v>5667</v>
      </c>
      <c r="D4698" s="1">
        <v>60</v>
      </c>
      <c r="E4698" s="1" t="s">
        <v>5670</v>
      </c>
      <c r="F4698" s="1">
        <v>2</v>
      </c>
      <c r="G4698" s="1" t="str">
        <f t="shared" si="176"/>
        <v>2/17</v>
      </c>
      <c r="H4698" s="1">
        <v>3600</v>
      </c>
      <c r="I4698" s="1">
        <v>136</v>
      </c>
      <c r="J4698" s="1">
        <v>132</v>
      </c>
      <c r="K4698" s="1" t="s">
        <v>25</v>
      </c>
      <c r="L4698" s="1" t="s">
        <v>1559</v>
      </c>
      <c r="M4698" s="1">
        <v>2019</v>
      </c>
      <c r="N4698" s="1">
        <v>42.119869000000001</v>
      </c>
      <c r="O4698" s="1">
        <v>-82.428927000000002</v>
      </c>
      <c r="Q4698" s="1" t="s">
        <v>5669</v>
      </c>
      <c r="R4698" s="1" t="s">
        <v>22</v>
      </c>
    </row>
    <row r="4699" spans="1:18" hidden="1" x14ac:dyDescent="0.3">
      <c r="A4699" s="1" t="s">
        <v>2941</v>
      </c>
      <c r="B4699" s="1" t="s">
        <v>2941</v>
      </c>
      <c r="C4699" s="1" t="s">
        <v>5667</v>
      </c>
      <c r="D4699" s="1">
        <v>60</v>
      </c>
      <c r="E4699" s="1" t="s">
        <v>5671</v>
      </c>
      <c r="F4699" s="1">
        <v>3</v>
      </c>
      <c r="G4699" s="1" t="str">
        <f t="shared" si="176"/>
        <v>3/17</v>
      </c>
      <c r="H4699" s="1">
        <v>3600</v>
      </c>
      <c r="I4699" s="1">
        <v>136</v>
      </c>
      <c r="J4699" s="1">
        <v>132</v>
      </c>
      <c r="K4699" s="1" t="s">
        <v>25</v>
      </c>
      <c r="L4699" s="1" t="s">
        <v>1559</v>
      </c>
      <c r="M4699" s="1">
        <v>2019</v>
      </c>
      <c r="N4699" s="1">
        <v>42.128416999999999</v>
      </c>
      <c r="O4699" s="1">
        <v>-82.416633000000004</v>
      </c>
      <c r="Q4699" s="1" t="s">
        <v>5669</v>
      </c>
      <c r="R4699" s="1" t="s">
        <v>22</v>
      </c>
    </row>
    <row r="4700" spans="1:18" hidden="1" x14ac:dyDescent="0.3">
      <c r="A4700" s="1" t="s">
        <v>2941</v>
      </c>
      <c r="B4700" s="1" t="s">
        <v>2941</v>
      </c>
      <c r="C4700" s="1" t="s">
        <v>5667</v>
      </c>
      <c r="D4700" s="1">
        <v>60</v>
      </c>
      <c r="E4700" s="1" t="s">
        <v>5672</v>
      </c>
      <c r="F4700" s="1">
        <v>4</v>
      </c>
      <c r="G4700" s="1" t="str">
        <f t="shared" si="176"/>
        <v>4/17</v>
      </c>
      <c r="H4700" s="1">
        <v>3450</v>
      </c>
      <c r="I4700" s="1">
        <v>136</v>
      </c>
      <c r="J4700" s="1">
        <v>132</v>
      </c>
      <c r="K4700" s="1" t="s">
        <v>25</v>
      </c>
      <c r="L4700" s="1" t="s">
        <v>5579</v>
      </c>
      <c r="M4700" s="1">
        <v>2019</v>
      </c>
      <c r="N4700" s="1">
        <v>42.136394000000003</v>
      </c>
      <c r="O4700" s="1">
        <v>-82.405291000000005</v>
      </c>
      <c r="Q4700" s="1" t="s">
        <v>5669</v>
      </c>
      <c r="R4700" s="1" t="s">
        <v>22</v>
      </c>
    </row>
    <row r="4701" spans="1:18" hidden="1" x14ac:dyDescent="0.3">
      <c r="A4701" s="1" t="s">
        <v>2941</v>
      </c>
      <c r="B4701" s="1" t="s">
        <v>2941</v>
      </c>
      <c r="C4701" s="1" t="s">
        <v>5667</v>
      </c>
      <c r="D4701" s="1">
        <v>60</v>
      </c>
      <c r="E4701" s="1" t="s">
        <v>5673</v>
      </c>
      <c r="F4701" s="1">
        <v>5</v>
      </c>
      <c r="G4701" s="1" t="str">
        <f t="shared" si="176"/>
        <v>5/17</v>
      </c>
      <c r="H4701" s="1">
        <v>3600</v>
      </c>
      <c r="I4701" s="1">
        <v>136</v>
      </c>
      <c r="J4701" s="1">
        <v>132</v>
      </c>
      <c r="K4701" s="1" t="s">
        <v>25</v>
      </c>
      <c r="L4701" s="1" t="s">
        <v>1559</v>
      </c>
      <c r="M4701" s="1">
        <v>2019</v>
      </c>
      <c r="N4701" s="1">
        <v>42.138280000000002</v>
      </c>
      <c r="O4701" s="1">
        <v>-82.382868000000002</v>
      </c>
      <c r="Q4701" s="1" t="s">
        <v>5669</v>
      </c>
      <c r="R4701" s="1" t="s">
        <v>22</v>
      </c>
    </row>
    <row r="4702" spans="1:18" hidden="1" x14ac:dyDescent="0.3">
      <c r="A4702" s="1" t="s">
        <v>2941</v>
      </c>
      <c r="B4702" s="1" t="s">
        <v>2941</v>
      </c>
      <c r="C4702" s="1" t="s">
        <v>5667</v>
      </c>
      <c r="D4702" s="1">
        <v>60</v>
      </c>
      <c r="E4702" s="1" t="s">
        <v>5674</v>
      </c>
      <c r="F4702" s="1">
        <v>6</v>
      </c>
      <c r="G4702" s="1" t="str">
        <f t="shared" si="176"/>
        <v>6/17</v>
      </c>
      <c r="H4702" s="1">
        <v>3600</v>
      </c>
      <c r="I4702" s="1">
        <v>136</v>
      </c>
      <c r="J4702" s="1">
        <v>132</v>
      </c>
      <c r="K4702" s="1" t="s">
        <v>25</v>
      </c>
      <c r="L4702" s="1" t="s">
        <v>1559</v>
      </c>
      <c r="M4702" s="1">
        <v>2019</v>
      </c>
      <c r="N4702" s="1">
        <v>42.120393999999997</v>
      </c>
      <c r="O4702" s="1">
        <v>-82.453684999999993</v>
      </c>
      <c r="Q4702" s="1" t="s">
        <v>5669</v>
      </c>
      <c r="R4702" s="1" t="s">
        <v>22</v>
      </c>
    </row>
    <row r="4703" spans="1:18" hidden="1" x14ac:dyDescent="0.3">
      <c r="A4703" s="1" t="s">
        <v>2941</v>
      </c>
      <c r="B4703" s="1" t="s">
        <v>2941</v>
      </c>
      <c r="C4703" s="1" t="s">
        <v>5667</v>
      </c>
      <c r="D4703" s="1">
        <v>60</v>
      </c>
      <c r="E4703" s="1" t="s">
        <v>5675</v>
      </c>
      <c r="F4703" s="1">
        <v>7</v>
      </c>
      <c r="G4703" s="1" t="str">
        <f t="shared" si="176"/>
        <v>7/17</v>
      </c>
      <c r="H4703" s="1">
        <v>3450</v>
      </c>
      <c r="I4703" s="1">
        <v>136</v>
      </c>
      <c r="J4703" s="1">
        <v>132</v>
      </c>
      <c r="K4703" s="1" t="s">
        <v>25</v>
      </c>
      <c r="L4703" s="1" t="s">
        <v>5579</v>
      </c>
      <c r="M4703" s="1">
        <v>2019</v>
      </c>
      <c r="N4703" s="1">
        <v>42.123967</v>
      </c>
      <c r="O4703" s="1">
        <v>-82.448204000000004</v>
      </c>
      <c r="Q4703" s="1" t="s">
        <v>5669</v>
      </c>
      <c r="R4703" s="1" t="s">
        <v>22</v>
      </c>
    </row>
    <row r="4704" spans="1:18" hidden="1" x14ac:dyDescent="0.3">
      <c r="A4704" s="1" t="s">
        <v>2941</v>
      </c>
      <c r="B4704" s="1" t="s">
        <v>2941</v>
      </c>
      <c r="C4704" s="1" t="s">
        <v>5667</v>
      </c>
      <c r="D4704" s="1">
        <v>60</v>
      </c>
      <c r="E4704" s="1" t="s">
        <v>5676</v>
      </c>
      <c r="F4704" s="1">
        <v>8</v>
      </c>
      <c r="G4704" s="1" t="str">
        <f t="shared" si="176"/>
        <v>8/17</v>
      </c>
      <c r="H4704" s="1">
        <v>3450</v>
      </c>
      <c r="I4704" s="1">
        <v>136</v>
      </c>
      <c r="J4704" s="1">
        <v>132</v>
      </c>
      <c r="K4704" s="1" t="s">
        <v>25</v>
      </c>
      <c r="L4704" s="1" t="s">
        <v>5579</v>
      </c>
      <c r="M4704" s="1">
        <v>2019</v>
      </c>
      <c r="N4704" s="1">
        <v>42.145336999999998</v>
      </c>
      <c r="O4704" s="1">
        <v>-82.416821999999996</v>
      </c>
      <c r="Q4704" s="1" t="s">
        <v>5669</v>
      </c>
      <c r="R4704" s="1" t="s">
        <v>22</v>
      </c>
    </row>
    <row r="4705" spans="1:18" hidden="1" x14ac:dyDescent="0.3">
      <c r="A4705" s="1" t="s">
        <v>2941</v>
      </c>
      <c r="B4705" s="1" t="s">
        <v>2941</v>
      </c>
      <c r="C4705" s="1" t="s">
        <v>5667</v>
      </c>
      <c r="D4705" s="1">
        <v>60</v>
      </c>
      <c r="E4705" s="1" t="s">
        <v>5677</v>
      </c>
      <c r="F4705" s="1">
        <v>9</v>
      </c>
      <c r="G4705" s="1" t="str">
        <f t="shared" si="176"/>
        <v>9/17</v>
      </c>
      <c r="H4705" s="1">
        <v>3600</v>
      </c>
      <c r="I4705" s="1">
        <v>136</v>
      </c>
      <c r="J4705" s="1">
        <v>132</v>
      </c>
      <c r="K4705" s="1" t="s">
        <v>25</v>
      </c>
      <c r="L4705" s="1" t="s">
        <v>1559</v>
      </c>
      <c r="M4705" s="1">
        <v>2019</v>
      </c>
      <c r="N4705" s="1">
        <v>42.138613999999997</v>
      </c>
      <c r="O4705" s="1">
        <v>-82.451719999999995</v>
      </c>
      <c r="Q4705" s="1" t="s">
        <v>5669</v>
      </c>
      <c r="R4705" s="1" t="s">
        <v>22</v>
      </c>
    </row>
    <row r="4706" spans="1:18" hidden="1" x14ac:dyDescent="0.3">
      <c r="A4706" s="1" t="s">
        <v>2941</v>
      </c>
      <c r="B4706" s="1" t="s">
        <v>2941</v>
      </c>
      <c r="C4706" s="1" t="s">
        <v>5667</v>
      </c>
      <c r="D4706" s="1">
        <v>60</v>
      </c>
      <c r="E4706" s="1" t="s">
        <v>5678</v>
      </c>
      <c r="F4706" s="1">
        <v>10</v>
      </c>
      <c r="G4706" s="1" t="str">
        <f t="shared" si="176"/>
        <v>10/17</v>
      </c>
      <c r="H4706" s="1">
        <v>3600</v>
      </c>
      <c r="I4706" s="1">
        <v>136</v>
      </c>
      <c r="J4706" s="1">
        <v>132</v>
      </c>
      <c r="K4706" s="1" t="s">
        <v>25</v>
      </c>
      <c r="L4706" s="1" t="s">
        <v>1559</v>
      </c>
      <c r="M4706" s="1">
        <v>2019</v>
      </c>
      <c r="N4706" s="1">
        <v>42.145645100000003</v>
      </c>
      <c r="O4706" s="1">
        <v>-82.437865299999999</v>
      </c>
      <c r="Q4706" s="1" t="s">
        <v>5669</v>
      </c>
      <c r="R4706" s="1" t="s">
        <v>22</v>
      </c>
    </row>
    <row r="4707" spans="1:18" hidden="1" x14ac:dyDescent="0.3">
      <c r="A4707" s="1" t="s">
        <v>2941</v>
      </c>
      <c r="B4707" s="1" t="s">
        <v>2941</v>
      </c>
      <c r="C4707" s="1" t="s">
        <v>5667</v>
      </c>
      <c r="D4707" s="1">
        <v>60</v>
      </c>
      <c r="E4707" s="1" t="s">
        <v>5679</v>
      </c>
      <c r="F4707" s="1">
        <v>11</v>
      </c>
      <c r="G4707" s="1" t="str">
        <f t="shared" si="176"/>
        <v>11/17</v>
      </c>
      <c r="H4707" s="1">
        <v>3450</v>
      </c>
      <c r="I4707" s="1">
        <v>136</v>
      </c>
      <c r="J4707" s="1">
        <v>132</v>
      </c>
      <c r="K4707" s="1" t="s">
        <v>25</v>
      </c>
      <c r="L4707" s="1" t="s">
        <v>5579</v>
      </c>
      <c r="M4707" s="1">
        <v>2019</v>
      </c>
      <c r="N4707" s="1">
        <v>42.154639000000003</v>
      </c>
      <c r="O4707" s="1">
        <v>-82.427300000000002</v>
      </c>
      <c r="Q4707" s="1" t="s">
        <v>5669</v>
      </c>
      <c r="R4707" s="1" t="s">
        <v>22</v>
      </c>
    </row>
    <row r="4708" spans="1:18" hidden="1" x14ac:dyDescent="0.3">
      <c r="A4708" s="1" t="s">
        <v>2941</v>
      </c>
      <c r="B4708" s="1" t="s">
        <v>2941</v>
      </c>
      <c r="C4708" s="1" t="s">
        <v>5667</v>
      </c>
      <c r="D4708" s="1">
        <v>60</v>
      </c>
      <c r="E4708" s="1" t="s">
        <v>5680</v>
      </c>
      <c r="F4708" s="1">
        <v>12</v>
      </c>
      <c r="G4708" s="1" t="str">
        <f t="shared" si="176"/>
        <v>12/17</v>
      </c>
      <c r="H4708" s="1">
        <v>3450</v>
      </c>
      <c r="I4708" s="1">
        <v>136</v>
      </c>
      <c r="J4708" s="1">
        <v>132</v>
      </c>
      <c r="K4708" s="1" t="s">
        <v>25</v>
      </c>
      <c r="L4708" s="1" t="s">
        <v>5579</v>
      </c>
      <c r="M4708" s="1">
        <v>2019</v>
      </c>
      <c r="N4708" s="1">
        <v>42.158906000000002</v>
      </c>
      <c r="O4708" s="1">
        <v>-82.421071999999995</v>
      </c>
      <c r="Q4708" s="1" t="s">
        <v>5669</v>
      </c>
      <c r="R4708" s="1" t="s">
        <v>22</v>
      </c>
    </row>
    <row r="4709" spans="1:18" hidden="1" x14ac:dyDescent="0.3">
      <c r="A4709" s="1" t="s">
        <v>2941</v>
      </c>
      <c r="B4709" s="1" t="s">
        <v>2941</v>
      </c>
      <c r="C4709" s="1" t="s">
        <v>5667</v>
      </c>
      <c r="D4709" s="1">
        <v>60</v>
      </c>
      <c r="E4709" s="1" t="s">
        <v>5681</v>
      </c>
      <c r="F4709" s="1">
        <v>13</v>
      </c>
      <c r="G4709" s="1" t="str">
        <f t="shared" si="176"/>
        <v>13/17</v>
      </c>
      <c r="H4709" s="1">
        <v>3600</v>
      </c>
      <c r="I4709" s="1">
        <v>136</v>
      </c>
      <c r="J4709" s="1">
        <v>132</v>
      </c>
      <c r="K4709" s="1" t="s">
        <v>25</v>
      </c>
      <c r="L4709" s="1" t="s">
        <v>1559</v>
      </c>
      <c r="M4709" s="1">
        <v>2019</v>
      </c>
      <c r="N4709" s="1">
        <v>42.154099000000002</v>
      </c>
      <c r="O4709" s="1">
        <v>-82.450394000000003</v>
      </c>
      <c r="Q4709" s="1" t="s">
        <v>5669</v>
      </c>
      <c r="R4709" s="1" t="s">
        <v>22</v>
      </c>
    </row>
    <row r="4710" spans="1:18" hidden="1" x14ac:dyDescent="0.3">
      <c r="A4710" s="1" t="s">
        <v>2941</v>
      </c>
      <c r="B4710" s="1" t="s">
        <v>2941</v>
      </c>
      <c r="C4710" s="1" t="s">
        <v>5667</v>
      </c>
      <c r="D4710" s="1">
        <v>60</v>
      </c>
      <c r="E4710" s="1" t="s">
        <v>5682</v>
      </c>
      <c r="F4710" s="1">
        <v>14</v>
      </c>
      <c r="G4710" s="1" t="str">
        <f t="shared" si="176"/>
        <v>14/17</v>
      </c>
      <c r="H4710" s="1">
        <v>3450</v>
      </c>
      <c r="I4710" s="1">
        <v>136</v>
      </c>
      <c r="J4710" s="1">
        <v>132</v>
      </c>
      <c r="K4710" s="1" t="s">
        <v>25</v>
      </c>
      <c r="L4710" s="1" t="s">
        <v>5579</v>
      </c>
      <c r="M4710" s="1">
        <v>2019</v>
      </c>
      <c r="N4710" s="1">
        <v>42.161996000000002</v>
      </c>
      <c r="O4710" s="1">
        <v>-82.441991999999999</v>
      </c>
      <c r="Q4710" s="1" t="s">
        <v>5669</v>
      </c>
      <c r="R4710" s="1" t="s">
        <v>22</v>
      </c>
    </row>
    <row r="4711" spans="1:18" hidden="1" x14ac:dyDescent="0.3">
      <c r="A4711" s="1" t="s">
        <v>2941</v>
      </c>
      <c r="B4711" s="1" t="s">
        <v>2941</v>
      </c>
      <c r="C4711" s="1" t="s">
        <v>5667</v>
      </c>
      <c r="D4711" s="1">
        <v>60</v>
      </c>
      <c r="E4711" s="1" t="s">
        <v>5683</v>
      </c>
      <c r="F4711" s="1">
        <v>15</v>
      </c>
      <c r="G4711" s="1" t="str">
        <f t="shared" si="176"/>
        <v>15/17</v>
      </c>
      <c r="H4711" s="1">
        <v>3450</v>
      </c>
      <c r="I4711" s="1">
        <v>136</v>
      </c>
      <c r="J4711" s="1">
        <v>132</v>
      </c>
      <c r="K4711" s="1" t="s">
        <v>25</v>
      </c>
      <c r="L4711" s="1" t="s">
        <v>5579</v>
      </c>
      <c r="M4711" s="1">
        <v>2019</v>
      </c>
      <c r="N4711" s="1">
        <v>42.163995999999997</v>
      </c>
      <c r="O4711" s="1">
        <v>-82.435749999999999</v>
      </c>
      <c r="Q4711" s="1" t="s">
        <v>5669</v>
      </c>
      <c r="R4711" s="1" t="s">
        <v>22</v>
      </c>
    </row>
    <row r="4712" spans="1:18" hidden="1" x14ac:dyDescent="0.3">
      <c r="A4712" s="1" t="s">
        <v>2941</v>
      </c>
      <c r="B4712" s="1" t="s">
        <v>2941</v>
      </c>
      <c r="C4712" s="1" t="s">
        <v>5667</v>
      </c>
      <c r="D4712" s="1">
        <v>60</v>
      </c>
      <c r="E4712" s="1" t="s">
        <v>5684</v>
      </c>
      <c r="F4712" s="1">
        <v>16</v>
      </c>
      <c r="G4712" s="1" t="str">
        <f t="shared" si="176"/>
        <v>16/17</v>
      </c>
      <c r="H4712" s="1">
        <v>3600</v>
      </c>
      <c r="I4712" s="1">
        <v>136</v>
      </c>
      <c r="J4712" s="1">
        <v>132</v>
      </c>
      <c r="K4712" s="1" t="s">
        <v>25</v>
      </c>
      <c r="L4712" s="1" t="s">
        <v>1559</v>
      </c>
      <c r="M4712" s="1">
        <v>2019</v>
      </c>
      <c r="N4712" s="1">
        <v>42.175339999999998</v>
      </c>
      <c r="O4712" s="1">
        <v>-82.447519</v>
      </c>
      <c r="Q4712" s="1" t="s">
        <v>5669</v>
      </c>
      <c r="R4712" s="1" t="s">
        <v>22</v>
      </c>
    </row>
    <row r="4713" spans="1:18" hidden="1" x14ac:dyDescent="0.3">
      <c r="A4713" s="1" t="s">
        <v>2941</v>
      </c>
      <c r="B4713" s="1" t="s">
        <v>2941</v>
      </c>
      <c r="C4713" s="1" t="s">
        <v>5667</v>
      </c>
      <c r="D4713" s="1">
        <v>60</v>
      </c>
      <c r="E4713" s="1" t="s">
        <v>5685</v>
      </c>
      <c r="F4713" s="1">
        <v>17</v>
      </c>
      <c r="G4713" s="1" t="str">
        <f t="shared" si="176"/>
        <v>17/17</v>
      </c>
      <c r="H4713" s="1">
        <v>3600</v>
      </c>
      <c r="I4713" s="1">
        <v>136</v>
      </c>
      <c r="J4713" s="1">
        <v>132</v>
      </c>
      <c r="K4713" s="1" t="s">
        <v>25</v>
      </c>
      <c r="L4713" s="1" t="s">
        <v>1559</v>
      </c>
      <c r="M4713" s="1">
        <v>2019</v>
      </c>
      <c r="N4713" s="1">
        <v>42.172322000000001</v>
      </c>
      <c r="O4713" s="1">
        <v>-82.495621999999997</v>
      </c>
      <c r="Q4713" s="1" t="s">
        <v>5669</v>
      </c>
      <c r="R4713" s="1" t="s">
        <v>22</v>
      </c>
    </row>
    <row r="4714" spans="1:18" hidden="1" x14ac:dyDescent="0.3">
      <c r="A4714" s="1" t="s">
        <v>2941</v>
      </c>
      <c r="B4714" s="1" t="s">
        <v>2941</v>
      </c>
      <c r="C4714" s="1" t="s">
        <v>3189</v>
      </c>
      <c r="D4714" s="1">
        <v>0.6</v>
      </c>
      <c r="E4714" s="1" t="s">
        <v>3190</v>
      </c>
      <c r="F4714" s="1">
        <v>1</v>
      </c>
      <c r="G4714" s="1" t="str">
        <f>F4714&amp;"/"&amp;1</f>
        <v>1/1</v>
      </c>
      <c r="H4714" s="1">
        <v>600</v>
      </c>
      <c r="I4714" s="1">
        <v>50</v>
      </c>
      <c r="J4714" s="1">
        <v>75</v>
      </c>
      <c r="K4714" s="1" t="s">
        <v>3191</v>
      </c>
      <c r="L4714" s="1" t="s">
        <v>3192</v>
      </c>
      <c r="M4714" s="1">
        <v>2006</v>
      </c>
      <c r="N4714" s="1">
        <v>42.951476590754297</v>
      </c>
      <c r="O4714" s="1">
        <v>-79.586855805861006</v>
      </c>
      <c r="Q4714" s="1" t="s">
        <v>8359</v>
      </c>
      <c r="R4714" s="1" t="s">
        <v>22</v>
      </c>
    </row>
    <row r="4715" spans="1:18" hidden="1" x14ac:dyDescent="0.3">
      <c r="A4715" s="1" t="s">
        <v>2941</v>
      </c>
      <c r="B4715" s="1" t="s">
        <v>2941</v>
      </c>
      <c r="C4715" s="1" t="s">
        <v>5447</v>
      </c>
      <c r="D4715" s="1">
        <v>8</v>
      </c>
      <c r="E4715" s="1" t="s">
        <v>5448</v>
      </c>
      <c r="F4715" s="1">
        <v>1</v>
      </c>
      <c r="G4715" s="1" t="str">
        <f>F4715&amp;"/"&amp;4</f>
        <v>1/4</v>
      </c>
      <c r="H4715" s="1">
        <v>2000</v>
      </c>
      <c r="I4715" s="1">
        <v>92.5</v>
      </c>
      <c r="J4715" s="1">
        <v>100</v>
      </c>
      <c r="K4715" s="1" t="s">
        <v>2006</v>
      </c>
      <c r="L4715" s="1" t="s">
        <v>4669</v>
      </c>
      <c r="M4715" s="1">
        <v>2016</v>
      </c>
      <c r="N4715" s="1">
        <v>44.100037593056797</v>
      </c>
      <c r="O4715" s="1">
        <v>-78.658478100138296</v>
      </c>
      <c r="Q4715" s="1" t="s">
        <v>5449</v>
      </c>
      <c r="R4715" s="1" t="s">
        <v>22</v>
      </c>
    </row>
    <row r="4716" spans="1:18" hidden="1" x14ac:dyDescent="0.3">
      <c r="A4716" s="1" t="s">
        <v>2941</v>
      </c>
      <c r="B4716" s="1" t="s">
        <v>2941</v>
      </c>
      <c r="C4716" s="1" t="s">
        <v>5447</v>
      </c>
      <c r="D4716" s="1">
        <v>8</v>
      </c>
      <c r="E4716" s="1" t="s">
        <v>5450</v>
      </c>
      <c r="F4716" s="1">
        <v>2</v>
      </c>
      <c r="G4716" s="1" t="str">
        <f>F4716&amp;"/"&amp;4</f>
        <v>2/4</v>
      </c>
      <c r="H4716" s="1">
        <v>2000</v>
      </c>
      <c r="I4716" s="1">
        <v>92.5</v>
      </c>
      <c r="J4716" s="1">
        <v>100</v>
      </c>
      <c r="K4716" s="1" t="s">
        <v>2006</v>
      </c>
      <c r="L4716" s="1" t="s">
        <v>4669</v>
      </c>
      <c r="M4716" s="1">
        <v>2016</v>
      </c>
      <c r="N4716" s="1">
        <v>44.101236540372803</v>
      </c>
      <c r="O4716" s="1">
        <v>-78.656248521219894</v>
      </c>
      <c r="Q4716" s="1" t="s">
        <v>5449</v>
      </c>
      <c r="R4716" s="1" t="s">
        <v>22</v>
      </c>
    </row>
    <row r="4717" spans="1:18" hidden="1" x14ac:dyDescent="0.3">
      <c r="A4717" s="1" t="s">
        <v>2941</v>
      </c>
      <c r="B4717" s="1" t="s">
        <v>2941</v>
      </c>
      <c r="C4717" s="1" t="s">
        <v>5447</v>
      </c>
      <c r="D4717" s="1">
        <v>8</v>
      </c>
      <c r="E4717" s="1" t="s">
        <v>5451</v>
      </c>
      <c r="F4717" s="1">
        <v>3</v>
      </c>
      <c r="G4717" s="1" t="str">
        <f>F4717&amp;"/"&amp;4</f>
        <v>3/4</v>
      </c>
      <c r="H4717" s="1">
        <v>2000</v>
      </c>
      <c r="I4717" s="1">
        <v>92.5</v>
      </c>
      <c r="J4717" s="1">
        <v>100</v>
      </c>
      <c r="K4717" s="1" t="s">
        <v>2006</v>
      </c>
      <c r="L4717" s="1" t="s">
        <v>4669</v>
      </c>
      <c r="M4717" s="1">
        <v>2016</v>
      </c>
      <c r="N4717" s="1">
        <v>44.101284787869901</v>
      </c>
      <c r="O4717" s="1">
        <v>-78.647919410434497</v>
      </c>
      <c r="Q4717" s="1" t="s">
        <v>5449</v>
      </c>
      <c r="R4717" s="1" t="s">
        <v>22</v>
      </c>
    </row>
    <row r="4718" spans="1:18" hidden="1" x14ac:dyDescent="0.3">
      <c r="A4718" s="1" t="s">
        <v>2941</v>
      </c>
      <c r="B4718" s="1" t="s">
        <v>2941</v>
      </c>
      <c r="C4718" s="1" t="s">
        <v>5447</v>
      </c>
      <c r="D4718" s="1">
        <v>8</v>
      </c>
      <c r="E4718" s="1" t="s">
        <v>5452</v>
      </c>
      <c r="F4718" s="1">
        <v>4</v>
      </c>
      <c r="G4718" s="1" t="str">
        <f>F4718&amp;"/"&amp;4</f>
        <v>4/4</v>
      </c>
      <c r="H4718" s="1">
        <v>2000</v>
      </c>
      <c r="I4718" s="1">
        <v>92.5</v>
      </c>
      <c r="J4718" s="1">
        <v>100</v>
      </c>
      <c r="K4718" s="1" t="s">
        <v>2006</v>
      </c>
      <c r="L4718" s="1" t="s">
        <v>4669</v>
      </c>
      <c r="M4718" s="1">
        <v>2016</v>
      </c>
      <c r="N4718" s="1">
        <v>44.103707624177403</v>
      </c>
      <c r="O4718" s="1">
        <v>-78.6461687044727</v>
      </c>
      <c r="Q4718" s="1" t="s">
        <v>5449</v>
      </c>
      <c r="R4718" s="1" t="s">
        <v>22</v>
      </c>
    </row>
    <row r="4719" spans="1:18" hidden="1" x14ac:dyDescent="0.3">
      <c r="A4719" s="1" t="s">
        <v>2941</v>
      </c>
      <c r="B4719" s="1" t="s">
        <v>2941</v>
      </c>
      <c r="C4719" s="1" t="s">
        <v>4673</v>
      </c>
      <c r="D4719" s="1">
        <v>9.48</v>
      </c>
      <c r="E4719" s="1" t="s">
        <v>4674</v>
      </c>
      <c r="F4719" s="1">
        <v>1</v>
      </c>
      <c r="G4719" s="1" t="str">
        <f t="shared" ref="G4719:G4728" si="177">F4719&amp;"/"&amp;5</f>
        <v>1/5</v>
      </c>
      <c r="H4719" s="1" t="s">
        <v>4675</v>
      </c>
      <c r="I4719" s="1">
        <v>100</v>
      </c>
      <c r="J4719" s="1">
        <v>95</v>
      </c>
      <c r="K4719" s="1" t="s">
        <v>25</v>
      </c>
      <c r="L4719" s="1" t="s">
        <v>2645</v>
      </c>
      <c r="M4719" s="1">
        <v>2014</v>
      </c>
      <c r="N4719" s="1">
        <v>44.098066435442902</v>
      </c>
      <c r="O4719" s="1">
        <v>-80.389528056769294</v>
      </c>
      <c r="P4719" t="s">
        <v>4676</v>
      </c>
      <c r="Q4719" s="1" t="s">
        <v>4677</v>
      </c>
      <c r="R4719" s="1" t="s">
        <v>22</v>
      </c>
    </row>
    <row r="4720" spans="1:18" hidden="1" x14ac:dyDescent="0.3">
      <c r="A4720" s="1" t="s">
        <v>2941</v>
      </c>
      <c r="B4720" s="1" t="s">
        <v>2941</v>
      </c>
      <c r="C4720" s="1" t="s">
        <v>4673</v>
      </c>
      <c r="D4720" s="1">
        <v>9.48</v>
      </c>
      <c r="E4720" s="1" t="s">
        <v>4678</v>
      </c>
      <c r="F4720" s="1">
        <v>2</v>
      </c>
      <c r="G4720" s="1" t="str">
        <f t="shared" si="177"/>
        <v>2/5</v>
      </c>
      <c r="H4720" s="1" t="s">
        <v>4675</v>
      </c>
      <c r="I4720" s="1">
        <v>100</v>
      </c>
      <c r="J4720" s="1">
        <v>95</v>
      </c>
      <c r="K4720" s="1" t="s">
        <v>25</v>
      </c>
      <c r="L4720" s="1" t="s">
        <v>2645</v>
      </c>
      <c r="M4720" s="1">
        <v>2014</v>
      </c>
      <c r="N4720" s="1">
        <v>44.0830524</v>
      </c>
      <c r="O4720" s="1">
        <v>-80.388600699999998</v>
      </c>
      <c r="P4720" t="s">
        <v>4676</v>
      </c>
      <c r="Q4720" s="1" t="s">
        <v>4677</v>
      </c>
      <c r="R4720" s="1" t="s">
        <v>22</v>
      </c>
    </row>
    <row r="4721" spans="1:18" hidden="1" x14ac:dyDescent="0.3">
      <c r="A4721" s="1" t="s">
        <v>2941</v>
      </c>
      <c r="B4721" s="1" t="s">
        <v>2941</v>
      </c>
      <c r="C4721" s="1" t="s">
        <v>4673</v>
      </c>
      <c r="D4721" s="1">
        <v>9.48</v>
      </c>
      <c r="E4721" s="1" t="s">
        <v>4679</v>
      </c>
      <c r="F4721" s="1">
        <v>3</v>
      </c>
      <c r="G4721" s="1" t="str">
        <f t="shared" si="177"/>
        <v>3/5</v>
      </c>
      <c r="H4721" s="1" t="s">
        <v>4675</v>
      </c>
      <c r="I4721" s="1">
        <v>100</v>
      </c>
      <c r="J4721" s="1">
        <v>95</v>
      </c>
      <c r="K4721" s="1" t="s">
        <v>25</v>
      </c>
      <c r="L4721" s="1" t="s">
        <v>2645</v>
      </c>
      <c r="M4721" s="1">
        <v>2014</v>
      </c>
      <c r="N4721" s="1">
        <v>44.084409899999997</v>
      </c>
      <c r="O4721" s="1">
        <v>-80.391897900000004</v>
      </c>
      <c r="P4721" t="s">
        <v>4676</v>
      </c>
      <c r="Q4721" s="1" t="s">
        <v>4677</v>
      </c>
      <c r="R4721" s="1" t="s">
        <v>22</v>
      </c>
    </row>
    <row r="4722" spans="1:18" hidden="1" x14ac:dyDescent="0.3">
      <c r="A4722" s="1" t="s">
        <v>2941</v>
      </c>
      <c r="B4722" s="1" t="s">
        <v>2941</v>
      </c>
      <c r="C4722" s="1" t="s">
        <v>4673</v>
      </c>
      <c r="D4722" s="1">
        <v>9.48</v>
      </c>
      <c r="E4722" s="1" t="s">
        <v>4680</v>
      </c>
      <c r="F4722" s="1">
        <v>4</v>
      </c>
      <c r="G4722" s="1" t="str">
        <f t="shared" si="177"/>
        <v>4/5</v>
      </c>
      <c r="H4722" s="1" t="s">
        <v>4675</v>
      </c>
      <c r="I4722" s="1">
        <v>100</v>
      </c>
      <c r="J4722" s="1">
        <v>95</v>
      </c>
      <c r="K4722" s="1" t="s">
        <v>25</v>
      </c>
      <c r="L4722" s="1" t="s">
        <v>2645</v>
      </c>
      <c r="M4722" s="1">
        <v>2014</v>
      </c>
      <c r="N4722" s="1">
        <v>44.079836777530701</v>
      </c>
      <c r="O4722" s="1">
        <v>-80.408604757209304</v>
      </c>
      <c r="P4722" t="s">
        <v>4676</v>
      </c>
      <c r="Q4722" s="1" t="s">
        <v>4677</v>
      </c>
      <c r="R4722" s="1" t="s">
        <v>22</v>
      </c>
    </row>
    <row r="4723" spans="1:18" hidden="1" x14ac:dyDescent="0.3">
      <c r="A4723" s="1" t="s">
        <v>2941</v>
      </c>
      <c r="B4723" s="1" t="s">
        <v>2941</v>
      </c>
      <c r="C4723" s="1" t="s">
        <v>4673</v>
      </c>
      <c r="D4723" s="1">
        <v>9.48</v>
      </c>
      <c r="E4723" s="1" t="s">
        <v>4681</v>
      </c>
      <c r="F4723" s="1">
        <v>5</v>
      </c>
      <c r="G4723" s="1" t="str">
        <f t="shared" si="177"/>
        <v>5/5</v>
      </c>
      <c r="H4723" s="1" t="s">
        <v>4675</v>
      </c>
      <c r="I4723" s="1">
        <v>100</v>
      </c>
      <c r="J4723" s="1">
        <v>95</v>
      </c>
      <c r="K4723" s="1" t="s">
        <v>25</v>
      </c>
      <c r="L4723" s="1" t="s">
        <v>2645</v>
      </c>
      <c r="M4723" s="1">
        <v>2014</v>
      </c>
      <c r="N4723" s="1">
        <v>44.083754768058199</v>
      </c>
      <c r="O4723" s="1">
        <v>-80.408279361532905</v>
      </c>
      <c r="P4723" t="s">
        <v>4676</v>
      </c>
      <c r="Q4723" s="1" t="s">
        <v>4677</v>
      </c>
      <c r="R4723" s="1" t="s">
        <v>22</v>
      </c>
    </row>
    <row r="4724" spans="1:18" hidden="1" x14ac:dyDescent="0.3">
      <c r="A4724" s="1" t="s">
        <v>2941</v>
      </c>
      <c r="B4724" s="1" t="s">
        <v>2941</v>
      </c>
      <c r="C4724" s="1" t="s">
        <v>5453</v>
      </c>
      <c r="D4724" s="1">
        <v>10</v>
      </c>
      <c r="E4724" s="1" t="s">
        <v>5454</v>
      </c>
      <c r="F4724" s="1">
        <v>1</v>
      </c>
      <c r="G4724" s="1" t="str">
        <f t="shared" si="177"/>
        <v>1/5</v>
      </c>
      <c r="H4724" s="1">
        <v>2000</v>
      </c>
      <c r="I4724" s="1">
        <v>92.5</v>
      </c>
      <c r="J4724" s="1">
        <v>100</v>
      </c>
      <c r="K4724" s="1" t="s">
        <v>2006</v>
      </c>
      <c r="L4724" s="1" t="s">
        <v>4669</v>
      </c>
      <c r="M4724" s="1">
        <v>2016</v>
      </c>
      <c r="N4724" s="1">
        <v>44.168219700000002</v>
      </c>
      <c r="O4724" s="1">
        <v>-78.650160299999996</v>
      </c>
      <c r="Q4724" s="1" t="s">
        <v>5455</v>
      </c>
      <c r="R4724" s="1" t="s">
        <v>22</v>
      </c>
    </row>
    <row r="4725" spans="1:18" hidden="1" x14ac:dyDescent="0.3">
      <c r="A4725" s="1" t="s">
        <v>2941</v>
      </c>
      <c r="B4725" s="1" t="s">
        <v>2941</v>
      </c>
      <c r="C4725" s="1" t="s">
        <v>5453</v>
      </c>
      <c r="D4725" s="1">
        <v>10</v>
      </c>
      <c r="E4725" s="1" t="s">
        <v>5456</v>
      </c>
      <c r="F4725" s="1">
        <v>2</v>
      </c>
      <c r="G4725" s="1" t="str">
        <f t="shared" si="177"/>
        <v>2/5</v>
      </c>
      <c r="H4725" s="1">
        <v>2000</v>
      </c>
      <c r="I4725" s="1">
        <v>92.5</v>
      </c>
      <c r="J4725" s="1">
        <v>100</v>
      </c>
      <c r="K4725" s="1" t="s">
        <v>2006</v>
      </c>
      <c r="L4725" s="1" t="s">
        <v>4669</v>
      </c>
      <c r="M4725" s="1">
        <v>2016</v>
      </c>
      <c r="N4725" s="1">
        <v>44.1701598</v>
      </c>
      <c r="O4725" s="1">
        <v>-78.644761799999998</v>
      </c>
      <c r="Q4725" s="1" t="s">
        <v>5455</v>
      </c>
      <c r="R4725" s="1" t="s">
        <v>22</v>
      </c>
    </row>
    <row r="4726" spans="1:18" hidden="1" x14ac:dyDescent="0.3">
      <c r="A4726" s="1" t="s">
        <v>2941</v>
      </c>
      <c r="B4726" s="1" t="s">
        <v>2941</v>
      </c>
      <c r="C4726" s="1" t="s">
        <v>5453</v>
      </c>
      <c r="D4726" s="1">
        <v>10</v>
      </c>
      <c r="E4726" s="1" t="s">
        <v>5457</v>
      </c>
      <c r="F4726" s="1">
        <v>3</v>
      </c>
      <c r="G4726" s="1" t="str">
        <f t="shared" si="177"/>
        <v>3/5</v>
      </c>
      <c r="H4726" s="1">
        <v>2000</v>
      </c>
      <c r="I4726" s="1">
        <v>92.5</v>
      </c>
      <c r="J4726" s="1">
        <v>100</v>
      </c>
      <c r="K4726" s="1" t="s">
        <v>2006</v>
      </c>
      <c r="L4726" s="1" t="s">
        <v>4669</v>
      </c>
      <c r="M4726" s="1">
        <v>2016</v>
      </c>
      <c r="N4726" s="1">
        <v>44.174038400000001</v>
      </c>
      <c r="O4726" s="1">
        <v>-78.636818399999996</v>
      </c>
      <c r="Q4726" s="1" t="s">
        <v>5455</v>
      </c>
      <c r="R4726" s="1" t="s">
        <v>22</v>
      </c>
    </row>
    <row r="4727" spans="1:18" hidden="1" x14ac:dyDescent="0.3">
      <c r="A4727" s="1" t="s">
        <v>2941</v>
      </c>
      <c r="B4727" s="1" t="s">
        <v>2941</v>
      </c>
      <c r="C4727" s="1" t="s">
        <v>5453</v>
      </c>
      <c r="D4727" s="1">
        <v>10</v>
      </c>
      <c r="E4727" s="1" t="s">
        <v>5458</v>
      </c>
      <c r="F4727" s="1">
        <v>4</v>
      </c>
      <c r="G4727" s="1" t="str">
        <f t="shared" si="177"/>
        <v>4/5</v>
      </c>
      <c r="H4727" s="1">
        <v>2000</v>
      </c>
      <c r="I4727" s="1">
        <v>92.5</v>
      </c>
      <c r="J4727" s="1">
        <v>100</v>
      </c>
      <c r="K4727" s="1" t="s">
        <v>2006</v>
      </c>
      <c r="L4727" s="1" t="s">
        <v>4669</v>
      </c>
      <c r="M4727" s="1">
        <v>2016</v>
      </c>
      <c r="N4727" s="1">
        <v>44.173504299999998</v>
      </c>
      <c r="O4727" s="1">
        <v>-78.633757299999999</v>
      </c>
      <c r="Q4727" s="1" t="s">
        <v>5455</v>
      </c>
      <c r="R4727" s="1" t="s">
        <v>22</v>
      </c>
    </row>
    <row r="4728" spans="1:18" hidden="1" x14ac:dyDescent="0.3">
      <c r="A4728" s="1" t="s">
        <v>2941</v>
      </c>
      <c r="B4728" s="1" t="s">
        <v>2941</v>
      </c>
      <c r="C4728" s="1" t="s">
        <v>5453</v>
      </c>
      <c r="D4728" s="1">
        <v>10</v>
      </c>
      <c r="E4728" s="1" t="s">
        <v>5459</v>
      </c>
      <c r="F4728" s="1">
        <v>5</v>
      </c>
      <c r="G4728" s="1" t="str">
        <f t="shared" si="177"/>
        <v>5/5</v>
      </c>
      <c r="H4728" s="1">
        <v>2000</v>
      </c>
      <c r="I4728" s="1">
        <v>92.5</v>
      </c>
      <c r="J4728" s="1">
        <v>100</v>
      </c>
      <c r="K4728" s="1" t="s">
        <v>2006</v>
      </c>
      <c r="L4728" s="1" t="s">
        <v>4669</v>
      </c>
      <c r="M4728" s="1">
        <v>2016</v>
      </c>
      <c r="N4728" s="1">
        <v>44.175202800000001</v>
      </c>
      <c r="O4728" s="1">
        <v>-78.630578400000005</v>
      </c>
      <c r="Q4728" s="1" t="s">
        <v>5455</v>
      </c>
      <c r="R4728" s="1" t="s">
        <v>22</v>
      </c>
    </row>
    <row r="4729" spans="1:18" hidden="1" x14ac:dyDescent="0.3">
      <c r="A4729" s="1" t="s">
        <v>2941</v>
      </c>
      <c r="B4729" s="1" t="s">
        <v>2941</v>
      </c>
      <c r="C4729" s="1" t="s">
        <v>4682</v>
      </c>
      <c r="D4729" s="1">
        <v>30</v>
      </c>
      <c r="E4729" s="1" t="s">
        <v>4683</v>
      </c>
      <c r="F4729" s="1">
        <v>1</v>
      </c>
      <c r="G4729" s="1" t="str">
        <f t="shared" ref="G4729:G4738" si="178">F4729&amp;"/"&amp;10</f>
        <v>1/10</v>
      </c>
      <c r="H4729" s="1">
        <v>3000</v>
      </c>
      <c r="I4729" s="1">
        <v>113</v>
      </c>
      <c r="J4729" s="1">
        <v>99.5</v>
      </c>
      <c r="K4729" s="1" t="s">
        <v>866</v>
      </c>
      <c r="L4729" s="1" t="s">
        <v>4684</v>
      </c>
      <c r="M4729" s="1">
        <v>2014</v>
      </c>
      <c r="N4729" s="1">
        <v>44.942467655069699</v>
      </c>
      <c r="O4729" s="1">
        <v>-75.370557725299903</v>
      </c>
      <c r="Q4729" s="1" t="s">
        <v>4685</v>
      </c>
      <c r="R4729" s="1" t="s">
        <v>22</v>
      </c>
    </row>
    <row r="4730" spans="1:18" hidden="1" x14ac:dyDescent="0.3">
      <c r="A4730" s="1" t="s">
        <v>2941</v>
      </c>
      <c r="B4730" s="1" t="s">
        <v>2941</v>
      </c>
      <c r="C4730" s="1" t="s">
        <v>4682</v>
      </c>
      <c r="D4730" s="1">
        <v>30</v>
      </c>
      <c r="E4730" s="1" t="s">
        <v>4686</v>
      </c>
      <c r="F4730" s="1">
        <v>2</v>
      </c>
      <c r="G4730" s="1" t="str">
        <f t="shared" si="178"/>
        <v>2/10</v>
      </c>
      <c r="H4730" s="1">
        <v>3000</v>
      </c>
      <c r="I4730" s="1">
        <v>113</v>
      </c>
      <c r="J4730" s="1">
        <v>99.5</v>
      </c>
      <c r="K4730" s="1" t="s">
        <v>866</v>
      </c>
      <c r="L4730" s="1" t="s">
        <v>4684</v>
      </c>
      <c r="M4730" s="1">
        <v>2014</v>
      </c>
      <c r="N4730" s="1">
        <v>44.934326900000002</v>
      </c>
      <c r="O4730" s="1">
        <v>-75.348260499999995</v>
      </c>
      <c r="Q4730" s="1" t="s">
        <v>4685</v>
      </c>
      <c r="R4730" s="1" t="s">
        <v>22</v>
      </c>
    </row>
    <row r="4731" spans="1:18" hidden="1" x14ac:dyDescent="0.3">
      <c r="A4731" s="1" t="s">
        <v>2941</v>
      </c>
      <c r="B4731" s="1" t="s">
        <v>2941</v>
      </c>
      <c r="C4731" s="1" t="s">
        <v>4682</v>
      </c>
      <c r="D4731" s="1">
        <v>30</v>
      </c>
      <c r="E4731" s="1" t="s">
        <v>4687</v>
      </c>
      <c r="F4731" s="1">
        <v>3</v>
      </c>
      <c r="G4731" s="1" t="str">
        <f t="shared" si="178"/>
        <v>3/10</v>
      </c>
      <c r="H4731" s="1">
        <v>3000</v>
      </c>
      <c r="I4731" s="1">
        <v>113</v>
      </c>
      <c r="J4731" s="1">
        <v>99.5</v>
      </c>
      <c r="K4731" s="1" t="s">
        <v>866</v>
      </c>
      <c r="L4731" s="1" t="s">
        <v>4684</v>
      </c>
      <c r="M4731" s="1">
        <v>2014</v>
      </c>
      <c r="N4731" s="1">
        <v>44.9531491833106</v>
      </c>
      <c r="O4731" s="1">
        <v>-75.356206880669603</v>
      </c>
      <c r="Q4731" s="1" t="s">
        <v>4685</v>
      </c>
      <c r="R4731" s="1" t="s">
        <v>22</v>
      </c>
    </row>
    <row r="4732" spans="1:18" hidden="1" x14ac:dyDescent="0.3">
      <c r="A4732" s="1" t="s">
        <v>2941</v>
      </c>
      <c r="B4732" s="1" t="s">
        <v>2941</v>
      </c>
      <c r="C4732" s="1" t="s">
        <v>4682</v>
      </c>
      <c r="D4732" s="1">
        <v>30</v>
      </c>
      <c r="E4732" s="1" t="s">
        <v>4688</v>
      </c>
      <c r="F4732" s="1">
        <v>4</v>
      </c>
      <c r="G4732" s="1" t="str">
        <f t="shared" si="178"/>
        <v>4/10</v>
      </c>
      <c r="H4732" s="1">
        <v>3000</v>
      </c>
      <c r="I4732" s="1">
        <v>113</v>
      </c>
      <c r="J4732" s="1">
        <v>99.5</v>
      </c>
      <c r="K4732" s="1" t="s">
        <v>866</v>
      </c>
      <c r="L4732" s="1" t="s">
        <v>4684</v>
      </c>
      <c r="M4732" s="1">
        <v>2014</v>
      </c>
      <c r="N4732" s="1">
        <v>44.9579097047517</v>
      </c>
      <c r="O4732" s="1">
        <v>-75.352382714545001</v>
      </c>
      <c r="Q4732" s="1" t="s">
        <v>4685</v>
      </c>
      <c r="R4732" s="1" t="s">
        <v>22</v>
      </c>
    </row>
    <row r="4733" spans="1:18" hidden="1" x14ac:dyDescent="0.3">
      <c r="A4733" s="1" t="s">
        <v>2941</v>
      </c>
      <c r="B4733" s="1" t="s">
        <v>2941</v>
      </c>
      <c r="C4733" s="1" t="s">
        <v>4682</v>
      </c>
      <c r="D4733" s="1">
        <v>30</v>
      </c>
      <c r="E4733" s="1" t="s">
        <v>4689</v>
      </c>
      <c r="F4733" s="1">
        <v>5</v>
      </c>
      <c r="G4733" s="1" t="str">
        <f t="shared" si="178"/>
        <v>5/10</v>
      </c>
      <c r="H4733" s="1">
        <v>3000</v>
      </c>
      <c r="I4733" s="1">
        <v>113</v>
      </c>
      <c r="J4733" s="1">
        <v>99.5</v>
      </c>
      <c r="K4733" s="1" t="s">
        <v>866</v>
      </c>
      <c r="L4733" s="1" t="s">
        <v>4684</v>
      </c>
      <c r="M4733" s="1">
        <v>2014</v>
      </c>
      <c r="N4733" s="1">
        <v>44.963939400000001</v>
      </c>
      <c r="O4733" s="1">
        <v>-75.344990199999998</v>
      </c>
      <c r="Q4733" s="1" t="s">
        <v>4685</v>
      </c>
      <c r="R4733" s="1" t="s">
        <v>22</v>
      </c>
    </row>
    <row r="4734" spans="1:18" hidden="1" x14ac:dyDescent="0.3">
      <c r="A4734" s="1" t="s">
        <v>2941</v>
      </c>
      <c r="B4734" s="1" t="s">
        <v>2941</v>
      </c>
      <c r="C4734" s="1" t="s">
        <v>4682</v>
      </c>
      <c r="D4734" s="1">
        <v>30</v>
      </c>
      <c r="E4734" s="1" t="s">
        <v>4690</v>
      </c>
      <c r="F4734" s="1">
        <v>6</v>
      </c>
      <c r="G4734" s="1" t="str">
        <f t="shared" si="178"/>
        <v>6/10</v>
      </c>
      <c r="H4734" s="1">
        <v>3000</v>
      </c>
      <c r="I4734" s="1">
        <v>113</v>
      </c>
      <c r="J4734" s="1">
        <v>99.5</v>
      </c>
      <c r="K4734" s="1" t="s">
        <v>866</v>
      </c>
      <c r="L4734" s="1" t="s">
        <v>4684</v>
      </c>
      <c r="M4734" s="1">
        <v>2014</v>
      </c>
      <c r="N4734" s="1">
        <v>44.967076499999997</v>
      </c>
      <c r="O4734" s="1">
        <v>-75.346042100000005</v>
      </c>
      <c r="Q4734" s="1" t="s">
        <v>4685</v>
      </c>
      <c r="R4734" s="1" t="s">
        <v>22</v>
      </c>
    </row>
    <row r="4735" spans="1:18" hidden="1" x14ac:dyDescent="0.3">
      <c r="A4735" s="1" t="s">
        <v>2941</v>
      </c>
      <c r="B4735" s="1" t="s">
        <v>2941</v>
      </c>
      <c r="C4735" s="1" t="s">
        <v>4682</v>
      </c>
      <c r="D4735" s="1">
        <v>30</v>
      </c>
      <c r="E4735" s="1" t="s">
        <v>4691</v>
      </c>
      <c r="F4735" s="1">
        <v>7</v>
      </c>
      <c r="G4735" s="1" t="str">
        <f t="shared" si="178"/>
        <v>7/10</v>
      </c>
      <c r="H4735" s="1">
        <v>3000</v>
      </c>
      <c r="I4735" s="1">
        <v>113</v>
      </c>
      <c r="J4735" s="1">
        <v>99.5</v>
      </c>
      <c r="K4735" s="1" t="s">
        <v>866</v>
      </c>
      <c r="L4735" s="1" t="s">
        <v>4684</v>
      </c>
      <c r="M4735" s="1">
        <v>2014</v>
      </c>
      <c r="N4735" s="1">
        <v>44.973111400000001</v>
      </c>
      <c r="O4735" s="1">
        <v>-75.373201499999993</v>
      </c>
      <c r="Q4735" s="1" t="s">
        <v>4685</v>
      </c>
      <c r="R4735" s="1" t="s">
        <v>22</v>
      </c>
    </row>
    <row r="4736" spans="1:18" hidden="1" x14ac:dyDescent="0.3">
      <c r="A4736" s="1" t="s">
        <v>2941</v>
      </c>
      <c r="B4736" s="1" t="s">
        <v>2941</v>
      </c>
      <c r="C4736" s="1" t="s">
        <v>4682</v>
      </c>
      <c r="D4736" s="1">
        <v>30</v>
      </c>
      <c r="E4736" s="1" t="s">
        <v>4692</v>
      </c>
      <c r="F4736" s="1">
        <v>8</v>
      </c>
      <c r="G4736" s="1" t="str">
        <f t="shared" si="178"/>
        <v>8/10</v>
      </c>
      <c r="H4736" s="1">
        <v>3000</v>
      </c>
      <c r="I4736" s="1">
        <v>113</v>
      </c>
      <c r="J4736" s="1">
        <v>99.5</v>
      </c>
      <c r="K4736" s="1" t="s">
        <v>866</v>
      </c>
      <c r="L4736" s="1" t="s">
        <v>4684</v>
      </c>
      <c r="M4736" s="1">
        <v>2014</v>
      </c>
      <c r="N4736" s="1">
        <v>44.974960099999997</v>
      </c>
      <c r="O4736" s="1">
        <v>-75.366629700000004</v>
      </c>
      <c r="Q4736" s="1" t="s">
        <v>4685</v>
      </c>
      <c r="R4736" s="1" t="s">
        <v>22</v>
      </c>
    </row>
    <row r="4737" spans="1:18" hidden="1" x14ac:dyDescent="0.3">
      <c r="A4737" s="1" t="s">
        <v>2941</v>
      </c>
      <c r="B4737" s="1" t="s">
        <v>2941</v>
      </c>
      <c r="C4737" s="1" t="s">
        <v>4682</v>
      </c>
      <c r="D4737" s="1">
        <v>30</v>
      </c>
      <c r="E4737" s="1" t="s">
        <v>4693</v>
      </c>
      <c r="F4737" s="1">
        <v>9</v>
      </c>
      <c r="G4737" s="1" t="str">
        <f t="shared" si="178"/>
        <v>9/10</v>
      </c>
      <c r="H4737" s="1">
        <v>3000</v>
      </c>
      <c r="I4737" s="1">
        <v>113</v>
      </c>
      <c r="J4737" s="1">
        <v>99.5</v>
      </c>
      <c r="K4737" s="1" t="s">
        <v>866</v>
      </c>
      <c r="L4737" s="1" t="s">
        <v>4684</v>
      </c>
      <c r="M4737" s="1">
        <v>2014</v>
      </c>
      <c r="N4737" s="1">
        <v>44.984518745072798</v>
      </c>
      <c r="O4737" s="1">
        <v>-75.388952485360903</v>
      </c>
      <c r="Q4737" s="1" t="s">
        <v>4685</v>
      </c>
      <c r="R4737" s="1" t="s">
        <v>22</v>
      </c>
    </row>
    <row r="4738" spans="1:18" hidden="1" x14ac:dyDescent="0.3">
      <c r="A4738" s="1" t="s">
        <v>2941</v>
      </c>
      <c r="B4738" s="1" t="s">
        <v>2941</v>
      </c>
      <c r="C4738" s="1" t="s">
        <v>4682</v>
      </c>
      <c r="D4738" s="1">
        <v>30</v>
      </c>
      <c r="E4738" s="1" t="s">
        <v>4694</v>
      </c>
      <c r="F4738" s="1">
        <v>10</v>
      </c>
      <c r="G4738" s="1" t="str">
        <f t="shared" si="178"/>
        <v>10/10</v>
      </c>
      <c r="H4738" s="1">
        <v>3000</v>
      </c>
      <c r="I4738" s="1">
        <v>113</v>
      </c>
      <c r="J4738" s="1">
        <v>99.5</v>
      </c>
      <c r="K4738" s="1" t="s">
        <v>866</v>
      </c>
      <c r="L4738" s="1" t="s">
        <v>4684</v>
      </c>
      <c r="M4738" s="1">
        <v>2014</v>
      </c>
      <c r="N4738" s="1">
        <v>44.986107938868798</v>
      </c>
      <c r="O4738" s="1">
        <v>-75.383270259119101</v>
      </c>
      <c r="Q4738" s="1" t="s">
        <v>4685</v>
      </c>
      <c r="R4738" s="1" t="s">
        <v>22</v>
      </c>
    </row>
    <row r="4739" spans="1:18" hidden="1" x14ac:dyDescent="0.3">
      <c r="A4739" s="1" t="s">
        <v>2941</v>
      </c>
      <c r="B4739" s="1" t="s">
        <v>2941</v>
      </c>
      <c r="C4739" s="1" t="s">
        <v>4695</v>
      </c>
      <c r="D4739" s="1">
        <v>270</v>
      </c>
      <c r="E4739" s="1" t="s">
        <v>4696</v>
      </c>
      <c r="F4739" s="1">
        <v>1</v>
      </c>
      <c r="G4739" s="1" t="str">
        <f t="shared" ref="G4739:G4770" si="179">F4739&amp;"/"&amp;124</f>
        <v>1/124</v>
      </c>
      <c r="H4739" s="1">
        <v>2126</v>
      </c>
      <c r="I4739" s="1">
        <v>101</v>
      </c>
      <c r="J4739" s="1">
        <v>99.5</v>
      </c>
      <c r="K4739" s="1" t="s">
        <v>866</v>
      </c>
      <c r="L4739" s="1" t="s">
        <v>2044</v>
      </c>
      <c r="M4739" s="1">
        <v>2014</v>
      </c>
      <c r="N4739" s="1">
        <v>42.2429037330215</v>
      </c>
      <c r="O4739" s="1">
        <v>-82.4247682271386</v>
      </c>
      <c r="Q4739" s="1" t="s">
        <v>4697</v>
      </c>
      <c r="R4739" s="1" t="s">
        <v>22</v>
      </c>
    </row>
    <row r="4740" spans="1:18" hidden="1" x14ac:dyDescent="0.3">
      <c r="A4740" s="1" t="s">
        <v>2941</v>
      </c>
      <c r="B4740" s="1" t="s">
        <v>2941</v>
      </c>
      <c r="C4740" s="1" t="s">
        <v>4695</v>
      </c>
      <c r="D4740" s="1">
        <v>270</v>
      </c>
      <c r="E4740" s="1" t="s">
        <v>4698</v>
      </c>
      <c r="F4740" s="1">
        <v>2</v>
      </c>
      <c r="G4740" s="1" t="str">
        <f t="shared" si="179"/>
        <v>2/124</v>
      </c>
      <c r="H4740" s="1">
        <v>2221</v>
      </c>
      <c r="I4740" s="1">
        <v>101</v>
      </c>
      <c r="J4740" s="1">
        <v>99.5</v>
      </c>
      <c r="K4740" s="1" t="s">
        <v>866</v>
      </c>
      <c r="L4740" s="1" t="s">
        <v>2044</v>
      </c>
      <c r="M4740" s="1">
        <v>2014</v>
      </c>
      <c r="N4740" s="1">
        <v>42.236606665442402</v>
      </c>
      <c r="O4740" s="1">
        <v>-82.425718121435693</v>
      </c>
      <c r="Q4740" s="1" t="s">
        <v>4697</v>
      </c>
      <c r="R4740" s="1" t="s">
        <v>22</v>
      </c>
    </row>
    <row r="4741" spans="1:18" hidden="1" x14ac:dyDescent="0.3">
      <c r="A4741" s="1" t="s">
        <v>2941</v>
      </c>
      <c r="B4741" s="1" t="s">
        <v>2941</v>
      </c>
      <c r="C4741" s="1" t="s">
        <v>4695</v>
      </c>
      <c r="D4741" s="1">
        <v>270</v>
      </c>
      <c r="E4741" s="1" t="s">
        <v>4699</v>
      </c>
      <c r="F4741" s="1">
        <v>3</v>
      </c>
      <c r="G4741" s="1" t="str">
        <f t="shared" si="179"/>
        <v>3/124</v>
      </c>
      <c r="H4741" s="1">
        <v>2221</v>
      </c>
      <c r="I4741" s="1">
        <v>101</v>
      </c>
      <c r="J4741" s="1">
        <v>99.5</v>
      </c>
      <c r="K4741" s="1" t="s">
        <v>866</v>
      </c>
      <c r="L4741" s="1" t="s">
        <v>2044</v>
      </c>
      <c r="M4741" s="1">
        <v>2014</v>
      </c>
      <c r="N4741" s="1">
        <v>42.228328890808697</v>
      </c>
      <c r="O4741" s="1">
        <v>-82.4172753379992</v>
      </c>
      <c r="Q4741" s="1" t="s">
        <v>4697</v>
      </c>
      <c r="R4741" s="1" t="s">
        <v>22</v>
      </c>
    </row>
    <row r="4742" spans="1:18" hidden="1" x14ac:dyDescent="0.3">
      <c r="A4742" s="1" t="s">
        <v>2941</v>
      </c>
      <c r="B4742" s="1" t="s">
        <v>2941</v>
      </c>
      <c r="C4742" s="1" t="s">
        <v>4695</v>
      </c>
      <c r="D4742" s="1">
        <v>270</v>
      </c>
      <c r="E4742" s="1" t="s">
        <v>4700</v>
      </c>
      <c r="F4742" s="1">
        <v>4</v>
      </c>
      <c r="G4742" s="1" t="str">
        <f t="shared" si="179"/>
        <v>4/124</v>
      </c>
      <c r="H4742" s="1">
        <v>2221</v>
      </c>
      <c r="I4742" s="1">
        <v>101</v>
      </c>
      <c r="J4742" s="1">
        <v>99.5</v>
      </c>
      <c r="K4742" s="1" t="s">
        <v>866</v>
      </c>
      <c r="L4742" s="1" t="s">
        <v>2044</v>
      </c>
      <c r="M4742" s="1">
        <v>2014</v>
      </c>
      <c r="N4742" s="1">
        <v>42.220227776485402</v>
      </c>
      <c r="O4742" s="1">
        <v>-82.426195276366499</v>
      </c>
      <c r="Q4742" s="1" t="s">
        <v>4697</v>
      </c>
      <c r="R4742" s="1" t="s">
        <v>22</v>
      </c>
    </row>
    <row r="4743" spans="1:18" hidden="1" x14ac:dyDescent="0.3">
      <c r="A4743" s="1" t="s">
        <v>2941</v>
      </c>
      <c r="B4743" s="1" t="s">
        <v>2941</v>
      </c>
      <c r="C4743" s="1" t="s">
        <v>4695</v>
      </c>
      <c r="D4743" s="1">
        <v>270</v>
      </c>
      <c r="E4743" s="1" t="s">
        <v>4701</v>
      </c>
      <c r="F4743" s="1">
        <v>5</v>
      </c>
      <c r="G4743" s="1" t="str">
        <f t="shared" si="179"/>
        <v>5/124</v>
      </c>
      <c r="H4743" s="1">
        <v>2221</v>
      </c>
      <c r="I4743" s="1">
        <v>101</v>
      </c>
      <c r="J4743" s="1">
        <v>99.5</v>
      </c>
      <c r="K4743" s="1" t="s">
        <v>866</v>
      </c>
      <c r="L4743" s="1" t="s">
        <v>2044</v>
      </c>
      <c r="M4743" s="1">
        <v>2014</v>
      </c>
      <c r="N4743" s="1">
        <v>42.238933435242103</v>
      </c>
      <c r="O4743" s="1">
        <v>-82.3993455541641</v>
      </c>
      <c r="Q4743" s="1" t="s">
        <v>4697</v>
      </c>
      <c r="R4743" s="1" t="s">
        <v>22</v>
      </c>
    </row>
    <row r="4744" spans="1:18" hidden="1" x14ac:dyDescent="0.3">
      <c r="A4744" s="1" t="s">
        <v>2941</v>
      </c>
      <c r="B4744" s="1" t="s">
        <v>2941</v>
      </c>
      <c r="C4744" s="1" t="s">
        <v>4695</v>
      </c>
      <c r="D4744" s="1">
        <v>270</v>
      </c>
      <c r="E4744" s="1" t="s">
        <v>4702</v>
      </c>
      <c r="F4744" s="1">
        <v>6</v>
      </c>
      <c r="G4744" s="1" t="str">
        <f t="shared" si="179"/>
        <v>6/124</v>
      </c>
      <c r="H4744" s="1">
        <v>2126</v>
      </c>
      <c r="I4744" s="1">
        <v>101</v>
      </c>
      <c r="J4744" s="1">
        <v>99.5</v>
      </c>
      <c r="K4744" s="1" t="s">
        <v>866</v>
      </c>
      <c r="L4744" s="1" t="s">
        <v>2044</v>
      </c>
      <c r="M4744" s="1">
        <v>2014</v>
      </c>
      <c r="N4744" s="1">
        <v>42.249030743447499</v>
      </c>
      <c r="O4744" s="1">
        <v>-82.410112286242594</v>
      </c>
      <c r="Q4744" s="1" t="s">
        <v>4697</v>
      </c>
      <c r="R4744" s="1" t="s">
        <v>22</v>
      </c>
    </row>
    <row r="4745" spans="1:18" hidden="1" x14ac:dyDescent="0.3">
      <c r="A4745" s="1" t="s">
        <v>2941</v>
      </c>
      <c r="B4745" s="1" t="s">
        <v>2941</v>
      </c>
      <c r="C4745" s="1" t="s">
        <v>4695</v>
      </c>
      <c r="D4745" s="1">
        <v>270</v>
      </c>
      <c r="E4745" s="1" t="s">
        <v>4703</v>
      </c>
      <c r="F4745" s="1">
        <v>7</v>
      </c>
      <c r="G4745" s="1" t="str">
        <f t="shared" si="179"/>
        <v>7/124</v>
      </c>
      <c r="H4745" s="1">
        <v>2221</v>
      </c>
      <c r="I4745" s="1">
        <v>101</v>
      </c>
      <c r="J4745" s="1">
        <v>99.5</v>
      </c>
      <c r="K4745" s="1" t="s">
        <v>866</v>
      </c>
      <c r="L4745" s="1" t="s">
        <v>2044</v>
      </c>
      <c r="M4745" s="1">
        <v>2014</v>
      </c>
      <c r="N4745" s="1">
        <v>42.262726701926397</v>
      </c>
      <c r="O4745" s="1">
        <v>-82.410455574214893</v>
      </c>
      <c r="Q4745" s="1" t="s">
        <v>4697</v>
      </c>
      <c r="R4745" s="1" t="s">
        <v>22</v>
      </c>
    </row>
    <row r="4746" spans="1:18" hidden="1" x14ac:dyDescent="0.3">
      <c r="A4746" s="1" t="s">
        <v>2941</v>
      </c>
      <c r="B4746" s="1" t="s">
        <v>2941</v>
      </c>
      <c r="C4746" s="1" t="s">
        <v>4695</v>
      </c>
      <c r="D4746" s="1">
        <v>270</v>
      </c>
      <c r="E4746" s="1" t="s">
        <v>4704</v>
      </c>
      <c r="F4746" s="1">
        <v>8</v>
      </c>
      <c r="G4746" s="1" t="str">
        <f t="shared" si="179"/>
        <v>8/124</v>
      </c>
      <c r="H4746" s="1">
        <v>2126</v>
      </c>
      <c r="I4746" s="1">
        <v>101</v>
      </c>
      <c r="J4746" s="1">
        <v>99.5</v>
      </c>
      <c r="K4746" s="1" t="s">
        <v>866</v>
      </c>
      <c r="L4746" s="1" t="s">
        <v>2044</v>
      </c>
      <c r="M4746" s="1">
        <v>2014</v>
      </c>
      <c r="N4746" s="1">
        <v>42.261429536456902</v>
      </c>
      <c r="O4746" s="1">
        <v>-82.399774091447696</v>
      </c>
      <c r="Q4746" s="1" t="s">
        <v>4697</v>
      </c>
      <c r="R4746" s="1" t="s">
        <v>22</v>
      </c>
    </row>
    <row r="4747" spans="1:18" hidden="1" x14ac:dyDescent="0.3">
      <c r="A4747" s="1" t="s">
        <v>2941</v>
      </c>
      <c r="B4747" s="1" t="s">
        <v>2941</v>
      </c>
      <c r="C4747" s="1" t="s">
        <v>4695</v>
      </c>
      <c r="D4747" s="1">
        <v>270</v>
      </c>
      <c r="E4747" s="1" t="s">
        <v>4705</v>
      </c>
      <c r="F4747" s="1">
        <v>9</v>
      </c>
      <c r="G4747" s="1" t="str">
        <f t="shared" si="179"/>
        <v>9/124</v>
      </c>
      <c r="H4747" s="1">
        <v>2221</v>
      </c>
      <c r="I4747" s="1">
        <v>101</v>
      </c>
      <c r="J4747" s="1">
        <v>99.5</v>
      </c>
      <c r="K4747" s="1" t="s">
        <v>866</v>
      </c>
      <c r="L4747" s="1" t="s">
        <v>2044</v>
      </c>
      <c r="M4747" s="1">
        <v>2014</v>
      </c>
      <c r="N4747" s="1">
        <v>42.2613871501582</v>
      </c>
      <c r="O4747" s="1">
        <v>-82.391378112579503</v>
      </c>
      <c r="Q4747" s="1" t="s">
        <v>4697</v>
      </c>
      <c r="R4747" s="1" t="s">
        <v>22</v>
      </c>
    </row>
    <row r="4748" spans="1:18" hidden="1" x14ac:dyDescent="0.3">
      <c r="A4748" s="1" t="s">
        <v>2941</v>
      </c>
      <c r="B4748" s="1" t="s">
        <v>2941</v>
      </c>
      <c r="C4748" s="1" t="s">
        <v>4695</v>
      </c>
      <c r="D4748" s="1">
        <v>270</v>
      </c>
      <c r="E4748" s="1" t="s">
        <v>4706</v>
      </c>
      <c r="F4748" s="1">
        <v>10</v>
      </c>
      <c r="G4748" s="1" t="str">
        <f t="shared" si="179"/>
        <v>10/124</v>
      </c>
      <c r="H4748" s="1">
        <v>2126</v>
      </c>
      <c r="I4748" s="1">
        <v>101</v>
      </c>
      <c r="J4748" s="1">
        <v>99.5</v>
      </c>
      <c r="K4748" s="1" t="s">
        <v>866</v>
      </c>
      <c r="L4748" s="1" t="s">
        <v>2044</v>
      </c>
      <c r="M4748" s="1">
        <v>2014</v>
      </c>
      <c r="N4748" s="1">
        <v>42.263255876212497</v>
      </c>
      <c r="O4748" s="1">
        <v>-82.382249888489596</v>
      </c>
      <c r="Q4748" s="1" t="s">
        <v>4697</v>
      </c>
      <c r="R4748" s="1" t="s">
        <v>22</v>
      </c>
    </row>
    <row r="4749" spans="1:18" hidden="1" x14ac:dyDescent="0.3">
      <c r="A4749" s="1" t="s">
        <v>2941</v>
      </c>
      <c r="B4749" s="1" t="s">
        <v>2941</v>
      </c>
      <c r="C4749" s="1" t="s">
        <v>4695</v>
      </c>
      <c r="D4749" s="1">
        <v>270</v>
      </c>
      <c r="E4749" s="1" t="s">
        <v>4707</v>
      </c>
      <c r="F4749" s="1">
        <v>11</v>
      </c>
      <c r="G4749" s="1" t="str">
        <f t="shared" si="179"/>
        <v>11/124</v>
      </c>
      <c r="H4749" s="1">
        <v>2126</v>
      </c>
      <c r="I4749" s="1">
        <v>101</v>
      </c>
      <c r="J4749" s="1">
        <v>99.5</v>
      </c>
      <c r="K4749" s="1" t="s">
        <v>866</v>
      </c>
      <c r="L4749" s="1" t="s">
        <v>2044</v>
      </c>
      <c r="M4749" s="1">
        <v>2014</v>
      </c>
      <c r="N4749" s="1">
        <v>42.251764413868997</v>
      </c>
      <c r="O4749" s="1">
        <v>-82.387909994491807</v>
      </c>
      <c r="Q4749" s="1" t="s">
        <v>4697</v>
      </c>
      <c r="R4749" s="1" t="s">
        <v>22</v>
      </c>
    </row>
    <row r="4750" spans="1:18" hidden="1" x14ac:dyDescent="0.3">
      <c r="A4750" s="1" t="s">
        <v>2941</v>
      </c>
      <c r="B4750" s="1" t="s">
        <v>2941</v>
      </c>
      <c r="C4750" s="1" t="s">
        <v>4695</v>
      </c>
      <c r="D4750" s="1">
        <v>270</v>
      </c>
      <c r="E4750" s="1" t="s">
        <v>4708</v>
      </c>
      <c r="F4750" s="1">
        <v>12</v>
      </c>
      <c r="G4750" s="1" t="str">
        <f t="shared" si="179"/>
        <v>12/124</v>
      </c>
      <c r="H4750" s="1">
        <v>2221</v>
      </c>
      <c r="I4750" s="1">
        <v>101</v>
      </c>
      <c r="J4750" s="1">
        <v>99.5</v>
      </c>
      <c r="K4750" s="1" t="s">
        <v>866</v>
      </c>
      <c r="L4750" s="1" t="s">
        <v>2044</v>
      </c>
      <c r="M4750" s="1">
        <v>2014</v>
      </c>
      <c r="N4750" s="1">
        <v>42.251498309209403</v>
      </c>
      <c r="O4750" s="1">
        <v>-82.383092299335502</v>
      </c>
      <c r="Q4750" s="1" t="s">
        <v>4697</v>
      </c>
      <c r="R4750" s="1" t="s">
        <v>22</v>
      </c>
    </row>
    <row r="4751" spans="1:18" hidden="1" x14ac:dyDescent="0.3">
      <c r="A4751" s="1" t="s">
        <v>2941</v>
      </c>
      <c r="B4751" s="1" t="s">
        <v>2941</v>
      </c>
      <c r="C4751" s="1" t="s">
        <v>4695</v>
      </c>
      <c r="D4751" s="1">
        <v>270</v>
      </c>
      <c r="E4751" s="1" t="s">
        <v>4709</v>
      </c>
      <c r="F4751" s="1">
        <v>13</v>
      </c>
      <c r="G4751" s="1" t="str">
        <f t="shared" si="179"/>
        <v>13/124</v>
      </c>
      <c r="H4751" s="1">
        <v>2221</v>
      </c>
      <c r="I4751" s="1">
        <v>101</v>
      </c>
      <c r="J4751" s="1">
        <v>99.5</v>
      </c>
      <c r="K4751" s="1" t="s">
        <v>866</v>
      </c>
      <c r="L4751" s="1" t="s">
        <v>2044</v>
      </c>
      <c r="M4751" s="1">
        <v>2014</v>
      </c>
      <c r="N4751" s="1">
        <v>42.250967123478198</v>
      </c>
      <c r="O4751" s="1">
        <v>-82.376668235238498</v>
      </c>
      <c r="Q4751" s="1" t="s">
        <v>4697</v>
      </c>
      <c r="R4751" s="1" t="s">
        <v>22</v>
      </c>
    </row>
    <row r="4752" spans="1:18" hidden="1" x14ac:dyDescent="0.3">
      <c r="A4752" s="1" t="s">
        <v>2941</v>
      </c>
      <c r="B4752" s="1" t="s">
        <v>2941</v>
      </c>
      <c r="C4752" s="1" t="s">
        <v>4695</v>
      </c>
      <c r="D4752" s="1">
        <v>270</v>
      </c>
      <c r="E4752" s="1" t="s">
        <v>4710</v>
      </c>
      <c r="F4752" s="1">
        <v>14</v>
      </c>
      <c r="G4752" s="1" t="str">
        <f t="shared" si="179"/>
        <v>14/124</v>
      </c>
      <c r="H4752" s="1">
        <v>2126</v>
      </c>
      <c r="I4752" s="1">
        <v>101</v>
      </c>
      <c r="J4752" s="1">
        <v>99.5</v>
      </c>
      <c r="K4752" s="1" t="s">
        <v>866</v>
      </c>
      <c r="L4752" s="1" t="s">
        <v>2044</v>
      </c>
      <c r="M4752" s="1">
        <v>2014</v>
      </c>
      <c r="N4752" s="1">
        <v>42.251360542296098</v>
      </c>
      <c r="O4752" s="1">
        <v>-82.370659514569596</v>
      </c>
      <c r="Q4752" s="1" t="s">
        <v>4697</v>
      </c>
      <c r="R4752" s="1" t="s">
        <v>22</v>
      </c>
    </row>
    <row r="4753" spans="1:18" hidden="1" x14ac:dyDescent="0.3">
      <c r="A4753" s="1" t="s">
        <v>2941</v>
      </c>
      <c r="B4753" s="1" t="s">
        <v>2941</v>
      </c>
      <c r="C4753" s="1" t="s">
        <v>4695</v>
      </c>
      <c r="D4753" s="1">
        <v>270</v>
      </c>
      <c r="E4753" s="1" t="s">
        <v>4711</v>
      </c>
      <c r="F4753" s="1">
        <v>15</v>
      </c>
      <c r="G4753" s="1" t="str">
        <f t="shared" si="179"/>
        <v>15/124</v>
      </c>
      <c r="H4753" s="1">
        <v>2221</v>
      </c>
      <c r="I4753" s="1">
        <v>101</v>
      </c>
      <c r="J4753" s="1">
        <v>99.5</v>
      </c>
      <c r="K4753" s="1" t="s">
        <v>866</v>
      </c>
      <c r="L4753" s="1" t="s">
        <v>2044</v>
      </c>
      <c r="M4753" s="1">
        <v>2014</v>
      </c>
      <c r="N4753" s="1">
        <v>42.260098749363401</v>
      </c>
      <c r="O4753" s="1">
        <v>-82.356762264075797</v>
      </c>
      <c r="Q4753" s="1" t="s">
        <v>4697</v>
      </c>
      <c r="R4753" s="1" t="s">
        <v>22</v>
      </c>
    </row>
    <row r="4754" spans="1:18" hidden="1" x14ac:dyDescent="0.3">
      <c r="A4754" s="1" t="s">
        <v>2941</v>
      </c>
      <c r="B4754" s="1" t="s">
        <v>2941</v>
      </c>
      <c r="C4754" s="1" t="s">
        <v>4695</v>
      </c>
      <c r="D4754" s="1">
        <v>270</v>
      </c>
      <c r="E4754" s="1" t="s">
        <v>4712</v>
      </c>
      <c r="F4754" s="1">
        <v>16</v>
      </c>
      <c r="G4754" s="1" t="str">
        <f t="shared" si="179"/>
        <v>16/124</v>
      </c>
      <c r="H4754" s="1">
        <v>2126</v>
      </c>
      <c r="I4754" s="1">
        <v>101</v>
      </c>
      <c r="J4754" s="1">
        <v>99.5</v>
      </c>
      <c r="K4754" s="1" t="s">
        <v>866</v>
      </c>
      <c r="L4754" s="1" t="s">
        <v>2044</v>
      </c>
      <c r="M4754" s="1">
        <v>2014</v>
      </c>
      <c r="N4754" s="1">
        <v>42.255023789697198</v>
      </c>
      <c r="O4754" s="1">
        <v>-82.338214469602704</v>
      </c>
      <c r="Q4754" s="1" t="s">
        <v>4697</v>
      </c>
      <c r="R4754" s="1" t="s">
        <v>22</v>
      </c>
    </row>
    <row r="4755" spans="1:18" hidden="1" x14ac:dyDescent="0.3">
      <c r="A4755" s="1" t="s">
        <v>2941</v>
      </c>
      <c r="B4755" s="1" t="s">
        <v>2941</v>
      </c>
      <c r="C4755" s="1" t="s">
        <v>4695</v>
      </c>
      <c r="D4755" s="1">
        <v>270</v>
      </c>
      <c r="E4755" s="1" t="s">
        <v>4713</v>
      </c>
      <c r="F4755" s="1">
        <v>17</v>
      </c>
      <c r="G4755" s="1" t="str">
        <f t="shared" si="179"/>
        <v>17/124</v>
      </c>
      <c r="H4755" s="1">
        <v>2126</v>
      </c>
      <c r="I4755" s="1">
        <v>101</v>
      </c>
      <c r="J4755" s="1">
        <v>99.5</v>
      </c>
      <c r="K4755" s="1" t="s">
        <v>866</v>
      </c>
      <c r="L4755" s="1" t="s">
        <v>2044</v>
      </c>
      <c r="M4755" s="1">
        <v>2014</v>
      </c>
      <c r="N4755" s="1">
        <v>42.264706514587402</v>
      </c>
      <c r="O4755" s="1">
        <v>-82.337129922837505</v>
      </c>
      <c r="Q4755" s="1" t="s">
        <v>4697</v>
      </c>
      <c r="R4755" s="1" t="s">
        <v>22</v>
      </c>
    </row>
    <row r="4756" spans="1:18" hidden="1" x14ac:dyDescent="0.3">
      <c r="A4756" s="1" t="s">
        <v>2941</v>
      </c>
      <c r="B4756" s="1" t="s">
        <v>2941</v>
      </c>
      <c r="C4756" s="1" t="s">
        <v>4695</v>
      </c>
      <c r="D4756" s="1">
        <v>270</v>
      </c>
      <c r="E4756" s="1" t="s">
        <v>4714</v>
      </c>
      <c r="F4756" s="1">
        <v>18</v>
      </c>
      <c r="G4756" s="1" t="str">
        <f t="shared" si="179"/>
        <v>18/124</v>
      </c>
      <c r="H4756" s="1">
        <v>2221</v>
      </c>
      <c r="I4756" s="1">
        <v>101</v>
      </c>
      <c r="J4756" s="1">
        <v>99.5</v>
      </c>
      <c r="K4756" s="1" t="s">
        <v>866</v>
      </c>
      <c r="L4756" s="1" t="s">
        <v>2044</v>
      </c>
      <c r="M4756" s="1">
        <v>2014</v>
      </c>
      <c r="N4756" s="1">
        <v>42.272288857920501</v>
      </c>
      <c r="O4756" s="1">
        <v>-82.347890710456795</v>
      </c>
      <c r="Q4756" s="1" t="s">
        <v>4697</v>
      </c>
      <c r="R4756" s="1" t="s">
        <v>22</v>
      </c>
    </row>
    <row r="4757" spans="1:18" hidden="1" x14ac:dyDescent="0.3">
      <c r="A4757" s="1" t="s">
        <v>2941</v>
      </c>
      <c r="B4757" s="1" t="s">
        <v>2941</v>
      </c>
      <c r="C4757" s="1" t="s">
        <v>4695</v>
      </c>
      <c r="D4757" s="1">
        <v>270</v>
      </c>
      <c r="E4757" s="1" t="s">
        <v>4715</v>
      </c>
      <c r="F4757" s="1">
        <v>19</v>
      </c>
      <c r="G4757" s="1" t="str">
        <f t="shared" si="179"/>
        <v>19/124</v>
      </c>
      <c r="H4757" s="1">
        <v>2221</v>
      </c>
      <c r="I4757" s="1">
        <v>101</v>
      </c>
      <c r="J4757" s="1">
        <v>99.5</v>
      </c>
      <c r="K4757" s="1" t="s">
        <v>866</v>
      </c>
      <c r="L4757" s="1" t="s">
        <v>2044</v>
      </c>
      <c r="M4757" s="1">
        <v>2014</v>
      </c>
      <c r="N4757" s="1">
        <v>42.274796286664902</v>
      </c>
      <c r="O4757" s="1">
        <v>-82.344078476741501</v>
      </c>
      <c r="Q4757" s="1" t="s">
        <v>4697</v>
      </c>
      <c r="R4757" s="1" t="s">
        <v>22</v>
      </c>
    </row>
    <row r="4758" spans="1:18" hidden="1" x14ac:dyDescent="0.3">
      <c r="A4758" s="1" t="s">
        <v>2941</v>
      </c>
      <c r="B4758" s="1" t="s">
        <v>2941</v>
      </c>
      <c r="C4758" s="1" t="s">
        <v>4695</v>
      </c>
      <c r="D4758" s="1">
        <v>270</v>
      </c>
      <c r="E4758" s="1" t="s">
        <v>4716</v>
      </c>
      <c r="F4758" s="1">
        <v>20</v>
      </c>
      <c r="G4758" s="1" t="str">
        <f t="shared" si="179"/>
        <v>20/124</v>
      </c>
      <c r="H4758" s="1">
        <v>2126</v>
      </c>
      <c r="I4758" s="1">
        <v>101</v>
      </c>
      <c r="J4758" s="1">
        <v>99.5</v>
      </c>
      <c r="K4758" s="1" t="s">
        <v>866</v>
      </c>
      <c r="L4758" s="1" t="s">
        <v>2044</v>
      </c>
      <c r="M4758" s="1">
        <v>2014</v>
      </c>
      <c r="N4758" s="1">
        <v>42.284652347182003</v>
      </c>
      <c r="O4758" s="1">
        <v>-82.335197511862404</v>
      </c>
      <c r="Q4758" s="1" t="s">
        <v>4697</v>
      </c>
      <c r="R4758" s="1" t="s">
        <v>22</v>
      </c>
    </row>
    <row r="4759" spans="1:18" hidden="1" x14ac:dyDescent="0.3">
      <c r="A4759" s="1" t="s">
        <v>2941</v>
      </c>
      <c r="B4759" s="1" t="s">
        <v>2941</v>
      </c>
      <c r="C4759" s="1" t="s">
        <v>4695</v>
      </c>
      <c r="D4759" s="1">
        <v>270</v>
      </c>
      <c r="E4759" s="1" t="s">
        <v>4717</v>
      </c>
      <c r="F4759" s="1">
        <v>21</v>
      </c>
      <c r="G4759" s="1" t="str">
        <f t="shared" si="179"/>
        <v>21/124</v>
      </c>
      <c r="H4759" s="1">
        <v>2221</v>
      </c>
      <c r="I4759" s="1">
        <v>101</v>
      </c>
      <c r="J4759" s="1">
        <v>99.5</v>
      </c>
      <c r="K4759" s="1" t="s">
        <v>866</v>
      </c>
      <c r="L4759" s="1" t="s">
        <v>2044</v>
      </c>
      <c r="M4759" s="1">
        <v>2014</v>
      </c>
      <c r="N4759" s="1">
        <v>42.2882129865473</v>
      </c>
      <c r="O4759" s="1">
        <v>-82.326916262037003</v>
      </c>
      <c r="Q4759" s="1" t="s">
        <v>4697</v>
      </c>
      <c r="R4759" s="1" t="s">
        <v>22</v>
      </c>
    </row>
    <row r="4760" spans="1:18" hidden="1" x14ac:dyDescent="0.3">
      <c r="A4760" s="1" t="s">
        <v>2941</v>
      </c>
      <c r="B4760" s="1" t="s">
        <v>2941</v>
      </c>
      <c r="C4760" s="1" t="s">
        <v>4695</v>
      </c>
      <c r="D4760" s="1">
        <v>270</v>
      </c>
      <c r="E4760" s="1" t="s">
        <v>4718</v>
      </c>
      <c r="F4760" s="1">
        <v>22</v>
      </c>
      <c r="G4760" s="1" t="str">
        <f t="shared" si="179"/>
        <v>22/124</v>
      </c>
      <c r="H4760" s="1">
        <v>2221</v>
      </c>
      <c r="I4760" s="1">
        <v>101</v>
      </c>
      <c r="J4760" s="1">
        <v>99.5</v>
      </c>
      <c r="K4760" s="1" t="s">
        <v>866</v>
      </c>
      <c r="L4760" s="1" t="s">
        <v>2044</v>
      </c>
      <c r="M4760" s="1">
        <v>2014</v>
      </c>
      <c r="N4760" s="1">
        <v>42.2961302003269</v>
      </c>
      <c r="O4760" s="1">
        <v>-82.314814787256296</v>
      </c>
      <c r="Q4760" s="1" t="s">
        <v>4697</v>
      </c>
      <c r="R4760" s="1" t="s">
        <v>22</v>
      </c>
    </row>
    <row r="4761" spans="1:18" hidden="1" x14ac:dyDescent="0.3">
      <c r="A4761" s="1" t="s">
        <v>2941</v>
      </c>
      <c r="B4761" s="1" t="s">
        <v>2941</v>
      </c>
      <c r="C4761" s="1" t="s">
        <v>4695</v>
      </c>
      <c r="D4761" s="1">
        <v>270</v>
      </c>
      <c r="E4761" s="1" t="s">
        <v>4719</v>
      </c>
      <c r="F4761" s="1">
        <v>23</v>
      </c>
      <c r="G4761" s="1" t="str">
        <f t="shared" si="179"/>
        <v>23/124</v>
      </c>
      <c r="H4761" s="1">
        <v>2221</v>
      </c>
      <c r="I4761" s="1">
        <v>101</v>
      </c>
      <c r="J4761" s="1">
        <v>99.5</v>
      </c>
      <c r="K4761" s="1" t="s">
        <v>866</v>
      </c>
      <c r="L4761" s="1" t="s">
        <v>2044</v>
      </c>
      <c r="M4761" s="1">
        <v>2014</v>
      </c>
      <c r="N4761" s="1">
        <v>42.277853218577803</v>
      </c>
      <c r="O4761" s="1">
        <v>-82.313479433777303</v>
      </c>
      <c r="Q4761" s="1" t="s">
        <v>4697</v>
      </c>
      <c r="R4761" s="1" t="s">
        <v>22</v>
      </c>
    </row>
    <row r="4762" spans="1:18" hidden="1" x14ac:dyDescent="0.3">
      <c r="A4762" s="1" t="s">
        <v>2941</v>
      </c>
      <c r="B4762" s="1" t="s">
        <v>2941</v>
      </c>
      <c r="C4762" s="1" t="s">
        <v>4695</v>
      </c>
      <c r="D4762" s="1">
        <v>270</v>
      </c>
      <c r="E4762" s="1" t="s">
        <v>4720</v>
      </c>
      <c r="F4762" s="1">
        <v>24</v>
      </c>
      <c r="G4762" s="1" t="str">
        <f t="shared" si="179"/>
        <v>24/124</v>
      </c>
      <c r="H4762" s="1">
        <v>2221</v>
      </c>
      <c r="I4762" s="1">
        <v>101</v>
      </c>
      <c r="J4762" s="1">
        <v>99.5</v>
      </c>
      <c r="K4762" s="1" t="s">
        <v>866</v>
      </c>
      <c r="L4762" s="1" t="s">
        <v>2044</v>
      </c>
      <c r="M4762" s="1">
        <v>2014</v>
      </c>
      <c r="N4762" s="1">
        <v>42.276861387206303</v>
      </c>
      <c r="O4762" s="1">
        <v>-82.292180560033998</v>
      </c>
      <c r="Q4762" s="1" t="s">
        <v>4697</v>
      </c>
      <c r="R4762" s="1" t="s">
        <v>22</v>
      </c>
    </row>
    <row r="4763" spans="1:18" hidden="1" x14ac:dyDescent="0.3">
      <c r="A4763" s="1" t="s">
        <v>2941</v>
      </c>
      <c r="B4763" s="1" t="s">
        <v>2941</v>
      </c>
      <c r="C4763" s="1" t="s">
        <v>4695</v>
      </c>
      <c r="D4763" s="1">
        <v>270</v>
      </c>
      <c r="E4763" s="1" t="s">
        <v>4721</v>
      </c>
      <c r="F4763" s="1">
        <v>25</v>
      </c>
      <c r="G4763" s="1" t="str">
        <f t="shared" si="179"/>
        <v>25/124</v>
      </c>
      <c r="H4763" s="1">
        <v>2221</v>
      </c>
      <c r="I4763" s="1">
        <v>101</v>
      </c>
      <c r="J4763" s="1">
        <v>99.5</v>
      </c>
      <c r="K4763" s="1" t="s">
        <v>866</v>
      </c>
      <c r="L4763" s="1" t="s">
        <v>2044</v>
      </c>
      <c r="M4763" s="1">
        <v>2014</v>
      </c>
      <c r="N4763" s="1">
        <v>42.252611941978998</v>
      </c>
      <c r="O4763" s="1">
        <v>-82.291531330313902</v>
      </c>
      <c r="Q4763" s="1" t="s">
        <v>4697</v>
      </c>
      <c r="R4763" s="1" t="s">
        <v>22</v>
      </c>
    </row>
    <row r="4764" spans="1:18" hidden="1" x14ac:dyDescent="0.3">
      <c r="A4764" s="1" t="s">
        <v>2941</v>
      </c>
      <c r="B4764" s="1" t="s">
        <v>2941</v>
      </c>
      <c r="C4764" s="1" t="s">
        <v>4695</v>
      </c>
      <c r="D4764" s="1">
        <v>270</v>
      </c>
      <c r="E4764" s="1" t="s">
        <v>4722</v>
      </c>
      <c r="F4764" s="1">
        <v>26</v>
      </c>
      <c r="G4764" s="1" t="str">
        <f t="shared" si="179"/>
        <v>26/124</v>
      </c>
      <c r="H4764" s="1">
        <v>2221</v>
      </c>
      <c r="I4764" s="1">
        <v>101</v>
      </c>
      <c r="J4764" s="1">
        <v>99.5</v>
      </c>
      <c r="K4764" s="1" t="s">
        <v>866</v>
      </c>
      <c r="L4764" s="1" t="s">
        <v>2044</v>
      </c>
      <c r="M4764" s="1">
        <v>2014</v>
      </c>
      <c r="N4764" s="1">
        <v>42.249388105895903</v>
      </c>
      <c r="O4764" s="1">
        <v>-82.285580808680194</v>
      </c>
      <c r="Q4764" s="1" t="s">
        <v>4697</v>
      </c>
      <c r="R4764" s="1" t="s">
        <v>22</v>
      </c>
    </row>
    <row r="4765" spans="1:18" hidden="1" x14ac:dyDescent="0.3">
      <c r="A4765" s="1" t="s">
        <v>2941</v>
      </c>
      <c r="B4765" s="1" t="s">
        <v>2941</v>
      </c>
      <c r="C4765" s="1" t="s">
        <v>4695</v>
      </c>
      <c r="D4765" s="1">
        <v>270</v>
      </c>
      <c r="E4765" s="1" t="s">
        <v>4723</v>
      </c>
      <c r="F4765" s="1">
        <v>27</v>
      </c>
      <c r="G4765" s="1" t="str">
        <f t="shared" si="179"/>
        <v>27/124</v>
      </c>
      <c r="H4765" s="1">
        <v>2221</v>
      </c>
      <c r="I4765" s="1">
        <v>101</v>
      </c>
      <c r="J4765" s="1">
        <v>99.5</v>
      </c>
      <c r="K4765" s="1" t="s">
        <v>866</v>
      </c>
      <c r="L4765" s="1" t="s">
        <v>2044</v>
      </c>
      <c r="M4765" s="1">
        <v>2014</v>
      </c>
      <c r="N4765" s="1">
        <v>42.237405784776001</v>
      </c>
      <c r="O4765" s="1">
        <v>-82.270489492604696</v>
      </c>
      <c r="Q4765" s="1" t="s">
        <v>4697</v>
      </c>
      <c r="R4765" s="1" t="s">
        <v>22</v>
      </c>
    </row>
    <row r="4766" spans="1:18" hidden="1" x14ac:dyDescent="0.3">
      <c r="A4766" s="1" t="s">
        <v>2941</v>
      </c>
      <c r="B4766" s="1" t="s">
        <v>2941</v>
      </c>
      <c r="C4766" s="1" t="s">
        <v>4695</v>
      </c>
      <c r="D4766" s="1">
        <v>270</v>
      </c>
      <c r="E4766" s="1" t="s">
        <v>4724</v>
      </c>
      <c r="F4766" s="1">
        <v>28</v>
      </c>
      <c r="G4766" s="1" t="str">
        <f t="shared" si="179"/>
        <v>28/124</v>
      </c>
      <c r="H4766" s="1">
        <v>2221</v>
      </c>
      <c r="I4766" s="1">
        <v>101</v>
      </c>
      <c r="J4766" s="1">
        <v>99.5</v>
      </c>
      <c r="K4766" s="1" t="s">
        <v>866</v>
      </c>
      <c r="L4766" s="1" t="s">
        <v>2044</v>
      </c>
      <c r="M4766" s="1">
        <v>2014</v>
      </c>
      <c r="N4766" s="1">
        <v>42.234826713878398</v>
      </c>
      <c r="O4766" s="1">
        <v>-82.256461087779599</v>
      </c>
      <c r="Q4766" s="1" t="s">
        <v>4697</v>
      </c>
      <c r="R4766" s="1" t="s">
        <v>22</v>
      </c>
    </row>
    <row r="4767" spans="1:18" hidden="1" x14ac:dyDescent="0.3">
      <c r="A4767" s="1" t="s">
        <v>2941</v>
      </c>
      <c r="B4767" s="1" t="s">
        <v>2941</v>
      </c>
      <c r="C4767" s="1" t="s">
        <v>4695</v>
      </c>
      <c r="D4767" s="1">
        <v>270</v>
      </c>
      <c r="E4767" s="1" t="s">
        <v>4725</v>
      </c>
      <c r="F4767" s="1">
        <v>29</v>
      </c>
      <c r="G4767" s="1" t="str">
        <f t="shared" si="179"/>
        <v>29/124</v>
      </c>
      <c r="H4767" s="1">
        <v>2221</v>
      </c>
      <c r="I4767" s="1">
        <v>101</v>
      </c>
      <c r="J4767" s="1">
        <v>99.5</v>
      </c>
      <c r="K4767" s="1" t="s">
        <v>866</v>
      </c>
      <c r="L4767" s="1" t="s">
        <v>2044</v>
      </c>
      <c r="M4767" s="1">
        <v>2014</v>
      </c>
      <c r="N4767" s="1">
        <v>42.235683421355297</v>
      </c>
      <c r="O4767" s="1">
        <v>-82.249843700819298</v>
      </c>
      <c r="Q4767" s="1" t="s">
        <v>4697</v>
      </c>
      <c r="R4767" s="1" t="s">
        <v>22</v>
      </c>
    </row>
    <row r="4768" spans="1:18" hidden="1" x14ac:dyDescent="0.3">
      <c r="A4768" s="1" t="s">
        <v>2941</v>
      </c>
      <c r="B4768" s="1" t="s">
        <v>2941</v>
      </c>
      <c r="C4768" s="1" t="s">
        <v>4695</v>
      </c>
      <c r="D4768" s="1">
        <v>270</v>
      </c>
      <c r="E4768" s="1" t="s">
        <v>4726</v>
      </c>
      <c r="F4768" s="1">
        <v>30</v>
      </c>
      <c r="G4768" s="1" t="str">
        <f t="shared" si="179"/>
        <v>30/124</v>
      </c>
      <c r="H4768" s="1">
        <v>2221</v>
      </c>
      <c r="I4768" s="1">
        <v>101</v>
      </c>
      <c r="J4768" s="1">
        <v>99.5</v>
      </c>
      <c r="K4768" s="1" t="s">
        <v>866</v>
      </c>
      <c r="L4768" s="1" t="s">
        <v>2044</v>
      </c>
      <c r="M4768" s="1">
        <v>2014</v>
      </c>
      <c r="N4768" s="1">
        <v>42.292020063925598</v>
      </c>
      <c r="O4768" s="1">
        <v>-82.280413488605205</v>
      </c>
      <c r="Q4768" s="1" t="s">
        <v>4697</v>
      </c>
      <c r="R4768" s="1" t="s">
        <v>22</v>
      </c>
    </row>
    <row r="4769" spans="1:18" hidden="1" x14ac:dyDescent="0.3">
      <c r="A4769" s="1" t="s">
        <v>2941</v>
      </c>
      <c r="B4769" s="1" t="s">
        <v>2941</v>
      </c>
      <c r="C4769" s="1" t="s">
        <v>4695</v>
      </c>
      <c r="D4769" s="1">
        <v>270</v>
      </c>
      <c r="E4769" s="1" t="s">
        <v>4727</v>
      </c>
      <c r="F4769" s="1">
        <v>31</v>
      </c>
      <c r="G4769" s="1" t="str">
        <f t="shared" si="179"/>
        <v>31/124</v>
      </c>
      <c r="H4769" s="1">
        <v>2126</v>
      </c>
      <c r="I4769" s="1">
        <v>101</v>
      </c>
      <c r="J4769" s="1">
        <v>99.5</v>
      </c>
      <c r="K4769" s="1" t="s">
        <v>866</v>
      </c>
      <c r="L4769" s="1" t="s">
        <v>2044</v>
      </c>
      <c r="M4769" s="1">
        <v>2014</v>
      </c>
      <c r="N4769" s="1">
        <v>42.297741539677503</v>
      </c>
      <c r="O4769" s="1">
        <v>-82.276767056793702</v>
      </c>
      <c r="Q4769" s="1" t="s">
        <v>4697</v>
      </c>
      <c r="R4769" s="1" t="s">
        <v>22</v>
      </c>
    </row>
    <row r="4770" spans="1:18" hidden="1" x14ac:dyDescent="0.3">
      <c r="A4770" s="1" t="s">
        <v>2941</v>
      </c>
      <c r="B4770" s="1" t="s">
        <v>2941</v>
      </c>
      <c r="C4770" s="1" t="s">
        <v>4695</v>
      </c>
      <c r="D4770" s="1">
        <v>270</v>
      </c>
      <c r="E4770" s="1" t="s">
        <v>4728</v>
      </c>
      <c r="F4770" s="1">
        <v>32</v>
      </c>
      <c r="G4770" s="1" t="str">
        <f t="shared" si="179"/>
        <v>32/124</v>
      </c>
      <c r="H4770" s="1">
        <v>2126</v>
      </c>
      <c r="I4770" s="1">
        <v>101</v>
      </c>
      <c r="J4770" s="1">
        <v>99.5</v>
      </c>
      <c r="K4770" s="1" t="s">
        <v>866</v>
      </c>
      <c r="L4770" s="1" t="s">
        <v>2044</v>
      </c>
      <c r="M4770" s="1">
        <v>2014</v>
      </c>
      <c r="N4770" s="1">
        <v>42.308934129093899</v>
      </c>
      <c r="O4770" s="1">
        <v>-82.280373230394204</v>
      </c>
      <c r="Q4770" s="1" t="s">
        <v>4697</v>
      </c>
      <c r="R4770" s="1" t="s">
        <v>22</v>
      </c>
    </row>
    <row r="4771" spans="1:18" hidden="1" x14ac:dyDescent="0.3">
      <c r="A4771" s="1" t="s">
        <v>2941</v>
      </c>
      <c r="B4771" s="1" t="s">
        <v>2941</v>
      </c>
      <c r="C4771" s="1" t="s">
        <v>4695</v>
      </c>
      <c r="D4771" s="1">
        <v>270</v>
      </c>
      <c r="E4771" s="1" t="s">
        <v>4729</v>
      </c>
      <c r="F4771" s="1">
        <v>33</v>
      </c>
      <c r="G4771" s="1" t="str">
        <f t="shared" ref="G4771:G4802" si="180">F4771&amp;"/"&amp;124</f>
        <v>33/124</v>
      </c>
      <c r="H4771" s="1">
        <v>2221</v>
      </c>
      <c r="I4771" s="1">
        <v>101</v>
      </c>
      <c r="J4771" s="1">
        <v>99.5</v>
      </c>
      <c r="K4771" s="1" t="s">
        <v>866</v>
      </c>
      <c r="L4771" s="1" t="s">
        <v>2044</v>
      </c>
      <c r="M4771" s="1">
        <v>2014</v>
      </c>
      <c r="N4771" s="1">
        <v>42.302758115000302</v>
      </c>
      <c r="O4771" s="1">
        <v>-82.265176614965199</v>
      </c>
      <c r="Q4771" s="1" t="s">
        <v>4697</v>
      </c>
      <c r="R4771" s="1" t="s">
        <v>22</v>
      </c>
    </row>
    <row r="4772" spans="1:18" hidden="1" x14ac:dyDescent="0.3">
      <c r="A4772" s="1" t="s">
        <v>2941</v>
      </c>
      <c r="B4772" s="1" t="s">
        <v>2941</v>
      </c>
      <c r="C4772" s="1" t="s">
        <v>4695</v>
      </c>
      <c r="D4772" s="1">
        <v>270</v>
      </c>
      <c r="E4772" s="1" t="s">
        <v>4730</v>
      </c>
      <c r="F4772" s="1">
        <v>34</v>
      </c>
      <c r="G4772" s="1" t="str">
        <f t="shared" si="180"/>
        <v>34/124</v>
      </c>
      <c r="H4772" s="1">
        <v>2126</v>
      </c>
      <c r="I4772" s="1">
        <v>101</v>
      </c>
      <c r="J4772" s="1">
        <v>99.5</v>
      </c>
      <c r="K4772" s="1" t="s">
        <v>866</v>
      </c>
      <c r="L4772" s="1" t="s">
        <v>2044</v>
      </c>
      <c r="M4772" s="1">
        <v>2014</v>
      </c>
      <c r="N4772" s="1">
        <v>42.3131335069884</v>
      </c>
      <c r="O4772" s="1">
        <v>-82.247799521541296</v>
      </c>
      <c r="Q4772" s="1" t="s">
        <v>4697</v>
      </c>
      <c r="R4772" s="1" t="s">
        <v>22</v>
      </c>
    </row>
    <row r="4773" spans="1:18" hidden="1" x14ac:dyDescent="0.3">
      <c r="A4773" s="1" t="s">
        <v>2941</v>
      </c>
      <c r="B4773" s="1" t="s">
        <v>2941</v>
      </c>
      <c r="C4773" s="1" t="s">
        <v>4695</v>
      </c>
      <c r="D4773" s="1">
        <v>270</v>
      </c>
      <c r="E4773" s="1" t="s">
        <v>4731</v>
      </c>
      <c r="F4773" s="1">
        <v>35</v>
      </c>
      <c r="G4773" s="1" t="str">
        <f t="shared" si="180"/>
        <v>35/124</v>
      </c>
      <c r="H4773" s="1">
        <v>2126</v>
      </c>
      <c r="I4773" s="1">
        <v>101</v>
      </c>
      <c r="J4773" s="1">
        <v>99.5</v>
      </c>
      <c r="K4773" s="1" t="s">
        <v>866</v>
      </c>
      <c r="L4773" s="1" t="s">
        <v>2044</v>
      </c>
      <c r="M4773" s="1">
        <v>2014</v>
      </c>
      <c r="N4773" s="1">
        <v>42.315847961868201</v>
      </c>
      <c r="O4773" s="1">
        <v>-82.248124791087307</v>
      </c>
      <c r="Q4773" s="1" t="s">
        <v>4697</v>
      </c>
      <c r="R4773" s="1" t="s">
        <v>22</v>
      </c>
    </row>
    <row r="4774" spans="1:18" hidden="1" x14ac:dyDescent="0.3">
      <c r="A4774" s="1" t="s">
        <v>2941</v>
      </c>
      <c r="B4774" s="1" t="s">
        <v>2941</v>
      </c>
      <c r="C4774" s="1" t="s">
        <v>4695</v>
      </c>
      <c r="D4774" s="1">
        <v>270</v>
      </c>
      <c r="E4774" s="1" t="s">
        <v>4732</v>
      </c>
      <c r="F4774" s="1">
        <v>36</v>
      </c>
      <c r="G4774" s="1" t="str">
        <f t="shared" si="180"/>
        <v>36/124</v>
      </c>
      <c r="H4774" s="1">
        <v>2126</v>
      </c>
      <c r="I4774" s="1">
        <v>101</v>
      </c>
      <c r="J4774" s="1">
        <v>99.5</v>
      </c>
      <c r="K4774" s="1" t="s">
        <v>866</v>
      </c>
      <c r="L4774" s="1" t="s">
        <v>2044</v>
      </c>
      <c r="M4774" s="1">
        <v>2014</v>
      </c>
      <c r="N4774" s="1">
        <v>42.323691203863497</v>
      </c>
      <c r="O4774" s="1">
        <v>-82.233580747560396</v>
      </c>
      <c r="Q4774" s="1" t="s">
        <v>4697</v>
      </c>
      <c r="R4774" s="1" t="s">
        <v>22</v>
      </c>
    </row>
    <row r="4775" spans="1:18" hidden="1" x14ac:dyDescent="0.3">
      <c r="A4775" s="1" t="s">
        <v>2941</v>
      </c>
      <c r="B4775" s="1" t="s">
        <v>2941</v>
      </c>
      <c r="C4775" s="1" t="s">
        <v>4695</v>
      </c>
      <c r="D4775" s="1">
        <v>270</v>
      </c>
      <c r="E4775" s="1" t="s">
        <v>4733</v>
      </c>
      <c r="F4775" s="1">
        <v>37</v>
      </c>
      <c r="G4775" s="1" t="str">
        <f t="shared" si="180"/>
        <v>37/124</v>
      </c>
      <c r="H4775" s="1">
        <v>2221</v>
      </c>
      <c r="I4775" s="1">
        <v>101</v>
      </c>
      <c r="J4775" s="1">
        <v>99.5</v>
      </c>
      <c r="K4775" s="1" t="s">
        <v>866</v>
      </c>
      <c r="L4775" s="1" t="s">
        <v>2044</v>
      </c>
      <c r="M4775" s="1">
        <v>2014</v>
      </c>
      <c r="N4775" s="1">
        <v>42.326275577677499</v>
      </c>
      <c r="O4775" s="1">
        <v>-82.231026768866698</v>
      </c>
      <c r="Q4775" s="1" t="s">
        <v>4697</v>
      </c>
      <c r="R4775" s="1" t="s">
        <v>22</v>
      </c>
    </row>
    <row r="4776" spans="1:18" hidden="1" x14ac:dyDescent="0.3">
      <c r="A4776" s="1" t="s">
        <v>2941</v>
      </c>
      <c r="B4776" s="1" t="s">
        <v>2941</v>
      </c>
      <c r="C4776" s="1" t="s">
        <v>4695</v>
      </c>
      <c r="D4776" s="1">
        <v>270</v>
      </c>
      <c r="E4776" s="1" t="s">
        <v>4734</v>
      </c>
      <c r="F4776" s="1">
        <v>38</v>
      </c>
      <c r="G4776" s="1" t="str">
        <f t="shared" si="180"/>
        <v>38/124</v>
      </c>
      <c r="H4776" s="1">
        <v>2221</v>
      </c>
      <c r="I4776" s="1">
        <v>101</v>
      </c>
      <c r="J4776" s="1">
        <v>99.5</v>
      </c>
      <c r="K4776" s="1" t="s">
        <v>866</v>
      </c>
      <c r="L4776" s="1" t="s">
        <v>2044</v>
      </c>
      <c r="M4776" s="1">
        <v>2014</v>
      </c>
      <c r="N4776" s="1">
        <v>42.327948211263603</v>
      </c>
      <c r="O4776" s="1">
        <v>-82.225722628340506</v>
      </c>
      <c r="Q4776" s="1" t="s">
        <v>4697</v>
      </c>
      <c r="R4776" s="1" t="s">
        <v>22</v>
      </c>
    </row>
    <row r="4777" spans="1:18" hidden="1" x14ac:dyDescent="0.3">
      <c r="A4777" s="1" t="s">
        <v>2941</v>
      </c>
      <c r="B4777" s="1" t="s">
        <v>2941</v>
      </c>
      <c r="C4777" s="1" t="s">
        <v>4695</v>
      </c>
      <c r="D4777" s="1">
        <v>270</v>
      </c>
      <c r="E4777" s="1" t="s">
        <v>4735</v>
      </c>
      <c r="F4777" s="1">
        <v>39</v>
      </c>
      <c r="G4777" s="1" t="str">
        <f t="shared" si="180"/>
        <v>39/124</v>
      </c>
      <c r="H4777" s="1">
        <v>2221</v>
      </c>
      <c r="I4777" s="1">
        <v>101</v>
      </c>
      <c r="J4777" s="1">
        <v>99.5</v>
      </c>
      <c r="K4777" s="1" t="s">
        <v>866</v>
      </c>
      <c r="L4777" s="1" t="s">
        <v>2044</v>
      </c>
      <c r="M4777" s="1">
        <v>2014</v>
      </c>
      <c r="N4777" s="1">
        <v>42.316144142905898</v>
      </c>
      <c r="O4777" s="1">
        <v>-82.209711003638404</v>
      </c>
      <c r="Q4777" s="1" t="s">
        <v>4697</v>
      </c>
      <c r="R4777" s="1" t="s">
        <v>22</v>
      </c>
    </row>
    <row r="4778" spans="1:18" hidden="1" x14ac:dyDescent="0.3">
      <c r="A4778" s="1" t="s">
        <v>2941</v>
      </c>
      <c r="B4778" s="1" t="s">
        <v>2941</v>
      </c>
      <c r="C4778" s="1" t="s">
        <v>4695</v>
      </c>
      <c r="D4778" s="1">
        <v>270</v>
      </c>
      <c r="E4778" s="1" t="s">
        <v>4736</v>
      </c>
      <c r="F4778" s="1">
        <v>40</v>
      </c>
      <c r="G4778" s="1" t="str">
        <f t="shared" si="180"/>
        <v>40/124</v>
      </c>
      <c r="H4778" s="1">
        <v>2126</v>
      </c>
      <c r="I4778" s="1">
        <v>101</v>
      </c>
      <c r="J4778" s="1">
        <v>99.5</v>
      </c>
      <c r="K4778" s="1" t="s">
        <v>866</v>
      </c>
      <c r="L4778" s="1" t="s">
        <v>2044</v>
      </c>
      <c r="M4778" s="1">
        <v>2014</v>
      </c>
      <c r="N4778" s="1">
        <v>42.322128071280098</v>
      </c>
      <c r="O4778" s="1">
        <v>-82.199568978968799</v>
      </c>
      <c r="Q4778" s="1" t="s">
        <v>4697</v>
      </c>
      <c r="R4778" s="1" t="s">
        <v>22</v>
      </c>
    </row>
    <row r="4779" spans="1:18" hidden="1" x14ac:dyDescent="0.3">
      <c r="A4779" s="1" t="s">
        <v>2941</v>
      </c>
      <c r="B4779" s="1" t="s">
        <v>2941</v>
      </c>
      <c r="C4779" s="1" t="s">
        <v>4695</v>
      </c>
      <c r="D4779" s="1">
        <v>270</v>
      </c>
      <c r="E4779" s="1" t="s">
        <v>4737</v>
      </c>
      <c r="F4779" s="1">
        <v>41</v>
      </c>
      <c r="G4779" s="1" t="str">
        <f t="shared" si="180"/>
        <v>41/124</v>
      </c>
      <c r="H4779" s="1">
        <v>2221</v>
      </c>
      <c r="I4779" s="1">
        <v>101</v>
      </c>
      <c r="J4779" s="1">
        <v>99.5</v>
      </c>
      <c r="K4779" s="1" t="s">
        <v>866</v>
      </c>
      <c r="L4779" s="1" t="s">
        <v>2044</v>
      </c>
      <c r="M4779" s="1">
        <v>2014</v>
      </c>
      <c r="N4779" s="1">
        <v>42.326473975034197</v>
      </c>
      <c r="O4779" s="1">
        <v>-82.190051347887902</v>
      </c>
      <c r="Q4779" s="1" t="s">
        <v>4697</v>
      </c>
      <c r="R4779" s="1" t="s">
        <v>22</v>
      </c>
    </row>
    <row r="4780" spans="1:18" hidden="1" x14ac:dyDescent="0.3">
      <c r="A4780" s="1" t="s">
        <v>2941</v>
      </c>
      <c r="B4780" s="1" t="s">
        <v>2941</v>
      </c>
      <c r="C4780" s="1" t="s">
        <v>4695</v>
      </c>
      <c r="D4780" s="1">
        <v>270</v>
      </c>
      <c r="E4780" s="1" t="s">
        <v>4738</v>
      </c>
      <c r="F4780" s="1">
        <v>42</v>
      </c>
      <c r="G4780" s="1" t="str">
        <f t="shared" si="180"/>
        <v>42/124</v>
      </c>
      <c r="H4780" s="1">
        <v>2126</v>
      </c>
      <c r="I4780" s="1">
        <v>101</v>
      </c>
      <c r="J4780" s="1">
        <v>99.5</v>
      </c>
      <c r="K4780" s="1" t="s">
        <v>866</v>
      </c>
      <c r="L4780" s="1" t="s">
        <v>2044</v>
      </c>
      <c r="M4780" s="1">
        <v>2014</v>
      </c>
      <c r="N4780" s="1">
        <v>42.313474180305697</v>
      </c>
      <c r="O4780" s="1">
        <v>-82.185597105768196</v>
      </c>
      <c r="Q4780" s="1" t="s">
        <v>4697</v>
      </c>
      <c r="R4780" s="1" t="s">
        <v>22</v>
      </c>
    </row>
    <row r="4781" spans="1:18" hidden="1" x14ac:dyDescent="0.3">
      <c r="A4781" s="1" t="s">
        <v>2941</v>
      </c>
      <c r="B4781" s="1" t="s">
        <v>2941</v>
      </c>
      <c r="C4781" s="1" t="s">
        <v>4695</v>
      </c>
      <c r="D4781" s="1">
        <v>270</v>
      </c>
      <c r="E4781" s="1" t="s">
        <v>4739</v>
      </c>
      <c r="F4781" s="1">
        <v>43</v>
      </c>
      <c r="G4781" s="1" t="str">
        <f t="shared" si="180"/>
        <v>43/124</v>
      </c>
      <c r="H4781" s="1">
        <v>2221</v>
      </c>
      <c r="I4781" s="1">
        <v>101</v>
      </c>
      <c r="J4781" s="1">
        <v>99.5</v>
      </c>
      <c r="K4781" s="1" t="s">
        <v>866</v>
      </c>
      <c r="L4781" s="1" t="s">
        <v>2044</v>
      </c>
      <c r="M4781" s="1">
        <v>2014</v>
      </c>
      <c r="N4781" s="1">
        <v>42.341609482136199</v>
      </c>
      <c r="O4781" s="1">
        <v>-82.171286162856006</v>
      </c>
      <c r="Q4781" s="1" t="s">
        <v>4697</v>
      </c>
      <c r="R4781" s="1" t="s">
        <v>22</v>
      </c>
    </row>
    <row r="4782" spans="1:18" hidden="1" x14ac:dyDescent="0.3">
      <c r="A4782" s="1" t="s">
        <v>2941</v>
      </c>
      <c r="B4782" s="1" t="s">
        <v>2941</v>
      </c>
      <c r="C4782" s="1" t="s">
        <v>4695</v>
      </c>
      <c r="D4782" s="1">
        <v>270</v>
      </c>
      <c r="E4782" s="1" t="s">
        <v>4740</v>
      </c>
      <c r="F4782" s="1">
        <v>44</v>
      </c>
      <c r="G4782" s="1" t="str">
        <f t="shared" si="180"/>
        <v>44/124</v>
      </c>
      <c r="H4782" s="1">
        <v>2126</v>
      </c>
      <c r="I4782" s="1">
        <v>101</v>
      </c>
      <c r="J4782" s="1">
        <v>99.5</v>
      </c>
      <c r="K4782" s="1" t="s">
        <v>866</v>
      </c>
      <c r="L4782" s="1" t="s">
        <v>2044</v>
      </c>
      <c r="M4782" s="1">
        <v>2014</v>
      </c>
      <c r="N4782" s="1">
        <v>42.334285366941302</v>
      </c>
      <c r="O4782" s="1">
        <v>-82.156028041818203</v>
      </c>
      <c r="Q4782" s="1" t="s">
        <v>4697</v>
      </c>
      <c r="R4782" s="1" t="s">
        <v>22</v>
      </c>
    </row>
    <row r="4783" spans="1:18" hidden="1" x14ac:dyDescent="0.3">
      <c r="A4783" s="1" t="s">
        <v>2941</v>
      </c>
      <c r="B4783" s="1" t="s">
        <v>2941</v>
      </c>
      <c r="C4783" s="1" t="s">
        <v>4695</v>
      </c>
      <c r="D4783" s="1">
        <v>270</v>
      </c>
      <c r="E4783" s="1" t="s">
        <v>4741</v>
      </c>
      <c r="F4783" s="1">
        <v>45</v>
      </c>
      <c r="G4783" s="1" t="str">
        <f t="shared" si="180"/>
        <v>45/124</v>
      </c>
      <c r="H4783" s="1">
        <v>2221</v>
      </c>
      <c r="I4783" s="1">
        <v>101</v>
      </c>
      <c r="J4783" s="1">
        <v>99.5</v>
      </c>
      <c r="K4783" s="1" t="s">
        <v>866</v>
      </c>
      <c r="L4783" s="1" t="s">
        <v>2044</v>
      </c>
      <c r="M4783" s="1">
        <v>2014</v>
      </c>
      <c r="N4783" s="1">
        <v>42.349844356763299</v>
      </c>
      <c r="O4783" s="1">
        <v>-82.156980097342199</v>
      </c>
      <c r="Q4783" s="1" t="s">
        <v>4697</v>
      </c>
      <c r="R4783" s="1" t="s">
        <v>22</v>
      </c>
    </row>
    <row r="4784" spans="1:18" hidden="1" x14ac:dyDescent="0.3">
      <c r="A4784" s="1" t="s">
        <v>2941</v>
      </c>
      <c r="B4784" s="1" t="s">
        <v>2941</v>
      </c>
      <c r="C4784" s="1" t="s">
        <v>4695</v>
      </c>
      <c r="D4784" s="1">
        <v>270</v>
      </c>
      <c r="E4784" s="1" t="s">
        <v>4742</v>
      </c>
      <c r="F4784" s="1">
        <v>46</v>
      </c>
      <c r="G4784" s="1" t="str">
        <f t="shared" si="180"/>
        <v>46/124</v>
      </c>
      <c r="H4784" s="1">
        <v>2126</v>
      </c>
      <c r="I4784" s="1">
        <v>101</v>
      </c>
      <c r="J4784" s="1">
        <v>99.5</v>
      </c>
      <c r="K4784" s="1" t="s">
        <v>866</v>
      </c>
      <c r="L4784" s="1" t="s">
        <v>2044</v>
      </c>
      <c r="M4784" s="1">
        <v>2014</v>
      </c>
      <c r="N4784" s="1">
        <v>42.354147786997402</v>
      </c>
      <c r="O4784" s="1">
        <v>-82.148728328386198</v>
      </c>
      <c r="Q4784" s="1" t="s">
        <v>4697</v>
      </c>
      <c r="R4784" s="1" t="s">
        <v>22</v>
      </c>
    </row>
    <row r="4785" spans="1:18" hidden="1" x14ac:dyDescent="0.3">
      <c r="A4785" s="1" t="s">
        <v>2941</v>
      </c>
      <c r="B4785" s="1" t="s">
        <v>2941</v>
      </c>
      <c r="C4785" s="1" t="s">
        <v>4695</v>
      </c>
      <c r="D4785" s="1">
        <v>270</v>
      </c>
      <c r="E4785" s="1" t="s">
        <v>4743</v>
      </c>
      <c r="F4785" s="1">
        <v>47</v>
      </c>
      <c r="G4785" s="1" t="str">
        <f t="shared" si="180"/>
        <v>47/124</v>
      </c>
      <c r="H4785" s="1">
        <v>2126</v>
      </c>
      <c r="I4785" s="1">
        <v>101</v>
      </c>
      <c r="J4785" s="1">
        <v>99.5</v>
      </c>
      <c r="K4785" s="1" t="s">
        <v>866</v>
      </c>
      <c r="L4785" s="1" t="s">
        <v>2044</v>
      </c>
      <c r="M4785" s="1">
        <v>2014</v>
      </c>
      <c r="N4785" s="1">
        <v>42.347111368618997</v>
      </c>
      <c r="O4785" s="1">
        <v>-82.134864453838205</v>
      </c>
      <c r="Q4785" s="1" t="s">
        <v>4697</v>
      </c>
      <c r="R4785" s="1" t="s">
        <v>22</v>
      </c>
    </row>
    <row r="4786" spans="1:18" hidden="1" x14ac:dyDescent="0.3">
      <c r="A4786" s="1" t="s">
        <v>2941</v>
      </c>
      <c r="B4786" s="1" t="s">
        <v>2941</v>
      </c>
      <c r="C4786" s="1" t="s">
        <v>4695</v>
      </c>
      <c r="D4786" s="1">
        <v>270</v>
      </c>
      <c r="E4786" s="1" t="s">
        <v>4744</v>
      </c>
      <c r="F4786" s="1">
        <v>48</v>
      </c>
      <c r="G4786" s="1" t="str">
        <f t="shared" si="180"/>
        <v>48/124</v>
      </c>
      <c r="H4786" s="1">
        <v>2126</v>
      </c>
      <c r="I4786" s="1">
        <v>101</v>
      </c>
      <c r="J4786" s="1">
        <v>99.5</v>
      </c>
      <c r="K4786" s="1" t="s">
        <v>866</v>
      </c>
      <c r="L4786" s="1" t="s">
        <v>2044</v>
      </c>
      <c r="M4786" s="1">
        <v>2014</v>
      </c>
      <c r="N4786" s="1">
        <v>42.3355827790853</v>
      </c>
      <c r="O4786" s="1">
        <v>-82.133711207066398</v>
      </c>
      <c r="Q4786" s="1" t="s">
        <v>4697</v>
      </c>
      <c r="R4786" s="1" t="s">
        <v>22</v>
      </c>
    </row>
    <row r="4787" spans="1:18" hidden="1" x14ac:dyDescent="0.3">
      <c r="A4787" s="1" t="s">
        <v>2941</v>
      </c>
      <c r="B4787" s="1" t="s">
        <v>2941</v>
      </c>
      <c r="C4787" s="1" t="s">
        <v>4695</v>
      </c>
      <c r="D4787" s="1">
        <v>270</v>
      </c>
      <c r="E4787" s="1" t="s">
        <v>4745</v>
      </c>
      <c r="F4787" s="1">
        <v>49</v>
      </c>
      <c r="G4787" s="1" t="str">
        <f t="shared" si="180"/>
        <v>49/124</v>
      </c>
      <c r="H4787" s="1">
        <v>2126</v>
      </c>
      <c r="I4787" s="1">
        <v>101</v>
      </c>
      <c r="J4787" s="1">
        <v>99.5</v>
      </c>
      <c r="K4787" s="1" t="s">
        <v>866</v>
      </c>
      <c r="L4787" s="1" t="s">
        <v>2044</v>
      </c>
      <c r="M4787" s="1">
        <v>2014</v>
      </c>
      <c r="N4787" s="1">
        <v>42.341930773874601</v>
      </c>
      <c r="O4787" s="1">
        <v>-82.118548176746899</v>
      </c>
      <c r="Q4787" s="1" t="s">
        <v>4697</v>
      </c>
      <c r="R4787" s="1" t="s">
        <v>22</v>
      </c>
    </row>
    <row r="4788" spans="1:18" hidden="1" x14ac:dyDescent="0.3">
      <c r="A4788" s="1" t="s">
        <v>2941</v>
      </c>
      <c r="B4788" s="1" t="s">
        <v>2941</v>
      </c>
      <c r="C4788" s="1" t="s">
        <v>4695</v>
      </c>
      <c r="D4788" s="1">
        <v>270</v>
      </c>
      <c r="E4788" s="1" t="s">
        <v>4746</v>
      </c>
      <c r="F4788" s="1">
        <v>50</v>
      </c>
      <c r="G4788" s="1" t="str">
        <f t="shared" si="180"/>
        <v>50/124</v>
      </c>
      <c r="H4788" s="1">
        <v>2221</v>
      </c>
      <c r="I4788" s="1">
        <v>101</v>
      </c>
      <c r="J4788" s="1">
        <v>99.5</v>
      </c>
      <c r="K4788" s="1" t="s">
        <v>866</v>
      </c>
      <c r="L4788" s="1" t="s">
        <v>2044</v>
      </c>
      <c r="M4788" s="1">
        <v>2014</v>
      </c>
      <c r="N4788" s="1">
        <v>42.345472477769803</v>
      </c>
      <c r="O4788" s="1">
        <v>-82.098787908686106</v>
      </c>
      <c r="Q4788" s="1" t="s">
        <v>4697</v>
      </c>
      <c r="R4788" s="1" t="s">
        <v>22</v>
      </c>
    </row>
    <row r="4789" spans="1:18" hidden="1" x14ac:dyDescent="0.3">
      <c r="A4789" s="1" t="s">
        <v>2941</v>
      </c>
      <c r="B4789" s="1" t="s">
        <v>2941</v>
      </c>
      <c r="C4789" s="1" t="s">
        <v>4695</v>
      </c>
      <c r="D4789" s="1">
        <v>270</v>
      </c>
      <c r="E4789" s="1" t="s">
        <v>4747</v>
      </c>
      <c r="F4789" s="1">
        <v>51</v>
      </c>
      <c r="G4789" s="1" t="str">
        <f t="shared" si="180"/>
        <v>51/124</v>
      </c>
      <c r="H4789" s="1">
        <v>2221</v>
      </c>
      <c r="I4789" s="1">
        <v>101</v>
      </c>
      <c r="J4789" s="1">
        <v>99.5</v>
      </c>
      <c r="K4789" s="1" t="s">
        <v>866</v>
      </c>
      <c r="L4789" s="1" t="s">
        <v>2044</v>
      </c>
      <c r="M4789" s="1">
        <v>2014</v>
      </c>
      <c r="N4789" s="1">
        <v>42.3468135444704</v>
      </c>
      <c r="O4789" s="1">
        <v>-82.102775378273293</v>
      </c>
      <c r="Q4789" s="1" t="s">
        <v>4697</v>
      </c>
      <c r="R4789" s="1" t="s">
        <v>22</v>
      </c>
    </row>
    <row r="4790" spans="1:18" hidden="1" x14ac:dyDescent="0.3">
      <c r="A4790" s="1" t="s">
        <v>2941</v>
      </c>
      <c r="B4790" s="1" t="s">
        <v>2941</v>
      </c>
      <c r="C4790" s="1" t="s">
        <v>4695</v>
      </c>
      <c r="D4790" s="1">
        <v>270</v>
      </c>
      <c r="E4790" s="1" t="s">
        <v>4748</v>
      </c>
      <c r="F4790" s="1">
        <v>52</v>
      </c>
      <c r="G4790" s="1" t="str">
        <f t="shared" si="180"/>
        <v>52/124</v>
      </c>
      <c r="H4790" s="1">
        <v>2221</v>
      </c>
      <c r="I4790" s="1">
        <v>101</v>
      </c>
      <c r="J4790" s="1">
        <v>99.5</v>
      </c>
      <c r="K4790" s="1" t="s">
        <v>866</v>
      </c>
      <c r="L4790" s="1" t="s">
        <v>2044</v>
      </c>
      <c r="M4790" s="1">
        <v>2014</v>
      </c>
      <c r="N4790" s="1">
        <v>42.3494328530955</v>
      </c>
      <c r="O4790" s="1">
        <v>-82.107178777736095</v>
      </c>
      <c r="Q4790" s="1" t="s">
        <v>4697</v>
      </c>
      <c r="R4790" s="1" t="s">
        <v>22</v>
      </c>
    </row>
    <row r="4791" spans="1:18" hidden="1" x14ac:dyDescent="0.3">
      <c r="A4791" s="1" t="s">
        <v>2941</v>
      </c>
      <c r="B4791" s="1" t="s">
        <v>2941</v>
      </c>
      <c r="C4791" s="1" t="s">
        <v>4695</v>
      </c>
      <c r="D4791" s="1">
        <v>270</v>
      </c>
      <c r="E4791" s="1" t="s">
        <v>4749</v>
      </c>
      <c r="F4791" s="1">
        <v>53</v>
      </c>
      <c r="G4791" s="1" t="str">
        <f t="shared" si="180"/>
        <v>53/124</v>
      </c>
      <c r="H4791" s="1">
        <v>2221</v>
      </c>
      <c r="I4791" s="1">
        <v>101</v>
      </c>
      <c r="J4791" s="1">
        <v>99.5</v>
      </c>
      <c r="K4791" s="1" t="s">
        <v>866</v>
      </c>
      <c r="L4791" s="1" t="s">
        <v>2044</v>
      </c>
      <c r="M4791" s="1">
        <v>2014</v>
      </c>
      <c r="N4791" s="1">
        <v>42.357547942437201</v>
      </c>
      <c r="O4791" s="1">
        <v>-82.117032752161705</v>
      </c>
      <c r="Q4791" s="1" t="s">
        <v>4697</v>
      </c>
      <c r="R4791" s="1" t="s">
        <v>22</v>
      </c>
    </row>
    <row r="4792" spans="1:18" hidden="1" x14ac:dyDescent="0.3">
      <c r="A4792" s="1" t="s">
        <v>2941</v>
      </c>
      <c r="B4792" s="1" t="s">
        <v>2941</v>
      </c>
      <c r="C4792" s="1" t="s">
        <v>4695</v>
      </c>
      <c r="D4792" s="1">
        <v>270</v>
      </c>
      <c r="E4792" s="1" t="s">
        <v>4750</v>
      </c>
      <c r="F4792" s="1">
        <v>54</v>
      </c>
      <c r="G4792" s="1" t="str">
        <f t="shared" si="180"/>
        <v>54/124</v>
      </c>
      <c r="H4792" s="1">
        <v>2126</v>
      </c>
      <c r="I4792" s="1">
        <v>101</v>
      </c>
      <c r="J4792" s="1">
        <v>99.5</v>
      </c>
      <c r="K4792" s="1" t="s">
        <v>866</v>
      </c>
      <c r="L4792" s="1" t="s">
        <v>2044</v>
      </c>
      <c r="M4792" s="1">
        <v>2014</v>
      </c>
      <c r="N4792" s="1">
        <v>42.360558214693</v>
      </c>
      <c r="O4792" s="1">
        <v>-82.121801171449206</v>
      </c>
      <c r="Q4792" s="1" t="s">
        <v>4697</v>
      </c>
      <c r="R4792" s="1" t="s">
        <v>22</v>
      </c>
    </row>
    <row r="4793" spans="1:18" hidden="1" x14ac:dyDescent="0.3">
      <c r="A4793" s="1" t="s">
        <v>2941</v>
      </c>
      <c r="B4793" s="1" t="s">
        <v>2941</v>
      </c>
      <c r="C4793" s="1" t="s">
        <v>4695</v>
      </c>
      <c r="D4793" s="1">
        <v>270</v>
      </c>
      <c r="E4793" s="1" t="s">
        <v>4751</v>
      </c>
      <c r="F4793" s="1">
        <v>55</v>
      </c>
      <c r="G4793" s="1" t="str">
        <f t="shared" si="180"/>
        <v>55/124</v>
      </c>
      <c r="H4793" s="1">
        <v>2126</v>
      </c>
      <c r="I4793" s="1">
        <v>101</v>
      </c>
      <c r="J4793" s="1">
        <v>99.5</v>
      </c>
      <c r="K4793" s="1" t="s">
        <v>866</v>
      </c>
      <c r="L4793" s="1" t="s">
        <v>2044</v>
      </c>
      <c r="M4793" s="1">
        <v>2014</v>
      </c>
      <c r="N4793" s="1">
        <v>42.368417255763802</v>
      </c>
      <c r="O4793" s="1">
        <v>-82.107487629419893</v>
      </c>
      <c r="Q4793" s="1" t="s">
        <v>4697</v>
      </c>
      <c r="R4793" s="1" t="s">
        <v>22</v>
      </c>
    </row>
    <row r="4794" spans="1:18" hidden="1" x14ac:dyDescent="0.3">
      <c r="A4794" s="1" t="s">
        <v>2941</v>
      </c>
      <c r="B4794" s="1" t="s">
        <v>2941</v>
      </c>
      <c r="C4794" s="1" t="s">
        <v>4695</v>
      </c>
      <c r="D4794" s="1">
        <v>270</v>
      </c>
      <c r="E4794" s="1" t="s">
        <v>4752</v>
      </c>
      <c r="F4794" s="1">
        <v>56</v>
      </c>
      <c r="G4794" s="1" t="str">
        <f t="shared" si="180"/>
        <v>56/124</v>
      </c>
      <c r="H4794" s="1">
        <v>2126</v>
      </c>
      <c r="I4794" s="1">
        <v>101</v>
      </c>
      <c r="J4794" s="1">
        <v>99.5</v>
      </c>
      <c r="K4794" s="1" t="s">
        <v>866</v>
      </c>
      <c r="L4794" s="1" t="s">
        <v>2044</v>
      </c>
      <c r="M4794" s="1">
        <v>2014</v>
      </c>
      <c r="N4794" s="1">
        <v>42.360593815862899</v>
      </c>
      <c r="O4794" s="1">
        <v>-82.093962145503497</v>
      </c>
      <c r="Q4794" s="1" t="s">
        <v>4697</v>
      </c>
      <c r="R4794" s="1" t="s">
        <v>22</v>
      </c>
    </row>
    <row r="4795" spans="1:18" hidden="1" x14ac:dyDescent="0.3">
      <c r="A4795" s="1" t="s">
        <v>2941</v>
      </c>
      <c r="B4795" s="1" t="s">
        <v>2941</v>
      </c>
      <c r="C4795" s="1" t="s">
        <v>4695</v>
      </c>
      <c r="D4795" s="1">
        <v>270</v>
      </c>
      <c r="E4795" s="1" t="s">
        <v>4753</v>
      </c>
      <c r="F4795" s="1">
        <v>57</v>
      </c>
      <c r="G4795" s="1" t="str">
        <f t="shared" si="180"/>
        <v>57/124</v>
      </c>
      <c r="H4795" s="1">
        <v>2126</v>
      </c>
      <c r="I4795" s="1">
        <v>101</v>
      </c>
      <c r="J4795" s="1">
        <v>99.5</v>
      </c>
      <c r="K4795" s="1" t="s">
        <v>866</v>
      </c>
      <c r="L4795" s="1" t="s">
        <v>2044</v>
      </c>
      <c r="M4795" s="1">
        <v>2014</v>
      </c>
      <c r="N4795" s="1">
        <v>42.3710992687285</v>
      </c>
      <c r="O4795" s="1">
        <v>-82.085472559335997</v>
      </c>
      <c r="Q4795" s="1" t="s">
        <v>4697</v>
      </c>
      <c r="R4795" s="1" t="s">
        <v>22</v>
      </c>
    </row>
    <row r="4796" spans="1:18" hidden="1" x14ac:dyDescent="0.3">
      <c r="A4796" s="1" t="s">
        <v>2941</v>
      </c>
      <c r="B4796" s="1" t="s">
        <v>2941</v>
      </c>
      <c r="C4796" s="1" t="s">
        <v>4695</v>
      </c>
      <c r="D4796" s="1">
        <v>270</v>
      </c>
      <c r="E4796" s="1" t="s">
        <v>4754</v>
      </c>
      <c r="F4796" s="1">
        <v>58</v>
      </c>
      <c r="G4796" s="1" t="str">
        <f t="shared" si="180"/>
        <v>58/124</v>
      </c>
      <c r="H4796" s="1">
        <v>2126</v>
      </c>
      <c r="I4796" s="1">
        <v>101</v>
      </c>
      <c r="J4796" s="1">
        <v>99.5</v>
      </c>
      <c r="K4796" s="1" t="s">
        <v>866</v>
      </c>
      <c r="L4796" s="1" t="s">
        <v>2044</v>
      </c>
      <c r="M4796" s="1">
        <v>2014</v>
      </c>
      <c r="N4796" s="1">
        <v>42.370005761809999</v>
      </c>
      <c r="O4796" s="1">
        <v>-82.081447013910505</v>
      </c>
      <c r="Q4796" s="1" t="s">
        <v>4697</v>
      </c>
      <c r="R4796" s="1" t="s">
        <v>22</v>
      </c>
    </row>
    <row r="4797" spans="1:18" hidden="1" x14ac:dyDescent="0.3">
      <c r="A4797" s="1" t="s">
        <v>2941</v>
      </c>
      <c r="B4797" s="1" t="s">
        <v>2941</v>
      </c>
      <c r="C4797" s="1" t="s">
        <v>4695</v>
      </c>
      <c r="D4797" s="1">
        <v>270</v>
      </c>
      <c r="E4797" s="1" t="s">
        <v>4755</v>
      </c>
      <c r="F4797" s="1">
        <v>59</v>
      </c>
      <c r="G4797" s="1" t="str">
        <f t="shared" si="180"/>
        <v>59/124</v>
      </c>
      <c r="H4797" s="1">
        <v>2126</v>
      </c>
      <c r="I4797" s="1">
        <v>101</v>
      </c>
      <c r="J4797" s="1">
        <v>99.5</v>
      </c>
      <c r="K4797" s="1" t="s">
        <v>866</v>
      </c>
      <c r="L4797" s="1" t="s">
        <v>2044</v>
      </c>
      <c r="M4797" s="1">
        <v>2014</v>
      </c>
      <c r="N4797" s="1">
        <v>42.368794795835797</v>
      </c>
      <c r="O4797" s="1">
        <v>-82.077136549189007</v>
      </c>
      <c r="Q4797" s="1" t="s">
        <v>4697</v>
      </c>
      <c r="R4797" s="1" t="s">
        <v>22</v>
      </c>
    </row>
    <row r="4798" spans="1:18" hidden="1" x14ac:dyDescent="0.3">
      <c r="A4798" s="1" t="s">
        <v>2941</v>
      </c>
      <c r="B4798" s="1" t="s">
        <v>2941</v>
      </c>
      <c r="C4798" s="1" t="s">
        <v>4695</v>
      </c>
      <c r="D4798" s="1">
        <v>270</v>
      </c>
      <c r="E4798" s="1" t="s">
        <v>4756</v>
      </c>
      <c r="F4798" s="1">
        <v>60</v>
      </c>
      <c r="G4798" s="1" t="str">
        <f t="shared" si="180"/>
        <v>60/124</v>
      </c>
      <c r="H4798" s="1">
        <v>2221</v>
      </c>
      <c r="I4798" s="1">
        <v>101</v>
      </c>
      <c r="J4798" s="1">
        <v>99.5</v>
      </c>
      <c r="K4798" s="1" t="s">
        <v>866</v>
      </c>
      <c r="L4798" s="1" t="s">
        <v>2044</v>
      </c>
      <c r="M4798" s="1">
        <v>2014</v>
      </c>
      <c r="N4798" s="1">
        <v>42.349056401931499</v>
      </c>
      <c r="O4798" s="1">
        <v>-82.069167419755203</v>
      </c>
      <c r="Q4798" s="1" t="s">
        <v>4697</v>
      </c>
      <c r="R4798" s="1" t="s">
        <v>22</v>
      </c>
    </row>
    <row r="4799" spans="1:18" hidden="1" x14ac:dyDescent="0.3">
      <c r="A4799" s="1" t="s">
        <v>2941</v>
      </c>
      <c r="B4799" s="1" t="s">
        <v>2941</v>
      </c>
      <c r="C4799" s="1" t="s">
        <v>4695</v>
      </c>
      <c r="D4799" s="1">
        <v>270</v>
      </c>
      <c r="E4799" s="1" t="s">
        <v>4757</v>
      </c>
      <c r="F4799" s="1">
        <v>61</v>
      </c>
      <c r="G4799" s="1" t="str">
        <f t="shared" si="180"/>
        <v>61/124</v>
      </c>
      <c r="H4799" s="1">
        <v>2126</v>
      </c>
      <c r="I4799" s="1">
        <v>101</v>
      </c>
      <c r="J4799" s="1">
        <v>99.5</v>
      </c>
      <c r="K4799" s="1" t="s">
        <v>866</v>
      </c>
      <c r="L4799" s="1" t="s">
        <v>2044</v>
      </c>
      <c r="M4799" s="1">
        <v>2014</v>
      </c>
      <c r="N4799" s="1">
        <v>42.376410999999997</v>
      </c>
      <c r="O4799" s="1">
        <v>-82.067524399999996</v>
      </c>
      <c r="Q4799" s="1" t="s">
        <v>4697</v>
      </c>
      <c r="R4799" s="1" t="s">
        <v>22</v>
      </c>
    </row>
    <row r="4800" spans="1:18" hidden="1" x14ac:dyDescent="0.3">
      <c r="A4800" s="1" t="s">
        <v>2941</v>
      </c>
      <c r="B4800" s="1" t="s">
        <v>2941</v>
      </c>
      <c r="C4800" s="1" t="s">
        <v>4695</v>
      </c>
      <c r="D4800" s="1">
        <v>270</v>
      </c>
      <c r="E4800" s="1" t="s">
        <v>4758</v>
      </c>
      <c r="F4800" s="1">
        <v>62</v>
      </c>
      <c r="G4800" s="1" t="str">
        <f t="shared" si="180"/>
        <v>62/124</v>
      </c>
      <c r="H4800" s="1">
        <v>1824</v>
      </c>
      <c r="I4800" s="1">
        <v>101</v>
      </c>
      <c r="J4800" s="1">
        <v>99.5</v>
      </c>
      <c r="K4800" s="1" t="s">
        <v>866</v>
      </c>
      <c r="L4800" s="1" t="s">
        <v>2044</v>
      </c>
      <c r="M4800" s="1">
        <v>2014</v>
      </c>
      <c r="N4800" s="1">
        <v>42.374917653225403</v>
      </c>
      <c r="O4800" s="1">
        <v>-82.064917466203696</v>
      </c>
      <c r="Q4800" s="1" t="s">
        <v>4697</v>
      </c>
      <c r="R4800" s="1" t="s">
        <v>22</v>
      </c>
    </row>
    <row r="4801" spans="1:18" hidden="1" x14ac:dyDescent="0.3">
      <c r="A4801" s="1" t="s">
        <v>2941</v>
      </c>
      <c r="B4801" s="1" t="s">
        <v>2941</v>
      </c>
      <c r="C4801" s="1" t="s">
        <v>4695</v>
      </c>
      <c r="D4801" s="1">
        <v>270</v>
      </c>
      <c r="E4801" s="1" t="s">
        <v>4759</v>
      </c>
      <c r="F4801" s="1">
        <v>63</v>
      </c>
      <c r="G4801" s="1" t="str">
        <f t="shared" si="180"/>
        <v>63/124</v>
      </c>
      <c r="H4801" s="1">
        <v>2126</v>
      </c>
      <c r="I4801" s="1">
        <v>101</v>
      </c>
      <c r="J4801" s="1">
        <v>99.5</v>
      </c>
      <c r="K4801" s="1" t="s">
        <v>866</v>
      </c>
      <c r="L4801" s="1" t="s">
        <v>2044</v>
      </c>
      <c r="M4801" s="1">
        <v>2014</v>
      </c>
      <c r="N4801" s="1">
        <v>42.370085452225098</v>
      </c>
      <c r="O4801" s="1">
        <v>-82.051182417671797</v>
      </c>
      <c r="Q4801" s="1" t="s">
        <v>4697</v>
      </c>
      <c r="R4801" s="1" t="s">
        <v>22</v>
      </c>
    </row>
    <row r="4802" spans="1:18" hidden="1" x14ac:dyDescent="0.3">
      <c r="A4802" s="1" t="s">
        <v>2941</v>
      </c>
      <c r="B4802" s="1" t="s">
        <v>2941</v>
      </c>
      <c r="C4802" s="1" t="s">
        <v>4695</v>
      </c>
      <c r="D4802" s="1">
        <v>270</v>
      </c>
      <c r="E4802" s="1" t="s">
        <v>4760</v>
      </c>
      <c r="F4802" s="1">
        <v>64</v>
      </c>
      <c r="G4802" s="1" t="str">
        <f t="shared" si="180"/>
        <v>64/124</v>
      </c>
      <c r="H4802" s="1">
        <v>2126</v>
      </c>
      <c r="I4802" s="1">
        <v>101</v>
      </c>
      <c r="J4802" s="1">
        <v>99.5</v>
      </c>
      <c r="K4802" s="1" t="s">
        <v>866</v>
      </c>
      <c r="L4802" s="1" t="s">
        <v>2044</v>
      </c>
      <c r="M4802" s="1">
        <v>2014</v>
      </c>
      <c r="N4802" s="1">
        <v>42.368409499999999</v>
      </c>
      <c r="O4802" s="1">
        <v>-82.049283000000003</v>
      </c>
      <c r="Q4802" s="1" t="s">
        <v>4697</v>
      </c>
      <c r="R4802" s="1" t="s">
        <v>22</v>
      </c>
    </row>
    <row r="4803" spans="1:18" hidden="1" x14ac:dyDescent="0.3">
      <c r="A4803" s="1" t="s">
        <v>2941</v>
      </c>
      <c r="B4803" s="1" t="s">
        <v>2941</v>
      </c>
      <c r="C4803" s="1" t="s">
        <v>4695</v>
      </c>
      <c r="D4803" s="1">
        <v>270</v>
      </c>
      <c r="E4803" s="1" t="s">
        <v>4761</v>
      </c>
      <c r="F4803" s="1">
        <v>65</v>
      </c>
      <c r="G4803" s="1" t="str">
        <f t="shared" ref="G4803:G4834" si="181">F4803&amp;"/"&amp;124</f>
        <v>65/124</v>
      </c>
      <c r="H4803" s="1">
        <v>2221</v>
      </c>
      <c r="I4803" s="1">
        <v>101</v>
      </c>
      <c r="J4803" s="1">
        <v>99.5</v>
      </c>
      <c r="K4803" s="1" t="s">
        <v>866</v>
      </c>
      <c r="L4803" s="1" t="s">
        <v>2044</v>
      </c>
      <c r="M4803" s="1">
        <v>2014</v>
      </c>
      <c r="N4803" s="1">
        <v>42.361918845931399</v>
      </c>
      <c r="O4803" s="1">
        <v>-82.038774218130101</v>
      </c>
      <c r="Q4803" s="1" t="s">
        <v>4697</v>
      </c>
      <c r="R4803" s="1" t="s">
        <v>22</v>
      </c>
    </row>
    <row r="4804" spans="1:18" hidden="1" x14ac:dyDescent="0.3">
      <c r="A4804" s="1" t="s">
        <v>2941</v>
      </c>
      <c r="B4804" s="1" t="s">
        <v>2941</v>
      </c>
      <c r="C4804" s="1" t="s">
        <v>4695</v>
      </c>
      <c r="D4804" s="1">
        <v>270</v>
      </c>
      <c r="E4804" s="1" t="s">
        <v>4762</v>
      </c>
      <c r="F4804" s="1">
        <v>66</v>
      </c>
      <c r="G4804" s="1" t="str">
        <f t="shared" si="181"/>
        <v>66/124</v>
      </c>
      <c r="H4804" s="1">
        <v>2221</v>
      </c>
      <c r="I4804" s="1">
        <v>101</v>
      </c>
      <c r="J4804" s="1">
        <v>99.5</v>
      </c>
      <c r="K4804" s="1" t="s">
        <v>866</v>
      </c>
      <c r="L4804" s="1" t="s">
        <v>2044</v>
      </c>
      <c r="M4804" s="1">
        <v>2014</v>
      </c>
      <c r="N4804" s="1">
        <v>42.387550222565402</v>
      </c>
      <c r="O4804" s="1">
        <v>-82.047996620313498</v>
      </c>
      <c r="Q4804" s="1" t="s">
        <v>4697</v>
      </c>
      <c r="R4804" s="1" t="s">
        <v>22</v>
      </c>
    </row>
    <row r="4805" spans="1:18" hidden="1" x14ac:dyDescent="0.3">
      <c r="A4805" s="1" t="s">
        <v>2941</v>
      </c>
      <c r="B4805" s="1" t="s">
        <v>2941</v>
      </c>
      <c r="C4805" s="1" t="s">
        <v>4695</v>
      </c>
      <c r="D4805" s="1">
        <v>270</v>
      </c>
      <c r="E4805" s="1" t="s">
        <v>4763</v>
      </c>
      <c r="F4805" s="1">
        <v>67</v>
      </c>
      <c r="G4805" s="1" t="str">
        <f t="shared" si="181"/>
        <v>67/124</v>
      </c>
      <c r="H4805" s="1">
        <v>2221</v>
      </c>
      <c r="I4805" s="1">
        <v>101</v>
      </c>
      <c r="J4805" s="1">
        <v>99.5</v>
      </c>
      <c r="K4805" s="1" t="s">
        <v>866</v>
      </c>
      <c r="L4805" s="1" t="s">
        <v>2044</v>
      </c>
      <c r="M4805" s="1">
        <v>2014</v>
      </c>
      <c r="N4805" s="1">
        <v>42.3912345860494</v>
      </c>
      <c r="O4805" s="1">
        <v>-82.047611924934799</v>
      </c>
      <c r="Q4805" s="1" t="s">
        <v>4697</v>
      </c>
      <c r="R4805" s="1" t="s">
        <v>22</v>
      </c>
    </row>
    <row r="4806" spans="1:18" hidden="1" x14ac:dyDescent="0.3">
      <c r="A4806" s="1" t="s">
        <v>2941</v>
      </c>
      <c r="B4806" s="1" t="s">
        <v>2941</v>
      </c>
      <c r="C4806" s="1" t="s">
        <v>4695</v>
      </c>
      <c r="D4806" s="1">
        <v>270</v>
      </c>
      <c r="E4806" s="1" t="s">
        <v>4764</v>
      </c>
      <c r="F4806" s="1">
        <v>68</v>
      </c>
      <c r="G4806" s="1" t="str">
        <f t="shared" si="181"/>
        <v>68/124</v>
      </c>
      <c r="H4806" s="1">
        <v>2221</v>
      </c>
      <c r="I4806" s="1">
        <v>101</v>
      </c>
      <c r="J4806" s="1">
        <v>99.5</v>
      </c>
      <c r="K4806" s="1" t="s">
        <v>866</v>
      </c>
      <c r="L4806" s="1" t="s">
        <v>2044</v>
      </c>
      <c r="M4806" s="1">
        <v>2014</v>
      </c>
      <c r="N4806" s="1">
        <v>42.379793523949303</v>
      </c>
      <c r="O4806" s="1">
        <v>-82.033971292351197</v>
      </c>
      <c r="Q4806" s="1" t="s">
        <v>4697</v>
      </c>
      <c r="R4806" s="1" t="s">
        <v>22</v>
      </c>
    </row>
    <row r="4807" spans="1:18" hidden="1" x14ac:dyDescent="0.3">
      <c r="A4807" s="1" t="s">
        <v>2941</v>
      </c>
      <c r="B4807" s="1" t="s">
        <v>2941</v>
      </c>
      <c r="C4807" s="1" t="s">
        <v>4695</v>
      </c>
      <c r="D4807" s="1">
        <v>270</v>
      </c>
      <c r="E4807" s="1" t="s">
        <v>4765</v>
      </c>
      <c r="F4807" s="1">
        <v>69</v>
      </c>
      <c r="G4807" s="1" t="str">
        <f t="shared" si="181"/>
        <v>69/124</v>
      </c>
      <c r="H4807" s="1">
        <v>2126</v>
      </c>
      <c r="I4807" s="1">
        <v>101</v>
      </c>
      <c r="J4807" s="1">
        <v>99.5</v>
      </c>
      <c r="K4807" s="1" t="s">
        <v>866</v>
      </c>
      <c r="L4807" s="1" t="s">
        <v>2044</v>
      </c>
      <c r="M4807" s="1">
        <v>2014</v>
      </c>
      <c r="N4807" s="1">
        <v>42.368984894499498</v>
      </c>
      <c r="O4807" s="1">
        <v>-82.022639688321206</v>
      </c>
      <c r="Q4807" s="1" t="s">
        <v>4697</v>
      </c>
      <c r="R4807" s="1" t="s">
        <v>22</v>
      </c>
    </row>
    <row r="4808" spans="1:18" hidden="1" x14ac:dyDescent="0.3">
      <c r="A4808" s="1" t="s">
        <v>2941</v>
      </c>
      <c r="B4808" s="1" t="s">
        <v>2941</v>
      </c>
      <c r="C4808" s="1" t="s">
        <v>4695</v>
      </c>
      <c r="D4808" s="1">
        <v>270</v>
      </c>
      <c r="E4808" s="1" t="s">
        <v>4766</v>
      </c>
      <c r="F4808" s="1">
        <v>70</v>
      </c>
      <c r="G4808" s="1" t="str">
        <f t="shared" si="181"/>
        <v>70/124</v>
      </c>
      <c r="H4808" s="1">
        <v>2221</v>
      </c>
      <c r="I4808" s="1">
        <v>101</v>
      </c>
      <c r="J4808" s="1">
        <v>99.5</v>
      </c>
      <c r="K4808" s="1" t="s">
        <v>866</v>
      </c>
      <c r="L4808" s="1" t="s">
        <v>2044</v>
      </c>
      <c r="M4808" s="1">
        <v>2014</v>
      </c>
      <c r="N4808" s="1">
        <v>42.363767566796902</v>
      </c>
      <c r="O4808" s="1">
        <v>-82.022293476543396</v>
      </c>
      <c r="Q4808" s="1" t="s">
        <v>4697</v>
      </c>
      <c r="R4808" s="1" t="s">
        <v>22</v>
      </c>
    </row>
    <row r="4809" spans="1:18" hidden="1" x14ac:dyDescent="0.3">
      <c r="A4809" s="1" t="s">
        <v>2941</v>
      </c>
      <c r="B4809" s="1" t="s">
        <v>2941</v>
      </c>
      <c r="C4809" s="1" t="s">
        <v>4695</v>
      </c>
      <c r="D4809" s="1">
        <v>270</v>
      </c>
      <c r="E4809" s="1" t="s">
        <v>4767</v>
      </c>
      <c r="F4809" s="1">
        <v>71</v>
      </c>
      <c r="G4809" s="1" t="str">
        <f t="shared" si="181"/>
        <v>71/124</v>
      </c>
      <c r="H4809" s="1">
        <v>2221</v>
      </c>
      <c r="I4809" s="1">
        <v>101</v>
      </c>
      <c r="J4809" s="1">
        <v>99.5</v>
      </c>
      <c r="K4809" s="1" t="s">
        <v>866</v>
      </c>
      <c r="L4809" s="1" t="s">
        <v>2044</v>
      </c>
      <c r="M4809" s="1">
        <v>2014</v>
      </c>
      <c r="N4809" s="1">
        <v>42.362122037447897</v>
      </c>
      <c r="O4809" s="1">
        <v>-82.017850517051201</v>
      </c>
      <c r="Q4809" s="1" t="s">
        <v>4697</v>
      </c>
      <c r="R4809" s="1" t="s">
        <v>22</v>
      </c>
    </row>
    <row r="4810" spans="1:18" hidden="1" x14ac:dyDescent="0.3">
      <c r="A4810" s="1" t="s">
        <v>2941</v>
      </c>
      <c r="B4810" s="1" t="s">
        <v>2941</v>
      </c>
      <c r="C4810" s="1" t="s">
        <v>4695</v>
      </c>
      <c r="D4810" s="1">
        <v>270</v>
      </c>
      <c r="E4810" s="1" t="s">
        <v>4768</v>
      </c>
      <c r="F4810" s="1">
        <v>72</v>
      </c>
      <c r="G4810" s="1" t="str">
        <f t="shared" si="181"/>
        <v>72/124</v>
      </c>
      <c r="H4810" s="1">
        <v>2221</v>
      </c>
      <c r="I4810" s="1">
        <v>101</v>
      </c>
      <c r="J4810" s="1">
        <v>99.5</v>
      </c>
      <c r="K4810" s="1" t="s">
        <v>866</v>
      </c>
      <c r="L4810" s="1" t="s">
        <v>2044</v>
      </c>
      <c r="M4810" s="1">
        <v>2014</v>
      </c>
      <c r="N4810" s="1">
        <v>42.357051930360903</v>
      </c>
      <c r="O4810" s="1">
        <v>-82.0221884530458</v>
      </c>
      <c r="Q4810" s="1" t="s">
        <v>4697</v>
      </c>
      <c r="R4810" s="1" t="s">
        <v>22</v>
      </c>
    </row>
    <row r="4811" spans="1:18" hidden="1" x14ac:dyDescent="0.3">
      <c r="A4811" s="1" t="s">
        <v>2941</v>
      </c>
      <c r="B4811" s="1" t="s">
        <v>2941</v>
      </c>
      <c r="C4811" s="1" t="s">
        <v>4695</v>
      </c>
      <c r="D4811" s="1">
        <v>270</v>
      </c>
      <c r="E4811" s="1" t="s">
        <v>4769</v>
      </c>
      <c r="F4811" s="1">
        <v>73</v>
      </c>
      <c r="G4811" s="1" t="str">
        <f t="shared" si="181"/>
        <v>73/124</v>
      </c>
      <c r="H4811" s="1">
        <v>2221</v>
      </c>
      <c r="I4811" s="1">
        <v>101</v>
      </c>
      <c r="J4811" s="1">
        <v>99.5</v>
      </c>
      <c r="K4811" s="1" t="s">
        <v>866</v>
      </c>
      <c r="L4811" s="1" t="s">
        <v>2044</v>
      </c>
      <c r="M4811" s="1">
        <v>2014</v>
      </c>
      <c r="N4811" s="1">
        <v>42.357074943908202</v>
      </c>
      <c r="O4811" s="1">
        <v>-82.017236644382393</v>
      </c>
      <c r="Q4811" s="1" t="s">
        <v>4697</v>
      </c>
      <c r="R4811" s="1" t="s">
        <v>22</v>
      </c>
    </row>
    <row r="4812" spans="1:18" hidden="1" x14ac:dyDescent="0.3">
      <c r="A4812" s="1" t="s">
        <v>2941</v>
      </c>
      <c r="B4812" s="1" t="s">
        <v>2941</v>
      </c>
      <c r="C4812" s="1" t="s">
        <v>4695</v>
      </c>
      <c r="D4812" s="1">
        <v>270</v>
      </c>
      <c r="E4812" s="1" t="s">
        <v>4770</v>
      </c>
      <c r="F4812" s="1">
        <v>74</v>
      </c>
      <c r="G4812" s="1" t="str">
        <f t="shared" si="181"/>
        <v>74/124</v>
      </c>
      <c r="H4812" s="1">
        <v>2221</v>
      </c>
      <c r="I4812" s="1">
        <v>101</v>
      </c>
      <c r="J4812" s="1">
        <v>99.5</v>
      </c>
      <c r="K4812" s="1" t="s">
        <v>866</v>
      </c>
      <c r="L4812" s="1" t="s">
        <v>2044</v>
      </c>
      <c r="M4812" s="1">
        <v>2014</v>
      </c>
      <c r="N4812" s="1">
        <v>42.351752817218703</v>
      </c>
      <c r="O4812" s="1">
        <v>-82.012104105740406</v>
      </c>
      <c r="Q4812" s="1" t="s">
        <v>4697</v>
      </c>
      <c r="R4812" s="1" t="s">
        <v>22</v>
      </c>
    </row>
    <row r="4813" spans="1:18" hidden="1" x14ac:dyDescent="0.3">
      <c r="A4813" s="1" t="s">
        <v>2941</v>
      </c>
      <c r="B4813" s="1" t="s">
        <v>2941</v>
      </c>
      <c r="C4813" s="1" t="s">
        <v>4695</v>
      </c>
      <c r="D4813" s="1">
        <v>270</v>
      </c>
      <c r="E4813" s="1" t="s">
        <v>4771</v>
      </c>
      <c r="F4813" s="1">
        <v>75</v>
      </c>
      <c r="G4813" s="1" t="str">
        <f t="shared" si="181"/>
        <v>75/124</v>
      </c>
      <c r="H4813" s="1">
        <v>2126</v>
      </c>
      <c r="I4813" s="1">
        <v>101</v>
      </c>
      <c r="J4813" s="1">
        <v>99.5</v>
      </c>
      <c r="K4813" s="1" t="s">
        <v>866</v>
      </c>
      <c r="L4813" s="1" t="s">
        <v>2044</v>
      </c>
      <c r="M4813" s="1">
        <v>2014</v>
      </c>
      <c r="N4813" s="1">
        <v>42.390444362671801</v>
      </c>
      <c r="O4813" s="1">
        <v>-82.018305684512796</v>
      </c>
      <c r="Q4813" s="1" t="s">
        <v>4697</v>
      </c>
      <c r="R4813" s="1" t="s">
        <v>22</v>
      </c>
    </row>
    <row r="4814" spans="1:18" hidden="1" x14ac:dyDescent="0.3">
      <c r="A4814" s="1" t="s">
        <v>2941</v>
      </c>
      <c r="B4814" s="1" t="s">
        <v>2941</v>
      </c>
      <c r="C4814" s="1" t="s">
        <v>4695</v>
      </c>
      <c r="D4814" s="1">
        <v>270</v>
      </c>
      <c r="E4814" s="1" t="s">
        <v>4772</v>
      </c>
      <c r="F4814" s="1">
        <v>76</v>
      </c>
      <c r="G4814" s="1" t="str">
        <f t="shared" si="181"/>
        <v>76/124</v>
      </c>
      <c r="H4814" s="1">
        <v>2126</v>
      </c>
      <c r="I4814" s="1">
        <v>101</v>
      </c>
      <c r="J4814" s="1">
        <v>99.5</v>
      </c>
      <c r="K4814" s="1" t="s">
        <v>866</v>
      </c>
      <c r="L4814" s="1" t="s">
        <v>2044</v>
      </c>
      <c r="M4814" s="1">
        <v>2014</v>
      </c>
      <c r="N4814" s="1">
        <v>42.395866419167596</v>
      </c>
      <c r="O4814" s="1">
        <v>-82.012846054640093</v>
      </c>
      <c r="Q4814" s="1" t="s">
        <v>4697</v>
      </c>
      <c r="R4814" s="1" t="s">
        <v>22</v>
      </c>
    </row>
    <row r="4815" spans="1:18" hidden="1" x14ac:dyDescent="0.3">
      <c r="A4815" s="1" t="s">
        <v>2941</v>
      </c>
      <c r="B4815" s="1" t="s">
        <v>2941</v>
      </c>
      <c r="C4815" s="1" t="s">
        <v>4695</v>
      </c>
      <c r="D4815" s="1">
        <v>270</v>
      </c>
      <c r="E4815" s="1" t="s">
        <v>4773</v>
      </c>
      <c r="F4815" s="1">
        <v>77</v>
      </c>
      <c r="G4815" s="1" t="str">
        <f t="shared" si="181"/>
        <v>77/124</v>
      </c>
      <c r="H4815" s="1">
        <v>2126</v>
      </c>
      <c r="I4815" s="1">
        <v>101</v>
      </c>
      <c r="J4815" s="1">
        <v>99.5</v>
      </c>
      <c r="K4815" s="1" t="s">
        <v>866</v>
      </c>
      <c r="L4815" s="1" t="s">
        <v>2044</v>
      </c>
      <c r="M4815" s="1">
        <v>2014</v>
      </c>
      <c r="N4815" s="1">
        <v>42.3981493888611</v>
      </c>
      <c r="O4815" s="1">
        <v>-82.005310690832303</v>
      </c>
      <c r="Q4815" s="1" t="s">
        <v>4697</v>
      </c>
      <c r="R4815" s="1" t="s">
        <v>22</v>
      </c>
    </row>
    <row r="4816" spans="1:18" hidden="1" x14ac:dyDescent="0.3">
      <c r="A4816" s="1" t="s">
        <v>2941</v>
      </c>
      <c r="B4816" s="1" t="s">
        <v>2941</v>
      </c>
      <c r="C4816" s="1" t="s">
        <v>4695</v>
      </c>
      <c r="D4816" s="1">
        <v>270</v>
      </c>
      <c r="E4816" s="1" t="s">
        <v>4774</v>
      </c>
      <c r="F4816" s="1">
        <v>78</v>
      </c>
      <c r="G4816" s="1" t="str">
        <f t="shared" si="181"/>
        <v>78/124</v>
      </c>
      <c r="H4816" s="1">
        <v>2221</v>
      </c>
      <c r="I4816" s="1">
        <v>101</v>
      </c>
      <c r="J4816" s="1">
        <v>99.5</v>
      </c>
      <c r="K4816" s="1" t="s">
        <v>866</v>
      </c>
      <c r="L4816" s="1" t="s">
        <v>2044</v>
      </c>
      <c r="M4816" s="1">
        <v>2014</v>
      </c>
      <c r="N4816" s="1">
        <v>42.402155244950897</v>
      </c>
      <c r="O4816" s="1">
        <v>-82.000672980814898</v>
      </c>
      <c r="Q4816" s="1" t="s">
        <v>4697</v>
      </c>
      <c r="R4816" s="1" t="s">
        <v>22</v>
      </c>
    </row>
    <row r="4817" spans="1:18" hidden="1" x14ac:dyDescent="0.3">
      <c r="A4817" s="1" t="s">
        <v>2941</v>
      </c>
      <c r="B4817" s="1" t="s">
        <v>2941</v>
      </c>
      <c r="C4817" s="1" t="s">
        <v>4695</v>
      </c>
      <c r="D4817" s="1">
        <v>270</v>
      </c>
      <c r="E4817" s="1" t="s">
        <v>4775</v>
      </c>
      <c r="F4817" s="1">
        <v>79</v>
      </c>
      <c r="G4817" s="1" t="str">
        <f t="shared" si="181"/>
        <v>79/124</v>
      </c>
      <c r="H4817" s="1">
        <v>2126</v>
      </c>
      <c r="I4817" s="1">
        <v>101</v>
      </c>
      <c r="J4817" s="1">
        <v>99.5</v>
      </c>
      <c r="K4817" s="1" t="s">
        <v>866</v>
      </c>
      <c r="L4817" s="1" t="s">
        <v>2044</v>
      </c>
      <c r="M4817" s="1">
        <v>2014</v>
      </c>
      <c r="N4817" s="1">
        <v>42.381129253120598</v>
      </c>
      <c r="O4817" s="1">
        <v>-82.007478279469893</v>
      </c>
      <c r="Q4817" s="1" t="s">
        <v>4697</v>
      </c>
      <c r="R4817" s="1" t="s">
        <v>22</v>
      </c>
    </row>
    <row r="4818" spans="1:18" hidden="1" x14ac:dyDescent="0.3">
      <c r="A4818" s="1" t="s">
        <v>2941</v>
      </c>
      <c r="B4818" s="1" t="s">
        <v>2941</v>
      </c>
      <c r="C4818" s="1" t="s">
        <v>4695</v>
      </c>
      <c r="D4818" s="1">
        <v>270</v>
      </c>
      <c r="E4818" s="1" t="s">
        <v>4776</v>
      </c>
      <c r="F4818" s="1">
        <v>80</v>
      </c>
      <c r="G4818" s="1" t="str">
        <f t="shared" si="181"/>
        <v>80/124</v>
      </c>
      <c r="H4818" s="1">
        <v>2126</v>
      </c>
      <c r="I4818" s="1">
        <v>101</v>
      </c>
      <c r="J4818" s="1">
        <v>99.5</v>
      </c>
      <c r="K4818" s="1" t="s">
        <v>866</v>
      </c>
      <c r="L4818" s="1" t="s">
        <v>2044</v>
      </c>
      <c r="M4818" s="1">
        <v>2014</v>
      </c>
      <c r="N4818" s="1">
        <v>42.385994367586697</v>
      </c>
      <c r="O4818" s="1">
        <v>-81.999423892799499</v>
      </c>
      <c r="Q4818" s="1" t="s">
        <v>4697</v>
      </c>
      <c r="R4818" s="1" t="s">
        <v>22</v>
      </c>
    </row>
    <row r="4819" spans="1:18" hidden="1" x14ac:dyDescent="0.3">
      <c r="A4819" s="1" t="s">
        <v>2941</v>
      </c>
      <c r="B4819" s="1" t="s">
        <v>2941</v>
      </c>
      <c r="C4819" s="1" t="s">
        <v>4695</v>
      </c>
      <c r="D4819" s="1">
        <v>270</v>
      </c>
      <c r="E4819" s="1" t="s">
        <v>4777</v>
      </c>
      <c r="F4819" s="1">
        <v>81</v>
      </c>
      <c r="G4819" s="1" t="str">
        <f t="shared" si="181"/>
        <v>81/124</v>
      </c>
      <c r="H4819" s="1">
        <v>2221</v>
      </c>
      <c r="I4819" s="1">
        <v>101</v>
      </c>
      <c r="J4819" s="1">
        <v>99.5</v>
      </c>
      <c r="K4819" s="1" t="s">
        <v>866</v>
      </c>
      <c r="L4819" s="1" t="s">
        <v>2044</v>
      </c>
      <c r="M4819" s="1">
        <v>2014</v>
      </c>
      <c r="N4819" s="1">
        <v>42.380766462510998</v>
      </c>
      <c r="O4819" s="1">
        <v>-81.989347583617601</v>
      </c>
      <c r="Q4819" s="1" t="s">
        <v>4697</v>
      </c>
      <c r="R4819" s="1" t="s">
        <v>22</v>
      </c>
    </row>
    <row r="4820" spans="1:18" hidden="1" x14ac:dyDescent="0.3">
      <c r="A4820" s="1" t="s">
        <v>2941</v>
      </c>
      <c r="B4820" s="1" t="s">
        <v>2941</v>
      </c>
      <c r="C4820" s="1" t="s">
        <v>4695</v>
      </c>
      <c r="D4820" s="1">
        <v>270</v>
      </c>
      <c r="E4820" s="1" t="s">
        <v>4778</v>
      </c>
      <c r="F4820" s="1">
        <v>82</v>
      </c>
      <c r="G4820" s="1" t="str">
        <f t="shared" si="181"/>
        <v>82/124</v>
      </c>
      <c r="H4820" s="1">
        <v>2221</v>
      </c>
      <c r="I4820" s="1">
        <v>101</v>
      </c>
      <c r="J4820" s="1">
        <v>99.5</v>
      </c>
      <c r="K4820" s="1" t="s">
        <v>866</v>
      </c>
      <c r="L4820" s="1" t="s">
        <v>2044</v>
      </c>
      <c r="M4820" s="1">
        <v>2014</v>
      </c>
      <c r="N4820" s="1">
        <v>42.375251478872599</v>
      </c>
      <c r="O4820" s="1">
        <v>-81.992674004550807</v>
      </c>
      <c r="Q4820" s="1" t="s">
        <v>4697</v>
      </c>
      <c r="R4820" s="1" t="s">
        <v>22</v>
      </c>
    </row>
    <row r="4821" spans="1:18" hidden="1" x14ac:dyDescent="0.3">
      <c r="A4821" s="1" t="s">
        <v>2941</v>
      </c>
      <c r="B4821" s="1" t="s">
        <v>2941</v>
      </c>
      <c r="C4821" s="1" t="s">
        <v>4695</v>
      </c>
      <c r="D4821" s="1">
        <v>270</v>
      </c>
      <c r="E4821" s="1" t="s">
        <v>4779</v>
      </c>
      <c r="F4821" s="1">
        <v>83</v>
      </c>
      <c r="G4821" s="1" t="str">
        <f t="shared" si="181"/>
        <v>83/124</v>
      </c>
      <c r="H4821" s="1">
        <v>2126</v>
      </c>
      <c r="I4821" s="1">
        <v>101</v>
      </c>
      <c r="J4821" s="1">
        <v>99.5</v>
      </c>
      <c r="K4821" s="1" t="s">
        <v>866</v>
      </c>
      <c r="L4821" s="1" t="s">
        <v>2044</v>
      </c>
      <c r="M4821" s="1">
        <v>2014</v>
      </c>
      <c r="N4821" s="1">
        <v>42.3754754080311</v>
      </c>
      <c r="O4821" s="1">
        <v>-81.9881649595401</v>
      </c>
      <c r="Q4821" s="1" t="s">
        <v>4697</v>
      </c>
      <c r="R4821" s="1" t="s">
        <v>22</v>
      </c>
    </row>
    <row r="4822" spans="1:18" hidden="1" x14ac:dyDescent="0.3">
      <c r="A4822" s="1" t="s">
        <v>2941</v>
      </c>
      <c r="B4822" s="1" t="s">
        <v>2941</v>
      </c>
      <c r="C4822" s="1" t="s">
        <v>4695</v>
      </c>
      <c r="D4822" s="1">
        <v>270</v>
      </c>
      <c r="E4822" s="1" t="s">
        <v>4780</v>
      </c>
      <c r="F4822" s="1">
        <v>84</v>
      </c>
      <c r="G4822" s="1" t="str">
        <f t="shared" si="181"/>
        <v>84/124</v>
      </c>
      <c r="H4822" s="1">
        <v>2221</v>
      </c>
      <c r="I4822" s="1">
        <v>101</v>
      </c>
      <c r="J4822" s="1">
        <v>99.5</v>
      </c>
      <c r="K4822" s="1" t="s">
        <v>866</v>
      </c>
      <c r="L4822" s="1" t="s">
        <v>2044</v>
      </c>
      <c r="M4822" s="1">
        <v>2014</v>
      </c>
      <c r="N4822" s="1">
        <v>42.369246330396201</v>
      </c>
      <c r="O4822" s="1">
        <v>-81.995825926627205</v>
      </c>
      <c r="Q4822" s="1" t="s">
        <v>4697</v>
      </c>
      <c r="R4822" s="1" t="s">
        <v>22</v>
      </c>
    </row>
    <row r="4823" spans="1:18" hidden="1" x14ac:dyDescent="0.3">
      <c r="A4823" s="1" t="s">
        <v>2941</v>
      </c>
      <c r="B4823" s="1" t="s">
        <v>2941</v>
      </c>
      <c r="C4823" s="1" t="s">
        <v>4695</v>
      </c>
      <c r="D4823" s="1">
        <v>270</v>
      </c>
      <c r="E4823" s="1" t="s">
        <v>4781</v>
      </c>
      <c r="F4823" s="1">
        <v>85</v>
      </c>
      <c r="G4823" s="1" t="str">
        <f t="shared" si="181"/>
        <v>85/124</v>
      </c>
      <c r="H4823" s="1">
        <v>2126</v>
      </c>
      <c r="I4823" s="1">
        <v>101</v>
      </c>
      <c r="J4823" s="1">
        <v>99.5</v>
      </c>
      <c r="K4823" s="1" t="s">
        <v>866</v>
      </c>
      <c r="L4823" s="1" t="s">
        <v>2044</v>
      </c>
      <c r="M4823" s="1">
        <v>2014</v>
      </c>
      <c r="N4823" s="1">
        <v>42.410146327605702</v>
      </c>
      <c r="O4823" s="1">
        <v>-81.989719503517193</v>
      </c>
      <c r="Q4823" s="1" t="s">
        <v>4697</v>
      </c>
      <c r="R4823" s="1" t="s">
        <v>22</v>
      </c>
    </row>
    <row r="4824" spans="1:18" hidden="1" x14ac:dyDescent="0.3">
      <c r="A4824" s="1" t="s">
        <v>2941</v>
      </c>
      <c r="B4824" s="1" t="s">
        <v>2941</v>
      </c>
      <c r="C4824" s="1" t="s">
        <v>4695</v>
      </c>
      <c r="D4824" s="1">
        <v>270</v>
      </c>
      <c r="E4824" s="1" t="s">
        <v>4782</v>
      </c>
      <c r="F4824" s="1">
        <v>86</v>
      </c>
      <c r="G4824" s="1" t="str">
        <f t="shared" si="181"/>
        <v>86/124</v>
      </c>
      <c r="H4824" s="1">
        <v>2221</v>
      </c>
      <c r="I4824" s="1">
        <v>101</v>
      </c>
      <c r="J4824" s="1">
        <v>99.5</v>
      </c>
      <c r="K4824" s="1" t="s">
        <v>866</v>
      </c>
      <c r="L4824" s="1" t="s">
        <v>2044</v>
      </c>
      <c r="M4824" s="1">
        <v>2014</v>
      </c>
      <c r="N4824" s="1">
        <v>42.415824413436901</v>
      </c>
      <c r="O4824" s="1">
        <v>-81.983707204224501</v>
      </c>
      <c r="Q4824" s="1" t="s">
        <v>4697</v>
      </c>
      <c r="R4824" s="1" t="s">
        <v>22</v>
      </c>
    </row>
    <row r="4825" spans="1:18" hidden="1" x14ac:dyDescent="0.3">
      <c r="A4825" s="1" t="s">
        <v>2941</v>
      </c>
      <c r="B4825" s="1" t="s">
        <v>2941</v>
      </c>
      <c r="C4825" s="1" t="s">
        <v>4695</v>
      </c>
      <c r="D4825" s="1">
        <v>270</v>
      </c>
      <c r="E4825" s="1" t="s">
        <v>4783</v>
      </c>
      <c r="F4825" s="1">
        <v>87</v>
      </c>
      <c r="G4825" s="1" t="str">
        <f t="shared" si="181"/>
        <v>87/124</v>
      </c>
      <c r="H4825" s="1">
        <v>2126</v>
      </c>
      <c r="I4825" s="1">
        <v>101</v>
      </c>
      <c r="J4825" s="1">
        <v>99.5</v>
      </c>
      <c r="K4825" s="1" t="s">
        <v>866</v>
      </c>
      <c r="L4825" s="1" t="s">
        <v>2044</v>
      </c>
      <c r="M4825" s="1">
        <v>2014</v>
      </c>
      <c r="N4825" s="1">
        <v>42.422072727665501</v>
      </c>
      <c r="O4825" s="1">
        <v>-81.995141993446396</v>
      </c>
      <c r="Q4825" s="1" t="s">
        <v>4697</v>
      </c>
      <c r="R4825" s="1" t="s">
        <v>22</v>
      </c>
    </row>
    <row r="4826" spans="1:18" hidden="1" x14ac:dyDescent="0.3">
      <c r="A4826" s="1" t="s">
        <v>2941</v>
      </c>
      <c r="B4826" s="1" t="s">
        <v>2941</v>
      </c>
      <c r="C4826" s="1" t="s">
        <v>4695</v>
      </c>
      <c r="D4826" s="1">
        <v>270</v>
      </c>
      <c r="E4826" s="1" t="s">
        <v>4784</v>
      </c>
      <c r="F4826" s="1">
        <v>88</v>
      </c>
      <c r="G4826" s="1" t="str">
        <f t="shared" si="181"/>
        <v>88/124</v>
      </c>
      <c r="H4826" s="1">
        <v>2126</v>
      </c>
      <c r="I4826" s="1">
        <v>101</v>
      </c>
      <c r="J4826" s="1">
        <v>99.5</v>
      </c>
      <c r="K4826" s="1" t="s">
        <v>866</v>
      </c>
      <c r="L4826" s="1" t="s">
        <v>2044</v>
      </c>
      <c r="M4826" s="1">
        <v>2014</v>
      </c>
      <c r="N4826" s="1">
        <v>42.418171455150599</v>
      </c>
      <c r="O4826" s="1">
        <v>-82.000685714354503</v>
      </c>
      <c r="Q4826" s="1" t="s">
        <v>4697</v>
      </c>
      <c r="R4826" s="1" t="s">
        <v>22</v>
      </c>
    </row>
    <row r="4827" spans="1:18" hidden="1" x14ac:dyDescent="0.3">
      <c r="A4827" s="1" t="s">
        <v>2941</v>
      </c>
      <c r="B4827" s="1" t="s">
        <v>2941</v>
      </c>
      <c r="C4827" s="1" t="s">
        <v>4695</v>
      </c>
      <c r="D4827" s="1">
        <v>270</v>
      </c>
      <c r="E4827" s="1" t="s">
        <v>4785</v>
      </c>
      <c r="F4827" s="1">
        <v>89</v>
      </c>
      <c r="G4827" s="1" t="str">
        <f t="shared" si="181"/>
        <v>89/124</v>
      </c>
      <c r="H4827" s="1">
        <v>2221</v>
      </c>
      <c r="I4827" s="1">
        <v>101</v>
      </c>
      <c r="J4827" s="1">
        <v>99.5</v>
      </c>
      <c r="K4827" s="1" t="s">
        <v>866</v>
      </c>
      <c r="L4827" s="1" t="s">
        <v>2044</v>
      </c>
      <c r="M4827" s="1">
        <v>2014</v>
      </c>
      <c r="N4827" s="1">
        <v>42.424579315929002</v>
      </c>
      <c r="O4827" s="1">
        <v>-81.972897683326906</v>
      </c>
      <c r="Q4827" s="1" t="s">
        <v>4697</v>
      </c>
      <c r="R4827" s="1" t="s">
        <v>22</v>
      </c>
    </row>
    <row r="4828" spans="1:18" hidden="1" x14ac:dyDescent="0.3">
      <c r="A4828" s="1" t="s">
        <v>2941</v>
      </c>
      <c r="B4828" s="1" t="s">
        <v>2941</v>
      </c>
      <c r="C4828" s="1" t="s">
        <v>4695</v>
      </c>
      <c r="D4828" s="1">
        <v>270</v>
      </c>
      <c r="E4828" s="1" t="s">
        <v>4786</v>
      </c>
      <c r="F4828" s="1">
        <v>90</v>
      </c>
      <c r="G4828" s="1" t="str">
        <f t="shared" si="181"/>
        <v>90/124</v>
      </c>
      <c r="H4828" s="1">
        <v>2126</v>
      </c>
      <c r="I4828" s="1">
        <v>101</v>
      </c>
      <c r="J4828" s="1">
        <v>99.5</v>
      </c>
      <c r="K4828" s="1" t="s">
        <v>866</v>
      </c>
      <c r="L4828" s="1" t="s">
        <v>2044</v>
      </c>
      <c r="M4828" s="1">
        <v>2014</v>
      </c>
      <c r="N4828" s="1">
        <v>42.418148669033798</v>
      </c>
      <c r="O4828" s="1">
        <v>-81.964998197288296</v>
      </c>
      <c r="Q4828" s="1" t="s">
        <v>4697</v>
      </c>
      <c r="R4828" s="1" t="s">
        <v>22</v>
      </c>
    </row>
    <row r="4829" spans="1:18" hidden="1" x14ac:dyDescent="0.3">
      <c r="A4829" s="1" t="s">
        <v>2941</v>
      </c>
      <c r="B4829" s="1" t="s">
        <v>2941</v>
      </c>
      <c r="C4829" s="1" t="s">
        <v>4695</v>
      </c>
      <c r="D4829" s="1">
        <v>270</v>
      </c>
      <c r="E4829" s="1" t="s">
        <v>4787</v>
      </c>
      <c r="F4829" s="1">
        <v>91</v>
      </c>
      <c r="G4829" s="1" t="str">
        <f t="shared" si="181"/>
        <v>91/124</v>
      </c>
      <c r="H4829" s="1">
        <v>2221</v>
      </c>
      <c r="I4829" s="1">
        <v>101</v>
      </c>
      <c r="J4829" s="1">
        <v>99.5</v>
      </c>
      <c r="K4829" s="1" t="s">
        <v>866</v>
      </c>
      <c r="L4829" s="1" t="s">
        <v>2044</v>
      </c>
      <c r="M4829" s="1">
        <v>2014</v>
      </c>
      <c r="N4829" s="1">
        <v>42.434086427977903</v>
      </c>
      <c r="O4829" s="1">
        <v>-81.958266605799906</v>
      </c>
      <c r="Q4829" s="1" t="s">
        <v>4697</v>
      </c>
      <c r="R4829" s="1" t="s">
        <v>22</v>
      </c>
    </row>
    <row r="4830" spans="1:18" hidden="1" x14ac:dyDescent="0.3">
      <c r="A4830" s="1" t="s">
        <v>2941</v>
      </c>
      <c r="B4830" s="1" t="s">
        <v>2941</v>
      </c>
      <c r="C4830" s="1" t="s">
        <v>4695</v>
      </c>
      <c r="D4830" s="1">
        <v>270</v>
      </c>
      <c r="E4830" s="1" t="s">
        <v>4788</v>
      </c>
      <c r="F4830" s="1">
        <v>92</v>
      </c>
      <c r="G4830" s="1" t="str">
        <f t="shared" si="181"/>
        <v>92/124</v>
      </c>
      <c r="H4830" s="1">
        <v>2126</v>
      </c>
      <c r="I4830" s="1">
        <v>101</v>
      </c>
      <c r="J4830" s="1">
        <v>99.5</v>
      </c>
      <c r="K4830" s="1" t="s">
        <v>866</v>
      </c>
      <c r="L4830" s="1" t="s">
        <v>2044</v>
      </c>
      <c r="M4830" s="1">
        <v>2014</v>
      </c>
      <c r="N4830" s="1">
        <v>42.425279976447698</v>
      </c>
      <c r="O4830" s="1">
        <v>-81.946235391854003</v>
      </c>
      <c r="Q4830" s="1" t="s">
        <v>4697</v>
      </c>
      <c r="R4830" s="1" t="s">
        <v>22</v>
      </c>
    </row>
    <row r="4831" spans="1:18" hidden="1" x14ac:dyDescent="0.3">
      <c r="A4831" s="1" t="s">
        <v>2941</v>
      </c>
      <c r="B4831" s="1" t="s">
        <v>2941</v>
      </c>
      <c r="C4831" s="1" t="s">
        <v>4695</v>
      </c>
      <c r="D4831" s="1">
        <v>270</v>
      </c>
      <c r="E4831" s="1" t="s">
        <v>4789</v>
      </c>
      <c r="F4831" s="1">
        <v>93</v>
      </c>
      <c r="G4831" s="1" t="str">
        <f t="shared" si="181"/>
        <v>93/124</v>
      </c>
      <c r="H4831" s="1">
        <v>2126</v>
      </c>
      <c r="I4831" s="1">
        <v>101</v>
      </c>
      <c r="J4831" s="1">
        <v>99.5</v>
      </c>
      <c r="K4831" s="1" t="s">
        <v>866</v>
      </c>
      <c r="L4831" s="1" t="s">
        <v>2044</v>
      </c>
      <c r="M4831" s="1">
        <v>2014</v>
      </c>
      <c r="N4831" s="1">
        <v>42.420288881004801</v>
      </c>
      <c r="O4831" s="1">
        <v>-81.939988822967507</v>
      </c>
      <c r="Q4831" s="1" t="s">
        <v>4697</v>
      </c>
      <c r="R4831" s="1" t="s">
        <v>22</v>
      </c>
    </row>
    <row r="4832" spans="1:18" hidden="1" x14ac:dyDescent="0.3">
      <c r="A4832" s="1" t="s">
        <v>2941</v>
      </c>
      <c r="B4832" s="1" t="s">
        <v>2941</v>
      </c>
      <c r="C4832" s="1" t="s">
        <v>4695</v>
      </c>
      <c r="D4832" s="1">
        <v>270</v>
      </c>
      <c r="E4832" s="1" t="s">
        <v>4790</v>
      </c>
      <c r="F4832" s="1">
        <v>94</v>
      </c>
      <c r="G4832" s="1" t="str">
        <f t="shared" si="181"/>
        <v>94/124</v>
      </c>
      <c r="H4832" s="1">
        <v>2126</v>
      </c>
      <c r="I4832" s="1">
        <v>101</v>
      </c>
      <c r="J4832" s="1">
        <v>99.5</v>
      </c>
      <c r="K4832" s="1" t="s">
        <v>866</v>
      </c>
      <c r="L4832" s="1" t="s">
        <v>2044</v>
      </c>
      <c r="M4832" s="1">
        <v>2014</v>
      </c>
      <c r="N4832" s="1">
        <v>42.416403424759402</v>
      </c>
      <c r="O4832" s="1">
        <v>-81.938695617296801</v>
      </c>
      <c r="Q4832" s="1" t="s">
        <v>4697</v>
      </c>
      <c r="R4832" s="1" t="s">
        <v>22</v>
      </c>
    </row>
    <row r="4833" spans="1:18" hidden="1" x14ac:dyDescent="0.3">
      <c r="A4833" s="1" t="s">
        <v>2941</v>
      </c>
      <c r="B4833" s="1" t="s">
        <v>2941</v>
      </c>
      <c r="C4833" s="1" t="s">
        <v>4695</v>
      </c>
      <c r="D4833" s="1">
        <v>270</v>
      </c>
      <c r="E4833" s="1" t="s">
        <v>4791</v>
      </c>
      <c r="F4833" s="1">
        <v>95</v>
      </c>
      <c r="G4833" s="1" t="str">
        <f t="shared" si="181"/>
        <v>95/124</v>
      </c>
      <c r="H4833" s="1">
        <v>2221</v>
      </c>
      <c r="I4833" s="1">
        <v>101</v>
      </c>
      <c r="J4833" s="1">
        <v>99.5</v>
      </c>
      <c r="K4833" s="1" t="s">
        <v>866</v>
      </c>
      <c r="L4833" s="1" t="s">
        <v>2044</v>
      </c>
      <c r="M4833" s="1">
        <v>2014</v>
      </c>
      <c r="N4833" s="1">
        <v>42.450808964397503</v>
      </c>
      <c r="O4833" s="1">
        <v>-81.954387596758806</v>
      </c>
      <c r="Q4833" s="1" t="s">
        <v>4697</v>
      </c>
      <c r="R4833" s="1" t="s">
        <v>22</v>
      </c>
    </row>
    <row r="4834" spans="1:18" hidden="1" x14ac:dyDescent="0.3">
      <c r="A4834" s="1" t="s">
        <v>2941</v>
      </c>
      <c r="B4834" s="1" t="s">
        <v>2941</v>
      </c>
      <c r="C4834" s="1" t="s">
        <v>4695</v>
      </c>
      <c r="D4834" s="1">
        <v>270</v>
      </c>
      <c r="E4834" s="1" t="s">
        <v>4792</v>
      </c>
      <c r="F4834" s="1">
        <v>96</v>
      </c>
      <c r="G4834" s="1" t="str">
        <f t="shared" si="181"/>
        <v>96/124</v>
      </c>
      <c r="H4834" s="1">
        <v>2221</v>
      </c>
      <c r="I4834" s="1">
        <v>101</v>
      </c>
      <c r="J4834" s="1">
        <v>99.5</v>
      </c>
      <c r="K4834" s="1" t="s">
        <v>866</v>
      </c>
      <c r="L4834" s="1" t="s">
        <v>2044</v>
      </c>
      <c r="M4834" s="1">
        <v>2014</v>
      </c>
      <c r="N4834" s="1">
        <v>42.4076696280775</v>
      </c>
      <c r="O4834" s="1">
        <v>-81.951340207784597</v>
      </c>
      <c r="Q4834" s="1" t="s">
        <v>4697</v>
      </c>
      <c r="R4834" s="1" t="s">
        <v>22</v>
      </c>
    </row>
    <row r="4835" spans="1:18" hidden="1" x14ac:dyDescent="0.3">
      <c r="A4835" s="1" t="s">
        <v>2941</v>
      </c>
      <c r="B4835" s="1" t="s">
        <v>2941</v>
      </c>
      <c r="C4835" s="1" t="s">
        <v>4695</v>
      </c>
      <c r="D4835" s="1">
        <v>270</v>
      </c>
      <c r="E4835" s="1" t="s">
        <v>4793</v>
      </c>
      <c r="F4835" s="1">
        <v>97</v>
      </c>
      <c r="G4835" s="1" t="str">
        <f t="shared" ref="G4835:G4862" si="182">F4835&amp;"/"&amp;124</f>
        <v>97/124</v>
      </c>
      <c r="H4835" s="1">
        <v>2126</v>
      </c>
      <c r="I4835" s="1">
        <v>101</v>
      </c>
      <c r="J4835" s="1">
        <v>99.5</v>
      </c>
      <c r="K4835" s="1" t="s">
        <v>866</v>
      </c>
      <c r="L4835" s="1" t="s">
        <v>2044</v>
      </c>
      <c r="M4835" s="1">
        <v>2014</v>
      </c>
      <c r="N4835" s="1">
        <v>42.402068772350901</v>
      </c>
      <c r="O4835" s="1">
        <v>-81.945613979594697</v>
      </c>
      <c r="Q4835" s="1" t="s">
        <v>4697</v>
      </c>
      <c r="R4835" s="1" t="s">
        <v>22</v>
      </c>
    </row>
    <row r="4836" spans="1:18" hidden="1" x14ac:dyDescent="0.3">
      <c r="A4836" s="1" t="s">
        <v>2941</v>
      </c>
      <c r="B4836" s="1" t="s">
        <v>2941</v>
      </c>
      <c r="C4836" s="1" t="s">
        <v>4695</v>
      </c>
      <c r="D4836" s="1">
        <v>270</v>
      </c>
      <c r="E4836" s="1" t="s">
        <v>4794</v>
      </c>
      <c r="F4836" s="1">
        <v>98</v>
      </c>
      <c r="G4836" s="1" t="str">
        <f t="shared" si="182"/>
        <v>98/124</v>
      </c>
      <c r="H4836" s="1">
        <v>2126</v>
      </c>
      <c r="I4836" s="1">
        <v>101</v>
      </c>
      <c r="J4836" s="1">
        <v>99.5</v>
      </c>
      <c r="K4836" s="1" t="s">
        <v>866</v>
      </c>
      <c r="L4836" s="1" t="s">
        <v>2044</v>
      </c>
      <c r="M4836" s="1">
        <v>2014</v>
      </c>
      <c r="N4836" s="1">
        <v>42.404657624232001</v>
      </c>
      <c r="O4836" s="1">
        <v>-81.971163819150107</v>
      </c>
      <c r="Q4836" s="1" t="s">
        <v>4697</v>
      </c>
      <c r="R4836" s="1" t="s">
        <v>22</v>
      </c>
    </row>
    <row r="4837" spans="1:18" hidden="1" x14ac:dyDescent="0.3">
      <c r="A4837" s="1" t="s">
        <v>2941</v>
      </c>
      <c r="B4837" s="1" t="s">
        <v>2941</v>
      </c>
      <c r="C4837" s="1" t="s">
        <v>4695</v>
      </c>
      <c r="D4837" s="1">
        <v>270</v>
      </c>
      <c r="E4837" s="1" t="s">
        <v>4795</v>
      </c>
      <c r="F4837" s="1">
        <v>99</v>
      </c>
      <c r="G4837" s="1" t="str">
        <f t="shared" si="182"/>
        <v>99/124</v>
      </c>
      <c r="H4837" s="1">
        <v>2221</v>
      </c>
      <c r="I4837" s="1">
        <v>101</v>
      </c>
      <c r="J4837" s="1">
        <v>99.5</v>
      </c>
      <c r="K4837" s="1" t="s">
        <v>866</v>
      </c>
      <c r="L4837" s="1" t="s">
        <v>2044</v>
      </c>
      <c r="M4837" s="1">
        <v>2014</v>
      </c>
      <c r="N4837" s="1">
        <v>42.401623986920498</v>
      </c>
      <c r="O4837" s="1">
        <v>-81.9761847843765</v>
      </c>
      <c r="Q4837" s="1" t="s">
        <v>4697</v>
      </c>
      <c r="R4837" s="1" t="s">
        <v>22</v>
      </c>
    </row>
    <row r="4838" spans="1:18" hidden="1" x14ac:dyDescent="0.3">
      <c r="A4838" s="1" t="s">
        <v>2941</v>
      </c>
      <c r="B4838" s="1" t="s">
        <v>2941</v>
      </c>
      <c r="C4838" s="1" t="s">
        <v>4695</v>
      </c>
      <c r="D4838" s="1">
        <v>270</v>
      </c>
      <c r="E4838" s="1" t="s">
        <v>4796</v>
      </c>
      <c r="F4838" s="1">
        <v>100</v>
      </c>
      <c r="G4838" s="1" t="str">
        <f t="shared" si="182"/>
        <v>100/124</v>
      </c>
      <c r="H4838" s="1">
        <v>2221</v>
      </c>
      <c r="I4838" s="1">
        <v>101</v>
      </c>
      <c r="J4838" s="1">
        <v>99.5</v>
      </c>
      <c r="K4838" s="1" t="s">
        <v>866</v>
      </c>
      <c r="L4838" s="1" t="s">
        <v>2044</v>
      </c>
      <c r="M4838" s="1">
        <v>2014</v>
      </c>
      <c r="N4838" s="1">
        <v>42.3984686366422</v>
      </c>
      <c r="O4838" s="1">
        <v>-81.973825730540497</v>
      </c>
      <c r="Q4838" s="1" t="s">
        <v>4697</v>
      </c>
      <c r="R4838" s="1" t="s">
        <v>22</v>
      </c>
    </row>
    <row r="4839" spans="1:18" hidden="1" x14ac:dyDescent="0.3">
      <c r="A4839" s="1" t="s">
        <v>2941</v>
      </c>
      <c r="B4839" s="1" t="s">
        <v>2941</v>
      </c>
      <c r="C4839" s="1" t="s">
        <v>4695</v>
      </c>
      <c r="D4839" s="1">
        <v>270</v>
      </c>
      <c r="E4839" s="1" t="s">
        <v>4797</v>
      </c>
      <c r="F4839" s="1">
        <v>101</v>
      </c>
      <c r="G4839" s="1" t="str">
        <f t="shared" si="182"/>
        <v>101/124</v>
      </c>
      <c r="H4839" s="1">
        <v>2221</v>
      </c>
      <c r="I4839" s="1">
        <v>101</v>
      </c>
      <c r="J4839" s="1">
        <v>99.5</v>
      </c>
      <c r="K4839" s="1" t="s">
        <v>866</v>
      </c>
      <c r="L4839" s="1" t="s">
        <v>2044</v>
      </c>
      <c r="M4839" s="1">
        <v>2014</v>
      </c>
      <c r="N4839" s="1">
        <v>42.394132649819902</v>
      </c>
      <c r="O4839" s="1">
        <v>-81.968652559734707</v>
      </c>
      <c r="Q4839" s="1" t="s">
        <v>4697</v>
      </c>
      <c r="R4839" s="1" t="s">
        <v>22</v>
      </c>
    </row>
    <row r="4840" spans="1:18" hidden="1" x14ac:dyDescent="0.3">
      <c r="A4840" s="1" t="s">
        <v>2941</v>
      </c>
      <c r="B4840" s="1" t="s">
        <v>2941</v>
      </c>
      <c r="C4840" s="1" t="s">
        <v>4695</v>
      </c>
      <c r="D4840" s="1">
        <v>270</v>
      </c>
      <c r="E4840" s="1" t="s">
        <v>4798</v>
      </c>
      <c r="F4840" s="1">
        <v>102</v>
      </c>
      <c r="G4840" s="1" t="str">
        <f t="shared" si="182"/>
        <v>102/124</v>
      </c>
      <c r="H4840" s="1">
        <v>2126</v>
      </c>
      <c r="I4840" s="1">
        <v>101</v>
      </c>
      <c r="J4840" s="1">
        <v>99.5</v>
      </c>
      <c r="K4840" s="1" t="s">
        <v>866</v>
      </c>
      <c r="L4840" s="1" t="s">
        <v>2044</v>
      </c>
      <c r="M4840" s="1">
        <v>2014</v>
      </c>
      <c r="N4840" s="1">
        <v>42.389407870681602</v>
      </c>
      <c r="O4840" s="1">
        <v>-81.967509309330495</v>
      </c>
      <c r="Q4840" s="1" t="s">
        <v>4697</v>
      </c>
      <c r="R4840" s="1" t="s">
        <v>22</v>
      </c>
    </row>
    <row r="4841" spans="1:18" hidden="1" x14ac:dyDescent="0.3">
      <c r="A4841" s="1" t="s">
        <v>2941</v>
      </c>
      <c r="B4841" s="1" t="s">
        <v>2941</v>
      </c>
      <c r="C4841" s="1" t="s">
        <v>4695</v>
      </c>
      <c r="D4841" s="1">
        <v>270</v>
      </c>
      <c r="E4841" s="1" t="s">
        <v>4799</v>
      </c>
      <c r="F4841" s="1">
        <v>103</v>
      </c>
      <c r="G4841" s="1" t="str">
        <f t="shared" si="182"/>
        <v>103/124</v>
      </c>
      <c r="H4841" s="1">
        <v>2126</v>
      </c>
      <c r="I4841" s="1">
        <v>101</v>
      </c>
      <c r="J4841" s="1">
        <v>99.5</v>
      </c>
      <c r="K4841" s="1" t="s">
        <v>866</v>
      </c>
      <c r="L4841" s="1" t="s">
        <v>2044</v>
      </c>
      <c r="M4841" s="1">
        <v>2014</v>
      </c>
      <c r="N4841" s="1">
        <v>42.394888750680899</v>
      </c>
      <c r="O4841" s="1">
        <v>-81.932853025101707</v>
      </c>
      <c r="Q4841" s="1" t="s">
        <v>4697</v>
      </c>
      <c r="R4841" s="1" t="s">
        <v>22</v>
      </c>
    </row>
    <row r="4842" spans="1:18" hidden="1" x14ac:dyDescent="0.3">
      <c r="A4842" s="1" t="s">
        <v>2941</v>
      </c>
      <c r="B4842" s="1" t="s">
        <v>2941</v>
      </c>
      <c r="C4842" s="1" t="s">
        <v>4695</v>
      </c>
      <c r="D4842" s="1">
        <v>270</v>
      </c>
      <c r="E4842" s="1" t="s">
        <v>4800</v>
      </c>
      <c r="F4842" s="1">
        <v>104</v>
      </c>
      <c r="G4842" s="1" t="str">
        <f t="shared" si="182"/>
        <v>104/124</v>
      </c>
      <c r="H4842" s="1">
        <v>2221</v>
      </c>
      <c r="I4842" s="1">
        <v>101</v>
      </c>
      <c r="J4842" s="1">
        <v>99.5</v>
      </c>
      <c r="K4842" s="1" t="s">
        <v>866</v>
      </c>
      <c r="L4842" s="1" t="s">
        <v>2044</v>
      </c>
      <c r="M4842" s="1">
        <v>2014</v>
      </c>
      <c r="N4842" s="1">
        <v>42.390238102733903</v>
      </c>
      <c r="O4842" s="1">
        <v>-81.929393376946507</v>
      </c>
      <c r="Q4842" s="1" t="s">
        <v>4697</v>
      </c>
      <c r="R4842" s="1" t="s">
        <v>22</v>
      </c>
    </row>
    <row r="4843" spans="1:18" hidden="1" x14ac:dyDescent="0.3">
      <c r="A4843" s="1" t="s">
        <v>2941</v>
      </c>
      <c r="B4843" s="1" t="s">
        <v>2941</v>
      </c>
      <c r="C4843" s="1" t="s">
        <v>4695</v>
      </c>
      <c r="D4843" s="1">
        <v>270</v>
      </c>
      <c r="E4843" s="1" t="s">
        <v>4801</v>
      </c>
      <c r="F4843" s="1">
        <v>105</v>
      </c>
      <c r="G4843" s="1" t="str">
        <f t="shared" si="182"/>
        <v>105/124</v>
      </c>
      <c r="H4843" s="1">
        <v>2221</v>
      </c>
      <c r="I4843" s="1">
        <v>101</v>
      </c>
      <c r="J4843" s="1">
        <v>99.5</v>
      </c>
      <c r="K4843" s="1" t="s">
        <v>866</v>
      </c>
      <c r="L4843" s="1" t="s">
        <v>2044</v>
      </c>
      <c r="M4843" s="1">
        <v>2014</v>
      </c>
      <c r="N4843" s="1">
        <v>42.373758179367599</v>
      </c>
      <c r="O4843" s="1">
        <v>-81.942893313290199</v>
      </c>
      <c r="Q4843" s="1" t="s">
        <v>4697</v>
      </c>
      <c r="R4843" s="1" t="s">
        <v>22</v>
      </c>
    </row>
    <row r="4844" spans="1:18" hidden="1" x14ac:dyDescent="0.3">
      <c r="A4844" s="1" t="s">
        <v>2941</v>
      </c>
      <c r="B4844" s="1" t="s">
        <v>2941</v>
      </c>
      <c r="C4844" s="1" t="s">
        <v>4695</v>
      </c>
      <c r="D4844" s="1">
        <v>270</v>
      </c>
      <c r="E4844" s="1" t="s">
        <v>4802</v>
      </c>
      <c r="F4844" s="1">
        <v>106</v>
      </c>
      <c r="G4844" s="1" t="str">
        <f t="shared" si="182"/>
        <v>106/124</v>
      </c>
      <c r="H4844" s="1">
        <v>1903</v>
      </c>
      <c r="I4844" s="1">
        <v>101</v>
      </c>
      <c r="J4844" s="1">
        <v>99.5</v>
      </c>
      <c r="K4844" s="1" t="s">
        <v>866</v>
      </c>
      <c r="L4844" s="1" t="s">
        <v>2044</v>
      </c>
      <c r="M4844" s="1">
        <v>2014</v>
      </c>
      <c r="N4844" s="1">
        <v>42.391153305787398</v>
      </c>
      <c r="O4844" s="1">
        <v>-81.908773287308506</v>
      </c>
      <c r="Q4844" s="1" t="s">
        <v>4697</v>
      </c>
      <c r="R4844" s="1" t="s">
        <v>22</v>
      </c>
    </row>
    <row r="4845" spans="1:18" hidden="1" x14ac:dyDescent="0.3">
      <c r="A4845" s="1" t="s">
        <v>2941</v>
      </c>
      <c r="B4845" s="1" t="s">
        <v>2941</v>
      </c>
      <c r="C4845" s="1" t="s">
        <v>4695</v>
      </c>
      <c r="D4845" s="1">
        <v>270</v>
      </c>
      <c r="E4845" s="1" t="s">
        <v>4803</v>
      </c>
      <c r="F4845" s="1">
        <v>107</v>
      </c>
      <c r="G4845" s="1" t="str">
        <f t="shared" si="182"/>
        <v>107/124</v>
      </c>
      <c r="H4845" s="1">
        <v>2221</v>
      </c>
      <c r="I4845" s="1">
        <v>101</v>
      </c>
      <c r="J4845" s="1">
        <v>99.5</v>
      </c>
      <c r="K4845" s="1" t="s">
        <v>866</v>
      </c>
      <c r="L4845" s="1" t="s">
        <v>2044</v>
      </c>
      <c r="M4845" s="1">
        <v>2014</v>
      </c>
      <c r="N4845" s="1">
        <v>42.387318664357203</v>
      </c>
      <c r="O4845" s="1">
        <v>-81.903514578096605</v>
      </c>
      <c r="Q4845" s="1" t="s">
        <v>4697</v>
      </c>
      <c r="R4845" s="1" t="s">
        <v>22</v>
      </c>
    </row>
    <row r="4846" spans="1:18" hidden="1" x14ac:dyDescent="0.3">
      <c r="A4846" s="1" t="s">
        <v>2941</v>
      </c>
      <c r="B4846" s="1" t="s">
        <v>2941</v>
      </c>
      <c r="C4846" s="1" t="s">
        <v>4695</v>
      </c>
      <c r="D4846" s="1">
        <v>270</v>
      </c>
      <c r="E4846" s="1" t="s">
        <v>4804</v>
      </c>
      <c r="F4846" s="1">
        <v>108</v>
      </c>
      <c r="G4846" s="1" t="str">
        <f t="shared" si="182"/>
        <v>108/124</v>
      </c>
      <c r="H4846" s="1">
        <v>2221</v>
      </c>
      <c r="I4846" s="1">
        <v>101</v>
      </c>
      <c r="J4846" s="1">
        <v>99.5</v>
      </c>
      <c r="K4846" s="1" t="s">
        <v>866</v>
      </c>
      <c r="L4846" s="1" t="s">
        <v>2044</v>
      </c>
      <c r="M4846" s="1">
        <v>2014</v>
      </c>
      <c r="N4846" s="1">
        <v>42.357583044122997</v>
      </c>
      <c r="O4846" s="1">
        <v>-81.928793128491094</v>
      </c>
      <c r="Q4846" s="1" t="s">
        <v>4697</v>
      </c>
      <c r="R4846" s="1" t="s">
        <v>22</v>
      </c>
    </row>
    <row r="4847" spans="1:18" hidden="1" x14ac:dyDescent="0.3">
      <c r="A4847" s="1" t="s">
        <v>2941</v>
      </c>
      <c r="B4847" s="1" t="s">
        <v>2941</v>
      </c>
      <c r="C4847" s="1" t="s">
        <v>4695</v>
      </c>
      <c r="D4847" s="1">
        <v>270</v>
      </c>
      <c r="E4847" s="1" t="s">
        <v>4805</v>
      </c>
      <c r="F4847" s="1">
        <v>109</v>
      </c>
      <c r="G4847" s="1" t="str">
        <f t="shared" si="182"/>
        <v>109/124</v>
      </c>
      <c r="H4847" s="1">
        <v>2221</v>
      </c>
      <c r="I4847" s="1">
        <v>101</v>
      </c>
      <c r="J4847" s="1">
        <v>99.5</v>
      </c>
      <c r="K4847" s="1" t="s">
        <v>866</v>
      </c>
      <c r="L4847" s="1" t="s">
        <v>2044</v>
      </c>
      <c r="M4847" s="1">
        <v>2014</v>
      </c>
      <c r="N4847" s="1">
        <v>42.358163157922</v>
      </c>
      <c r="O4847" s="1">
        <v>-81.924021578858699</v>
      </c>
      <c r="Q4847" s="1" t="s">
        <v>4697</v>
      </c>
      <c r="R4847" s="1" t="s">
        <v>22</v>
      </c>
    </row>
    <row r="4848" spans="1:18" hidden="1" x14ac:dyDescent="0.3">
      <c r="A4848" s="1" t="s">
        <v>2941</v>
      </c>
      <c r="B4848" s="1" t="s">
        <v>2941</v>
      </c>
      <c r="C4848" s="1" t="s">
        <v>4695</v>
      </c>
      <c r="D4848" s="1">
        <v>270</v>
      </c>
      <c r="E4848" s="1" t="s">
        <v>4806</v>
      </c>
      <c r="F4848" s="1">
        <v>110</v>
      </c>
      <c r="G4848" s="1" t="str">
        <f t="shared" si="182"/>
        <v>110/124</v>
      </c>
      <c r="H4848" s="1">
        <v>2221</v>
      </c>
      <c r="I4848" s="1">
        <v>101</v>
      </c>
      <c r="J4848" s="1">
        <v>99.5</v>
      </c>
      <c r="K4848" s="1" t="s">
        <v>866</v>
      </c>
      <c r="L4848" s="1" t="s">
        <v>2044</v>
      </c>
      <c r="M4848" s="1">
        <v>2014</v>
      </c>
      <c r="N4848" s="1">
        <v>42.356246773396599</v>
      </c>
      <c r="O4848" s="1">
        <v>-81.921497021832593</v>
      </c>
      <c r="Q4848" s="1" t="s">
        <v>4697</v>
      </c>
      <c r="R4848" s="1" t="s">
        <v>22</v>
      </c>
    </row>
    <row r="4849" spans="1:18" hidden="1" x14ac:dyDescent="0.3">
      <c r="A4849" s="1" t="s">
        <v>2941</v>
      </c>
      <c r="B4849" s="1" t="s">
        <v>2941</v>
      </c>
      <c r="C4849" s="1" t="s">
        <v>4695</v>
      </c>
      <c r="D4849" s="1">
        <v>270</v>
      </c>
      <c r="E4849" s="1" t="s">
        <v>4807</v>
      </c>
      <c r="F4849" s="1">
        <v>111</v>
      </c>
      <c r="G4849" s="1" t="str">
        <f t="shared" si="182"/>
        <v>111/124</v>
      </c>
      <c r="H4849" s="1">
        <v>2126</v>
      </c>
      <c r="I4849" s="1">
        <v>101</v>
      </c>
      <c r="J4849" s="1">
        <v>99.5</v>
      </c>
      <c r="K4849" s="1" t="s">
        <v>866</v>
      </c>
      <c r="L4849" s="1" t="s">
        <v>2044</v>
      </c>
      <c r="M4849" s="1">
        <v>2014</v>
      </c>
      <c r="N4849" s="1">
        <v>42.364259750980899</v>
      </c>
      <c r="O4849" s="1">
        <v>-81.925652943883307</v>
      </c>
      <c r="Q4849" s="1" t="s">
        <v>4697</v>
      </c>
      <c r="R4849" s="1" t="s">
        <v>22</v>
      </c>
    </row>
    <row r="4850" spans="1:18" hidden="1" x14ac:dyDescent="0.3">
      <c r="A4850" s="1" t="s">
        <v>2941</v>
      </c>
      <c r="B4850" s="1" t="s">
        <v>2941</v>
      </c>
      <c r="C4850" s="1" t="s">
        <v>4695</v>
      </c>
      <c r="D4850" s="1">
        <v>270</v>
      </c>
      <c r="E4850" s="1" t="s">
        <v>4808</v>
      </c>
      <c r="F4850" s="1">
        <v>112</v>
      </c>
      <c r="G4850" s="1" t="str">
        <f t="shared" si="182"/>
        <v>112/124</v>
      </c>
      <c r="H4850" s="1">
        <v>2126</v>
      </c>
      <c r="I4850" s="1">
        <v>101</v>
      </c>
      <c r="J4850" s="1">
        <v>99.5</v>
      </c>
      <c r="K4850" s="1" t="s">
        <v>866</v>
      </c>
      <c r="L4850" s="1" t="s">
        <v>2044</v>
      </c>
      <c r="M4850" s="1">
        <v>2014</v>
      </c>
      <c r="N4850" s="1">
        <v>42.361720967196597</v>
      </c>
      <c r="O4850" s="1">
        <v>-81.922391574378096</v>
      </c>
      <c r="Q4850" s="1" t="s">
        <v>4697</v>
      </c>
      <c r="R4850" s="1" t="s">
        <v>22</v>
      </c>
    </row>
    <row r="4851" spans="1:18" hidden="1" x14ac:dyDescent="0.3">
      <c r="A4851" s="1" t="s">
        <v>2941</v>
      </c>
      <c r="B4851" s="1" t="s">
        <v>2941</v>
      </c>
      <c r="C4851" s="1" t="s">
        <v>4695</v>
      </c>
      <c r="D4851" s="1">
        <v>270</v>
      </c>
      <c r="E4851" s="1" t="s">
        <v>4809</v>
      </c>
      <c r="F4851" s="1">
        <v>113</v>
      </c>
      <c r="G4851" s="1" t="str">
        <f t="shared" si="182"/>
        <v>113/124</v>
      </c>
      <c r="H4851" s="1">
        <v>2221</v>
      </c>
      <c r="I4851" s="1">
        <v>101</v>
      </c>
      <c r="J4851" s="1">
        <v>99.5</v>
      </c>
      <c r="K4851" s="1" t="s">
        <v>866</v>
      </c>
      <c r="L4851" s="1" t="s">
        <v>2044</v>
      </c>
      <c r="M4851" s="1">
        <v>2014</v>
      </c>
      <c r="N4851" s="1">
        <v>42.364734287407302</v>
      </c>
      <c r="O4851" s="1">
        <v>-81.916141264603695</v>
      </c>
      <c r="Q4851" s="1" t="s">
        <v>4697</v>
      </c>
      <c r="R4851" s="1" t="s">
        <v>22</v>
      </c>
    </row>
    <row r="4852" spans="1:18" hidden="1" x14ac:dyDescent="0.3">
      <c r="A4852" s="1" t="s">
        <v>2941</v>
      </c>
      <c r="B4852" s="1" t="s">
        <v>2941</v>
      </c>
      <c r="C4852" s="1" t="s">
        <v>4695</v>
      </c>
      <c r="D4852" s="1">
        <v>270</v>
      </c>
      <c r="E4852" s="1" t="s">
        <v>4810</v>
      </c>
      <c r="F4852" s="1">
        <v>114</v>
      </c>
      <c r="G4852" s="1" t="str">
        <f t="shared" si="182"/>
        <v>114/124</v>
      </c>
      <c r="H4852" s="1">
        <v>2126</v>
      </c>
      <c r="I4852" s="1">
        <v>101</v>
      </c>
      <c r="J4852" s="1">
        <v>99.5</v>
      </c>
      <c r="K4852" s="1" t="s">
        <v>866</v>
      </c>
      <c r="L4852" s="1" t="s">
        <v>2044</v>
      </c>
      <c r="M4852" s="1">
        <v>2014</v>
      </c>
      <c r="N4852" s="1">
        <v>42.363766888140603</v>
      </c>
      <c r="O4852" s="1">
        <v>-81.909568510196195</v>
      </c>
      <c r="Q4852" s="1" t="s">
        <v>4697</v>
      </c>
      <c r="R4852" s="1" t="s">
        <v>22</v>
      </c>
    </row>
    <row r="4853" spans="1:18" hidden="1" x14ac:dyDescent="0.3">
      <c r="A4853" s="1" t="s">
        <v>2941</v>
      </c>
      <c r="B4853" s="1" t="s">
        <v>2941</v>
      </c>
      <c r="C4853" s="1" t="s">
        <v>4695</v>
      </c>
      <c r="D4853" s="1">
        <v>270</v>
      </c>
      <c r="E4853" s="1" t="s">
        <v>4811</v>
      </c>
      <c r="F4853" s="1">
        <v>115</v>
      </c>
      <c r="G4853" s="1" t="str">
        <f t="shared" si="182"/>
        <v>115/124</v>
      </c>
      <c r="H4853" s="1">
        <v>2221</v>
      </c>
      <c r="I4853" s="1">
        <v>101</v>
      </c>
      <c r="J4853" s="1">
        <v>99.5</v>
      </c>
      <c r="K4853" s="1" t="s">
        <v>866</v>
      </c>
      <c r="L4853" s="1" t="s">
        <v>2044</v>
      </c>
      <c r="M4853" s="1">
        <v>2014</v>
      </c>
      <c r="N4853" s="1">
        <v>42.367176293294399</v>
      </c>
      <c r="O4853" s="1">
        <v>-81.898810331987207</v>
      </c>
      <c r="Q4853" s="1" t="s">
        <v>4697</v>
      </c>
      <c r="R4853" s="1" t="s">
        <v>22</v>
      </c>
    </row>
    <row r="4854" spans="1:18" hidden="1" x14ac:dyDescent="0.3">
      <c r="A4854" s="1" t="s">
        <v>2941</v>
      </c>
      <c r="B4854" s="1" t="s">
        <v>2941</v>
      </c>
      <c r="C4854" s="1" t="s">
        <v>4695</v>
      </c>
      <c r="D4854" s="1">
        <v>270</v>
      </c>
      <c r="E4854" s="1" t="s">
        <v>4812</v>
      </c>
      <c r="F4854" s="1">
        <v>116</v>
      </c>
      <c r="G4854" s="1" t="str">
        <f t="shared" si="182"/>
        <v>116/124</v>
      </c>
      <c r="H4854" s="1">
        <v>2221</v>
      </c>
      <c r="I4854" s="1">
        <v>101</v>
      </c>
      <c r="J4854" s="1">
        <v>99.5</v>
      </c>
      <c r="K4854" s="1" t="s">
        <v>866</v>
      </c>
      <c r="L4854" s="1" t="s">
        <v>2044</v>
      </c>
      <c r="M4854" s="1">
        <v>2014</v>
      </c>
      <c r="N4854" s="1">
        <v>42.378016423004503</v>
      </c>
      <c r="O4854" s="1">
        <v>-81.884996156111598</v>
      </c>
      <c r="Q4854" s="1" t="s">
        <v>4697</v>
      </c>
      <c r="R4854" s="1" t="s">
        <v>22</v>
      </c>
    </row>
    <row r="4855" spans="1:18" hidden="1" x14ac:dyDescent="0.3">
      <c r="A4855" s="1" t="s">
        <v>2941</v>
      </c>
      <c r="B4855" s="1" t="s">
        <v>2941</v>
      </c>
      <c r="C4855" s="1" t="s">
        <v>4695</v>
      </c>
      <c r="D4855" s="1">
        <v>270</v>
      </c>
      <c r="E4855" s="1" t="s">
        <v>4813</v>
      </c>
      <c r="F4855" s="1">
        <v>117</v>
      </c>
      <c r="G4855" s="1" t="str">
        <f t="shared" si="182"/>
        <v>117/124</v>
      </c>
      <c r="H4855" s="1">
        <v>2221</v>
      </c>
      <c r="I4855" s="1">
        <v>101</v>
      </c>
      <c r="J4855" s="1">
        <v>99.5</v>
      </c>
      <c r="K4855" s="1" t="s">
        <v>866</v>
      </c>
      <c r="L4855" s="1" t="s">
        <v>2044</v>
      </c>
      <c r="M4855" s="1">
        <v>2014</v>
      </c>
      <c r="N4855" s="1">
        <v>42.374754376554897</v>
      </c>
      <c r="O4855" s="1">
        <v>-81.884350577421699</v>
      </c>
      <c r="Q4855" s="1" t="s">
        <v>4697</v>
      </c>
      <c r="R4855" s="1" t="s">
        <v>22</v>
      </c>
    </row>
    <row r="4856" spans="1:18" hidden="1" x14ac:dyDescent="0.3">
      <c r="A4856" s="1" t="s">
        <v>2941</v>
      </c>
      <c r="B4856" s="1" t="s">
        <v>2941</v>
      </c>
      <c r="C4856" s="1" t="s">
        <v>4695</v>
      </c>
      <c r="D4856" s="1">
        <v>270</v>
      </c>
      <c r="E4856" s="1" t="s">
        <v>4814</v>
      </c>
      <c r="F4856" s="1">
        <v>118</v>
      </c>
      <c r="G4856" s="1" t="str">
        <f t="shared" si="182"/>
        <v>118/124</v>
      </c>
      <c r="H4856" s="1">
        <v>2221</v>
      </c>
      <c r="I4856" s="1">
        <v>101</v>
      </c>
      <c r="J4856" s="1">
        <v>99.5</v>
      </c>
      <c r="K4856" s="1" t="s">
        <v>866</v>
      </c>
      <c r="L4856" s="1" t="s">
        <v>2044</v>
      </c>
      <c r="M4856" s="1">
        <v>2014</v>
      </c>
      <c r="N4856" s="1">
        <v>42.366531435860402</v>
      </c>
      <c r="O4856" s="1">
        <v>-81.856024815413505</v>
      </c>
      <c r="Q4856" s="1" t="s">
        <v>4697</v>
      </c>
      <c r="R4856" s="1" t="s">
        <v>22</v>
      </c>
    </row>
    <row r="4857" spans="1:18" hidden="1" x14ac:dyDescent="0.3">
      <c r="A4857" s="1" t="s">
        <v>2941</v>
      </c>
      <c r="B4857" s="1" t="s">
        <v>2941</v>
      </c>
      <c r="C4857" s="1" t="s">
        <v>4695</v>
      </c>
      <c r="D4857" s="1">
        <v>270</v>
      </c>
      <c r="E4857" s="1" t="s">
        <v>4815</v>
      </c>
      <c r="F4857" s="1">
        <v>119</v>
      </c>
      <c r="G4857" s="1" t="str">
        <f t="shared" si="182"/>
        <v>119/124</v>
      </c>
      <c r="H4857" s="1">
        <v>2221</v>
      </c>
      <c r="I4857" s="1">
        <v>101</v>
      </c>
      <c r="J4857" s="1">
        <v>99.5</v>
      </c>
      <c r="K4857" s="1" t="s">
        <v>866</v>
      </c>
      <c r="L4857" s="1" t="s">
        <v>2044</v>
      </c>
      <c r="M4857" s="1">
        <v>2014</v>
      </c>
      <c r="N4857" s="1">
        <v>42.361973135132402</v>
      </c>
      <c r="O4857" s="1">
        <v>-81.868959750554595</v>
      </c>
      <c r="Q4857" s="1" t="s">
        <v>4697</v>
      </c>
      <c r="R4857" s="1" t="s">
        <v>22</v>
      </c>
    </row>
    <row r="4858" spans="1:18" hidden="1" x14ac:dyDescent="0.3">
      <c r="A4858" s="1" t="s">
        <v>2941</v>
      </c>
      <c r="B4858" s="1" t="s">
        <v>2941</v>
      </c>
      <c r="C4858" s="1" t="s">
        <v>4695</v>
      </c>
      <c r="D4858" s="1">
        <v>270</v>
      </c>
      <c r="E4858" s="1" t="s">
        <v>4816</v>
      </c>
      <c r="F4858" s="1">
        <v>120</v>
      </c>
      <c r="G4858" s="1" t="str">
        <f t="shared" si="182"/>
        <v>120/124</v>
      </c>
      <c r="H4858" s="1">
        <v>2221</v>
      </c>
      <c r="I4858" s="1">
        <v>101</v>
      </c>
      <c r="J4858" s="1">
        <v>99.5</v>
      </c>
      <c r="K4858" s="1" t="s">
        <v>866</v>
      </c>
      <c r="L4858" s="1" t="s">
        <v>2044</v>
      </c>
      <c r="M4858" s="1">
        <v>2014</v>
      </c>
      <c r="N4858" s="1">
        <v>42.351623360213701</v>
      </c>
      <c r="O4858" s="1">
        <v>-81.881238700064202</v>
      </c>
      <c r="Q4858" s="1" t="s">
        <v>4697</v>
      </c>
      <c r="R4858" s="1" t="s">
        <v>22</v>
      </c>
    </row>
    <row r="4859" spans="1:18" hidden="1" x14ac:dyDescent="0.3">
      <c r="A4859" s="1" t="s">
        <v>2941</v>
      </c>
      <c r="B4859" s="1" t="s">
        <v>2941</v>
      </c>
      <c r="C4859" s="1" t="s">
        <v>4695</v>
      </c>
      <c r="D4859" s="1">
        <v>270</v>
      </c>
      <c r="E4859" s="1" t="s">
        <v>4817</v>
      </c>
      <c r="F4859" s="1">
        <v>121</v>
      </c>
      <c r="G4859" s="1" t="str">
        <f t="shared" si="182"/>
        <v>121/124</v>
      </c>
      <c r="H4859" s="1">
        <v>2221</v>
      </c>
      <c r="I4859" s="1">
        <v>101</v>
      </c>
      <c r="J4859" s="1">
        <v>99.5</v>
      </c>
      <c r="K4859" s="1" t="s">
        <v>866</v>
      </c>
      <c r="L4859" s="1" t="s">
        <v>2044</v>
      </c>
      <c r="M4859" s="1">
        <v>2014</v>
      </c>
      <c r="N4859" s="1">
        <v>42.348535699055397</v>
      </c>
      <c r="O4859" s="1">
        <v>-81.881307646843794</v>
      </c>
      <c r="Q4859" s="1" t="s">
        <v>4697</v>
      </c>
      <c r="R4859" s="1" t="s">
        <v>22</v>
      </c>
    </row>
    <row r="4860" spans="1:18" hidden="1" x14ac:dyDescent="0.3">
      <c r="A4860" s="1" t="s">
        <v>2941</v>
      </c>
      <c r="B4860" s="1" t="s">
        <v>2941</v>
      </c>
      <c r="C4860" s="1" t="s">
        <v>4695</v>
      </c>
      <c r="D4860" s="1">
        <v>270</v>
      </c>
      <c r="E4860" s="1" t="s">
        <v>4818</v>
      </c>
      <c r="F4860" s="1">
        <v>122</v>
      </c>
      <c r="G4860" s="1" t="str">
        <f t="shared" si="182"/>
        <v>122/124</v>
      </c>
      <c r="H4860" s="1">
        <v>2126</v>
      </c>
      <c r="I4860" s="1">
        <v>101</v>
      </c>
      <c r="J4860" s="1">
        <v>99.5</v>
      </c>
      <c r="K4860" s="1" t="s">
        <v>866</v>
      </c>
      <c r="L4860" s="1" t="s">
        <v>2044</v>
      </c>
      <c r="M4860" s="1">
        <v>2014</v>
      </c>
      <c r="N4860" s="1">
        <v>42.345508949791501</v>
      </c>
      <c r="O4860" s="1">
        <v>-81.882756727165102</v>
      </c>
      <c r="Q4860" s="1" t="s">
        <v>4697</v>
      </c>
      <c r="R4860" s="1" t="s">
        <v>22</v>
      </c>
    </row>
    <row r="4861" spans="1:18" hidden="1" x14ac:dyDescent="0.3">
      <c r="A4861" s="1" t="s">
        <v>2941</v>
      </c>
      <c r="B4861" s="1" t="s">
        <v>2941</v>
      </c>
      <c r="C4861" s="1" t="s">
        <v>4695</v>
      </c>
      <c r="D4861" s="1">
        <v>270</v>
      </c>
      <c r="E4861" s="1" t="s">
        <v>4819</v>
      </c>
      <c r="F4861" s="1">
        <v>123</v>
      </c>
      <c r="G4861" s="1" t="str">
        <f t="shared" si="182"/>
        <v>123/124</v>
      </c>
      <c r="H4861" s="1">
        <v>2221</v>
      </c>
      <c r="I4861" s="1">
        <v>101</v>
      </c>
      <c r="J4861" s="1">
        <v>99.5</v>
      </c>
      <c r="K4861" s="1" t="s">
        <v>866</v>
      </c>
      <c r="L4861" s="1" t="s">
        <v>2044</v>
      </c>
      <c r="M4861" s="1">
        <v>2014</v>
      </c>
      <c r="N4861" s="1">
        <v>42.337245040363499</v>
      </c>
      <c r="O4861" s="1">
        <v>-81.901304077594801</v>
      </c>
      <c r="Q4861" s="1" t="s">
        <v>4697</v>
      </c>
      <c r="R4861" s="1" t="s">
        <v>22</v>
      </c>
    </row>
    <row r="4862" spans="1:18" hidden="1" x14ac:dyDescent="0.3">
      <c r="A4862" s="1" t="s">
        <v>2941</v>
      </c>
      <c r="B4862" s="1" t="s">
        <v>2941</v>
      </c>
      <c r="C4862" s="1" t="s">
        <v>4695</v>
      </c>
      <c r="D4862" s="1">
        <v>270</v>
      </c>
      <c r="E4862" s="1" t="s">
        <v>4820</v>
      </c>
      <c r="F4862" s="1">
        <v>124</v>
      </c>
      <c r="G4862" s="1" t="str">
        <f t="shared" si="182"/>
        <v>124/124</v>
      </c>
      <c r="H4862" s="1">
        <v>2221</v>
      </c>
      <c r="I4862" s="1">
        <v>101</v>
      </c>
      <c r="J4862" s="1">
        <v>99.5</v>
      </c>
      <c r="K4862" s="1" t="s">
        <v>866</v>
      </c>
      <c r="L4862" s="1" t="s">
        <v>2044</v>
      </c>
      <c r="M4862" s="1">
        <v>2014</v>
      </c>
      <c r="N4862" s="1">
        <v>42.320251186084299</v>
      </c>
      <c r="O4862" s="1">
        <v>-81.950574585049196</v>
      </c>
      <c r="Q4862" s="1" t="s">
        <v>4697</v>
      </c>
      <c r="R4862" s="1" t="s">
        <v>22</v>
      </c>
    </row>
    <row r="4863" spans="1:18" hidden="1" x14ac:dyDescent="0.3">
      <c r="A4863" s="1" t="s">
        <v>2941</v>
      </c>
      <c r="B4863" s="1" t="s">
        <v>2941</v>
      </c>
      <c r="C4863" s="1" t="s">
        <v>3657</v>
      </c>
      <c r="D4863" s="1">
        <v>50</v>
      </c>
      <c r="E4863" s="1" t="s">
        <v>3658</v>
      </c>
      <c r="F4863" s="1">
        <v>41</v>
      </c>
      <c r="G4863" s="1" t="str">
        <f>F4863&amp;"/"&amp;45</f>
        <v>41/45</v>
      </c>
      <c r="H4863" s="1">
        <v>2000</v>
      </c>
      <c r="I4863" s="1">
        <v>82</v>
      </c>
      <c r="J4863" s="1">
        <v>78</v>
      </c>
      <c r="K4863" s="1" t="s">
        <v>56</v>
      </c>
      <c r="L4863" s="1" t="s">
        <v>2540</v>
      </c>
      <c r="M4863" s="1">
        <v>2010</v>
      </c>
      <c r="N4863" s="1">
        <v>42.091554000000002</v>
      </c>
      <c r="O4863" s="1">
        <v>-83.042081100000004</v>
      </c>
      <c r="Q4863" s="1" t="s">
        <v>3659</v>
      </c>
      <c r="R4863" s="1" t="s">
        <v>22</v>
      </c>
    </row>
    <row r="4864" spans="1:18" hidden="1" x14ac:dyDescent="0.3">
      <c r="A4864" s="1" t="s">
        <v>2941</v>
      </c>
      <c r="B4864" s="1" t="s">
        <v>2941</v>
      </c>
      <c r="C4864" s="1" t="s">
        <v>3657</v>
      </c>
      <c r="D4864" s="1">
        <v>50</v>
      </c>
      <c r="E4864" s="1" t="s">
        <v>3660</v>
      </c>
      <c r="F4864" s="1">
        <v>42</v>
      </c>
      <c r="G4864" s="1" t="str">
        <f>F4864&amp;"/"&amp;45</f>
        <v>42/45</v>
      </c>
      <c r="H4864" s="1">
        <v>2000</v>
      </c>
      <c r="I4864" s="1">
        <v>82</v>
      </c>
      <c r="J4864" s="1">
        <v>78</v>
      </c>
      <c r="K4864" s="1" t="s">
        <v>56</v>
      </c>
      <c r="L4864" s="1" t="s">
        <v>2540</v>
      </c>
      <c r="M4864" s="1">
        <v>2010</v>
      </c>
      <c r="N4864" s="1">
        <v>42.088199099999997</v>
      </c>
      <c r="O4864" s="1">
        <v>-83.043734400000005</v>
      </c>
      <c r="Q4864" s="1" t="s">
        <v>3659</v>
      </c>
      <c r="R4864" s="1" t="s">
        <v>22</v>
      </c>
    </row>
    <row r="4865" spans="1:18" hidden="1" x14ac:dyDescent="0.3">
      <c r="A4865" s="1" t="s">
        <v>2941</v>
      </c>
      <c r="B4865" s="1" t="s">
        <v>2941</v>
      </c>
      <c r="C4865" s="1" t="s">
        <v>3657</v>
      </c>
      <c r="D4865" s="1">
        <v>50</v>
      </c>
      <c r="E4865" s="1" t="s">
        <v>3661</v>
      </c>
      <c r="F4865" s="1">
        <v>43</v>
      </c>
      <c r="G4865" s="1" t="str">
        <f>F4865&amp;"/"&amp;45</f>
        <v>43/45</v>
      </c>
      <c r="H4865" s="1">
        <v>2000</v>
      </c>
      <c r="I4865" s="1">
        <v>82</v>
      </c>
      <c r="J4865" s="1">
        <v>78</v>
      </c>
      <c r="K4865" s="1" t="s">
        <v>56</v>
      </c>
      <c r="L4865" s="1" t="s">
        <v>2540</v>
      </c>
      <c r="M4865" s="1">
        <v>2010</v>
      </c>
      <c r="N4865" s="1">
        <v>42.083895699999999</v>
      </c>
      <c r="O4865" s="1">
        <v>-83.042538199999996</v>
      </c>
      <c r="Q4865" s="1" t="s">
        <v>3659</v>
      </c>
      <c r="R4865" s="1" t="s">
        <v>22</v>
      </c>
    </row>
    <row r="4866" spans="1:18" hidden="1" x14ac:dyDescent="0.3">
      <c r="A4866" s="1" t="s">
        <v>2941</v>
      </c>
      <c r="B4866" s="1" t="s">
        <v>2941</v>
      </c>
      <c r="C4866" s="1" t="s">
        <v>3657</v>
      </c>
      <c r="D4866" s="1">
        <v>50</v>
      </c>
      <c r="E4866" s="1" t="s">
        <v>3662</v>
      </c>
      <c r="F4866" s="1">
        <v>44</v>
      </c>
      <c r="G4866" s="1" t="str">
        <f>F4866&amp;"/"&amp;45</f>
        <v>44/45</v>
      </c>
      <c r="H4866" s="1">
        <v>2000</v>
      </c>
      <c r="I4866" s="1">
        <v>82</v>
      </c>
      <c r="J4866" s="1">
        <v>78</v>
      </c>
      <c r="K4866" s="1" t="s">
        <v>56</v>
      </c>
      <c r="L4866" s="1" t="s">
        <v>2540</v>
      </c>
      <c r="M4866" s="1">
        <v>2010</v>
      </c>
      <c r="N4866" s="1">
        <v>42.074890199999999</v>
      </c>
      <c r="O4866" s="1">
        <v>-83.043067300000004</v>
      </c>
      <c r="Q4866" s="1" t="s">
        <v>3659</v>
      </c>
      <c r="R4866" s="1" t="s">
        <v>22</v>
      </c>
    </row>
    <row r="4867" spans="1:18" hidden="1" x14ac:dyDescent="0.3">
      <c r="A4867" s="1" t="s">
        <v>2941</v>
      </c>
      <c r="B4867" s="1" t="s">
        <v>2941</v>
      </c>
      <c r="C4867" s="1" t="s">
        <v>3657</v>
      </c>
      <c r="D4867" s="1">
        <v>50</v>
      </c>
      <c r="E4867" s="1" t="s">
        <v>3663</v>
      </c>
      <c r="F4867" s="1">
        <v>45</v>
      </c>
      <c r="G4867" s="1" t="str">
        <f>F4867&amp;"/"&amp;45</f>
        <v>45/45</v>
      </c>
      <c r="H4867" s="1">
        <v>2000</v>
      </c>
      <c r="I4867" s="1">
        <v>82</v>
      </c>
      <c r="J4867" s="1">
        <v>78</v>
      </c>
      <c r="K4867" s="1" t="s">
        <v>56</v>
      </c>
      <c r="L4867" s="1" t="s">
        <v>2540</v>
      </c>
      <c r="M4867" s="1">
        <v>2010</v>
      </c>
      <c r="N4867" s="1">
        <v>42.072081799999999</v>
      </c>
      <c r="O4867" s="1">
        <v>-83.043244000000001</v>
      </c>
      <c r="Q4867" s="1" t="s">
        <v>3659</v>
      </c>
      <c r="R4867" s="1" t="s">
        <v>22</v>
      </c>
    </row>
    <row r="4868" spans="1:18" hidden="1" x14ac:dyDescent="0.3">
      <c r="A4868" s="1" t="s">
        <v>2941</v>
      </c>
      <c r="B4868" s="1" t="s">
        <v>2941</v>
      </c>
      <c r="C4868" s="1" t="s">
        <v>4821</v>
      </c>
      <c r="D4868" s="1">
        <v>8.1999999999999993</v>
      </c>
      <c r="E4868" s="1" t="s">
        <v>4822</v>
      </c>
      <c r="F4868" s="1">
        <v>1</v>
      </c>
      <c r="G4868" s="1" t="str">
        <f>F4868&amp;"/"&amp;4</f>
        <v>1/4</v>
      </c>
      <c r="H4868" s="1">
        <v>2050</v>
      </c>
      <c r="I4868" s="1">
        <v>92.5</v>
      </c>
      <c r="J4868" s="1">
        <v>100</v>
      </c>
      <c r="K4868" s="1" t="s">
        <v>2006</v>
      </c>
      <c r="L4868" s="1" t="s">
        <v>4669</v>
      </c>
      <c r="M4868" s="1">
        <v>2014</v>
      </c>
      <c r="N4868" s="1">
        <v>43.789615339696603</v>
      </c>
      <c r="O4868" s="1">
        <v>-80.404695641964395</v>
      </c>
      <c r="Q4868" s="1" t="s">
        <v>4823</v>
      </c>
      <c r="R4868" s="1" t="s">
        <v>22</v>
      </c>
    </row>
    <row r="4869" spans="1:18" hidden="1" x14ac:dyDescent="0.3">
      <c r="A4869" s="1" t="s">
        <v>2941</v>
      </c>
      <c r="B4869" s="1" t="s">
        <v>2941</v>
      </c>
      <c r="C4869" s="1" t="s">
        <v>4821</v>
      </c>
      <c r="D4869" s="1">
        <v>8.1999999999999993</v>
      </c>
      <c r="E4869" s="1" t="s">
        <v>4824</v>
      </c>
      <c r="F4869" s="1">
        <v>2</v>
      </c>
      <c r="G4869" s="1" t="str">
        <f>F4869&amp;"/"&amp;4</f>
        <v>2/4</v>
      </c>
      <c r="H4869" s="1">
        <v>2050</v>
      </c>
      <c r="I4869" s="1">
        <v>92.5</v>
      </c>
      <c r="J4869" s="1">
        <v>100</v>
      </c>
      <c r="K4869" s="1" t="s">
        <v>2006</v>
      </c>
      <c r="L4869" s="1" t="s">
        <v>4669</v>
      </c>
      <c r="M4869" s="1">
        <v>2014</v>
      </c>
      <c r="N4869" s="1">
        <v>43.786493774883901</v>
      </c>
      <c r="O4869" s="1">
        <v>-80.401303631267993</v>
      </c>
      <c r="Q4869" s="1" t="s">
        <v>4823</v>
      </c>
      <c r="R4869" s="1" t="s">
        <v>22</v>
      </c>
    </row>
    <row r="4870" spans="1:18" hidden="1" x14ac:dyDescent="0.3">
      <c r="A4870" s="1" t="s">
        <v>2941</v>
      </c>
      <c r="B4870" s="1" t="s">
        <v>2941</v>
      </c>
      <c r="C4870" s="1" t="s">
        <v>4821</v>
      </c>
      <c r="D4870" s="1">
        <v>8.1999999999999993</v>
      </c>
      <c r="E4870" s="1" t="s">
        <v>4825</v>
      </c>
      <c r="F4870" s="1">
        <v>3</v>
      </c>
      <c r="G4870" s="1" t="str">
        <f>F4870&amp;"/"&amp;4</f>
        <v>3/4</v>
      </c>
      <c r="H4870" s="1">
        <v>2050</v>
      </c>
      <c r="I4870" s="1">
        <v>92.5</v>
      </c>
      <c r="J4870" s="1">
        <v>100</v>
      </c>
      <c r="K4870" s="1" t="s">
        <v>2006</v>
      </c>
      <c r="L4870" s="1" t="s">
        <v>4669</v>
      </c>
      <c r="M4870" s="1">
        <v>2014</v>
      </c>
      <c r="N4870" s="1">
        <v>43.7826418337471</v>
      </c>
      <c r="O4870" s="1">
        <v>-80.398623897303693</v>
      </c>
      <c r="Q4870" s="1" t="s">
        <v>4823</v>
      </c>
      <c r="R4870" s="1" t="s">
        <v>22</v>
      </c>
    </row>
    <row r="4871" spans="1:18" hidden="1" x14ac:dyDescent="0.3">
      <c r="A4871" s="1" t="s">
        <v>2941</v>
      </c>
      <c r="B4871" s="1" t="s">
        <v>2941</v>
      </c>
      <c r="C4871" s="1" t="s">
        <v>4821</v>
      </c>
      <c r="D4871" s="1">
        <v>8.1999999999999993</v>
      </c>
      <c r="E4871" s="1" t="s">
        <v>4826</v>
      </c>
      <c r="F4871" s="1">
        <v>4</v>
      </c>
      <c r="G4871" s="1" t="str">
        <f>F4871&amp;"/"&amp;4</f>
        <v>4/4</v>
      </c>
      <c r="H4871" s="1">
        <v>2050</v>
      </c>
      <c r="I4871" s="1">
        <v>92.5</v>
      </c>
      <c r="J4871" s="1">
        <v>100</v>
      </c>
      <c r="K4871" s="1" t="s">
        <v>2006</v>
      </c>
      <c r="L4871" s="1" t="s">
        <v>4669</v>
      </c>
      <c r="M4871" s="1">
        <v>2014</v>
      </c>
      <c r="N4871" s="1">
        <v>43.782968553030202</v>
      </c>
      <c r="O4871" s="1">
        <v>-80.411299361775207</v>
      </c>
      <c r="Q4871" s="1" t="s">
        <v>4823</v>
      </c>
      <c r="R4871" s="1" t="s">
        <v>22</v>
      </c>
    </row>
    <row r="4872" spans="1:18" hidden="1" x14ac:dyDescent="0.3">
      <c r="A4872" s="1" t="s">
        <v>2941</v>
      </c>
      <c r="B4872" s="1" t="s">
        <v>2941</v>
      </c>
      <c r="C4872" s="1" t="s">
        <v>5273</v>
      </c>
      <c r="D4872" s="1">
        <v>32.981999999999999</v>
      </c>
      <c r="E4872" s="1" t="s">
        <v>5274</v>
      </c>
      <c r="F4872" s="1">
        <v>1</v>
      </c>
      <c r="G4872" s="1" t="str">
        <f t="shared" ref="G4872:G4886" si="183">F4872&amp;"/"&amp;15</f>
        <v>1/15</v>
      </c>
      <c r="H4872" s="1">
        <v>2126</v>
      </c>
      <c r="I4872" s="1">
        <v>113</v>
      </c>
      <c r="J4872" s="1">
        <v>99.5</v>
      </c>
      <c r="K4872" s="1" t="s">
        <v>866</v>
      </c>
      <c r="L4872" s="1" t="s">
        <v>4959</v>
      </c>
      <c r="M4872" s="1">
        <v>2015</v>
      </c>
      <c r="N4872" s="1">
        <v>43.574705685156999</v>
      </c>
      <c r="O4872" s="1">
        <v>-81.291570431154895</v>
      </c>
      <c r="Q4872" s="1" t="s">
        <v>5275</v>
      </c>
      <c r="R4872" s="1" t="s">
        <v>22</v>
      </c>
    </row>
    <row r="4873" spans="1:18" hidden="1" x14ac:dyDescent="0.3">
      <c r="A4873" s="1" t="s">
        <v>2941</v>
      </c>
      <c r="B4873" s="1" t="s">
        <v>2941</v>
      </c>
      <c r="C4873" s="1" t="s">
        <v>5273</v>
      </c>
      <c r="D4873" s="1">
        <v>32.981999999999999</v>
      </c>
      <c r="E4873" s="1" t="s">
        <v>5276</v>
      </c>
      <c r="F4873" s="1">
        <v>2</v>
      </c>
      <c r="G4873" s="1" t="str">
        <f t="shared" si="183"/>
        <v>2/15</v>
      </c>
      <c r="H4873" s="1">
        <v>2126</v>
      </c>
      <c r="I4873" s="1">
        <v>113</v>
      </c>
      <c r="J4873" s="1">
        <v>99.5</v>
      </c>
      <c r="K4873" s="1" t="s">
        <v>866</v>
      </c>
      <c r="L4873" s="1" t="s">
        <v>4959</v>
      </c>
      <c r="M4873" s="1">
        <v>2015</v>
      </c>
      <c r="N4873" s="1">
        <v>43.572761939021298</v>
      </c>
      <c r="O4873" s="1">
        <v>-81.287349386823905</v>
      </c>
      <c r="Q4873" s="1" t="s">
        <v>5275</v>
      </c>
      <c r="R4873" s="1" t="s">
        <v>22</v>
      </c>
    </row>
    <row r="4874" spans="1:18" hidden="1" x14ac:dyDescent="0.3">
      <c r="A4874" s="1" t="s">
        <v>2941</v>
      </c>
      <c r="B4874" s="1" t="s">
        <v>2941</v>
      </c>
      <c r="C4874" s="1" t="s">
        <v>5273</v>
      </c>
      <c r="D4874" s="1">
        <v>32.981999999999999</v>
      </c>
      <c r="E4874" s="1" t="s">
        <v>5277</v>
      </c>
      <c r="F4874" s="1">
        <v>3</v>
      </c>
      <c r="G4874" s="1" t="str">
        <f t="shared" si="183"/>
        <v>3/15</v>
      </c>
      <c r="H4874" s="1">
        <v>2126</v>
      </c>
      <c r="I4874" s="1">
        <v>113</v>
      </c>
      <c r="J4874" s="1">
        <v>99.5</v>
      </c>
      <c r="K4874" s="1" t="s">
        <v>866</v>
      </c>
      <c r="L4874" s="1" t="s">
        <v>4959</v>
      </c>
      <c r="M4874" s="1">
        <v>2015</v>
      </c>
      <c r="N4874" s="1">
        <v>43.567973038217701</v>
      </c>
      <c r="O4874" s="1">
        <v>-81.313391300143707</v>
      </c>
      <c r="Q4874" s="1" t="s">
        <v>5275</v>
      </c>
      <c r="R4874" s="1" t="s">
        <v>22</v>
      </c>
    </row>
    <row r="4875" spans="1:18" hidden="1" x14ac:dyDescent="0.3">
      <c r="A4875" s="1" t="s">
        <v>2941</v>
      </c>
      <c r="B4875" s="1" t="s">
        <v>2941</v>
      </c>
      <c r="C4875" s="1" t="s">
        <v>5273</v>
      </c>
      <c r="D4875" s="1">
        <v>32.981999999999999</v>
      </c>
      <c r="E4875" s="1" t="s">
        <v>5278</v>
      </c>
      <c r="F4875" s="1">
        <v>4</v>
      </c>
      <c r="G4875" s="1" t="str">
        <f t="shared" si="183"/>
        <v>4/15</v>
      </c>
      <c r="H4875" s="1">
        <v>2126</v>
      </c>
      <c r="I4875" s="1">
        <v>113</v>
      </c>
      <c r="J4875" s="1">
        <v>99.5</v>
      </c>
      <c r="K4875" s="1" t="s">
        <v>866</v>
      </c>
      <c r="L4875" s="1" t="s">
        <v>4959</v>
      </c>
      <c r="M4875" s="1">
        <v>2015</v>
      </c>
      <c r="N4875" s="1">
        <v>43.5617352516037</v>
      </c>
      <c r="O4875" s="1">
        <v>-81.301552740447207</v>
      </c>
      <c r="Q4875" s="1" t="s">
        <v>5275</v>
      </c>
      <c r="R4875" s="1" t="s">
        <v>22</v>
      </c>
    </row>
    <row r="4876" spans="1:18" hidden="1" x14ac:dyDescent="0.3">
      <c r="A4876" s="1" t="s">
        <v>2941</v>
      </c>
      <c r="B4876" s="1" t="s">
        <v>2941</v>
      </c>
      <c r="C4876" s="1" t="s">
        <v>5273</v>
      </c>
      <c r="D4876" s="1">
        <v>32.981999999999999</v>
      </c>
      <c r="E4876" s="1" t="s">
        <v>5279</v>
      </c>
      <c r="F4876" s="1">
        <v>5</v>
      </c>
      <c r="G4876" s="1" t="str">
        <f t="shared" si="183"/>
        <v>5/15</v>
      </c>
      <c r="H4876" s="1">
        <v>2126</v>
      </c>
      <c r="I4876" s="1">
        <v>113</v>
      </c>
      <c r="J4876" s="1">
        <v>99.5</v>
      </c>
      <c r="K4876" s="1" t="s">
        <v>866</v>
      </c>
      <c r="L4876" s="1" t="s">
        <v>4959</v>
      </c>
      <c r="M4876" s="1">
        <v>2015</v>
      </c>
      <c r="N4876" s="1">
        <v>43.558489530836603</v>
      </c>
      <c r="O4876" s="1">
        <v>-81.291923911606901</v>
      </c>
      <c r="Q4876" s="1" t="s">
        <v>5275</v>
      </c>
      <c r="R4876" s="1" t="s">
        <v>22</v>
      </c>
    </row>
    <row r="4877" spans="1:18" hidden="1" x14ac:dyDescent="0.3">
      <c r="A4877" s="1" t="s">
        <v>2941</v>
      </c>
      <c r="B4877" s="1" t="s">
        <v>2941</v>
      </c>
      <c r="C4877" s="1" t="s">
        <v>5273</v>
      </c>
      <c r="D4877" s="1">
        <v>32.981999999999999</v>
      </c>
      <c r="E4877" s="1" t="s">
        <v>5280</v>
      </c>
      <c r="F4877" s="1">
        <v>6</v>
      </c>
      <c r="G4877" s="1" t="str">
        <f t="shared" si="183"/>
        <v>6/15</v>
      </c>
      <c r="H4877" s="1">
        <v>2221</v>
      </c>
      <c r="I4877" s="1">
        <v>113</v>
      </c>
      <c r="J4877" s="1">
        <v>99.5</v>
      </c>
      <c r="K4877" s="1" t="s">
        <v>866</v>
      </c>
      <c r="L4877" s="1" t="s">
        <v>4959</v>
      </c>
      <c r="M4877" s="1">
        <v>2015</v>
      </c>
      <c r="N4877" s="1">
        <v>43.555836956465399</v>
      </c>
      <c r="O4877" s="1">
        <v>-81.281026494445101</v>
      </c>
      <c r="Q4877" s="1" t="s">
        <v>5275</v>
      </c>
      <c r="R4877" s="1" t="s">
        <v>22</v>
      </c>
    </row>
    <row r="4878" spans="1:18" hidden="1" x14ac:dyDescent="0.3">
      <c r="A4878" s="1" t="s">
        <v>2941</v>
      </c>
      <c r="B4878" s="1" t="s">
        <v>2941</v>
      </c>
      <c r="C4878" s="1" t="s">
        <v>5273</v>
      </c>
      <c r="D4878" s="1">
        <v>32.981999999999999</v>
      </c>
      <c r="E4878" s="1" t="s">
        <v>5281</v>
      </c>
      <c r="F4878" s="1">
        <v>7</v>
      </c>
      <c r="G4878" s="1" t="str">
        <f t="shared" si="183"/>
        <v>7/15</v>
      </c>
      <c r="H4878" s="1">
        <v>2126</v>
      </c>
      <c r="I4878" s="1">
        <v>113</v>
      </c>
      <c r="J4878" s="1">
        <v>99.5</v>
      </c>
      <c r="K4878" s="1" t="s">
        <v>866</v>
      </c>
      <c r="L4878" s="1" t="s">
        <v>4959</v>
      </c>
      <c r="M4878" s="1">
        <v>2015</v>
      </c>
      <c r="N4878" s="1">
        <v>43.5444642406027</v>
      </c>
      <c r="O4878" s="1">
        <v>-81.291868209610897</v>
      </c>
      <c r="Q4878" s="1" t="s">
        <v>5275</v>
      </c>
      <c r="R4878" s="1" t="s">
        <v>22</v>
      </c>
    </row>
    <row r="4879" spans="1:18" hidden="1" x14ac:dyDescent="0.3">
      <c r="A4879" s="1" t="s">
        <v>2941</v>
      </c>
      <c r="B4879" s="1" t="s">
        <v>2941</v>
      </c>
      <c r="C4879" s="1" t="s">
        <v>5273</v>
      </c>
      <c r="D4879" s="1">
        <v>32.981999999999999</v>
      </c>
      <c r="E4879" s="1" t="s">
        <v>5282</v>
      </c>
      <c r="F4879" s="1">
        <v>8</v>
      </c>
      <c r="G4879" s="1" t="str">
        <f t="shared" si="183"/>
        <v>8/15</v>
      </c>
      <c r="H4879" s="1">
        <v>2221</v>
      </c>
      <c r="I4879" s="1">
        <v>113</v>
      </c>
      <c r="J4879" s="1">
        <v>99.5</v>
      </c>
      <c r="K4879" s="1" t="s">
        <v>866</v>
      </c>
      <c r="L4879" s="1" t="s">
        <v>4959</v>
      </c>
      <c r="M4879" s="1">
        <v>2015</v>
      </c>
      <c r="N4879" s="1">
        <v>43.539794399999998</v>
      </c>
      <c r="O4879" s="1">
        <v>-81.296289400000006</v>
      </c>
      <c r="Q4879" s="1" t="s">
        <v>5275</v>
      </c>
      <c r="R4879" s="1" t="s">
        <v>22</v>
      </c>
    </row>
    <row r="4880" spans="1:18" hidden="1" x14ac:dyDescent="0.3">
      <c r="A4880" s="1" t="s">
        <v>2941</v>
      </c>
      <c r="B4880" s="1" t="s">
        <v>2941</v>
      </c>
      <c r="C4880" s="1" t="s">
        <v>5273</v>
      </c>
      <c r="D4880" s="1">
        <v>32.981999999999999</v>
      </c>
      <c r="E4880" s="1" t="s">
        <v>5283</v>
      </c>
      <c r="F4880" s="1">
        <v>9</v>
      </c>
      <c r="G4880" s="1" t="str">
        <f t="shared" si="183"/>
        <v>9/15</v>
      </c>
      <c r="H4880" s="1">
        <v>2300</v>
      </c>
      <c r="I4880" s="1">
        <v>113</v>
      </c>
      <c r="J4880" s="1">
        <v>99.5</v>
      </c>
      <c r="K4880" s="1" t="s">
        <v>866</v>
      </c>
      <c r="L4880" s="1" t="s">
        <v>4959</v>
      </c>
      <c r="M4880" s="1">
        <v>2015</v>
      </c>
      <c r="N4880" s="1">
        <v>43.5365568</v>
      </c>
      <c r="O4880" s="1">
        <v>-81.272081200000002</v>
      </c>
      <c r="Q4880" s="1" t="s">
        <v>5275</v>
      </c>
      <c r="R4880" s="1" t="s">
        <v>22</v>
      </c>
    </row>
    <row r="4881" spans="1:18" hidden="1" x14ac:dyDescent="0.3">
      <c r="A4881" s="1" t="s">
        <v>2941</v>
      </c>
      <c r="B4881" s="1" t="s">
        <v>2941</v>
      </c>
      <c r="C4881" s="1" t="s">
        <v>5273</v>
      </c>
      <c r="D4881" s="1">
        <v>32.981999999999999</v>
      </c>
      <c r="E4881" s="1" t="s">
        <v>5284</v>
      </c>
      <c r="F4881" s="1">
        <v>10</v>
      </c>
      <c r="G4881" s="1" t="str">
        <f t="shared" si="183"/>
        <v>10/15</v>
      </c>
      <c r="H4881" s="1">
        <v>2221</v>
      </c>
      <c r="I4881" s="1">
        <v>113</v>
      </c>
      <c r="J4881" s="1">
        <v>99.5</v>
      </c>
      <c r="K4881" s="1" t="s">
        <v>866</v>
      </c>
      <c r="L4881" s="1" t="s">
        <v>4959</v>
      </c>
      <c r="M4881" s="1">
        <v>2015</v>
      </c>
      <c r="N4881" s="1">
        <v>43.528611099999999</v>
      </c>
      <c r="O4881" s="1">
        <v>-81.297243300000005</v>
      </c>
      <c r="Q4881" s="1" t="s">
        <v>5275</v>
      </c>
      <c r="R4881" s="1" t="s">
        <v>22</v>
      </c>
    </row>
    <row r="4882" spans="1:18" hidden="1" x14ac:dyDescent="0.3">
      <c r="A4882" s="1" t="s">
        <v>2941</v>
      </c>
      <c r="B4882" s="1" t="s">
        <v>2941</v>
      </c>
      <c r="C4882" s="1" t="s">
        <v>5273</v>
      </c>
      <c r="D4882" s="1">
        <v>32.981999999999999</v>
      </c>
      <c r="E4882" s="1" t="s">
        <v>5285</v>
      </c>
      <c r="F4882" s="1">
        <v>11</v>
      </c>
      <c r="G4882" s="1" t="str">
        <f t="shared" si="183"/>
        <v>11/15</v>
      </c>
      <c r="H4882" s="1">
        <v>2221</v>
      </c>
      <c r="I4882" s="1">
        <v>113</v>
      </c>
      <c r="J4882" s="1">
        <v>99.5</v>
      </c>
      <c r="K4882" s="1" t="s">
        <v>866</v>
      </c>
      <c r="L4882" s="1" t="s">
        <v>4959</v>
      </c>
      <c r="M4882" s="1">
        <v>2015</v>
      </c>
      <c r="N4882" s="1">
        <v>43.525084700000001</v>
      </c>
      <c r="O4882" s="1">
        <v>-81.300872799999993</v>
      </c>
      <c r="Q4882" s="1" t="s">
        <v>5275</v>
      </c>
      <c r="R4882" s="1" t="s">
        <v>22</v>
      </c>
    </row>
    <row r="4883" spans="1:18" hidden="1" x14ac:dyDescent="0.3">
      <c r="A4883" s="1" t="s">
        <v>2941</v>
      </c>
      <c r="B4883" s="1" t="s">
        <v>2941</v>
      </c>
      <c r="C4883" s="1" t="s">
        <v>5273</v>
      </c>
      <c r="D4883" s="1">
        <v>32.981999999999999</v>
      </c>
      <c r="E4883" s="1" t="s">
        <v>5286</v>
      </c>
      <c r="F4883" s="1">
        <v>12</v>
      </c>
      <c r="G4883" s="1" t="str">
        <f t="shared" si="183"/>
        <v>12/15</v>
      </c>
      <c r="H4883" s="1">
        <v>2221</v>
      </c>
      <c r="I4883" s="1">
        <v>113</v>
      </c>
      <c r="J4883" s="1">
        <v>99.5</v>
      </c>
      <c r="K4883" s="1" t="s">
        <v>866</v>
      </c>
      <c r="L4883" s="1" t="s">
        <v>4959</v>
      </c>
      <c r="M4883" s="1">
        <v>2015</v>
      </c>
      <c r="N4883" s="1">
        <v>43.534065699999999</v>
      </c>
      <c r="O4883" s="1">
        <v>-81.316295600000004</v>
      </c>
      <c r="Q4883" s="1" t="s">
        <v>5275</v>
      </c>
      <c r="R4883" s="1" t="s">
        <v>22</v>
      </c>
    </row>
    <row r="4884" spans="1:18" hidden="1" x14ac:dyDescent="0.3">
      <c r="A4884" s="1" t="s">
        <v>2941</v>
      </c>
      <c r="B4884" s="1" t="s">
        <v>2941</v>
      </c>
      <c r="C4884" s="1" t="s">
        <v>5273</v>
      </c>
      <c r="D4884" s="1">
        <v>32.981999999999999</v>
      </c>
      <c r="E4884" s="1" t="s">
        <v>5287</v>
      </c>
      <c r="F4884" s="1">
        <v>13</v>
      </c>
      <c r="G4884" s="1" t="str">
        <f t="shared" si="183"/>
        <v>13/15</v>
      </c>
      <c r="H4884" s="1">
        <v>2221</v>
      </c>
      <c r="I4884" s="1">
        <v>113</v>
      </c>
      <c r="J4884" s="1">
        <v>99.5</v>
      </c>
      <c r="K4884" s="1" t="s">
        <v>866</v>
      </c>
      <c r="L4884" s="1" t="s">
        <v>4959</v>
      </c>
      <c r="M4884" s="1">
        <v>2015</v>
      </c>
      <c r="N4884" s="1">
        <v>43.531612699999997</v>
      </c>
      <c r="O4884" s="1">
        <v>-81.314710300000002</v>
      </c>
      <c r="Q4884" s="1" t="s">
        <v>5275</v>
      </c>
      <c r="R4884" s="1" t="s">
        <v>22</v>
      </c>
    </row>
    <row r="4885" spans="1:18" hidden="1" x14ac:dyDescent="0.3">
      <c r="A4885" s="1" t="s">
        <v>2941</v>
      </c>
      <c r="B4885" s="1" t="s">
        <v>2941</v>
      </c>
      <c r="C4885" s="1" t="s">
        <v>5273</v>
      </c>
      <c r="D4885" s="1">
        <v>32.981999999999999</v>
      </c>
      <c r="E4885" s="1" t="s">
        <v>5288</v>
      </c>
      <c r="F4885" s="1">
        <v>14</v>
      </c>
      <c r="G4885" s="1" t="str">
        <f t="shared" si="183"/>
        <v>14/15</v>
      </c>
      <c r="H4885" s="1">
        <v>2300</v>
      </c>
      <c r="I4885" s="1">
        <v>113</v>
      </c>
      <c r="J4885" s="1">
        <v>99.5</v>
      </c>
      <c r="K4885" s="1" t="s">
        <v>866</v>
      </c>
      <c r="L4885" s="1" t="s">
        <v>4959</v>
      </c>
      <c r="M4885" s="1">
        <v>2015</v>
      </c>
      <c r="N4885" s="1">
        <v>43.531178699999998</v>
      </c>
      <c r="O4885" s="1">
        <v>-81.325853899999998</v>
      </c>
      <c r="Q4885" s="1" t="s">
        <v>5275</v>
      </c>
      <c r="R4885" s="1" t="s">
        <v>22</v>
      </c>
    </row>
    <row r="4886" spans="1:18" hidden="1" x14ac:dyDescent="0.3">
      <c r="A4886" s="1" t="s">
        <v>2941</v>
      </c>
      <c r="B4886" s="1" t="s">
        <v>2941</v>
      </c>
      <c r="C4886" s="1" t="s">
        <v>5273</v>
      </c>
      <c r="D4886" s="1">
        <v>32.981999999999999</v>
      </c>
      <c r="E4886" s="1" t="s">
        <v>5289</v>
      </c>
      <c r="F4886" s="1">
        <v>15</v>
      </c>
      <c r="G4886" s="1" t="str">
        <f t="shared" si="183"/>
        <v>15/15</v>
      </c>
      <c r="H4886" s="1">
        <v>2300</v>
      </c>
      <c r="I4886" s="1">
        <v>113</v>
      </c>
      <c r="J4886" s="1">
        <v>99.5</v>
      </c>
      <c r="K4886" s="1" t="s">
        <v>866</v>
      </c>
      <c r="L4886" s="1" t="s">
        <v>4959</v>
      </c>
      <c r="M4886" s="1">
        <v>2015</v>
      </c>
      <c r="N4886" s="1">
        <v>43.535314100000001</v>
      </c>
      <c r="O4886" s="1">
        <v>-81.322952400000005</v>
      </c>
      <c r="Q4886" s="1" t="s">
        <v>5275</v>
      </c>
      <c r="R4886" s="1" t="s">
        <v>22</v>
      </c>
    </row>
    <row r="4887" spans="1:18" hidden="1" x14ac:dyDescent="0.3">
      <c r="A4887" s="1" t="s">
        <v>2941</v>
      </c>
      <c r="B4887" s="1" t="s">
        <v>2941</v>
      </c>
      <c r="C4887" s="1" t="s">
        <v>5506</v>
      </c>
      <c r="D4887" s="1">
        <v>10.25</v>
      </c>
      <c r="E4887" s="1" t="s">
        <v>5507</v>
      </c>
      <c r="F4887" s="1">
        <v>1</v>
      </c>
      <c r="G4887" s="1" t="str">
        <f>F4887&amp;"/"&amp;5</f>
        <v>1/5</v>
      </c>
      <c r="H4887" s="1">
        <v>2050</v>
      </c>
      <c r="I4887" s="1">
        <v>92.5</v>
      </c>
      <c r="J4887" s="1">
        <v>100</v>
      </c>
      <c r="K4887" s="1" t="s">
        <v>2006</v>
      </c>
      <c r="L4887" s="1" t="s">
        <v>4669</v>
      </c>
      <c r="M4887" s="1">
        <v>2017</v>
      </c>
      <c r="N4887" s="1">
        <v>44.1468219400493</v>
      </c>
      <c r="O4887" s="1">
        <v>-78.627243865078398</v>
      </c>
      <c r="Q4887" s="1" t="s">
        <v>5508</v>
      </c>
      <c r="R4887" s="1" t="s">
        <v>1013</v>
      </c>
    </row>
    <row r="4888" spans="1:18" hidden="1" x14ac:dyDescent="0.3">
      <c r="A4888" s="1" t="s">
        <v>2941</v>
      </c>
      <c r="B4888" s="1" t="s">
        <v>2941</v>
      </c>
      <c r="C4888" s="1" t="s">
        <v>5506</v>
      </c>
      <c r="D4888" s="1">
        <v>10.25</v>
      </c>
      <c r="E4888" s="1" t="s">
        <v>5509</v>
      </c>
      <c r="F4888" s="1">
        <v>2</v>
      </c>
      <c r="G4888" s="1" t="str">
        <f>F4888&amp;"/"&amp;5</f>
        <v>2/5</v>
      </c>
      <c r="H4888" s="1">
        <v>2050</v>
      </c>
      <c r="I4888" s="1">
        <v>92.5</v>
      </c>
      <c r="J4888" s="1">
        <v>100</v>
      </c>
      <c r="K4888" s="1" t="s">
        <v>2006</v>
      </c>
      <c r="L4888" s="1" t="s">
        <v>4669</v>
      </c>
      <c r="M4888" s="1">
        <v>2017</v>
      </c>
      <c r="N4888" s="1">
        <v>44.148240775579801</v>
      </c>
      <c r="O4888" s="1">
        <v>-78.623926791386907</v>
      </c>
      <c r="Q4888" s="1" t="s">
        <v>5508</v>
      </c>
      <c r="R4888" s="1" t="s">
        <v>1013</v>
      </c>
    </row>
    <row r="4889" spans="1:18" hidden="1" x14ac:dyDescent="0.3">
      <c r="A4889" s="1" t="s">
        <v>2941</v>
      </c>
      <c r="B4889" s="1" t="s">
        <v>2941</v>
      </c>
      <c r="C4889" s="1" t="s">
        <v>5506</v>
      </c>
      <c r="D4889" s="1">
        <v>10.25</v>
      </c>
      <c r="E4889" s="1" t="s">
        <v>5510</v>
      </c>
      <c r="F4889" s="1">
        <v>3</v>
      </c>
      <c r="G4889" s="1" t="str">
        <f>F4889&amp;"/"&amp;5</f>
        <v>3/5</v>
      </c>
      <c r="H4889" s="1">
        <v>2050</v>
      </c>
      <c r="I4889" s="1">
        <v>92.5</v>
      </c>
      <c r="J4889" s="1">
        <v>100</v>
      </c>
      <c r="K4889" s="1" t="s">
        <v>2006</v>
      </c>
      <c r="L4889" s="1" t="s">
        <v>4669</v>
      </c>
      <c r="M4889" s="1">
        <v>2017</v>
      </c>
      <c r="N4889" s="1">
        <v>44.149371168620199</v>
      </c>
      <c r="O4889" s="1">
        <v>-78.631637826437895</v>
      </c>
      <c r="Q4889" s="1" t="s">
        <v>5508</v>
      </c>
      <c r="R4889" s="1" t="s">
        <v>1013</v>
      </c>
    </row>
    <row r="4890" spans="1:18" hidden="1" x14ac:dyDescent="0.3">
      <c r="A4890" s="1" t="s">
        <v>2941</v>
      </c>
      <c r="B4890" s="1" t="s">
        <v>2941</v>
      </c>
      <c r="C4890" s="1" t="s">
        <v>5506</v>
      </c>
      <c r="D4890" s="1">
        <v>10.25</v>
      </c>
      <c r="E4890" s="1" t="s">
        <v>5511</v>
      </c>
      <c r="F4890" s="1">
        <v>4</v>
      </c>
      <c r="G4890" s="1" t="str">
        <f>F4890&amp;"/"&amp;5</f>
        <v>4/5</v>
      </c>
      <c r="H4890" s="1">
        <v>2050</v>
      </c>
      <c r="I4890" s="1">
        <v>92.5</v>
      </c>
      <c r="J4890" s="1">
        <v>100</v>
      </c>
      <c r="K4890" s="1" t="s">
        <v>2006</v>
      </c>
      <c r="L4890" s="1" t="s">
        <v>4669</v>
      </c>
      <c r="M4890" s="1">
        <v>2017</v>
      </c>
      <c r="N4890" s="1">
        <v>44.1545330211489</v>
      </c>
      <c r="O4890" s="1">
        <v>-78.635929392823201</v>
      </c>
      <c r="Q4890" s="1" t="s">
        <v>5508</v>
      </c>
      <c r="R4890" s="1" t="s">
        <v>1013</v>
      </c>
    </row>
    <row r="4891" spans="1:18" hidden="1" x14ac:dyDescent="0.3">
      <c r="A4891" s="1" t="s">
        <v>2941</v>
      </c>
      <c r="B4891" s="1" t="s">
        <v>2941</v>
      </c>
      <c r="C4891" s="1" t="s">
        <v>5506</v>
      </c>
      <c r="D4891" s="1">
        <v>10.25</v>
      </c>
      <c r="E4891" s="1" t="s">
        <v>5512</v>
      </c>
      <c r="F4891" s="1">
        <v>5</v>
      </c>
      <c r="G4891" s="1" t="str">
        <f>F4891&amp;"/"&amp;5</f>
        <v>5/5</v>
      </c>
      <c r="H4891" s="1">
        <v>2050</v>
      </c>
      <c r="I4891" s="1">
        <v>92.5</v>
      </c>
      <c r="J4891" s="1">
        <v>100</v>
      </c>
      <c r="K4891" s="1" t="s">
        <v>2006</v>
      </c>
      <c r="L4891" s="1" t="s">
        <v>4669</v>
      </c>
      <c r="M4891" s="1">
        <v>2017</v>
      </c>
      <c r="N4891" s="1">
        <v>44.156584019128601</v>
      </c>
      <c r="O4891" s="1">
        <v>-78.639300062562597</v>
      </c>
      <c r="Q4891" s="1" t="s">
        <v>5508</v>
      </c>
      <c r="R4891" s="1" t="s">
        <v>1013</v>
      </c>
    </row>
    <row r="4892" spans="1:18" hidden="1" x14ac:dyDescent="0.3">
      <c r="A4892" s="1" t="s">
        <v>2941</v>
      </c>
      <c r="B4892" s="1" t="s">
        <v>2941</v>
      </c>
      <c r="C4892" s="1" t="s">
        <v>4224</v>
      </c>
      <c r="D4892" s="1">
        <v>124.38</v>
      </c>
      <c r="E4892" s="1" t="s">
        <v>4225</v>
      </c>
      <c r="F4892" s="1">
        <v>1</v>
      </c>
      <c r="G4892" s="1" t="str">
        <f t="shared" ref="G4892:G4923" si="184">F4892&amp;"/"&amp;56</f>
        <v>1/56</v>
      </c>
      <c r="H4892" s="1">
        <v>2221</v>
      </c>
      <c r="I4892" s="1">
        <v>93</v>
      </c>
      <c r="J4892" s="1">
        <v>80</v>
      </c>
      <c r="K4892" s="1" t="s">
        <v>866</v>
      </c>
      <c r="L4892" s="1" t="s">
        <v>3285</v>
      </c>
      <c r="M4892" s="1">
        <v>2013</v>
      </c>
      <c r="N4892" s="1">
        <v>42.897443019417402</v>
      </c>
      <c r="O4892" s="1">
        <v>-80.067609320699205</v>
      </c>
      <c r="Q4892" s="1" t="s">
        <v>4226</v>
      </c>
      <c r="R4892" s="1" t="s">
        <v>22</v>
      </c>
    </row>
    <row r="4893" spans="1:18" hidden="1" x14ac:dyDescent="0.3">
      <c r="A4893" s="1" t="s">
        <v>2941</v>
      </c>
      <c r="B4893" s="1" t="s">
        <v>2941</v>
      </c>
      <c r="C4893" s="1" t="s">
        <v>4224</v>
      </c>
      <c r="D4893" s="1">
        <v>124.38</v>
      </c>
      <c r="E4893" s="1" t="s">
        <v>4227</v>
      </c>
      <c r="F4893" s="1">
        <v>2</v>
      </c>
      <c r="G4893" s="1" t="str">
        <f t="shared" si="184"/>
        <v>2/56</v>
      </c>
      <c r="H4893" s="1">
        <v>2221</v>
      </c>
      <c r="I4893" s="1">
        <v>93</v>
      </c>
      <c r="J4893" s="1">
        <v>80</v>
      </c>
      <c r="K4893" s="1" t="s">
        <v>866</v>
      </c>
      <c r="L4893" s="1" t="s">
        <v>3285</v>
      </c>
      <c r="M4893" s="1">
        <v>2013</v>
      </c>
      <c r="N4893" s="1">
        <v>42.882682562073299</v>
      </c>
      <c r="O4893" s="1">
        <v>-80.084551313711401</v>
      </c>
      <c r="Q4893" s="1" t="s">
        <v>4226</v>
      </c>
      <c r="R4893" s="1" t="s">
        <v>22</v>
      </c>
    </row>
    <row r="4894" spans="1:18" hidden="1" x14ac:dyDescent="0.3">
      <c r="A4894" s="1" t="s">
        <v>2941</v>
      </c>
      <c r="B4894" s="1" t="s">
        <v>2941</v>
      </c>
      <c r="C4894" s="1" t="s">
        <v>4224</v>
      </c>
      <c r="D4894" s="1">
        <v>124.38</v>
      </c>
      <c r="E4894" s="1" t="s">
        <v>4228</v>
      </c>
      <c r="F4894" s="1">
        <v>3</v>
      </c>
      <c r="G4894" s="1" t="str">
        <f t="shared" si="184"/>
        <v>3/56</v>
      </c>
      <c r="H4894" s="1">
        <v>2221</v>
      </c>
      <c r="I4894" s="1">
        <v>93</v>
      </c>
      <c r="J4894" s="1">
        <v>80</v>
      </c>
      <c r="K4894" s="1" t="s">
        <v>866</v>
      </c>
      <c r="L4894" s="1" t="s">
        <v>3285</v>
      </c>
      <c r="M4894" s="1">
        <v>2013</v>
      </c>
      <c r="N4894" s="1">
        <v>42.883362508180397</v>
      </c>
      <c r="O4894" s="1">
        <v>-80.073067619840401</v>
      </c>
      <c r="Q4894" s="1" t="s">
        <v>4226</v>
      </c>
      <c r="R4894" s="1" t="s">
        <v>22</v>
      </c>
    </row>
    <row r="4895" spans="1:18" hidden="1" x14ac:dyDescent="0.3">
      <c r="A4895" s="1" t="s">
        <v>2941</v>
      </c>
      <c r="B4895" s="1" t="s">
        <v>2941</v>
      </c>
      <c r="C4895" s="1" t="s">
        <v>4224</v>
      </c>
      <c r="D4895" s="1">
        <v>124.38</v>
      </c>
      <c r="E4895" s="1" t="s">
        <v>4229</v>
      </c>
      <c r="F4895" s="1">
        <v>4</v>
      </c>
      <c r="G4895" s="1" t="str">
        <f t="shared" si="184"/>
        <v>4/56</v>
      </c>
      <c r="H4895" s="1">
        <v>2221</v>
      </c>
      <c r="I4895" s="1">
        <v>93</v>
      </c>
      <c r="J4895" s="1">
        <v>80</v>
      </c>
      <c r="K4895" s="1" t="s">
        <v>866</v>
      </c>
      <c r="L4895" s="1" t="s">
        <v>3285</v>
      </c>
      <c r="M4895" s="1">
        <v>2013</v>
      </c>
      <c r="N4895" s="1">
        <v>42.886434153557602</v>
      </c>
      <c r="O4895" s="1">
        <v>-80.0571608003698</v>
      </c>
      <c r="Q4895" s="1" t="s">
        <v>4226</v>
      </c>
      <c r="R4895" s="1" t="s">
        <v>22</v>
      </c>
    </row>
    <row r="4896" spans="1:18" hidden="1" x14ac:dyDescent="0.3">
      <c r="A4896" s="1" t="s">
        <v>2941</v>
      </c>
      <c r="B4896" s="1" t="s">
        <v>2941</v>
      </c>
      <c r="C4896" s="1" t="s">
        <v>4224</v>
      </c>
      <c r="D4896" s="1">
        <v>124.38</v>
      </c>
      <c r="E4896" s="1" t="s">
        <v>4230</v>
      </c>
      <c r="F4896" s="1">
        <v>5</v>
      </c>
      <c r="G4896" s="1" t="str">
        <f t="shared" si="184"/>
        <v>5/56</v>
      </c>
      <c r="H4896" s="1">
        <v>2221</v>
      </c>
      <c r="I4896" s="1">
        <v>93</v>
      </c>
      <c r="J4896" s="1">
        <v>80</v>
      </c>
      <c r="K4896" s="1" t="s">
        <v>866</v>
      </c>
      <c r="L4896" s="1" t="s">
        <v>3285</v>
      </c>
      <c r="M4896" s="1">
        <v>2013</v>
      </c>
      <c r="N4896" s="1">
        <v>42.887938692284898</v>
      </c>
      <c r="O4896" s="1">
        <v>-80.038470097786202</v>
      </c>
      <c r="Q4896" s="1" t="s">
        <v>4226</v>
      </c>
      <c r="R4896" s="1" t="s">
        <v>22</v>
      </c>
    </row>
    <row r="4897" spans="1:18" hidden="1" x14ac:dyDescent="0.3">
      <c r="A4897" s="1" t="s">
        <v>2941</v>
      </c>
      <c r="B4897" s="1" t="s">
        <v>2941</v>
      </c>
      <c r="C4897" s="1" t="s">
        <v>4224</v>
      </c>
      <c r="D4897" s="1">
        <v>124.38</v>
      </c>
      <c r="E4897" s="1" t="s">
        <v>4231</v>
      </c>
      <c r="F4897" s="1">
        <v>6</v>
      </c>
      <c r="G4897" s="1" t="str">
        <f t="shared" si="184"/>
        <v>6/56</v>
      </c>
      <c r="H4897" s="1">
        <v>2221</v>
      </c>
      <c r="I4897" s="1">
        <v>93</v>
      </c>
      <c r="J4897" s="1">
        <v>80</v>
      </c>
      <c r="K4897" s="1" t="s">
        <v>866</v>
      </c>
      <c r="L4897" s="1" t="s">
        <v>3285</v>
      </c>
      <c r="M4897" s="1">
        <v>2013</v>
      </c>
      <c r="N4897" s="1">
        <v>42.889216761020201</v>
      </c>
      <c r="O4897" s="1">
        <v>-80.032167431387506</v>
      </c>
      <c r="Q4897" s="1" t="s">
        <v>4226</v>
      </c>
      <c r="R4897" s="1" t="s">
        <v>22</v>
      </c>
    </row>
    <row r="4898" spans="1:18" hidden="1" x14ac:dyDescent="0.3">
      <c r="A4898" s="1" t="s">
        <v>2941</v>
      </c>
      <c r="B4898" s="1" t="s">
        <v>2941</v>
      </c>
      <c r="C4898" s="1" t="s">
        <v>4224</v>
      </c>
      <c r="D4898" s="1">
        <v>124.38</v>
      </c>
      <c r="E4898" s="1" t="s">
        <v>4232</v>
      </c>
      <c r="F4898" s="1">
        <v>7</v>
      </c>
      <c r="G4898" s="1" t="str">
        <f t="shared" si="184"/>
        <v>7/56</v>
      </c>
      <c r="H4898" s="1">
        <v>2221</v>
      </c>
      <c r="I4898" s="1">
        <v>93</v>
      </c>
      <c r="J4898" s="1">
        <v>80</v>
      </c>
      <c r="K4898" s="1" t="s">
        <v>866</v>
      </c>
      <c r="L4898" s="1" t="s">
        <v>3285</v>
      </c>
      <c r="M4898" s="1">
        <v>2013</v>
      </c>
      <c r="N4898" s="1">
        <v>42.890604072847403</v>
      </c>
      <c r="O4898" s="1">
        <v>-80.021869875353502</v>
      </c>
      <c r="Q4898" s="1" t="s">
        <v>4226</v>
      </c>
      <c r="R4898" s="1" t="s">
        <v>22</v>
      </c>
    </row>
    <row r="4899" spans="1:18" hidden="1" x14ac:dyDescent="0.3">
      <c r="A4899" s="1" t="s">
        <v>2941</v>
      </c>
      <c r="B4899" s="1" t="s">
        <v>2941</v>
      </c>
      <c r="C4899" s="1" t="s">
        <v>4224</v>
      </c>
      <c r="D4899" s="1">
        <v>124.38</v>
      </c>
      <c r="E4899" s="1" t="s">
        <v>4233</v>
      </c>
      <c r="F4899" s="1">
        <v>8</v>
      </c>
      <c r="G4899" s="1" t="str">
        <f t="shared" si="184"/>
        <v>8/56</v>
      </c>
      <c r="H4899" s="1">
        <v>2221</v>
      </c>
      <c r="I4899" s="1">
        <v>93</v>
      </c>
      <c r="J4899" s="1">
        <v>80</v>
      </c>
      <c r="K4899" s="1" t="s">
        <v>866</v>
      </c>
      <c r="L4899" s="1" t="s">
        <v>3285</v>
      </c>
      <c r="M4899" s="1">
        <v>2013</v>
      </c>
      <c r="N4899" s="1">
        <v>42.892119226102302</v>
      </c>
      <c r="O4899" s="1">
        <v>-80.008665461740193</v>
      </c>
      <c r="Q4899" s="1" t="s">
        <v>4226</v>
      </c>
      <c r="R4899" s="1" t="s">
        <v>22</v>
      </c>
    </row>
    <row r="4900" spans="1:18" hidden="1" x14ac:dyDescent="0.3">
      <c r="A4900" s="1" t="s">
        <v>2941</v>
      </c>
      <c r="B4900" s="1" t="s">
        <v>2941</v>
      </c>
      <c r="C4900" s="1" t="s">
        <v>4224</v>
      </c>
      <c r="D4900" s="1">
        <v>124.38</v>
      </c>
      <c r="E4900" s="1" t="s">
        <v>4234</v>
      </c>
      <c r="F4900" s="1">
        <v>9</v>
      </c>
      <c r="G4900" s="1" t="str">
        <f t="shared" si="184"/>
        <v>9/56</v>
      </c>
      <c r="H4900" s="1">
        <v>2221</v>
      </c>
      <c r="I4900" s="1">
        <v>93</v>
      </c>
      <c r="J4900" s="1">
        <v>80</v>
      </c>
      <c r="K4900" s="1" t="s">
        <v>866</v>
      </c>
      <c r="L4900" s="1" t="s">
        <v>3285</v>
      </c>
      <c r="M4900" s="1">
        <v>2013</v>
      </c>
      <c r="N4900" s="1">
        <v>42.894876728050399</v>
      </c>
      <c r="O4900" s="1">
        <v>-79.946583358590502</v>
      </c>
      <c r="Q4900" s="1" t="s">
        <v>4226</v>
      </c>
      <c r="R4900" s="1" t="s">
        <v>22</v>
      </c>
    </row>
    <row r="4901" spans="1:18" hidden="1" x14ac:dyDescent="0.3">
      <c r="A4901" s="1" t="s">
        <v>2941</v>
      </c>
      <c r="B4901" s="1" t="s">
        <v>2941</v>
      </c>
      <c r="C4901" s="1" t="s">
        <v>4224</v>
      </c>
      <c r="D4901" s="1">
        <v>124.38</v>
      </c>
      <c r="E4901" s="1" t="s">
        <v>4235</v>
      </c>
      <c r="F4901" s="1">
        <v>10</v>
      </c>
      <c r="G4901" s="1" t="str">
        <f t="shared" si="184"/>
        <v>10/56</v>
      </c>
      <c r="H4901" s="1">
        <v>2221</v>
      </c>
      <c r="I4901" s="1">
        <v>93</v>
      </c>
      <c r="J4901" s="1">
        <v>80</v>
      </c>
      <c r="K4901" s="1" t="s">
        <v>866</v>
      </c>
      <c r="L4901" s="1" t="s">
        <v>3285</v>
      </c>
      <c r="M4901" s="1">
        <v>2013</v>
      </c>
      <c r="N4901" s="1">
        <v>42.896621487030401</v>
      </c>
      <c r="O4901" s="1">
        <v>-79.936463065318705</v>
      </c>
      <c r="Q4901" s="1" t="s">
        <v>4226</v>
      </c>
      <c r="R4901" s="1" t="s">
        <v>22</v>
      </c>
    </row>
    <row r="4902" spans="1:18" hidden="1" x14ac:dyDescent="0.3">
      <c r="A4902" s="1" t="s">
        <v>2941</v>
      </c>
      <c r="B4902" s="1" t="s">
        <v>2941</v>
      </c>
      <c r="C4902" s="1" t="s">
        <v>4224</v>
      </c>
      <c r="D4902" s="1">
        <v>124.38</v>
      </c>
      <c r="E4902" s="1" t="s">
        <v>4236</v>
      </c>
      <c r="F4902" s="1">
        <v>11</v>
      </c>
      <c r="G4902" s="1" t="str">
        <f t="shared" si="184"/>
        <v>11/56</v>
      </c>
      <c r="H4902" s="1">
        <v>2221</v>
      </c>
      <c r="I4902" s="1">
        <v>93</v>
      </c>
      <c r="J4902" s="1">
        <v>80</v>
      </c>
      <c r="K4902" s="1" t="s">
        <v>866</v>
      </c>
      <c r="L4902" s="1" t="s">
        <v>3285</v>
      </c>
      <c r="M4902" s="1">
        <v>2013</v>
      </c>
      <c r="N4902" s="1">
        <v>42.907553347622603</v>
      </c>
      <c r="O4902" s="1">
        <v>-79.930166768533397</v>
      </c>
      <c r="Q4902" s="1" t="s">
        <v>4226</v>
      </c>
      <c r="R4902" s="1" t="s">
        <v>22</v>
      </c>
    </row>
    <row r="4903" spans="1:18" hidden="1" x14ac:dyDescent="0.3">
      <c r="A4903" s="1" t="s">
        <v>2941</v>
      </c>
      <c r="B4903" s="1" t="s">
        <v>2941</v>
      </c>
      <c r="C4903" s="1" t="s">
        <v>4224</v>
      </c>
      <c r="D4903" s="1">
        <v>124.38</v>
      </c>
      <c r="E4903" s="1" t="s">
        <v>4237</v>
      </c>
      <c r="F4903" s="1">
        <v>12</v>
      </c>
      <c r="G4903" s="1" t="str">
        <f t="shared" si="184"/>
        <v>12/56</v>
      </c>
      <c r="H4903" s="1">
        <v>2221</v>
      </c>
      <c r="I4903" s="1">
        <v>93</v>
      </c>
      <c r="J4903" s="1">
        <v>80</v>
      </c>
      <c r="K4903" s="1" t="s">
        <v>866</v>
      </c>
      <c r="L4903" s="1" t="s">
        <v>3285</v>
      </c>
      <c r="M4903" s="1">
        <v>2013</v>
      </c>
      <c r="N4903" s="1">
        <v>42.865409998477901</v>
      </c>
      <c r="O4903" s="1">
        <v>-80.114830743438105</v>
      </c>
      <c r="Q4903" s="1" t="s">
        <v>4226</v>
      </c>
      <c r="R4903" s="1" t="s">
        <v>22</v>
      </c>
    </row>
    <row r="4904" spans="1:18" hidden="1" x14ac:dyDescent="0.3">
      <c r="A4904" s="1" t="s">
        <v>2941</v>
      </c>
      <c r="B4904" s="1" t="s">
        <v>2941</v>
      </c>
      <c r="C4904" s="1" t="s">
        <v>4224</v>
      </c>
      <c r="D4904" s="1">
        <v>124.38</v>
      </c>
      <c r="E4904" s="1" t="s">
        <v>4238</v>
      </c>
      <c r="F4904" s="1">
        <v>13</v>
      </c>
      <c r="G4904" s="1" t="str">
        <f t="shared" si="184"/>
        <v>13/56</v>
      </c>
      <c r="H4904" s="1">
        <v>2221</v>
      </c>
      <c r="I4904" s="1">
        <v>93</v>
      </c>
      <c r="J4904" s="1">
        <v>80</v>
      </c>
      <c r="K4904" s="1" t="s">
        <v>866</v>
      </c>
      <c r="L4904" s="1" t="s">
        <v>3285</v>
      </c>
      <c r="M4904" s="1">
        <v>2013</v>
      </c>
      <c r="N4904" s="1">
        <v>42.866868918935999</v>
      </c>
      <c r="O4904" s="1">
        <v>-80.107419356114406</v>
      </c>
      <c r="Q4904" s="1" t="s">
        <v>4226</v>
      </c>
      <c r="R4904" s="1" t="s">
        <v>22</v>
      </c>
    </row>
    <row r="4905" spans="1:18" hidden="1" x14ac:dyDescent="0.3">
      <c r="A4905" s="1" t="s">
        <v>2941</v>
      </c>
      <c r="B4905" s="1" t="s">
        <v>2941</v>
      </c>
      <c r="C4905" s="1" t="s">
        <v>4224</v>
      </c>
      <c r="D4905" s="1">
        <v>124.38</v>
      </c>
      <c r="E4905" s="1" t="s">
        <v>4239</v>
      </c>
      <c r="F4905" s="1">
        <v>14</v>
      </c>
      <c r="G4905" s="1" t="str">
        <f t="shared" si="184"/>
        <v>14/56</v>
      </c>
      <c r="H4905" s="1">
        <v>2221</v>
      </c>
      <c r="I4905" s="1">
        <v>93</v>
      </c>
      <c r="J4905" s="1">
        <v>80</v>
      </c>
      <c r="K4905" s="1" t="s">
        <v>866</v>
      </c>
      <c r="L4905" s="1" t="s">
        <v>3285</v>
      </c>
      <c r="M4905" s="1">
        <v>2013</v>
      </c>
      <c r="N4905" s="1">
        <v>42.867729304653899</v>
      </c>
      <c r="O4905" s="1">
        <v>-80.091223239670398</v>
      </c>
      <c r="Q4905" s="1" t="s">
        <v>4226</v>
      </c>
      <c r="R4905" s="1" t="s">
        <v>22</v>
      </c>
    </row>
    <row r="4906" spans="1:18" hidden="1" x14ac:dyDescent="0.3">
      <c r="A4906" s="1" t="s">
        <v>2941</v>
      </c>
      <c r="B4906" s="1" t="s">
        <v>2941</v>
      </c>
      <c r="C4906" s="1" t="s">
        <v>4224</v>
      </c>
      <c r="D4906" s="1">
        <v>124.38</v>
      </c>
      <c r="E4906" s="1" t="s">
        <v>4240</v>
      </c>
      <c r="F4906" s="1">
        <v>15</v>
      </c>
      <c r="G4906" s="1" t="str">
        <f t="shared" si="184"/>
        <v>15/56</v>
      </c>
      <c r="H4906" s="1">
        <v>2221</v>
      </c>
      <c r="I4906" s="1">
        <v>93</v>
      </c>
      <c r="J4906" s="1">
        <v>80</v>
      </c>
      <c r="K4906" s="1" t="s">
        <v>866</v>
      </c>
      <c r="L4906" s="1" t="s">
        <v>3285</v>
      </c>
      <c r="M4906" s="1">
        <v>2013</v>
      </c>
      <c r="N4906" s="1">
        <v>42.8695891514324</v>
      </c>
      <c r="O4906" s="1">
        <v>-80.067642558545003</v>
      </c>
      <c r="Q4906" s="1" t="s">
        <v>4226</v>
      </c>
      <c r="R4906" s="1" t="s">
        <v>22</v>
      </c>
    </row>
    <row r="4907" spans="1:18" hidden="1" x14ac:dyDescent="0.3">
      <c r="A4907" s="1" t="s">
        <v>2941</v>
      </c>
      <c r="B4907" s="1" t="s">
        <v>2941</v>
      </c>
      <c r="C4907" s="1" t="s">
        <v>4224</v>
      </c>
      <c r="D4907" s="1">
        <v>124.38</v>
      </c>
      <c r="E4907" s="1" t="s">
        <v>4241</v>
      </c>
      <c r="F4907" s="1">
        <v>16</v>
      </c>
      <c r="G4907" s="1" t="str">
        <f t="shared" si="184"/>
        <v>16/56</v>
      </c>
      <c r="H4907" s="1">
        <v>2221</v>
      </c>
      <c r="I4907" s="1">
        <v>93</v>
      </c>
      <c r="J4907" s="1">
        <v>80</v>
      </c>
      <c r="K4907" s="1" t="s">
        <v>866</v>
      </c>
      <c r="L4907" s="1" t="s">
        <v>3285</v>
      </c>
      <c r="M4907" s="1">
        <v>2013</v>
      </c>
      <c r="N4907" s="1">
        <v>42.872078706409098</v>
      </c>
      <c r="O4907" s="1">
        <v>-80.055810183300807</v>
      </c>
      <c r="Q4907" s="1" t="s">
        <v>4226</v>
      </c>
      <c r="R4907" s="1" t="s">
        <v>22</v>
      </c>
    </row>
    <row r="4908" spans="1:18" hidden="1" x14ac:dyDescent="0.3">
      <c r="A4908" s="1" t="s">
        <v>2941</v>
      </c>
      <c r="B4908" s="1" t="s">
        <v>2941</v>
      </c>
      <c r="C4908" s="1" t="s">
        <v>4224</v>
      </c>
      <c r="D4908" s="1">
        <v>124.38</v>
      </c>
      <c r="E4908" s="1" t="s">
        <v>4242</v>
      </c>
      <c r="F4908" s="1">
        <v>17</v>
      </c>
      <c r="G4908" s="1" t="str">
        <f t="shared" si="184"/>
        <v>17/56</v>
      </c>
      <c r="H4908" s="1">
        <v>2221</v>
      </c>
      <c r="I4908" s="1">
        <v>93</v>
      </c>
      <c r="J4908" s="1">
        <v>80</v>
      </c>
      <c r="K4908" s="1" t="s">
        <v>866</v>
      </c>
      <c r="L4908" s="1" t="s">
        <v>3285</v>
      </c>
      <c r="M4908" s="1">
        <v>2013</v>
      </c>
      <c r="N4908" s="1">
        <v>42.871659092534898</v>
      </c>
      <c r="O4908" s="1">
        <v>-80.047012533606704</v>
      </c>
      <c r="Q4908" s="1" t="s">
        <v>4226</v>
      </c>
      <c r="R4908" s="1" t="s">
        <v>22</v>
      </c>
    </row>
    <row r="4909" spans="1:18" hidden="1" x14ac:dyDescent="0.3">
      <c r="A4909" s="1" t="s">
        <v>2941</v>
      </c>
      <c r="B4909" s="1" t="s">
        <v>2941</v>
      </c>
      <c r="C4909" s="1" t="s">
        <v>4224</v>
      </c>
      <c r="D4909" s="1">
        <v>124.38</v>
      </c>
      <c r="E4909" s="1" t="s">
        <v>4243</v>
      </c>
      <c r="F4909" s="1">
        <v>18</v>
      </c>
      <c r="G4909" s="1" t="str">
        <f t="shared" si="184"/>
        <v>18/56</v>
      </c>
      <c r="H4909" s="1">
        <v>2221</v>
      </c>
      <c r="I4909" s="1">
        <v>93</v>
      </c>
      <c r="J4909" s="1">
        <v>80</v>
      </c>
      <c r="K4909" s="1" t="s">
        <v>866</v>
      </c>
      <c r="L4909" s="1" t="s">
        <v>3285</v>
      </c>
      <c r="M4909" s="1">
        <v>2013</v>
      </c>
      <c r="N4909" s="1">
        <v>42.8788450895171</v>
      </c>
      <c r="O4909" s="1">
        <v>-79.990085440965203</v>
      </c>
      <c r="Q4909" s="1" t="s">
        <v>4226</v>
      </c>
      <c r="R4909" s="1" t="s">
        <v>22</v>
      </c>
    </row>
    <row r="4910" spans="1:18" hidden="1" x14ac:dyDescent="0.3">
      <c r="A4910" s="1" t="s">
        <v>2941</v>
      </c>
      <c r="B4910" s="1" t="s">
        <v>2941</v>
      </c>
      <c r="C4910" s="1" t="s">
        <v>4224</v>
      </c>
      <c r="D4910" s="1">
        <v>124.38</v>
      </c>
      <c r="E4910" s="1" t="s">
        <v>4244</v>
      </c>
      <c r="F4910" s="1">
        <v>19</v>
      </c>
      <c r="G4910" s="1" t="str">
        <f t="shared" si="184"/>
        <v>19/56</v>
      </c>
      <c r="H4910" s="1">
        <v>2221</v>
      </c>
      <c r="I4910" s="1">
        <v>93</v>
      </c>
      <c r="J4910" s="1">
        <v>80</v>
      </c>
      <c r="K4910" s="1" t="s">
        <v>866</v>
      </c>
      <c r="L4910" s="1" t="s">
        <v>3285</v>
      </c>
      <c r="M4910" s="1">
        <v>2013</v>
      </c>
      <c r="N4910" s="1">
        <v>42.885489422224602</v>
      </c>
      <c r="O4910" s="1">
        <v>-79.966258703221101</v>
      </c>
      <c r="Q4910" s="1" t="s">
        <v>4226</v>
      </c>
      <c r="R4910" s="1" t="s">
        <v>22</v>
      </c>
    </row>
    <row r="4911" spans="1:18" hidden="1" x14ac:dyDescent="0.3">
      <c r="A4911" s="1" t="s">
        <v>2941</v>
      </c>
      <c r="B4911" s="1" t="s">
        <v>2941</v>
      </c>
      <c r="C4911" s="1" t="s">
        <v>4224</v>
      </c>
      <c r="D4911" s="1">
        <v>124.38</v>
      </c>
      <c r="E4911" s="1" t="s">
        <v>4245</v>
      </c>
      <c r="F4911" s="1">
        <v>20</v>
      </c>
      <c r="G4911" s="1" t="str">
        <f t="shared" si="184"/>
        <v>20/56</v>
      </c>
      <c r="H4911" s="1">
        <v>2221</v>
      </c>
      <c r="I4911" s="1">
        <v>93</v>
      </c>
      <c r="J4911" s="1">
        <v>80</v>
      </c>
      <c r="K4911" s="1" t="s">
        <v>866</v>
      </c>
      <c r="L4911" s="1" t="s">
        <v>3285</v>
      </c>
      <c r="M4911" s="1">
        <v>2013</v>
      </c>
      <c r="N4911" s="1">
        <v>42.8554922265592</v>
      </c>
      <c r="O4911" s="1">
        <v>-80.095276080319493</v>
      </c>
      <c r="Q4911" s="1" t="s">
        <v>4226</v>
      </c>
      <c r="R4911" s="1" t="s">
        <v>22</v>
      </c>
    </row>
    <row r="4912" spans="1:18" hidden="1" x14ac:dyDescent="0.3">
      <c r="A4912" s="1" t="s">
        <v>2941</v>
      </c>
      <c r="B4912" s="1" t="s">
        <v>2941</v>
      </c>
      <c r="C4912" s="1" t="s">
        <v>4224</v>
      </c>
      <c r="D4912" s="1">
        <v>124.38</v>
      </c>
      <c r="E4912" s="1" t="s">
        <v>4246</v>
      </c>
      <c r="F4912" s="1">
        <v>21</v>
      </c>
      <c r="G4912" s="1" t="str">
        <f t="shared" si="184"/>
        <v>21/56</v>
      </c>
      <c r="H4912" s="1">
        <v>2221</v>
      </c>
      <c r="I4912" s="1">
        <v>93</v>
      </c>
      <c r="J4912" s="1">
        <v>80</v>
      </c>
      <c r="K4912" s="1" t="s">
        <v>866</v>
      </c>
      <c r="L4912" s="1" t="s">
        <v>3285</v>
      </c>
      <c r="M4912" s="1">
        <v>2013</v>
      </c>
      <c r="N4912" s="1">
        <v>42.8665528570003</v>
      </c>
      <c r="O4912" s="1">
        <v>-80.048414118260098</v>
      </c>
      <c r="Q4912" s="1" t="s">
        <v>4226</v>
      </c>
      <c r="R4912" s="1" t="s">
        <v>22</v>
      </c>
    </row>
    <row r="4913" spans="1:18" hidden="1" x14ac:dyDescent="0.3">
      <c r="A4913" s="1" t="s">
        <v>2941</v>
      </c>
      <c r="B4913" s="1" t="s">
        <v>2941</v>
      </c>
      <c r="C4913" s="1" t="s">
        <v>4224</v>
      </c>
      <c r="D4913" s="1">
        <v>124.38</v>
      </c>
      <c r="E4913" s="1" t="s">
        <v>4247</v>
      </c>
      <c r="F4913" s="1">
        <v>22</v>
      </c>
      <c r="G4913" s="1" t="str">
        <f t="shared" si="184"/>
        <v>22/56</v>
      </c>
      <c r="H4913" s="1">
        <v>2221</v>
      </c>
      <c r="I4913" s="1">
        <v>93</v>
      </c>
      <c r="J4913" s="1">
        <v>80</v>
      </c>
      <c r="K4913" s="1" t="s">
        <v>866</v>
      </c>
      <c r="L4913" s="1" t="s">
        <v>3285</v>
      </c>
      <c r="M4913" s="1">
        <v>2013</v>
      </c>
      <c r="N4913" s="1">
        <v>42.861055944876902</v>
      </c>
      <c r="O4913" s="1">
        <v>-80.046132795159807</v>
      </c>
      <c r="Q4913" s="1" t="s">
        <v>4226</v>
      </c>
      <c r="R4913" s="1" t="s">
        <v>22</v>
      </c>
    </row>
    <row r="4914" spans="1:18" hidden="1" x14ac:dyDescent="0.3">
      <c r="A4914" s="1" t="s">
        <v>2941</v>
      </c>
      <c r="B4914" s="1" t="s">
        <v>2941</v>
      </c>
      <c r="C4914" s="1" t="s">
        <v>4224</v>
      </c>
      <c r="D4914" s="1">
        <v>124.38</v>
      </c>
      <c r="E4914" s="1" t="s">
        <v>4248</v>
      </c>
      <c r="F4914" s="1">
        <v>23</v>
      </c>
      <c r="G4914" s="1" t="str">
        <f t="shared" si="184"/>
        <v>23/56</v>
      </c>
      <c r="H4914" s="1">
        <v>2221</v>
      </c>
      <c r="I4914" s="1">
        <v>93</v>
      </c>
      <c r="J4914" s="1">
        <v>80</v>
      </c>
      <c r="K4914" s="1" t="s">
        <v>866</v>
      </c>
      <c r="L4914" s="1" t="s">
        <v>3285</v>
      </c>
      <c r="M4914" s="1">
        <v>2013</v>
      </c>
      <c r="N4914" s="1">
        <v>42.865734848197803</v>
      </c>
      <c r="O4914" s="1">
        <v>-80.024319886508394</v>
      </c>
      <c r="Q4914" s="1" t="s">
        <v>4226</v>
      </c>
      <c r="R4914" s="1" t="s">
        <v>22</v>
      </c>
    </row>
    <row r="4915" spans="1:18" hidden="1" x14ac:dyDescent="0.3">
      <c r="A4915" s="1" t="s">
        <v>2941</v>
      </c>
      <c r="B4915" s="1" t="s">
        <v>2941</v>
      </c>
      <c r="C4915" s="1" t="s">
        <v>4224</v>
      </c>
      <c r="D4915" s="1">
        <v>124.38</v>
      </c>
      <c r="E4915" s="1" t="s">
        <v>4249</v>
      </c>
      <c r="F4915" s="1">
        <v>24</v>
      </c>
      <c r="G4915" s="1" t="str">
        <f t="shared" si="184"/>
        <v>24/56</v>
      </c>
      <c r="H4915" s="1">
        <v>2221</v>
      </c>
      <c r="I4915" s="1">
        <v>93</v>
      </c>
      <c r="J4915" s="1">
        <v>80</v>
      </c>
      <c r="K4915" s="1" t="s">
        <v>866</v>
      </c>
      <c r="L4915" s="1" t="s">
        <v>3285</v>
      </c>
      <c r="M4915" s="1">
        <v>2013</v>
      </c>
      <c r="N4915" s="1">
        <v>42.869038427105103</v>
      </c>
      <c r="O4915" s="1">
        <v>-80.008901122288407</v>
      </c>
      <c r="Q4915" s="1" t="s">
        <v>4226</v>
      </c>
      <c r="R4915" s="1" t="s">
        <v>22</v>
      </c>
    </row>
    <row r="4916" spans="1:18" hidden="1" x14ac:dyDescent="0.3">
      <c r="A4916" s="1" t="s">
        <v>2941</v>
      </c>
      <c r="B4916" s="1" t="s">
        <v>2941</v>
      </c>
      <c r="C4916" s="1" t="s">
        <v>4224</v>
      </c>
      <c r="D4916" s="1">
        <v>124.38</v>
      </c>
      <c r="E4916" s="1" t="s">
        <v>4250</v>
      </c>
      <c r="F4916" s="1">
        <v>25</v>
      </c>
      <c r="G4916" s="1" t="str">
        <f t="shared" si="184"/>
        <v>25/56</v>
      </c>
      <c r="H4916" s="1">
        <v>2221</v>
      </c>
      <c r="I4916" s="1">
        <v>93</v>
      </c>
      <c r="J4916" s="1">
        <v>80</v>
      </c>
      <c r="K4916" s="1" t="s">
        <v>866</v>
      </c>
      <c r="L4916" s="1" t="s">
        <v>3285</v>
      </c>
      <c r="M4916" s="1">
        <v>2013</v>
      </c>
      <c r="N4916" s="1">
        <v>42.8714663660936</v>
      </c>
      <c r="O4916" s="1">
        <v>-79.983976542093899</v>
      </c>
      <c r="Q4916" s="1" t="s">
        <v>4226</v>
      </c>
      <c r="R4916" s="1" t="s">
        <v>22</v>
      </c>
    </row>
    <row r="4917" spans="1:18" hidden="1" x14ac:dyDescent="0.3">
      <c r="A4917" s="1" t="s">
        <v>2941</v>
      </c>
      <c r="B4917" s="1" t="s">
        <v>2941</v>
      </c>
      <c r="C4917" s="1" t="s">
        <v>4224</v>
      </c>
      <c r="D4917" s="1">
        <v>124.38</v>
      </c>
      <c r="E4917" s="1" t="s">
        <v>4251</v>
      </c>
      <c r="F4917" s="1">
        <v>26</v>
      </c>
      <c r="G4917" s="1" t="str">
        <f t="shared" si="184"/>
        <v>26/56</v>
      </c>
      <c r="H4917" s="1">
        <v>2221</v>
      </c>
      <c r="I4917" s="1">
        <v>93</v>
      </c>
      <c r="J4917" s="1">
        <v>80</v>
      </c>
      <c r="K4917" s="1" t="s">
        <v>866</v>
      </c>
      <c r="L4917" s="1" t="s">
        <v>3285</v>
      </c>
      <c r="M4917" s="1">
        <v>2013</v>
      </c>
      <c r="N4917" s="1">
        <v>42.873360672201798</v>
      </c>
      <c r="O4917" s="1">
        <v>-79.972480356048393</v>
      </c>
      <c r="Q4917" s="1" t="s">
        <v>4226</v>
      </c>
      <c r="R4917" s="1" t="s">
        <v>22</v>
      </c>
    </row>
    <row r="4918" spans="1:18" hidden="1" x14ac:dyDescent="0.3">
      <c r="A4918" s="1" t="s">
        <v>2941</v>
      </c>
      <c r="B4918" s="1" t="s">
        <v>2941</v>
      </c>
      <c r="C4918" s="1" t="s">
        <v>4224</v>
      </c>
      <c r="D4918" s="1">
        <v>124.38</v>
      </c>
      <c r="E4918" s="1" t="s">
        <v>4252</v>
      </c>
      <c r="F4918" s="1">
        <v>27</v>
      </c>
      <c r="G4918" s="1" t="str">
        <f t="shared" si="184"/>
        <v>27/56</v>
      </c>
      <c r="H4918" s="1">
        <v>2221</v>
      </c>
      <c r="I4918" s="1">
        <v>101</v>
      </c>
      <c r="J4918" s="1">
        <v>80</v>
      </c>
      <c r="K4918" s="1" t="s">
        <v>866</v>
      </c>
      <c r="L4918" s="1" t="s">
        <v>2044</v>
      </c>
      <c r="M4918" s="1">
        <v>2013</v>
      </c>
      <c r="N4918" s="1">
        <v>42.873052076165798</v>
      </c>
      <c r="O4918" s="1">
        <v>-79.959455360208807</v>
      </c>
      <c r="Q4918" s="1" t="s">
        <v>4226</v>
      </c>
      <c r="R4918" s="1" t="s">
        <v>22</v>
      </c>
    </row>
    <row r="4919" spans="1:18" hidden="1" x14ac:dyDescent="0.3">
      <c r="A4919" s="1" t="s">
        <v>2941</v>
      </c>
      <c r="B4919" s="1" t="s">
        <v>2941</v>
      </c>
      <c r="C4919" s="1" t="s">
        <v>4224</v>
      </c>
      <c r="D4919" s="1">
        <v>124.38</v>
      </c>
      <c r="E4919" s="1" t="s">
        <v>4253</v>
      </c>
      <c r="F4919" s="1">
        <v>28</v>
      </c>
      <c r="G4919" s="1" t="str">
        <f t="shared" si="184"/>
        <v>28/56</v>
      </c>
      <c r="H4919" s="1">
        <v>2221</v>
      </c>
      <c r="I4919" s="1">
        <v>101</v>
      </c>
      <c r="J4919" s="1">
        <v>80</v>
      </c>
      <c r="K4919" s="1" t="s">
        <v>866</v>
      </c>
      <c r="L4919" s="1" t="s">
        <v>2044</v>
      </c>
      <c r="M4919" s="1">
        <v>2013</v>
      </c>
      <c r="N4919" s="1">
        <v>42.843820999999998</v>
      </c>
      <c r="O4919" s="1">
        <v>-79.834786300000005</v>
      </c>
      <c r="Q4919" s="1" t="s">
        <v>4226</v>
      </c>
      <c r="R4919" s="1" t="s">
        <v>22</v>
      </c>
    </row>
    <row r="4920" spans="1:18" hidden="1" x14ac:dyDescent="0.3">
      <c r="A4920" s="1" t="s">
        <v>2941</v>
      </c>
      <c r="B4920" s="1" t="s">
        <v>2941</v>
      </c>
      <c r="C4920" s="1" t="s">
        <v>4224</v>
      </c>
      <c r="D4920" s="1">
        <v>124.38</v>
      </c>
      <c r="E4920" s="1" t="s">
        <v>4254</v>
      </c>
      <c r="F4920" s="1">
        <v>29</v>
      </c>
      <c r="G4920" s="1" t="str">
        <f t="shared" si="184"/>
        <v>29/56</v>
      </c>
      <c r="H4920" s="1">
        <v>2221</v>
      </c>
      <c r="I4920" s="1">
        <v>101</v>
      </c>
      <c r="J4920" s="1">
        <v>80</v>
      </c>
      <c r="K4920" s="1" t="s">
        <v>866</v>
      </c>
      <c r="L4920" s="1" t="s">
        <v>2044</v>
      </c>
      <c r="M4920" s="1">
        <v>2013</v>
      </c>
      <c r="N4920" s="1">
        <v>42.884256599229403</v>
      </c>
      <c r="O4920" s="1">
        <v>-79.917022375617904</v>
      </c>
      <c r="Q4920" s="1" t="s">
        <v>4226</v>
      </c>
      <c r="R4920" s="1" t="s">
        <v>22</v>
      </c>
    </row>
    <row r="4921" spans="1:18" hidden="1" x14ac:dyDescent="0.3">
      <c r="A4921" s="1" t="s">
        <v>2941</v>
      </c>
      <c r="B4921" s="1" t="s">
        <v>2941</v>
      </c>
      <c r="C4921" s="1" t="s">
        <v>4224</v>
      </c>
      <c r="D4921" s="1">
        <v>124.38</v>
      </c>
      <c r="E4921" s="1" t="s">
        <v>4255</v>
      </c>
      <c r="F4921" s="1">
        <v>30</v>
      </c>
      <c r="G4921" s="1" t="str">
        <f t="shared" si="184"/>
        <v>30/56</v>
      </c>
      <c r="H4921" s="1">
        <v>2221</v>
      </c>
      <c r="I4921" s="1">
        <v>101</v>
      </c>
      <c r="J4921" s="1">
        <v>80</v>
      </c>
      <c r="K4921" s="1" t="s">
        <v>866</v>
      </c>
      <c r="L4921" s="1" t="s">
        <v>2044</v>
      </c>
      <c r="M4921" s="1">
        <v>2013</v>
      </c>
      <c r="N4921" s="1">
        <v>42.890845104615202</v>
      </c>
      <c r="O4921" s="1">
        <v>-79.890164775850806</v>
      </c>
      <c r="Q4921" s="1" t="s">
        <v>4226</v>
      </c>
      <c r="R4921" s="1" t="s">
        <v>22</v>
      </c>
    </row>
    <row r="4922" spans="1:18" hidden="1" x14ac:dyDescent="0.3">
      <c r="A4922" s="1" t="s">
        <v>2941</v>
      </c>
      <c r="B4922" s="1" t="s">
        <v>2941</v>
      </c>
      <c r="C4922" s="1" t="s">
        <v>4224</v>
      </c>
      <c r="D4922" s="1">
        <v>124.38</v>
      </c>
      <c r="E4922" s="1" t="s">
        <v>4256</v>
      </c>
      <c r="F4922" s="1">
        <v>31</v>
      </c>
      <c r="G4922" s="1" t="str">
        <f t="shared" si="184"/>
        <v>31/56</v>
      </c>
      <c r="H4922" s="1">
        <v>2221</v>
      </c>
      <c r="I4922" s="1">
        <v>101</v>
      </c>
      <c r="J4922" s="1">
        <v>80</v>
      </c>
      <c r="K4922" s="1" t="s">
        <v>866</v>
      </c>
      <c r="L4922" s="1" t="s">
        <v>2044</v>
      </c>
      <c r="M4922" s="1">
        <v>2013</v>
      </c>
      <c r="N4922" s="1">
        <v>42.869453689717901</v>
      </c>
      <c r="O4922" s="1">
        <v>-79.937920007582306</v>
      </c>
      <c r="Q4922" s="1" t="s">
        <v>4226</v>
      </c>
      <c r="R4922" s="1" t="s">
        <v>22</v>
      </c>
    </row>
    <row r="4923" spans="1:18" hidden="1" x14ac:dyDescent="0.3">
      <c r="A4923" s="1" t="s">
        <v>2941</v>
      </c>
      <c r="B4923" s="1" t="s">
        <v>2941</v>
      </c>
      <c r="C4923" s="1" t="s">
        <v>4224</v>
      </c>
      <c r="D4923" s="1">
        <v>124.38</v>
      </c>
      <c r="E4923" s="1" t="s">
        <v>4257</v>
      </c>
      <c r="F4923" s="1">
        <v>32</v>
      </c>
      <c r="G4923" s="1" t="str">
        <f t="shared" si="184"/>
        <v>32/56</v>
      </c>
      <c r="H4923" s="1">
        <v>2221</v>
      </c>
      <c r="I4923" s="1">
        <v>101</v>
      </c>
      <c r="J4923" s="1">
        <v>80</v>
      </c>
      <c r="K4923" s="1" t="s">
        <v>866</v>
      </c>
      <c r="L4923" s="1" t="s">
        <v>2044</v>
      </c>
      <c r="M4923" s="1">
        <v>2013</v>
      </c>
      <c r="N4923" s="1">
        <v>42.879746656407001</v>
      </c>
      <c r="O4923" s="1">
        <v>-79.882415740038397</v>
      </c>
      <c r="Q4923" s="1" t="s">
        <v>4226</v>
      </c>
      <c r="R4923" s="1" t="s">
        <v>22</v>
      </c>
    </row>
    <row r="4924" spans="1:18" hidden="1" x14ac:dyDescent="0.3">
      <c r="A4924" s="1" t="s">
        <v>2941</v>
      </c>
      <c r="B4924" s="1" t="s">
        <v>2941</v>
      </c>
      <c r="C4924" s="1" t="s">
        <v>4224</v>
      </c>
      <c r="D4924" s="1">
        <v>124.38</v>
      </c>
      <c r="E4924" s="1" t="s">
        <v>4258</v>
      </c>
      <c r="F4924" s="1">
        <v>33</v>
      </c>
      <c r="G4924" s="1" t="str">
        <f t="shared" ref="G4924:G4947" si="185">F4924&amp;"/"&amp;56</f>
        <v>33/56</v>
      </c>
      <c r="H4924" s="1">
        <v>2221</v>
      </c>
      <c r="I4924" s="1">
        <v>101</v>
      </c>
      <c r="J4924" s="1">
        <v>80</v>
      </c>
      <c r="K4924" s="1" t="s">
        <v>866</v>
      </c>
      <c r="L4924" s="1" t="s">
        <v>2044</v>
      </c>
      <c r="M4924" s="1">
        <v>2013</v>
      </c>
      <c r="N4924" s="1">
        <v>42.856356574505803</v>
      </c>
      <c r="O4924" s="1">
        <v>-79.930610163879606</v>
      </c>
      <c r="Q4924" s="1" t="s">
        <v>4226</v>
      </c>
      <c r="R4924" s="1" t="s">
        <v>22</v>
      </c>
    </row>
    <row r="4925" spans="1:18" hidden="1" x14ac:dyDescent="0.3">
      <c r="A4925" s="1" t="s">
        <v>2941</v>
      </c>
      <c r="B4925" s="1" t="s">
        <v>2941</v>
      </c>
      <c r="C4925" s="1" t="s">
        <v>4224</v>
      </c>
      <c r="D4925" s="1">
        <v>124.38</v>
      </c>
      <c r="E4925" s="1" t="s">
        <v>4259</v>
      </c>
      <c r="F4925" s="1">
        <v>34</v>
      </c>
      <c r="G4925" s="1" t="str">
        <f t="shared" si="185"/>
        <v>34/56</v>
      </c>
      <c r="H4925" s="1">
        <v>2221</v>
      </c>
      <c r="I4925" s="1">
        <v>101</v>
      </c>
      <c r="J4925" s="1">
        <v>80</v>
      </c>
      <c r="K4925" s="1" t="s">
        <v>866</v>
      </c>
      <c r="L4925" s="1" t="s">
        <v>2044</v>
      </c>
      <c r="M4925" s="1">
        <v>2013</v>
      </c>
      <c r="N4925" s="1">
        <v>42.8621077913919</v>
      </c>
      <c r="O4925" s="1">
        <v>-79.905905958194396</v>
      </c>
      <c r="Q4925" s="1" t="s">
        <v>4226</v>
      </c>
      <c r="R4925" s="1" t="s">
        <v>22</v>
      </c>
    </row>
    <row r="4926" spans="1:18" hidden="1" x14ac:dyDescent="0.3">
      <c r="A4926" s="1" t="s">
        <v>2941</v>
      </c>
      <c r="B4926" s="1" t="s">
        <v>2941</v>
      </c>
      <c r="C4926" s="1" t="s">
        <v>4224</v>
      </c>
      <c r="D4926" s="1">
        <v>124.38</v>
      </c>
      <c r="E4926" s="1" t="s">
        <v>4260</v>
      </c>
      <c r="F4926" s="1">
        <v>35</v>
      </c>
      <c r="G4926" s="1" t="str">
        <f t="shared" si="185"/>
        <v>35/56</v>
      </c>
      <c r="H4926" s="1">
        <v>2221</v>
      </c>
      <c r="I4926" s="1">
        <v>101</v>
      </c>
      <c r="J4926" s="1">
        <v>80</v>
      </c>
      <c r="K4926" s="1" t="s">
        <v>866</v>
      </c>
      <c r="L4926" s="1" t="s">
        <v>2044</v>
      </c>
      <c r="M4926" s="1">
        <v>2013</v>
      </c>
      <c r="N4926" s="1">
        <v>42.8656180221843</v>
      </c>
      <c r="O4926" s="1">
        <v>-79.889159167034293</v>
      </c>
      <c r="Q4926" s="1" t="s">
        <v>4226</v>
      </c>
      <c r="R4926" s="1" t="s">
        <v>22</v>
      </c>
    </row>
    <row r="4927" spans="1:18" hidden="1" x14ac:dyDescent="0.3">
      <c r="A4927" s="1" t="s">
        <v>2941</v>
      </c>
      <c r="B4927" s="1" t="s">
        <v>2941</v>
      </c>
      <c r="C4927" s="1" t="s">
        <v>4224</v>
      </c>
      <c r="D4927" s="1">
        <v>124.38</v>
      </c>
      <c r="E4927" s="1" t="s">
        <v>4261</v>
      </c>
      <c r="F4927" s="1">
        <v>36</v>
      </c>
      <c r="G4927" s="1" t="str">
        <f t="shared" si="185"/>
        <v>36/56</v>
      </c>
      <c r="H4927" s="1">
        <v>2221</v>
      </c>
      <c r="I4927" s="1">
        <v>101</v>
      </c>
      <c r="J4927" s="1">
        <v>80</v>
      </c>
      <c r="K4927" s="1" t="s">
        <v>866</v>
      </c>
      <c r="L4927" s="1" t="s">
        <v>2044</v>
      </c>
      <c r="M4927" s="1">
        <v>2013</v>
      </c>
      <c r="N4927" s="1">
        <v>42.8737701149592</v>
      </c>
      <c r="O4927" s="1">
        <v>-79.838055968503895</v>
      </c>
      <c r="Q4927" s="1" t="s">
        <v>4226</v>
      </c>
      <c r="R4927" s="1" t="s">
        <v>22</v>
      </c>
    </row>
    <row r="4928" spans="1:18" hidden="1" x14ac:dyDescent="0.3">
      <c r="A4928" s="1" t="s">
        <v>2941</v>
      </c>
      <c r="B4928" s="1" t="s">
        <v>2941</v>
      </c>
      <c r="C4928" s="1" t="s">
        <v>4224</v>
      </c>
      <c r="D4928" s="1">
        <v>124.38</v>
      </c>
      <c r="E4928" s="1" t="s">
        <v>4262</v>
      </c>
      <c r="F4928" s="1">
        <v>37</v>
      </c>
      <c r="G4928" s="1" t="str">
        <f t="shared" si="185"/>
        <v>37/56</v>
      </c>
      <c r="H4928" s="1">
        <v>2221</v>
      </c>
      <c r="I4928" s="1">
        <v>101</v>
      </c>
      <c r="J4928" s="1">
        <v>80</v>
      </c>
      <c r="K4928" s="1" t="s">
        <v>866</v>
      </c>
      <c r="L4928" s="1" t="s">
        <v>2044</v>
      </c>
      <c r="M4928" s="1">
        <v>2013</v>
      </c>
      <c r="N4928" s="1">
        <v>42.846038036429597</v>
      </c>
      <c r="O4928" s="1">
        <v>-79.918907044496507</v>
      </c>
      <c r="Q4928" s="1" t="s">
        <v>4226</v>
      </c>
      <c r="R4928" s="1" t="s">
        <v>22</v>
      </c>
    </row>
    <row r="4929" spans="1:18" hidden="1" x14ac:dyDescent="0.3">
      <c r="A4929" s="1" t="s">
        <v>2941</v>
      </c>
      <c r="B4929" s="1" t="s">
        <v>2941</v>
      </c>
      <c r="C4929" s="1" t="s">
        <v>4224</v>
      </c>
      <c r="D4929" s="1">
        <v>124.38</v>
      </c>
      <c r="E4929" s="1" t="s">
        <v>4263</v>
      </c>
      <c r="F4929" s="1">
        <v>38</v>
      </c>
      <c r="G4929" s="1" t="str">
        <f t="shared" si="185"/>
        <v>38/56</v>
      </c>
      <c r="H4929" s="1">
        <v>2221</v>
      </c>
      <c r="I4929" s="1">
        <v>101</v>
      </c>
      <c r="J4929" s="1">
        <v>80</v>
      </c>
      <c r="K4929" s="1" t="s">
        <v>866</v>
      </c>
      <c r="L4929" s="1" t="s">
        <v>2044</v>
      </c>
      <c r="M4929" s="1">
        <v>2013</v>
      </c>
      <c r="N4929" s="1">
        <v>42.843870844040097</v>
      </c>
      <c r="O4929" s="1">
        <v>-79.913372852508601</v>
      </c>
      <c r="Q4929" s="1" t="s">
        <v>4226</v>
      </c>
      <c r="R4929" s="1" t="s">
        <v>22</v>
      </c>
    </row>
    <row r="4930" spans="1:18" hidden="1" x14ac:dyDescent="0.3">
      <c r="A4930" s="1" t="s">
        <v>2941</v>
      </c>
      <c r="B4930" s="1" t="s">
        <v>2941</v>
      </c>
      <c r="C4930" s="1" t="s">
        <v>4224</v>
      </c>
      <c r="D4930" s="1">
        <v>124.38</v>
      </c>
      <c r="E4930" s="1" t="s">
        <v>4264</v>
      </c>
      <c r="F4930" s="1">
        <v>39</v>
      </c>
      <c r="G4930" s="1" t="str">
        <f t="shared" si="185"/>
        <v>39/56</v>
      </c>
      <c r="H4930" s="1">
        <v>2221</v>
      </c>
      <c r="I4930" s="1">
        <v>101</v>
      </c>
      <c r="J4930" s="1">
        <v>80</v>
      </c>
      <c r="K4930" s="1" t="s">
        <v>866</v>
      </c>
      <c r="L4930" s="1" t="s">
        <v>2044</v>
      </c>
      <c r="M4930" s="1">
        <v>2013</v>
      </c>
      <c r="N4930" s="1">
        <v>42.844837759760097</v>
      </c>
      <c r="O4930" s="1">
        <v>-79.907509517608105</v>
      </c>
      <c r="Q4930" s="1" t="s">
        <v>4226</v>
      </c>
      <c r="R4930" s="1" t="s">
        <v>22</v>
      </c>
    </row>
    <row r="4931" spans="1:18" hidden="1" x14ac:dyDescent="0.3">
      <c r="A4931" s="1" t="s">
        <v>2941</v>
      </c>
      <c r="B4931" s="1" t="s">
        <v>2941</v>
      </c>
      <c r="C4931" s="1" t="s">
        <v>4224</v>
      </c>
      <c r="D4931" s="1">
        <v>124.38</v>
      </c>
      <c r="E4931" s="1" t="s">
        <v>4265</v>
      </c>
      <c r="F4931" s="1">
        <v>40</v>
      </c>
      <c r="G4931" s="1" t="str">
        <f t="shared" si="185"/>
        <v>40/56</v>
      </c>
      <c r="H4931" s="1">
        <v>2221</v>
      </c>
      <c r="I4931" s="1">
        <v>101</v>
      </c>
      <c r="J4931" s="1">
        <v>80</v>
      </c>
      <c r="K4931" s="1" t="s">
        <v>866</v>
      </c>
      <c r="L4931" s="1" t="s">
        <v>2044</v>
      </c>
      <c r="M4931" s="1">
        <v>2013</v>
      </c>
      <c r="N4931" s="1">
        <v>42.845331523439498</v>
      </c>
      <c r="O4931" s="1">
        <v>-79.898953558513497</v>
      </c>
      <c r="Q4931" s="1" t="s">
        <v>4226</v>
      </c>
      <c r="R4931" s="1" t="s">
        <v>22</v>
      </c>
    </row>
    <row r="4932" spans="1:18" hidden="1" x14ac:dyDescent="0.3">
      <c r="A4932" s="1" t="s">
        <v>2941</v>
      </c>
      <c r="B4932" s="1" t="s">
        <v>2941</v>
      </c>
      <c r="C4932" s="1" t="s">
        <v>4224</v>
      </c>
      <c r="D4932" s="1">
        <v>124.38</v>
      </c>
      <c r="E4932" s="1" t="s">
        <v>4266</v>
      </c>
      <c r="F4932" s="1">
        <v>41</v>
      </c>
      <c r="G4932" s="1" t="str">
        <f t="shared" si="185"/>
        <v>41/56</v>
      </c>
      <c r="H4932" s="1">
        <v>2221</v>
      </c>
      <c r="I4932" s="1">
        <v>101</v>
      </c>
      <c r="J4932" s="1">
        <v>80</v>
      </c>
      <c r="K4932" s="1" t="s">
        <v>866</v>
      </c>
      <c r="L4932" s="1" t="s">
        <v>2044</v>
      </c>
      <c r="M4932" s="1">
        <v>2013</v>
      </c>
      <c r="N4932" s="1">
        <v>42.848175838572402</v>
      </c>
      <c r="O4932" s="1">
        <v>-79.880459812806293</v>
      </c>
      <c r="Q4932" s="1" t="s">
        <v>4226</v>
      </c>
      <c r="R4932" s="1" t="s">
        <v>22</v>
      </c>
    </row>
    <row r="4933" spans="1:18" hidden="1" x14ac:dyDescent="0.3">
      <c r="A4933" s="1" t="s">
        <v>2941</v>
      </c>
      <c r="B4933" s="1" t="s">
        <v>2941</v>
      </c>
      <c r="C4933" s="1" t="s">
        <v>4224</v>
      </c>
      <c r="D4933" s="1">
        <v>124.38</v>
      </c>
      <c r="E4933" s="1" t="s">
        <v>4267</v>
      </c>
      <c r="F4933" s="1">
        <v>42</v>
      </c>
      <c r="G4933" s="1" t="str">
        <f t="shared" si="185"/>
        <v>42/56</v>
      </c>
      <c r="H4933" s="1">
        <v>2221</v>
      </c>
      <c r="I4933" s="1">
        <v>101</v>
      </c>
      <c r="J4933" s="1">
        <v>80</v>
      </c>
      <c r="K4933" s="1" t="s">
        <v>866</v>
      </c>
      <c r="L4933" s="1" t="s">
        <v>2044</v>
      </c>
      <c r="M4933" s="1">
        <v>2013</v>
      </c>
      <c r="N4933" s="1">
        <v>42.852733288522103</v>
      </c>
      <c r="O4933" s="1">
        <v>-79.875303122192506</v>
      </c>
      <c r="Q4933" s="1" t="s">
        <v>4226</v>
      </c>
      <c r="R4933" s="1" t="s">
        <v>22</v>
      </c>
    </row>
    <row r="4934" spans="1:18" hidden="1" x14ac:dyDescent="0.3">
      <c r="A4934" s="1" t="s">
        <v>2941</v>
      </c>
      <c r="B4934" s="1" t="s">
        <v>2941</v>
      </c>
      <c r="C4934" s="1" t="s">
        <v>4224</v>
      </c>
      <c r="D4934" s="1">
        <v>124.38</v>
      </c>
      <c r="E4934" s="1" t="s">
        <v>4268</v>
      </c>
      <c r="F4934" s="1">
        <v>43</v>
      </c>
      <c r="G4934" s="1" t="str">
        <f t="shared" si="185"/>
        <v>43/56</v>
      </c>
      <c r="H4934" s="1">
        <v>2221</v>
      </c>
      <c r="I4934" s="1">
        <v>101</v>
      </c>
      <c r="J4934" s="1">
        <v>80</v>
      </c>
      <c r="K4934" s="1" t="s">
        <v>866</v>
      </c>
      <c r="L4934" s="1" t="s">
        <v>2044</v>
      </c>
      <c r="M4934" s="1">
        <v>2013</v>
      </c>
      <c r="N4934" s="1">
        <v>42.8512023812252</v>
      </c>
      <c r="O4934" s="1">
        <v>-79.865104940915202</v>
      </c>
      <c r="Q4934" s="1" t="s">
        <v>4226</v>
      </c>
      <c r="R4934" s="1" t="s">
        <v>22</v>
      </c>
    </row>
    <row r="4935" spans="1:18" hidden="1" x14ac:dyDescent="0.3">
      <c r="A4935" s="1" t="s">
        <v>2941</v>
      </c>
      <c r="B4935" s="1" t="s">
        <v>2941</v>
      </c>
      <c r="C4935" s="1" t="s">
        <v>4224</v>
      </c>
      <c r="D4935" s="1">
        <v>124.38</v>
      </c>
      <c r="E4935" s="1" t="s">
        <v>4269</v>
      </c>
      <c r="F4935" s="1">
        <v>44</v>
      </c>
      <c r="G4935" s="1" t="str">
        <f t="shared" si="185"/>
        <v>44/56</v>
      </c>
      <c r="H4935" s="1">
        <v>2221</v>
      </c>
      <c r="I4935" s="1">
        <v>101</v>
      </c>
      <c r="J4935" s="1">
        <v>80</v>
      </c>
      <c r="K4935" s="1" t="s">
        <v>866</v>
      </c>
      <c r="L4935" s="1" t="s">
        <v>2044</v>
      </c>
      <c r="M4935" s="1">
        <v>2013</v>
      </c>
      <c r="N4935" s="1">
        <v>42.854328374287697</v>
      </c>
      <c r="O4935" s="1">
        <v>-79.858950112803598</v>
      </c>
      <c r="Q4935" s="1" t="s">
        <v>4226</v>
      </c>
      <c r="R4935" s="1" t="s">
        <v>22</v>
      </c>
    </row>
    <row r="4936" spans="1:18" hidden="1" x14ac:dyDescent="0.3">
      <c r="A4936" s="1" t="s">
        <v>2941</v>
      </c>
      <c r="B4936" s="1" t="s">
        <v>2941</v>
      </c>
      <c r="C4936" s="1" t="s">
        <v>4224</v>
      </c>
      <c r="D4936" s="1">
        <v>124.38</v>
      </c>
      <c r="E4936" s="1" t="s">
        <v>4270</v>
      </c>
      <c r="F4936" s="1">
        <v>45</v>
      </c>
      <c r="G4936" s="1" t="str">
        <f t="shared" si="185"/>
        <v>45/56</v>
      </c>
      <c r="H4936" s="1">
        <v>2221</v>
      </c>
      <c r="I4936" s="1">
        <v>101</v>
      </c>
      <c r="J4936" s="1">
        <v>80</v>
      </c>
      <c r="K4936" s="1" t="s">
        <v>866</v>
      </c>
      <c r="L4936" s="1" t="s">
        <v>2044</v>
      </c>
      <c r="M4936" s="1">
        <v>2013</v>
      </c>
      <c r="N4936" s="1">
        <v>42.857778421950599</v>
      </c>
      <c r="O4936" s="1">
        <v>-79.855277047135004</v>
      </c>
      <c r="Q4936" s="1" t="s">
        <v>4226</v>
      </c>
      <c r="R4936" s="1" t="s">
        <v>22</v>
      </c>
    </row>
    <row r="4937" spans="1:18" hidden="1" x14ac:dyDescent="0.3">
      <c r="A4937" s="1" t="s">
        <v>2941</v>
      </c>
      <c r="B4937" s="1" t="s">
        <v>2941</v>
      </c>
      <c r="C4937" s="1" t="s">
        <v>4224</v>
      </c>
      <c r="D4937" s="1">
        <v>124.38</v>
      </c>
      <c r="E4937" s="1" t="s">
        <v>4271</v>
      </c>
      <c r="F4937" s="1">
        <v>46</v>
      </c>
      <c r="G4937" s="1" t="str">
        <f t="shared" si="185"/>
        <v>46/56</v>
      </c>
      <c r="H4937" s="1">
        <v>2221</v>
      </c>
      <c r="I4937" s="1">
        <v>101</v>
      </c>
      <c r="J4937" s="1">
        <v>80</v>
      </c>
      <c r="K4937" s="1" t="s">
        <v>866</v>
      </c>
      <c r="L4937" s="1" t="s">
        <v>2044</v>
      </c>
      <c r="M4937" s="1">
        <v>2013</v>
      </c>
      <c r="N4937" s="1">
        <v>42.858440993008301</v>
      </c>
      <c r="O4937" s="1">
        <v>-79.838299371860202</v>
      </c>
      <c r="Q4937" s="1" t="s">
        <v>4226</v>
      </c>
      <c r="R4937" s="1" t="s">
        <v>22</v>
      </c>
    </row>
    <row r="4938" spans="1:18" hidden="1" x14ac:dyDescent="0.3">
      <c r="A4938" s="1" t="s">
        <v>2941</v>
      </c>
      <c r="B4938" s="1" t="s">
        <v>2941</v>
      </c>
      <c r="C4938" s="1" t="s">
        <v>4224</v>
      </c>
      <c r="D4938" s="1">
        <v>124.38</v>
      </c>
      <c r="E4938" s="1" t="s">
        <v>4272</v>
      </c>
      <c r="F4938" s="1">
        <v>47</v>
      </c>
      <c r="G4938" s="1" t="str">
        <f t="shared" si="185"/>
        <v>47/56</v>
      </c>
      <c r="H4938" s="1">
        <v>2221</v>
      </c>
      <c r="I4938" s="1">
        <v>101</v>
      </c>
      <c r="J4938" s="1">
        <v>80</v>
      </c>
      <c r="K4938" s="1" t="s">
        <v>866</v>
      </c>
      <c r="L4938" s="1" t="s">
        <v>2044</v>
      </c>
      <c r="M4938" s="1">
        <v>2013</v>
      </c>
      <c r="N4938" s="1">
        <v>42.862664382983503</v>
      </c>
      <c r="O4938" s="1">
        <v>-79.822705406210403</v>
      </c>
      <c r="Q4938" s="1" t="s">
        <v>4226</v>
      </c>
      <c r="R4938" s="1" t="s">
        <v>22</v>
      </c>
    </row>
    <row r="4939" spans="1:18" hidden="1" x14ac:dyDescent="0.3">
      <c r="A4939" s="1" t="s">
        <v>2941</v>
      </c>
      <c r="B4939" s="1" t="s">
        <v>2941</v>
      </c>
      <c r="C4939" s="1" t="s">
        <v>4224</v>
      </c>
      <c r="D4939" s="1">
        <v>124.38</v>
      </c>
      <c r="E4939" s="1" t="s">
        <v>4273</v>
      </c>
      <c r="F4939" s="1">
        <v>48</v>
      </c>
      <c r="G4939" s="1" t="str">
        <f t="shared" si="185"/>
        <v>48/56</v>
      </c>
      <c r="H4939" s="1">
        <v>2221</v>
      </c>
      <c r="I4939" s="1">
        <v>101</v>
      </c>
      <c r="J4939" s="1">
        <v>80</v>
      </c>
      <c r="K4939" s="1" t="s">
        <v>866</v>
      </c>
      <c r="L4939" s="1" t="s">
        <v>2044</v>
      </c>
      <c r="M4939" s="1">
        <v>2013</v>
      </c>
      <c r="N4939" s="1">
        <v>42.858135213761201</v>
      </c>
      <c r="O4939" s="1">
        <v>-79.822754275291601</v>
      </c>
      <c r="Q4939" s="1" t="s">
        <v>4226</v>
      </c>
      <c r="R4939" s="1" t="s">
        <v>22</v>
      </c>
    </row>
    <row r="4940" spans="1:18" hidden="1" x14ac:dyDescent="0.3">
      <c r="A4940" s="1" t="s">
        <v>2941</v>
      </c>
      <c r="B4940" s="1" t="s">
        <v>2941</v>
      </c>
      <c r="C4940" s="1" t="s">
        <v>4224</v>
      </c>
      <c r="D4940" s="1">
        <v>124.38</v>
      </c>
      <c r="E4940" s="1" t="s">
        <v>4274</v>
      </c>
      <c r="F4940" s="1">
        <v>49</v>
      </c>
      <c r="G4940" s="1" t="str">
        <f t="shared" si="185"/>
        <v>49/56</v>
      </c>
      <c r="H4940" s="1">
        <v>2221</v>
      </c>
      <c r="I4940" s="1">
        <v>101</v>
      </c>
      <c r="J4940" s="1">
        <v>80</v>
      </c>
      <c r="K4940" s="1" t="s">
        <v>866</v>
      </c>
      <c r="L4940" s="1" t="s">
        <v>2044</v>
      </c>
      <c r="M4940" s="1">
        <v>2013</v>
      </c>
      <c r="N4940" s="1">
        <v>42.863732598129701</v>
      </c>
      <c r="O4940" s="1">
        <v>-79.810665532976998</v>
      </c>
      <c r="Q4940" s="1" t="s">
        <v>4226</v>
      </c>
      <c r="R4940" s="1" t="s">
        <v>22</v>
      </c>
    </row>
    <row r="4941" spans="1:18" hidden="1" x14ac:dyDescent="0.3">
      <c r="A4941" s="1" t="s">
        <v>2941</v>
      </c>
      <c r="B4941" s="1" t="s">
        <v>2941</v>
      </c>
      <c r="C4941" s="1" t="s">
        <v>4224</v>
      </c>
      <c r="D4941" s="1">
        <v>124.38</v>
      </c>
      <c r="E4941" s="1" t="s">
        <v>4275</v>
      </c>
      <c r="F4941" s="1">
        <v>50</v>
      </c>
      <c r="G4941" s="1" t="str">
        <f t="shared" si="185"/>
        <v>50/56</v>
      </c>
      <c r="H4941" s="1">
        <v>2221</v>
      </c>
      <c r="I4941" s="1">
        <v>101</v>
      </c>
      <c r="J4941" s="1">
        <v>80</v>
      </c>
      <c r="K4941" s="1" t="s">
        <v>866</v>
      </c>
      <c r="L4941" s="1" t="s">
        <v>2044</v>
      </c>
      <c r="M4941" s="1">
        <v>2013</v>
      </c>
      <c r="N4941" s="1">
        <v>42.859485990166</v>
      </c>
      <c r="O4941" s="1">
        <v>-79.811233095592897</v>
      </c>
      <c r="Q4941" s="1" t="s">
        <v>4226</v>
      </c>
      <c r="R4941" s="1" t="s">
        <v>22</v>
      </c>
    </row>
    <row r="4942" spans="1:18" hidden="1" x14ac:dyDescent="0.3">
      <c r="A4942" s="1" t="s">
        <v>2941</v>
      </c>
      <c r="B4942" s="1" t="s">
        <v>2941</v>
      </c>
      <c r="C4942" s="1" t="s">
        <v>4224</v>
      </c>
      <c r="D4942" s="1">
        <v>124.38</v>
      </c>
      <c r="E4942" s="1" t="s">
        <v>4276</v>
      </c>
      <c r="F4942" s="1">
        <v>51</v>
      </c>
      <c r="G4942" s="1" t="str">
        <f t="shared" si="185"/>
        <v>51/56</v>
      </c>
      <c r="H4942" s="1">
        <v>2221</v>
      </c>
      <c r="I4942" s="1">
        <v>101</v>
      </c>
      <c r="J4942" s="1">
        <v>80</v>
      </c>
      <c r="K4942" s="1" t="s">
        <v>866</v>
      </c>
      <c r="L4942" s="1" t="s">
        <v>2044</v>
      </c>
      <c r="M4942" s="1">
        <v>2013</v>
      </c>
      <c r="N4942" s="1">
        <v>42.829603026354</v>
      </c>
      <c r="O4942" s="1">
        <v>-79.895505478992703</v>
      </c>
      <c r="Q4942" s="1" t="s">
        <v>4226</v>
      </c>
      <c r="R4942" s="1" t="s">
        <v>22</v>
      </c>
    </row>
    <row r="4943" spans="1:18" hidden="1" x14ac:dyDescent="0.3">
      <c r="A4943" s="1" t="s">
        <v>2941</v>
      </c>
      <c r="B4943" s="1" t="s">
        <v>2941</v>
      </c>
      <c r="C4943" s="1" t="s">
        <v>4224</v>
      </c>
      <c r="D4943" s="1">
        <v>124.38</v>
      </c>
      <c r="E4943" s="1" t="s">
        <v>4277</v>
      </c>
      <c r="F4943" s="1">
        <v>52</v>
      </c>
      <c r="G4943" s="1" t="str">
        <f t="shared" si="185"/>
        <v>52/56</v>
      </c>
      <c r="H4943" s="1">
        <v>2221</v>
      </c>
      <c r="I4943" s="1">
        <v>101</v>
      </c>
      <c r="J4943" s="1">
        <v>80</v>
      </c>
      <c r="K4943" s="1" t="s">
        <v>866</v>
      </c>
      <c r="L4943" s="1" t="s">
        <v>2044</v>
      </c>
      <c r="M4943" s="1">
        <v>2013</v>
      </c>
      <c r="N4943" s="1">
        <v>42.826314548427902</v>
      </c>
      <c r="O4943" s="1">
        <v>-79.895412748589806</v>
      </c>
      <c r="Q4943" s="1" t="s">
        <v>4226</v>
      </c>
      <c r="R4943" s="1" t="s">
        <v>22</v>
      </c>
    </row>
    <row r="4944" spans="1:18" hidden="1" x14ac:dyDescent="0.3">
      <c r="A4944" s="1" t="s">
        <v>2941</v>
      </c>
      <c r="B4944" s="1" t="s">
        <v>2941</v>
      </c>
      <c r="C4944" s="1" t="s">
        <v>4224</v>
      </c>
      <c r="D4944" s="1">
        <v>124.38</v>
      </c>
      <c r="E4944" s="1" t="s">
        <v>4278</v>
      </c>
      <c r="F4944" s="1">
        <v>53</v>
      </c>
      <c r="G4944" s="1" t="str">
        <f t="shared" si="185"/>
        <v>53/56</v>
      </c>
      <c r="H4944" s="1">
        <v>2221</v>
      </c>
      <c r="I4944" s="1">
        <v>101</v>
      </c>
      <c r="J4944" s="1">
        <v>80</v>
      </c>
      <c r="K4944" s="1" t="s">
        <v>866</v>
      </c>
      <c r="L4944" s="1" t="s">
        <v>2044</v>
      </c>
      <c r="M4944" s="1">
        <v>2013</v>
      </c>
      <c r="N4944" s="1">
        <v>42.823575149504599</v>
      </c>
      <c r="O4944" s="1">
        <v>-79.895085676037397</v>
      </c>
      <c r="Q4944" s="1" t="s">
        <v>4226</v>
      </c>
      <c r="R4944" s="1" t="s">
        <v>22</v>
      </c>
    </row>
    <row r="4945" spans="1:18" hidden="1" x14ac:dyDescent="0.3">
      <c r="A4945" s="1" t="s">
        <v>2941</v>
      </c>
      <c r="B4945" s="1" t="s">
        <v>2941</v>
      </c>
      <c r="C4945" s="1" t="s">
        <v>4224</v>
      </c>
      <c r="D4945" s="1">
        <v>124.38</v>
      </c>
      <c r="E4945" s="1" t="s">
        <v>4279</v>
      </c>
      <c r="F4945" s="1">
        <v>54</v>
      </c>
      <c r="G4945" s="1" t="str">
        <f t="shared" si="185"/>
        <v>54/56</v>
      </c>
      <c r="H4945" s="1">
        <v>2221</v>
      </c>
      <c r="I4945" s="1">
        <v>101</v>
      </c>
      <c r="J4945" s="1">
        <v>80</v>
      </c>
      <c r="K4945" s="1" t="s">
        <v>866</v>
      </c>
      <c r="L4945" s="1" t="s">
        <v>2044</v>
      </c>
      <c r="M4945" s="1">
        <v>2013</v>
      </c>
      <c r="N4945" s="1">
        <v>42.8317184932923</v>
      </c>
      <c r="O4945" s="1">
        <v>-79.874204899199398</v>
      </c>
      <c r="Q4945" s="1" t="s">
        <v>4226</v>
      </c>
      <c r="R4945" s="1" t="s">
        <v>22</v>
      </c>
    </row>
    <row r="4946" spans="1:18" hidden="1" x14ac:dyDescent="0.3">
      <c r="A4946" s="1" t="s">
        <v>2941</v>
      </c>
      <c r="B4946" s="1" t="s">
        <v>2941</v>
      </c>
      <c r="C4946" s="1" t="s">
        <v>4224</v>
      </c>
      <c r="D4946" s="1">
        <v>124.38</v>
      </c>
      <c r="E4946" s="1" t="s">
        <v>4280</v>
      </c>
      <c r="F4946" s="1">
        <v>55</v>
      </c>
      <c r="G4946" s="1" t="str">
        <f t="shared" si="185"/>
        <v>55/56</v>
      </c>
      <c r="H4946" s="1">
        <v>2221</v>
      </c>
      <c r="I4946" s="1">
        <v>101</v>
      </c>
      <c r="J4946" s="1">
        <v>80</v>
      </c>
      <c r="K4946" s="1" t="s">
        <v>866</v>
      </c>
      <c r="L4946" s="1" t="s">
        <v>2044</v>
      </c>
      <c r="M4946" s="1">
        <v>2013</v>
      </c>
      <c r="N4946" s="1">
        <v>42.836714633798103</v>
      </c>
      <c r="O4946" s="1">
        <v>-79.860970648548005</v>
      </c>
      <c r="Q4946" s="1" t="s">
        <v>4226</v>
      </c>
      <c r="R4946" s="1" t="s">
        <v>22</v>
      </c>
    </row>
    <row r="4947" spans="1:18" hidden="1" x14ac:dyDescent="0.3">
      <c r="A4947" s="1" t="s">
        <v>2941</v>
      </c>
      <c r="B4947" s="1" t="s">
        <v>2941</v>
      </c>
      <c r="C4947" s="1" t="s">
        <v>4224</v>
      </c>
      <c r="D4947" s="1">
        <v>124.38</v>
      </c>
      <c r="E4947" s="1" t="s">
        <v>4281</v>
      </c>
      <c r="F4947" s="1">
        <v>56</v>
      </c>
      <c r="G4947" s="1" t="str">
        <f t="shared" si="185"/>
        <v>56/56</v>
      </c>
      <c r="H4947" s="1">
        <v>2221</v>
      </c>
      <c r="I4947" s="1">
        <v>101</v>
      </c>
      <c r="J4947" s="1">
        <v>80</v>
      </c>
      <c r="K4947" s="1" t="s">
        <v>866</v>
      </c>
      <c r="L4947" s="1" t="s">
        <v>2044</v>
      </c>
      <c r="M4947" s="1">
        <v>2013</v>
      </c>
      <c r="N4947" s="1">
        <v>42.8390417800289</v>
      </c>
      <c r="O4947" s="1">
        <v>-79.850614560764399</v>
      </c>
      <c r="Q4947" s="1" t="s">
        <v>4226</v>
      </c>
      <c r="R4947" s="1" t="s">
        <v>22</v>
      </c>
    </row>
    <row r="4948" spans="1:18" hidden="1" x14ac:dyDescent="0.3">
      <c r="A4948" s="1" t="s">
        <v>2941</v>
      </c>
      <c r="B4948" s="1" t="s">
        <v>2941</v>
      </c>
      <c r="C4948" s="1" t="s">
        <v>5290</v>
      </c>
      <c r="D4948" s="1">
        <v>39.979999999999997</v>
      </c>
      <c r="E4948" s="1" t="s">
        <v>5291</v>
      </c>
      <c r="F4948" s="1">
        <v>1</v>
      </c>
      <c r="G4948" s="1" t="str">
        <f t="shared" ref="G4948:G4965" si="186">F4948&amp;"/"&amp;18</f>
        <v>1/18</v>
      </c>
      <c r="H4948" s="1">
        <v>2221</v>
      </c>
      <c r="I4948" s="1">
        <v>113</v>
      </c>
      <c r="J4948" s="1">
        <v>99.5</v>
      </c>
      <c r="K4948" s="1" t="s">
        <v>866</v>
      </c>
      <c r="L4948" s="1" t="s">
        <v>4959</v>
      </c>
      <c r="M4948" s="1">
        <v>2015</v>
      </c>
      <c r="N4948" s="1">
        <v>43.038639909136599</v>
      </c>
      <c r="O4948" s="1">
        <v>-81.786356507516203</v>
      </c>
      <c r="Q4948" s="1" t="s">
        <v>5292</v>
      </c>
      <c r="R4948" s="1" t="s">
        <v>22</v>
      </c>
    </row>
    <row r="4949" spans="1:18" hidden="1" x14ac:dyDescent="0.3">
      <c r="A4949" s="1" t="s">
        <v>2941</v>
      </c>
      <c r="B4949" s="1" t="s">
        <v>2941</v>
      </c>
      <c r="C4949" s="1" t="s">
        <v>5290</v>
      </c>
      <c r="D4949" s="1">
        <v>39.979999999999997</v>
      </c>
      <c r="E4949" s="1" t="s">
        <v>5293</v>
      </c>
      <c r="F4949" s="1">
        <v>2</v>
      </c>
      <c r="G4949" s="1" t="str">
        <f t="shared" si="186"/>
        <v>2/18</v>
      </c>
      <c r="H4949" s="1">
        <v>2221</v>
      </c>
      <c r="I4949" s="1">
        <v>113</v>
      </c>
      <c r="J4949" s="1">
        <v>99.5</v>
      </c>
      <c r="K4949" s="1" t="s">
        <v>866</v>
      </c>
      <c r="L4949" s="1" t="s">
        <v>4959</v>
      </c>
      <c r="M4949" s="1">
        <v>2015</v>
      </c>
      <c r="N4949" s="1">
        <v>43.033217804506002</v>
      </c>
      <c r="O4949" s="1">
        <v>-81.784623524238796</v>
      </c>
      <c r="Q4949" s="1" t="s">
        <v>5292</v>
      </c>
      <c r="R4949" s="1" t="s">
        <v>22</v>
      </c>
    </row>
    <row r="4950" spans="1:18" hidden="1" x14ac:dyDescent="0.3">
      <c r="A4950" s="1" t="s">
        <v>2941</v>
      </c>
      <c r="B4950" s="1" t="s">
        <v>2941</v>
      </c>
      <c r="C4950" s="1" t="s">
        <v>5290</v>
      </c>
      <c r="D4950" s="1">
        <v>39.979999999999997</v>
      </c>
      <c r="E4950" s="1" t="s">
        <v>5294</v>
      </c>
      <c r="F4950" s="1">
        <v>3</v>
      </c>
      <c r="G4950" s="1" t="str">
        <f t="shared" si="186"/>
        <v>3/18</v>
      </c>
      <c r="H4950" s="1">
        <v>2221</v>
      </c>
      <c r="I4950" s="1">
        <v>113</v>
      </c>
      <c r="J4950" s="1">
        <v>99.5</v>
      </c>
      <c r="K4950" s="1" t="s">
        <v>866</v>
      </c>
      <c r="L4950" s="1" t="s">
        <v>4959</v>
      </c>
      <c r="M4950" s="1">
        <v>2015</v>
      </c>
      <c r="N4950" s="1">
        <v>43.0188429871884</v>
      </c>
      <c r="O4950" s="1">
        <v>-81.758046097095402</v>
      </c>
      <c r="Q4950" s="1" t="s">
        <v>5292</v>
      </c>
      <c r="R4950" s="1" t="s">
        <v>22</v>
      </c>
    </row>
    <row r="4951" spans="1:18" hidden="1" x14ac:dyDescent="0.3">
      <c r="A4951" s="1" t="s">
        <v>2941</v>
      </c>
      <c r="B4951" s="1" t="s">
        <v>2941</v>
      </c>
      <c r="C4951" s="1" t="s">
        <v>5290</v>
      </c>
      <c r="D4951" s="1">
        <v>39.979999999999997</v>
      </c>
      <c r="E4951" s="1" t="s">
        <v>5295</v>
      </c>
      <c r="F4951" s="1">
        <v>4</v>
      </c>
      <c r="G4951" s="1" t="str">
        <f t="shared" si="186"/>
        <v>4/18</v>
      </c>
      <c r="H4951" s="1">
        <v>2221</v>
      </c>
      <c r="I4951" s="1">
        <v>113</v>
      </c>
      <c r="J4951" s="1">
        <v>99.5</v>
      </c>
      <c r="K4951" s="1" t="s">
        <v>866</v>
      </c>
      <c r="L4951" s="1" t="s">
        <v>4959</v>
      </c>
      <c r="M4951" s="1">
        <v>2015</v>
      </c>
      <c r="N4951" s="1">
        <v>43.021812050442101</v>
      </c>
      <c r="O4951" s="1">
        <v>-81.747717870868001</v>
      </c>
      <c r="Q4951" s="1" t="s">
        <v>5292</v>
      </c>
      <c r="R4951" s="1" t="s">
        <v>22</v>
      </c>
    </row>
    <row r="4952" spans="1:18" hidden="1" x14ac:dyDescent="0.3">
      <c r="A4952" s="1" t="s">
        <v>2941</v>
      </c>
      <c r="B4952" s="1" t="s">
        <v>2941</v>
      </c>
      <c r="C4952" s="1" t="s">
        <v>5290</v>
      </c>
      <c r="D4952" s="1">
        <v>39.979999999999997</v>
      </c>
      <c r="E4952" s="1" t="s">
        <v>5296</v>
      </c>
      <c r="F4952" s="1">
        <v>5</v>
      </c>
      <c r="G4952" s="1" t="str">
        <f t="shared" si="186"/>
        <v>5/18</v>
      </c>
      <c r="H4952" s="1">
        <v>2221</v>
      </c>
      <c r="I4952" s="1">
        <v>113</v>
      </c>
      <c r="J4952" s="1">
        <v>99.5</v>
      </c>
      <c r="K4952" s="1" t="s">
        <v>866</v>
      </c>
      <c r="L4952" s="1" t="s">
        <v>4959</v>
      </c>
      <c r="M4952" s="1">
        <v>2015</v>
      </c>
      <c r="N4952" s="1">
        <v>43.036991872097097</v>
      </c>
      <c r="O4952" s="1">
        <v>-81.734255046645998</v>
      </c>
      <c r="Q4952" s="1" t="s">
        <v>5292</v>
      </c>
      <c r="R4952" s="1" t="s">
        <v>22</v>
      </c>
    </row>
    <row r="4953" spans="1:18" hidden="1" x14ac:dyDescent="0.3">
      <c r="A4953" s="1" t="s">
        <v>2941</v>
      </c>
      <c r="B4953" s="1" t="s">
        <v>2941</v>
      </c>
      <c r="C4953" s="1" t="s">
        <v>5290</v>
      </c>
      <c r="D4953" s="1">
        <v>39.979999999999997</v>
      </c>
      <c r="E4953" s="1" t="s">
        <v>5297</v>
      </c>
      <c r="F4953" s="1">
        <v>6</v>
      </c>
      <c r="G4953" s="1" t="str">
        <f t="shared" si="186"/>
        <v>6/18</v>
      </c>
      <c r="H4953" s="1">
        <v>2221</v>
      </c>
      <c r="I4953" s="1">
        <v>113</v>
      </c>
      <c r="J4953" s="1">
        <v>99.5</v>
      </c>
      <c r="K4953" s="1" t="s">
        <v>866</v>
      </c>
      <c r="L4953" s="1" t="s">
        <v>4959</v>
      </c>
      <c r="M4953" s="1">
        <v>2015</v>
      </c>
      <c r="N4953" s="1">
        <v>43.034839829128003</v>
      </c>
      <c r="O4953" s="1">
        <v>-81.701183417320394</v>
      </c>
      <c r="Q4953" s="1" t="s">
        <v>5292</v>
      </c>
      <c r="R4953" s="1" t="s">
        <v>22</v>
      </c>
    </row>
    <row r="4954" spans="1:18" hidden="1" x14ac:dyDescent="0.3">
      <c r="A4954" s="1" t="s">
        <v>2941</v>
      </c>
      <c r="B4954" s="1" t="s">
        <v>2941</v>
      </c>
      <c r="C4954" s="1" t="s">
        <v>5290</v>
      </c>
      <c r="D4954" s="1">
        <v>39.979999999999997</v>
      </c>
      <c r="E4954" s="1" t="s">
        <v>5298</v>
      </c>
      <c r="F4954" s="1">
        <v>7</v>
      </c>
      <c r="G4954" s="1" t="str">
        <f t="shared" si="186"/>
        <v>7/18</v>
      </c>
      <c r="H4954" s="1">
        <v>2221</v>
      </c>
      <c r="I4954" s="1">
        <v>113</v>
      </c>
      <c r="J4954" s="1">
        <v>99.5</v>
      </c>
      <c r="K4954" s="1" t="s">
        <v>866</v>
      </c>
      <c r="L4954" s="1" t="s">
        <v>4959</v>
      </c>
      <c r="M4954" s="1">
        <v>2015</v>
      </c>
      <c r="N4954" s="1">
        <v>43.035820830090998</v>
      </c>
      <c r="O4954" s="1">
        <v>-81.690942728302801</v>
      </c>
      <c r="Q4954" s="1" t="s">
        <v>5292</v>
      </c>
      <c r="R4954" s="1" t="s">
        <v>22</v>
      </c>
    </row>
    <row r="4955" spans="1:18" hidden="1" x14ac:dyDescent="0.3">
      <c r="A4955" s="1" t="s">
        <v>2941</v>
      </c>
      <c r="B4955" s="1" t="s">
        <v>2941</v>
      </c>
      <c r="C4955" s="1" t="s">
        <v>5290</v>
      </c>
      <c r="D4955" s="1">
        <v>39.979999999999997</v>
      </c>
      <c r="E4955" s="1" t="s">
        <v>5299</v>
      </c>
      <c r="F4955" s="1">
        <v>8</v>
      </c>
      <c r="G4955" s="1" t="str">
        <f t="shared" si="186"/>
        <v>8/18</v>
      </c>
      <c r="H4955" s="1">
        <v>2221</v>
      </c>
      <c r="I4955" s="1">
        <v>113</v>
      </c>
      <c r="J4955" s="1">
        <v>99.5</v>
      </c>
      <c r="K4955" s="1" t="s">
        <v>866</v>
      </c>
      <c r="L4955" s="1" t="s">
        <v>4959</v>
      </c>
      <c r="M4955" s="1">
        <v>2015</v>
      </c>
      <c r="N4955" s="1">
        <v>43.035634037730198</v>
      </c>
      <c r="O4955" s="1">
        <v>-81.682140204261998</v>
      </c>
      <c r="Q4955" s="1" t="s">
        <v>5292</v>
      </c>
      <c r="R4955" s="1" t="s">
        <v>22</v>
      </c>
    </row>
    <row r="4956" spans="1:18" hidden="1" x14ac:dyDescent="0.3">
      <c r="A4956" s="1" t="s">
        <v>2941</v>
      </c>
      <c r="B4956" s="1" t="s">
        <v>2941</v>
      </c>
      <c r="C4956" s="1" t="s">
        <v>5290</v>
      </c>
      <c r="D4956" s="1">
        <v>39.979999999999997</v>
      </c>
      <c r="E4956" s="1" t="s">
        <v>5300</v>
      </c>
      <c r="F4956" s="1">
        <v>9</v>
      </c>
      <c r="G4956" s="1" t="str">
        <f t="shared" si="186"/>
        <v>9/18</v>
      </c>
      <c r="H4956" s="1">
        <v>2221</v>
      </c>
      <c r="I4956" s="1">
        <v>113</v>
      </c>
      <c r="J4956" s="1">
        <v>99.5</v>
      </c>
      <c r="K4956" s="1" t="s">
        <v>866</v>
      </c>
      <c r="L4956" s="1" t="s">
        <v>4959</v>
      </c>
      <c r="M4956" s="1">
        <v>2015</v>
      </c>
      <c r="N4956" s="1">
        <v>43.035314408390498</v>
      </c>
      <c r="O4956" s="1">
        <v>-81.662288180912896</v>
      </c>
      <c r="Q4956" s="1" t="s">
        <v>5292</v>
      </c>
      <c r="R4956" s="1" t="s">
        <v>22</v>
      </c>
    </row>
    <row r="4957" spans="1:18" hidden="1" x14ac:dyDescent="0.3">
      <c r="A4957" s="1" t="s">
        <v>2941</v>
      </c>
      <c r="B4957" s="1" t="s">
        <v>2941</v>
      </c>
      <c r="C4957" s="1" t="s">
        <v>5290</v>
      </c>
      <c r="D4957" s="1">
        <v>39.979999999999997</v>
      </c>
      <c r="E4957" s="1" t="s">
        <v>5301</v>
      </c>
      <c r="F4957" s="1">
        <v>10</v>
      </c>
      <c r="G4957" s="1" t="str">
        <f t="shared" si="186"/>
        <v>10/18</v>
      </c>
      <c r="H4957" s="1">
        <v>2221</v>
      </c>
      <c r="I4957" s="1">
        <v>113</v>
      </c>
      <c r="J4957" s="1">
        <v>99.5</v>
      </c>
      <c r="K4957" s="1" t="s">
        <v>866</v>
      </c>
      <c r="L4957" s="1" t="s">
        <v>4959</v>
      </c>
      <c r="M4957" s="1">
        <v>2015</v>
      </c>
      <c r="N4957" s="1">
        <v>43.034491500000001</v>
      </c>
      <c r="O4957" s="1">
        <v>-81.648466799999994</v>
      </c>
      <c r="Q4957" s="1" t="s">
        <v>5292</v>
      </c>
      <c r="R4957" s="1" t="s">
        <v>22</v>
      </c>
    </row>
    <row r="4958" spans="1:18" hidden="1" x14ac:dyDescent="0.3">
      <c r="A4958" s="1" t="s">
        <v>2941</v>
      </c>
      <c r="B4958" s="1" t="s">
        <v>2941</v>
      </c>
      <c r="C4958" s="1" t="s">
        <v>5290</v>
      </c>
      <c r="D4958" s="1">
        <v>39.979999999999997</v>
      </c>
      <c r="E4958" s="1" t="s">
        <v>5302</v>
      </c>
      <c r="F4958" s="1">
        <v>11</v>
      </c>
      <c r="G4958" s="1" t="str">
        <f t="shared" si="186"/>
        <v>11/18</v>
      </c>
      <c r="H4958" s="1">
        <v>2221</v>
      </c>
      <c r="I4958" s="1">
        <v>113</v>
      </c>
      <c r="J4958" s="1">
        <v>99.5</v>
      </c>
      <c r="K4958" s="1" t="s">
        <v>866</v>
      </c>
      <c r="L4958" s="1" t="s">
        <v>4959</v>
      </c>
      <c r="M4958" s="1">
        <v>2015</v>
      </c>
      <c r="N4958" s="1">
        <v>43.017136337411699</v>
      </c>
      <c r="O4958" s="1">
        <v>-81.648752486630499</v>
      </c>
      <c r="Q4958" s="1" t="s">
        <v>5292</v>
      </c>
      <c r="R4958" s="1" t="s">
        <v>22</v>
      </c>
    </row>
    <row r="4959" spans="1:18" hidden="1" x14ac:dyDescent="0.3">
      <c r="A4959" s="1" t="s">
        <v>2941</v>
      </c>
      <c r="B4959" s="1" t="s">
        <v>2941</v>
      </c>
      <c r="C4959" s="1" t="s">
        <v>5290</v>
      </c>
      <c r="D4959" s="1">
        <v>39.979999999999997</v>
      </c>
      <c r="E4959" s="1" t="s">
        <v>5303</v>
      </c>
      <c r="F4959" s="1">
        <v>12</v>
      </c>
      <c r="G4959" s="1" t="str">
        <f t="shared" si="186"/>
        <v>12/18</v>
      </c>
      <c r="H4959" s="1">
        <v>2221</v>
      </c>
      <c r="I4959" s="1">
        <v>113</v>
      </c>
      <c r="J4959" s="1">
        <v>99.5</v>
      </c>
      <c r="K4959" s="1" t="s">
        <v>866</v>
      </c>
      <c r="L4959" s="1" t="s">
        <v>4959</v>
      </c>
      <c r="M4959" s="1">
        <v>2015</v>
      </c>
      <c r="N4959" s="1">
        <v>43.020818280102098</v>
      </c>
      <c r="O4959" s="1">
        <v>-81.639980725728407</v>
      </c>
      <c r="Q4959" s="1" t="s">
        <v>5292</v>
      </c>
      <c r="R4959" s="1" t="s">
        <v>22</v>
      </c>
    </row>
    <row r="4960" spans="1:18" hidden="1" x14ac:dyDescent="0.3">
      <c r="A4960" s="1" t="s">
        <v>2941</v>
      </c>
      <c r="B4960" s="1" t="s">
        <v>2941</v>
      </c>
      <c r="C4960" s="1" t="s">
        <v>5290</v>
      </c>
      <c r="D4960" s="1">
        <v>39.979999999999997</v>
      </c>
      <c r="E4960" s="1" t="s">
        <v>5304</v>
      </c>
      <c r="F4960" s="1">
        <v>13</v>
      </c>
      <c r="G4960" s="1" t="str">
        <f t="shared" si="186"/>
        <v>13/18</v>
      </c>
      <c r="H4960" s="1">
        <v>2221</v>
      </c>
      <c r="I4960" s="1">
        <v>113</v>
      </c>
      <c r="J4960" s="1">
        <v>99.5</v>
      </c>
      <c r="K4960" s="1" t="s">
        <v>866</v>
      </c>
      <c r="L4960" s="1" t="s">
        <v>4959</v>
      </c>
      <c r="M4960" s="1">
        <v>2015</v>
      </c>
      <c r="N4960" s="1">
        <v>43.023104550284799</v>
      </c>
      <c r="O4960" s="1">
        <v>-81.624269922918103</v>
      </c>
      <c r="Q4960" s="1" t="s">
        <v>5292</v>
      </c>
      <c r="R4960" s="1" t="s">
        <v>22</v>
      </c>
    </row>
    <row r="4961" spans="1:18" hidden="1" x14ac:dyDescent="0.3">
      <c r="A4961" s="1" t="s">
        <v>2941</v>
      </c>
      <c r="B4961" s="1" t="s">
        <v>2941</v>
      </c>
      <c r="C4961" s="1" t="s">
        <v>5290</v>
      </c>
      <c r="D4961" s="1">
        <v>39.979999999999997</v>
      </c>
      <c r="E4961" s="1" t="s">
        <v>5305</v>
      </c>
      <c r="F4961" s="1">
        <v>14</v>
      </c>
      <c r="G4961" s="1" t="str">
        <f t="shared" si="186"/>
        <v>14/18</v>
      </c>
      <c r="H4961" s="1">
        <v>2221</v>
      </c>
      <c r="I4961" s="1">
        <v>113</v>
      </c>
      <c r="J4961" s="1">
        <v>99.5</v>
      </c>
      <c r="K4961" s="1" t="s">
        <v>866</v>
      </c>
      <c r="L4961" s="1" t="s">
        <v>4959</v>
      </c>
      <c r="M4961" s="1">
        <v>2015</v>
      </c>
      <c r="N4961" s="1">
        <v>43.0183451302102</v>
      </c>
      <c r="O4961" s="1">
        <v>-81.617077298194303</v>
      </c>
      <c r="Q4961" s="1" t="s">
        <v>5292</v>
      </c>
      <c r="R4961" s="1" t="s">
        <v>22</v>
      </c>
    </row>
    <row r="4962" spans="1:18" hidden="1" x14ac:dyDescent="0.3">
      <c r="A4962" s="1" t="s">
        <v>2941</v>
      </c>
      <c r="B4962" s="1" t="s">
        <v>2941</v>
      </c>
      <c r="C4962" s="1" t="s">
        <v>5290</v>
      </c>
      <c r="D4962" s="1">
        <v>39.979999999999997</v>
      </c>
      <c r="E4962" s="1" t="s">
        <v>5306</v>
      </c>
      <c r="F4962" s="1">
        <v>15</v>
      </c>
      <c r="G4962" s="1" t="str">
        <f t="shared" si="186"/>
        <v>15/18</v>
      </c>
      <c r="H4962" s="1">
        <v>2221</v>
      </c>
      <c r="I4962" s="1">
        <v>113</v>
      </c>
      <c r="J4962" s="1">
        <v>99.5</v>
      </c>
      <c r="K4962" s="1" t="s">
        <v>866</v>
      </c>
      <c r="L4962" s="1" t="s">
        <v>4959</v>
      </c>
      <c r="M4962" s="1">
        <v>2015</v>
      </c>
      <c r="N4962" s="1">
        <v>43.010010818690802</v>
      </c>
      <c r="O4962" s="1">
        <v>-81.617595872169503</v>
      </c>
      <c r="Q4962" s="1" t="s">
        <v>5292</v>
      </c>
      <c r="R4962" s="1" t="s">
        <v>22</v>
      </c>
    </row>
    <row r="4963" spans="1:18" hidden="1" x14ac:dyDescent="0.3">
      <c r="A4963" s="1" t="s">
        <v>2941</v>
      </c>
      <c r="B4963" s="1" t="s">
        <v>2941</v>
      </c>
      <c r="C4963" s="1" t="s">
        <v>5290</v>
      </c>
      <c r="D4963" s="1">
        <v>39.979999999999997</v>
      </c>
      <c r="E4963" s="1" t="s">
        <v>5307</v>
      </c>
      <c r="F4963" s="1">
        <v>16</v>
      </c>
      <c r="G4963" s="1" t="str">
        <f t="shared" si="186"/>
        <v>16/18</v>
      </c>
      <c r="H4963" s="1">
        <v>2221</v>
      </c>
      <c r="I4963" s="1">
        <v>113</v>
      </c>
      <c r="J4963" s="1">
        <v>99.5</v>
      </c>
      <c r="K4963" s="1" t="s">
        <v>866</v>
      </c>
      <c r="L4963" s="1" t="s">
        <v>4959</v>
      </c>
      <c r="M4963" s="1">
        <v>2015</v>
      </c>
      <c r="N4963" s="1">
        <v>43.021093305208304</v>
      </c>
      <c r="O4963" s="1">
        <v>-81.599322965555203</v>
      </c>
      <c r="Q4963" s="1" t="s">
        <v>5292</v>
      </c>
      <c r="R4963" s="1" t="s">
        <v>22</v>
      </c>
    </row>
    <row r="4964" spans="1:18" hidden="1" x14ac:dyDescent="0.3">
      <c r="A4964" s="1" t="s">
        <v>2941</v>
      </c>
      <c r="B4964" s="1" t="s">
        <v>2941</v>
      </c>
      <c r="C4964" s="1" t="s">
        <v>5290</v>
      </c>
      <c r="D4964" s="1">
        <v>39.979999999999997</v>
      </c>
      <c r="E4964" s="1" t="s">
        <v>5308</v>
      </c>
      <c r="F4964" s="1">
        <v>17</v>
      </c>
      <c r="G4964" s="1" t="str">
        <f t="shared" si="186"/>
        <v>17/18</v>
      </c>
      <c r="H4964" s="1">
        <v>2221</v>
      </c>
      <c r="I4964" s="1">
        <v>113</v>
      </c>
      <c r="J4964" s="1">
        <v>99.5</v>
      </c>
      <c r="K4964" s="1" t="s">
        <v>866</v>
      </c>
      <c r="L4964" s="1" t="s">
        <v>4959</v>
      </c>
      <c r="M4964" s="1">
        <v>2015</v>
      </c>
      <c r="N4964" s="1">
        <v>43.012109691165001</v>
      </c>
      <c r="O4964" s="1">
        <v>-81.598734357965299</v>
      </c>
      <c r="Q4964" s="1" t="s">
        <v>5292</v>
      </c>
      <c r="R4964" s="1" t="s">
        <v>22</v>
      </c>
    </row>
    <row r="4965" spans="1:18" hidden="1" x14ac:dyDescent="0.3">
      <c r="A4965" s="1" t="s">
        <v>2941</v>
      </c>
      <c r="B4965" s="1" t="s">
        <v>2941</v>
      </c>
      <c r="C4965" s="1" t="s">
        <v>5290</v>
      </c>
      <c r="D4965" s="1">
        <v>39.979999999999997</v>
      </c>
      <c r="E4965" s="1" t="s">
        <v>5309</v>
      </c>
      <c r="F4965" s="1">
        <v>18</v>
      </c>
      <c r="G4965" s="1" t="str">
        <f t="shared" si="186"/>
        <v>18/18</v>
      </c>
      <c r="H4965" s="1">
        <v>2221</v>
      </c>
      <c r="I4965" s="1">
        <v>113</v>
      </c>
      <c r="J4965" s="1">
        <v>99.5</v>
      </c>
      <c r="K4965" s="1" t="s">
        <v>866</v>
      </c>
      <c r="L4965" s="1" t="s">
        <v>4959</v>
      </c>
      <c r="M4965" s="1">
        <v>2015</v>
      </c>
      <c r="N4965" s="1">
        <v>43.0142447863741</v>
      </c>
      <c r="O4965" s="1">
        <v>-81.589143309608005</v>
      </c>
      <c r="Q4965" s="1" t="s">
        <v>5292</v>
      </c>
      <c r="R4965" s="1" t="s">
        <v>22</v>
      </c>
    </row>
    <row r="4966" spans="1:18" hidden="1" x14ac:dyDescent="0.3">
      <c r="A4966" s="1" t="s">
        <v>2941</v>
      </c>
      <c r="B4966" s="1" t="s">
        <v>2941</v>
      </c>
      <c r="C4966" s="1" t="s">
        <v>3370</v>
      </c>
      <c r="D4966" s="1">
        <v>40</v>
      </c>
      <c r="E4966" s="1" t="s">
        <v>3353</v>
      </c>
      <c r="F4966" s="1">
        <v>16</v>
      </c>
      <c r="G4966" s="1" t="str">
        <f>F4966&amp;"/"&amp;45</f>
        <v>16/45</v>
      </c>
      <c r="H4966" s="1">
        <v>2000</v>
      </c>
      <c r="I4966" s="1">
        <v>82</v>
      </c>
      <c r="J4966" s="1">
        <v>78</v>
      </c>
      <c r="K4966" s="1" t="s">
        <v>56</v>
      </c>
      <c r="L4966" s="1" t="s">
        <v>2540</v>
      </c>
      <c r="M4966" s="1">
        <v>2009</v>
      </c>
      <c r="N4966" s="1">
        <v>42.269568653366598</v>
      </c>
      <c r="O4966" s="1">
        <v>-82.277313131219898</v>
      </c>
      <c r="Q4966" s="1" t="s">
        <v>3355</v>
      </c>
      <c r="R4966" s="1" t="s">
        <v>22</v>
      </c>
    </row>
    <row r="4967" spans="1:18" hidden="1" x14ac:dyDescent="0.3">
      <c r="A4967" s="1" t="s">
        <v>2941</v>
      </c>
      <c r="B4967" s="1" t="s">
        <v>2941</v>
      </c>
      <c r="C4967" s="1" t="s">
        <v>3370</v>
      </c>
      <c r="D4967" s="1">
        <v>40</v>
      </c>
      <c r="E4967" s="1" t="s">
        <v>3356</v>
      </c>
      <c r="F4967" s="1">
        <v>17</v>
      </c>
      <c r="G4967" s="1" t="str">
        <f>F4967&amp;"/"&amp;45</f>
        <v>17/45</v>
      </c>
      <c r="H4967" s="1">
        <v>2000</v>
      </c>
      <c r="I4967" s="1">
        <v>82</v>
      </c>
      <c r="J4967" s="1">
        <v>78</v>
      </c>
      <c r="K4967" s="1" t="s">
        <v>56</v>
      </c>
      <c r="L4967" s="1" t="s">
        <v>2540</v>
      </c>
      <c r="M4967" s="1">
        <v>2009</v>
      </c>
      <c r="N4967" s="1">
        <v>42.267780670940802</v>
      </c>
      <c r="O4967" s="1">
        <v>-82.275353745872295</v>
      </c>
      <c r="Q4967" s="1" t="s">
        <v>3355</v>
      </c>
      <c r="R4967" s="1" t="s">
        <v>22</v>
      </c>
    </row>
    <row r="4968" spans="1:18" hidden="1" x14ac:dyDescent="0.3">
      <c r="A4968" s="1" t="s">
        <v>2941</v>
      </c>
      <c r="B4968" s="1" t="s">
        <v>2941</v>
      </c>
      <c r="C4968" s="1" t="s">
        <v>3370</v>
      </c>
      <c r="D4968" s="1">
        <v>40</v>
      </c>
      <c r="E4968" s="1" t="s">
        <v>3358</v>
      </c>
      <c r="F4968" s="1">
        <v>18</v>
      </c>
      <c r="G4968" s="1" t="str">
        <f>F4968&amp;"/"&amp;45</f>
        <v>18/45</v>
      </c>
      <c r="H4968" s="1">
        <v>2000</v>
      </c>
      <c r="I4968" s="1">
        <v>82</v>
      </c>
      <c r="J4968" s="1">
        <v>78</v>
      </c>
      <c r="K4968" s="1" t="s">
        <v>56</v>
      </c>
      <c r="L4968" s="1" t="s">
        <v>2540</v>
      </c>
      <c r="M4968" s="1">
        <v>2009</v>
      </c>
      <c r="N4968" s="1">
        <v>42.263383044063403</v>
      </c>
      <c r="O4968" s="1">
        <v>-82.268072323559295</v>
      </c>
      <c r="Q4968" s="1" t="s">
        <v>3355</v>
      </c>
      <c r="R4968" s="1" t="s">
        <v>22</v>
      </c>
    </row>
    <row r="4969" spans="1:18" hidden="1" x14ac:dyDescent="0.3">
      <c r="A4969" s="1" t="s">
        <v>2941</v>
      </c>
      <c r="B4969" s="1" t="s">
        <v>2941</v>
      </c>
      <c r="C4969" s="1" t="s">
        <v>3370</v>
      </c>
      <c r="D4969" s="1">
        <v>40</v>
      </c>
      <c r="E4969" s="1" t="s">
        <v>3360</v>
      </c>
      <c r="F4969" s="1">
        <v>19</v>
      </c>
      <c r="G4969" s="1" t="str">
        <f>F4969&amp;"/"&amp;45</f>
        <v>19/45</v>
      </c>
      <c r="H4969" s="1">
        <v>2000</v>
      </c>
      <c r="I4969" s="1">
        <v>82</v>
      </c>
      <c r="J4969" s="1">
        <v>78</v>
      </c>
      <c r="K4969" s="1" t="s">
        <v>56</v>
      </c>
      <c r="L4969" s="1" t="s">
        <v>2540</v>
      </c>
      <c r="M4969" s="1">
        <v>2009</v>
      </c>
      <c r="N4969" s="1">
        <v>42.261643224990898</v>
      </c>
      <c r="O4969" s="1">
        <v>-82.265917525666893</v>
      </c>
      <c r="Q4969" s="1" t="s">
        <v>3355</v>
      </c>
      <c r="R4969" s="1" t="s">
        <v>22</v>
      </c>
    </row>
    <row r="4970" spans="1:18" hidden="1" x14ac:dyDescent="0.3">
      <c r="A4970" s="1" t="s">
        <v>2941</v>
      </c>
      <c r="B4970" s="1" t="s">
        <v>2941</v>
      </c>
      <c r="C4970" s="1" t="s">
        <v>3370</v>
      </c>
      <c r="D4970" s="1">
        <v>40</v>
      </c>
      <c r="E4970" s="1" t="s">
        <v>3362</v>
      </c>
      <c r="F4970" s="1">
        <v>20</v>
      </c>
      <c r="G4970" s="1" t="str">
        <f>F4970&amp;"/"&amp;45</f>
        <v>20/45</v>
      </c>
      <c r="H4970" s="1">
        <v>2000</v>
      </c>
      <c r="I4970" s="1">
        <v>82</v>
      </c>
      <c r="J4970" s="1">
        <v>78</v>
      </c>
      <c r="K4970" s="1" t="s">
        <v>56</v>
      </c>
      <c r="L4970" s="1" t="s">
        <v>2540</v>
      </c>
      <c r="M4970" s="1">
        <v>2009</v>
      </c>
      <c r="N4970" s="1">
        <v>42.259685870919903</v>
      </c>
      <c r="O4970" s="1">
        <v>-82.263338398302295</v>
      </c>
      <c r="Q4970" s="1" t="s">
        <v>3355</v>
      </c>
      <c r="R4970" s="1" t="s">
        <v>22</v>
      </c>
    </row>
    <row r="4971" spans="1:18" hidden="1" x14ac:dyDescent="0.3">
      <c r="A4971" s="1" t="s">
        <v>2941</v>
      </c>
      <c r="B4971" s="1" t="s">
        <v>2941</v>
      </c>
      <c r="C4971" s="1" t="s">
        <v>3664</v>
      </c>
      <c r="D4971" s="1">
        <v>98.9</v>
      </c>
      <c r="E4971" s="1" t="s">
        <v>3665</v>
      </c>
      <c r="F4971" s="1">
        <v>1</v>
      </c>
      <c r="G4971" s="1" t="str">
        <f t="shared" ref="G4971:G5013" si="187">F4971&amp;"/"&amp;43</f>
        <v>1/43</v>
      </c>
      <c r="H4971" s="1">
        <v>2300</v>
      </c>
      <c r="I4971" s="1">
        <v>101</v>
      </c>
      <c r="J4971" s="1">
        <v>80</v>
      </c>
      <c r="K4971" s="1" t="s">
        <v>866</v>
      </c>
      <c r="L4971" s="1" t="s">
        <v>2044</v>
      </c>
      <c r="M4971" s="1">
        <v>2010</v>
      </c>
      <c r="N4971" s="1">
        <v>42.406188651237699</v>
      </c>
      <c r="O4971" s="1">
        <v>-81.898646331909404</v>
      </c>
      <c r="Q4971" s="1" t="s">
        <v>3666</v>
      </c>
      <c r="R4971" s="1" t="s">
        <v>22</v>
      </c>
    </row>
    <row r="4972" spans="1:18" hidden="1" x14ac:dyDescent="0.3">
      <c r="A4972" s="1" t="s">
        <v>2941</v>
      </c>
      <c r="B4972" s="1" t="s">
        <v>2941</v>
      </c>
      <c r="C4972" s="1" t="s">
        <v>3664</v>
      </c>
      <c r="D4972" s="1">
        <v>98.9</v>
      </c>
      <c r="E4972" s="1" t="s">
        <v>3667</v>
      </c>
      <c r="F4972" s="1">
        <v>2</v>
      </c>
      <c r="G4972" s="1" t="str">
        <f t="shared" si="187"/>
        <v>2/43</v>
      </c>
      <c r="H4972" s="1">
        <v>2300</v>
      </c>
      <c r="I4972" s="1">
        <v>101</v>
      </c>
      <c r="J4972" s="1">
        <v>80</v>
      </c>
      <c r="K4972" s="1" t="s">
        <v>866</v>
      </c>
      <c r="L4972" s="1" t="s">
        <v>2044</v>
      </c>
      <c r="M4972" s="1">
        <v>2010</v>
      </c>
      <c r="N4972" s="1">
        <v>42.420975825720802</v>
      </c>
      <c r="O4972" s="1">
        <v>-81.876644274972705</v>
      </c>
      <c r="Q4972" s="1" t="s">
        <v>3666</v>
      </c>
      <c r="R4972" s="1" t="s">
        <v>22</v>
      </c>
    </row>
    <row r="4973" spans="1:18" hidden="1" x14ac:dyDescent="0.3">
      <c r="A4973" s="1" t="s">
        <v>2941</v>
      </c>
      <c r="B4973" s="1" t="s">
        <v>2941</v>
      </c>
      <c r="C4973" s="1" t="s">
        <v>3664</v>
      </c>
      <c r="D4973" s="1">
        <v>98.9</v>
      </c>
      <c r="E4973" s="1" t="s">
        <v>3668</v>
      </c>
      <c r="F4973" s="1">
        <v>3</v>
      </c>
      <c r="G4973" s="1" t="str">
        <f t="shared" si="187"/>
        <v>3/43</v>
      </c>
      <c r="H4973" s="1">
        <v>2300</v>
      </c>
      <c r="I4973" s="1">
        <v>101</v>
      </c>
      <c r="J4973" s="1">
        <v>80</v>
      </c>
      <c r="K4973" s="1" t="s">
        <v>866</v>
      </c>
      <c r="L4973" s="1" t="s">
        <v>2044</v>
      </c>
      <c r="M4973" s="1">
        <v>2010</v>
      </c>
      <c r="N4973" s="1">
        <v>42.417783141455203</v>
      </c>
      <c r="O4973" s="1">
        <v>-81.874539570402405</v>
      </c>
      <c r="Q4973" s="1" t="s">
        <v>3666</v>
      </c>
      <c r="R4973" s="1" t="s">
        <v>22</v>
      </c>
    </row>
    <row r="4974" spans="1:18" hidden="1" x14ac:dyDescent="0.3">
      <c r="A4974" s="1" t="s">
        <v>2941</v>
      </c>
      <c r="B4974" s="1" t="s">
        <v>2941</v>
      </c>
      <c r="C4974" s="1" t="s">
        <v>3664</v>
      </c>
      <c r="D4974" s="1">
        <v>98.9</v>
      </c>
      <c r="E4974" s="1" t="s">
        <v>3669</v>
      </c>
      <c r="F4974" s="1">
        <v>4</v>
      </c>
      <c r="G4974" s="1" t="str">
        <f t="shared" si="187"/>
        <v>4/43</v>
      </c>
      <c r="H4974" s="1">
        <v>2300</v>
      </c>
      <c r="I4974" s="1">
        <v>101</v>
      </c>
      <c r="J4974" s="1">
        <v>80</v>
      </c>
      <c r="K4974" s="1" t="s">
        <v>866</v>
      </c>
      <c r="L4974" s="1" t="s">
        <v>2044</v>
      </c>
      <c r="M4974" s="1">
        <v>2010</v>
      </c>
      <c r="N4974" s="1">
        <v>42.408947201593001</v>
      </c>
      <c r="O4974" s="1">
        <v>-81.846978041332093</v>
      </c>
      <c r="Q4974" s="1" t="s">
        <v>3666</v>
      </c>
      <c r="R4974" s="1" t="s">
        <v>22</v>
      </c>
    </row>
    <row r="4975" spans="1:18" hidden="1" x14ac:dyDescent="0.3">
      <c r="A4975" s="1" t="s">
        <v>2941</v>
      </c>
      <c r="B4975" s="1" t="s">
        <v>2941</v>
      </c>
      <c r="C4975" s="1" t="s">
        <v>3664</v>
      </c>
      <c r="D4975" s="1">
        <v>98.9</v>
      </c>
      <c r="E4975" s="1" t="s">
        <v>3670</v>
      </c>
      <c r="F4975" s="1">
        <v>5</v>
      </c>
      <c r="G4975" s="1" t="str">
        <f t="shared" si="187"/>
        <v>5/43</v>
      </c>
      <c r="H4975" s="1">
        <v>2300</v>
      </c>
      <c r="I4975" s="1">
        <v>101</v>
      </c>
      <c r="J4975" s="1">
        <v>80</v>
      </c>
      <c r="K4975" s="1" t="s">
        <v>866</v>
      </c>
      <c r="L4975" s="1" t="s">
        <v>2044</v>
      </c>
      <c r="M4975" s="1">
        <v>2010</v>
      </c>
      <c r="N4975" s="1">
        <v>42.406290999238998</v>
      </c>
      <c r="O4975" s="1">
        <v>-81.845305537772703</v>
      </c>
      <c r="Q4975" s="1" t="s">
        <v>3666</v>
      </c>
      <c r="R4975" s="1" t="s">
        <v>22</v>
      </c>
    </row>
    <row r="4976" spans="1:18" hidden="1" x14ac:dyDescent="0.3">
      <c r="A4976" s="1" t="s">
        <v>2941</v>
      </c>
      <c r="B4976" s="1" t="s">
        <v>2941</v>
      </c>
      <c r="C4976" s="1" t="s">
        <v>3664</v>
      </c>
      <c r="D4976" s="1">
        <v>98.9</v>
      </c>
      <c r="E4976" s="1" t="s">
        <v>3671</v>
      </c>
      <c r="F4976" s="1">
        <v>6</v>
      </c>
      <c r="G4976" s="1" t="str">
        <f t="shared" si="187"/>
        <v>6/43</v>
      </c>
      <c r="H4976" s="1">
        <v>2300</v>
      </c>
      <c r="I4976" s="1">
        <v>101</v>
      </c>
      <c r="J4976" s="1">
        <v>80</v>
      </c>
      <c r="K4976" s="1" t="s">
        <v>866</v>
      </c>
      <c r="L4976" s="1" t="s">
        <v>2044</v>
      </c>
      <c r="M4976" s="1">
        <v>2010</v>
      </c>
      <c r="N4976" s="1">
        <v>42.3946590146425</v>
      </c>
      <c r="O4976" s="1">
        <v>-81.826189652488793</v>
      </c>
      <c r="Q4976" s="1" t="s">
        <v>3666</v>
      </c>
      <c r="R4976" s="1" t="s">
        <v>22</v>
      </c>
    </row>
    <row r="4977" spans="1:18" hidden="1" x14ac:dyDescent="0.3">
      <c r="A4977" s="1" t="s">
        <v>2941</v>
      </c>
      <c r="B4977" s="1" t="s">
        <v>2941</v>
      </c>
      <c r="C4977" s="1" t="s">
        <v>3664</v>
      </c>
      <c r="D4977" s="1">
        <v>98.9</v>
      </c>
      <c r="E4977" s="1" t="s">
        <v>3672</v>
      </c>
      <c r="F4977" s="1">
        <v>7</v>
      </c>
      <c r="G4977" s="1" t="str">
        <f t="shared" si="187"/>
        <v>7/43</v>
      </c>
      <c r="H4977" s="1">
        <v>2300</v>
      </c>
      <c r="I4977" s="1">
        <v>101</v>
      </c>
      <c r="J4977" s="1">
        <v>80</v>
      </c>
      <c r="K4977" s="1" t="s">
        <v>866</v>
      </c>
      <c r="L4977" s="1" t="s">
        <v>2044</v>
      </c>
      <c r="M4977" s="1">
        <v>2010</v>
      </c>
      <c r="N4977" s="1">
        <v>42.392337091694998</v>
      </c>
      <c r="O4977" s="1">
        <v>-81.823852583299697</v>
      </c>
      <c r="Q4977" s="1" t="s">
        <v>3666</v>
      </c>
      <c r="R4977" s="1" t="s">
        <v>22</v>
      </c>
    </row>
    <row r="4978" spans="1:18" hidden="1" x14ac:dyDescent="0.3">
      <c r="A4978" s="1" t="s">
        <v>2941</v>
      </c>
      <c r="B4978" s="1" t="s">
        <v>2941</v>
      </c>
      <c r="C4978" s="1" t="s">
        <v>3664</v>
      </c>
      <c r="D4978" s="1">
        <v>98.9</v>
      </c>
      <c r="E4978" s="1" t="s">
        <v>3673</v>
      </c>
      <c r="F4978" s="1">
        <v>8</v>
      </c>
      <c r="G4978" s="1" t="str">
        <f t="shared" si="187"/>
        <v>8/43</v>
      </c>
      <c r="H4978" s="1">
        <v>2300</v>
      </c>
      <c r="I4978" s="1">
        <v>101</v>
      </c>
      <c r="J4978" s="1">
        <v>80</v>
      </c>
      <c r="K4978" s="1" t="s">
        <v>866</v>
      </c>
      <c r="L4978" s="1" t="s">
        <v>2044</v>
      </c>
      <c r="M4978" s="1">
        <v>2010</v>
      </c>
      <c r="N4978" s="1">
        <v>42.400705669929103</v>
      </c>
      <c r="O4978" s="1">
        <v>-81.814554088714203</v>
      </c>
      <c r="Q4978" s="1" t="s">
        <v>3666</v>
      </c>
      <c r="R4978" s="1" t="s">
        <v>22</v>
      </c>
    </row>
    <row r="4979" spans="1:18" hidden="1" x14ac:dyDescent="0.3">
      <c r="A4979" s="1" t="s">
        <v>2941</v>
      </c>
      <c r="B4979" s="1" t="s">
        <v>2941</v>
      </c>
      <c r="C4979" s="1" t="s">
        <v>3664</v>
      </c>
      <c r="D4979" s="1">
        <v>98.9</v>
      </c>
      <c r="E4979" s="1" t="s">
        <v>3674</v>
      </c>
      <c r="F4979" s="1">
        <v>9</v>
      </c>
      <c r="G4979" s="1" t="str">
        <f t="shared" si="187"/>
        <v>9/43</v>
      </c>
      <c r="H4979" s="1">
        <v>2300</v>
      </c>
      <c r="I4979" s="1">
        <v>101</v>
      </c>
      <c r="J4979" s="1">
        <v>80</v>
      </c>
      <c r="K4979" s="1" t="s">
        <v>866</v>
      </c>
      <c r="L4979" s="1" t="s">
        <v>2044</v>
      </c>
      <c r="M4979" s="1">
        <v>2010</v>
      </c>
      <c r="N4979" s="1">
        <v>42.397742997080499</v>
      </c>
      <c r="O4979" s="1">
        <v>-81.8119351470217</v>
      </c>
      <c r="Q4979" s="1" t="s">
        <v>3666</v>
      </c>
      <c r="R4979" s="1" t="s">
        <v>22</v>
      </c>
    </row>
    <row r="4980" spans="1:18" hidden="1" x14ac:dyDescent="0.3">
      <c r="A4980" s="1" t="s">
        <v>2941</v>
      </c>
      <c r="B4980" s="1" t="s">
        <v>2941</v>
      </c>
      <c r="C4980" s="1" t="s">
        <v>3664</v>
      </c>
      <c r="D4980" s="1">
        <v>98.9</v>
      </c>
      <c r="E4980" s="1" t="s">
        <v>3675</v>
      </c>
      <c r="F4980" s="1">
        <v>10</v>
      </c>
      <c r="G4980" s="1" t="str">
        <f t="shared" si="187"/>
        <v>10/43</v>
      </c>
      <c r="H4980" s="1">
        <v>2300</v>
      </c>
      <c r="I4980" s="1">
        <v>101</v>
      </c>
      <c r="J4980" s="1">
        <v>80</v>
      </c>
      <c r="K4980" s="1" t="s">
        <v>866</v>
      </c>
      <c r="L4980" s="1" t="s">
        <v>2044</v>
      </c>
      <c r="M4980" s="1">
        <v>2010</v>
      </c>
      <c r="N4980" s="1">
        <v>42.4045780145035</v>
      </c>
      <c r="O4980" s="1">
        <v>-81.804377904815993</v>
      </c>
      <c r="Q4980" s="1" t="s">
        <v>3666</v>
      </c>
      <c r="R4980" s="1" t="s">
        <v>22</v>
      </c>
    </row>
    <row r="4981" spans="1:18" hidden="1" x14ac:dyDescent="0.3">
      <c r="A4981" s="1" t="s">
        <v>2941</v>
      </c>
      <c r="B4981" s="1" t="s">
        <v>2941</v>
      </c>
      <c r="C4981" s="1" t="s">
        <v>3664</v>
      </c>
      <c r="D4981" s="1">
        <v>98.9</v>
      </c>
      <c r="E4981" s="1" t="s">
        <v>3676</v>
      </c>
      <c r="F4981" s="1">
        <v>11</v>
      </c>
      <c r="G4981" s="1" t="str">
        <f t="shared" si="187"/>
        <v>11/43</v>
      </c>
      <c r="H4981" s="1">
        <v>2300</v>
      </c>
      <c r="I4981" s="1">
        <v>101</v>
      </c>
      <c r="J4981" s="1">
        <v>80</v>
      </c>
      <c r="K4981" s="1" t="s">
        <v>866</v>
      </c>
      <c r="L4981" s="1" t="s">
        <v>2044</v>
      </c>
      <c r="M4981" s="1">
        <v>2010</v>
      </c>
      <c r="N4981" s="1">
        <v>42.401845453036401</v>
      </c>
      <c r="O4981" s="1">
        <v>-81.802002464484502</v>
      </c>
      <c r="Q4981" s="1" t="s">
        <v>3666</v>
      </c>
      <c r="R4981" s="1" t="s">
        <v>22</v>
      </c>
    </row>
    <row r="4982" spans="1:18" hidden="1" x14ac:dyDescent="0.3">
      <c r="A4982" s="1" t="s">
        <v>2941</v>
      </c>
      <c r="B4982" s="1" t="s">
        <v>2941</v>
      </c>
      <c r="C4982" s="1" t="s">
        <v>3664</v>
      </c>
      <c r="D4982" s="1">
        <v>98.9</v>
      </c>
      <c r="E4982" s="1" t="s">
        <v>3677</v>
      </c>
      <c r="F4982" s="1">
        <v>12</v>
      </c>
      <c r="G4982" s="1" t="str">
        <f t="shared" si="187"/>
        <v>12/43</v>
      </c>
      <c r="H4982" s="1">
        <v>2300</v>
      </c>
      <c r="I4982" s="1">
        <v>101</v>
      </c>
      <c r="J4982" s="1">
        <v>80</v>
      </c>
      <c r="K4982" s="1" t="s">
        <v>866</v>
      </c>
      <c r="L4982" s="1" t="s">
        <v>2044</v>
      </c>
      <c r="M4982" s="1">
        <v>2010</v>
      </c>
      <c r="N4982" s="1">
        <v>42.414958247843799</v>
      </c>
      <c r="O4982" s="1">
        <v>-81.793049273857307</v>
      </c>
      <c r="Q4982" s="1" t="s">
        <v>3666</v>
      </c>
      <c r="R4982" s="1" t="s">
        <v>22</v>
      </c>
    </row>
    <row r="4983" spans="1:18" hidden="1" x14ac:dyDescent="0.3">
      <c r="A4983" s="1" t="s">
        <v>2941</v>
      </c>
      <c r="B4983" s="1" t="s">
        <v>2941</v>
      </c>
      <c r="C4983" s="1" t="s">
        <v>3664</v>
      </c>
      <c r="D4983" s="1">
        <v>98.9</v>
      </c>
      <c r="E4983" s="1" t="s">
        <v>3678</v>
      </c>
      <c r="F4983" s="1">
        <v>13</v>
      </c>
      <c r="G4983" s="1" t="str">
        <f t="shared" si="187"/>
        <v>13/43</v>
      </c>
      <c r="H4983" s="1">
        <v>2300</v>
      </c>
      <c r="I4983" s="1">
        <v>101</v>
      </c>
      <c r="J4983" s="1">
        <v>80</v>
      </c>
      <c r="K4983" s="1" t="s">
        <v>866</v>
      </c>
      <c r="L4983" s="1" t="s">
        <v>2044</v>
      </c>
      <c r="M4983" s="1">
        <v>2010</v>
      </c>
      <c r="N4983" s="1">
        <v>42.412447403819499</v>
      </c>
      <c r="O4983" s="1">
        <v>-81.7902771634662</v>
      </c>
      <c r="Q4983" s="1" t="s">
        <v>3666</v>
      </c>
      <c r="R4983" s="1" t="s">
        <v>22</v>
      </c>
    </row>
    <row r="4984" spans="1:18" hidden="1" x14ac:dyDescent="0.3">
      <c r="A4984" s="1" t="s">
        <v>2941</v>
      </c>
      <c r="B4984" s="1" t="s">
        <v>2941</v>
      </c>
      <c r="C4984" s="1" t="s">
        <v>3664</v>
      </c>
      <c r="D4984" s="1">
        <v>98.9</v>
      </c>
      <c r="E4984" s="1" t="s">
        <v>3679</v>
      </c>
      <c r="F4984" s="1">
        <v>14</v>
      </c>
      <c r="G4984" s="1" t="str">
        <f t="shared" si="187"/>
        <v>14/43</v>
      </c>
      <c r="H4984" s="1">
        <v>2300</v>
      </c>
      <c r="I4984" s="1">
        <v>101</v>
      </c>
      <c r="J4984" s="1">
        <v>80</v>
      </c>
      <c r="K4984" s="1" t="s">
        <v>866</v>
      </c>
      <c r="L4984" s="1" t="s">
        <v>2044</v>
      </c>
      <c r="M4984" s="1">
        <v>2010</v>
      </c>
      <c r="N4984" s="1">
        <v>42.429469782185897</v>
      </c>
      <c r="O4984" s="1">
        <v>-81.767808960162299</v>
      </c>
      <c r="Q4984" s="1" t="s">
        <v>3666</v>
      </c>
      <c r="R4984" s="1" t="s">
        <v>22</v>
      </c>
    </row>
    <row r="4985" spans="1:18" hidden="1" x14ac:dyDescent="0.3">
      <c r="A4985" s="1" t="s">
        <v>2941</v>
      </c>
      <c r="B4985" s="1" t="s">
        <v>2941</v>
      </c>
      <c r="C4985" s="1" t="s">
        <v>3664</v>
      </c>
      <c r="D4985" s="1">
        <v>98.9</v>
      </c>
      <c r="E4985" s="1" t="s">
        <v>3680</v>
      </c>
      <c r="F4985" s="1">
        <v>15</v>
      </c>
      <c r="G4985" s="1" t="str">
        <f t="shared" si="187"/>
        <v>15/43</v>
      </c>
      <c r="H4985" s="1">
        <v>2300</v>
      </c>
      <c r="I4985" s="1">
        <v>101</v>
      </c>
      <c r="J4985" s="1">
        <v>80</v>
      </c>
      <c r="K4985" s="1" t="s">
        <v>866</v>
      </c>
      <c r="L4985" s="1" t="s">
        <v>2044</v>
      </c>
      <c r="M4985" s="1">
        <v>2010</v>
      </c>
      <c r="N4985" s="1">
        <v>42.426503222190497</v>
      </c>
      <c r="O4985" s="1">
        <v>-81.766364589541993</v>
      </c>
      <c r="Q4985" s="1" t="s">
        <v>3666</v>
      </c>
      <c r="R4985" s="1" t="s">
        <v>22</v>
      </c>
    </row>
    <row r="4986" spans="1:18" hidden="1" x14ac:dyDescent="0.3">
      <c r="A4986" s="1" t="s">
        <v>2941</v>
      </c>
      <c r="B4986" s="1" t="s">
        <v>2941</v>
      </c>
      <c r="C4986" s="1" t="s">
        <v>3664</v>
      </c>
      <c r="D4986" s="1">
        <v>98.9</v>
      </c>
      <c r="E4986" s="1" t="s">
        <v>3681</v>
      </c>
      <c r="F4986" s="1">
        <v>16</v>
      </c>
      <c r="G4986" s="1" t="str">
        <f t="shared" si="187"/>
        <v>16/43</v>
      </c>
      <c r="H4986" s="1">
        <v>2300</v>
      </c>
      <c r="I4986" s="1">
        <v>101</v>
      </c>
      <c r="J4986" s="1">
        <v>80</v>
      </c>
      <c r="K4986" s="1" t="s">
        <v>866</v>
      </c>
      <c r="L4986" s="1" t="s">
        <v>2044</v>
      </c>
      <c r="M4986" s="1">
        <v>2010</v>
      </c>
      <c r="N4986" s="1">
        <v>42.423950120103399</v>
      </c>
      <c r="O4986" s="1">
        <v>-81.764442360150596</v>
      </c>
      <c r="Q4986" s="1" t="s">
        <v>3666</v>
      </c>
      <c r="R4986" s="1" t="s">
        <v>22</v>
      </c>
    </row>
    <row r="4987" spans="1:18" hidden="1" x14ac:dyDescent="0.3">
      <c r="A4987" s="1" t="s">
        <v>2941</v>
      </c>
      <c r="B4987" s="1" t="s">
        <v>2941</v>
      </c>
      <c r="C4987" s="1" t="s">
        <v>3664</v>
      </c>
      <c r="D4987" s="1">
        <v>98.9</v>
      </c>
      <c r="E4987" s="1" t="s">
        <v>3682</v>
      </c>
      <c r="F4987" s="1">
        <v>17</v>
      </c>
      <c r="G4987" s="1" t="str">
        <f t="shared" si="187"/>
        <v>17/43</v>
      </c>
      <c r="H4987" s="1">
        <v>2300</v>
      </c>
      <c r="I4987" s="1">
        <v>101</v>
      </c>
      <c r="J4987" s="1">
        <v>80</v>
      </c>
      <c r="K4987" s="1" t="s">
        <v>866</v>
      </c>
      <c r="L4987" s="1" t="s">
        <v>2044</v>
      </c>
      <c r="M4987" s="1">
        <v>2010</v>
      </c>
      <c r="N4987" s="1">
        <v>42.439841897577999</v>
      </c>
      <c r="O4987" s="1">
        <v>-81.749737226473599</v>
      </c>
      <c r="Q4987" s="1" t="s">
        <v>3666</v>
      </c>
      <c r="R4987" s="1" t="s">
        <v>22</v>
      </c>
    </row>
    <row r="4988" spans="1:18" hidden="1" x14ac:dyDescent="0.3">
      <c r="A4988" s="1" t="s">
        <v>2941</v>
      </c>
      <c r="B4988" s="1" t="s">
        <v>2941</v>
      </c>
      <c r="C4988" s="1" t="s">
        <v>3664</v>
      </c>
      <c r="D4988" s="1">
        <v>98.9</v>
      </c>
      <c r="E4988" s="1" t="s">
        <v>3683</v>
      </c>
      <c r="F4988" s="1">
        <v>18</v>
      </c>
      <c r="G4988" s="1" t="str">
        <f t="shared" si="187"/>
        <v>18/43</v>
      </c>
      <c r="H4988" s="1">
        <v>2300</v>
      </c>
      <c r="I4988" s="1">
        <v>101</v>
      </c>
      <c r="J4988" s="1">
        <v>80</v>
      </c>
      <c r="K4988" s="1" t="s">
        <v>866</v>
      </c>
      <c r="L4988" s="1" t="s">
        <v>2044</v>
      </c>
      <c r="M4988" s="1">
        <v>2010</v>
      </c>
      <c r="N4988" s="1">
        <v>42.436356008371497</v>
      </c>
      <c r="O4988" s="1">
        <v>-81.748353902198403</v>
      </c>
      <c r="Q4988" s="1" t="s">
        <v>3666</v>
      </c>
      <c r="R4988" s="1" t="s">
        <v>22</v>
      </c>
    </row>
    <row r="4989" spans="1:18" hidden="1" x14ac:dyDescent="0.3">
      <c r="A4989" s="1" t="s">
        <v>2941</v>
      </c>
      <c r="B4989" s="1" t="s">
        <v>2941</v>
      </c>
      <c r="C4989" s="1" t="s">
        <v>3664</v>
      </c>
      <c r="D4989" s="1">
        <v>98.9</v>
      </c>
      <c r="E4989" s="1" t="s">
        <v>3684</v>
      </c>
      <c r="F4989" s="1">
        <v>19</v>
      </c>
      <c r="G4989" s="1" t="str">
        <f t="shared" si="187"/>
        <v>19/43</v>
      </c>
      <c r="H4989" s="1">
        <v>2300</v>
      </c>
      <c r="I4989" s="1">
        <v>101</v>
      </c>
      <c r="J4989" s="1">
        <v>80</v>
      </c>
      <c r="K4989" s="1" t="s">
        <v>866</v>
      </c>
      <c r="L4989" s="1" t="s">
        <v>2044</v>
      </c>
      <c r="M4989" s="1">
        <v>2010</v>
      </c>
      <c r="N4989" s="1">
        <v>42.4431595405267</v>
      </c>
      <c r="O4989" s="1">
        <v>-81.737300108934804</v>
      </c>
      <c r="Q4989" s="1" t="s">
        <v>3666</v>
      </c>
      <c r="R4989" s="1" t="s">
        <v>22</v>
      </c>
    </row>
    <row r="4990" spans="1:18" hidden="1" x14ac:dyDescent="0.3">
      <c r="A4990" s="1" t="s">
        <v>2941</v>
      </c>
      <c r="B4990" s="1" t="s">
        <v>2941</v>
      </c>
      <c r="C4990" s="1" t="s">
        <v>3664</v>
      </c>
      <c r="D4990" s="1">
        <v>98.9</v>
      </c>
      <c r="E4990" s="1" t="s">
        <v>3685</v>
      </c>
      <c r="F4990" s="1">
        <v>20</v>
      </c>
      <c r="G4990" s="1" t="str">
        <f t="shared" si="187"/>
        <v>20/43</v>
      </c>
      <c r="H4990" s="1">
        <v>2300</v>
      </c>
      <c r="I4990" s="1">
        <v>101</v>
      </c>
      <c r="J4990" s="1">
        <v>80</v>
      </c>
      <c r="K4990" s="1" t="s">
        <v>866</v>
      </c>
      <c r="L4990" s="1" t="s">
        <v>2044</v>
      </c>
      <c r="M4990" s="1">
        <v>2010</v>
      </c>
      <c r="N4990" s="1">
        <v>42.439823783803497</v>
      </c>
      <c r="O4990" s="1">
        <v>-81.735350955806695</v>
      </c>
      <c r="Q4990" s="1" t="s">
        <v>3666</v>
      </c>
      <c r="R4990" s="1" t="s">
        <v>22</v>
      </c>
    </row>
    <row r="4991" spans="1:18" hidden="1" x14ac:dyDescent="0.3">
      <c r="A4991" s="1" t="s">
        <v>2941</v>
      </c>
      <c r="B4991" s="1" t="s">
        <v>2941</v>
      </c>
      <c r="C4991" s="1" t="s">
        <v>3664</v>
      </c>
      <c r="D4991" s="1">
        <v>98.9</v>
      </c>
      <c r="E4991" s="1" t="s">
        <v>3686</v>
      </c>
      <c r="F4991" s="1">
        <v>21</v>
      </c>
      <c r="G4991" s="1" t="str">
        <f t="shared" si="187"/>
        <v>21/43</v>
      </c>
      <c r="H4991" s="1">
        <v>2300</v>
      </c>
      <c r="I4991" s="1">
        <v>101</v>
      </c>
      <c r="J4991" s="1">
        <v>80</v>
      </c>
      <c r="K4991" s="1" t="s">
        <v>866</v>
      </c>
      <c r="L4991" s="1" t="s">
        <v>2044</v>
      </c>
      <c r="M4991" s="1">
        <v>2010</v>
      </c>
      <c r="N4991" s="1">
        <v>42.457763596472503</v>
      </c>
      <c r="O4991" s="1">
        <v>-81.720582388027495</v>
      </c>
      <c r="Q4991" s="1" t="s">
        <v>3666</v>
      </c>
      <c r="R4991" s="1" t="s">
        <v>22</v>
      </c>
    </row>
    <row r="4992" spans="1:18" hidden="1" x14ac:dyDescent="0.3">
      <c r="A4992" s="1" t="s">
        <v>2941</v>
      </c>
      <c r="B4992" s="1" t="s">
        <v>2941</v>
      </c>
      <c r="C4992" s="1" t="s">
        <v>3664</v>
      </c>
      <c r="D4992" s="1">
        <v>98.9</v>
      </c>
      <c r="E4992" s="1" t="s">
        <v>3687</v>
      </c>
      <c r="F4992" s="1">
        <v>22</v>
      </c>
      <c r="G4992" s="1" t="str">
        <f t="shared" si="187"/>
        <v>22/43</v>
      </c>
      <c r="H4992" s="1">
        <v>2300</v>
      </c>
      <c r="I4992" s="1">
        <v>101</v>
      </c>
      <c r="J4992" s="1">
        <v>80</v>
      </c>
      <c r="K4992" s="1" t="s">
        <v>866</v>
      </c>
      <c r="L4992" s="1" t="s">
        <v>2044</v>
      </c>
      <c r="M4992" s="1">
        <v>2010</v>
      </c>
      <c r="N4992" s="1">
        <v>42.455040668401203</v>
      </c>
      <c r="O4992" s="1">
        <v>-81.718752943366596</v>
      </c>
      <c r="Q4992" s="1" t="s">
        <v>3666</v>
      </c>
      <c r="R4992" s="1" t="s">
        <v>22</v>
      </c>
    </row>
    <row r="4993" spans="1:18" hidden="1" x14ac:dyDescent="0.3">
      <c r="A4993" s="1" t="s">
        <v>2941</v>
      </c>
      <c r="B4993" s="1" t="s">
        <v>2941</v>
      </c>
      <c r="C4993" s="1" t="s">
        <v>3664</v>
      </c>
      <c r="D4993" s="1">
        <v>98.9</v>
      </c>
      <c r="E4993" s="1" t="s">
        <v>3688</v>
      </c>
      <c r="F4993" s="1">
        <v>23</v>
      </c>
      <c r="G4993" s="1" t="str">
        <f t="shared" si="187"/>
        <v>23/43</v>
      </c>
      <c r="H4993" s="1">
        <v>2300</v>
      </c>
      <c r="I4993" s="1">
        <v>101</v>
      </c>
      <c r="J4993" s="1">
        <v>80</v>
      </c>
      <c r="K4993" s="1" t="s">
        <v>866</v>
      </c>
      <c r="L4993" s="1" t="s">
        <v>2044</v>
      </c>
      <c r="M4993" s="1">
        <v>2010</v>
      </c>
      <c r="N4993" s="1">
        <v>42.4522779411069</v>
      </c>
      <c r="O4993" s="1">
        <v>-81.716439584049795</v>
      </c>
      <c r="Q4993" s="1" t="s">
        <v>3666</v>
      </c>
      <c r="R4993" s="1" t="s">
        <v>22</v>
      </c>
    </row>
    <row r="4994" spans="1:18" hidden="1" x14ac:dyDescent="0.3">
      <c r="A4994" s="1" t="s">
        <v>2941</v>
      </c>
      <c r="B4994" s="1" t="s">
        <v>2941</v>
      </c>
      <c r="C4994" s="1" t="s">
        <v>3664</v>
      </c>
      <c r="D4994" s="1">
        <v>98.9</v>
      </c>
      <c r="E4994" s="1" t="s">
        <v>3689</v>
      </c>
      <c r="F4994" s="1">
        <v>24</v>
      </c>
      <c r="G4994" s="1" t="str">
        <f t="shared" si="187"/>
        <v>24/43</v>
      </c>
      <c r="H4994" s="1">
        <v>2300</v>
      </c>
      <c r="I4994" s="1">
        <v>101</v>
      </c>
      <c r="J4994" s="1">
        <v>80</v>
      </c>
      <c r="K4994" s="1" t="s">
        <v>866</v>
      </c>
      <c r="L4994" s="1" t="s">
        <v>2044</v>
      </c>
      <c r="M4994" s="1">
        <v>2010</v>
      </c>
      <c r="N4994" s="1">
        <v>42.465070944465502</v>
      </c>
      <c r="O4994" s="1">
        <v>-81.700236204219294</v>
      </c>
      <c r="Q4994" s="1" t="s">
        <v>3666</v>
      </c>
      <c r="R4994" s="1" t="s">
        <v>22</v>
      </c>
    </row>
    <row r="4995" spans="1:18" hidden="1" x14ac:dyDescent="0.3">
      <c r="A4995" s="1" t="s">
        <v>2941</v>
      </c>
      <c r="B4995" s="1" t="s">
        <v>2941</v>
      </c>
      <c r="C4995" s="1" t="s">
        <v>3664</v>
      </c>
      <c r="D4995" s="1">
        <v>98.9</v>
      </c>
      <c r="E4995" s="1" t="s">
        <v>3690</v>
      </c>
      <c r="F4995" s="1">
        <v>25</v>
      </c>
      <c r="G4995" s="1" t="str">
        <f t="shared" si="187"/>
        <v>25/43</v>
      </c>
      <c r="H4995" s="1">
        <v>2300</v>
      </c>
      <c r="I4995" s="1">
        <v>101</v>
      </c>
      <c r="J4995" s="1">
        <v>80</v>
      </c>
      <c r="K4995" s="1" t="s">
        <v>866</v>
      </c>
      <c r="L4995" s="1" t="s">
        <v>2044</v>
      </c>
      <c r="M4995" s="1">
        <v>2010</v>
      </c>
      <c r="N4995" s="1">
        <v>42.4622481098477</v>
      </c>
      <c r="O4995" s="1">
        <v>-81.697990994421204</v>
      </c>
      <c r="Q4995" s="1" t="s">
        <v>3666</v>
      </c>
      <c r="R4995" s="1" t="s">
        <v>22</v>
      </c>
    </row>
    <row r="4996" spans="1:18" hidden="1" x14ac:dyDescent="0.3">
      <c r="A4996" s="1" t="s">
        <v>2941</v>
      </c>
      <c r="B4996" s="1" t="s">
        <v>2941</v>
      </c>
      <c r="C4996" s="1" t="s">
        <v>3664</v>
      </c>
      <c r="D4996" s="1">
        <v>98.9</v>
      </c>
      <c r="E4996" s="1" t="s">
        <v>3691</v>
      </c>
      <c r="F4996" s="1">
        <v>26</v>
      </c>
      <c r="G4996" s="1" t="str">
        <f t="shared" si="187"/>
        <v>26/43</v>
      </c>
      <c r="H4996" s="1">
        <v>2300</v>
      </c>
      <c r="I4996" s="1">
        <v>101</v>
      </c>
      <c r="J4996" s="1">
        <v>80</v>
      </c>
      <c r="K4996" s="1" t="s">
        <v>866</v>
      </c>
      <c r="L4996" s="1" t="s">
        <v>2044</v>
      </c>
      <c r="M4996" s="1">
        <v>2010</v>
      </c>
      <c r="N4996" s="1">
        <v>42.469250849433202</v>
      </c>
      <c r="O4996" s="1">
        <v>-81.691901032445998</v>
      </c>
      <c r="Q4996" s="1" t="s">
        <v>3666</v>
      </c>
      <c r="R4996" s="1" t="s">
        <v>22</v>
      </c>
    </row>
    <row r="4997" spans="1:18" hidden="1" x14ac:dyDescent="0.3">
      <c r="A4997" s="1" t="s">
        <v>2941</v>
      </c>
      <c r="B4997" s="1" t="s">
        <v>2941</v>
      </c>
      <c r="C4997" s="1" t="s">
        <v>3664</v>
      </c>
      <c r="D4997" s="1">
        <v>98.9</v>
      </c>
      <c r="E4997" s="1" t="s">
        <v>3692</v>
      </c>
      <c r="F4997" s="1">
        <v>27</v>
      </c>
      <c r="G4997" s="1" t="str">
        <f t="shared" si="187"/>
        <v>27/43</v>
      </c>
      <c r="H4997" s="1">
        <v>2300</v>
      </c>
      <c r="I4997" s="1">
        <v>101</v>
      </c>
      <c r="J4997" s="1">
        <v>80</v>
      </c>
      <c r="K4997" s="1" t="s">
        <v>866</v>
      </c>
      <c r="L4997" s="1" t="s">
        <v>2044</v>
      </c>
      <c r="M4997" s="1">
        <v>2010</v>
      </c>
      <c r="N4997" s="1">
        <v>42.4661163425532</v>
      </c>
      <c r="O4997" s="1">
        <v>-81.689439725256094</v>
      </c>
      <c r="Q4997" s="1" t="s">
        <v>3666</v>
      </c>
      <c r="R4997" s="1" t="s">
        <v>22</v>
      </c>
    </row>
    <row r="4998" spans="1:18" hidden="1" x14ac:dyDescent="0.3">
      <c r="A4998" s="1" t="s">
        <v>2941</v>
      </c>
      <c r="B4998" s="1" t="s">
        <v>2941</v>
      </c>
      <c r="C4998" s="1" t="s">
        <v>3664</v>
      </c>
      <c r="D4998" s="1">
        <v>98.9</v>
      </c>
      <c r="E4998" s="1" t="s">
        <v>3693</v>
      </c>
      <c r="F4998" s="1">
        <v>28</v>
      </c>
      <c r="G4998" s="1" t="str">
        <f t="shared" si="187"/>
        <v>28/43</v>
      </c>
      <c r="H4998" s="1">
        <v>2300</v>
      </c>
      <c r="I4998" s="1">
        <v>101</v>
      </c>
      <c r="J4998" s="1">
        <v>80</v>
      </c>
      <c r="K4998" s="1" t="s">
        <v>866</v>
      </c>
      <c r="L4998" s="1" t="s">
        <v>2044</v>
      </c>
      <c r="M4998" s="1">
        <v>2010</v>
      </c>
      <c r="N4998" s="1">
        <v>42.474646152956403</v>
      </c>
      <c r="O4998" s="1">
        <v>-81.681565432655304</v>
      </c>
      <c r="Q4998" s="1" t="s">
        <v>3666</v>
      </c>
      <c r="R4998" s="1" t="s">
        <v>22</v>
      </c>
    </row>
    <row r="4999" spans="1:18" hidden="1" x14ac:dyDescent="0.3">
      <c r="A4999" s="1" t="s">
        <v>2941</v>
      </c>
      <c r="B4999" s="1" t="s">
        <v>2941</v>
      </c>
      <c r="C4999" s="1" t="s">
        <v>3664</v>
      </c>
      <c r="D4999" s="1">
        <v>98.9</v>
      </c>
      <c r="E4999" s="1" t="s">
        <v>3694</v>
      </c>
      <c r="F4999" s="1">
        <v>29</v>
      </c>
      <c r="G4999" s="1" t="str">
        <f t="shared" si="187"/>
        <v>29/43</v>
      </c>
      <c r="H4999" s="1">
        <v>2300</v>
      </c>
      <c r="I4999" s="1">
        <v>101</v>
      </c>
      <c r="J4999" s="1">
        <v>80</v>
      </c>
      <c r="K4999" s="1" t="s">
        <v>866</v>
      </c>
      <c r="L4999" s="1" t="s">
        <v>2044</v>
      </c>
      <c r="M4999" s="1">
        <v>2010</v>
      </c>
      <c r="N4999" s="1">
        <v>42.471566323558598</v>
      </c>
      <c r="O4999" s="1">
        <v>-81.679084026210504</v>
      </c>
      <c r="Q4999" s="1" t="s">
        <v>3666</v>
      </c>
      <c r="R4999" s="1" t="s">
        <v>22</v>
      </c>
    </row>
    <row r="5000" spans="1:18" hidden="1" x14ac:dyDescent="0.3">
      <c r="A5000" s="1" t="s">
        <v>2941</v>
      </c>
      <c r="B5000" s="1" t="s">
        <v>2941</v>
      </c>
      <c r="C5000" s="1" t="s">
        <v>3664</v>
      </c>
      <c r="D5000" s="1">
        <v>98.9</v>
      </c>
      <c r="E5000" s="1" t="s">
        <v>3695</v>
      </c>
      <c r="F5000" s="1">
        <v>30</v>
      </c>
      <c r="G5000" s="1" t="str">
        <f t="shared" si="187"/>
        <v>30/43</v>
      </c>
      <c r="H5000" s="1">
        <v>2300</v>
      </c>
      <c r="I5000" s="1">
        <v>101</v>
      </c>
      <c r="J5000" s="1">
        <v>80</v>
      </c>
      <c r="K5000" s="1" t="s">
        <v>866</v>
      </c>
      <c r="L5000" s="1" t="s">
        <v>2044</v>
      </c>
      <c r="M5000" s="1">
        <v>2010</v>
      </c>
      <c r="N5000" s="1">
        <v>42.458849797850903</v>
      </c>
      <c r="O5000" s="1">
        <v>-81.767361445733897</v>
      </c>
      <c r="Q5000" s="1" t="s">
        <v>3666</v>
      </c>
      <c r="R5000" s="1" t="s">
        <v>22</v>
      </c>
    </row>
    <row r="5001" spans="1:18" hidden="1" x14ac:dyDescent="0.3">
      <c r="A5001" s="1" t="s">
        <v>2941</v>
      </c>
      <c r="B5001" s="1" t="s">
        <v>2941</v>
      </c>
      <c r="C5001" s="1" t="s">
        <v>3664</v>
      </c>
      <c r="D5001" s="1">
        <v>98.9</v>
      </c>
      <c r="E5001" s="1" t="s">
        <v>3696</v>
      </c>
      <c r="F5001" s="1">
        <v>31</v>
      </c>
      <c r="G5001" s="1" t="str">
        <f t="shared" si="187"/>
        <v>31/43</v>
      </c>
      <c r="H5001" s="1">
        <v>2300</v>
      </c>
      <c r="I5001" s="1">
        <v>101</v>
      </c>
      <c r="J5001" s="1">
        <v>80</v>
      </c>
      <c r="K5001" s="1" t="s">
        <v>866</v>
      </c>
      <c r="L5001" s="1" t="s">
        <v>2044</v>
      </c>
      <c r="M5001" s="1">
        <v>2010</v>
      </c>
      <c r="N5001" s="1">
        <v>42.454711453798602</v>
      </c>
      <c r="O5001" s="1">
        <v>-81.766533581553304</v>
      </c>
      <c r="Q5001" s="1" t="s">
        <v>3666</v>
      </c>
      <c r="R5001" s="1" t="s">
        <v>22</v>
      </c>
    </row>
    <row r="5002" spans="1:18" hidden="1" x14ac:dyDescent="0.3">
      <c r="A5002" s="1" t="s">
        <v>2941</v>
      </c>
      <c r="B5002" s="1" t="s">
        <v>2941</v>
      </c>
      <c r="C5002" s="1" t="s">
        <v>3664</v>
      </c>
      <c r="D5002" s="1">
        <v>98.9</v>
      </c>
      <c r="E5002" s="1" t="s">
        <v>3697</v>
      </c>
      <c r="F5002" s="1">
        <v>32</v>
      </c>
      <c r="G5002" s="1" t="str">
        <f t="shared" si="187"/>
        <v>32/43</v>
      </c>
      <c r="H5002" s="1">
        <v>2300</v>
      </c>
      <c r="I5002" s="1">
        <v>101</v>
      </c>
      <c r="J5002" s="1">
        <v>80</v>
      </c>
      <c r="K5002" s="1" t="s">
        <v>866</v>
      </c>
      <c r="L5002" s="1" t="s">
        <v>2044</v>
      </c>
      <c r="M5002" s="1">
        <v>2010</v>
      </c>
      <c r="N5002" s="1">
        <v>42.449738215619199</v>
      </c>
      <c r="O5002" s="1">
        <v>-81.781597873265397</v>
      </c>
      <c r="Q5002" s="1" t="s">
        <v>3666</v>
      </c>
      <c r="R5002" s="1" t="s">
        <v>22</v>
      </c>
    </row>
    <row r="5003" spans="1:18" hidden="1" x14ac:dyDescent="0.3">
      <c r="A5003" s="1" t="s">
        <v>2941</v>
      </c>
      <c r="B5003" s="1" t="s">
        <v>2941</v>
      </c>
      <c r="C5003" s="1" t="s">
        <v>3664</v>
      </c>
      <c r="D5003" s="1">
        <v>98.9</v>
      </c>
      <c r="E5003" s="1" t="s">
        <v>3698</v>
      </c>
      <c r="F5003" s="1">
        <v>33</v>
      </c>
      <c r="G5003" s="1" t="str">
        <f t="shared" si="187"/>
        <v>33/43</v>
      </c>
      <c r="H5003" s="1">
        <v>2300</v>
      </c>
      <c r="I5003" s="1">
        <v>101</v>
      </c>
      <c r="J5003" s="1">
        <v>80</v>
      </c>
      <c r="K5003" s="1" t="s">
        <v>866</v>
      </c>
      <c r="L5003" s="1" t="s">
        <v>2044</v>
      </c>
      <c r="M5003" s="1">
        <v>2010</v>
      </c>
      <c r="N5003" s="1">
        <v>42.445116975848897</v>
      </c>
      <c r="O5003" s="1">
        <v>-81.7801711808969</v>
      </c>
      <c r="Q5003" s="1" t="s">
        <v>3666</v>
      </c>
      <c r="R5003" s="1" t="s">
        <v>22</v>
      </c>
    </row>
    <row r="5004" spans="1:18" hidden="1" x14ac:dyDescent="0.3">
      <c r="A5004" s="1" t="s">
        <v>2941</v>
      </c>
      <c r="B5004" s="1" t="s">
        <v>2941</v>
      </c>
      <c r="C5004" s="1" t="s">
        <v>3664</v>
      </c>
      <c r="D5004" s="1">
        <v>98.9</v>
      </c>
      <c r="E5004" s="1" t="s">
        <v>3699</v>
      </c>
      <c r="F5004" s="1">
        <v>34</v>
      </c>
      <c r="G5004" s="1" t="str">
        <f t="shared" si="187"/>
        <v>34/43</v>
      </c>
      <c r="H5004" s="1">
        <v>2300</v>
      </c>
      <c r="I5004" s="1">
        <v>101</v>
      </c>
      <c r="J5004" s="1">
        <v>80</v>
      </c>
      <c r="K5004" s="1" t="s">
        <v>866</v>
      </c>
      <c r="L5004" s="1" t="s">
        <v>2044</v>
      </c>
      <c r="M5004" s="1">
        <v>2010</v>
      </c>
      <c r="N5004" s="1">
        <v>42.442157362664602</v>
      </c>
      <c r="O5004" s="1">
        <v>-81.793050028903494</v>
      </c>
      <c r="Q5004" s="1" t="s">
        <v>3666</v>
      </c>
      <c r="R5004" s="1" t="s">
        <v>22</v>
      </c>
    </row>
    <row r="5005" spans="1:18" hidden="1" x14ac:dyDescent="0.3">
      <c r="A5005" s="1" t="s">
        <v>2941</v>
      </c>
      <c r="B5005" s="1" t="s">
        <v>2941</v>
      </c>
      <c r="C5005" s="1" t="s">
        <v>3664</v>
      </c>
      <c r="D5005" s="1">
        <v>98.9</v>
      </c>
      <c r="E5005" s="1" t="s">
        <v>3700</v>
      </c>
      <c r="F5005" s="1">
        <v>35</v>
      </c>
      <c r="G5005" s="1" t="str">
        <f t="shared" si="187"/>
        <v>35/43</v>
      </c>
      <c r="H5005" s="1">
        <v>2300</v>
      </c>
      <c r="I5005" s="1">
        <v>101</v>
      </c>
      <c r="J5005" s="1">
        <v>80</v>
      </c>
      <c r="K5005" s="1" t="s">
        <v>866</v>
      </c>
      <c r="L5005" s="1" t="s">
        <v>2044</v>
      </c>
      <c r="M5005" s="1">
        <v>2010</v>
      </c>
      <c r="N5005" s="1">
        <v>42.439468955446102</v>
      </c>
      <c r="O5005" s="1">
        <v>-81.790388699414194</v>
      </c>
      <c r="Q5005" s="1" t="s">
        <v>3666</v>
      </c>
      <c r="R5005" s="1" t="s">
        <v>22</v>
      </c>
    </row>
    <row r="5006" spans="1:18" hidden="1" x14ac:dyDescent="0.3">
      <c r="A5006" s="1" t="s">
        <v>2941</v>
      </c>
      <c r="B5006" s="1" t="s">
        <v>2941</v>
      </c>
      <c r="C5006" s="1" t="s">
        <v>3664</v>
      </c>
      <c r="D5006" s="1">
        <v>98.9</v>
      </c>
      <c r="E5006" s="1" t="s">
        <v>3701</v>
      </c>
      <c r="F5006" s="1">
        <v>36</v>
      </c>
      <c r="G5006" s="1" t="str">
        <f t="shared" si="187"/>
        <v>36/43</v>
      </c>
      <c r="H5006" s="1">
        <v>2300</v>
      </c>
      <c r="I5006" s="1">
        <v>101</v>
      </c>
      <c r="J5006" s="1">
        <v>80</v>
      </c>
      <c r="K5006" s="1" t="s">
        <v>866</v>
      </c>
      <c r="L5006" s="1" t="s">
        <v>2044</v>
      </c>
      <c r="M5006" s="1">
        <v>2010</v>
      </c>
      <c r="N5006" s="1">
        <v>42.431002017333903</v>
      </c>
      <c r="O5006" s="1">
        <v>-81.802723727496996</v>
      </c>
      <c r="Q5006" s="1" t="s">
        <v>3666</v>
      </c>
      <c r="R5006" s="1" t="s">
        <v>22</v>
      </c>
    </row>
    <row r="5007" spans="1:18" hidden="1" x14ac:dyDescent="0.3">
      <c r="A5007" s="1" t="s">
        <v>2941</v>
      </c>
      <c r="B5007" s="1" t="s">
        <v>2941</v>
      </c>
      <c r="C5007" s="1" t="s">
        <v>3664</v>
      </c>
      <c r="D5007" s="1">
        <v>98.9</v>
      </c>
      <c r="E5007" s="1" t="s">
        <v>3702</v>
      </c>
      <c r="F5007" s="1">
        <v>37</v>
      </c>
      <c r="G5007" s="1" t="str">
        <f t="shared" si="187"/>
        <v>37/43</v>
      </c>
      <c r="H5007" s="1">
        <v>2300</v>
      </c>
      <c r="I5007" s="1">
        <v>101</v>
      </c>
      <c r="J5007" s="1">
        <v>80</v>
      </c>
      <c r="K5007" s="1" t="s">
        <v>866</v>
      </c>
      <c r="L5007" s="1" t="s">
        <v>2044</v>
      </c>
      <c r="M5007" s="1">
        <v>2010</v>
      </c>
      <c r="N5007" s="1">
        <v>42.422250575071502</v>
      </c>
      <c r="O5007" s="1">
        <v>-81.823684749629805</v>
      </c>
      <c r="Q5007" s="1" t="s">
        <v>3666</v>
      </c>
      <c r="R5007" s="1" t="s">
        <v>22</v>
      </c>
    </row>
    <row r="5008" spans="1:18" hidden="1" x14ac:dyDescent="0.3">
      <c r="A5008" s="1" t="s">
        <v>2941</v>
      </c>
      <c r="B5008" s="1" t="s">
        <v>2941</v>
      </c>
      <c r="C5008" s="1" t="s">
        <v>3664</v>
      </c>
      <c r="D5008" s="1">
        <v>98.9</v>
      </c>
      <c r="E5008" s="1" t="s">
        <v>3703</v>
      </c>
      <c r="F5008" s="1">
        <v>38</v>
      </c>
      <c r="G5008" s="1" t="str">
        <f t="shared" si="187"/>
        <v>38/43</v>
      </c>
      <c r="H5008" s="1">
        <v>2300</v>
      </c>
      <c r="I5008" s="1">
        <v>101</v>
      </c>
      <c r="J5008" s="1">
        <v>80</v>
      </c>
      <c r="K5008" s="1" t="s">
        <v>866</v>
      </c>
      <c r="L5008" s="1" t="s">
        <v>2044</v>
      </c>
      <c r="M5008" s="1">
        <v>2010</v>
      </c>
      <c r="N5008" s="1">
        <v>42.417745298417003</v>
      </c>
      <c r="O5008" s="1">
        <v>-81.820850794277604</v>
      </c>
      <c r="Q5008" s="1" t="s">
        <v>3666</v>
      </c>
      <c r="R5008" s="1" t="s">
        <v>22</v>
      </c>
    </row>
    <row r="5009" spans="1:18" hidden="1" x14ac:dyDescent="0.3">
      <c r="A5009" s="1" t="s">
        <v>2941</v>
      </c>
      <c r="B5009" s="1" t="s">
        <v>2941</v>
      </c>
      <c r="C5009" s="1" t="s">
        <v>3664</v>
      </c>
      <c r="D5009" s="1">
        <v>98.9</v>
      </c>
      <c r="E5009" s="1" t="s">
        <v>3704</v>
      </c>
      <c r="F5009" s="1">
        <v>39</v>
      </c>
      <c r="G5009" s="1" t="str">
        <f t="shared" si="187"/>
        <v>39/43</v>
      </c>
      <c r="H5009" s="1">
        <v>2300</v>
      </c>
      <c r="I5009" s="1">
        <v>101</v>
      </c>
      <c r="J5009" s="1">
        <v>80</v>
      </c>
      <c r="K5009" s="1" t="s">
        <v>866</v>
      </c>
      <c r="L5009" s="1" t="s">
        <v>2044</v>
      </c>
      <c r="M5009" s="1">
        <v>2010</v>
      </c>
      <c r="N5009" s="1">
        <v>42.440428771943502</v>
      </c>
      <c r="O5009" s="1">
        <v>-81.827662035564998</v>
      </c>
      <c r="Q5009" s="1" t="s">
        <v>3666</v>
      </c>
      <c r="R5009" s="1" t="s">
        <v>22</v>
      </c>
    </row>
    <row r="5010" spans="1:18" hidden="1" x14ac:dyDescent="0.3">
      <c r="A5010" s="1" t="s">
        <v>2941</v>
      </c>
      <c r="B5010" s="1" t="s">
        <v>2941</v>
      </c>
      <c r="C5010" s="1" t="s">
        <v>3664</v>
      </c>
      <c r="D5010" s="1">
        <v>98.9</v>
      </c>
      <c r="E5010" s="1" t="s">
        <v>3705</v>
      </c>
      <c r="F5010" s="1">
        <v>40</v>
      </c>
      <c r="G5010" s="1" t="str">
        <f t="shared" si="187"/>
        <v>40/43</v>
      </c>
      <c r="H5010" s="1">
        <v>2300</v>
      </c>
      <c r="I5010" s="1">
        <v>101</v>
      </c>
      <c r="J5010" s="1">
        <v>80</v>
      </c>
      <c r="K5010" s="1" t="s">
        <v>866</v>
      </c>
      <c r="L5010" s="1" t="s">
        <v>2044</v>
      </c>
      <c r="M5010" s="1">
        <v>2010</v>
      </c>
      <c r="N5010" s="1">
        <v>42.443014652163903</v>
      </c>
      <c r="O5010" s="1">
        <v>-81.829398127689302</v>
      </c>
      <c r="Q5010" s="1" t="s">
        <v>3666</v>
      </c>
      <c r="R5010" s="1" t="s">
        <v>22</v>
      </c>
    </row>
    <row r="5011" spans="1:18" hidden="1" x14ac:dyDescent="0.3">
      <c r="A5011" s="1" t="s">
        <v>2941</v>
      </c>
      <c r="B5011" s="1" t="s">
        <v>2941</v>
      </c>
      <c r="C5011" s="1" t="s">
        <v>3664</v>
      </c>
      <c r="D5011" s="1">
        <v>98.9</v>
      </c>
      <c r="E5011" s="1" t="s">
        <v>3706</v>
      </c>
      <c r="F5011" s="1">
        <v>41</v>
      </c>
      <c r="G5011" s="1" t="str">
        <f t="shared" si="187"/>
        <v>41/43</v>
      </c>
      <c r="H5011" s="1">
        <v>2300</v>
      </c>
      <c r="I5011" s="1">
        <v>101</v>
      </c>
      <c r="J5011" s="1">
        <v>80</v>
      </c>
      <c r="K5011" s="1" t="s">
        <v>866</v>
      </c>
      <c r="L5011" s="1" t="s">
        <v>2044</v>
      </c>
      <c r="M5011" s="1">
        <v>2010</v>
      </c>
      <c r="N5011" s="1">
        <v>42.454209555962599</v>
      </c>
      <c r="O5011" s="1">
        <v>-81.823260338311499</v>
      </c>
      <c r="Q5011" s="1" t="s">
        <v>3666</v>
      </c>
      <c r="R5011" s="1" t="s">
        <v>22</v>
      </c>
    </row>
    <row r="5012" spans="1:18" hidden="1" x14ac:dyDescent="0.3">
      <c r="A5012" s="1" t="s">
        <v>2941</v>
      </c>
      <c r="B5012" s="1" t="s">
        <v>2941</v>
      </c>
      <c r="C5012" s="1" t="s">
        <v>3664</v>
      </c>
      <c r="D5012" s="1">
        <v>98.9</v>
      </c>
      <c r="E5012" s="1" t="s">
        <v>3707</v>
      </c>
      <c r="F5012" s="1">
        <v>42</v>
      </c>
      <c r="G5012" s="1" t="str">
        <f t="shared" si="187"/>
        <v>42/43</v>
      </c>
      <c r="H5012" s="1">
        <v>2300</v>
      </c>
      <c r="I5012" s="1">
        <v>101</v>
      </c>
      <c r="J5012" s="1">
        <v>80</v>
      </c>
      <c r="K5012" s="1" t="s">
        <v>866</v>
      </c>
      <c r="L5012" s="1" t="s">
        <v>2044</v>
      </c>
      <c r="M5012" s="1">
        <v>2010</v>
      </c>
      <c r="N5012" s="1">
        <v>42.459244430926802</v>
      </c>
      <c r="O5012" s="1">
        <v>-81.799023293051107</v>
      </c>
      <c r="Q5012" s="1" t="s">
        <v>3666</v>
      </c>
      <c r="R5012" s="1" t="s">
        <v>22</v>
      </c>
    </row>
    <row r="5013" spans="1:18" hidden="1" x14ac:dyDescent="0.3">
      <c r="A5013" s="1" t="s">
        <v>2941</v>
      </c>
      <c r="B5013" s="1" t="s">
        <v>2941</v>
      </c>
      <c r="C5013" s="1" t="s">
        <v>3664</v>
      </c>
      <c r="D5013" s="1">
        <v>98.9</v>
      </c>
      <c r="E5013" s="1" t="s">
        <v>3708</v>
      </c>
      <c r="F5013" s="1">
        <v>43</v>
      </c>
      <c r="G5013" s="1" t="str">
        <f t="shared" si="187"/>
        <v>43/43</v>
      </c>
      <c r="H5013" s="1">
        <v>2300</v>
      </c>
      <c r="I5013" s="1">
        <v>101</v>
      </c>
      <c r="J5013" s="1">
        <v>80</v>
      </c>
      <c r="K5013" s="1" t="s">
        <v>866</v>
      </c>
      <c r="L5013" s="1" t="s">
        <v>2044</v>
      </c>
      <c r="M5013" s="1">
        <v>2010</v>
      </c>
      <c r="N5013" s="1">
        <v>42.402568869383202</v>
      </c>
      <c r="O5013" s="1">
        <v>-81.896450139202202</v>
      </c>
      <c r="Q5013" s="1" t="s">
        <v>3666</v>
      </c>
      <c r="R5013" s="1" t="s">
        <v>22</v>
      </c>
    </row>
    <row r="5014" spans="1:18" hidden="1" x14ac:dyDescent="0.3">
      <c r="A5014" s="1" t="s">
        <v>2941</v>
      </c>
      <c r="B5014" s="1" t="s">
        <v>2941</v>
      </c>
      <c r="C5014" s="1" t="s">
        <v>2942</v>
      </c>
      <c r="D5014" s="1">
        <v>0.6</v>
      </c>
      <c r="E5014" s="1" t="s">
        <v>2943</v>
      </c>
      <c r="F5014" s="1">
        <v>1</v>
      </c>
      <c r="G5014" s="1" t="str">
        <f>F5014&amp;"/"&amp;1</f>
        <v>1/1</v>
      </c>
      <c r="H5014" s="1">
        <v>600</v>
      </c>
      <c r="I5014" s="1">
        <v>43</v>
      </c>
      <c r="J5014" s="1">
        <v>50</v>
      </c>
      <c r="K5014" s="1" t="s">
        <v>2944</v>
      </c>
      <c r="L5014" s="1" t="s">
        <v>2945</v>
      </c>
      <c r="M5014" s="1">
        <v>1995</v>
      </c>
      <c r="N5014" s="1">
        <v>44.312925</v>
      </c>
      <c r="O5014" s="1">
        <v>-81.548356999999996</v>
      </c>
      <c r="Q5014" s="1" t="s">
        <v>2946</v>
      </c>
      <c r="R5014" s="1" t="s">
        <v>1082</v>
      </c>
    </row>
    <row r="5015" spans="1:18" hidden="1" x14ac:dyDescent="0.3">
      <c r="A5015" s="1" t="s">
        <v>2941</v>
      </c>
      <c r="B5015" s="1" t="s">
        <v>2941</v>
      </c>
      <c r="C5015" s="1" t="s">
        <v>3371</v>
      </c>
      <c r="D5015" s="1">
        <v>181.5</v>
      </c>
      <c r="E5015" s="1" t="s">
        <v>3372</v>
      </c>
      <c r="F5015" s="1">
        <v>1</v>
      </c>
      <c r="G5015" s="1" t="str">
        <f t="shared" ref="G5015:G5046" si="188">F5015&amp;"/"&amp;110</f>
        <v>1/110</v>
      </c>
      <c r="H5015" s="1">
        <v>1650</v>
      </c>
      <c r="I5015" s="1">
        <v>82</v>
      </c>
      <c r="J5015" s="1">
        <v>80</v>
      </c>
      <c r="K5015" s="1" t="s">
        <v>25</v>
      </c>
      <c r="L5015" s="1" t="s">
        <v>2107</v>
      </c>
      <c r="M5015" s="1">
        <v>2009</v>
      </c>
      <c r="N5015" s="1">
        <v>44.290110665349403</v>
      </c>
      <c r="O5015" s="1">
        <v>-81.511504138461007</v>
      </c>
      <c r="Q5015" s="1" t="s">
        <v>3373</v>
      </c>
      <c r="R5015" s="1" t="s">
        <v>22</v>
      </c>
    </row>
    <row r="5016" spans="1:18" hidden="1" x14ac:dyDescent="0.3">
      <c r="A5016" s="1" t="s">
        <v>2941</v>
      </c>
      <c r="B5016" s="1" t="s">
        <v>2941</v>
      </c>
      <c r="C5016" s="1" t="s">
        <v>3371</v>
      </c>
      <c r="D5016" s="1">
        <v>181.5</v>
      </c>
      <c r="E5016" s="1" t="s">
        <v>3374</v>
      </c>
      <c r="F5016" s="1">
        <v>2</v>
      </c>
      <c r="G5016" s="1" t="str">
        <f t="shared" si="188"/>
        <v>2/110</v>
      </c>
      <c r="H5016" s="1">
        <v>1650</v>
      </c>
      <c r="I5016" s="1">
        <v>82</v>
      </c>
      <c r="J5016" s="1">
        <v>80</v>
      </c>
      <c r="K5016" s="1" t="s">
        <v>25</v>
      </c>
      <c r="L5016" s="1" t="s">
        <v>2107</v>
      </c>
      <c r="M5016" s="1">
        <v>2009</v>
      </c>
      <c r="N5016" s="1">
        <v>44.288328407401401</v>
      </c>
      <c r="O5016" s="1">
        <v>-81.506068350728</v>
      </c>
      <c r="Q5016" s="1" t="s">
        <v>3373</v>
      </c>
      <c r="R5016" s="1" t="s">
        <v>22</v>
      </c>
    </row>
    <row r="5017" spans="1:18" hidden="1" x14ac:dyDescent="0.3">
      <c r="A5017" s="1" t="s">
        <v>2941</v>
      </c>
      <c r="B5017" s="1" t="s">
        <v>2941</v>
      </c>
      <c r="C5017" s="1" t="s">
        <v>3371</v>
      </c>
      <c r="D5017" s="1">
        <v>181.5</v>
      </c>
      <c r="E5017" s="1" t="s">
        <v>3375</v>
      </c>
      <c r="F5017" s="1">
        <v>3</v>
      </c>
      <c r="G5017" s="1" t="str">
        <f t="shared" si="188"/>
        <v>3/110</v>
      </c>
      <c r="H5017" s="1">
        <v>1650</v>
      </c>
      <c r="I5017" s="1">
        <v>82</v>
      </c>
      <c r="J5017" s="1">
        <v>80</v>
      </c>
      <c r="K5017" s="1" t="s">
        <v>25</v>
      </c>
      <c r="L5017" s="1" t="s">
        <v>2107</v>
      </c>
      <c r="M5017" s="1">
        <v>2009</v>
      </c>
      <c r="N5017" s="1">
        <v>44.286542691607004</v>
      </c>
      <c r="O5017" s="1">
        <v>-81.5020997401557</v>
      </c>
      <c r="Q5017" s="1" t="s">
        <v>3373</v>
      </c>
      <c r="R5017" s="1" t="s">
        <v>22</v>
      </c>
    </row>
    <row r="5018" spans="1:18" hidden="1" x14ac:dyDescent="0.3">
      <c r="A5018" s="1" t="s">
        <v>2941</v>
      </c>
      <c r="B5018" s="1" t="s">
        <v>2941</v>
      </c>
      <c r="C5018" s="1" t="s">
        <v>3371</v>
      </c>
      <c r="D5018" s="1">
        <v>181.5</v>
      </c>
      <c r="E5018" s="1" t="s">
        <v>3376</v>
      </c>
      <c r="F5018" s="1">
        <v>4</v>
      </c>
      <c r="G5018" s="1" t="str">
        <f t="shared" si="188"/>
        <v>4/110</v>
      </c>
      <c r="H5018" s="1">
        <v>1650</v>
      </c>
      <c r="I5018" s="1">
        <v>82</v>
      </c>
      <c r="J5018" s="1">
        <v>80</v>
      </c>
      <c r="K5018" s="1" t="s">
        <v>25</v>
      </c>
      <c r="L5018" s="1" t="s">
        <v>2107</v>
      </c>
      <c r="M5018" s="1">
        <v>2009</v>
      </c>
      <c r="N5018" s="1">
        <v>44.284465723745598</v>
      </c>
      <c r="O5018" s="1">
        <v>-81.496195225082104</v>
      </c>
      <c r="Q5018" s="1" t="s">
        <v>3373</v>
      </c>
      <c r="R5018" s="1" t="s">
        <v>22</v>
      </c>
    </row>
    <row r="5019" spans="1:18" hidden="1" x14ac:dyDescent="0.3">
      <c r="A5019" s="1" t="s">
        <v>2941</v>
      </c>
      <c r="B5019" s="1" t="s">
        <v>2941</v>
      </c>
      <c r="C5019" s="1" t="s">
        <v>3371</v>
      </c>
      <c r="D5019" s="1">
        <v>181.5</v>
      </c>
      <c r="E5019" s="1" t="s">
        <v>3377</v>
      </c>
      <c r="F5019" s="1">
        <v>5</v>
      </c>
      <c r="G5019" s="1" t="str">
        <f t="shared" si="188"/>
        <v>5/110</v>
      </c>
      <c r="H5019" s="1">
        <v>1650</v>
      </c>
      <c r="I5019" s="1">
        <v>82</v>
      </c>
      <c r="J5019" s="1">
        <v>80</v>
      </c>
      <c r="K5019" s="1" t="s">
        <v>25</v>
      </c>
      <c r="L5019" s="1" t="s">
        <v>2107</v>
      </c>
      <c r="M5019" s="1">
        <v>2009</v>
      </c>
      <c r="N5019" s="1">
        <v>44.282606434968201</v>
      </c>
      <c r="O5019" s="1">
        <v>-81.491221178234994</v>
      </c>
      <c r="Q5019" s="1" t="s">
        <v>3373</v>
      </c>
      <c r="R5019" s="1" t="s">
        <v>22</v>
      </c>
    </row>
    <row r="5020" spans="1:18" hidden="1" x14ac:dyDescent="0.3">
      <c r="A5020" s="1" t="s">
        <v>2941</v>
      </c>
      <c r="B5020" s="1" t="s">
        <v>2941</v>
      </c>
      <c r="C5020" s="1" t="s">
        <v>3371</v>
      </c>
      <c r="D5020" s="1">
        <v>181.5</v>
      </c>
      <c r="E5020" s="1" t="s">
        <v>3378</v>
      </c>
      <c r="F5020" s="1">
        <v>6</v>
      </c>
      <c r="G5020" s="1" t="str">
        <f t="shared" si="188"/>
        <v>6/110</v>
      </c>
      <c r="H5020" s="1">
        <v>1650</v>
      </c>
      <c r="I5020" s="1">
        <v>82</v>
      </c>
      <c r="J5020" s="1">
        <v>80</v>
      </c>
      <c r="K5020" s="1" t="s">
        <v>25</v>
      </c>
      <c r="L5020" s="1" t="s">
        <v>2107</v>
      </c>
      <c r="M5020" s="1">
        <v>2009</v>
      </c>
      <c r="N5020" s="1">
        <v>44.280613204394797</v>
      </c>
      <c r="O5020" s="1">
        <v>-81.485950099695401</v>
      </c>
      <c r="Q5020" s="1" t="s">
        <v>3373</v>
      </c>
      <c r="R5020" s="1" t="s">
        <v>22</v>
      </c>
    </row>
    <row r="5021" spans="1:18" hidden="1" x14ac:dyDescent="0.3">
      <c r="A5021" s="1" t="s">
        <v>2941</v>
      </c>
      <c r="B5021" s="1" t="s">
        <v>2941</v>
      </c>
      <c r="C5021" s="1" t="s">
        <v>3371</v>
      </c>
      <c r="D5021" s="1">
        <v>181.5</v>
      </c>
      <c r="E5021" s="1" t="s">
        <v>3379</v>
      </c>
      <c r="F5021" s="1">
        <v>7</v>
      </c>
      <c r="G5021" s="1" t="str">
        <f t="shared" si="188"/>
        <v>7/110</v>
      </c>
      <c r="H5021" s="1">
        <v>1650</v>
      </c>
      <c r="I5021" s="1">
        <v>82</v>
      </c>
      <c r="J5021" s="1">
        <v>80</v>
      </c>
      <c r="K5021" s="1" t="s">
        <v>25</v>
      </c>
      <c r="L5021" s="1" t="s">
        <v>2107</v>
      </c>
      <c r="M5021" s="1">
        <v>2009</v>
      </c>
      <c r="N5021" s="1">
        <v>44.278992385615503</v>
      </c>
      <c r="O5021" s="1">
        <v>-81.482472635310799</v>
      </c>
      <c r="Q5021" s="1" t="s">
        <v>3373</v>
      </c>
      <c r="R5021" s="1" t="s">
        <v>22</v>
      </c>
    </row>
    <row r="5022" spans="1:18" hidden="1" x14ac:dyDescent="0.3">
      <c r="A5022" s="1" t="s">
        <v>2941</v>
      </c>
      <c r="B5022" s="1" t="s">
        <v>2941</v>
      </c>
      <c r="C5022" s="1" t="s">
        <v>3371</v>
      </c>
      <c r="D5022" s="1">
        <v>181.5</v>
      </c>
      <c r="E5022" s="1" t="s">
        <v>3380</v>
      </c>
      <c r="F5022" s="1">
        <v>8</v>
      </c>
      <c r="G5022" s="1" t="str">
        <f t="shared" si="188"/>
        <v>8/110</v>
      </c>
      <c r="H5022" s="1">
        <v>1650</v>
      </c>
      <c r="I5022" s="1">
        <v>82</v>
      </c>
      <c r="J5022" s="1">
        <v>80</v>
      </c>
      <c r="K5022" s="1" t="s">
        <v>25</v>
      </c>
      <c r="L5022" s="1" t="s">
        <v>2107</v>
      </c>
      <c r="M5022" s="1">
        <v>2009</v>
      </c>
      <c r="N5022" s="1">
        <v>44.277591999999999</v>
      </c>
      <c r="O5022" s="1">
        <v>-81.479075600000002</v>
      </c>
      <c r="Q5022" s="1" t="s">
        <v>3373</v>
      </c>
      <c r="R5022" s="1" t="s">
        <v>22</v>
      </c>
    </row>
    <row r="5023" spans="1:18" hidden="1" x14ac:dyDescent="0.3">
      <c r="A5023" s="1" t="s">
        <v>2941</v>
      </c>
      <c r="B5023" s="1" t="s">
        <v>2941</v>
      </c>
      <c r="C5023" s="1" t="s">
        <v>3371</v>
      </c>
      <c r="D5023" s="1">
        <v>181.5</v>
      </c>
      <c r="E5023" s="1" t="s">
        <v>3381</v>
      </c>
      <c r="F5023" s="1">
        <v>9</v>
      </c>
      <c r="G5023" s="1" t="str">
        <f t="shared" si="188"/>
        <v>9/110</v>
      </c>
      <c r="H5023" s="1">
        <v>1650</v>
      </c>
      <c r="I5023" s="1">
        <v>82</v>
      </c>
      <c r="J5023" s="1">
        <v>80</v>
      </c>
      <c r="K5023" s="1" t="s">
        <v>25</v>
      </c>
      <c r="L5023" s="1" t="s">
        <v>2107</v>
      </c>
      <c r="M5023" s="1">
        <v>2009</v>
      </c>
      <c r="N5023" s="1">
        <v>44.2741848</v>
      </c>
      <c r="O5023" s="1">
        <v>-81.469110599999993</v>
      </c>
      <c r="Q5023" s="1" t="s">
        <v>3373</v>
      </c>
      <c r="R5023" s="1" t="s">
        <v>22</v>
      </c>
    </row>
    <row r="5024" spans="1:18" hidden="1" x14ac:dyDescent="0.3">
      <c r="A5024" s="1" t="s">
        <v>2941</v>
      </c>
      <c r="B5024" s="1" t="s">
        <v>2941</v>
      </c>
      <c r="C5024" s="1" t="s">
        <v>3371</v>
      </c>
      <c r="D5024" s="1">
        <v>181.5</v>
      </c>
      <c r="E5024" s="1" t="s">
        <v>3382</v>
      </c>
      <c r="F5024" s="1">
        <v>10</v>
      </c>
      <c r="G5024" s="1" t="str">
        <f t="shared" si="188"/>
        <v>10/110</v>
      </c>
      <c r="H5024" s="1">
        <v>1650</v>
      </c>
      <c r="I5024" s="1">
        <v>82</v>
      </c>
      <c r="J5024" s="1">
        <v>80</v>
      </c>
      <c r="K5024" s="1" t="s">
        <v>25</v>
      </c>
      <c r="L5024" s="1" t="s">
        <v>2107</v>
      </c>
      <c r="M5024" s="1">
        <v>2009</v>
      </c>
      <c r="N5024" s="1">
        <v>44.273238800000001</v>
      </c>
      <c r="O5024" s="1">
        <v>-81.466824799999998</v>
      </c>
      <c r="Q5024" s="1" t="s">
        <v>3373</v>
      </c>
      <c r="R5024" s="1" t="s">
        <v>22</v>
      </c>
    </row>
    <row r="5025" spans="1:18" hidden="1" x14ac:dyDescent="0.3">
      <c r="A5025" s="1" t="s">
        <v>2941</v>
      </c>
      <c r="B5025" s="1" t="s">
        <v>2941</v>
      </c>
      <c r="C5025" s="1" t="s">
        <v>3371</v>
      </c>
      <c r="D5025" s="1">
        <v>181.5</v>
      </c>
      <c r="E5025" s="1" t="s">
        <v>3383</v>
      </c>
      <c r="F5025" s="1">
        <v>11</v>
      </c>
      <c r="G5025" s="1" t="str">
        <f t="shared" si="188"/>
        <v>11/110</v>
      </c>
      <c r="H5025" s="1">
        <v>1650</v>
      </c>
      <c r="I5025" s="1">
        <v>82</v>
      </c>
      <c r="J5025" s="1">
        <v>80</v>
      </c>
      <c r="K5025" s="1" t="s">
        <v>25</v>
      </c>
      <c r="L5025" s="1" t="s">
        <v>2107</v>
      </c>
      <c r="M5025" s="1">
        <v>2009</v>
      </c>
      <c r="N5025" s="1">
        <v>44.276351400000003</v>
      </c>
      <c r="O5025" s="1">
        <v>-81.474449000000007</v>
      </c>
      <c r="Q5025" s="1" t="s">
        <v>3373</v>
      </c>
      <c r="R5025" s="1" t="s">
        <v>22</v>
      </c>
    </row>
    <row r="5026" spans="1:18" hidden="1" x14ac:dyDescent="0.3">
      <c r="A5026" s="1" t="s">
        <v>2941</v>
      </c>
      <c r="B5026" s="1" t="s">
        <v>2941</v>
      </c>
      <c r="C5026" s="1" t="s">
        <v>3371</v>
      </c>
      <c r="D5026" s="1">
        <v>181.5</v>
      </c>
      <c r="E5026" s="1" t="s">
        <v>3384</v>
      </c>
      <c r="F5026" s="1">
        <v>12</v>
      </c>
      <c r="G5026" s="1" t="str">
        <f t="shared" si="188"/>
        <v>12/110</v>
      </c>
      <c r="H5026" s="1">
        <v>1650</v>
      </c>
      <c r="I5026" s="1">
        <v>82</v>
      </c>
      <c r="J5026" s="1">
        <v>80</v>
      </c>
      <c r="K5026" s="1" t="s">
        <v>25</v>
      </c>
      <c r="L5026" s="1" t="s">
        <v>2107</v>
      </c>
      <c r="M5026" s="1">
        <v>2009</v>
      </c>
      <c r="N5026" s="1">
        <v>44.271996799999997</v>
      </c>
      <c r="O5026" s="1">
        <v>-81.462444500000004</v>
      </c>
      <c r="Q5026" s="1" t="s">
        <v>3373</v>
      </c>
      <c r="R5026" s="1" t="s">
        <v>22</v>
      </c>
    </row>
    <row r="5027" spans="1:18" hidden="1" x14ac:dyDescent="0.3">
      <c r="A5027" s="1" t="s">
        <v>2941</v>
      </c>
      <c r="B5027" s="1" t="s">
        <v>2941</v>
      </c>
      <c r="C5027" s="1" t="s">
        <v>3371</v>
      </c>
      <c r="D5027" s="1">
        <v>181.5</v>
      </c>
      <c r="E5027" s="1" t="s">
        <v>3385</v>
      </c>
      <c r="F5027" s="1">
        <v>13</v>
      </c>
      <c r="G5027" s="1" t="str">
        <f t="shared" si="188"/>
        <v>13/110</v>
      </c>
      <c r="H5027" s="1">
        <v>1650</v>
      </c>
      <c r="I5027" s="1">
        <v>82</v>
      </c>
      <c r="J5027" s="1">
        <v>80</v>
      </c>
      <c r="K5027" s="1" t="s">
        <v>25</v>
      </c>
      <c r="L5027" s="1" t="s">
        <v>2107</v>
      </c>
      <c r="M5027" s="1">
        <v>2009</v>
      </c>
      <c r="N5027" s="1">
        <v>44.268675199999997</v>
      </c>
      <c r="O5027" s="1">
        <v>-81.456998100000007</v>
      </c>
      <c r="Q5027" s="1" t="s">
        <v>3373</v>
      </c>
      <c r="R5027" s="1" t="s">
        <v>22</v>
      </c>
    </row>
    <row r="5028" spans="1:18" hidden="1" x14ac:dyDescent="0.3">
      <c r="A5028" s="1" t="s">
        <v>2941</v>
      </c>
      <c r="B5028" s="1" t="s">
        <v>2941</v>
      </c>
      <c r="C5028" s="1" t="s">
        <v>3371</v>
      </c>
      <c r="D5028" s="1">
        <v>181.5</v>
      </c>
      <c r="E5028" s="1" t="s">
        <v>3386</v>
      </c>
      <c r="F5028" s="1">
        <v>14</v>
      </c>
      <c r="G5028" s="1" t="str">
        <f t="shared" si="188"/>
        <v>14/110</v>
      </c>
      <c r="H5028" s="1">
        <v>1650</v>
      </c>
      <c r="I5028" s="1">
        <v>82</v>
      </c>
      <c r="J5028" s="1">
        <v>80</v>
      </c>
      <c r="K5028" s="1" t="s">
        <v>25</v>
      </c>
      <c r="L5028" s="1" t="s">
        <v>2107</v>
      </c>
      <c r="M5028" s="1">
        <v>2009</v>
      </c>
      <c r="N5028" s="1">
        <v>44.300082600000003</v>
      </c>
      <c r="O5028" s="1">
        <v>-81.507330199999998</v>
      </c>
      <c r="Q5028" s="1" t="s">
        <v>3373</v>
      </c>
      <c r="R5028" s="1" t="s">
        <v>22</v>
      </c>
    </row>
    <row r="5029" spans="1:18" hidden="1" x14ac:dyDescent="0.3">
      <c r="A5029" s="1" t="s">
        <v>2941</v>
      </c>
      <c r="B5029" s="1" t="s">
        <v>2941</v>
      </c>
      <c r="C5029" s="1" t="s">
        <v>3371</v>
      </c>
      <c r="D5029" s="1">
        <v>181.5</v>
      </c>
      <c r="E5029" s="1" t="s">
        <v>3387</v>
      </c>
      <c r="F5029" s="1">
        <v>15</v>
      </c>
      <c r="G5029" s="1" t="str">
        <f t="shared" si="188"/>
        <v>15/110</v>
      </c>
      <c r="H5029" s="1">
        <v>1650</v>
      </c>
      <c r="I5029" s="1">
        <v>82</v>
      </c>
      <c r="J5029" s="1">
        <v>80</v>
      </c>
      <c r="K5029" s="1" t="s">
        <v>25</v>
      </c>
      <c r="L5029" s="1" t="s">
        <v>2107</v>
      </c>
      <c r="M5029" s="1">
        <v>2009</v>
      </c>
      <c r="N5029" s="1">
        <v>44.299031300000003</v>
      </c>
      <c r="O5029" s="1">
        <v>-81.502393699999999</v>
      </c>
      <c r="Q5029" s="1" t="s">
        <v>3373</v>
      </c>
      <c r="R5029" s="1" t="s">
        <v>22</v>
      </c>
    </row>
    <row r="5030" spans="1:18" hidden="1" x14ac:dyDescent="0.3">
      <c r="A5030" s="1" t="s">
        <v>2941</v>
      </c>
      <c r="B5030" s="1" t="s">
        <v>2941</v>
      </c>
      <c r="C5030" s="1" t="s">
        <v>3371</v>
      </c>
      <c r="D5030" s="1">
        <v>181.5</v>
      </c>
      <c r="E5030" s="1" t="s">
        <v>3388</v>
      </c>
      <c r="F5030" s="1">
        <v>16</v>
      </c>
      <c r="G5030" s="1" t="str">
        <f t="shared" si="188"/>
        <v>16/110</v>
      </c>
      <c r="H5030" s="1">
        <v>1650</v>
      </c>
      <c r="I5030" s="1">
        <v>82</v>
      </c>
      <c r="J5030" s="1">
        <v>80</v>
      </c>
      <c r="K5030" s="1" t="s">
        <v>25</v>
      </c>
      <c r="L5030" s="1" t="s">
        <v>2107</v>
      </c>
      <c r="M5030" s="1">
        <v>2009</v>
      </c>
      <c r="N5030" s="1">
        <v>44.298328298177204</v>
      </c>
      <c r="O5030" s="1">
        <v>-81.497929043045801</v>
      </c>
      <c r="Q5030" s="1" t="s">
        <v>3373</v>
      </c>
      <c r="R5030" s="1" t="s">
        <v>22</v>
      </c>
    </row>
    <row r="5031" spans="1:18" hidden="1" x14ac:dyDescent="0.3">
      <c r="A5031" s="1" t="s">
        <v>2941</v>
      </c>
      <c r="B5031" s="1" t="s">
        <v>2941</v>
      </c>
      <c r="C5031" s="1" t="s">
        <v>3371</v>
      </c>
      <c r="D5031" s="1">
        <v>181.5</v>
      </c>
      <c r="E5031" s="1" t="s">
        <v>3389</v>
      </c>
      <c r="F5031" s="1">
        <v>17</v>
      </c>
      <c r="G5031" s="1" t="str">
        <f t="shared" si="188"/>
        <v>17/110</v>
      </c>
      <c r="H5031" s="1">
        <v>1650</v>
      </c>
      <c r="I5031" s="1">
        <v>82</v>
      </c>
      <c r="J5031" s="1">
        <v>80</v>
      </c>
      <c r="K5031" s="1" t="s">
        <v>25</v>
      </c>
      <c r="L5031" s="1" t="s">
        <v>2107</v>
      </c>
      <c r="M5031" s="1">
        <v>2009</v>
      </c>
      <c r="N5031" s="1">
        <v>44.298042032640197</v>
      </c>
      <c r="O5031" s="1">
        <v>-81.493433641579799</v>
      </c>
      <c r="Q5031" s="1" t="s">
        <v>3373</v>
      </c>
      <c r="R5031" s="1" t="s">
        <v>22</v>
      </c>
    </row>
    <row r="5032" spans="1:18" hidden="1" x14ac:dyDescent="0.3">
      <c r="A5032" s="1" t="s">
        <v>2941</v>
      </c>
      <c r="B5032" s="1" t="s">
        <v>2941</v>
      </c>
      <c r="C5032" s="1" t="s">
        <v>3371</v>
      </c>
      <c r="D5032" s="1">
        <v>181.5</v>
      </c>
      <c r="E5032" s="1" t="s">
        <v>3390</v>
      </c>
      <c r="F5032" s="1">
        <v>18</v>
      </c>
      <c r="G5032" s="1" t="str">
        <f t="shared" si="188"/>
        <v>18/110</v>
      </c>
      <c r="H5032" s="1">
        <v>1650</v>
      </c>
      <c r="I5032" s="1">
        <v>82</v>
      </c>
      <c r="J5032" s="1">
        <v>80</v>
      </c>
      <c r="K5032" s="1" t="s">
        <v>25</v>
      </c>
      <c r="L5032" s="1" t="s">
        <v>2107</v>
      </c>
      <c r="M5032" s="1">
        <v>2009</v>
      </c>
      <c r="N5032" s="1">
        <v>44.293332724454999</v>
      </c>
      <c r="O5032" s="1">
        <v>-81.486663717413094</v>
      </c>
      <c r="Q5032" s="1" t="s">
        <v>3373</v>
      </c>
      <c r="R5032" s="1" t="s">
        <v>22</v>
      </c>
    </row>
    <row r="5033" spans="1:18" hidden="1" x14ac:dyDescent="0.3">
      <c r="A5033" s="1" t="s">
        <v>2941</v>
      </c>
      <c r="B5033" s="1" t="s">
        <v>2941</v>
      </c>
      <c r="C5033" s="1" t="s">
        <v>3371</v>
      </c>
      <c r="D5033" s="1">
        <v>181.5</v>
      </c>
      <c r="E5033" s="1" t="s">
        <v>3391</v>
      </c>
      <c r="F5033" s="1">
        <v>19</v>
      </c>
      <c r="G5033" s="1" t="str">
        <f t="shared" si="188"/>
        <v>19/110</v>
      </c>
      <c r="H5033" s="1">
        <v>1650</v>
      </c>
      <c r="I5033" s="1">
        <v>82</v>
      </c>
      <c r="J5033" s="1">
        <v>80</v>
      </c>
      <c r="K5033" s="1" t="s">
        <v>25</v>
      </c>
      <c r="L5033" s="1" t="s">
        <v>2107</v>
      </c>
      <c r="M5033" s="1">
        <v>2009</v>
      </c>
      <c r="N5033" s="1">
        <v>44.292689330365803</v>
      </c>
      <c r="O5033" s="1">
        <v>-81.481325440963204</v>
      </c>
      <c r="Q5033" s="1" t="s">
        <v>3373</v>
      </c>
      <c r="R5033" s="1" t="s">
        <v>22</v>
      </c>
    </row>
    <row r="5034" spans="1:18" hidden="1" x14ac:dyDescent="0.3">
      <c r="A5034" s="1" t="s">
        <v>2941</v>
      </c>
      <c r="B5034" s="1" t="s">
        <v>2941</v>
      </c>
      <c r="C5034" s="1" t="s">
        <v>3371</v>
      </c>
      <c r="D5034" s="1">
        <v>181.5</v>
      </c>
      <c r="E5034" s="1" t="s">
        <v>3392</v>
      </c>
      <c r="F5034" s="1">
        <v>20</v>
      </c>
      <c r="G5034" s="1" t="str">
        <f t="shared" si="188"/>
        <v>20/110</v>
      </c>
      <c r="H5034" s="1">
        <v>1650</v>
      </c>
      <c r="I5034" s="1">
        <v>82</v>
      </c>
      <c r="J5034" s="1">
        <v>80</v>
      </c>
      <c r="K5034" s="1" t="s">
        <v>25</v>
      </c>
      <c r="L5034" s="1" t="s">
        <v>2107</v>
      </c>
      <c r="M5034" s="1">
        <v>2009</v>
      </c>
      <c r="N5034" s="1">
        <v>44.291360814793599</v>
      </c>
      <c r="O5034" s="1">
        <v>-81.475016642304396</v>
      </c>
      <c r="Q5034" s="1" t="s">
        <v>3373</v>
      </c>
      <c r="R5034" s="1" t="s">
        <v>22</v>
      </c>
    </row>
    <row r="5035" spans="1:18" hidden="1" x14ac:dyDescent="0.3">
      <c r="A5035" s="1" t="s">
        <v>2941</v>
      </c>
      <c r="B5035" s="1" t="s">
        <v>2941</v>
      </c>
      <c r="C5035" s="1" t="s">
        <v>3371</v>
      </c>
      <c r="D5035" s="1">
        <v>181.5</v>
      </c>
      <c r="E5035" s="1" t="s">
        <v>3393</v>
      </c>
      <c r="F5035" s="1">
        <v>21</v>
      </c>
      <c r="G5035" s="1" t="str">
        <f t="shared" si="188"/>
        <v>21/110</v>
      </c>
      <c r="H5035" s="1">
        <v>1650</v>
      </c>
      <c r="I5035" s="1">
        <v>82</v>
      </c>
      <c r="J5035" s="1">
        <v>80</v>
      </c>
      <c r="K5035" s="1" t="s">
        <v>25</v>
      </c>
      <c r="L5035" s="1" t="s">
        <v>2107</v>
      </c>
      <c r="M5035" s="1">
        <v>2009</v>
      </c>
      <c r="N5035" s="1">
        <v>44.288287678475299</v>
      </c>
      <c r="O5035" s="1">
        <v>-81.470659828577396</v>
      </c>
      <c r="Q5035" s="1" t="s">
        <v>3373</v>
      </c>
      <c r="R5035" s="1" t="s">
        <v>22</v>
      </c>
    </row>
    <row r="5036" spans="1:18" hidden="1" x14ac:dyDescent="0.3">
      <c r="A5036" s="1" t="s">
        <v>2941</v>
      </c>
      <c r="B5036" s="1" t="s">
        <v>2941</v>
      </c>
      <c r="C5036" s="1" t="s">
        <v>3371</v>
      </c>
      <c r="D5036" s="1">
        <v>181.5</v>
      </c>
      <c r="E5036" s="1" t="s">
        <v>3394</v>
      </c>
      <c r="F5036" s="1">
        <v>22</v>
      </c>
      <c r="G5036" s="1" t="str">
        <f t="shared" si="188"/>
        <v>22/110</v>
      </c>
      <c r="H5036" s="1">
        <v>1650</v>
      </c>
      <c r="I5036" s="1">
        <v>82</v>
      </c>
      <c r="J5036" s="1">
        <v>80</v>
      </c>
      <c r="K5036" s="1" t="s">
        <v>25</v>
      </c>
      <c r="L5036" s="1" t="s">
        <v>2107</v>
      </c>
      <c r="M5036" s="1">
        <v>2009</v>
      </c>
      <c r="N5036" s="1">
        <v>44.2926347419221</v>
      </c>
      <c r="O5036" s="1">
        <v>-81.4633263238795</v>
      </c>
      <c r="Q5036" s="1" t="s">
        <v>3373</v>
      </c>
      <c r="R5036" s="1" t="s">
        <v>22</v>
      </c>
    </row>
    <row r="5037" spans="1:18" hidden="1" x14ac:dyDescent="0.3">
      <c r="A5037" s="1" t="s">
        <v>2941</v>
      </c>
      <c r="B5037" s="1" t="s">
        <v>2941</v>
      </c>
      <c r="C5037" s="1" t="s">
        <v>3371</v>
      </c>
      <c r="D5037" s="1">
        <v>181.5</v>
      </c>
      <c r="E5037" s="1" t="s">
        <v>3395</v>
      </c>
      <c r="F5037" s="1">
        <v>23</v>
      </c>
      <c r="G5037" s="1" t="str">
        <f t="shared" si="188"/>
        <v>23/110</v>
      </c>
      <c r="H5037" s="1">
        <v>1650</v>
      </c>
      <c r="I5037" s="1">
        <v>82</v>
      </c>
      <c r="J5037" s="1">
        <v>80</v>
      </c>
      <c r="K5037" s="1" t="s">
        <v>25</v>
      </c>
      <c r="L5037" s="1" t="s">
        <v>2107</v>
      </c>
      <c r="M5037" s="1">
        <v>2009</v>
      </c>
      <c r="N5037" s="1">
        <v>44.291373719585899</v>
      </c>
      <c r="O5037" s="1">
        <v>-81.456829072161199</v>
      </c>
      <c r="Q5037" s="1" t="s">
        <v>3373</v>
      </c>
      <c r="R5037" s="1" t="s">
        <v>22</v>
      </c>
    </row>
    <row r="5038" spans="1:18" hidden="1" x14ac:dyDescent="0.3">
      <c r="A5038" s="1" t="s">
        <v>2941</v>
      </c>
      <c r="B5038" s="1" t="s">
        <v>2941</v>
      </c>
      <c r="C5038" s="1" t="s">
        <v>3371</v>
      </c>
      <c r="D5038" s="1">
        <v>181.5</v>
      </c>
      <c r="E5038" s="1" t="s">
        <v>3396</v>
      </c>
      <c r="F5038" s="1">
        <v>24</v>
      </c>
      <c r="G5038" s="1" t="str">
        <f t="shared" si="188"/>
        <v>24/110</v>
      </c>
      <c r="H5038" s="1">
        <v>1650</v>
      </c>
      <c r="I5038" s="1">
        <v>82</v>
      </c>
      <c r="J5038" s="1">
        <v>80</v>
      </c>
      <c r="K5038" s="1" t="s">
        <v>25</v>
      </c>
      <c r="L5038" s="1" t="s">
        <v>2107</v>
      </c>
      <c r="M5038" s="1">
        <v>2009</v>
      </c>
      <c r="N5038" s="1">
        <v>44.286334857863402</v>
      </c>
      <c r="O5038" s="1">
        <v>-81.453563885213597</v>
      </c>
      <c r="Q5038" s="1" t="s">
        <v>3373</v>
      </c>
      <c r="R5038" s="1" t="s">
        <v>22</v>
      </c>
    </row>
    <row r="5039" spans="1:18" hidden="1" x14ac:dyDescent="0.3">
      <c r="A5039" s="1" t="s">
        <v>2941</v>
      </c>
      <c r="B5039" s="1" t="s">
        <v>2941</v>
      </c>
      <c r="C5039" s="1" t="s">
        <v>3371</v>
      </c>
      <c r="D5039" s="1">
        <v>181.5</v>
      </c>
      <c r="E5039" s="1" t="s">
        <v>3397</v>
      </c>
      <c r="F5039" s="1">
        <v>25</v>
      </c>
      <c r="G5039" s="1" t="str">
        <f t="shared" si="188"/>
        <v>25/110</v>
      </c>
      <c r="H5039" s="1">
        <v>1650</v>
      </c>
      <c r="I5039" s="1">
        <v>82</v>
      </c>
      <c r="J5039" s="1">
        <v>80</v>
      </c>
      <c r="K5039" s="1" t="s">
        <v>25</v>
      </c>
      <c r="L5039" s="1" t="s">
        <v>2107</v>
      </c>
      <c r="M5039" s="1">
        <v>2009</v>
      </c>
      <c r="N5039" s="1">
        <v>44.285882098447701</v>
      </c>
      <c r="O5039" s="1">
        <v>-81.448957467320596</v>
      </c>
      <c r="Q5039" s="1" t="s">
        <v>3373</v>
      </c>
      <c r="R5039" s="1" t="s">
        <v>22</v>
      </c>
    </row>
    <row r="5040" spans="1:18" hidden="1" x14ac:dyDescent="0.3">
      <c r="A5040" s="1" t="s">
        <v>2941</v>
      </c>
      <c r="B5040" s="1" t="s">
        <v>2941</v>
      </c>
      <c r="C5040" s="1" t="s">
        <v>3371</v>
      </c>
      <c r="D5040" s="1">
        <v>181.5</v>
      </c>
      <c r="E5040" s="1" t="s">
        <v>3398</v>
      </c>
      <c r="F5040" s="1">
        <v>26</v>
      </c>
      <c r="G5040" s="1" t="str">
        <f t="shared" si="188"/>
        <v>26/110</v>
      </c>
      <c r="H5040" s="1">
        <v>1650</v>
      </c>
      <c r="I5040" s="1">
        <v>82</v>
      </c>
      <c r="J5040" s="1">
        <v>80</v>
      </c>
      <c r="K5040" s="1" t="s">
        <v>25</v>
      </c>
      <c r="L5040" s="1" t="s">
        <v>2107</v>
      </c>
      <c r="M5040" s="1">
        <v>2009</v>
      </c>
      <c r="N5040" s="1">
        <v>44.285710511231997</v>
      </c>
      <c r="O5040" s="1">
        <v>-81.444043021763804</v>
      </c>
      <c r="Q5040" s="1" t="s">
        <v>3373</v>
      </c>
      <c r="R5040" s="1" t="s">
        <v>22</v>
      </c>
    </row>
    <row r="5041" spans="1:18" hidden="1" x14ac:dyDescent="0.3">
      <c r="A5041" s="1" t="s">
        <v>2941</v>
      </c>
      <c r="B5041" s="1" t="s">
        <v>2941</v>
      </c>
      <c r="C5041" s="1" t="s">
        <v>3371</v>
      </c>
      <c r="D5041" s="1">
        <v>181.5</v>
      </c>
      <c r="E5041" s="1" t="s">
        <v>3399</v>
      </c>
      <c r="F5041" s="1">
        <v>27</v>
      </c>
      <c r="G5041" s="1" t="str">
        <f t="shared" si="188"/>
        <v>27/110</v>
      </c>
      <c r="H5041" s="1">
        <v>1650</v>
      </c>
      <c r="I5041" s="1">
        <v>82</v>
      </c>
      <c r="J5041" s="1">
        <v>80</v>
      </c>
      <c r="K5041" s="1" t="s">
        <v>25</v>
      </c>
      <c r="L5041" s="1" t="s">
        <v>2107</v>
      </c>
      <c r="M5041" s="1">
        <v>2009</v>
      </c>
      <c r="N5041" s="1">
        <v>44.277138775768499</v>
      </c>
      <c r="O5041" s="1">
        <v>-81.445871013231596</v>
      </c>
      <c r="Q5041" s="1" t="s">
        <v>3373</v>
      </c>
      <c r="R5041" s="1" t="s">
        <v>22</v>
      </c>
    </row>
    <row r="5042" spans="1:18" hidden="1" x14ac:dyDescent="0.3">
      <c r="A5042" s="1" t="s">
        <v>2941</v>
      </c>
      <c r="B5042" s="1" t="s">
        <v>2941</v>
      </c>
      <c r="C5042" s="1" t="s">
        <v>3371</v>
      </c>
      <c r="D5042" s="1">
        <v>181.5</v>
      </c>
      <c r="E5042" s="1" t="s">
        <v>3400</v>
      </c>
      <c r="F5042" s="1">
        <v>28</v>
      </c>
      <c r="G5042" s="1" t="str">
        <f t="shared" si="188"/>
        <v>28/110</v>
      </c>
      <c r="H5042" s="1">
        <v>1650</v>
      </c>
      <c r="I5042" s="1">
        <v>82</v>
      </c>
      <c r="J5042" s="1">
        <v>80</v>
      </c>
      <c r="K5042" s="1" t="s">
        <v>25</v>
      </c>
      <c r="L5042" s="1" t="s">
        <v>2107</v>
      </c>
      <c r="M5042" s="1">
        <v>2009</v>
      </c>
      <c r="N5042" s="1">
        <v>44.277324902532101</v>
      </c>
      <c r="O5042" s="1">
        <v>-81.440314087627002</v>
      </c>
      <c r="Q5042" s="1" t="s">
        <v>3373</v>
      </c>
      <c r="R5042" s="1" t="s">
        <v>22</v>
      </c>
    </row>
    <row r="5043" spans="1:18" hidden="1" x14ac:dyDescent="0.3">
      <c r="A5043" s="1" t="s">
        <v>2941</v>
      </c>
      <c r="B5043" s="1" t="s">
        <v>2941</v>
      </c>
      <c r="C5043" s="1" t="s">
        <v>3371</v>
      </c>
      <c r="D5043" s="1">
        <v>181.5</v>
      </c>
      <c r="E5043" s="1" t="s">
        <v>3401</v>
      </c>
      <c r="F5043" s="1">
        <v>29</v>
      </c>
      <c r="G5043" s="1" t="str">
        <f t="shared" si="188"/>
        <v>29/110</v>
      </c>
      <c r="H5043" s="1">
        <v>1650</v>
      </c>
      <c r="I5043" s="1">
        <v>82</v>
      </c>
      <c r="J5043" s="1">
        <v>80</v>
      </c>
      <c r="K5043" s="1" t="s">
        <v>25</v>
      </c>
      <c r="L5043" s="1" t="s">
        <v>2107</v>
      </c>
      <c r="M5043" s="1">
        <v>2009</v>
      </c>
      <c r="N5043" s="1">
        <v>44.277409506269997</v>
      </c>
      <c r="O5043" s="1">
        <v>-81.433202891524999</v>
      </c>
      <c r="Q5043" s="1" t="s">
        <v>3373</v>
      </c>
      <c r="R5043" s="1" t="s">
        <v>22</v>
      </c>
    </row>
    <row r="5044" spans="1:18" hidden="1" x14ac:dyDescent="0.3">
      <c r="A5044" s="1" t="s">
        <v>2941</v>
      </c>
      <c r="B5044" s="1" t="s">
        <v>2941</v>
      </c>
      <c r="C5044" s="1" t="s">
        <v>3371</v>
      </c>
      <c r="D5044" s="1">
        <v>181.5</v>
      </c>
      <c r="E5044" s="1" t="s">
        <v>3402</v>
      </c>
      <c r="F5044" s="1">
        <v>30</v>
      </c>
      <c r="G5044" s="1" t="str">
        <f t="shared" si="188"/>
        <v>30/110</v>
      </c>
      <c r="H5044" s="1">
        <v>1650</v>
      </c>
      <c r="I5044" s="1">
        <v>82</v>
      </c>
      <c r="J5044" s="1">
        <v>80</v>
      </c>
      <c r="K5044" s="1" t="s">
        <v>25</v>
      </c>
      <c r="L5044" s="1" t="s">
        <v>2107</v>
      </c>
      <c r="M5044" s="1">
        <v>2009</v>
      </c>
      <c r="N5044" s="1">
        <v>44.2814227</v>
      </c>
      <c r="O5044" s="1">
        <v>-81.433912800000002</v>
      </c>
      <c r="Q5044" s="1" t="s">
        <v>3373</v>
      </c>
      <c r="R5044" s="1" t="s">
        <v>22</v>
      </c>
    </row>
    <row r="5045" spans="1:18" hidden="1" x14ac:dyDescent="0.3">
      <c r="A5045" s="1" t="s">
        <v>2941</v>
      </c>
      <c r="B5045" s="1" t="s">
        <v>2941</v>
      </c>
      <c r="C5045" s="1" t="s">
        <v>3371</v>
      </c>
      <c r="D5045" s="1">
        <v>181.5</v>
      </c>
      <c r="E5045" s="1" t="s">
        <v>3403</v>
      </c>
      <c r="F5045" s="1">
        <v>31</v>
      </c>
      <c r="G5045" s="1" t="str">
        <f t="shared" si="188"/>
        <v>31/110</v>
      </c>
      <c r="H5045" s="1">
        <v>1650</v>
      </c>
      <c r="I5045" s="1">
        <v>82</v>
      </c>
      <c r="J5045" s="1">
        <v>80</v>
      </c>
      <c r="K5045" s="1" t="s">
        <v>25</v>
      </c>
      <c r="L5045" s="1" t="s">
        <v>2107</v>
      </c>
      <c r="M5045" s="1">
        <v>2009</v>
      </c>
      <c r="N5045" s="1">
        <v>44.277799078007398</v>
      </c>
      <c r="O5045" s="1">
        <v>-81.427988510594204</v>
      </c>
      <c r="Q5045" s="1" t="s">
        <v>3373</v>
      </c>
      <c r="R5045" s="1" t="s">
        <v>22</v>
      </c>
    </row>
    <row r="5046" spans="1:18" hidden="1" x14ac:dyDescent="0.3">
      <c r="A5046" s="1" t="s">
        <v>2941</v>
      </c>
      <c r="B5046" s="1" t="s">
        <v>2941</v>
      </c>
      <c r="C5046" s="1" t="s">
        <v>3371</v>
      </c>
      <c r="D5046" s="1">
        <v>181.5</v>
      </c>
      <c r="E5046" s="1" t="s">
        <v>3404</v>
      </c>
      <c r="F5046" s="1">
        <v>32</v>
      </c>
      <c r="G5046" s="1" t="str">
        <f t="shared" si="188"/>
        <v>32/110</v>
      </c>
      <c r="H5046" s="1">
        <v>1650</v>
      </c>
      <c r="I5046" s="1">
        <v>82</v>
      </c>
      <c r="J5046" s="1">
        <v>80</v>
      </c>
      <c r="K5046" s="1" t="s">
        <v>25</v>
      </c>
      <c r="L5046" s="1" t="s">
        <v>2107</v>
      </c>
      <c r="M5046" s="1">
        <v>2009</v>
      </c>
      <c r="N5046" s="1">
        <v>44.2775586921749</v>
      </c>
      <c r="O5046" s="1">
        <v>-81.423866398754697</v>
      </c>
      <c r="Q5046" s="1" t="s">
        <v>3373</v>
      </c>
      <c r="R5046" s="1" t="s">
        <v>22</v>
      </c>
    </row>
    <row r="5047" spans="1:18" hidden="1" x14ac:dyDescent="0.3">
      <c r="A5047" s="1" t="s">
        <v>2941</v>
      </c>
      <c r="B5047" s="1" t="s">
        <v>2941</v>
      </c>
      <c r="C5047" s="1" t="s">
        <v>3371</v>
      </c>
      <c r="D5047" s="1">
        <v>181.5</v>
      </c>
      <c r="E5047" s="1" t="s">
        <v>3405</v>
      </c>
      <c r="F5047" s="1">
        <v>33</v>
      </c>
      <c r="G5047" s="1" t="str">
        <f t="shared" ref="G5047:G5078" si="189">F5047&amp;"/"&amp;110</f>
        <v>33/110</v>
      </c>
      <c r="H5047" s="1">
        <v>1650</v>
      </c>
      <c r="I5047" s="1">
        <v>82</v>
      </c>
      <c r="J5047" s="1">
        <v>80</v>
      </c>
      <c r="K5047" s="1" t="s">
        <v>25</v>
      </c>
      <c r="L5047" s="1" t="s">
        <v>2107</v>
      </c>
      <c r="M5047" s="1">
        <v>2009</v>
      </c>
      <c r="N5047" s="1">
        <v>44.287084444823797</v>
      </c>
      <c r="O5047" s="1">
        <v>-81.419762585846698</v>
      </c>
      <c r="Q5047" s="1" t="s">
        <v>3373</v>
      </c>
      <c r="R5047" s="1" t="s">
        <v>22</v>
      </c>
    </row>
    <row r="5048" spans="1:18" hidden="1" x14ac:dyDescent="0.3">
      <c r="A5048" s="1" t="s">
        <v>2941</v>
      </c>
      <c r="B5048" s="1" t="s">
        <v>2941</v>
      </c>
      <c r="C5048" s="1" t="s">
        <v>3371</v>
      </c>
      <c r="D5048" s="1">
        <v>181.5</v>
      </c>
      <c r="E5048" s="1" t="s">
        <v>3406</v>
      </c>
      <c r="F5048" s="1">
        <v>34</v>
      </c>
      <c r="G5048" s="1" t="str">
        <f t="shared" si="189"/>
        <v>34/110</v>
      </c>
      <c r="H5048" s="1">
        <v>1650</v>
      </c>
      <c r="I5048" s="1">
        <v>82</v>
      </c>
      <c r="J5048" s="1">
        <v>80</v>
      </c>
      <c r="K5048" s="1" t="s">
        <v>25</v>
      </c>
      <c r="L5048" s="1" t="s">
        <v>2107</v>
      </c>
      <c r="M5048" s="1">
        <v>2009</v>
      </c>
      <c r="N5048" s="1">
        <v>44.312574915883097</v>
      </c>
      <c r="O5048" s="1">
        <v>-81.521600567477407</v>
      </c>
      <c r="Q5048" s="1" t="s">
        <v>3373</v>
      </c>
      <c r="R5048" s="1" t="s">
        <v>22</v>
      </c>
    </row>
    <row r="5049" spans="1:18" hidden="1" x14ac:dyDescent="0.3">
      <c r="A5049" s="1" t="s">
        <v>2941</v>
      </c>
      <c r="B5049" s="1" t="s">
        <v>2941</v>
      </c>
      <c r="C5049" s="1" t="s">
        <v>3371</v>
      </c>
      <c r="D5049" s="1">
        <v>181.5</v>
      </c>
      <c r="E5049" s="1" t="s">
        <v>3407</v>
      </c>
      <c r="F5049" s="1">
        <v>35</v>
      </c>
      <c r="G5049" s="1" t="str">
        <f t="shared" si="189"/>
        <v>35/110</v>
      </c>
      <c r="H5049" s="1">
        <v>1650</v>
      </c>
      <c r="I5049" s="1">
        <v>82</v>
      </c>
      <c r="J5049" s="1">
        <v>80</v>
      </c>
      <c r="K5049" s="1" t="s">
        <v>25</v>
      </c>
      <c r="L5049" s="1" t="s">
        <v>2107</v>
      </c>
      <c r="M5049" s="1">
        <v>2009</v>
      </c>
      <c r="N5049" s="1">
        <v>44.312709095845499</v>
      </c>
      <c r="O5049" s="1">
        <v>-81.518394695836506</v>
      </c>
      <c r="Q5049" s="1" t="s">
        <v>3373</v>
      </c>
      <c r="R5049" s="1" t="s">
        <v>22</v>
      </c>
    </row>
    <row r="5050" spans="1:18" hidden="1" x14ac:dyDescent="0.3">
      <c r="A5050" s="1" t="s">
        <v>2941</v>
      </c>
      <c r="B5050" s="1" t="s">
        <v>2941</v>
      </c>
      <c r="C5050" s="1" t="s">
        <v>3371</v>
      </c>
      <c r="D5050" s="1">
        <v>181.5</v>
      </c>
      <c r="E5050" s="1" t="s">
        <v>3408</v>
      </c>
      <c r="F5050" s="1">
        <v>36</v>
      </c>
      <c r="G5050" s="1" t="str">
        <f t="shared" si="189"/>
        <v>36/110</v>
      </c>
      <c r="H5050" s="1">
        <v>1650</v>
      </c>
      <c r="I5050" s="1">
        <v>82</v>
      </c>
      <c r="J5050" s="1">
        <v>80</v>
      </c>
      <c r="K5050" s="1" t="s">
        <v>25</v>
      </c>
      <c r="L5050" s="1" t="s">
        <v>2107</v>
      </c>
      <c r="M5050" s="1">
        <v>2009</v>
      </c>
      <c r="N5050" s="1">
        <v>44.3128006255765</v>
      </c>
      <c r="O5050" s="1">
        <v>-81.5156323736947</v>
      </c>
      <c r="Q5050" s="1" t="s">
        <v>3373</v>
      </c>
      <c r="R5050" s="1" t="s">
        <v>22</v>
      </c>
    </row>
    <row r="5051" spans="1:18" hidden="1" x14ac:dyDescent="0.3">
      <c r="A5051" s="1" t="s">
        <v>2941</v>
      </c>
      <c r="B5051" s="1" t="s">
        <v>2941</v>
      </c>
      <c r="C5051" s="1" t="s">
        <v>3371</v>
      </c>
      <c r="D5051" s="1">
        <v>181.5</v>
      </c>
      <c r="E5051" s="1" t="s">
        <v>3409</v>
      </c>
      <c r="F5051" s="1">
        <v>37</v>
      </c>
      <c r="G5051" s="1" t="str">
        <f t="shared" si="189"/>
        <v>37/110</v>
      </c>
      <c r="H5051" s="1">
        <v>1650</v>
      </c>
      <c r="I5051" s="1">
        <v>82</v>
      </c>
      <c r="J5051" s="1">
        <v>80</v>
      </c>
      <c r="K5051" s="1" t="s">
        <v>25</v>
      </c>
      <c r="L5051" s="1" t="s">
        <v>2107</v>
      </c>
      <c r="M5051" s="1">
        <v>2009</v>
      </c>
      <c r="N5051" s="1">
        <v>44.311305142747997</v>
      </c>
      <c r="O5051" s="1">
        <v>-81.511626626387496</v>
      </c>
      <c r="Q5051" s="1" t="s">
        <v>3373</v>
      </c>
      <c r="R5051" s="1" t="s">
        <v>22</v>
      </c>
    </row>
    <row r="5052" spans="1:18" hidden="1" x14ac:dyDescent="0.3">
      <c r="A5052" s="1" t="s">
        <v>2941</v>
      </c>
      <c r="B5052" s="1" t="s">
        <v>2941</v>
      </c>
      <c r="C5052" s="1" t="s">
        <v>3371</v>
      </c>
      <c r="D5052" s="1">
        <v>181.5</v>
      </c>
      <c r="E5052" s="1" t="s">
        <v>3410</v>
      </c>
      <c r="F5052" s="1">
        <v>38</v>
      </c>
      <c r="G5052" s="1" t="str">
        <f t="shared" si="189"/>
        <v>38/110</v>
      </c>
      <c r="H5052" s="1">
        <v>1650</v>
      </c>
      <c r="I5052" s="1">
        <v>82</v>
      </c>
      <c r="J5052" s="1">
        <v>80</v>
      </c>
      <c r="K5052" s="1" t="s">
        <v>25</v>
      </c>
      <c r="L5052" s="1" t="s">
        <v>2107</v>
      </c>
      <c r="M5052" s="1">
        <v>2009</v>
      </c>
      <c r="N5052" s="1">
        <v>44.3080655101678</v>
      </c>
      <c r="O5052" s="1">
        <v>-81.507931183944393</v>
      </c>
      <c r="Q5052" s="1" t="s">
        <v>3373</v>
      </c>
      <c r="R5052" s="1" t="s">
        <v>22</v>
      </c>
    </row>
    <row r="5053" spans="1:18" hidden="1" x14ac:dyDescent="0.3">
      <c r="A5053" s="1" t="s">
        <v>2941</v>
      </c>
      <c r="B5053" s="1" t="s">
        <v>2941</v>
      </c>
      <c r="C5053" s="1" t="s">
        <v>3371</v>
      </c>
      <c r="D5053" s="1">
        <v>181.5</v>
      </c>
      <c r="E5053" s="1" t="s">
        <v>3411</v>
      </c>
      <c r="F5053" s="1">
        <v>39</v>
      </c>
      <c r="G5053" s="1" t="str">
        <f t="shared" si="189"/>
        <v>39/110</v>
      </c>
      <c r="H5053" s="1">
        <v>1650</v>
      </c>
      <c r="I5053" s="1">
        <v>82</v>
      </c>
      <c r="J5053" s="1">
        <v>80</v>
      </c>
      <c r="K5053" s="1" t="s">
        <v>25</v>
      </c>
      <c r="L5053" s="1" t="s">
        <v>2107</v>
      </c>
      <c r="M5053" s="1">
        <v>2009</v>
      </c>
      <c r="N5053" s="1">
        <v>44.306800037715199</v>
      </c>
      <c r="O5053" s="1">
        <v>-81.503351774984594</v>
      </c>
      <c r="Q5053" s="1" t="s">
        <v>3373</v>
      </c>
      <c r="R5053" s="1" t="s">
        <v>22</v>
      </c>
    </row>
    <row r="5054" spans="1:18" hidden="1" x14ac:dyDescent="0.3">
      <c r="A5054" s="1" t="s">
        <v>2941</v>
      </c>
      <c r="B5054" s="1" t="s">
        <v>2941</v>
      </c>
      <c r="C5054" s="1" t="s">
        <v>3371</v>
      </c>
      <c r="D5054" s="1">
        <v>181.5</v>
      </c>
      <c r="E5054" s="1" t="s">
        <v>3412</v>
      </c>
      <c r="F5054" s="1">
        <v>40</v>
      </c>
      <c r="G5054" s="1" t="str">
        <f t="shared" si="189"/>
        <v>40/110</v>
      </c>
      <c r="H5054" s="1">
        <v>1650</v>
      </c>
      <c r="I5054" s="1">
        <v>82</v>
      </c>
      <c r="J5054" s="1">
        <v>80</v>
      </c>
      <c r="K5054" s="1" t="s">
        <v>25</v>
      </c>
      <c r="L5054" s="1" t="s">
        <v>2107</v>
      </c>
      <c r="M5054" s="1">
        <v>2009</v>
      </c>
      <c r="N5054" s="1">
        <v>44.306161843553198</v>
      </c>
      <c r="O5054" s="1">
        <v>-81.497880629310799</v>
      </c>
      <c r="Q5054" s="1" t="s">
        <v>3373</v>
      </c>
      <c r="R5054" s="1" t="s">
        <v>22</v>
      </c>
    </row>
    <row r="5055" spans="1:18" hidden="1" x14ac:dyDescent="0.3">
      <c r="A5055" s="1" t="s">
        <v>2941</v>
      </c>
      <c r="B5055" s="1" t="s">
        <v>2941</v>
      </c>
      <c r="C5055" s="1" t="s">
        <v>3371</v>
      </c>
      <c r="D5055" s="1">
        <v>181.5</v>
      </c>
      <c r="E5055" s="1" t="s">
        <v>3413</v>
      </c>
      <c r="F5055" s="1">
        <v>41</v>
      </c>
      <c r="G5055" s="1" t="str">
        <f t="shared" si="189"/>
        <v>41/110</v>
      </c>
      <c r="H5055" s="1">
        <v>1650</v>
      </c>
      <c r="I5055" s="1">
        <v>82</v>
      </c>
      <c r="J5055" s="1">
        <v>80</v>
      </c>
      <c r="K5055" s="1" t="s">
        <v>25</v>
      </c>
      <c r="L5055" s="1" t="s">
        <v>2107</v>
      </c>
      <c r="M5055" s="1">
        <v>2009</v>
      </c>
      <c r="N5055" s="1">
        <v>44.328476883018403</v>
      </c>
      <c r="O5055" s="1">
        <v>-81.529782534214107</v>
      </c>
      <c r="Q5055" s="1" t="s">
        <v>3373</v>
      </c>
      <c r="R5055" s="1" t="s">
        <v>22</v>
      </c>
    </row>
    <row r="5056" spans="1:18" hidden="1" x14ac:dyDescent="0.3">
      <c r="A5056" s="1" t="s">
        <v>2941</v>
      </c>
      <c r="B5056" s="1" t="s">
        <v>2941</v>
      </c>
      <c r="C5056" s="1" t="s">
        <v>3371</v>
      </c>
      <c r="D5056" s="1">
        <v>181.5</v>
      </c>
      <c r="E5056" s="1" t="s">
        <v>3414</v>
      </c>
      <c r="F5056" s="1">
        <v>42</v>
      </c>
      <c r="G5056" s="1" t="str">
        <f t="shared" si="189"/>
        <v>42/110</v>
      </c>
      <c r="H5056" s="1">
        <v>1650</v>
      </c>
      <c r="I5056" s="1">
        <v>82</v>
      </c>
      <c r="J5056" s="1">
        <v>80</v>
      </c>
      <c r="K5056" s="1" t="s">
        <v>25</v>
      </c>
      <c r="L5056" s="1" t="s">
        <v>2107</v>
      </c>
      <c r="M5056" s="1">
        <v>2009</v>
      </c>
      <c r="N5056" s="1">
        <v>44.328646740285699</v>
      </c>
      <c r="O5056" s="1">
        <v>-81.527446935533902</v>
      </c>
      <c r="Q5056" s="1" t="s">
        <v>3373</v>
      </c>
      <c r="R5056" s="1" t="s">
        <v>22</v>
      </c>
    </row>
    <row r="5057" spans="1:18" hidden="1" x14ac:dyDescent="0.3">
      <c r="A5057" s="1" t="s">
        <v>2941</v>
      </c>
      <c r="B5057" s="1" t="s">
        <v>2941</v>
      </c>
      <c r="C5057" s="1" t="s">
        <v>3371</v>
      </c>
      <c r="D5057" s="1">
        <v>181.5</v>
      </c>
      <c r="E5057" s="1" t="s">
        <v>3415</v>
      </c>
      <c r="F5057" s="1">
        <v>43</v>
      </c>
      <c r="G5057" s="1" t="str">
        <f t="shared" si="189"/>
        <v>43/110</v>
      </c>
      <c r="H5057" s="1">
        <v>1650</v>
      </c>
      <c r="I5057" s="1">
        <v>82</v>
      </c>
      <c r="J5057" s="1">
        <v>80</v>
      </c>
      <c r="K5057" s="1" t="s">
        <v>25</v>
      </c>
      <c r="L5057" s="1" t="s">
        <v>2107</v>
      </c>
      <c r="M5057" s="1">
        <v>2009</v>
      </c>
      <c r="N5057" s="1">
        <v>44.332341376602301</v>
      </c>
      <c r="O5057" s="1">
        <v>-81.526693845622304</v>
      </c>
      <c r="Q5057" s="1" t="s">
        <v>3373</v>
      </c>
      <c r="R5057" s="1" t="s">
        <v>22</v>
      </c>
    </row>
    <row r="5058" spans="1:18" hidden="1" x14ac:dyDescent="0.3">
      <c r="A5058" s="1" t="s">
        <v>2941</v>
      </c>
      <c r="B5058" s="1" t="s">
        <v>2941</v>
      </c>
      <c r="C5058" s="1" t="s">
        <v>3371</v>
      </c>
      <c r="D5058" s="1">
        <v>181.5</v>
      </c>
      <c r="E5058" s="1" t="s">
        <v>3416</v>
      </c>
      <c r="F5058" s="1">
        <v>44</v>
      </c>
      <c r="G5058" s="1" t="str">
        <f t="shared" si="189"/>
        <v>44/110</v>
      </c>
      <c r="H5058" s="1">
        <v>1650</v>
      </c>
      <c r="I5058" s="1">
        <v>82</v>
      </c>
      <c r="J5058" s="1">
        <v>80</v>
      </c>
      <c r="K5058" s="1" t="s">
        <v>25</v>
      </c>
      <c r="L5058" s="1" t="s">
        <v>2107</v>
      </c>
      <c r="M5058" s="1">
        <v>2009</v>
      </c>
      <c r="N5058" s="1">
        <v>44.332370034272699</v>
      </c>
      <c r="O5058" s="1">
        <v>-81.524398312193398</v>
      </c>
      <c r="Q5058" s="1" t="s">
        <v>3373</v>
      </c>
      <c r="R5058" s="1" t="s">
        <v>22</v>
      </c>
    </row>
    <row r="5059" spans="1:18" hidden="1" x14ac:dyDescent="0.3">
      <c r="A5059" s="1" t="s">
        <v>2941</v>
      </c>
      <c r="B5059" s="1" t="s">
        <v>2941</v>
      </c>
      <c r="C5059" s="1" t="s">
        <v>3371</v>
      </c>
      <c r="D5059" s="1">
        <v>181.5</v>
      </c>
      <c r="E5059" s="1" t="s">
        <v>3417</v>
      </c>
      <c r="F5059" s="1">
        <v>45</v>
      </c>
      <c r="G5059" s="1" t="str">
        <f t="shared" si="189"/>
        <v>45/110</v>
      </c>
      <c r="H5059" s="1">
        <v>1650</v>
      </c>
      <c r="I5059" s="1">
        <v>82</v>
      </c>
      <c r="J5059" s="1">
        <v>80</v>
      </c>
      <c r="K5059" s="1" t="s">
        <v>25</v>
      </c>
      <c r="L5059" s="1" t="s">
        <v>2107</v>
      </c>
      <c r="M5059" s="1">
        <v>2009</v>
      </c>
      <c r="N5059" s="1">
        <v>44.320767194039497</v>
      </c>
      <c r="O5059" s="1">
        <v>-81.499976981217898</v>
      </c>
      <c r="Q5059" s="1" t="s">
        <v>3373</v>
      </c>
      <c r="R5059" s="1" t="s">
        <v>22</v>
      </c>
    </row>
    <row r="5060" spans="1:18" hidden="1" x14ac:dyDescent="0.3">
      <c r="A5060" s="1" t="s">
        <v>2941</v>
      </c>
      <c r="B5060" s="1" t="s">
        <v>2941</v>
      </c>
      <c r="C5060" s="1" t="s">
        <v>3371</v>
      </c>
      <c r="D5060" s="1">
        <v>181.5</v>
      </c>
      <c r="E5060" s="1" t="s">
        <v>3418</v>
      </c>
      <c r="F5060" s="1">
        <v>46</v>
      </c>
      <c r="G5060" s="1" t="str">
        <f t="shared" si="189"/>
        <v>46/110</v>
      </c>
      <c r="H5060" s="1">
        <v>1650</v>
      </c>
      <c r="I5060" s="1">
        <v>82</v>
      </c>
      <c r="J5060" s="1">
        <v>80</v>
      </c>
      <c r="K5060" s="1" t="s">
        <v>25</v>
      </c>
      <c r="L5060" s="1" t="s">
        <v>2107</v>
      </c>
      <c r="M5060" s="1">
        <v>2009</v>
      </c>
      <c r="N5060" s="1">
        <v>44.315961884486399</v>
      </c>
      <c r="O5060" s="1">
        <v>-81.497846078513803</v>
      </c>
      <c r="Q5060" s="1" t="s">
        <v>3373</v>
      </c>
      <c r="R5060" s="1" t="s">
        <v>22</v>
      </c>
    </row>
    <row r="5061" spans="1:18" hidden="1" x14ac:dyDescent="0.3">
      <c r="A5061" s="1" t="s">
        <v>2941</v>
      </c>
      <c r="B5061" s="1" t="s">
        <v>2941</v>
      </c>
      <c r="C5061" s="1" t="s">
        <v>3371</v>
      </c>
      <c r="D5061" s="1">
        <v>181.5</v>
      </c>
      <c r="E5061" s="1" t="s">
        <v>3419</v>
      </c>
      <c r="F5061" s="1">
        <v>47</v>
      </c>
      <c r="G5061" s="1" t="str">
        <f t="shared" si="189"/>
        <v>47/110</v>
      </c>
      <c r="H5061" s="1">
        <v>1650</v>
      </c>
      <c r="I5061" s="1">
        <v>82</v>
      </c>
      <c r="J5061" s="1">
        <v>80</v>
      </c>
      <c r="K5061" s="1" t="s">
        <v>25</v>
      </c>
      <c r="L5061" s="1" t="s">
        <v>2107</v>
      </c>
      <c r="M5061" s="1">
        <v>2009</v>
      </c>
      <c r="N5061" s="1">
        <v>44.315812393983698</v>
      </c>
      <c r="O5061" s="1">
        <v>-81.492862954627498</v>
      </c>
      <c r="Q5061" s="1" t="s">
        <v>3373</v>
      </c>
      <c r="R5061" s="1" t="s">
        <v>22</v>
      </c>
    </row>
    <row r="5062" spans="1:18" hidden="1" x14ac:dyDescent="0.3">
      <c r="A5062" s="1" t="s">
        <v>2941</v>
      </c>
      <c r="B5062" s="1" t="s">
        <v>2941</v>
      </c>
      <c r="C5062" s="1" t="s">
        <v>3371</v>
      </c>
      <c r="D5062" s="1">
        <v>181.5</v>
      </c>
      <c r="E5062" s="1" t="s">
        <v>3420</v>
      </c>
      <c r="F5062" s="1">
        <v>48</v>
      </c>
      <c r="G5062" s="1" t="str">
        <f t="shared" si="189"/>
        <v>48/110</v>
      </c>
      <c r="H5062" s="1">
        <v>1650</v>
      </c>
      <c r="I5062" s="1">
        <v>82</v>
      </c>
      <c r="J5062" s="1">
        <v>80</v>
      </c>
      <c r="K5062" s="1" t="s">
        <v>25</v>
      </c>
      <c r="L5062" s="1" t="s">
        <v>2107</v>
      </c>
      <c r="M5062" s="1">
        <v>2009</v>
      </c>
      <c r="N5062" s="1">
        <v>44.3158051582787</v>
      </c>
      <c r="O5062" s="1">
        <v>-81.488215708427902</v>
      </c>
      <c r="Q5062" s="1" t="s">
        <v>3373</v>
      </c>
      <c r="R5062" s="1" t="s">
        <v>22</v>
      </c>
    </row>
    <row r="5063" spans="1:18" hidden="1" x14ac:dyDescent="0.3">
      <c r="A5063" s="1" t="s">
        <v>2941</v>
      </c>
      <c r="B5063" s="1" t="s">
        <v>2941</v>
      </c>
      <c r="C5063" s="1" t="s">
        <v>3371</v>
      </c>
      <c r="D5063" s="1">
        <v>181.5</v>
      </c>
      <c r="E5063" s="1" t="s">
        <v>3421</v>
      </c>
      <c r="F5063" s="1">
        <v>49</v>
      </c>
      <c r="G5063" s="1" t="str">
        <f t="shared" si="189"/>
        <v>49/110</v>
      </c>
      <c r="H5063" s="1">
        <v>1650</v>
      </c>
      <c r="I5063" s="1">
        <v>82</v>
      </c>
      <c r="J5063" s="1">
        <v>80</v>
      </c>
      <c r="K5063" s="1" t="s">
        <v>25</v>
      </c>
      <c r="L5063" s="1" t="s">
        <v>2107</v>
      </c>
      <c r="M5063" s="1">
        <v>2009</v>
      </c>
      <c r="N5063" s="1">
        <v>44.315582126801502</v>
      </c>
      <c r="O5063" s="1">
        <v>-81.472076611666907</v>
      </c>
      <c r="Q5063" s="1" t="s">
        <v>3373</v>
      </c>
      <c r="R5063" s="1" t="s">
        <v>22</v>
      </c>
    </row>
    <row r="5064" spans="1:18" hidden="1" x14ac:dyDescent="0.3">
      <c r="A5064" s="1" t="s">
        <v>2941</v>
      </c>
      <c r="B5064" s="1" t="s">
        <v>2941</v>
      </c>
      <c r="C5064" s="1" t="s">
        <v>3371</v>
      </c>
      <c r="D5064" s="1">
        <v>181.5</v>
      </c>
      <c r="E5064" s="1" t="s">
        <v>3422</v>
      </c>
      <c r="F5064" s="1">
        <v>50</v>
      </c>
      <c r="G5064" s="1" t="str">
        <f t="shared" si="189"/>
        <v>50/110</v>
      </c>
      <c r="H5064" s="1">
        <v>1650</v>
      </c>
      <c r="I5064" s="1">
        <v>82</v>
      </c>
      <c r="J5064" s="1">
        <v>80</v>
      </c>
      <c r="K5064" s="1" t="s">
        <v>25</v>
      </c>
      <c r="L5064" s="1" t="s">
        <v>2107</v>
      </c>
      <c r="M5064" s="1">
        <v>2009</v>
      </c>
      <c r="N5064" s="1">
        <v>44.312528878337098</v>
      </c>
      <c r="O5064" s="1">
        <v>-81.467930139452704</v>
      </c>
      <c r="Q5064" s="1" t="s">
        <v>3373</v>
      </c>
      <c r="R5064" s="1" t="s">
        <v>22</v>
      </c>
    </row>
    <row r="5065" spans="1:18" hidden="1" x14ac:dyDescent="0.3">
      <c r="A5065" s="1" t="s">
        <v>2941</v>
      </c>
      <c r="B5065" s="1" t="s">
        <v>2941</v>
      </c>
      <c r="C5065" s="1" t="s">
        <v>3371</v>
      </c>
      <c r="D5065" s="1">
        <v>181.5</v>
      </c>
      <c r="E5065" s="1" t="s">
        <v>3423</v>
      </c>
      <c r="F5065" s="1">
        <v>51</v>
      </c>
      <c r="G5065" s="1" t="str">
        <f t="shared" si="189"/>
        <v>51/110</v>
      </c>
      <c r="H5065" s="1">
        <v>1650</v>
      </c>
      <c r="I5065" s="1">
        <v>82</v>
      </c>
      <c r="J5065" s="1">
        <v>80</v>
      </c>
      <c r="K5065" s="1" t="s">
        <v>25</v>
      </c>
      <c r="L5065" s="1" t="s">
        <v>2107</v>
      </c>
      <c r="M5065" s="1">
        <v>2009</v>
      </c>
      <c r="N5065" s="1">
        <v>44.312670211817398</v>
      </c>
      <c r="O5065" s="1">
        <v>-81.463703803677106</v>
      </c>
      <c r="Q5065" s="1" t="s">
        <v>3373</v>
      </c>
      <c r="R5065" s="1" t="s">
        <v>22</v>
      </c>
    </row>
    <row r="5066" spans="1:18" hidden="1" x14ac:dyDescent="0.3">
      <c r="A5066" s="1" t="s">
        <v>2941</v>
      </c>
      <c r="B5066" s="1" t="s">
        <v>2941</v>
      </c>
      <c r="C5066" s="1" t="s">
        <v>3371</v>
      </c>
      <c r="D5066" s="1">
        <v>181.5</v>
      </c>
      <c r="E5066" s="1" t="s">
        <v>3424</v>
      </c>
      <c r="F5066" s="1">
        <v>52</v>
      </c>
      <c r="G5066" s="1" t="str">
        <f t="shared" si="189"/>
        <v>52/110</v>
      </c>
      <c r="H5066" s="1">
        <v>1650</v>
      </c>
      <c r="I5066" s="1">
        <v>82</v>
      </c>
      <c r="J5066" s="1">
        <v>80</v>
      </c>
      <c r="K5066" s="1" t="s">
        <v>25</v>
      </c>
      <c r="L5066" s="1" t="s">
        <v>2107</v>
      </c>
      <c r="M5066" s="1">
        <v>2009</v>
      </c>
      <c r="N5066" s="1">
        <v>44.312901480495803</v>
      </c>
      <c r="O5066" s="1">
        <v>-81.459831762659306</v>
      </c>
      <c r="Q5066" s="1" t="s">
        <v>3373</v>
      </c>
      <c r="R5066" s="1" t="s">
        <v>22</v>
      </c>
    </row>
    <row r="5067" spans="1:18" hidden="1" x14ac:dyDescent="0.3">
      <c r="A5067" s="1" t="s">
        <v>2941</v>
      </c>
      <c r="B5067" s="1" t="s">
        <v>2941</v>
      </c>
      <c r="C5067" s="1" t="s">
        <v>3371</v>
      </c>
      <c r="D5067" s="1">
        <v>181.5</v>
      </c>
      <c r="E5067" s="1" t="s">
        <v>3425</v>
      </c>
      <c r="F5067" s="1">
        <v>53</v>
      </c>
      <c r="G5067" s="1" t="str">
        <f t="shared" si="189"/>
        <v>53/110</v>
      </c>
      <c r="H5067" s="1">
        <v>1650</v>
      </c>
      <c r="I5067" s="1">
        <v>82</v>
      </c>
      <c r="J5067" s="1">
        <v>80</v>
      </c>
      <c r="K5067" s="1" t="s">
        <v>25</v>
      </c>
      <c r="L5067" s="1" t="s">
        <v>2107</v>
      </c>
      <c r="M5067" s="1">
        <v>2009</v>
      </c>
      <c r="N5067" s="1">
        <v>44.304364446761603</v>
      </c>
      <c r="O5067" s="1">
        <v>-81.466473810987907</v>
      </c>
      <c r="Q5067" s="1" t="s">
        <v>3373</v>
      </c>
      <c r="R5067" s="1" t="s">
        <v>22</v>
      </c>
    </row>
    <row r="5068" spans="1:18" hidden="1" x14ac:dyDescent="0.3">
      <c r="A5068" s="1" t="s">
        <v>2941</v>
      </c>
      <c r="B5068" s="1" t="s">
        <v>2941</v>
      </c>
      <c r="C5068" s="1" t="s">
        <v>3371</v>
      </c>
      <c r="D5068" s="1">
        <v>181.5</v>
      </c>
      <c r="E5068" s="1" t="s">
        <v>3426</v>
      </c>
      <c r="F5068" s="1">
        <v>54</v>
      </c>
      <c r="G5068" s="1" t="str">
        <f t="shared" si="189"/>
        <v>54/110</v>
      </c>
      <c r="H5068" s="1">
        <v>1650</v>
      </c>
      <c r="I5068" s="1">
        <v>82</v>
      </c>
      <c r="J5068" s="1">
        <v>80</v>
      </c>
      <c r="K5068" s="1" t="s">
        <v>25</v>
      </c>
      <c r="L5068" s="1" t="s">
        <v>2107</v>
      </c>
      <c r="M5068" s="1">
        <v>2009</v>
      </c>
      <c r="N5068" s="1">
        <v>44.3030884067405</v>
      </c>
      <c r="O5068" s="1">
        <v>-81.459761403550701</v>
      </c>
      <c r="Q5068" s="1" t="s">
        <v>3373</v>
      </c>
      <c r="R5068" s="1" t="s">
        <v>22</v>
      </c>
    </row>
    <row r="5069" spans="1:18" hidden="1" x14ac:dyDescent="0.3">
      <c r="A5069" s="1" t="s">
        <v>2941</v>
      </c>
      <c r="B5069" s="1" t="s">
        <v>2941</v>
      </c>
      <c r="C5069" s="1" t="s">
        <v>3371</v>
      </c>
      <c r="D5069" s="1">
        <v>181.5</v>
      </c>
      <c r="E5069" s="1" t="s">
        <v>3427</v>
      </c>
      <c r="F5069" s="1">
        <v>55</v>
      </c>
      <c r="G5069" s="1" t="str">
        <f t="shared" si="189"/>
        <v>55/110</v>
      </c>
      <c r="H5069" s="1">
        <v>1650</v>
      </c>
      <c r="I5069" s="1">
        <v>82</v>
      </c>
      <c r="J5069" s="1">
        <v>80</v>
      </c>
      <c r="K5069" s="1" t="s">
        <v>25</v>
      </c>
      <c r="L5069" s="1" t="s">
        <v>2107</v>
      </c>
      <c r="M5069" s="1">
        <v>2009</v>
      </c>
      <c r="N5069" s="1">
        <v>44.304186435294703</v>
      </c>
      <c r="O5069" s="1">
        <v>-81.447895709029098</v>
      </c>
      <c r="Q5069" s="1" t="s">
        <v>3373</v>
      </c>
      <c r="R5069" s="1" t="s">
        <v>22</v>
      </c>
    </row>
    <row r="5070" spans="1:18" hidden="1" x14ac:dyDescent="0.3">
      <c r="A5070" s="1" t="s">
        <v>2941</v>
      </c>
      <c r="B5070" s="1" t="s">
        <v>2941</v>
      </c>
      <c r="C5070" s="1" t="s">
        <v>3371</v>
      </c>
      <c r="D5070" s="1">
        <v>181.5</v>
      </c>
      <c r="E5070" s="1" t="s">
        <v>3428</v>
      </c>
      <c r="F5070" s="1">
        <v>56</v>
      </c>
      <c r="G5070" s="1" t="str">
        <f t="shared" si="189"/>
        <v>56/110</v>
      </c>
      <c r="H5070" s="1">
        <v>1650</v>
      </c>
      <c r="I5070" s="1">
        <v>82</v>
      </c>
      <c r="J5070" s="1">
        <v>80</v>
      </c>
      <c r="K5070" s="1" t="s">
        <v>25</v>
      </c>
      <c r="L5070" s="1" t="s">
        <v>2107</v>
      </c>
      <c r="M5070" s="1">
        <v>2009</v>
      </c>
      <c r="N5070" s="1">
        <v>44.302214961095103</v>
      </c>
      <c r="O5070" s="1">
        <v>-81.440399952333394</v>
      </c>
      <c r="Q5070" s="1" t="s">
        <v>3373</v>
      </c>
      <c r="R5070" s="1" t="s">
        <v>22</v>
      </c>
    </row>
    <row r="5071" spans="1:18" hidden="1" x14ac:dyDescent="0.3">
      <c r="A5071" s="1" t="s">
        <v>2941</v>
      </c>
      <c r="B5071" s="1" t="s">
        <v>2941</v>
      </c>
      <c r="C5071" s="1" t="s">
        <v>3371</v>
      </c>
      <c r="D5071" s="1">
        <v>181.5</v>
      </c>
      <c r="E5071" s="1" t="s">
        <v>3429</v>
      </c>
      <c r="F5071" s="1">
        <v>57</v>
      </c>
      <c r="G5071" s="1" t="str">
        <f t="shared" si="189"/>
        <v>57/110</v>
      </c>
      <c r="H5071" s="1">
        <v>1650</v>
      </c>
      <c r="I5071" s="1">
        <v>82</v>
      </c>
      <c r="J5071" s="1">
        <v>80</v>
      </c>
      <c r="K5071" s="1" t="s">
        <v>25</v>
      </c>
      <c r="L5071" s="1" t="s">
        <v>2107</v>
      </c>
      <c r="M5071" s="1">
        <v>2009</v>
      </c>
      <c r="N5071" s="1">
        <v>44.304683693534798</v>
      </c>
      <c r="O5071" s="1">
        <v>-81.432573829350503</v>
      </c>
      <c r="Q5071" s="1" t="s">
        <v>3373</v>
      </c>
      <c r="R5071" s="1" t="s">
        <v>22</v>
      </c>
    </row>
    <row r="5072" spans="1:18" hidden="1" x14ac:dyDescent="0.3">
      <c r="A5072" s="1" t="s">
        <v>2941</v>
      </c>
      <c r="B5072" s="1" t="s">
        <v>2941</v>
      </c>
      <c r="C5072" s="1" t="s">
        <v>3371</v>
      </c>
      <c r="D5072" s="1">
        <v>181.5</v>
      </c>
      <c r="E5072" s="1" t="s">
        <v>3430</v>
      </c>
      <c r="F5072" s="1">
        <v>58</v>
      </c>
      <c r="G5072" s="1" t="str">
        <f t="shared" si="189"/>
        <v>58/110</v>
      </c>
      <c r="H5072" s="1">
        <v>1650</v>
      </c>
      <c r="I5072" s="1">
        <v>82</v>
      </c>
      <c r="J5072" s="1">
        <v>80</v>
      </c>
      <c r="K5072" s="1" t="s">
        <v>25</v>
      </c>
      <c r="L5072" s="1" t="s">
        <v>2107</v>
      </c>
      <c r="M5072" s="1">
        <v>2009</v>
      </c>
      <c r="N5072" s="1">
        <v>44.297376191349997</v>
      </c>
      <c r="O5072" s="1">
        <v>-81.430499727776905</v>
      </c>
      <c r="Q5072" s="1" t="s">
        <v>3373</v>
      </c>
      <c r="R5072" s="1" t="s">
        <v>22</v>
      </c>
    </row>
    <row r="5073" spans="1:18" hidden="1" x14ac:dyDescent="0.3">
      <c r="A5073" s="1" t="s">
        <v>2941</v>
      </c>
      <c r="B5073" s="1" t="s">
        <v>2941</v>
      </c>
      <c r="C5073" s="1" t="s">
        <v>3371</v>
      </c>
      <c r="D5073" s="1">
        <v>181.5</v>
      </c>
      <c r="E5073" s="1" t="s">
        <v>3431</v>
      </c>
      <c r="F5073" s="1">
        <v>59</v>
      </c>
      <c r="G5073" s="1" t="str">
        <f t="shared" si="189"/>
        <v>59/110</v>
      </c>
      <c r="H5073" s="1">
        <v>1650</v>
      </c>
      <c r="I5073" s="1">
        <v>82</v>
      </c>
      <c r="J5073" s="1">
        <v>80</v>
      </c>
      <c r="K5073" s="1" t="s">
        <v>25</v>
      </c>
      <c r="L5073" s="1" t="s">
        <v>2107</v>
      </c>
      <c r="M5073" s="1">
        <v>2009</v>
      </c>
      <c r="N5073" s="1">
        <v>44.297300525703903</v>
      </c>
      <c r="O5073" s="1">
        <v>-81.423803463803594</v>
      </c>
      <c r="Q5073" s="1" t="s">
        <v>3373</v>
      </c>
      <c r="R5073" s="1" t="s">
        <v>22</v>
      </c>
    </row>
    <row r="5074" spans="1:18" hidden="1" x14ac:dyDescent="0.3">
      <c r="A5074" s="1" t="s">
        <v>2941</v>
      </c>
      <c r="B5074" s="1" t="s">
        <v>2941</v>
      </c>
      <c r="C5074" s="1" t="s">
        <v>3371</v>
      </c>
      <c r="D5074" s="1">
        <v>181.5</v>
      </c>
      <c r="E5074" s="1" t="s">
        <v>3432</v>
      </c>
      <c r="F5074" s="1">
        <v>60</v>
      </c>
      <c r="G5074" s="1" t="str">
        <f t="shared" si="189"/>
        <v>60/110</v>
      </c>
      <c r="H5074" s="1">
        <v>1650</v>
      </c>
      <c r="I5074" s="1">
        <v>82</v>
      </c>
      <c r="J5074" s="1">
        <v>80</v>
      </c>
      <c r="K5074" s="1" t="s">
        <v>25</v>
      </c>
      <c r="L5074" s="1" t="s">
        <v>2107</v>
      </c>
      <c r="M5074" s="1">
        <v>2009</v>
      </c>
      <c r="N5074" s="1">
        <v>44.296821913933599</v>
      </c>
      <c r="O5074" s="1">
        <v>-81.417432929014893</v>
      </c>
      <c r="Q5074" s="1" t="s">
        <v>3373</v>
      </c>
      <c r="R5074" s="1" t="s">
        <v>22</v>
      </c>
    </row>
    <row r="5075" spans="1:18" hidden="1" x14ac:dyDescent="0.3">
      <c r="A5075" s="1" t="s">
        <v>2941</v>
      </c>
      <c r="B5075" s="1" t="s">
        <v>2941</v>
      </c>
      <c r="C5075" s="1" t="s">
        <v>3371</v>
      </c>
      <c r="D5075" s="1">
        <v>181.5</v>
      </c>
      <c r="E5075" s="1" t="s">
        <v>3433</v>
      </c>
      <c r="F5075" s="1">
        <v>61</v>
      </c>
      <c r="G5075" s="1" t="str">
        <f t="shared" si="189"/>
        <v>61/110</v>
      </c>
      <c r="H5075" s="1">
        <v>1650</v>
      </c>
      <c r="I5075" s="1">
        <v>82</v>
      </c>
      <c r="J5075" s="1">
        <v>80</v>
      </c>
      <c r="K5075" s="1" t="s">
        <v>25</v>
      </c>
      <c r="L5075" s="1" t="s">
        <v>2107</v>
      </c>
      <c r="M5075" s="1">
        <v>2009</v>
      </c>
      <c r="N5075" s="1">
        <v>44.2893351213988</v>
      </c>
      <c r="O5075" s="1">
        <v>-81.396329303716797</v>
      </c>
      <c r="Q5075" s="1" t="s">
        <v>3373</v>
      </c>
      <c r="R5075" s="1" t="s">
        <v>22</v>
      </c>
    </row>
    <row r="5076" spans="1:18" hidden="1" x14ac:dyDescent="0.3">
      <c r="A5076" s="1" t="s">
        <v>2941</v>
      </c>
      <c r="B5076" s="1" t="s">
        <v>2941</v>
      </c>
      <c r="C5076" s="1" t="s">
        <v>3371</v>
      </c>
      <c r="D5076" s="1">
        <v>181.5</v>
      </c>
      <c r="E5076" s="1" t="s">
        <v>3434</v>
      </c>
      <c r="F5076" s="1">
        <v>62</v>
      </c>
      <c r="G5076" s="1" t="str">
        <f t="shared" si="189"/>
        <v>62/110</v>
      </c>
      <c r="H5076" s="1">
        <v>1650</v>
      </c>
      <c r="I5076" s="1">
        <v>82</v>
      </c>
      <c r="J5076" s="1">
        <v>80</v>
      </c>
      <c r="K5076" s="1" t="s">
        <v>25</v>
      </c>
      <c r="L5076" s="1" t="s">
        <v>2107</v>
      </c>
      <c r="M5076" s="1">
        <v>2009</v>
      </c>
      <c r="N5076" s="1">
        <v>44.288945546787303</v>
      </c>
      <c r="O5076" s="1">
        <v>-81.389741982458105</v>
      </c>
      <c r="Q5076" s="1" t="s">
        <v>3373</v>
      </c>
      <c r="R5076" s="1" t="s">
        <v>22</v>
      </c>
    </row>
    <row r="5077" spans="1:18" hidden="1" x14ac:dyDescent="0.3">
      <c r="A5077" s="1" t="s">
        <v>2941</v>
      </c>
      <c r="B5077" s="1" t="s">
        <v>2941</v>
      </c>
      <c r="C5077" s="1" t="s">
        <v>3371</v>
      </c>
      <c r="D5077" s="1">
        <v>181.5</v>
      </c>
      <c r="E5077" s="1" t="s">
        <v>3435</v>
      </c>
      <c r="F5077" s="1">
        <v>63</v>
      </c>
      <c r="G5077" s="1" t="str">
        <f t="shared" si="189"/>
        <v>63/110</v>
      </c>
      <c r="H5077" s="1">
        <v>1650</v>
      </c>
      <c r="I5077" s="1">
        <v>82</v>
      </c>
      <c r="J5077" s="1">
        <v>80</v>
      </c>
      <c r="K5077" s="1" t="s">
        <v>25</v>
      </c>
      <c r="L5077" s="1" t="s">
        <v>2107</v>
      </c>
      <c r="M5077" s="1">
        <v>2009</v>
      </c>
      <c r="N5077" s="1">
        <v>44.283982283556</v>
      </c>
      <c r="O5077" s="1">
        <v>-81.386935713170004</v>
      </c>
      <c r="Q5077" s="1" t="s">
        <v>3373</v>
      </c>
      <c r="R5077" s="1" t="s">
        <v>22</v>
      </c>
    </row>
    <row r="5078" spans="1:18" hidden="1" x14ac:dyDescent="0.3">
      <c r="A5078" s="1" t="s">
        <v>2941</v>
      </c>
      <c r="B5078" s="1" t="s">
        <v>2941</v>
      </c>
      <c r="C5078" s="1" t="s">
        <v>3371</v>
      </c>
      <c r="D5078" s="1">
        <v>181.5</v>
      </c>
      <c r="E5078" s="1" t="s">
        <v>3436</v>
      </c>
      <c r="F5078" s="1">
        <v>64</v>
      </c>
      <c r="G5078" s="1" t="str">
        <f t="shared" si="189"/>
        <v>64/110</v>
      </c>
      <c r="H5078" s="1">
        <v>1650</v>
      </c>
      <c r="I5078" s="1">
        <v>82</v>
      </c>
      <c r="J5078" s="1">
        <v>80</v>
      </c>
      <c r="K5078" s="1" t="s">
        <v>25</v>
      </c>
      <c r="L5078" s="1" t="s">
        <v>2107</v>
      </c>
      <c r="M5078" s="1">
        <v>2009</v>
      </c>
      <c r="N5078" s="1">
        <v>44.2802514348218</v>
      </c>
      <c r="O5078" s="1">
        <v>-81.403341300378699</v>
      </c>
      <c r="Q5078" s="1" t="s">
        <v>3373</v>
      </c>
      <c r="R5078" s="1" t="s">
        <v>22</v>
      </c>
    </row>
    <row r="5079" spans="1:18" hidden="1" x14ac:dyDescent="0.3">
      <c r="A5079" s="1" t="s">
        <v>2941</v>
      </c>
      <c r="B5079" s="1" t="s">
        <v>2941</v>
      </c>
      <c r="C5079" s="1" t="s">
        <v>3371</v>
      </c>
      <c r="D5079" s="1">
        <v>181.5</v>
      </c>
      <c r="E5079" s="1" t="s">
        <v>3437</v>
      </c>
      <c r="F5079" s="1">
        <v>65</v>
      </c>
      <c r="G5079" s="1" t="str">
        <f t="shared" ref="G5079:G5110" si="190">F5079&amp;"/"&amp;110</f>
        <v>65/110</v>
      </c>
      <c r="H5079" s="1">
        <v>1650</v>
      </c>
      <c r="I5079" s="1">
        <v>82</v>
      </c>
      <c r="J5079" s="1">
        <v>80</v>
      </c>
      <c r="K5079" s="1" t="s">
        <v>25</v>
      </c>
      <c r="L5079" s="1" t="s">
        <v>2107</v>
      </c>
      <c r="M5079" s="1">
        <v>2009</v>
      </c>
      <c r="N5079" s="1">
        <v>44.277665387069199</v>
      </c>
      <c r="O5079" s="1">
        <v>-81.397509999222095</v>
      </c>
      <c r="Q5079" s="1" t="s">
        <v>3373</v>
      </c>
      <c r="R5079" s="1" t="s">
        <v>22</v>
      </c>
    </row>
    <row r="5080" spans="1:18" hidden="1" x14ac:dyDescent="0.3">
      <c r="A5080" s="1" t="s">
        <v>2941</v>
      </c>
      <c r="B5080" s="1" t="s">
        <v>2941</v>
      </c>
      <c r="C5080" s="1" t="s">
        <v>3371</v>
      </c>
      <c r="D5080" s="1">
        <v>181.5</v>
      </c>
      <c r="E5080" s="1" t="s">
        <v>3438</v>
      </c>
      <c r="F5080" s="1">
        <v>66</v>
      </c>
      <c r="G5080" s="1" t="str">
        <f t="shared" si="190"/>
        <v>66/110</v>
      </c>
      <c r="H5080" s="1">
        <v>1650</v>
      </c>
      <c r="I5080" s="1">
        <v>82</v>
      </c>
      <c r="J5080" s="1">
        <v>80</v>
      </c>
      <c r="K5080" s="1" t="s">
        <v>25</v>
      </c>
      <c r="L5080" s="1" t="s">
        <v>2107</v>
      </c>
      <c r="M5080" s="1">
        <v>2009</v>
      </c>
      <c r="N5080" s="1">
        <v>44.276626190204297</v>
      </c>
      <c r="O5080" s="1">
        <v>-81.392962431119898</v>
      </c>
      <c r="Q5080" s="1" t="s">
        <v>3373</v>
      </c>
      <c r="R5080" s="1" t="s">
        <v>22</v>
      </c>
    </row>
    <row r="5081" spans="1:18" hidden="1" x14ac:dyDescent="0.3">
      <c r="A5081" s="1" t="s">
        <v>2941</v>
      </c>
      <c r="B5081" s="1" t="s">
        <v>2941</v>
      </c>
      <c r="C5081" s="1" t="s">
        <v>3371</v>
      </c>
      <c r="D5081" s="1">
        <v>181.5</v>
      </c>
      <c r="E5081" s="1" t="s">
        <v>3439</v>
      </c>
      <c r="F5081" s="1">
        <v>67</v>
      </c>
      <c r="G5081" s="1" t="str">
        <f t="shared" si="190"/>
        <v>67/110</v>
      </c>
      <c r="H5081" s="1">
        <v>1650</v>
      </c>
      <c r="I5081" s="1">
        <v>82</v>
      </c>
      <c r="J5081" s="1">
        <v>80</v>
      </c>
      <c r="K5081" s="1" t="s">
        <v>25</v>
      </c>
      <c r="L5081" s="1" t="s">
        <v>2107</v>
      </c>
      <c r="M5081" s="1">
        <v>2009</v>
      </c>
      <c r="N5081" s="1">
        <v>44.2761360586181</v>
      </c>
      <c r="O5081" s="1">
        <v>-81.386896502264904</v>
      </c>
      <c r="Q5081" s="1" t="s">
        <v>3373</v>
      </c>
      <c r="R5081" s="1" t="s">
        <v>22</v>
      </c>
    </row>
    <row r="5082" spans="1:18" hidden="1" x14ac:dyDescent="0.3">
      <c r="A5082" s="1" t="s">
        <v>2941</v>
      </c>
      <c r="B5082" s="1" t="s">
        <v>2941</v>
      </c>
      <c r="C5082" s="1" t="s">
        <v>3371</v>
      </c>
      <c r="D5082" s="1">
        <v>181.5</v>
      </c>
      <c r="E5082" s="1" t="s">
        <v>3440</v>
      </c>
      <c r="F5082" s="1">
        <v>68</v>
      </c>
      <c r="G5082" s="1" t="str">
        <f t="shared" si="190"/>
        <v>68/110</v>
      </c>
      <c r="H5082" s="1">
        <v>1650</v>
      </c>
      <c r="I5082" s="1">
        <v>82</v>
      </c>
      <c r="J5082" s="1">
        <v>80</v>
      </c>
      <c r="K5082" s="1" t="s">
        <v>25</v>
      </c>
      <c r="L5082" s="1" t="s">
        <v>2107</v>
      </c>
      <c r="M5082" s="1">
        <v>2009</v>
      </c>
      <c r="N5082" s="1">
        <v>44.333517503803797</v>
      </c>
      <c r="O5082" s="1">
        <v>-81.490357458767093</v>
      </c>
      <c r="Q5082" s="1" t="s">
        <v>3373</v>
      </c>
      <c r="R5082" s="1" t="s">
        <v>22</v>
      </c>
    </row>
    <row r="5083" spans="1:18" hidden="1" x14ac:dyDescent="0.3">
      <c r="A5083" s="1" t="s">
        <v>2941</v>
      </c>
      <c r="B5083" s="1" t="s">
        <v>2941</v>
      </c>
      <c r="C5083" s="1" t="s">
        <v>3371</v>
      </c>
      <c r="D5083" s="1">
        <v>181.5</v>
      </c>
      <c r="E5083" s="1" t="s">
        <v>3441</v>
      </c>
      <c r="F5083" s="1">
        <v>69</v>
      </c>
      <c r="G5083" s="1" t="str">
        <f t="shared" si="190"/>
        <v>69/110</v>
      </c>
      <c r="H5083" s="1">
        <v>1650</v>
      </c>
      <c r="I5083" s="1">
        <v>82</v>
      </c>
      <c r="J5083" s="1">
        <v>80</v>
      </c>
      <c r="K5083" s="1" t="s">
        <v>25</v>
      </c>
      <c r="L5083" s="1" t="s">
        <v>2107</v>
      </c>
      <c r="M5083" s="1">
        <v>2009</v>
      </c>
      <c r="N5083" s="1">
        <v>44.331628635797401</v>
      </c>
      <c r="O5083" s="1">
        <v>-81.479860670042299</v>
      </c>
      <c r="Q5083" s="1" t="s">
        <v>3373</v>
      </c>
      <c r="R5083" s="1" t="s">
        <v>22</v>
      </c>
    </row>
    <row r="5084" spans="1:18" hidden="1" x14ac:dyDescent="0.3">
      <c r="A5084" s="1" t="s">
        <v>2941</v>
      </c>
      <c r="B5084" s="1" t="s">
        <v>2941</v>
      </c>
      <c r="C5084" s="1" t="s">
        <v>3371</v>
      </c>
      <c r="D5084" s="1">
        <v>181.5</v>
      </c>
      <c r="E5084" s="1" t="s">
        <v>3442</v>
      </c>
      <c r="F5084" s="1">
        <v>70</v>
      </c>
      <c r="G5084" s="1" t="str">
        <f t="shared" si="190"/>
        <v>70/110</v>
      </c>
      <c r="H5084" s="1">
        <v>1650</v>
      </c>
      <c r="I5084" s="1">
        <v>82</v>
      </c>
      <c r="J5084" s="1">
        <v>80</v>
      </c>
      <c r="K5084" s="1" t="s">
        <v>25</v>
      </c>
      <c r="L5084" s="1" t="s">
        <v>2107</v>
      </c>
      <c r="M5084" s="1">
        <v>2009</v>
      </c>
      <c r="N5084" s="1">
        <v>44.328711075125099</v>
      </c>
      <c r="O5084" s="1">
        <v>-81.469700995867697</v>
      </c>
      <c r="Q5084" s="1" t="s">
        <v>3373</v>
      </c>
      <c r="R5084" s="1" t="s">
        <v>22</v>
      </c>
    </row>
    <row r="5085" spans="1:18" hidden="1" x14ac:dyDescent="0.3">
      <c r="A5085" s="1" t="s">
        <v>2941</v>
      </c>
      <c r="B5085" s="1" t="s">
        <v>2941</v>
      </c>
      <c r="C5085" s="1" t="s">
        <v>3371</v>
      </c>
      <c r="D5085" s="1">
        <v>181.5</v>
      </c>
      <c r="E5085" s="1" t="s">
        <v>3443</v>
      </c>
      <c r="F5085" s="1">
        <v>71</v>
      </c>
      <c r="G5085" s="1" t="str">
        <f t="shared" si="190"/>
        <v>71/110</v>
      </c>
      <c r="H5085" s="1">
        <v>1650</v>
      </c>
      <c r="I5085" s="1">
        <v>82</v>
      </c>
      <c r="J5085" s="1">
        <v>80</v>
      </c>
      <c r="K5085" s="1" t="s">
        <v>25</v>
      </c>
      <c r="L5085" s="1" t="s">
        <v>2107</v>
      </c>
      <c r="M5085" s="1">
        <v>2009</v>
      </c>
      <c r="N5085" s="1">
        <v>44.332190707906598</v>
      </c>
      <c r="O5085" s="1">
        <v>-81.473268165734794</v>
      </c>
      <c r="Q5085" s="1" t="s">
        <v>3373</v>
      </c>
      <c r="R5085" s="1" t="s">
        <v>22</v>
      </c>
    </row>
    <row r="5086" spans="1:18" hidden="1" x14ac:dyDescent="0.3">
      <c r="A5086" s="1" t="s">
        <v>2941</v>
      </c>
      <c r="B5086" s="1" t="s">
        <v>2941</v>
      </c>
      <c r="C5086" s="1" t="s">
        <v>3371</v>
      </c>
      <c r="D5086" s="1">
        <v>181.5</v>
      </c>
      <c r="E5086" s="1" t="s">
        <v>3444</v>
      </c>
      <c r="F5086" s="1">
        <v>72</v>
      </c>
      <c r="G5086" s="1" t="str">
        <f t="shared" si="190"/>
        <v>72/110</v>
      </c>
      <c r="H5086" s="1">
        <v>1650</v>
      </c>
      <c r="I5086" s="1">
        <v>82</v>
      </c>
      <c r="J5086" s="1">
        <v>80</v>
      </c>
      <c r="K5086" s="1" t="s">
        <v>25</v>
      </c>
      <c r="L5086" s="1" t="s">
        <v>2107</v>
      </c>
      <c r="M5086" s="1">
        <v>2009</v>
      </c>
      <c r="N5086" s="1">
        <v>44.3372891155459</v>
      </c>
      <c r="O5086" s="1">
        <v>-81.479191562743793</v>
      </c>
      <c r="Q5086" s="1" t="s">
        <v>3373</v>
      </c>
      <c r="R5086" s="1" t="s">
        <v>22</v>
      </c>
    </row>
    <row r="5087" spans="1:18" hidden="1" x14ac:dyDescent="0.3">
      <c r="A5087" s="1" t="s">
        <v>2941</v>
      </c>
      <c r="B5087" s="1" t="s">
        <v>2941</v>
      </c>
      <c r="C5087" s="1" t="s">
        <v>3371</v>
      </c>
      <c r="D5087" s="1">
        <v>181.5</v>
      </c>
      <c r="E5087" s="1" t="s">
        <v>3445</v>
      </c>
      <c r="F5087" s="1">
        <v>73</v>
      </c>
      <c r="G5087" s="1" t="str">
        <f t="shared" si="190"/>
        <v>73/110</v>
      </c>
      <c r="H5087" s="1">
        <v>1650</v>
      </c>
      <c r="I5087" s="1">
        <v>82</v>
      </c>
      <c r="J5087" s="1">
        <v>80</v>
      </c>
      <c r="K5087" s="1" t="s">
        <v>25</v>
      </c>
      <c r="L5087" s="1" t="s">
        <v>2107</v>
      </c>
      <c r="M5087" s="1">
        <v>2009</v>
      </c>
      <c r="N5087" s="1">
        <v>44.344710656266201</v>
      </c>
      <c r="O5087" s="1">
        <v>-81.476827517514906</v>
      </c>
      <c r="Q5087" s="1" t="s">
        <v>3373</v>
      </c>
      <c r="R5087" s="1" t="s">
        <v>22</v>
      </c>
    </row>
    <row r="5088" spans="1:18" hidden="1" x14ac:dyDescent="0.3">
      <c r="A5088" s="1" t="s">
        <v>2941</v>
      </c>
      <c r="B5088" s="1" t="s">
        <v>2941</v>
      </c>
      <c r="C5088" s="1" t="s">
        <v>3371</v>
      </c>
      <c r="D5088" s="1">
        <v>181.5</v>
      </c>
      <c r="E5088" s="1" t="s">
        <v>3446</v>
      </c>
      <c r="F5088" s="1">
        <v>74</v>
      </c>
      <c r="G5088" s="1" t="str">
        <f t="shared" si="190"/>
        <v>74/110</v>
      </c>
      <c r="H5088" s="1">
        <v>1650</v>
      </c>
      <c r="I5088" s="1">
        <v>82</v>
      </c>
      <c r="J5088" s="1">
        <v>80</v>
      </c>
      <c r="K5088" s="1" t="s">
        <v>25</v>
      </c>
      <c r="L5088" s="1" t="s">
        <v>2107</v>
      </c>
      <c r="M5088" s="1">
        <v>2009</v>
      </c>
      <c r="N5088" s="1">
        <v>44.314049800588499</v>
      </c>
      <c r="O5088" s="1">
        <v>-81.441066526256506</v>
      </c>
      <c r="Q5088" s="1" t="s">
        <v>3373</v>
      </c>
      <c r="R5088" s="1" t="s">
        <v>22</v>
      </c>
    </row>
    <row r="5089" spans="1:18" hidden="1" x14ac:dyDescent="0.3">
      <c r="A5089" s="1" t="s">
        <v>2941</v>
      </c>
      <c r="B5089" s="1" t="s">
        <v>2941</v>
      </c>
      <c r="C5089" s="1" t="s">
        <v>3371</v>
      </c>
      <c r="D5089" s="1">
        <v>181.5</v>
      </c>
      <c r="E5089" s="1" t="s">
        <v>3447</v>
      </c>
      <c r="F5089" s="1">
        <v>75</v>
      </c>
      <c r="G5089" s="1" t="str">
        <f t="shared" si="190"/>
        <v>75/110</v>
      </c>
      <c r="H5089" s="1">
        <v>1650</v>
      </c>
      <c r="I5089" s="1">
        <v>82</v>
      </c>
      <c r="J5089" s="1">
        <v>80</v>
      </c>
      <c r="K5089" s="1" t="s">
        <v>25</v>
      </c>
      <c r="L5089" s="1" t="s">
        <v>2107</v>
      </c>
      <c r="M5089" s="1">
        <v>2009</v>
      </c>
      <c r="N5089" s="1">
        <v>44.314210559725304</v>
      </c>
      <c r="O5089" s="1">
        <v>-81.432635505718096</v>
      </c>
      <c r="Q5089" s="1" t="s">
        <v>3373</v>
      </c>
      <c r="R5089" s="1" t="s">
        <v>22</v>
      </c>
    </row>
    <row r="5090" spans="1:18" hidden="1" x14ac:dyDescent="0.3">
      <c r="A5090" s="1" t="s">
        <v>2941</v>
      </c>
      <c r="B5090" s="1" t="s">
        <v>2941</v>
      </c>
      <c r="C5090" s="1" t="s">
        <v>3371</v>
      </c>
      <c r="D5090" s="1">
        <v>181.5</v>
      </c>
      <c r="E5090" s="1" t="s">
        <v>3448</v>
      </c>
      <c r="F5090" s="1">
        <v>76</v>
      </c>
      <c r="G5090" s="1" t="str">
        <f t="shared" si="190"/>
        <v>76/110</v>
      </c>
      <c r="H5090" s="1">
        <v>1650</v>
      </c>
      <c r="I5090" s="1">
        <v>82</v>
      </c>
      <c r="J5090" s="1">
        <v>80</v>
      </c>
      <c r="K5090" s="1" t="s">
        <v>25</v>
      </c>
      <c r="L5090" s="1" t="s">
        <v>2107</v>
      </c>
      <c r="M5090" s="1">
        <v>2009</v>
      </c>
      <c r="N5090" s="1">
        <v>44.313778526849603</v>
      </c>
      <c r="O5090" s="1">
        <v>-81.426298893255407</v>
      </c>
      <c r="Q5090" s="1" t="s">
        <v>3373</v>
      </c>
      <c r="R5090" s="1" t="s">
        <v>22</v>
      </c>
    </row>
    <row r="5091" spans="1:18" hidden="1" x14ac:dyDescent="0.3">
      <c r="A5091" s="1" t="s">
        <v>2941</v>
      </c>
      <c r="B5091" s="1" t="s">
        <v>2941</v>
      </c>
      <c r="C5091" s="1" t="s">
        <v>3371</v>
      </c>
      <c r="D5091" s="1">
        <v>181.5</v>
      </c>
      <c r="E5091" s="1" t="s">
        <v>3449</v>
      </c>
      <c r="F5091" s="1">
        <v>77</v>
      </c>
      <c r="G5091" s="1" t="str">
        <f t="shared" si="190"/>
        <v>77/110</v>
      </c>
      <c r="H5091" s="1">
        <v>1650</v>
      </c>
      <c r="I5091" s="1">
        <v>82</v>
      </c>
      <c r="J5091" s="1">
        <v>80</v>
      </c>
      <c r="K5091" s="1" t="s">
        <v>25</v>
      </c>
      <c r="L5091" s="1" t="s">
        <v>2107</v>
      </c>
      <c r="M5091" s="1">
        <v>2009</v>
      </c>
      <c r="N5091" s="1">
        <v>44.312463694659399</v>
      </c>
      <c r="O5091" s="1">
        <v>-81.418725237854702</v>
      </c>
      <c r="Q5091" s="1" t="s">
        <v>3373</v>
      </c>
      <c r="R5091" s="1" t="s">
        <v>22</v>
      </c>
    </row>
    <row r="5092" spans="1:18" hidden="1" x14ac:dyDescent="0.3">
      <c r="A5092" s="1" t="s">
        <v>2941</v>
      </c>
      <c r="B5092" s="1" t="s">
        <v>2941</v>
      </c>
      <c r="C5092" s="1" t="s">
        <v>3371</v>
      </c>
      <c r="D5092" s="1">
        <v>181.5</v>
      </c>
      <c r="E5092" s="1" t="s">
        <v>3450</v>
      </c>
      <c r="F5092" s="1">
        <v>78</v>
      </c>
      <c r="G5092" s="1" t="str">
        <f t="shared" si="190"/>
        <v>78/110</v>
      </c>
      <c r="H5092" s="1">
        <v>1650</v>
      </c>
      <c r="I5092" s="1">
        <v>82</v>
      </c>
      <c r="J5092" s="1">
        <v>80</v>
      </c>
      <c r="K5092" s="1" t="s">
        <v>25</v>
      </c>
      <c r="L5092" s="1" t="s">
        <v>2107</v>
      </c>
      <c r="M5092" s="1">
        <v>2009</v>
      </c>
      <c r="N5092" s="1">
        <v>44.305476938677302</v>
      </c>
      <c r="O5092" s="1">
        <v>-81.417262854162004</v>
      </c>
      <c r="Q5092" s="1" t="s">
        <v>3373</v>
      </c>
      <c r="R5092" s="1" t="s">
        <v>22</v>
      </c>
    </row>
    <row r="5093" spans="1:18" hidden="1" x14ac:dyDescent="0.3">
      <c r="A5093" s="1" t="s">
        <v>2941</v>
      </c>
      <c r="B5093" s="1" t="s">
        <v>2941</v>
      </c>
      <c r="C5093" s="1" t="s">
        <v>3371</v>
      </c>
      <c r="D5093" s="1">
        <v>181.5</v>
      </c>
      <c r="E5093" s="1" t="s">
        <v>3451</v>
      </c>
      <c r="F5093" s="1">
        <v>79</v>
      </c>
      <c r="G5093" s="1" t="str">
        <f t="shared" si="190"/>
        <v>79/110</v>
      </c>
      <c r="H5093" s="1">
        <v>1650</v>
      </c>
      <c r="I5093" s="1">
        <v>82</v>
      </c>
      <c r="J5093" s="1">
        <v>80</v>
      </c>
      <c r="K5093" s="1" t="s">
        <v>25</v>
      </c>
      <c r="L5093" s="1" t="s">
        <v>2107</v>
      </c>
      <c r="M5093" s="1">
        <v>2009</v>
      </c>
      <c r="N5093" s="1">
        <v>44.302781340641197</v>
      </c>
      <c r="O5093" s="1">
        <v>-81.408569862050399</v>
      </c>
      <c r="Q5093" s="1" t="s">
        <v>3373</v>
      </c>
      <c r="R5093" s="1" t="s">
        <v>22</v>
      </c>
    </row>
    <row r="5094" spans="1:18" hidden="1" x14ac:dyDescent="0.3">
      <c r="A5094" s="1" t="s">
        <v>2941</v>
      </c>
      <c r="B5094" s="1" t="s">
        <v>2941</v>
      </c>
      <c r="C5094" s="1" t="s">
        <v>3371</v>
      </c>
      <c r="D5094" s="1">
        <v>181.5</v>
      </c>
      <c r="E5094" s="1" t="s">
        <v>3452</v>
      </c>
      <c r="F5094" s="1">
        <v>80</v>
      </c>
      <c r="G5094" s="1" t="str">
        <f t="shared" si="190"/>
        <v>80/110</v>
      </c>
      <c r="H5094" s="1">
        <v>1650</v>
      </c>
      <c r="I5094" s="1">
        <v>82</v>
      </c>
      <c r="J5094" s="1">
        <v>80</v>
      </c>
      <c r="K5094" s="1" t="s">
        <v>25</v>
      </c>
      <c r="L5094" s="1" t="s">
        <v>2107</v>
      </c>
      <c r="M5094" s="1">
        <v>2009</v>
      </c>
      <c r="N5094" s="1">
        <v>44.302618734878699</v>
      </c>
      <c r="O5094" s="1">
        <v>-81.404385615586307</v>
      </c>
      <c r="Q5094" s="1" t="s">
        <v>3373</v>
      </c>
      <c r="R5094" s="1" t="s">
        <v>22</v>
      </c>
    </row>
    <row r="5095" spans="1:18" hidden="1" x14ac:dyDescent="0.3">
      <c r="A5095" s="1" t="s">
        <v>2941</v>
      </c>
      <c r="B5095" s="1" t="s">
        <v>2941</v>
      </c>
      <c r="C5095" s="1" t="s">
        <v>3371</v>
      </c>
      <c r="D5095" s="1">
        <v>181.5</v>
      </c>
      <c r="E5095" s="1" t="s">
        <v>3453</v>
      </c>
      <c r="F5095" s="1">
        <v>81</v>
      </c>
      <c r="G5095" s="1" t="str">
        <f t="shared" si="190"/>
        <v>81/110</v>
      </c>
      <c r="H5095" s="1">
        <v>1650</v>
      </c>
      <c r="I5095" s="1">
        <v>82</v>
      </c>
      <c r="J5095" s="1">
        <v>80</v>
      </c>
      <c r="K5095" s="1" t="s">
        <v>25</v>
      </c>
      <c r="L5095" s="1" t="s">
        <v>2107</v>
      </c>
      <c r="M5095" s="1">
        <v>2009</v>
      </c>
      <c r="N5095" s="1">
        <v>44.300812900334101</v>
      </c>
      <c r="O5095" s="1">
        <v>-81.397692311019895</v>
      </c>
      <c r="Q5095" s="1" t="s">
        <v>3373</v>
      </c>
      <c r="R5095" s="1" t="s">
        <v>22</v>
      </c>
    </row>
    <row r="5096" spans="1:18" hidden="1" x14ac:dyDescent="0.3">
      <c r="A5096" s="1" t="s">
        <v>2941</v>
      </c>
      <c r="B5096" s="1" t="s">
        <v>2941</v>
      </c>
      <c r="C5096" s="1" t="s">
        <v>3371</v>
      </c>
      <c r="D5096" s="1">
        <v>181.5</v>
      </c>
      <c r="E5096" s="1" t="s">
        <v>3454</v>
      </c>
      <c r="F5096" s="1">
        <v>82</v>
      </c>
      <c r="G5096" s="1" t="str">
        <f t="shared" si="190"/>
        <v>82/110</v>
      </c>
      <c r="H5096" s="1">
        <v>1650</v>
      </c>
      <c r="I5096" s="1">
        <v>82</v>
      </c>
      <c r="J5096" s="1">
        <v>80</v>
      </c>
      <c r="K5096" s="1" t="s">
        <v>25</v>
      </c>
      <c r="L5096" s="1" t="s">
        <v>2107</v>
      </c>
      <c r="M5096" s="1">
        <v>2009</v>
      </c>
      <c r="N5096" s="1">
        <v>44.298686536050397</v>
      </c>
      <c r="O5096" s="1">
        <v>-81.393286612125493</v>
      </c>
      <c r="Q5096" s="1" t="s">
        <v>3373</v>
      </c>
      <c r="R5096" s="1" t="s">
        <v>22</v>
      </c>
    </row>
    <row r="5097" spans="1:18" hidden="1" x14ac:dyDescent="0.3">
      <c r="A5097" s="1" t="s">
        <v>2941</v>
      </c>
      <c r="B5097" s="1" t="s">
        <v>2941</v>
      </c>
      <c r="C5097" s="1" t="s">
        <v>3371</v>
      </c>
      <c r="D5097" s="1">
        <v>181.5</v>
      </c>
      <c r="E5097" s="1" t="s">
        <v>3455</v>
      </c>
      <c r="F5097" s="1">
        <v>83</v>
      </c>
      <c r="G5097" s="1" t="str">
        <f t="shared" si="190"/>
        <v>83/110</v>
      </c>
      <c r="H5097" s="1">
        <v>1650</v>
      </c>
      <c r="I5097" s="1">
        <v>82</v>
      </c>
      <c r="J5097" s="1">
        <v>80</v>
      </c>
      <c r="K5097" s="1" t="s">
        <v>25</v>
      </c>
      <c r="L5097" s="1" t="s">
        <v>2107</v>
      </c>
      <c r="M5097" s="1">
        <v>2009</v>
      </c>
      <c r="N5097" s="1">
        <v>44.354266402130101</v>
      </c>
      <c r="O5097" s="1">
        <v>-81.491289903131204</v>
      </c>
      <c r="Q5097" s="1" t="s">
        <v>3373</v>
      </c>
      <c r="R5097" s="1" t="s">
        <v>22</v>
      </c>
    </row>
    <row r="5098" spans="1:18" hidden="1" x14ac:dyDescent="0.3">
      <c r="A5098" s="1" t="s">
        <v>2941</v>
      </c>
      <c r="B5098" s="1" t="s">
        <v>2941</v>
      </c>
      <c r="C5098" s="1" t="s">
        <v>3371</v>
      </c>
      <c r="D5098" s="1">
        <v>181.5</v>
      </c>
      <c r="E5098" s="1" t="s">
        <v>3456</v>
      </c>
      <c r="F5098" s="1">
        <v>84</v>
      </c>
      <c r="G5098" s="1" t="str">
        <f t="shared" si="190"/>
        <v>84/110</v>
      </c>
      <c r="H5098" s="1">
        <v>1650</v>
      </c>
      <c r="I5098" s="1">
        <v>82</v>
      </c>
      <c r="J5098" s="1">
        <v>80</v>
      </c>
      <c r="K5098" s="1" t="s">
        <v>25</v>
      </c>
      <c r="L5098" s="1" t="s">
        <v>2107</v>
      </c>
      <c r="M5098" s="1">
        <v>2009</v>
      </c>
      <c r="N5098" s="1">
        <v>44.356755901070798</v>
      </c>
      <c r="O5098" s="1">
        <v>-81.489630526820406</v>
      </c>
      <c r="Q5098" s="1" t="s">
        <v>3373</v>
      </c>
      <c r="R5098" s="1" t="s">
        <v>22</v>
      </c>
    </row>
    <row r="5099" spans="1:18" hidden="1" x14ac:dyDescent="0.3">
      <c r="A5099" s="1" t="s">
        <v>2941</v>
      </c>
      <c r="B5099" s="1" t="s">
        <v>2941</v>
      </c>
      <c r="C5099" s="1" t="s">
        <v>3371</v>
      </c>
      <c r="D5099" s="1">
        <v>181.5</v>
      </c>
      <c r="E5099" s="1" t="s">
        <v>3457</v>
      </c>
      <c r="F5099" s="1">
        <v>85</v>
      </c>
      <c r="G5099" s="1" t="str">
        <f t="shared" si="190"/>
        <v>85/110</v>
      </c>
      <c r="H5099" s="1">
        <v>1650</v>
      </c>
      <c r="I5099" s="1">
        <v>82</v>
      </c>
      <c r="J5099" s="1">
        <v>80</v>
      </c>
      <c r="K5099" s="1" t="s">
        <v>25</v>
      </c>
      <c r="L5099" s="1" t="s">
        <v>2107</v>
      </c>
      <c r="M5099" s="1">
        <v>2009</v>
      </c>
      <c r="N5099" s="1">
        <v>44.359684088402602</v>
      </c>
      <c r="O5099" s="1">
        <v>-81.487162774012603</v>
      </c>
      <c r="Q5099" s="1" t="s">
        <v>3373</v>
      </c>
      <c r="R5099" s="1" t="s">
        <v>22</v>
      </c>
    </row>
    <row r="5100" spans="1:18" hidden="1" x14ac:dyDescent="0.3">
      <c r="A5100" s="1" t="s">
        <v>2941</v>
      </c>
      <c r="B5100" s="1" t="s">
        <v>2941</v>
      </c>
      <c r="C5100" s="1" t="s">
        <v>3371</v>
      </c>
      <c r="D5100" s="1">
        <v>181.5</v>
      </c>
      <c r="E5100" s="1" t="s">
        <v>3458</v>
      </c>
      <c r="F5100" s="1">
        <v>86</v>
      </c>
      <c r="G5100" s="1" t="str">
        <f t="shared" si="190"/>
        <v>86/110</v>
      </c>
      <c r="H5100" s="1">
        <v>1650</v>
      </c>
      <c r="I5100" s="1">
        <v>82</v>
      </c>
      <c r="J5100" s="1">
        <v>80</v>
      </c>
      <c r="K5100" s="1" t="s">
        <v>25</v>
      </c>
      <c r="L5100" s="1" t="s">
        <v>2107</v>
      </c>
      <c r="M5100" s="1">
        <v>2009</v>
      </c>
      <c r="N5100" s="1">
        <v>44.363525227035701</v>
      </c>
      <c r="O5100" s="1">
        <v>-81.484692552011495</v>
      </c>
      <c r="Q5100" s="1" t="s">
        <v>3373</v>
      </c>
      <c r="R5100" s="1" t="s">
        <v>22</v>
      </c>
    </row>
    <row r="5101" spans="1:18" hidden="1" x14ac:dyDescent="0.3">
      <c r="A5101" s="1" t="s">
        <v>2941</v>
      </c>
      <c r="B5101" s="1" t="s">
        <v>2941</v>
      </c>
      <c r="C5101" s="1" t="s">
        <v>3371</v>
      </c>
      <c r="D5101" s="1">
        <v>181.5</v>
      </c>
      <c r="E5101" s="1" t="s">
        <v>3459</v>
      </c>
      <c r="F5101" s="1">
        <v>87</v>
      </c>
      <c r="G5101" s="1" t="str">
        <f t="shared" si="190"/>
        <v>87/110</v>
      </c>
      <c r="H5101" s="1">
        <v>1650</v>
      </c>
      <c r="I5101" s="1">
        <v>82</v>
      </c>
      <c r="J5101" s="1">
        <v>80</v>
      </c>
      <c r="K5101" s="1" t="s">
        <v>25</v>
      </c>
      <c r="L5101" s="1" t="s">
        <v>2107</v>
      </c>
      <c r="M5101" s="1">
        <v>2009</v>
      </c>
      <c r="N5101" s="1">
        <v>44.363514124594801</v>
      </c>
      <c r="O5101" s="1">
        <v>-81.482538043465198</v>
      </c>
      <c r="Q5101" s="1" t="s">
        <v>3373</v>
      </c>
      <c r="R5101" s="1" t="s">
        <v>22</v>
      </c>
    </row>
    <row r="5102" spans="1:18" hidden="1" x14ac:dyDescent="0.3">
      <c r="A5102" s="1" t="s">
        <v>2941</v>
      </c>
      <c r="B5102" s="1" t="s">
        <v>2941</v>
      </c>
      <c r="C5102" s="1" t="s">
        <v>3371</v>
      </c>
      <c r="D5102" s="1">
        <v>181.5</v>
      </c>
      <c r="E5102" s="1" t="s">
        <v>3460</v>
      </c>
      <c r="F5102" s="1">
        <v>88</v>
      </c>
      <c r="G5102" s="1" t="str">
        <f t="shared" si="190"/>
        <v>88/110</v>
      </c>
      <c r="H5102" s="1">
        <v>1650</v>
      </c>
      <c r="I5102" s="1">
        <v>82</v>
      </c>
      <c r="J5102" s="1">
        <v>80</v>
      </c>
      <c r="K5102" s="1" t="s">
        <v>25</v>
      </c>
      <c r="L5102" s="1" t="s">
        <v>2107</v>
      </c>
      <c r="M5102" s="1">
        <v>2009</v>
      </c>
      <c r="N5102" s="1">
        <v>44.356843892261601</v>
      </c>
      <c r="O5102" s="1">
        <v>-81.464037813947996</v>
      </c>
      <c r="Q5102" s="1" t="s">
        <v>3373</v>
      </c>
      <c r="R5102" s="1" t="s">
        <v>22</v>
      </c>
    </row>
    <row r="5103" spans="1:18" hidden="1" x14ac:dyDescent="0.3">
      <c r="A5103" s="1" t="s">
        <v>2941</v>
      </c>
      <c r="B5103" s="1" t="s">
        <v>2941</v>
      </c>
      <c r="C5103" s="1" t="s">
        <v>3371</v>
      </c>
      <c r="D5103" s="1">
        <v>181.5</v>
      </c>
      <c r="E5103" s="1" t="s">
        <v>3461</v>
      </c>
      <c r="F5103" s="1">
        <v>89</v>
      </c>
      <c r="G5103" s="1" t="str">
        <f t="shared" si="190"/>
        <v>89/110</v>
      </c>
      <c r="H5103" s="1">
        <v>1650</v>
      </c>
      <c r="I5103" s="1">
        <v>82</v>
      </c>
      <c r="J5103" s="1">
        <v>80</v>
      </c>
      <c r="K5103" s="1" t="s">
        <v>25</v>
      </c>
      <c r="L5103" s="1" t="s">
        <v>2107</v>
      </c>
      <c r="M5103" s="1">
        <v>2009</v>
      </c>
      <c r="N5103" s="1">
        <v>44.354062392155399</v>
      </c>
      <c r="O5103" s="1">
        <v>-81.468629419981298</v>
      </c>
      <c r="Q5103" s="1" t="s">
        <v>3373</v>
      </c>
      <c r="R5103" s="1" t="s">
        <v>22</v>
      </c>
    </row>
    <row r="5104" spans="1:18" hidden="1" x14ac:dyDescent="0.3">
      <c r="A5104" s="1" t="s">
        <v>2941</v>
      </c>
      <c r="B5104" s="1" t="s">
        <v>2941</v>
      </c>
      <c r="C5104" s="1" t="s">
        <v>3371</v>
      </c>
      <c r="D5104" s="1">
        <v>181.5</v>
      </c>
      <c r="E5104" s="1" t="s">
        <v>3462</v>
      </c>
      <c r="F5104" s="1">
        <v>90</v>
      </c>
      <c r="G5104" s="1" t="str">
        <f t="shared" si="190"/>
        <v>90/110</v>
      </c>
      <c r="H5104" s="1">
        <v>1650</v>
      </c>
      <c r="I5104" s="1">
        <v>82</v>
      </c>
      <c r="J5104" s="1">
        <v>80</v>
      </c>
      <c r="K5104" s="1" t="s">
        <v>25</v>
      </c>
      <c r="L5104" s="1" t="s">
        <v>2107</v>
      </c>
      <c r="M5104" s="1">
        <v>2009</v>
      </c>
      <c r="N5104" s="1">
        <v>44.347193400000002</v>
      </c>
      <c r="O5104" s="1">
        <v>-81.461082500000003</v>
      </c>
      <c r="Q5104" s="1" t="s">
        <v>3373</v>
      </c>
      <c r="R5104" s="1" t="s">
        <v>22</v>
      </c>
    </row>
    <row r="5105" spans="1:18" hidden="1" x14ac:dyDescent="0.3">
      <c r="A5105" s="1" t="s">
        <v>2941</v>
      </c>
      <c r="B5105" s="1" t="s">
        <v>2941</v>
      </c>
      <c r="C5105" s="1" t="s">
        <v>3371</v>
      </c>
      <c r="D5105" s="1">
        <v>181.5</v>
      </c>
      <c r="E5105" s="1" t="s">
        <v>3463</v>
      </c>
      <c r="F5105" s="1">
        <v>91</v>
      </c>
      <c r="G5105" s="1" t="str">
        <f t="shared" si="190"/>
        <v>91/110</v>
      </c>
      <c r="H5105" s="1">
        <v>1650</v>
      </c>
      <c r="I5105" s="1">
        <v>82</v>
      </c>
      <c r="J5105" s="1">
        <v>80</v>
      </c>
      <c r="K5105" s="1" t="s">
        <v>25</v>
      </c>
      <c r="L5105" s="1" t="s">
        <v>2107</v>
      </c>
      <c r="M5105" s="1">
        <v>2009</v>
      </c>
      <c r="N5105" s="1">
        <v>44.351297538792302</v>
      </c>
      <c r="O5105" s="1">
        <v>-81.442301070310805</v>
      </c>
      <c r="Q5105" s="1" t="s">
        <v>3373</v>
      </c>
      <c r="R5105" s="1" t="s">
        <v>22</v>
      </c>
    </row>
    <row r="5106" spans="1:18" hidden="1" x14ac:dyDescent="0.3">
      <c r="A5106" s="1" t="s">
        <v>2941</v>
      </c>
      <c r="B5106" s="1" t="s">
        <v>2941</v>
      </c>
      <c r="C5106" s="1" t="s">
        <v>3371</v>
      </c>
      <c r="D5106" s="1">
        <v>181.5</v>
      </c>
      <c r="E5106" s="1" t="s">
        <v>3464</v>
      </c>
      <c r="F5106" s="1">
        <v>92</v>
      </c>
      <c r="G5106" s="1" t="str">
        <f t="shared" si="190"/>
        <v>92/110</v>
      </c>
      <c r="H5106" s="1">
        <v>1650</v>
      </c>
      <c r="I5106" s="1">
        <v>82</v>
      </c>
      <c r="J5106" s="1">
        <v>80</v>
      </c>
      <c r="K5106" s="1" t="s">
        <v>25</v>
      </c>
      <c r="L5106" s="1" t="s">
        <v>2107</v>
      </c>
      <c r="M5106" s="1">
        <v>2009</v>
      </c>
      <c r="N5106" s="1">
        <v>44.341338525189798</v>
      </c>
      <c r="O5106" s="1">
        <v>-81.453348796244697</v>
      </c>
      <c r="Q5106" s="1" t="s">
        <v>3373</v>
      </c>
      <c r="R5106" s="1" t="s">
        <v>22</v>
      </c>
    </row>
    <row r="5107" spans="1:18" hidden="1" x14ac:dyDescent="0.3">
      <c r="A5107" s="1" t="s">
        <v>2941</v>
      </c>
      <c r="B5107" s="1" t="s">
        <v>2941</v>
      </c>
      <c r="C5107" s="1" t="s">
        <v>3371</v>
      </c>
      <c r="D5107" s="1">
        <v>181.5</v>
      </c>
      <c r="E5107" s="1" t="s">
        <v>3465</v>
      </c>
      <c r="F5107" s="1">
        <v>93</v>
      </c>
      <c r="G5107" s="1" t="str">
        <f t="shared" si="190"/>
        <v>93/110</v>
      </c>
      <c r="H5107" s="1">
        <v>1650</v>
      </c>
      <c r="I5107" s="1">
        <v>82</v>
      </c>
      <c r="J5107" s="1">
        <v>80</v>
      </c>
      <c r="K5107" s="1" t="s">
        <v>25</v>
      </c>
      <c r="L5107" s="1" t="s">
        <v>2107</v>
      </c>
      <c r="M5107" s="1">
        <v>2009</v>
      </c>
      <c r="N5107" s="1">
        <v>44.340685778097701</v>
      </c>
      <c r="O5107" s="1">
        <v>-81.447805706780997</v>
      </c>
      <c r="Q5107" s="1" t="s">
        <v>3373</v>
      </c>
      <c r="R5107" s="1" t="s">
        <v>22</v>
      </c>
    </row>
    <row r="5108" spans="1:18" hidden="1" x14ac:dyDescent="0.3">
      <c r="A5108" s="1" t="s">
        <v>2941</v>
      </c>
      <c r="B5108" s="1" t="s">
        <v>2941</v>
      </c>
      <c r="C5108" s="1" t="s">
        <v>3371</v>
      </c>
      <c r="D5108" s="1">
        <v>181.5</v>
      </c>
      <c r="E5108" s="1" t="s">
        <v>3466</v>
      </c>
      <c r="F5108" s="1">
        <v>94</v>
      </c>
      <c r="G5108" s="1" t="str">
        <f t="shared" si="190"/>
        <v>94/110</v>
      </c>
      <c r="H5108" s="1">
        <v>1650</v>
      </c>
      <c r="I5108" s="1">
        <v>82</v>
      </c>
      <c r="J5108" s="1">
        <v>80</v>
      </c>
      <c r="K5108" s="1" t="s">
        <v>25</v>
      </c>
      <c r="L5108" s="1" t="s">
        <v>2107</v>
      </c>
      <c r="M5108" s="1">
        <v>2009</v>
      </c>
      <c r="N5108" s="1">
        <v>44.341076774714601</v>
      </c>
      <c r="O5108" s="1">
        <v>-81.442632271835294</v>
      </c>
      <c r="Q5108" s="1" t="s">
        <v>3373</v>
      </c>
      <c r="R5108" s="1" t="s">
        <v>22</v>
      </c>
    </row>
    <row r="5109" spans="1:18" hidden="1" x14ac:dyDescent="0.3">
      <c r="A5109" s="1" t="s">
        <v>2941</v>
      </c>
      <c r="B5109" s="1" t="s">
        <v>2941</v>
      </c>
      <c r="C5109" s="1" t="s">
        <v>3371</v>
      </c>
      <c r="D5109" s="1">
        <v>181.5</v>
      </c>
      <c r="E5109" s="1" t="s">
        <v>3467</v>
      </c>
      <c r="F5109" s="1">
        <v>95</v>
      </c>
      <c r="G5109" s="1" t="str">
        <f t="shared" si="190"/>
        <v>95/110</v>
      </c>
      <c r="H5109" s="1">
        <v>1650</v>
      </c>
      <c r="I5109" s="1">
        <v>82</v>
      </c>
      <c r="J5109" s="1">
        <v>80</v>
      </c>
      <c r="K5109" s="1" t="s">
        <v>25</v>
      </c>
      <c r="L5109" s="1" t="s">
        <v>2107</v>
      </c>
      <c r="M5109" s="1">
        <v>2009</v>
      </c>
      <c r="N5109" s="1">
        <v>44.336906805641703</v>
      </c>
      <c r="O5109" s="1">
        <v>-81.433106186754301</v>
      </c>
      <c r="Q5109" s="1" t="s">
        <v>3373</v>
      </c>
      <c r="R5109" s="1" t="s">
        <v>22</v>
      </c>
    </row>
    <row r="5110" spans="1:18" hidden="1" x14ac:dyDescent="0.3">
      <c r="A5110" s="1" t="s">
        <v>2941</v>
      </c>
      <c r="B5110" s="1" t="s">
        <v>2941</v>
      </c>
      <c r="C5110" s="1" t="s">
        <v>3371</v>
      </c>
      <c r="D5110" s="1">
        <v>181.5</v>
      </c>
      <c r="E5110" s="1" t="s">
        <v>3468</v>
      </c>
      <c r="F5110" s="1">
        <v>96</v>
      </c>
      <c r="G5110" s="1" t="str">
        <f t="shared" si="190"/>
        <v>96/110</v>
      </c>
      <c r="H5110" s="1">
        <v>1650</v>
      </c>
      <c r="I5110" s="1">
        <v>82</v>
      </c>
      <c r="J5110" s="1">
        <v>80</v>
      </c>
      <c r="K5110" s="1" t="s">
        <v>25</v>
      </c>
      <c r="L5110" s="1" t="s">
        <v>2107</v>
      </c>
      <c r="M5110" s="1">
        <v>2009</v>
      </c>
      <c r="N5110" s="1">
        <v>44.332136484139099</v>
      </c>
      <c r="O5110" s="1">
        <v>-81.431271917691106</v>
      </c>
      <c r="Q5110" s="1" t="s">
        <v>3373</v>
      </c>
      <c r="R5110" s="1" t="s">
        <v>22</v>
      </c>
    </row>
    <row r="5111" spans="1:18" hidden="1" x14ac:dyDescent="0.3">
      <c r="A5111" s="1" t="s">
        <v>2941</v>
      </c>
      <c r="B5111" s="1" t="s">
        <v>2941</v>
      </c>
      <c r="C5111" s="1" t="s">
        <v>3371</v>
      </c>
      <c r="D5111" s="1">
        <v>181.5</v>
      </c>
      <c r="E5111" s="1" t="s">
        <v>3469</v>
      </c>
      <c r="F5111" s="1">
        <v>97</v>
      </c>
      <c r="G5111" s="1" t="str">
        <f t="shared" ref="G5111:G5124" si="191">F5111&amp;"/"&amp;110</f>
        <v>97/110</v>
      </c>
      <c r="H5111" s="1">
        <v>1650</v>
      </c>
      <c r="I5111" s="1">
        <v>82</v>
      </c>
      <c r="J5111" s="1">
        <v>80</v>
      </c>
      <c r="K5111" s="1" t="s">
        <v>25</v>
      </c>
      <c r="L5111" s="1" t="s">
        <v>2107</v>
      </c>
      <c r="M5111" s="1">
        <v>2009</v>
      </c>
      <c r="N5111" s="1">
        <v>44.337603583827402</v>
      </c>
      <c r="O5111" s="1">
        <v>-81.415996891018807</v>
      </c>
      <c r="Q5111" s="1" t="s">
        <v>3373</v>
      </c>
      <c r="R5111" s="1" t="s">
        <v>22</v>
      </c>
    </row>
    <row r="5112" spans="1:18" hidden="1" x14ac:dyDescent="0.3">
      <c r="A5112" s="1" t="s">
        <v>2941</v>
      </c>
      <c r="B5112" s="1" t="s">
        <v>2941</v>
      </c>
      <c r="C5112" s="1" t="s">
        <v>3371</v>
      </c>
      <c r="D5112" s="1">
        <v>181.5</v>
      </c>
      <c r="E5112" s="1" t="s">
        <v>3470</v>
      </c>
      <c r="F5112" s="1">
        <v>98</v>
      </c>
      <c r="G5112" s="1" t="str">
        <f t="shared" si="191"/>
        <v>98/110</v>
      </c>
      <c r="H5112" s="1">
        <v>1650</v>
      </c>
      <c r="I5112" s="1">
        <v>82</v>
      </c>
      <c r="J5112" s="1">
        <v>80</v>
      </c>
      <c r="K5112" s="1" t="s">
        <v>25</v>
      </c>
      <c r="L5112" s="1" t="s">
        <v>2107</v>
      </c>
      <c r="M5112" s="1">
        <v>2009</v>
      </c>
      <c r="N5112" s="1">
        <v>44.329855887592799</v>
      </c>
      <c r="O5112" s="1">
        <v>-81.415491344000202</v>
      </c>
      <c r="Q5112" s="1" t="s">
        <v>3373</v>
      </c>
      <c r="R5112" s="1" t="s">
        <v>22</v>
      </c>
    </row>
    <row r="5113" spans="1:18" hidden="1" x14ac:dyDescent="0.3">
      <c r="A5113" s="1" t="s">
        <v>2941</v>
      </c>
      <c r="B5113" s="1" t="s">
        <v>2941</v>
      </c>
      <c r="C5113" s="1" t="s">
        <v>3371</v>
      </c>
      <c r="D5113" s="1">
        <v>181.5</v>
      </c>
      <c r="E5113" s="1" t="s">
        <v>3471</v>
      </c>
      <c r="F5113" s="1">
        <v>99</v>
      </c>
      <c r="G5113" s="1" t="str">
        <f t="shared" si="191"/>
        <v>99/110</v>
      </c>
      <c r="H5113" s="1">
        <v>1650</v>
      </c>
      <c r="I5113" s="1">
        <v>82</v>
      </c>
      <c r="J5113" s="1">
        <v>80</v>
      </c>
      <c r="K5113" s="1" t="s">
        <v>25</v>
      </c>
      <c r="L5113" s="1" t="s">
        <v>2107</v>
      </c>
      <c r="M5113" s="1">
        <v>2009</v>
      </c>
      <c r="N5113" s="1">
        <v>44.324110654067098</v>
      </c>
      <c r="O5113" s="1">
        <v>-81.409242925608197</v>
      </c>
      <c r="Q5113" s="1" t="s">
        <v>3373</v>
      </c>
      <c r="R5113" s="1" t="s">
        <v>22</v>
      </c>
    </row>
    <row r="5114" spans="1:18" hidden="1" x14ac:dyDescent="0.3">
      <c r="A5114" s="1" t="s">
        <v>2941</v>
      </c>
      <c r="B5114" s="1" t="s">
        <v>2941</v>
      </c>
      <c r="C5114" s="1" t="s">
        <v>3371</v>
      </c>
      <c r="D5114" s="1">
        <v>181.5</v>
      </c>
      <c r="E5114" s="1" t="s">
        <v>3472</v>
      </c>
      <c r="F5114" s="1">
        <v>100</v>
      </c>
      <c r="G5114" s="1" t="str">
        <f t="shared" si="191"/>
        <v>100/110</v>
      </c>
      <c r="H5114" s="1">
        <v>1650</v>
      </c>
      <c r="I5114" s="1">
        <v>82</v>
      </c>
      <c r="J5114" s="1">
        <v>80</v>
      </c>
      <c r="K5114" s="1" t="s">
        <v>25</v>
      </c>
      <c r="L5114" s="1" t="s">
        <v>2107</v>
      </c>
      <c r="M5114" s="1">
        <v>2009</v>
      </c>
      <c r="N5114" s="1">
        <v>44.324457700000004</v>
      </c>
      <c r="O5114" s="1">
        <v>-81.403909200000001</v>
      </c>
      <c r="Q5114" s="1" t="s">
        <v>3373</v>
      </c>
      <c r="R5114" s="1" t="s">
        <v>22</v>
      </c>
    </row>
    <row r="5115" spans="1:18" hidden="1" x14ac:dyDescent="0.3">
      <c r="A5115" s="1" t="s">
        <v>2941</v>
      </c>
      <c r="B5115" s="1" t="s">
        <v>2941</v>
      </c>
      <c r="C5115" s="1" t="s">
        <v>3371</v>
      </c>
      <c r="D5115" s="1">
        <v>181.5</v>
      </c>
      <c r="E5115" s="1" t="s">
        <v>3473</v>
      </c>
      <c r="F5115" s="1">
        <v>101</v>
      </c>
      <c r="G5115" s="1" t="str">
        <f t="shared" si="191"/>
        <v>101/110</v>
      </c>
      <c r="H5115" s="1">
        <v>1650</v>
      </c>
      <c r="I5115" s="1">
        <v>82</v>
      </c>
      <c r="J5115" s="1">
        <v>80</v>
      </c>
      <c r="K5115" s="1" t="s">
        <v>25</v>
      </c>
      <c r="L5115" s="1" t="s">
        <v>2107</v>
      </c>
      <c r="M5115" s="1">
        <v>2009</v>
      </c>
      <c r="N5115" s="1">
        <v>44.323598676396401</v>
      </c>
      <c r="O5115" s="1">
        <v>-81.398723055368507</v>
      </c>
      <c r="Q5115" s="1" t="s">
        <v>3373</v>
      </c>
      <c r="R5115" s="1" t="s">
        <v>22</v>
      </c>
    </row>
    <row r="5116" spans="1:18" hidden="1" x14ac:dyDescent="0.3">
      <c r="A5116" s="1" t="s">
        <v>2941</v>
      </c>
      <c r="B5116" s="1" t="s">
        <v>2941</v>
      </c>
      <c r="C5116" s="1" t="s">
        <v>3371</v>
      </c>
      <c r="D5116" s="1">
        <v>181.5</v>
      </c>
      <c r="E5116" s="1" t="s">
        <v>3474</v>
      </c>
      <c r="F5116" s="1">
        <v>102</v>
      </c>
      <c r="G5116" s="1" t="str">
        <f t="shared" si="191"/>
        <v>102/110</v>
      </c>
      <c r="H5116" s="1">
        <v>1650</v>
      </c>
      <c r="I5116" s="1">
        <v>82</v>
      </c>
      <c r="J5116" s="1">
        <v>80</v>
      </c>
      <c r="K5116" s="1" t="s">
        <v>25</v>
      </c>
      <c r="L5116" s="1" t="s">
        <v>2107</v>
      </c>
      <c r="M5116" s="1">
        <v>2009</v>
      </c>
      <c r="N5116" s="1">
        <v>44.371235833418901</v>
      </c>
      <c r="O5116" s="1">
        <v>-81.473052553658903</v>
      </c>
      <c r="Q5116" s="1" t="s">
        <v>3373</v>
      </c>
      <c r="R5116" s="1" t="s">
        <v>22</v>
      </c>
    </row>
    <row r="5117" spans="1:18" hidden="1" x14ac:dyDescent="0.3">
      <c r="A5117" s="1" t="s">
        <v>2941</v>
      </c>
      <c r="B5117" s="1" t="s">
        <v>2941</v>
      </c>
      <c r="C5117" s="1" t="s">
        <v>3371</v>
      </c>
      <c r="D5117" s="1">
        <v>181.5</v>
      </c>
      <c r="E5117" s="1" t="s">
        <v>3475</v>
      </c>
      <c r="F5117" s="1">
        <v>103</v>
      </c>
      <c r="G5117" s="1" t="str">
        <f t="shared" si="191"/>
        <v>103/110</v>
      </c>
      <c r="H5117" s="1">
        <v>1650</v>
      </c>
      <c r="I5117" s="1">
        <v>82</v>
      </c>
      <c r="J5117" s="1">
        <v>80</v>
      </c>
      <c r="K5117" s="1" t="s">
        <v>25</v>
      </c>
      <c r="L5117" s="1" t="s">
        <v>2107</v>
      </c>
      <c r="M5117" s="1">
        <v>2009</v>
      </c>
      <c r="N5117" s="1">
        <v>44.369279302272702</v>
      </c>
      <c r="O5117" s="1">
        <v>-81.469730367746806</v>
      </c>
      <c r="Q5117" s="1" t="s">
        <v>3373</v>
      </c>
      <c r="R5117" s="1" t="s">
        <v>22</v>
      </c>
    </row>
    <row r="5118" spans="1:18" hidden="1" x14ac:dyDescent="0.3">
      <c r="A5118" s="1" t="s">
        <v>2941</v>
      </c>
      <c r="B5118" s="1" t="s">
        <v>2941</v>
      </c>
      <c r="C5118" s="1" t="s">
        <v>3371</v>
      </c>
      <c r="D5118" s="1">
        <v>181.5</v>
      </c>
      <c r="E5118" s="1" t="s">
        <v>3476</v>
      </c>
      <c r="F5118" s="1">
        <v>104</v>
      </c>
      <c r="G5118" s="1" t="str">
        <f t="shared" si="191"/>
        <v>104/110</v>
      </c>
      <c r="H5118" s="1">
        <v>1650</v>
      </c>
      <c r="I5118" s="1">
        <v>82</v>
      </c>
      <c r="J5118" s="1">
        <v>80</v>
      </c>
      <c r="K5118" s="1" t="s">
        <v>25</v>
      </c>
      <c r="L5118" s="1" t="s">
        <v>2107</v>
      </c>
      <c r="M5118" s="1">
        <v>2009</v>
      </c>
      <c r="N5118" s="1">
        <v>44.373697388234604</v>
      </c>
      <c r="O5118" s="1">
        <v>-81.470489999709898</v>
      </c>
      <c r="Q5118" s="1" t="s">
        <v>3373</v>
      </c>
      <c r="R5118" s="1" t="s">
        <v>22</v>
      </c>
    </row>
    <row r="5119" spans="1:18" hidden="1" x14ac:dyDescent="0.3">
      <c r="A5119" s="1" t="s">
        <v>2941</v>
      </c>
      <c r="B5119" s="1" t="s">
        <v>2941</v>
      </c>
      <c r="C5119" s="1" t="s">
        <v>3371</v>
      </c>
      <c r="D5119" s="1">
        <v>181.5</v>
      </c>
      <c r="E5119" s="1" t="s">
        <v>3477</v>
      </c>
      <c r="F5119" s="1">
        <v>105</v>
      </c>
      <c r="G5119" s="1" t="str">
        <f t="shared" si="191"/>
        <v>105/110</v>
      </c>
      <c r="H5119" s="1">
        <v>1650</v>
      </c>
      <c r="I5119" s="1">
        <v>82</v>
      </c>
      <c r="J5119" s="1">
        <v>80</v>
      </c>
      <c r="K5119" s="1" t="s">
        <v>25</v>
      </c>
      <c r="L5119" s="1" t="s">
        <v>2107</v>
      </c>
      <c r="M5119" s="1">
        <v>2009</v>
      </c>
      <c r="N5119" s="1">
        <v>44.372364394436602</v>
      </c>
      <c r="O5119" s="1">
        <v>-81.467265204459807</v>
      </c>
      <c r="Q5119" s="1" t="s">
        <v>3373</v>
      </c>
      <c r="R5119" s="1" t="s">
        <v>22</v>
      </c>
    </row>
    <row r="5120" spans="1:18" hidden="1" x14ac:dyDescent="0.3">
      <c r="A5120" s="1" t="s">
        <v>2941</v>
      </c>
      <c r="B5120" s="1" t="s">
        <v>2941</v>
      </c>
      <c r="C5120" s="1" t="s">
        <v>3371</v>
      </c>
      <c r="D5120" s="1">
        <v>181.5</v>
      </c>
      <c r="E5120" s="1" t="s">
        <v>3478</v>
      </c>
      <c r="F5120" s="1">
        <v>106</v>
      </c>
      <c r="G5120" s="1" t="str">
        <f t="shared" si="191"/>
        <v>106/110</v>
      </c>
      <c r="H5120" s="1">
        <v>1650</v>
      </c>
      <c r="I5120" s="1">
        <v>82</v>
      </c>
      <c r="J5120" s="1">
        <v>80</v>
      </c>
      <c r="K5120" s="1" t="s">
        <v>25</v>
      </c>
      <c r="L5120" s="1" t="s">
        <v>2107</v>
      </c>
      <c r="M5120" s="1">
        <v>2009</v>
      </c>
      <c r="N5120" s="1">
        <v>44.350467737074702</v>
      </c>
      <c r="O5120" s="1">
        <v>-81.426772487543303</v>
      </c>
      <c r="Q5120" s="1" t="s">
        <v>3373</v>
      </c>
      <c r="R5120" s="1" t="s">
        <v>22</v>
      </c>
    </row>
    <row r="5121" spans="1:18" hidden="1" x14ac:dyDescent="0.3">
      <c r="A5121" s="1" t="s">
        <v>2941</v>
      </c>
      <c r="B5121" s="1" t="s">
        <v>2941</v>
      </c>
      <c r="C5121" s="1" t="s">
        <v>3371</v>
      </c>
      <c r="D5121" s="1">
        <v>181.5</v>
      </c>
      <c r="E5121" s="1" t="s">
        <v>3479</v>
      </c>
      <c r="F5121" s="1">
        <v>107</v>
      </c>
      <c r="G5121" s="1" t="str">
        <f t="shared" si="191"/>
        <v>107/110</v>
      </c>
      <c r="H5121" s="1">
        <v>1650</v>
      </c>
      <c r="I5121" s="1">
        <v>82</v>
      </c>
      <c r="J5121" s="1">
        <v>80</v>
      </c>
      <c r="K5121" s="1" t="s">
        <v>25</v>
      </c>
      <c r="L5121" s="1" t="s">
        <v>2107</v>
      </c>
      <c r="M5121" s="1">
        <v>2009</v>
      </c>
      <c r="N5121" s="1">
        <v>44.3546695126144</v>
      </c>
      <c r="O5121" s="1">
        <v>-81.424599954468306</v>
      </c>
      <c r="Q5121" s="1" t="s">
        <v>3373</v>
      </c>
      <c r="R5121" s="1" t="s">
        <v>22</v>
      </c>
    </row>
    <row r="5122" spans="1:18" hidden="1" x14ac:dyDescent="0.3">
      <c r="A5122" s="1" t="s">
        <v>2941</v>
      </c>
      <c r="B5122" s="1" t="s">
        <v>2941</v>
      </c>
      <c r="C5122" s="1" t="s">
        <v>3371</v>
      </c>
      <c r="D5122" s="1">
        <v>181.5</v>
      </c>
      <c r="E5122" s="1" t="s">
        <v>3480</v>
      </c>
      <c r="F5122" s="1">
        <v>108</v>
      </c>
      <c r="G5122" s="1" t="str">
        <f t="shared" si="191"/>
        <v>108/110</v>
      </c>
      <c r="H5122" s="1">
        <v>1650</v>
      </c>
      <c r="I5122" s="1">
        <v>82</v>
      </c>
      <c r="J5122" s="1">
        <v>80</v>
      </c>
      <c r="K5122" s="1" t="s">
        <v>25</v>
      </c>
      <c r="L5122" s="1" t="s">
        <v>2107</v>
      </c>
      <c r="M5122" s="1">
        <v>2009</v>
      </c>
      <c r="N5122" s="1">
        <v>44.353257351609102</v>
      </c>
      <c r="O5122" s="1">
        <v>-81.420482010015206</v>
      </c>
      <c r="Q5122" s="1" t="s">
        <v>3373</v>
      </c>
      <c r="R5122" s="1" t="s">
        <v>22</v>
      </c>
    </row>
    <row r="5123" spans="1:18" hidden="1" x14ac:dyDescent="0.3">
      <c r="A5123" s="1" t="s">
        <v>2941</v>
      </c>
      <c r="B5123" s="1" t="s">
        <v>2941</v>
      </c>
      <c r="C5123" s="1" t="s">
        <v>3371</v>
      </c>
      <c r="D5123" s="1">
        <v>181.5</v>
      </c>
      <c r="E5123" s="1" t="s">
        <v>3481</v>
      </c>
      <c r="F5123" s="1">
        <v>109</v>
      </c>
      <c r="G5123" s="1" t="str">
        <f t="shared" si="191"/>
        <v>109/110</v>
      </c>
      <c r="H5123" s="1">
        <v>1650</v>
      </c>
      <c r="I5123" s="1">
        <v>82</v>
      </c>
      <c r="J5123" s="1">
        <v>80</v>
      </c>
      <c r="K5123" s="1" t="s">
        <v>25</v>
      </c>
      <c r="L5123" s="1" t="s">
        <v>2107</v>
      </c>
      <c r="M5123" s="1">
        <v>2009</v>
      </c>
      <c r="N5123" s="1">
        <v>44.354289761885099</v>
      </c>
      <c r="O5123" s="1">
        <v>-81.415219673301394</v>
      </c>
      <c r="Q5123" s="1" t="s">
        <v>3373</v>
      </c>
      <c r="R5123" s="1" t="s">
        <v>22</v>
      </c>
    </row>
    <row r="5124" spans="1:18" hidden="1" x14ac:dyDescent="0.3">
      <c r="A5124" s="1" t="s">
        <v>2941</v>
      </c>
      <c r="B5124" s="1" t="s">
        <v>2941</v>
      </c>
      <c r="C5124" s="1" t="s">
        <v>3371</v>
      </c>
      <c r="D5124" s="1">
        <v>181.5</v>
      </c>
      <c r="E5124" s="1" t="s">
        <v>3482</v>
      </c>
      <c r="F5124" s="1">
        <v>110</v>
      </c>
      <c r="G5124" s="1" t="str">
        <f t="shared" si="191"/>
        <v>110/110</v>
      </c>
      <c r="H5124" s="1">
        <v>1650</v>
      </c>
      <c r="I5124" s="1">
        <v>82</v>
      </c>
      <c r="J5124" s="1">
        <v>80</v>
      </c>
      <c r="K5124" s="1" t="s">
        <v>25</v>
      </c>
      <c r="L5124" s="1" t="s">
        <v>2107</v>
      </c>
      <c r="M5124" s="1">
        <v>2009</v>
      </c>
      <c r="N5124" s="1">
        <v>44.351750390347</v>
      </c>
      <c r="O5124" s="1">
        <v>-81.409928046069197</v>
      </c>
      <c r="Q5124" s="1" t="s">
        <v>3373</v>
      </c>
      <c r="R5124" s="1" t="s">
        <v>22</v>
      </c>
    </row>
    <row r="5125" spans="1:18" hidden="1" x14ac:dyDescent="0.3">
      <c r="A5125" s="1" t="s">
        <v>2941</v>
      </c>
      <c r="B5125" s="1" t="s">
        <v>2941</v>
      </c>
      <c r="C5125" s="1" t="s">
        <v>4827</v>
      </c>
      <c r="D5125" s="1">
        <v>9</v>
      </c>
      <c r="E5125" s="1" t="s">
        <v>4828</v>
      </c>
      <c r="F5125" s="1">
        <v>1</v>
      </c>
      <c r="G5125" s="1" t="str">
        <f>F5125&amp;"/"&amp;5</f>
        <v>1/5</v>
      </c>
      <c r="H5125" s="1">
        <v>1800</v>
      </c>
      <c r="I5125" s="1">
        <v>100</v>
      </c>
      <c r="J5125" s="1">
        <v>95</v>
      </c>
      <c r="K5125" s="1" t="s">
        <v>25</v>
      </c>
      <c r="L5125" s="1" t="s">
        <v>691</v>
      </c>
      <c r="M5125" s="1">
        <v>2014</v>
      </c>
      <c r="N5125" s="1">
        <v>42.895492812992998</v>
      </c>
      <c r="O5125" s="1">
        <v>-79.384502186683804</v>
      </c>
      <c r="Q5125" s="1" t="s">
        <v>4829</v>
      </c>
      <c r="R5125" s="1" t="s">
        <v>22</v>
      </c>
    </row>
    <row r="5126" spans="1:18" hidden="1" x14ac:dyDescent="0.3">
      <c r="A5126" s="1" t="s">
        <v>2941</v>
      </c>
      <c r="B5126" s="1" t="s">
        <v>2941</v>
      </c>
      <c r="C5126" s="1" t="s">
        <v>4827</v>
      </c>
      <c r="D5126" s="1">
        <v>9</v>
      </c>
      <c r="E5126" s="1" t="s">
        <v>4830</v>
      </c>
      <c r="F5126" s="1">
        <v>2</v>
      </c>
      <c r="G5126" s="1" t="str">
        <f>F5126&amp;"/"&amp;5</f>
        <v>2/5</v>
      </c>
      <c r="H5126" s="1">
        <v>1800</v>
      </c>
      <c r="I5126" s="1">
        <v>100</v>
      </c>
      <c r="J5126" s="1">
        <v>95</v>
      </c>
      <c r="K5126" s="1" t="s">
        <v>25</v>
      </c>
      <c r="L5126" s="1" t="s">
        <v>691</v>
      </c>
      <c r="M5126" s="1">
        <v>2014</v>
      </c>
      <c r="N5126" s="1">
        <v>42.897439683916701</v>
      </c>
      <c r="O5126" s="1">
        <v>-79.386383974591993</v>
      </c>
      <c r="Q5126" s="1" t="s">
        <v>4829</v>
      </c>
      <c r="R5126" s="1" t="s">
        <v>22</v>
      </c>
    </row>
    <row r="5127" spans="1:18" hidden="1" x14ac:dyDescent="0.3">
      <c r="A5127" s="1" t="s">
        <v>2941</v>
      </c>
      <c r="B5127" s="1" t="s">
        <v>2941</v>
      </c>
      <c r="C5127" s="1" t="s">
        <v>4827</v>
      </c>
      <c r="D5127" s="1">
        <v>9</v>
      </c>
      <c r="E5127" s="1" t="s">
        <v>4831</v>
      </c>
      <c r="F5127" s="1">
        <v>3</v>
      </c>
      <c r="G5127" s="1" t="str">
        <f>F5127&amp;"/"&amp;5</f>
        <v>3/5</v>
      </c>
      <c r="H5127" s="1">
        <v>1800</v>
      </c>
      <c r="I5127" s="1">
        <v>100</v>
      </c>
      <c r="J5127" s="1">
        <v>95</v>
      </c>
      <c r="K5127" s="1" t="s">
        <v>25</v>
      </c>
      <c r="L5127" s="1" t="s">
        <v>691</v>
      </c>
      <c r="M5127" s="1">
        <v>2014</v>
      </c>
      <c r="N5127" s="1">
        <v>42.902036364398001</v>
      </c>
      <c r="O5127" s="1">
        <v>-79.391255103975197</v>
      </c>
      <c r="Q5127" s="1" t="s">
        <v>4829</v>
      </c>
      <c r="R5127" s="1" t="s">
        <v>22</v>
      </c>
    </row>
    <row r="5128" spans="1:18" hidden="1" x14ac:dyDescent="0.3">
      <c r="A5128" s="1" t="s">
        <v>2941</v>
      </c>
      <c r="B5128" s="1" t="s">
        <v>2941</v>
      </c>
      <c r="C5128" s="1" t="s">
        <v>4827</v>
      </c>
      <c r="D5128" s="1">
        <v>9</v>
      </c>
      <c r="E5128" s="1" t="s">
        <v>4832</v>
      </c>
      <c r="F5128" s="1">
        <v>4</v>
      </c>
      <c r="G5128" s="1" t="str">
        <f>F5128&amp;"/"&amp;5</f>
        <v>4/5</v>
      </c>
      <c r="H5128" s="1">
        <v>1800</v>
      </c>
      <c r="I5128" s="1">
        <v>100</v>
      </c>
      <c r="J5128" s="1">
        <v>95</v>
      </c>
      <c r="K5128" s="1" t="s">
        <v>25</v>
      </c>
      <c r="L5128" s="1" t="s">
        <v>691</v>
      </c>
      <c r="M5128" s="1">
        <v>2014</v>
      </c>
      <c r="N5128" s="1">
        <v>42.880001566718498</v>
      </c>
      <c r="O5128" s="1">
        <v>-79.375294321067301</v>
      </c>
      <c r="Q5128" s="1" t="s">
        <v>4829</v>
      </c>
      <c r="R5128" s="1" t="s">
        <v>22</v>
      </c>
    </row>
    <row r="5129" spans="1:18" hidden="1" x14ac:dyDescent="0.3">
      <c r="A5129" s="1" t="s">
        <v>2941</v>
      </c>
      <c r="B5129" s="1" t="s">
        <v>2941</v>
      </c>
      <c r="C5129" s="1" t="s">
        <v>4827</v>
      </c>
      <c r="D5129" s="1">
        <v>9</v>
      </c>
      <c r="E5129" s="1" t="s">
        <v>4833</v>
      </c>
      <c r="F5129" s="1">
        <v>5</v>
      </c>
      <c r="G5129" s="1" t="str">
        <f>F5129&amp;"/"&amp;5</f>
        <v>5/5</v>
      </c>
      <c r="H5129" s="1">
        <v>1800</v>
      </c>
      <c r="I5129" s="1">
        <v>100</v>
      </c>
      <c r="J5129" s="1">
        <v>95</v>
      </c>
      <c r="K5129" s="1" t="s">
        <v>25</v>
      </c>
      <c r="L5129" s="1" t="s">
        <v>691</v>
      </c>
      <c r="M5129" s="1">
        <v>2014</v>
      </c>
      <c r="N5129" s="1">
        <v>42.875921383631997</v>
      </c>
      <c r="O5129" s="1">
        <v>-79.374700383906301</v>
      </c>
      <c r="Q5129" s="1" t="s">
        <v>4829</v>
      </c>
      <c r="R5129" s="1" t="s">
        <v>22</v>
      </c>
    </row>
    <row r="5130" spans="1:18" hidden="1" x14ac:dyDescent="0.3">
      <c r="A5130" s="1" t="s">
        <v>2941</v>
      </c>
      <c r="B5130" s="1" t="s">
        <v>2941</v>
      </c>
      <c r="C5130" s="1" t="s">
        <v>4032</v>
      </c>
      <c r="D5130" s="1">
        <v>10</v>
      </c>
      <c r="E5130" s="1" t="s">
        <v>4033</v>
      </c>
      <c r="F5130" s="1">
        <v>1</v>
      </c>
      <c r="G5130" s="1" t="str">
        <f>F5130&amp;"/"&amp;4</f>
        <v>1/4</v>
      </c>
      <c r="H5130" s="1">
        <v>2500</v>
      </c>
      <c r="I5130" s="1">
        <v>99.8</v>
      </c>
      <c r="J5130" s="1">
        <v>80</v>
      </c>
      <c r="K5130" s="1" t="s">
        <v>4034</v>
      </c>
      <c r="L5130" s="1" t="s">
        <v>4035</v>
      </c>
      <c r="M5130" s="1">
        <v>2012</v>
      </c>
      <c r="N5130" s="1">
        <v>42.923478245995703</v>
      </c>
      <c r="O5130" s="1">
        <v>-81.911719892799496</v>
      </c>
      <c r="Q5130" s="1" t="s">
        <v>4036</v>
      </c>
      <c r="R5130" s="1" t="s">
        <v>22</v>
      </c>
    </row>
    <row r="5131" spans="1:18" hidden="1" x14ac:dyDescent="0.3">
      <c r="A5131" s="1" t="s">
        <v>2941</v>
      </c>
      <c r="B5131" s="1" t="s">
        <v>2941</v>
      </c>
      <c r="C5131" s="1" t="s">
        <v>4032</v>
      </c>
      <c r="D5131" s="1">
        <v>10</v>
      </c>
      <c r="E5131" s="1" t="s">
        <v>4037</v>
      </c>
      <c r="F5131" s="1">
        <v>2</v>
      </c>
      <c r="G5131" s="1" t="str">
        <f>F5131&amp;"/"&amp;4</f>
        <v>2/4</v>
      </c>
      <c r="H5131" s="1">
        <v>2500</v>
      </c>
      <c r="I5131" s="1">
        <v>99.8</v>
      </c>
      <c r="J5131" s="1">
        <v>80</v>
      </c>
      <c r="K5131" s="1" t="s">
        <v>4034</v>
      </c>
      <c r="L5131" s="1" t="s">
        <v>4035</v>
      </c>
      <c r="M5131" s="1">
        <v>2012</v>
      </c>
      <c r="N5131" s="1">
        <v>42.923276449192002</v>
      </c>
      <c r="O5131" s="1">
        <v>-81.906466552675099</v>
      </c>
      <c r="Q5131" s="1" t="s">
        <v>4036</v>
      </c>
      <c r="R5131" s="1" t="s">
        <v>22</v>
      </c>
    </row>
    <row r="5132" spans="1:18" hidden="1" x14ac:dyDescent="0.3">
      <c r="A5132" s="1" t="s">
        <v>2941</v>
      </c>
      <c r="B5132" s="1" t="s">
        <v>2941</v>
      </c>
      <c r="C5132" s="1" t="s">
        <v>4032</v>
      </c>
      <c r="D5132" s="1">
        <v>10</v>
      </c>
      <c r="E5132" s="1" t="s">
        <v>4038</v>
      </c>
      <c r="F5132" s="1">
        <v>3</v>
      </c>
      <c r="G5132" s="1" t="str">
        <f>F5132&amp;"/"&amp;4</f>
        <v>3/4</v>
      </c>
      <c r="H5132" s="1">
        <v>2500</v>
      </c>
      <c r="I5132" s="1">
        <v>99.8</v>
      </c>
      <c r="J5132" s="1">
        <v>80</v>
      </c>
      <c r="K5132" s="1" t="s">
        <v>4034</v>
      </c>
      <c r="L5132" s="1" t="s">
        <v>4035</v>
      </c>
      <c r="M5132" s="1">
        <v>2012</v>
      </c>
      <c r="N5132" s="1">
        <v>42.923552870902199</v>
      </c>
      <c r="O5132" s="1">
        <v>-81.896314149176902</v>
      </c>
      <c r="Q5132" s="1" t="s">
        <v>4036</v>
      </c>
      <c r="R5132" s="1" t="s">
        <v>22</v>
      </c>
    </row>
    <row r="5133" spans="1:18" hidden="1" x14ac:dyDescent="0.3">
      <c r="A5133" s="1" t="s">
        <v>2941</v>
      </c>
      <c r="B5133" s="1" t="s">
        <v>2941</v>
      </c>
      <c r="C5133" s="1" t="s">
        <v>4032</v>
      </c>
      <c r="D5133" s="1">
        <v>10</v>
      </c>
      <c r="E5133" s="1" t="s">
        <v>4039</v>
      </c>
      <c r="F5133" s="1">
        <v>4</v>
      </c>
      <c r="G5133" s="1" t="str">
        <f>F5133&amp;"/"&amp;4</f>
        <v>4/4</v>
      </c>
      <c r="H5133" s="1">
        <v>2500</v>
      </c>
      <c r="I5133" s="1">
        <v>99.8</v>
      </c>
      <c r="J5133" s="1">
        <v>80</v>
      </c>
      <c r="K5133" s="1" t="s">
        <v>4034</v>
      </c>
      <c r="L5133" s="1" t="s">
        <v>4035</v>
      </c>
      <c r="M5133" s="1">
        <v>2012</v>
      </c>
      <c r="N5133" s="1">
        <v>42.919721638421699</v>
      </c>
      <c r="O5133" s="1">
        <v>-81.902837440300701</v>
      </c>
      <c r="Q5133" s="1" t="s">
        <v>4036</v>
      </c>
      <c r="R5133" s="1" t="s">
        <v>22</v>
      </c>
    </row>
    <row r="5134" spans="1:18" hidden="1" x14ac:dyDescent="0.3">
      <c r="A5134" s="1" t="s">
        <v>2941</v>
      </c>
      <c r="B5134" s="1" t="s">
        <v>2941</v>
      </c>
      <c r="C5134" s="1" t="s">
        <v>4834</v>
      </c>
      <c r="D5134" s="1">
        <v>6.15</v>
      </c>
      <c r="E5134" s="1" t="s">
        <v>4835</v>
      </c>
      <c r="F5134" s="1">
        <v>1</v>
      </c>
      <c r="G5134" s="1" t="str">
        <f>F5134&amp;"/"&amp;3</f>
        <v>1/3</v>
      </c>
      <c r="H5134" s="1">
        <v>2050</v>
      </c>
      <c r="I5134" s="1">
        <v>92.5</v>
      </c>
      <c r="J5134" s="2">
        <v>100</v>
      </c>
      <c r="K5134" s="1" t="s">
        <v>2006</v>
      </c>
      <c r="L5134" s="1" t="s">
        <v>4669</v>
      </c>
      <c r="M5134" s="1">
        <v>2014</v>
      </c>
      <c r="N5134" s="1">
        <v>44.007362840982601</v>
      </c>
      <c r="O5134" s="1">
        <v>-80.1658402242047</v>
      </c>
      <c r="Q5134" s="1" t="s">
        <v>4836</v>
      </c>
      <c r="R5134" s="1" t="s">
        <v>22</v>
      </c>
    </row>
    <row r="5135" spans="1:18" hidden="1" x14ac:dyDescent="0.3">
      <c r="A5135" s="1" t="s">
        <v>2941</v>
      </c>
      <c r="B5135" s="1" t="s">
        <v>2941</v>
      </c>
      <c r="C5135" s="1" t="s">
        <v>4834</v>
      </c>
      <c r="D5135" s="1">
        <v>6.15</v>
      </c>
      <c r="E5135" s="1" t="s">
        <v>4837</v>
      </c>
      <c r="F5135" s="1">
        <v>2</v>
      </c>
      <c r="G5135" s="1" t="str">
        <f>F5135&amp;"/"&amp;3</f>
        <v>2/3</v>
      </c>
      <c r="H5135" s="1">
        <v>2050</v>
      </c>
      <c r="I5135" s="1">
        <v>92.5</v>
      </c>
      <c r="J5135" s="2">
        <v>100</v>
      </c>
      <c r="K5135" s="1" t="s">
        <v>2006</v>
      </c>
      <c r="L5135" s="1" t="s">
        <v>4669</v>
      </c>
      <c r="M5135" s="1">
        <v>2014</v>
      </c>
      <c r="N5135" s="1">
        <v>44.004253137125701</v>
      </c>
      <c r="O5135" s="1">
        <v>-80.162212169807006</v>
      </c>
      <c r="Q5135" s="1" t="s">
        <v>4836</v>
      </c>
      <c r="R5135" s="1" t="s">
        <v>22</v>
      </c>
    </row>
    <row r="5136" spans="1:18" hidden="1" x14ac:dyDescent="0.3">
      <c r="A5136" s="1" t="s">
        <v>2941</v>
      </c>
      <c r="B5136" s="1" t="s">
        <v>2941</v>
      </c>
      <c r="C5136" s="1" t="s">
        <v>4834</v>
      </c>
      <c r="D5136" s="1">
        <v>6.15</v>
      </c>
      <c r="E5136" s="1" t="s">
        <v>4838</v>
      </c>
      <c r="F5136" s="1">
        <v>3</v>
      </c>
      <c r="G5136" s="1" t="str">
        <f>F5136&amp;"/"&amp;3</f>
        <v>3/3</v>
      </c>
      <c r="H5136" s="1">
        <v>2050</v>
      </c>
      <c r="I5136" s="1">
        <v>92.5</v>
      </c>
      <c r="J5136" s="2">
        <v>100</v>
      </c>
      <c r="K5136" s="1" t="s">
        <v>2006</v>
      </c>
      <c r="L5136" s="1" t="s">
        <v>4669</v>
      </c>
      <c r="M5136" s="1">
        <v>2014</v>
      </c>
      <c r="N5136" s="1">
        <v>43.999696597893802</v>
      </c>
      <c r="O5136" s="1">
        <v>-80.158302658423906</v>
      </c>
      <c r="Q5136" s="1" t="s">
        <v>4836</v>
      </c>
      <c r="R5136" s="1" t="s">
        <v>22</v>
      </c>
    </row>
    <row r="5137" spans="1:18" hidden="1" x14ac:dyDescent="0.3">
      <c r="A5137" s="1" t="s">
        <v>2941</v>
      </c>
      <c r="B5137" s="1" t="s">
        <v>2941</v>
      </c>
      <c r="C5137" s="1" t="s">
        <v>3483</v>
      </c>
      <c r="D5137" s="1">
        <v>197.8</v>
      </c>
      <c r="E5137" s="1" t="s">
        <v>3484</v>
      </c>
      <c r="F5137" s="1">
        <v>1</v>
      </c>
      <c r="G5137" s="1" t="str">
        <f t="shared" ref="G5137:G5168" si="192">F5137&amp;"/"&amp;86</f>
        <v>1/86</v>
      </c>
      <c r="H5137" s="1">
        <v>2300</v>
      </c>
      <c r="I5137" s="1">
        <v>93</v>
      </c>
      <c r="J5137" s="1">
        <v>80</v>
      </c>
      <c r="K5137" s="1" t="s">
        <v>866</v>
      </c>
      <c r="L5137" s="1" t="s">
        <v>3285</v>
      </c>
      <c r="M5137" s="1">
        <v>2009</v>
      </c>
      <c r="N5137" s="1">
        <v>44.192014771522899</v>
      </c>
      <c r="O5137" s="1">
        <v>-76.376442946738706</v>
      </c>
      <c r="Q5137" s="1" t="s">
        <v>3485</v>
      </c>
      <c r="R5137" s="1" t="s">
        <v>22</v>
      </c>
    </row>
    <row r="5138" spans="1:18" hidden="1" x14ac:dyDescent="0.3">
      <c r="A5138" s="1" t="s">
        <v>2941</v>
      </c>
      <c r="B5138" s="1" t="s">
        <v>2941</v>
      </c>
      <c r="C5138" s="1" t="s">
        <v>3483</v>
      </c>
      <c r="D5138" s="1">
        <v>197.8</v>
      </c>
      <c r="E5138" s="1" t="s">
        <v>3486</v>
      </c>
      <c r="F5138" s="1">
        <v>2</v>
      </c>
      <c r="G5138" s="1" t="str">
        <f t="shared" si="192"/>
        <v>2/86</v>
      </c>
      <c r="H5138" s="1">
        <v>2300</v>
      </c>
      <c r="I5138" s="1">
        <v>93</v>
      </c>
      <c r="J5138" s="1">
        <v>80</v>
      </c>
      <c r="K5138" s="1" t="s">
        <v>866</v>
      </c>
      <c r="L5138" s="1" t="s">
        <v>3285</v>
      </c>
      <c r="M5138" s="1">
        <v>2009</v>
      </c>
      <c r="N5138" s="1">
        <v>44.190228816666199</v>
      </c>
      <c r="O5138" s="1">
        <v>-76.380357204947899</v>
      </c>
      <c r="Q5138" s="1" t="s">
        <v>3485</v>
      </c>
      <c r="R5138" s="1" t="s">
        <v>22</v>
      </c>
    </row>
    <row r="5139" spans="1:18" hidden="1" x14ac:dyDescent="0.3">
      <c r="A5139" s="1" t="s">
        <v>2941</v>
      </c>
      <c r="B5139" s="1" t="s">
        <v>2941</v>
      </c>
      <c r="C5139" s="1" t="s">
        <v>3483</v>
      </c>
      <c r="D5139" s="1">
        <v>197.8</v>
      </c>
      <c r="E5139" s="1" t="s">
        <v>3487</v>
      </c>
      <c r="F5139" s="1">
        <v>3</v>
      </c>
      <c r="G5139" s="1" t="str">
        <f t="shared" si="192"/>
        <v>3/86</v>
      </c>
      <c r="H5139" s="1">
        <v>2300</v>
      </c>
      <c r="I5139" s="1">
        <v>93</v>
      </c>
      <c r="J5139" s="1">
        <v>80</v>
      </c>
      <c r="K5139" s="1" t="s">
        <v>866</v>
      </c>
      <c r="L5139" s="1" t="s">
        <v>3285</v>
      </c>
      <c r="M5139" s="1">
        <v>2009</v>
      </c>
      <c r="N5139" s="1">
        <v>44.187675772083502</v>
      </c>
      <c r="O5139" s="1">
        <v>-76.395531518190296</v>
      </c>
      <c r="Q5139" s="1" t="s">
        <v>3485</v>
      </c>
      <c r="R5139" s="1" t="s">
        <v>22</v>
      </c>
    </row>
    <row r="5140" spans="1:18" hidden="1" x14ac:dyDescent="0.3">
      <c r="A5140" s="1" t="s">
        <v>2941</v>
      </c>
      <c r="B5140" s="1" t="s">
        <v>2941</v>
      </c>
      <c r="C5140" s="1" t="s">
        <v>3483</v>
      </c>
      <c r="D5140" s="1">
        <v>197.8</v>
      </c>
      <c r="E5140" s="1" t="s">
        <v>3488</v>
      </c>
      <c r="F5140" s="1">
        <v>4</v>
      </c>
      <c r="G5140" s="1" t="str">
        <f t="shared" si="192"/>
        <v>4/86</v>
      </c>
      <c r="H5140" s="1">
        <v>2300</v>
      </c>
      <c r="I5140" s="1">
        <v>93</v>
      </c>
      <c r="J5140" s="1">
        <v>80</v>
      </c>
      <c r="K5140" s="1" t="s">
        <v>866</v>
      </c>
      <c r="L5140" s="1" t="s">
        <v>3285</v>
      </c>
      <c r="M5140" s="1">
        <v>2009</v>
      </c>
      <c r="N5140" s="1">
        <v>44.185363099999996</v>
      </c>
      <c r="O5140" s="1">
        <v>-76.391820100000004</v>
      </c>
      <c r="Q5140" s="1" t="s">
        <v>3485</v>
      </c>
      <c r="R5140" s="1" t="s">
        <v>22</v>
      </c>
    </row>
    <row r="5141" spans="1:18" hidden="1" x14ac:dyDescent="0.3">
      <c r="A5141" s="1" t="s">
        <v>2941</v>
      </c>
      <c r="B5141" s="1" t="s">
        <v>2941</v>
      </c>
      <c r="C5141" s="1" t="s">
        <v>3483</v>
      </c>
      <c r="D5141" s="1">
        <v>197.8</v>
      </c>
      <c r="E5141" s="1" t="s">
        <v>3489</v>
      </c>
      <c r="F5141" s="1">
        <v>5</v>
      </c>
      <c r="G5141" s="1" t="str">
        <f t="shared" si="192"/>
        <v>5/86</v>
      </c>
      <c r="H5141" s="1">
        <v>2300</v>
      </c>
      <c r="I5141" s="1">
        <v>93</v>
      </c>
      <c r="J5141" s="1">
        <v>80</v>
      </c>
      <c r="K5141" s="1" t="s">
        <v>866</v>
      </c>
      <c r="L5141" s="1" t="s">
        <v>3285</v>
      </c>
      <c r="M5141" s="1">
        <v>2009</v>
      </c>
      <c r="N5141" s="1">
        <v>44.182036400000001</v>
      </c>
      <c r="O5141" s="1">
        <v>-76.391428300000001</v>
      </c>
      <c r="Q5141" s="1" t="s">
        <v>3485</v>
      </c>
      <c r="R5141" s="1" t="s">
        <v>22</v>
      </c>
    </row>
    <row r="5142" spans="1:18" hidden="1" x14ac:dyDescent="0.3">
      <c r="A5142" s="1" t="s">
        <v>2941</v>
      </c>
      <c r="B5142" s="1" t="s">
        <v>2941</v>
      </c>
      <c r="C5142" s="1" t="s">
        <v>3483</v>
      </c>
      <c r="D5142" s="1">
        <v>197.8</v>
      </c>
      <c r="E5142" s="1" t="s">
        <v>3490</v>
      </c>
      <c r="F5142" s="1">
        <v>6</v>
      </c>
      <c r="G5142" s="1" t="str">
        <f t="shared" si="192"/>
        <v>6/86</v>
      </c>
      <c r="H5142" s="1">
        <v>2300</v>
      </c>
      <c r="I5142" s="1">
        <v>93</v>
      </c>
      <c r="J5142" s="1">
        <v>80</v>
      </c>
      <c r="K5142" s="1" t="s">
        <v>866</v>
      </c>
      <c r="L5142" s="1" t="s">
        <v>3285</v>
      </c>
      <c r="M5142" s="1">
        <v>2009</v>
      </c>
      <c r="N5142" s="1">
        <v>44.1800949</v>
      </c>
      <c r="O5142" s="1">
        <v>-76.386963199999997</v>
      </c>
      <c r="Q5142" s="1" t="s">
        <v>3485</v>
      </c>
      <c r="R5142" s="1" t="s">
        <v>22</v>
      </c>
    </row>
    <row r="5143" spans="1:18" hidden="1" x14ac:dyDescent="0.3">
      <c r="A5143" s="1" t="s">
        <v>2941</v>
      </c>
      <c r="B5143" s="1" t="s">
        <v>2941</v>
      </c>
      <c r="C5143" s="1" t="s">
        <v>3483</v>
      </c>
      <c r="D5143" s="1">
        <v>197.8</v>
      </c>
      <c r="E5143" s="1" t="s">
        <v>3491</v>
      </c>
      <c r="F5143" s="1">
        <v>7</v>
      </c>
      <c r="G5143" s="1" t="str">
        <f t="shared" si="192"/>
        <v>7/86</v>
      </c>
      <c r="H5143" s="1">
        <v>2300</v>
      </c>
      <c r="I5143" s="1">
        <v>93</v>
      </c>
      <c r="J5143" s="1">
        <v>80</v>
      </c>
      <c r="K5143" s="1" t="s">
        <v>866</v>
      </c>
      <c r="L5143" s="1" t="s">
        <v>3285</v>
      </c>
      <c r="M5143" s="1">
        <v>2009</v>
      </c>
      <c r="N5143" s="1">
        <v>44.173773977498598</v>
      </c>
      <c r="O5143" s="1">
        <v>-76.384217124928398</v>
      </c>
      <c r="Q5143" s="1" t="s">
        <v>3485</v>
      </c>
      <c r="R5143" s="1" t="s">
        <v>22</v>
      </c>
    </row>
    <row r="5144" spans="1:18" hidden="1" x14ac:dyDescent="0.3">
      <c r="A5144" s="1" t="s">
        <v>2941</v>
      </c>
      <c r="B5144" s="1" t="s">
        <v>2941</v>
      </c>
      <c r="C5144" s="1" t="s">
        <v>3483</v>
      </c>
      <c r="D5144" s="1">
        <v>197.8</v>
      </c>
      <c r="E5144" s="1" t="s">
        <v>3492</v>
      </c>
      <c r="F5144" s="1">
        <v>8</v>
      </c>
      <c r="G5144" s="1" t="str">
        <f t="shared" si="192"/>
        <v>8/86</v>
      </c>
      <c r="H5144" s="1">
        <v>2300</v>
      </c>
      <c r="I5144" s="1">
        <v>93</v>
      </c>
      <c r="J5144" s="1">
        <v>80</v>
      </c>
      <c r="K5144" s="1" t="s">
        <v>866</v>
      </c>
      <c r="L5144" s="1" t="s">
        <v>3285</v>
      </c>
      <c r="M5144" s="1">
        <v>2009</v>
      </c>
      <c r="N5144" s="1">
        <v>44.170497494748503</v>
      </c>
      <c r="O5144" s="1">
        <v>-76.378471707861294</v>
      </c>
      <c r="Q5144" s="1" t="s">
        <v>3485</v>
      </c>
      <c r="R5144" s="1" t="s">
        <v>22</v>
      </c>
    </row>
    <row r="5145" spans="1:18" hidden="1" x14ac:dyDescent="0.3">
      <c r="A5145" s="1" t="s">
        <v>2941</v>
      </c>
      <c r="B5145" s="1" t="s">
        <v>2941</v>
      </c>
      <c r="C5145" s="1" t="s">
        <v>3483</v>
      </c>
      <c r="D5145" s="1">
        <v>197.8</v>
      </c>
      <c r="E5145" s="1" t="s">
        <v>3493</v>
      </c>
      <c r="F5145" s="1">
        <v>9</v>
      </c>
      <c r="G5145" s="1" t="str">
        <f t="shared" si="192"/>
        <v>9/86</v>
      </c>
      <c r="H5145" s="1">
        <v>2300</v>
      </c>
      <c r="I5145" s="1">
        <v>93</v>
      </c>
      <c r="J5145" s="1">
        <v>80</v>
      </c>
      <c r="K5145" s="1" t="s">
        <v>866</v>
      </c>
      <c r="L5145" s="1" t="s">
        <v>3285</v>
      </c>
      <c r="M5145" s="1">
        <v>2009</v>
      </c>
      <c r="N5145" s="1">
        <v>44.168344699055602</v>
      </c>
      <c r="O5145" s="1">
        <v>-76.369300486211898</v>
      </c>
      <c r="Q5145" s="1" t="s">
        <v>3485</v>
      </c>
      <c r="R5145" s="1" t="s">
        <v>22</v>
      </c>
    </row>
    <row r="5146" spans="1:18" hidden="1" x14ac:dyDescent="0.3">
      <c r="A5146" s="1" t="s">
        <v>2941</v>
      </c>
      <c r="B5146" s="1" t="s">
        <v>2941</v>
      </c>
      <c r="C5146" s="1" t="s">
        <v>3483</v>
      </c>
      <c r="D5146" s="1">
        <v>197.8</v>
      </c>
      <c r="E5146" s="1" t="s">
        <v>3494</v>
      </c>
      <c r="F5146" s="1">
        <v>10</v>
      </c>
      <c r="G5146" s="1" t="str">
        <f t="shared" si="192"/>
        <v>10/86</v>
      </c>
      <c r="H5146" s="1">
        <v>2300</v>
      </c>
      <c r="I5146" s="1">
        <v>93</v>
      </c>
      <c r="J5146" s="1">
        <v>80</v>
      </c>
      <c r="K5146" s="1" t="s">
        <v>866</v>
      </c>
      <c r="L5146" s="1" t="s">
        <v>3285</v>
      </c>
      <c r="M5146" s="1">
        <v>2009</v>
      </c>
      <c r="N5146" s="1">
        <v>44.166150199999997</v>
      </c>
      <c r="O5146" s="1">
        <v>-76.376018799999997</v>
      </c>
      <c r="Q5146" s="1" t="s">
        <v>3485</v>
      </c>
      <c r="R5146" s="1" t="s">
        <v>22</v>
      </c>
    </row>
    <row r="5147" spans="1:18" hidden="1" x14ac:dyDescent="0.3">
      <c r="A5147" s="1" t="s">
        <v>2941</v>
      </c>
      <c r="B5147" s="1" t="s">
        <v>2941</v>
      </c>
      <c r="C5147" s="1" t="s">
        <v>3483</v>
      </c>
      <c r="D5147" s="1">
        <v>197.8</v>
      </c>
      <c r="E5147" s="1" t="s">
        <v>3495</v>
      </c>
      <c r="F5147" s="1">
        <v>11</v>
      </c>
      <c r="G5147" s="1" t="str">
        <f t="shared" si="192"/>
        <v>11/86</v>
      </c>
      <c r="H5147" s="1">
        <v>2300</v>
      </c>
      <c r="I5147" s="1">
        <v>93</v>
      </c>
      <c r="J5147" s="1">
        <v>80</v>
      </c>
      <c r="K5147" s="1" t="s">
        <v>866</v>
      </c>
      <c r="L5147" s="1" t="s">
        <v>3285</v>
      </c>
      <c r="M5147" s="1">
        <v>2009</v>
      </c>
      <c r="N5147" s="1">
        <v>44.165366900000002</v>
      </c>
      <c r="O5147" s="1">
        <v>-76.371561700000001</v>
      </c>
      <c r="Q5147" s="1" t="s">
        <v>3485</v>
      </c>
      <c r="R5147" s="1" t="s">
        <v>22</v>
      </c>
    </row>
    <row r="5148" spans="1:18" hidden="1" x14ac:dyDescent="0.3">
      <c r="A5148" s="1" t="s">
        <v>2941</v>
      </c>
      <c r="B5148" s="1" t="s">
        <v>2941</v>
      </c>
      <c r="C5148" s="1" t="s">
        <v>3483</v>
      </c>
      <c r="D5148" s="1">
        <v>197.8</v>
      </c>
      <c r="E5148" s="1" t="s">
        <v>3496</v>
      </c>
      <c r="F5148" s="1">
        <v>12</v>
      </c>
      <c r="G5148" s="1" t="str">
        <f t="shared" si="192"/>
        <v>12/86</v>
      </c>
      <c r="H5148" s="1">
        <v>2300</v>
      </c>
      <c r="I5148" s="1">
        <v>93</v>
      </c>
      <c r="J5148" s="1">
        <v>80</v>
      </c>
      <c r="K5148" s="1" t="s">
        <v>866</v>
      </c>
      <c r="L5148" s="1" t="s">
        <v>3285</v>
      </c>
      <c r="M5148" s="1">
        <v>2009</v>
      </c>
      <c r="N5148" s="1">
        <v>44.1612814</v>
      </c>
      <c r="O5148" s="1">
        <v>-76.376751200000001</v>
      </c>
      <c r="Q5148" s="1" t="s">
        <v>3485</v>
      </c>
      <c r="R5148" s="1" t="s">
        <v>22</v>
      </c>
    </row>
    <row r="5149" spans="1:18" hidden="1" x14ac:dyDescent="0.3">
      <c r="A5149" s="1" t="s">
        <v>2941</v>
      </c>
      <c r="B5149" s="1" t="s">
        <v>2941</v>
      </c>
      <c r="C5149" s="1" t="s">
        <v>3483</v>
      </c>
      <c r="D5149" s="1">
        <v>197.8</v>
      </c>
      <c r="E5149" s="1" t="s">
        <v>3497</v>
      </c>
      <c r="F5149" s="1">
        <v>13</v>
      </c>
      <c r="G5149" s="1" t="str">
        <f t="shared" si="192"/>
        <v>13/86</v>
      </c>
      <c r="H5149" s="1">
        <v>2300</v>
      </c>
      <c r="I5149" s="1">
        <v>93</v>
      </c>
      <c r="J5149" s="1">
        <v>80</v>
      </c>
      <c r="K5149" s="1" t="s">
        <v>866</v>
      </c>
      <c r="L5149" s="1" t="s">
        <v>3285</v>
      </c>
      <c r="M5149" s="1">
        <v>2009</v>
      </c>
      <c r="N5149" s="1">
        <v>44.159542399999999</v>
      </c>
      <c r="O5149" s="1">
        <v>-76.370127199999999</v>
      </c>
      <c r="Q5149" s="1" t="s">
        <v>3485</v>
      </c>
      <c r="R5149" s="1" t="s">
        <v>22</v>
      </c>
    </row>
    <row r="5150" spans="1:18" hidden="1" x14ac:dyDescent="0.3">
      <c r="A5150" s="1" t="s">
        <v>2941</v>
      </c>
      <c r="B5150" s="1" t="s">
        <v>2941</v>
      </c>
      <c r="C5150" s="1" t="s">
        <v>3483</v>
      </c>
      <c r="D5150" s="1">
        <v>197.8</v>
      </c>
      <c r="E5150" s="1" t="s">
        <v>3498</v>
      </c>
      <c r="F5150" s="1">
        <v>14</v>
      </c>
      <c r="G5150" s="1" t="str">
        <f t="shared" si="192"/>
        <v>14/86</v>
      </c>
      <c r="H5150" s="1">
        <v>2300</v>
      </c>
      <c r="I5150" s="1">
        <v>93</v>
      </c>
      <c r="J5150" s="1">
        <v>80</v>
      </c>
      <c r="K5150" s="1" t="s">
        <v>866</v>
      </c>
      <c r="L5150" s="1" t="s">
        <v>3285</v>
      </c>
      <c r="M5150" s="1">
        <v>2009</v>
      </c>
      <c r="N5150" s="1">
        <v>44.1907090220054</v>
      </c>
      <c r="O5150" s="1">
        <v>-76.422377169586198</v>
      </c>
      <c r="Q5150" s="1" t="s">
        <v>3485</v>
      </c>
      <c r="R5150" s="1" t="s">
        <v>22</v>
      </c>
    </row>
    <row r="5151" spans="1:18" hidden="1" x14ac:dyDescent="0.3">
      <c r="A5151" s="1" t="s">
        <v>2941</v>
      </c>
      <c r="B5151" s="1" t="s">
        <v>2941</v>
      </c>
      <c r="C5151" s="1" t="s">
        <v>3483</v>
      </c>
      <c r="D5151" s="1">
        <v>197.8</v>
      </c>
      <c r="E5151" s="1" t="s">
        <v>3499</v>
      </c>
      <c r="F5151" s="1">
        <v>15</v>
      </c>
      <c r="G5151" s="1" t="str">
        <f t="shared" si="192"/>
        <v>15/86</v>
      </c>
      <c r="H5151" s="1">
        <v>2300</v>
      </c>
      <c r="I5151" s="1">
        <v>93</v>
      </c>
      <c r="J5151" s="1">
        <v>80</v>
      </c>
      <c r="K5151" s="1" t="s">
        <v>866</v>
      </c>
      <c r="L5151" s="1" t="s">
        <v>3285</v>
      </c>
      <c r="M5151" s="1">
        <v>2009</v>
      </c>
      <c r="N5151" s="1">
        <v>44.1895403334184</v>
      </c>
      <c r="O5151" s="1">
        <v>-76.415311938216107</v>
      </c>
      <c r="Q5151" s="1" t="s">
        <v>3485</v>
      </c>
      <c r="R5151" s="1" t="s">
        <v>22</v>
      </c>
    </row>
    <row r="5152" spans="1:18" hidden="1" x14ac:dyDescent="0.3">
      <c r="A5152" s="1" t="s">
        <v>2941</v>
      </c>
      <c r="B5152" s="1" t="s">
        <v>2941</v>
      </c>
      <c r="C5152" s="1" t="s">
        <v>3483</v>
      </c>
      <c r="D5152" s="1">
        <v>197.8</v>
      </c>
      <c r="E5152" s="1" t="s">
        <v>3500</v>
      </c>
      <c r="F5152" s="1">
        <v>16</v>
      </c>
      <c r="G5152" s="1" t="str">
        <f t="shared" si="192"/>
        <v>16/86</v>
      </c>
      <c r="H5152" s="1">
        <v>2300</v>
      </c>
      <c r="I5152" s="1">
        <v>93</v>
      </c>
      <c r="J5152" s="1">
        <v>80</v>
      </c>
      <c r="K5152" s="1" t="s">
        <v>866</v>
      </c>
      <c r="L5152" s="1" t="s">
        <v>3285</v>
      </c>
      <c r="M5152" s="1">
        <v>2009</v>
      </c>
      <c r="N5152" s="1">
        <v>44.180567698449899</v>
      </c>
      <c r="O5152" s="1">
        <v>-76.405503540976795</v>
      </c>
      <c r="Q5152" s="1" t="s">
        <v>3485</v>
      </c>
      <c r="R5152" s="1" t="s">
        <v>22</v>
      </c>
    </row>
    <row r="5153" spans="1:18" hidden="1" x14ac:dyDescent="0.3">
      <c r="A5153" s="1" t="s">
        <v>2941</v>
      </c>
      <c r="B5153" s="1" t="s">
        <v>2941</v>
      </c>
      <c r="C5153" s="1" t="s">
        <v>3483</v>
      </c>
      <c r="D5153" s="1">
        <v>197.8</v>
      </c>
      <c r="E5153" s="1" t="s">
        <v>3501</v>
      </c>
      <c r="F5153" s="1">
        <v>17</v>
      </c>
      <c r="G5153" s="1" t="str">
        <f t="shared" si="192"/>
        <v>17/86</v>
      </c>
      <c r="H5153" s="1">
        <v>2300</v>
      </c>
      <c r="I5153" s="1">
        <v>93</v>
      </c>
      <c r="J5153" s="1">
        <v>80</v>
      </c>
      <c r="K5153" s="1" t="s">
        <v>866</v>
      </c>
      <c r="L5153" s="1" t="s">
        <v>3285</v>
      </c>
      <c r="M5153" s="1">
        <v>2009</v>
      </c>
      <c r="N5153" s="1">
        <v>44.167293572225901</v>
      </c>
      <c r="O5153" s="1">
        <v>-76.399725435275499</v>
      </c>
      <c r="Q5153" s="1" t="s">
        <v>3485</v>
      </c>
      <c r="R5153" s="1" t="s">
        <v>22</v>
      </c>
    </row>
    <row r="5154" spans="1:18" hidden="1" x14ac:dyDescent="0.3">
      <c r="A5154" s="1" t="s">
        <v>2941</v>
      </c>
      <c r="B5154" s="1" t="s">
        <v>2941</v>
      </c>
      <c r="C5154" s="1" t="s">
        <v>3483</v>
      </c>
      <c r="D5154" s="1">
        <v>197.8</v>
      </c>
      <c r="E5154" s="1" t="s">
        <v>3502</v>
      </c>
      <c r="F5154" s="1">
        <v>18</v>
      </c>
      <c r="G5154" s="1" t="str">
        <f t="shared" si="192"/>
        <v>18/86</v>
      </c>
      <c r="H5154" s="1">
        <v>2300</v>
      </c>
      <c r="I5154" s="1">
        <v>93</v>
      </c>
      <c r="J5154" s="1">
        <v>80</v>
      </c>
      <c r="K5154" s="1" t="s">
        <v>866</v>
      </c>
      <c r="L5154" s="1" t="s">
        <v>3285</v>
      </c>
      <c r="M5154" s="1">
        <v>2009</v>
      </c>
      <c r="N5154" s="1">
        <v>44.159544102251701</v>
      </c>
      <c r="O5154" s="1">
        <v>-76.398345160888596</v>
      </c>
      <c r="Q5154" s="1" t="s">
        <v>3485</v>
      </c>
      <c r="R5154" s="1" t="s">
        <v>22</v>
      </c>
    </row>
    <row r="5155" spans="1:18" hidden="1" x14ac:dyDescent="0.3">
      <c r="A5155" s="1" t="s">
        <v>2941</v>
      </c>
      <c r="B5155" s="1" t="s">
        <v>2941</v>
      </c>
      <c r="C5155" s="1" t="s">
        <v>3483</v>
      </c>
      <c r="D5155" s="1">
        <v>197.8</v>
      </c>
      <c r="E5155" s="1" t="s">
        <v>3503</v>
      </c>
      <c r="F5155" s="1">
        <v>19</v>
      </c>
      <c r="G5155" s="1" t="str">
        <f t="shared" si="192"/>
        <v>19/86</v>
      </c>
      <c r="H5155" s="1">
        <v>2300</v>
      </c>
      <c r="I5155" s="1">
        <v>93</v>
      </c>
      <c r="J5155" s="1">
        <v>80</v>
      </c>
      <c r="K5155" s="1" t="s">
        <v>866</v>
      </c>
      <c r="L5155" s="1" t="s">
        <v>3285</v>
      </c>
      <c r="M5155" s="1">
        <v>2009</v>
      </c>
      <c r="N5155" s="1">
        <v>44.157930538545699</v>
      </c>
      <c r="O5155" s="1">
        <v>-76.392989968805793</v>
      </c>
      <c r="Q5155" s="1" t="s">
        <v>3485</v>
      </c>
      <c r="R5155" s="1" t="s">
        <v>22</v>
      </c>
    </row>
    <row r="5156" spans="1:18" hidden="1" x14ac:dyDescent="0.3">
      <c r="A5156" s="1" t="s">
        <v>2941</v>
      </c>
      <c r="B5156" s="1" t="s">
        <v>2941</v>
      </c>
      <c r="C5156" s="1" t="s">
        <v>3483</v>
      </c>
      <c r="D5156" s="1">
        <v>197.8</v>
      </c>
      <c r="E5156" s="1" t="s">
        <v>3504</v>
      </c>
      <c r="F5156" s="1">
        <v>20</v>
      </c>
      <c r="G5156" s="1" t="str">
        <f t="shared" si="192"/>
        <v>20/86</v>
      </c>
      <c r="H5156" s="1">
        <v>2300</v>
      </c>
      <c r="I5156" s="1">
        <v>93</v>
      </c>
      <c r="J5156" s="1">
        <v>80</v>
      </c>
      <c r="K5156" s="1" t="s">
        <v>866</v>
      </c>
      <c r="L5156" s="1" t="s">
        <v>3285</v>
      </c>
      <c r="M5156" s="1">
        <v>2009</v>
      </c>
      <c r="N5156" s="1">
        <v>44.1515908213118</v>
      </c>
      <c r="O5156" s="1">
        <v>-76.385667856249498</v>
      </c>
      <c r="Q5156" s="1" t="s">
        <v>3485</v>
      </c>
      <c r="R5156" s="1" t="s">
        <v>22</v>
      </c>
    </row>
    <row r="5157" spans="1:18" hidden="1" x14ac:dyDescent="0.3">
      <c r="A5157" s="1" t="s">
        <v>2941</v>
      </c>
      <c r="B5157" s="1" t="s">
        <v>2941</v>
      </c>
      <c r="C5157" s="1" t="s">
        <v>3483</v>
      </c>
      <c r="D5157" s="1">
        <v>197.8</v>
      </c>
      <c r="E5157" s="1" t="s">
        <v>3505</v>
      </c>
      <c r="F5157" s="1">
        <v>21</v>
      </c>
      <c r="G5157" s="1" t="str">
        <f t="shared" si="192"/>
        <v>21/86</v>
      </c>
      <c r="H5157" s="1">
        <v>2300</v>
      </c>
      <c r="I5157" s="1">
        <v>93</v>
      </c>
      <c r="J5157" s="1">
        <v>80</v>
      </c>
      <c r="K5157" s="1" t="s">
        <v>866</v>
      </c>
      <c r="L5157" s="1" t="s">
        <v>3285</v>
      </c>
      <c r="M5157" s="1">
        <v>2009</v>
      </c>
      <c r="N5157" s="1">
        <v>44.181018600000002</v>
      </c>
      <c r="O5157" s="1">
        <v>-76.428331900000003</v>
      </c>
      <c r="Q5157" s="1" t="s">
        <v>3485</v>
      </c>
      <c r="R5157" s="1" t="s">
        <v>22</v>
      </c>
    </row>
    <row r="5158" spans="1:18" hidden="1" x14ac:dyDescent="0.3">
      <c r="A5158" s="1" t="s">
        <v>2941</v>
      </c>
      <c r="B5158" s="1" t="s">
        <v>2941</v>
      </c>
      <c r="C5158" s="1" t="s">
        <v>3483</v>
      </c>
      <c r="D5158" s="1">
        <v>197.8</v>
      </c>
      <c r="E5158" s="1" t="s">
        <v>3506</v>
      </c>
      <c r="F5158" s="1">
        <v>22</v>
      </c>
      <c r="G5158" s="1" t="str">
        <f t="shared" si="192"/>
        <v>22/86</v>
      </c>
      <c r="H5158" s="1">
        <v>2300</v>
      </c>
      <c r="I5158" s="1">
        <v>93</v>
      </c>
      <c r="J5158" s="1">
        <v>80</v>
      </c>
      <c r="K5158" s="1" t="s">
        <v>866</v>
      </c>
      <c r="L5158" s="1" t="s">
        <v>3285</v>
      </c>
      <c r="M5158" s="1">
        <v>2009</v>
      </c>
      <c r="N5158" s="1">
        <v>44.174494899999999</v>
      </c>
      <c r="O5158" s="1">
        <v>-76.422960399999994</v>
      </c>
      <c r="Q5158" s="1" t="s">
        <v>3485</v>
      </c>
      <c r="R5158" s="1" t="s">
        <v>22</v>
      </c>
    </row>
    <row r="5159" spans="1:18" hidden="1" x14ac:dyDescent="0.3">
      <c r="A5159" s="1" t="s">
        <v>2941</v>
      </c>
      <c r="B5159" s="1" t="s">
        <v>2941</v>
      </c>
      <c r="C5159" s="1" t="s">
        <v>3483</v>
      </c>
      <c r="D5159" s="1">
        <v>197.8</v>
      </c>
      <c r="E5159" s="1" t="s">
        <v>3507</v>
      </c>
      <c r="F5159" s="1">
        <v>23</v>
      </c>
      <c r="G5159" s="1" t="str">
        <f t="shared" si="192"/>
        <v>23/86</v>
      </c>
      <c r="H5159" s="1">
        <v>2300</v>
      </c>
      <c r="I5159" s="1">
        <v>93</v>
      </c>
      <c r="J5159" s="1">
        <v>80</v>
      </c>
      <c r="K5159" s="1" t="s">
        <v>866</v>
      </c>
      <c r="L5159" s="1" t="s">
        <v>3285</v>
      </c>
      <c r="M5159" s="1">
        <v>2009</v>
      </c>
      <c r="N5159" s="1">
        <v>44.171006200000001</v>
      </c>
      <c r="O5159" s="1">
        <v>-76.420599499999994</v>
      </c>
      <c r="Q5159" s="1" t="s">
        <v>3485</v>
      </c>
      <c r="R5159" s="1" t="s">
        <v>22</v>
      </c>
    </row>
    <row r="5160" spans="1:18" hidden="1" x14ac:dyDescent="0.3">
      <c r="A5160" s="1" t="s">
        <v>2941</v>
      </c>
      <c r="B5160" s="1" t="s">
        <v>2941</v>
      </c>
      <c r="C5160" s="1" t="s">
        <v>3483</v>
      </c>
      <c r="D5160" s="1">
        <v>197.8</v>
      </c>
      <c r="E5160" s="1" t="s">
        <v>3508</v>
      </c>
      <c r="F5160" s="1">
        <v>24</v>
      </c>
      <c r="G5160" s="1" t="str">
        <f t="shared" si="192"/>
        <v>24/86</v>
      </c>
      <c r="H5160" s="1">
        <v>2300</v>
      </c>
      <c r="I5160" s="1">
        <v>93</v>
      </c>
      <c r="J5160" s="1">
        <v>80</v>
      </c>
      <c r="K5160" s="1" t="s">
        <v>866</v>
      </c>
      <c r="L5160" s="1" t="s">
        <v>3285</v>
      </c>
      <c r="M5160" s="1">
        <v>2009</v>
      </c>
      <c r="N5160" s="1">
        <v>44.165698200000001</v>
      </c>
      <c r="O5160" s="1">
        <v>-76.415781600000003</v>
      </c>
      <c r="Q5160" s="1" t="s">
        <v>3485</v>
      </c>
      <c r="R5160" s="1" t="s">
        <v>22</v>
      </c>
    </row>
    <row r="5161" spans="1:18" hidden="1" x14ac:dyDescent="0.3">
      <c r="A5161" s="1" t="s">
        <v>2941</v>
      </c>
      <c r="B5161" s="1" t="s">
        <v>2941</v>
      </c>
      <c r="C5161" s="1" t="s">
        <v>3483</v>
      </c>
      <c r="D5161" s="1">
        <v>197.8</v>
      </c>
      <c r="E5161" s="1" t="s">
        <v>3509</v>
      </c>
      <c r="F5161" s="1">
        <v>25</v>
      </c>
      <c r="G5161" s="1" t="str">
        <f t="shared" si="192"/>
        <v>25/86</v>
      </c>
      <c r="H5161" s="1">
        <v>2300</v>
      </c>
      <c r="I5161" s="1">
        <v>93</v>
      </c>
      <c r="J5161" s="1">
        <v>80</v>
      </c>
      <c r="K5161" s="1" t="s">
        <v>866</v>
      </c>
      <c r="L5161" s="1" t="s">
        <v>3285</v>
      </c>
      <c r="M5161" s="1">
        <v>2009</v>
      </c>
      <c r="N5161" s="1">
        <v>44.160654999999998</v>
      </c>
      <c r="O5161" s="1">
        <v>-76.410963199999998</v>
      </c>
      <c r="Q5161" s="1" t="s">
        <v>3485</v>
      </c>
      <c r="R5161" s="1" t="s">
        <v>22</v>
      </c>
    </row>
    <row r="5162" spans="1:18" hidden="1" x14ac:dyDescent="0.3">
      <c r="A5162" s="1" t="s">
        <v>2941</v>
      </c>
      <c r="B5162" s="1" t="s">
        <v>2941</v>
      </c>
      <c r="C5162" s="1" t="s">
        <v>3483</v>
      </c>
      <c r="D5162" s="1">
        <v>197.8</v>
      </c>
      <c r="E5162" s="1" t="s">
        <v>3510</v>
      </c>
      <c r="F5162" s="1">
        <v>26</v>
      </c>
      <c r="G5162" s="1" t="str">
        <f t="shared" si="192"/>
        <v>26/86</v>
      </c>
      <c r="H5162" s="1">
        <v>2300</v>
      </c>
      <c r="I5162" s="1">
        <v>93</v>
      </c>
      <c r="J5162" s="1">
        <v>80</v>
      </c>
      <c r="K5162" s="1" t="s">
        <v>866</v>
      </c>
      <c r="L5162" s="1" t="s">
        <v>3285</v>
      </c>
      <c r="M5162" s="1">
        <v>2009</v>
      </c>
      <c r="N5162" s="1">
        <v>44.158845599999999</v>
      </c>
      <c r="O5162" s="1">
        <v>-76.404148300000003</v>
      </c>
      <c r="Q5162" s="1" t="s">
        <v>3485</v>
      </c>
      <c r="R5162" s="1" t="s">
        <v>22</v>
      </c>
    </row>
    <row r="5163" spans="1:18" hidden="1" x14ac:dyDescent="0.3">
      <c r="A5163" s="1" t="s">
        <v>2941</v>
      </c>
      <c r="B5163" s="1" t="s">
        <v>2941</v>
      </c>
      <c r="C5163" s="1" t="s">
        <v>3483</v>
      </c>
      <c r="D5163" s="1">
        <v>197.8</v>
      </c>
      <c r="E5163" s="1" t="s">
        <v>3511</v>
      </c>
      <c r="F5163" s="1">
        <v>27</v>
      </c>
      <c r="G5163" s="1" t="str">
        <f t="shared" si="192"/>
        <v>27/86</v>
      </c>
      <c r="H5163" s="1">
        <v>2300</v>
      </c>
      <c r="I5163" s="1">
        <v>93</v>
      </c>
      <c r="J5163" s="1">
        <v>80</v>
      </c>
      <c r="K5163" s="1" t="s">
        <v>866</v>
      </c>
      <c r="L5163" s="1" t="s">
        <v>3285</v>
      </c>
      <c r="M5163" s="1">
        <v>2009</v>
      </c>
      <c r="N5163" s="1">
        <v>44.153777699999999</v>
      </c>
      <c r="O5163" s="1">
        <v>-76.406419</v>
      </c>
      <c r="Q5163" s="1" t="s">
        <v>3485</v>
      </c>
      <c r="R5163" s="1" t="s">
        <v>22</v>
      </c>
    </row>
    <row r="5164" spans="1:18" hidden="1" x14ac:dyDescent="0.3">
      <c r="A5164" s="1" t="s">
        <v>2941</v>
      </c>
      <c r="B5164" s="1" t="s">
        <v>2941</v>
      </c>
      <c r="C5164" s="1" t="s">
        <v>3483</v>
      </c>
      <c r="D5164" s="1">
        <v>197.8</v>
      </c>
      <c r="E5164" s="1" t="s">
        <v>3512</v>
      </c>
      <c r="F5164" s="1">
        <v>28</v>
      </c>
      <c r="G5164" s="1" t="str">
        <f t="shared" si="192"/>
        <v>28/86</v>
      </c>
      <c r="H5164" s="1">
        <v>2300</v>
      </c>
      <c r="I5164" s="1">
        <v>93</v>
      </c>
      <c r="J5164" s="1">
        <v>80</v>
      </c>
      <c r="K5164" s="1" t="s">
        <v>866</v>
      </c>
      <c r="L5164" s="1" t="s">
        <v>3285</v>
      </c>
      <c r="M5164" s="1">
        <v>2009</v>
      </c>
      <c r="N5164" s="1">
        <v>44.150921199999999</v>
      </c>
      <c r="O5164" s="1">
        <v>-76.403669800000003</v>
      </c>
      <c r="Q5164" s="1" t="s">
        <v>3485</v>
      </c>
      <c r="R5164" s="1" t="s">
        <v>22</v>
      </c>
    </row>
    <row r="5165" spans="1:18" hidden="1" x14ac:dyDescent="0.3">
      <c r="A5165" s="1" t="s">
        <v>2941</v>
      </c>
      <c r="B5165" s="1" t="s">
        <v>2941</v>
      </c>
      <c r="C5165" s="1" t="s">
        <v>3483</v>
      </c>
      <c r="D5165" s="1">
        <v>197.8</v>
      </c>
      <c r="E5165" s="1" t="s">
        <v>3513</v>
      </c>
      <c r="F5165" s="1">
        <v>29</v>
      </c>
      <c r="G5165" s="1" t="str">
        <f t="shared" si="192"/>
        <v>29/86</v>
      </c>
      <c r="H5165" s="1">
        <v>2300</v>
      </c>
      <c r="I5165" s="1">
        <v>93</v>
      </c>
      <c r="J5165" s="1">
        <v>80</v>
      </c>
      <c r="K5165" s="1" t="s">
        <v>866</v>
      </c>
      <c r="L5165" s="1" t="s">
        <v>3285</v>
      </c>
      <c r="M5165" s="1">
        <v>2009</v>
      </c>
      <c r="N5165" s="1">
        <v>44.149129500000001</v>
      </c>
      <c r="O5165" s="1">
        <v>-76.399143100000003</v>
      </c>
      <c r="Q5165" s="1" t="s">
        <v>3485</v>
      </c>
      <c r="R5165" s="1" t="s">
        <v>22</v>
      </c>
    </row>
    <row r="5166" spans="1:18" hidden="1" x14ac:dyDescent="0.3">
      <c r="A5166" s="1" t="s">
        <v>2941</v>
      </c>
      <c r="B5166" s="1" t="s">
        <v>2941</v>
      </c>
      <c r="C5166" s="1" t="s">
        <v>3483</v>
      </c>
      <c r="D5166" s="1">
        <v>197.8</v>
      </c>
      <c r="E5166" s="1" t="s">
        <v>3514</v>
      </c>
      <c r="F5166" s="1">
        <v>30</v>
      </c>
      <c r="G5166" s="1" t="str">
        <f t="shared" si="192"/>
        <v>30/86</v>
      </c>
      <c r="H5166" s="1">
        <v>2300</v>
      </c>
      <c r="I5166" s="1">
        <v>93</v>
      </c>
      <c r="J5166" s="1">
        <v>80</v>
      </c>
      <c r="K5166" s="1" t="s">
        <v>866</v>
      </c>
      <c r="L5166" s="1" t="s">
        <v>3285</v>
      </c>
      <c r="M5166" s="1">
        <v>2009</v>
      </c>
      <c r="N5166" s="1">
        <v>44.1344749960587</v>
      </c>
      <c r="O5166" s="1">
        <v>-76.390152479144902</v>
      </c>
      <c r="Q5166" s="1" t="s">
        <v>3485</v>
      </c>
      <c r="R5166" s="1" t="s">
        <v>22</v>
      </c>
    </row>
    <row r="5167" spans="1:18" hidden="1" x14ac:dyDescent="0.3">
      <c r="A5167" s="1" t="s">
        <v>2941</v>
      </c>
      <c r="B5167" s="1" t="s">
        <v>2941</v>
      </c>
      <c r="C5167" s="1" t="s">
        <v>3483</v>
      </c>
      <c r="D5167" s="1">
        <v>197.8</v>
      </c>
      <c r="E5167" s="1" t="s">
        <v>3515</v>
      </c>
      <c r="F5167" s="1">
        <v>31</v>
      </c>
      <c r="G5167" s="1" t="str">
        <f t="shared" si="192"/>
        <v>31/86</v>
      </c>
      <c r="H5167" s="1">
        <v>2300</v>
      </c>
      <c r="I5167" s="1">
        <v>93</v>
      </c>
      <c r="J5167" s="1">
        <v>80</v>
      </c>
      <c r="K5167" s="1" t="s">
        <v>866</v>
      </c>
      <c r="L5167" s="1" t="s">
        <v>3285</v>
      </c>
      <c r="M5167" s="1">
        <v>2009</v>
      </c>
      <c r="N5167" s="1">
        <v>44.130746799999997</v>
      </c>
      <c r="O5167" s="1">
        <v>-76.389168799999993</v>
      </c>
      <c r="Q5167" s="1" t="s">
        <v>3485</v>
      </c>
      <c r="R5167" s="1" t="s">
        <v>22</v>
      </c>
    </row>
    <row r="5168" spans="1:18" hidden="1" x14ac:dyDescent="0.3">
      <c r="A5168" s="1" t="s">
        <v>2941</v>
      </c>
      <c r="B5168" s="1" t="s">
        <v>2941</v>
      </c>
      <c r="C5168" s="1" t="s">
        <v>3483</v>
      </c>
      <c r="D5168" s="1">
        <v>197.8</v>
      </c>
      <c r="E5168" s="1" t="s">
        <v>3516</v>
      </c>
      <c r="F5168" s="1">
        <v>32</v>
      </c>
      <c r="G5168" s="1" t="str">
        <f t="shared" si="192"/>
        <v>32/86</v>
      </c>
      <c r="H5168" s="1">
        <v>2300</v>
      </c>
      <c r="I5168" s="1">
        <v>93</v>
      </c>
      <c r="J5168" s="1">
        <v>80</v>
      </c>
      <c r="K5168" s="1" t="s">
        <v>866</v>
      </c>
      <c r="L5168" s="1" t="s">
        <v>3285</v>
      </c>
      <c r="M5168" s="1">
        <v>2009</v>
      </c>
      <c r="N5168" s="1">
        <v>44.1813729</v>
      </c>
      <c r="O5168" s="1">
        <v>-76.452361300000007</v>
      </c>
      <c r="Q5168" s="1" t="s">
        <v>3485</v>
      </c>
      <c r="R5168" s="1" t="s">
        <v>22</v>
      </c>
    </row>
    <row r="5169" spans="1:18" hidden="1" x14ac:dyDescent="0.3">
      <c r="A5169" s="1" t="s">
        <v>2941</v>
      </c>
      <c r="B5169" s="1" t="s">
        <v>2941</v>
      </c>
      <c r="C5169" s="1" t="s">
        <v>3483</v>
      </c>
      <c r="D5169" s="1">
        <v>197.8</v>
      </c>
      <c r="E5169" s="1" t="s">
        <v>3517</v>
      </c>
      <c r="F5169" s="1">
        <v>33</v>
      </c>
      <c r="G5169" s="1" t="str">
        <f t="shared" ref="G5169:G5200" si="193">F5169&amp;"/"&amp;86</f>
        <v>33/86</v>
      </c>
      <c r="H5169" s="1">
        <v>2300</v>
      </c>
      <c r="I5169" s="1">
        <v>93</v>
      </c>
      <c r="J5169" s="1">
        <v>80</v>
      </c>
      <c r="K5169" s="1" t="s">
        <v>866</v>
      </c>
      <c r="L5169" s="1" t="s">
        <v>3285</v>
      </c>
      <c r="M5169" s="1">
        <v>2009</v>
      </c>
      <c r="N5169" s="1">
        <v>44.184662199999998</v>
      </c>
      <c r="O5169" s="1">
        <v>-76.4481447</v>
      </c>
      <c r="Q5169" s="1" t="s">
        <v>3485</v>
      </c>
      <c r="R5169" s="1" t="s">
        <v>22</v>
      </c>
    </row>
    <row r="5170" spans="1:18" hidden="1" x14ac:dyDescent="0.3">
      <c r="A5170" s="1" t="s">
        <v>2941</v>
      </c>
      <c r="B5170" s="1" t="s">
        <v>2941</v>
      </c>
      <c r="C5170" s="1" t="s">
        <v>3483</v>
      </c>
      <c r="D5170" s="1">
        <v>197.8</v>
      </c>
      <c r="E5170" s="1" t="s">
        <v>3518</v>
      </c>
      <c r="F5170" s="1">
        <v>34</v>
      </c>
      <c r="G5170" s="1" t="str">
        <f t="shared" si="193"/>
        <v>34/86</v>
      </c>
      <c r="H5170" s="1">
        <v>2300</v>
      </c>
      <c r="I5170" s="1">
        <v>93</v>
      </c>
      <c r="J5170" s="1">
        <v>80</v>
      </c>
      <c r="K5170" s="1" t="s">
        <v>866</v>
      </c>
      <c r="L5170" s="1" t="s">
        <v>3285</v>
      </c>
      <c r="M5170" s="1">
        <v>2009</v>
      </c>
      <c r="N5170" s="1">
        <v>44.1805758</v>
      </c>
      <c r="O5170" s="1">
        <v>-76.445654200000007</v>
      </c>
      <c r="Q5170" s="1" t="s">
        <v>3485</v>
      </c>
      <c r="R5170" s="1" t="s">
        <v>22</v>
      </c>
    </row>
    <row r="5171" spans="1:18" hidden="1" x14ac:dyDescent="0.3">
      <c r="A5171" s="1" t="s">
        <v>2941</v>
      </c>
      <c r="B5171" s="1" t="s">
        <v>2941</v>
      </c>
      <c r="C5171" s="1" t="s">
        <v>3483</v>
      </c>
      <c r="D5171" s="1">
        <v>197.8</v>
      </c>
      <c r="E5171" s="1" t="s">
        <v>3519</v>
      </c>
      <c r="F5171" s="1">
        <v>35</v>
      </c>
      <c r="G5171" s="1" t="str">
        <f t="shared" si="193"/>
        <v>35/86</v>
      </c>
      <c r="H5171" s="1">
        <v>2300</v>
      </c>
      <c r="I5171" s="1">
        <v>93</v>
      </c>
      <c r="J5171" s="1">
        <v>80</v>
      </c>
      <c r="K5171" s="1" t="s">
        <v>866</v>
      </c>
      <c r="L5171" s="1" t="s">
        <v>3285</v>
      </c>
      <c r="M5171" s="1">
        <v>2009</v>
      </c>
      <c r="N5171" s="1">
        <v>44.177719000000003</v>
      </c>
      <c r="O5171" s="1">
        <v>-76.444774100000004</v>
      </c>
      <c r="Q5171" s="1" t="s">
        <v>3485</v>
      </c>
      <c r="R5171" s="1" t="s">
        <v>22</v>
      </c>
    </row>
    <row r="5172" spans="1:18" hidden="1" x14ac:dyDescent="0.3">
      <c r="A5172" s="1" t="s">
        <v>2941</v>
      </c>
      <c r="B5172" s="1" t="s">
        <v>2941</v>
      </c>
      <c r="C5172" s="1" t="s">
        <v>3483</v>
      </c>
      <c r="D5172" s="1">
        <v>197.8</v>
      </c>
      <c r="E5172" s="1" t="s">
        <v>3520</v>
      </c>
      <c r="F5172" s="1">
        <v>36</v>
      </c>
      <c r="G5172" s="1" t="str">
        <f t="shared" si="193"/>
        <v>36/86</v>
      </c>
      <c r="H5172" s="1">
        <v>2300</v>
      </c>
      <c r="I5172" s="1">
        <v>93</v>
      </c>
      <c r="J5172" s="1">
        <v>80</v>
      </c>
      <c r="K5172" s="1" t="s">
        <v>866</v>
      </c>
      <c r="L5172" s="1" t="s">
        <v>3285</v>
      </c>
      <c r="M5172" s="1">
        <v>2009</v>
      </c>
      <c r="N5172" s="1">
        <v>44.173298799999998</v>
      </c>
      <c r="O5172" s="1">
        <v>-76.445037600000006</v>
      </c>
      <c r="Q5172" s="1" t="s">
        <v>3485</v>
      </c>
      <c r="R5172" s="1" t="s">
        <v>22</v>
      </c>
    </row>
    <row r="5173" spans="1:18" hidden="1" x14ac:dyDescent="0.3">
      <c r="A5173" s="1" t="s">
        <v>2941</v>
      </c>
      <c r="B5173" s="1" t="s">
        <v>2941</v>
      </c>
      <c r="C5173" s="1" t="s">
        <v>3483</v>
      </c>
      <c r="D5173" s="1">
        <v>197.8</v>
      </c>
      <c r="E5173" s="1" t="s">
        <v>3521</v>
      </c>
      <c r="F5173" s="1">
        <v>37</v>
      </c>
      <c r="G5173" s="1" t="str">
        <f t="shared" si="193"/>
        <v>37/86</v>
      </c>
      <c r="H5173" s="1">
        <v>2300</v>
      </c>
      <c r="I5173" s="1">
        <v>93</v>
      </c>
      <c r="J5173" s="1">
        <v>80</v>
      </c>
      <c r="K5173" s="1" t="s">
        <v>866</v>
      </c>
      <c r="L5173" s="1" t="s">
        <v>3285</v>
      </c>
      <c r="M5173" s="1">
        <v>2009</v>
      </c>
      <c r="N5173" s="1">
        <v>44.163121699999998</v>
      </c>
      <c r="O5173" s="1">
        <v>-76.435621100000006</v>
      </c>
      <c r="Q5173" s="1" t="s">
        <v>3485</v>
      </c>
      <c r="R5173" s="1" t="s">
        <v>22</v>
      </c>
    </row>
    <row r="5174" spans="1:18" hidden="1" x14ac:dyDescent="0.3">
      <c r="A5174" s="1" t="s">
        <v>2941</v>
      </c>
      <c r="B5174" s="1" t="s">
        <v>2941</v>
      </c>
      <c r="C5174" s="1" t="s">
        <v>3483</v>
      </c>
      <c r="D5174" s="1">
        <v>197.8</v>
      </c>
      <c r="E5174" s="1" t="s">
        <v>3522</v>
      </c>
      <c r="F5174" s="1">
        <v>38</v>
      </c>
      <c r="G5174" s="1" t="str">
        <f t="shared" si="193"/>
        <v>38/86</v>
      </c>
      <c r="H5174" s="1">
        <v>2300</v>
      </c>
      <c r="I5174" s="1">
        <v>93</v>
      </c>
      <c r="J5174" s="1">
        <v>80</v>
      </c>
      <c r="K5174" s="1" t="s">
        <v>866</v>
      </c>
      <c r="L5174" s="1" t="s">
        <v>3285</v>
      </c>
      <c r="M5174" s="1">
        <v>2009</v>
      </c>
      <c r="N5174" s="1">
        <v>44.156312</v>
      </c>
      <c r="O5174" s="1">
        <v>-76.427796099999995</v>
      </c>
      <c r="Q5174" s="1" t="s">
        <v>3485</v>
      </c>
      <c r="R5174" s="1" t="s">
        <v>22</v>
      </c>
    </row>
    <row r="5175" spans="1:18" hidden="1" x14ac:dyDescent="0.3">
      <c r="A5175" s="1" t="s">
        <v>2941</v>
      </c>
      <c r="B5175" s="1" t="s">
        <v>2941</v>
      </c>
      <c r="C5175" s="1" t="s">
        <v>3483</v>
      </c>
      <c r="D5175" s="1">
        <v>197.8</v>
      </c>
      <c r="E5175" s="1" t="s">
        <v>3523</v>
      </c>
      <c r="F5175" s="1">
        <v>39</v>
      </c>
      <c r="G5175" s="1" t="str">
        <f t="shared" si="193"/>
        <v>39/86</v>
      </c>
      <c r="H5175" s="1">
        <v>2300</v>
      </c>
      <c r="I5175" s="1">
        <v>93</v>
      </c>
      <c r="J5175" s="1">
        <v>80</v>
      </c>
      <c r="K5175" s="1" t="s">
        <v>866</v>
      </c>
      <c r="L5175" s="1" t="s">
        <v>3285</v>
      </c>
      <c r="M5175" s="1">
        <v>2009</v>
      </c>
      <c r="N5175" s="1">
        <v>44.146108699999999</v>
      </c>
      <c r="O5175" s="1">
        <v>-76.421654599999997</v>
      </c>
      <c r="Q5175" s="1" t="s">
        <v>3485</v>
      </c>
      <c r="R5175" s="1" t="s">
        <v>22</v>
      </c>
    </row>
    <row r="5176" spans="1:18" hidden="1" x14ac:dyDescent="0.3">
      <c r="A5176" s="1" t="s">
        <v>2941</v>
      </c>
      <c r="B5176" s="1" t="s">
        <v>2941</v>
      </c>
      <c r="C5176" s="1" t="s">
        <v>3483</v>
      </c>
      <c r="D5176" s="1">
        <v>197.8</v>
      </c>
      <c r="E5176" s="1" t="s">
        <v>3524</v>
      </c>
      <c r="F5176" s="1">
        <v>40</v>
      </c>
      <c r="G5176" s="1" t="str">
        <f t="shared" si="193"/>
        <v>40/86</v>
      </c>
      <c r="H5176" s="1">
        <v>2300</v>
      </c>
      <c r="I5176" s="1">
        <v>93</v>
      </c>
      <c r="J5176" s="1">
        <v>80</v>
      </c>
      <c r="K5176" s="1" t="s">
        <v>866</v>
      </c>
      <c r="L5176" s="1" t="s">
        <v>3285</v>
      </c>
      <c r="M5176" s="1">
        <v>2009</v>
      </c>
      <c r="N5176" s="1">
        <v>44.137049599999997</v>
      </c>
      <c r="O5176" s="1">
        <v>-76.409137000000001</v>
      </c>
      <c r="Q5176" s="1" t="s">
        <v>3485</v>
      </c>
      <c r="R5176" s="1" t="s">
        <v>22</v>
      </c>
    </row>
    <row r="5177" spans="1:18" hidden="1" x14ac:dyDescent="0.3">
      <c r="A5177" s="1" t="s">
        <v>2941</v>
      </c>
      <c r="B5177" s="1" t="s">
        <v>2941</v>
      </c>
      <c r="C5177" s="1" t="s">
        <v>3483</v>
      </c>
      <c r="D5177" s="1">
        <v>197.8</v>
      </c>
      <c r="E5177" s="1" t="s">
        <v>3525</v>
      </c>
      <c r="F5177" s="1">
        <v>41</v>
      </c>
      <c r="G5177" s="1" t="str">
        <f t="shared" si="193"/>
        <v>41/86</v>
      </c>
      <c r="H5177" s="1">
        <v>2300</v>
      </c>
      <c r="I5177" s="1">
        <v>93</v>
      </c>
      <c r="J5177" s="1">
        <v>80</v>
      </c>
      <c r="K5177" s="1" t="s">
        <v>866</v>
      </c>
      <c r="L5177" s="1" t="s">
        <v>3285</v>
      </c>
      <c r="M5177" s="1">
        <v>2009</v>
      </c>
      <c r="N5177" s="1">
        <v>44.1326453</v>
      </c>
      <c r="O5177" s="1">
        <v>-76.408867099999995</v>
      </c>
      <c r="Q5177" s="1" t="s">
        <v>3485</v>
      </c>
      <c r="R5177" s="1" t="s">
        <v>22</v>
      </c>
    </row>
    <row r="5178" spans="1:18" hidden="1" x14ac:dyDescent="0.3">
      <c r="A5178" s="1" t="s">
        <v>2941</v>
      </c>
      <c r="B5178" s="1" t="s">
        <v>2941</v>
      </c>
      <c r="C5178" s="1" t="s">
        <v>3483</v>
      </c>
      <c r="D5178" s="1">
        <v>197.8</v>
      </c>
      <c r="E5178" s="1" t="s">
        <v>3526</v>
      </c>
      <c r="F5178" s="1">
        <v>42</v>
      </c>
      <c r="G5178" s="1" t="str">
        <f t="shared" si="193"/>
        <v>42/86</v>
      </c>
      <c r="H5178" s="1">
        <v>2300</v>
      </c>
      <c r="I5178" s="1">
        <v>93</v>
      </c>
      <c r="J5178" s="1">
        <v>80</v>
      </c>
      <c r="K5178" s="1" t="s">
        <v>866</v>
      </c>
      <c r="L5178" s="1" t="s">
        <v>3285</v>
      </c>
      <c r="M5178" s="1">
        <v>2009</v>
      </c>
      <c r="N5178" s="1">
        <v>44.127589499999999</v>
      </c>
      <c r="O5178" s="1">
        <v>-76.399880400000001</v>
      </c>
      <c r="Q5178" s="1" t="s">
        <v>3485</v>
      </c>
      <c r="R5178" s="1" t="s">
        <v>22</v>
      </c>
    </row>
    <row r="5179" spans="1:18" hidden="1" x14ac:dyDescent="0.3">
      <c r="A5179" s="1" t="s">
        <v>2941</v>
      </c>
      <c r="B5179" s="1" t="s">
        <v>2941</v>
      </c>
      <c r="C5179" s="1" t="s">
        <v>3483</v>
      </c>
      <c r="D5179" s="1">
        <v>197.8</v>
      </c>
      <c r="E5179" s="1" t="s">
        <v>3527</v>
      </c>
      <c r="F5179" s="1">
        <v>43</v>
      </c>
      <c r="G5179" s="1" t="str">
        <f t="shared" si="193"/>
        <v>43/86</v>
      </c>
      <c r="H5179" s="1">
        <v>2300</v>
      </c>
      <c r="I5179" s="1">
        <v>93</v>
      </c>
      <c r="J5179" s="1">
        <v>80</v>
      </c>
      <c r="K5179" s="1" t="s">
        <v>866</v>
      </c>
      <c r="L5179" s="1" t="s">
        <v>3285</v>
      </c>
      <c r="M5179" s="1">
        <v>2009</v>
      </c>
      <c r="N5179" s="1">
        <v>44.125097400000001</v>
      </c>
      <c r="O5179" s="1">
        <v>-76.405075800000006</v>
      </c>
      <c r="Q5179" s="1" t="s">
        <v>3485</v>
      </c>
      <c r="R5179" s="1" t="s">
        <v>22</v>
      </c>
    </row>
    <row r="5180" spans="1:18" hidden="1" x14ac:dyDescent="0.3">
      <c r="A5180" s="1" t="s">
        <v>2941</v>
      </c>
      <c r="B5180" s="1" t="s">
        <v>2941</v>
      </c>
      <c r="C5180" s="1" t="s">
        <v>3483</v>
      </c>
      <c r="D5180" s="1">
        <v>197.8</v>
      </c>
      <c r="E5180" s="1" t="s">
        <v>3528</v>
      </c>
      <c r="F5180" s="1">
        <v>44</v>
      </c>
      <c r="G5180" s="1" t="str">
        <f t="shared" si="193"/>
        <v>44/86</v>
      </c>
      <c r="H5180" s="1">
        <v>2300</v>
      </c>
      <c r="I5180" s="1">
        <v>93</v>
      </c>
      <c r="J5180" s="1">
        <v>80</v>
      </c>
      <c r="K5180" s="1" t="s">
        <v>866</v>
      </c>
      <c r="L5180" s="1" t="s">
        <v>3285</v>
      </c>
      <c r="M5180" s="1">
        <v>2009</v>
      </c>
      <c r="N5180" s="1">
        <v>44.180716645401397</v>
      </c>
      <c r="O5180" s="1">
        <v>-76.462650818674206</v>
      </c>
      <c r="Q5180" s="1" t="s">
        <v>3485</v>
      </c>
      <c r="R5180" s="1" t="s">
        <v>22</v>
      </c>
    </row>
    <row r="5181" spans="1:18" hidden="1" x14ac:dyDescent="0.3">
      <c r="A5181" s="1" t="s">
        <v>2941</v>
      </c>
      <c r="B5181" s="1" t="s">
        <v>2941</v>
      </c>
      <c r="C5181" s="1" t="s">
        <v>3483</v>
      </c>
      <c r="D5181" s="1">
        <v>197.8</v>
      </c>
      <c r="E5181" s="1" t="s">
        <v>3529</v>
      </c>
      <c r="F5181" s="1">
        <v>45</v>
      </c>
      <c r="G5181" s="1" t="str">
        <f t="shared" si="193"/>
        <v>45/86</v>
      </c>
      <c r="H5181" s="1">
        <v>2300</v>
      </c>
      <c r="I5181" s="1">
        <v>93</v>
      </c>
      <c r="J5181" s="1">
        <v>80</v>
      </c>
      <c r="K5181" s="1" t="s">
        <v>866</v>
      </c>
      <c r="L5181" s="1" t="s">
        <v>3285</v>
      </c>
      <c r="M5181" s="1">
        <v>2009</v>
      </c>
      <c r="N5181" s="1">
        <v>44.177057528850703</v>
      </c>
      <c r="O5181" s="1">
        <v>-76.465774794403004</v>
      </c>
      <c r="Q5181" s="1" t="s">
        <v>3485</v>
      </c>
      <c r="R5181" s="1" t="s">
        <v>22</v>
      </c>
    </row>
    <row r="5182" spans="1:18" hidden="1" x14ac:dyDescent="0.3">
      <c r="A5182" s="1" t="s">
        <v>2941</v>
      </c>
      <c r="B5182" s="1" t="s">
        <v>2941</v>
      </c>
      <c r="C5182" s="1" t="s">
        <v>3483</v>
      </c>
      <c r="D5182" s="1">
        <v>197.8</v>
      </c>
      <c r="E5182" s="1" t="s">
        <v>3530</v>
      </c>
      <c r="F5182" s="1">
        <v>46</v>
      </c>
      <c r="G5182" s="1" t="str">
        <f t="shared" si="193"/>
        <v>46/86</v>
      </c>
      <c r="H5182" s="1">
        <v>2300</v>
      </c>
      <c r="I5182" s="1">
        <v>93</v>
      </c>
      <c r="J5182" s="1">
        <v>80</v>
      </c>
      <c r="K5182" s="1" t="s">
        <v>866</v>
      </c>
      <c r="L5182" s="1" t="s">
        <v>3285</v>
      </c>
      <c r="M5182" s="1">
        <v>2009</v>
      </c>
      <c r="N5182" s="1">
        <v>44.176997822935903</v>
      </c>
      <c r="O5182" s="1">
        <v>-76.473605401139693</v>
      </c>
      <c r="Q5182" s="1" t="s">
        <v>3485</v>
      </c>
      <c r="R5182" s="1" t="s">
        <v>22</v>
      </c>
    </row>
    <row r="5183" spans="1:18" hidden="1" x14ac:dyDescent="0.3">
      <c r="A5183" s="1" t="s">
        <v>2941</v>
      </c>
      <c r="B5183" s="1" t="s">
        <v>2941</v>
      </c>
      <c r="C5183" s="1" t="s">
        <v>3483</v>
      </c>
      <c r="D5183" s="1">
        <v>197.8</v>
      </c>
      <c r="E5183" s="1" t="s">
        <v>3531</v>
      </c>
      <c r="F5183" s="1">
        <v>47</v>
      </c>
      <c r="G5183" s="1" t="str">
        <f t="shared" si="193"/>
        <v>47/86</v>
      </c>
      <c r="H5183" s="1">
        <v>2300</v>
      </c>
      <c r="I5183" s="1">
        <v>93</v>
      </c>
      <c r="J5183" s="1">
        <v>80</v>
      </c>
      <c r="K5183" s="1" t="s">
        <v>866</v>
      </c>
      <c r="L5183" s="1" t="s">
        <v>3285</v>
      </c>
      <c r="M5183" s="1">
        <v>2009</v>
      </c>
      <c r="N5183" s="1">
        <v>44.173556117118103</v>
      </c>
      <c r="O5183" s="1">
        <v>-76.477371888763997</v>
      </c>
      <c r="Q5183" s="1" t="s">
        <v>3485</v>
      </c>
      <c r="R5183" s="1" t="s">
        <v>22</v>
      </c>
    </row>
    <row r="5184" spans="1:18" hidden="1" x14ac:dyDescent="0.3">
      <c r="A5184" s="1" t="s">
        <v>2941</v>
      </c>
      <c r="B5184" s="1" t="s">
        <v>2941</v>
      </c>
      <c r="C5184" s="1" t="s">
        <v>3483</v>
      </c>
      <c r="D5184" s="1">
        <v>197.8</v>
      </c>
      <c r="E5184" s="1" t="s">
        <v>3532</v>
      </c>
      <c r="F5184" s="1">
        <v>48</v>
      </c>
      <c r="G5184" s="1" t="str">
        <f t="shared" si="193"/>
        <v>48/86</v>
      </c>
      <c r="H5184" s="1">
        <v>2300</v>
      </c>
      <c r="I5184" s="1">
        <v>93</v>
      </c>
      <c r="J5184" s="1">
        <v>80</v>
      </c>
      <c r="K5184" s="1" t="s">
        <v>866</v>
      </c>
      <c r="L5184" s="1" t="s">
        <v>3285</v>
      </c>
      <c r="M5184" s="1">
        <v>2009</v>
      </c>
      <c r="N5184" s="1">
        <v>44.171115551034902</v>
      </c>
      <c r="O5184" s="1">
        <v>-76.475838861191406</v>
      </c>
      <c r="Q5184" s="1" t="s">
        <v>3485</v>
      </c>
      <c r="R5184" s="1" t="s">
        <v>22</v>
      </c>
    </row>
    <row r="5185" spans="1:18" hidden="1" x14ac:dyDescent="0.3">
      <c r="A5185" s="1" t="s">
        <v>2941</v>
      </c>
      <c r="B5185" s="1" t="s">
        <v>2941</v>
      </c>
      <c r="C5185" s="1" t="s">
        <v>3483</v>
      </c>
      <c r="D5185" s="1">
        <v>197.8</v>
      </c>
      <c r="E5185" s="1" t="s">
        <v>3533</v>
      </c>
      <c r="F5185" s="1">
        <v>49</v>
      </c>
      <c r="G5185" s="1" t="str">
        <f t="shared" si="193"/>
        <v>49/86</v>
      </c>
      <c r="H5185" s="1">
        <v>2300</v>
      </c>
      <c r="I5185" s="1">
        <v>93</v>
      </c>
      <c r="J5185" s="1">
        <v>80</v>
      </c>
      <c r="K5185" s="1" t="s">
        <v>866</v>
      </c>
      <c r="L5185" s="1" t="s">
        <v>3285</v>
      </c>
      <c r="M5185" s="1">
        <v>2009</v>
      </c>
      <c r="N5185" s="1">
        <v>44.168287705779903</v>
      </c>
      <c r="O5185" s="1">
        <v>-76.474561133424004</v>
      </c>
      <c r="Q5185" s="1" t="s">
        <v>3485</v>
      </c>
      <c r="R5185" s="1" t="s">
        <v>22</v>
      </c>
    </row>
    <row r="5186" spans="1:18" hidden="1" x14ac:dyDescent="0.3">
      <c r="A5186" s="1" t="s">
        <v>2941</v>
      </c>
      <c r="B5186" s="1" t="s">
        <v>2941</v>
      </c>
      <c r="C5186" s="1" t="s">
        <v>3483</v>
      </c>
      <c r="D5186" s="1">
        <v>197.8</v>
      </c>
      <c r="E5186" s="1" t="s">
        <v>3534</v>
      </c>
      <c r="F5186" s="1">
        <v>50</v>
      </c>
      <c r="G5186" s="1" t="str">
        <f t="shared" si="193"/>
        <v>50/86</v>
      </c>
      <c r="H5186" s="1">
        <v>2300</v>
      </c>
      <c r="I5186" s="1">
        <v>93</v>
      </c>
      <c r="J5186" s="1">
        <v>80</v>
      </c>
      <c r="K5186" s="1" t="s">
        <v>866</v>
      </c>
      <c r="L5186" s="1" t="s">
        <v>3285</v>
      </c>
      <c r="M5186" s="1">
        <v>2009</v>
      </c>
      <c r="N5186" s="1">
        <v>44.165148482271</v>
      </c>
      <c r="O5186" s="1">
        <v>-76.472833077082001</v>
      </c>
      <c r="Q5186" s="1" t="s">
        <v>3485</v>
      </c>
      <c r="R5186" s="1" t="s">
        <v>22</v>
      </c>
    </row>
    <row r="5187" spans="1:18" hidden="1" x14ac:dyDescent="0.3">
      <c r="A5187" s="1" t="s">
        <v>2941</v>
      </c>
      <c r="B5187" s="1" t="s">
        <v>2941</v>
      </c>
      <c r="C5187" s="1" t="s">
        <v>3483</v>
      </c>
      <c r="D5187" s="1">
        <v>197.8</v>
      </c>
      <c r="E5187" s="1" t="s">
        <v>3535</v>
      </c>
      <c r="F5187" s="1">
        <v>51</v>
      </c>
      <c r="G5187" s="1" t="str">
        <f t="shared" si="193"/>
        <v>51/86</v>
      </c>
      <c r="H5187" s="1">
        <v>2300</v>
      </c>
      <c r="I5187" s="1">
        <v>93</v>
      </c>
      <c r="J5187" s="1">
        <v>80</v>
      </c>
      <c r="K5187" s="1" t="s">
        <v>866</v>
      </c>
      <c r="L5187" s="1" t="s">
        <v>3285</v>
      </c>
      <c r="M5187" s="1">
        <v>2009</v>
      </c>
      <c r="N5187" s="1">
        <v>44.161226332115902</v>
      </c>
      <c r="O5187" s="1">
        <v>-76.461774560974305</v>
      </c>
      <c r="Q5187" s="1" t="s">
        <v>3485</v>
      </c>
      <c r="R5187" s="1" t="s">
        <v>22</v>
      </c>
    </row>
    <row r="5188" spans="1:18" hidden="1" x14ac:dyDescent="0.3">
      <c r="A5188" s="1" t="s">
        <v>2941</v>
      </c>
      <c r="B5188" s="1" t="s">
        <v>2941</v>
      </c>
      <c r="C5188" s="1" t="s">
        <v>3483</v>
      </c>
      <c r="D5188" s="1">
        <v>197.8</v>
      </c>
      <c r="E5188" s="1" t="s">
        <v>3536</v>
      </c>
      <c r="F5188" s="1">
        <v>52</v>
      </c>
      <c r="G5188" s="1" t="str">
        <f t="shared" si="193"/>
        <v>52/86</v>
      </c>
      <c r="H5188" s="1">
        <v>2300</v>
      </c>
      <c r="I5188" s="1">
        <v>93</v>
      </c>
      <c r="J5188" s="1">
        <v>80</v>
      </c>
      <c r="K5188" s="1" t="s">
        <v>866</v>
      </c>
      <c r="L5188" s="1" t="s">
        <v>3285</v>
      </c>
      <c r="M5188" s="1">
        <v>2009</v>
      </c>
      <c r="N5188" s="1">
        <v>44.161461890631699</v>
      </c>
      <c r="O5188" s="1">
        <v>-76.473510391759007</v>
      </c>
      <c r="Q5188" s="1" t="s">
        <v>3485</v>
      </c>
      <c r="R5188" s="1" t="s">
        <v>22</v>
      </c>
    </row>
    <row r="5189" spans="1:18" hidden="1" x14ac:dyDescent="0.3">
      <c r="A5189" s="1" t="s">
        <v>2941</v>
      </c>
      <c r="B5189" s="1" t="s">
        <v>2941</v>
      </c>
      <c r="C5189" s="1" t="s">
        <v>3483</v>
      </c>
      <c r="D5189" s="1">
        <v>197.8</v>
      </c>
      <c r="E5189" s="1" t="s">
        <v>3537</v>
      </c>
      <c r="F5189" s="1">
        <v>53</v>
      </c>
      <c r="G5189" s="1" t="str">
        <f t="shared" si="193"/>
        <v>53/86</v>
      </c>
      <c r="H5189" s="1">
        <v>2300</v>
      </c>
      <c r="I5189" s="1">
        <v>93</v>
      </c>
      <c r="J5189" s="1">
        <v>80</v>
      </c>
      <c r="K5189" s="1" t="s">
        <v>866</v>
      </c>
      <c r="L5189" s="1" t="s">
        <v>3285</v>
      </c>
      <c r="M5189" s="1">
        <v>2009</v>
      </c>
      <c r="N5189" s="1">
        <v>44.158021361562099</v>
      </c>
      <c r="O5189" s="1">
        <v>-76.470840291369399</v>
      </c>
      <c r="Q5189" s="1" t="s">
        <v>3485</v>
      </c>
      <c r="R5189" s="1" t="s">
        <v>22</v>
      </c>
    </row>
    <row r="5190" spans="1:18" hidden="1" x14ac:dyDescent="0.3">
      <c r="A5190" s="1" t="s">
        <v>2941</v>
      </c>
      <c r="B5190" s="1" t="s">
        <v>2941</v>
      </c>
      <c r="C5190" s="1" t="s">
        <v>3483</v>
      </c>
      <c r="D5190" s="1">
        <v>197.8</v>
      </c>
      <c r="E5190" s="1" t="s">
        <v>3538</v>
      </c>
      <c r="F5190" s="1">
        <v>54</v>
      </c>
      <c r="G5190" s="1" t="str">
        <f t="shared" si="193"/>
        <v>54/86</v>
      </c>
      <c r="H5190" s="1">
        <v>2300</v>
      </c>
      <c r="I5190" s="1">
        <v>93</v>
      </c>
      <c r="J5190" s="1">
        <v>80</v>
      </c>
      <c r="K5190" s="1" t="s">
        <v>866</v>
      </c>
      <c r="L5190" s="1" t="s">
        <v>3285</v>
      </c>
      <c r="M5190" s="1">
        <v>2009</v>
      </c>
      <c r="N5190" s="1">
        <v>44.157697472744502</v>
      </c>
      <c r="O5190" s="1">
        <v>-76.466569331757398</v>
      </c>
      <c r="Q5190" s="1" t="s">
        <v>3485</v>
      </c>
      <c r="R5190" s="1" t="s">
        <v>22</v>
      </c>
    </row>
    <row r="5191" spans="1:18" hidden="1" x14ac:dyDescent="0.3">
      <c r="A5191" s="1" t="s">
        <v>2941</v>
      </c>
      <c r="B5191" s="1" t="s">
        <v>2941</v>
      </c>
      <c r="C5191" s="1" t="s">
        <v>3483</v>
      </c>
      <c r="D5191" s="1">
        <v>197.8</v>
      </c>
      <c r="E5191" s="1" t="s">
        <v>3539</v>
      </c>
      <c r="F5191" s="1">
        <v>55</v>
      </c>
      <c r="G5191" s="1" t="str">
        <f t="shared" si="193"/>
        <v>55/86</v>
      </c>
      <c r="H5191" s="1">
        <v>2300</v>
      </c>
      <c r="I5191" s="1">
        <v>93</v>
      </c>
      <c r="J5191" s="1">
        <v>80</v>
      </c>
      <c r="K5191" s="1" t="s">
        <v>866</v>
      </c>
      <c r="L5191" s="1" t="s">
        <v>3285</v>
      </c>
      <c r="M5191" s="1">
        <v>2009</v>
      </c>
      <c r="N5191" s="1">
        <v>44.153758095933199</v>
      </c>
      <c r="O5191" s="1">
        <v>-76.466085631776593</v>
      </c>
      <c r="Q5191" s="1" t="s">
        <v>3485</v>
      </c>
      <c r="R5191" s="1" t="s">
        <v>22</v>
      </c>
    </row>
    <row r="5192" spans="1:18" hidden="1" x14ac:dyDescent="0.3">
      <c r="A5192" s="1" t="s">
        <v>2941</v>
      </c>
      <c r="B5192" s="1" t="s">
        <v>2941</v>
      </c>
      <c r="C5192" s="1" t="s">
        <v>3483</v>
      </c>
      <c r="D5192" s="1">
        <v>197.8</v>
      </c>
      <c r="E5192" s="1" t="s">
        <v>3540</v>
      </c>
      <c r="F5192" s="1">
        <v>56</v>
      </c>
      <c r="G5192" s="1" t="str">
        <f t="shared" si="193"/>
        <v>56/86</v>
      </c>
      <c r="H5192" s="1">
        <v>2300</v>
      </c>
      <c r="I5192" s="1">
        <v>93</v>
      </c>
      <c r="J5192" s="1">
        <v>80</v>
      </c>
      <c r="K5192" s="1" t="s">
        <v>866</v>
      </c>
      <c r="L5192" s="1" t="s">
        <v>3285</v>
      </c>
      <c r="M5192" s="1">
        <v>2009</v>
      </c>
      <c r="N5192" s="1">
        <v>44.156520200000003</v>
      </c>
      <c r="O5192" s="1">
        <v>-76.477772400000006</v>
      </c>
      <c r="Q5192" s="1" t="s">
        <v>3485</v>
      </c>
      <c r="R5192" s="1" t="s">
        <v>22</v>
      </c>
    </row>
    <row r="5193" spans="1:18" hidden="1" x14ac:dyDescent="0.3">
      <c r="A5193" s="1" t="s">
        <v>2941</v>
      </c>
      <c r="B5193" s="1" t="s">
        <v>2941</v>
      </c>
      <c r="C5193" s="1" t="s">
        <v>3483</v>
      </c>
      <c r="D5193" s="1">
        <v>197.8</v>
      </c>
      <c r="E5193" s="1" t="s">
        <v>3541</v>
      </c>
      <c r="F5193" s="1">
        <v>57</v>
      </c>
      <c r="G5193" s="1" t="str">
        <f t="shared" si="193"/>
        <v>57/86</v>
      </c>
      <c r="H5193" s="1">
        <v>2300</v>
      </c>
      <c r="I5193" s="1">
        <v>93</v>
      </c>
      <c r="J5193" s="1">
        <v>80</v>
      </c>
      <c r="K5193" s="1" t="s">
        <v>866</v>
      </c>
      <c r="L5193" s="1" t="s">
        <v>3285</v>
      </c>
      <c r="M5193" s="1">
        <v>2009</v>
      </c>
      <c r="N5193" s="1">
        <v>44.155197200000003</v>
      </c>
      <c r="O5193" s="1">
        <v>-76.4740836</v>
      </c>
      <c r="Q5193" s="1" t="s">
        <v>3485</v>
      </c>
      <c r="R5193" s="1" t="s">
        <v>22</v>
      </c>
    </row>
    <row r="5194" spans="1:18" hidden="1" x14ac:dyDescent="0.3">
      <c r="A5194" s="1" t="s">
        <v>2941</v>
      </c>
      <c r="B5194" s="1" t="s">
        <v>2941</v>
      </c>
      <c r="C5194" s="1" t="s">
        <v>3483</v>
      </c>
      <c r="D5194" s="1">
        <v>197.8</v>
      </c>
      <c r="E5194" s="1" t="s">
        <v>3542</v>
      </c>
      <c r="F5194" s="1">
        <v>58</v>
      </c>
      <c r="G5194" s="1" t="str">
        <f t="shared" si="193"/>
        <v>58/86</v>
      </c>
      <c r="H5194" s="1">
        <v>2300</v>
      </c>
      <c r="I5194" s="1">
        <v>93</v>
      </c>
      <c r="J5194" s="1">
        <v>80</v>
      </c>
      <c r="K5194" s="1" t="s">
        <v>866</v>
      </c>
      <c r="L5194" s="1" t="s">
        <v>3285</v>
      </c>
      <c r="M5194" s="1">
        <v>2009</v>
      </c>
      <c r="N5194" s="1">
        <v>44.150859400000002</v>
      </c>
      <c r="O5194" s="1">
        <v>-76.472344399999997</v>
      </c>
      <c r="Q5194" s="1" t="s">
        <v>3485</v>
      </c>
      <c r="R5194" s="1" t="s">
        <v>22</v>
      </c>
    </row>
    <row r="5195" spans="1:18" hidden="1" x14ac:dyDescent="0.3">
      <c r="A5195" s="1" t="s">
        <v>2941</v>
      </c>
      <c r="B5195" s="1" t="s">
        <v>2941</v>
      </c>
      <c r="C5195" s="1" t="s">
        <v>3483</v>
      </c>
      <c r="D5195" s="1">
        <v>197.8</v>
      </c>
      <c r="E5195" s="1" t="s">
        <v>3543</v>
      </c>
      <c r="F5195" s="1">
        <v>59</v>
      </c>
      <c r="G5195" s="1" t="str">
        <f t="shared" si="193"/>
        <v>59/86</v>
      </c>
      <c r="H5195" s="1">
        <v>2300</v>
      </c>
      <c r="I5195" s="1">
        <v>93</v>
      </c>
      <c r="J5195" s="1">
        <v>80</v>
      </c>
      <c r="K5195" s="1" t="s">
        <v>866</v>
      </c>
      <c r="L5195" s="1" t="s">
        <v>3285</v>
      </c>
      <c r="M5195" s="1">
        <v>2009</v>
      </c>
      <c r="N5195" s="1">
        <v>44.147810900000003</v>
      </c>
      <c r="O5195" s="1">
        <v>-76.469671300000002</v>
      </c>
      <c r="Q5195" s="1" t="s">
        <v>3485</v>
      </c>
      <c r="R5195" s="1" t="s">
        <v>22</v>
      </c>
    </row>
    <row r="5196" spans="1:18" hidden="1" x14ac:dyDescent="0.3">
      <c r="A5196" s="1" t="s">
        <v>2941</v>
      </c>
      <c r="B5196" s="1" t="s">
        <v>2941</v>
      </c>
      <c r="C5196" s="1" t="s">
        <v>3483</v>
      </c>
      <c r="D5196" s="1">
        <v>197.8</v>
      </c>
      <c r="E5196" s="1" t="s">
        <v>3544</v>
      </c>
      <c r="F5196" s="1">
        <v>60</v>
      </c>
      <c r="G5196" s="1" t="str">
        <f t="shared" si="193"/>
        <v>60/86</v>
      </c>
      <c r="H5196" s="1">
        <v>2300</v>
      </c>
      <c r="I5196" s="1">
        <v>93</v>
      </c>
      <c r="J5196" s="1">
        <v>80</v>
      </c>
      <c r="K5196" s="1" t="s">
        <v>866</v>
      </c>
      <c r="L5196" s="1" t="s">
        <v>3285</v>
      </c>
      <c r="M5196" s="1">
        <v>2009</v>
      </c>
      <c r="N5196" s="1">
        <v>44.156949179081401</v>
      </c>
      <c r="O5196" s="1">
        <v>-76.449020328042707</v>
      </c>
      <c r="Q5196" s="1" t="s">
        <v>3485</v>
      </c>
      <c r="R5196" s="1" t="s">
        <v>22</v>
      </c>
    </row>
    <row r="5197" spans="1:18" hidden="1" x14ac:dyDescent="0.3">
      <c r="A5197" s="1" t="s">
        <v>2941</v>
      </c>
      <c r="B5197" s="1" t="s">
        <v>2941</v>
      </c>
      <c r="C5197" s="1" t="s">
        <v>3483</v>
      </c>
      <c r="D5197" s="1">
        <v>197.8</v>
      </c>
      <c r="E5197" s="1" t="s">
        <v>3545</v>
      </c>
      <c r="F5197" s="1">
        <v>61</v>
      </c>
      <c r="G5197" s="1" t="str">
        <f t="shared" si="193"/>
        <v>61/86</v>
      </c>
      <c r="H5197" s="1">
        <v>2300</v>
      </c>
      <c r="I5197" s="1">
        <v>93</v>
      </c>
      <c r="J5197" s="1">
        <v>80</v>
      </c>
      <c r="K5197" s="1" t="s">
        <v>866</v>
      </c>
      <c r="L5197" s="1" t="s">
        <v>3285</v>
      </c>
      <c r="M5197" s="1">
        <v>2009</v>
      </c>
      <c r="N5197" s="1">
        <v>44.1531652529086</v>
      </c>
      <c r="O5197" s="1">
        <v>-76.447697679819996</v>
      </c>
      <c r="Q5197" s="1" t="s">
        <v>3485</v>
      </c>
      <c r="R5197" s="1" t="s">
        <v>22</v>
      </c>
    </row>
    <row r="5198" spans="1:18" hidden="1" x14ac:dyDescent="0.3">
      <c r="A5198" s="1" t="s">
        <v>2941</v>
      </c>
      <c r="B5198" s="1" t="s">
        <v>2941</v>
      </c>
      <c r="C5198" s="1" t="s">
        <v>3483</v>
      </c>
      <c r="D5198" s="1">
        <v>197.8</v>
      </c>
      <c r="E5198" s="1" t="s">
        <v>3546</v>
      </c>
      <c r="F5198" s="1">
        <v>62</v>
      </c>
      <c r="G5198" s="1" t="str">
        <f t="shared" si="193"/>
        <v>62/86</v>
      </c>
      <c r="H5198" s="1">
        <v>2300</v>
      </c>
      <c r="I5198" s="1">
        <v>93</v>
      </c>
      <c r="J5198" s="1">
        <v>80</v>
      </c>
      <c r="K5198" s="1" t="s">
        <v>866</v>
      </c>
      <c r="L5198" s="1" t="s">
        <v>3285</v>
      </c>
      <c r="M5198" s="1">
        <v>2009</v>
      </c>
      <c r="N5198" s="1">
        <v>44.148115251156398</v>
      </c>
      <c r="O5198" s="1">
        <v>-76.439890947969104</v>
      </c>
      <c r="Q5198" s="1" t="s">
        <v>3485</v>
      </c>
      <c r="R5198" s="1" t="s">
        <v>22</v>
      </c>
    </row>
    <row r="5199" spans="1:18" hidden="1" x14ac:dyDescent="0.3">
      <c r="A5199" s="1" t="s">
        <v>2941</v>
      </c>
      <c r="B5199" s="1" t="s">
        <v>2941</v>
      </c>
      <c r="C5199" s="1" t="s">
        <v>3483</v>
      </c>
      <c r="D5199" s="1">
        <v>197.8</v>
      </c>
      <c r="E5199" s="1" t="s">
        <v>3547</v>
      </c>
      <c r="F5199" s="1">
        <v>63</v>
      </c>
      <c r="G5199" s="1" t="str">
        <f t="shared" si="193"/>
        <v>63/86</v>
      </c>
      <c r="H5199" s="1">
        <v>2300</v>
      </c>
      <c r="I5199" s="1">
        <v>93</v>
      </c>
      <c r="J5199" s="1">
        <v>80</v>
      </c>
      <c r="K5199" s="1" t="s">
        <v>866</v>
      </c>
      <c r="L5199" s="1" t="s">
        <v>3285</v>
      </c>
      <c r="M5199" s="1">
        <v>2009</v>
      </c>
      <c r="N5199" s="1">
        <v>44.162768940618299</v>
      </c>
      <c r="O5199" s="1">
        <v>-76.494243207815799</v>
      </c>
      <c r="Q5199" s="1" t="s">
        <v>3485</v>
      </c>
      <c r="R5199" s="1" t="s">
        <v>22</v>
      </c>
    </row>
    <row r="5200" spans="1:18" hidden="1" x14ac:dyDescent="0.3">
      <c r="A5200" s="1" t="s">
        <v>2941</v>
      </c>
      <c r="B5200" s="1" t="s">
        <v>2941</v>
      </c>
      <c r="C5200" s="1" t="s">
        <v>3483</v>
      </c>
      <c r="D5200" s="1">
        <v>197.8</v>
      </c>
      <c r="E5200" s="1" t="s">
        <v>3548</v>
      </c>
      <c r="F5200" s="1">
        <v>64</v>
      </c>
      <c r="G5200" s="1" t="str">
        <f t="shared" si="193"/>
        <v>64/86</v>
      </c>
      <c r="H5200" s="1">
        <v>2300</v>
      </c>
      <c r="I5200" s="1">
        <v>93</v>
      </c>
      <c r="J5200" s="1">
        <v>80</v>
      </c>
      <c r="K5200" s="1" t="s">
        <v>866</v>
      </c>
      <c r="L5200" s="1" t="s">
        <v>3285</v>
      </c>
      <c r="M5200" s="1">
        <v>2009</v>
      </c>
      <c r="N5200" s="1">
        <v>44.162981713511201</v>
      </c>
      <c r="O5200" s="1">
        <v>-76.488812089822503</v>
      </c>
      <c r="Q5200" s="1" t="s">
        <v>3485</v>
      </c>
      <c r="R5200" s="1" t="s">
        <v>22</v>
      </c>
    </row>
    <row r="5201" spans="1:18" hidden="1" x14ac:dyDescent="0.3">
      <c r="A5201" s="1" t="s">
        <v>2941</v>
      </c>
      <c r="B5201" s="1" t="s">
        <v>2941</v>
      </c>
      <c r="C5201" s="1" t="s">
        <v>3483</v>
      </c>
      <c r="D5201" s="1">
        <v>197.8</v>
      </c>
      <c r="E5201" s="1" t="s">
        <v>3549</v>
      </c>
      <c r="F5201" s="1">
        <v>65</v>
      </c>
      <c r="G5201" s="1" t="str">
        <f t="shared" ref="G5201:G5222" si="194">F5201&amp;"/"&amp;86</f>
        <v>65/86</v>
      </c>
      <c r="H5201" s="1">
        <v>2300</v>
      </c>
      <c r="I5201" s="1">
        <v>93</v>
      </c>
      <c r="J5201" s="1">
        <v>80</v>
      </c>
      <c r="K5201" s="1" t="s">
        <v>866</v>
      </c>
      <c r="L5201" s="1" t="s">
        <v>3285</v>
      </c>
      <c r="M5201" s="1">
        <v>2009</v>
      </c>
      <c r="N5201" s="1">
        <v>44.159201993229601</v>
      </c>
      <c r="O5201" s="1">
        <v>-76.4977880899946</v>
      </c>
      <c r="Q5201" s="1" t="s">
        <v>3485</v>
      </c>
      <c r="R5201" s="1" t="s">
        <v>22</v>
      </c>
    </row>
    <row r="5202" spans="1:18" hidden="1" x14ac:dyDescent="0.3">
      <c r="A5202" s="1" t="s">
        <v>2941</v>
      </c>
      <c r="B5202" s="1" t="s">
        <v>2941</v>
      </c>
      <c r="C5202" s="1" t="s">
        <v>3483</v>
      </c>
      <c r="D5202" s="1">
        <v>197.8</v>
      </c>
      <c r="E5202" s="1" t="s">
        <v>3550</v>
      </c>
      <c r="F5202" s="1">
        <v>66</v>
      </c>
      <c r="G5202" s="1" t="str">
        <f t="shared" si="194"/>
        <v>66/86</v>
      </c>
      <c r="H5202" s="1">
        <v>2300</v>
      </c>
      <c r="I5202" s="1">
        <v>93</v>
      </c>
      <c r="J5202" s="1">
        <v>80</v>
      </c>
      <c r="K5202" s="1" t="s">
        <v>866</v>
      </c>
      <c r="L5202" s="1" t="s">
        <v>3285</v>
      </c>
      <c r="M5202" s="1">
        <v>2009</v>
      </c>
      <c r="N5202" s="1">
        <v>44.158908678290302</v>
      </c>
      <c r="O5202" s="1">
        <v>-76.492841090765495</v>
      </c>
      <c r="Q5202" s="1" t="s">
        <v>3485</v>
      </c>
      <c r="R5202" s="1" t="s">
        <v>22</v>
      </c>
    </row>
    <row r="5203" spans="1:18" hidden="1" x14ac:dyDescent="0.3">
      <c r="A5203" s="1" t="s">
        <v>2941</v>
      </c>
      <c r="B5203" s="1" t="s">
        <v>2941</v>
      </c>
      <c r="C5203" s="1" t="s">
        <v>3483</v>
      </c>
      <c r="D5203" s="1">
        <v>197.8</v>
      </c>
      <c r="E5203" s="1" t="s">
        <v>3551</v>
      </c>
      <c r="F5203" s="1">
        <v>67</v>
      </c>
      <c r="G5203" s="1" t="str">
        <f t="shared" si="194"/>
        <v>67/86</v>
      </c>
      <c r="H5203" s="1">
        <v>2300</v>
      </c>
      <c r="I5203" s="1">
        <v>93</v>
      </c>
      <c r="J5203" s="1">
        <v>80</v>
      </c>
      <c r="K5203" s="1" t="s">
        <v>866</v>
      </c>
      <c r="L5203" s="1" t="s">
        <v>3285</v>
      </c>
      <c r="M5203" s="1">
        <v>2009</v>
      </c>
      <c r="N5203" s="1">
        <v>44.159655399934103</v>
      </c>
      <c r="O5203" s="1">
        <v>-76.487114357344794</v>
      </c>
      <c r="Q5203" s="1" t="s">
        <v>3485</v>
      </c>
      <c r="R5203" s="1" t="s">
        <v>22</v>
      </c>
    </row>
    <row r="5204" spans="1:18" hidden="1" x14ac:dyDescent="0.3">
      <c r="A5204" s="1" t="s">
        <v>2941</v>
      </c>
      <c r="B5204" s="1" t="s">
        <v>2941</v>
      </c>
      <c r="C5204" s="1" t="s">
        <v>3483</v>
      </c>
      <c r="D5204" s="1">
        <v>197.8</v>
      </c>
      <c r="E5204" s="1" t="s">
        <v>3552</v>
      </c>
      <c r="F5204" s="1">
        <v>68</v>
      </c>
      <c r="G5204" s="1" t="str">
        <f t="shared" si="194"/>
        <v>68/86</v>
      </c>
      <c r="H5204" s="1">
        <v>2300</v>
      </c>
      <c r="I5204" s="1">
        <v>93</v>
      </c>
      <c r="J5204" s="1">
        <v>80</v>
      </c>
      <c r="K5204" s="1" t="s">
        <v>866</v>
      </c>
      <c r="L5204" s="1" t="s">
        <v>3285</v>
      </c>
      <c r="M5204" s="1">
        <v>2009</v>
      </c>
      <c r="N5204" s="1">
        <v>44.1507401626275</v>
      </c>
      <c r="O5204" s="1">
        <v>-76.493484849041295</v>
      </c>
      <c r="Q5204" s="1" t="s">
        <v>3485</v>
      </c>
      <c r="R5204" s="1" t="s">
        <v>22</v>
      </c>
    </row>
    <row r="5205" spans="1:18" hidden="1" x14ac:dyDescent="0.3">
      <c r="A5205" s="1" t="s">
        <v>2941</v>
      </c>
      <c r="B5205" s="1" t="s">
        <v>2941</v>
      </c>
      <c r="C5205" s="1" t="s">
        <v>3483</v>
      </c>
      <c r="D5205" s="1">
        <v>197.8</v>
      </c>
      <c r="E5205" s="1" t="s">
        <v>3553</v>
      </c>
      <c r="F5205" s="1">
        <v>69</v>
      </c>
      <c r="G5205" s="1" t="str">
        <f t="shared" si="194"/>
        <v>69/86</v>
      </c>
      <c r="H5205" s="1">
        <v>2300</v>
      </c>
      <c r="I5205" s="1">
        <v>93</v>
      </c>
      <c r="J5205" s="1">
        <v>80</v>
      </c>
      <c r="K5205" s="1" t="s">
        <v>866</v>
      </c>
      <c r="L5205" s="1" t="s">
        <v>3285</v>
      </c>
      <c r="M5205" s="1">
        <v>2009</v>
      </c>
      <c r="N5205" s="1">
        <v>44.153362472011104</v>
      </c>
      <c r="O5205" s="1">
        <v>-76.489443880189995</v>
      </c>
      <c r="Q5205" s="1" t="s">
        <v>3485</v>
      </c>
      <c r="R5205" s="1" t="s">
        <v>22</v>
      </c>
    </row>
    <row r="5206" spans="1:18" hidden="1" x14ac:dyDescent="0.3">
      <c r="A5206" s="1" t="s">
        <v>2941</v>
      </c>
      <c r="B5206" s="1" t="s">
        <v>2941</v>
      </c>
      <c r="C5206" s="1" t="s">
        <v>3483</v>
      </c>
      <c r="D5206" s="1">
        <v>197.8</v>
      </c>
      <c r="E5206" s="1" t="s">
        <v>3554</v>
      </c>
      <c r="F5206" s="1">
        <v>70</v>
      </c>
      <c r="G5206" s="1" t="str">
        <f t="shared" si="194"/>
        <v>70/86</v>
      </c>
      <c r="H5206" s="1">
        <v>2300</v>
      </c>
      <c r="I5206" s="1">
        <v>93</v>
      </c>
      <c r="J5206" s="1">
        <v>80</v>
      </c>
      <c r="K5206" s="1" t="s">
        <v>866</v>
      </c>
      <c r="L5206" s="1" t="s">
        <v>3285</v>
      </c>
      <c r="M5206" s="1">
        <v>2009</v>
      </c>
      <c r="N5206" s="1">
        <v>44.155053810080503</v>
      </c>
      <c r="O5206" s="1">
        <v>-76.485234795871506</v>
      </c>
      <c r="Q5206" s="1" t="s">
        <v>3485</v>
      </c>
      <c r="R5206" s="1" t="s">
        <v>22</v>
      </c>
    </row>
    <row r="5207" spans="1:18" hidden="1" x14ac:dyDescent="0.3">
      <c r="A5207" s="1" t="s">
        <v>2941</v>
      </c>
      <c r="B5207" s="1" t="s">
        <v>2941</v>
      </c>
      <c r="C5207" s="1" t="s">
        <v>3483</v>
      </c>
      <c r="D5207" s="1">
        <v>197.8</v>
      </c>
      <c r="E5207" s="1" t="s">
        <v>3555</v>
      </c>
      <c r="F5207" s="1">
        <v>71</v>
      </c>
      <c r="G5207" s="1" t="str">
        <f t="shared" si="194"/>
        <v>71/86</v>
      </c>
      <c r="H5207" s="1">
        <v>2300</v>
      </c>
      <c r="I5207" s="1">
        <v>93</v>
      </c>
      <c r="J5207" s="1">
        <v>80</v>
      </c>
      <c r="K5207" s="1" t="s">
        <v>866</v>
      </c>
      <c r="L5207" s="1" t="s">
        <v>3285</v>
      </c>
      <c r="M5207" s="1">
        <v>2009</v>
      </c>
      <c r="N5207" s="1">
        <v>44.147725835937798</v>
      </c>
      <c r="O5207" s="1">
        <v>-76.490701882002796</v>
      </c>
      <c r="Q5207" s="1" t="s">
        <v>3485</v>
      </c>
      <c r="R5207" s="1" t="s">
        <v>22</v>
      </c>
    </row>
    <row r="5208" spans="1:18" hidden="1" x14ac:dyDescent="0.3">
      <c r="A5208" s="1" t="s">
        <v>2941</v>
      </c>
      <c r="B5208" s="1" t="s">
        <v>2941</v>
      </c>
      <c r="C5208" s="1" t="s">
        <v>3483</v>
      </c>
      <c r="D5208" s="1">
        <v>197.8</v>
      </c>
      <c r="E5208" s="1" t="s">
        <v>3556</v>
      </c>
      <c r="F5208" s="1">
        <v>72</v>
      </c>
      <c r="G5208" s="1" t="str">
        <f t="shared" si="194"/>
        <v>72/86</v>
      </c>
      <c r="H5208" s="1">
        <v>2300</v>
      </c>
      <c r="I5208" s="1">
        <v>93</v>
      </c>
      <c r="J5208" s="1">
        <v>80</v>
      </c>
      <c r="K5208" s="1" t="s">
        <v>866</v>
      </c>
      <c r="L5208" s="1" t="s">
        <v>3285</v>
      </c>
      <c r="M5208" s="1">
        <v>2009</v>
      </c>
      <c r="N5208" s="1">
        <v>44.150396978163201</v>
      </c>
      <c r="O5208" s="1">
        <v>-76.485635134681004</v>
      </c>
      <c r="Q5208" s="1" t="s">
        <v>3485</v>
      </c>
      <c r="R5208" s="1" t="s">
        <v>22</v>
      </c>
    </row>
    <row r="5209" spans="1:18" hidden="1" x14ac:dyDescent="0.3">
      <c r="A5209" s="1" t="s">
        <v>2941</v>
      </c>
      <c r="B5209" s="1" t="s">
        <v>2941</v>
      </c>
      <c r="C5209" s="1" t="s">
        <v>3483</v>
      </c>
      <c r="D5209" s="1">
        <v>197.8</v>
      </c>
      <c r="E5209" s="1" t="s">
        <v>3557</v>
      </c>
      <c r="F5209" s="1">
        <v>73</v>
      </c>
      <c r="G5209" s="1" t="str">
        <f t="shared" si="194"/>
        <v>73/86</v>
      </c>
      <c r="H5209" s="1">
        <v>2300</v>
      </c>
      <c r="I5209" s="1">
        <v>93</v>
      </c>
      <c r="J5209" s="1">
        <v>80</v>
      </c>
      <c r="K5209" s="1" t="s">
        <v>866</v>
      </c>
      <c r="L5209" s="1" t="s">
        <v>3285</v>
      </c>
      <c r="M5209" s="1">
        <v>2009</v>
      </c>
      <c r="N5209" s="1">
        <v>44.1528898967969</v>
      </c>
      <c r="O5209" s="1">
        <v>-76.480817579074895</v>
      </c>
      <c r="Q5209" s="1" t="s">
        <v>3485</v>
      </c>
      <c r="R5209" s="1" t="s">
        <v>22</v>
      </c>
    </row>
    <row r="5210" spans="1:18" hidden="1" x14ac:dyDescent="0.3">
      <c r="A5210" s="1" t="s">
        <v>2941</v>
      </c>
      <c r="B5210" s="1" t="s">
        <v>2941</v>
      </c>
      <c r="C5210" s="1" t="s">
        <v>3483</v>
      </c>
      <c r="D5210" s="1">
        <v>197.8</v>
      </c>
      <c r="E5210" s="1" t="s">
        <v>3558</v>
      </c>
      <c r="F5210" s="1">
        <v>74</v>
      </c>
      <c r="G5210" s="1" t="str">
        <f t="shared" si="194"/>
        <v>74/86</v>
      </c>
      <c r="H5210" s="1">
        <v>2300</v>
      </c>
      <c r="I5210" s="1">
        <v>93</v>
      </c>
      <c r="J5210" s="1">
        <v>80</v>
      </c>
      <c r="K5210" s="1" t="s">
        <v>866</v>
      </c>
      <c r="L5210" s="1" t="s">
        <v>3285</v>
      </c>
      <c r="M5210" s="1">
        <v>2009</v>
      </c>
      <c r="N5210" s="1">
        <v>44.144048962577202</v>
      </c>
      <c r="O5210" s="1">
        <v>-76.486893326987797</v>
      </c>
      <c r="Q5210" s="1" t="s">
        <v>3485</v>
      </c>
      <c r="R5210" s="1" t="s">
        <v>22</v>
      </c>
    </row>
    <row r="5211" spans="1:18" hidden="1" x14ac:dyDescent="0.3">
      <c r="A5211" s="1" t="s">
        <v>2941</v>
      </c>
      <c r="B5211" s="1" t="s">
        <v>2941</v>
      </c>
      <c r="C5211" s="1" t="s">
        <v>3483</v>
      </c>
      <c r="D5211" s="1">
        <v>197.8</v>
      </c>
      <c r="E5211" s="1" t="s">
        <v>3559</v>
      </c>
      <c r="F5211" s="1">
        <v>75</v>
      </c>
      <c r="G5211" s="1" t="str">
        <f t="shared" si="194"/>
        <v>75/86</v>
      </c>
      <c r="H5211" s="1">
        <v>2300</v>
      </c>
      <c r="I5211" s="1">
        <v>93</v>
      </c>
      <c r="J5211" s="1">
        <v>80</v>
      </c>
      <c r="K5211" s="1" t="s">
        <v>866</v>
      </c>
      <c r="L5211" s="1" t="s">
        <v>3285</v>
      </c>
      <c r="M5211" s="1">
        <v>2009</v>
      </c>
      <c r="N5211" s="1">
        <v>44.1464573510248</v>
      </c>
      <c r="O5211" s="1">
        <v>-76.477713474842105</v>
      </c>
      <c r="Q5211" s="1" t="s">
        <v>3485</v>
      </c>
      <c r="R5211" s="1" t="s">
        <v>22</v>
      </c>
    </row>
    <row r="5212" spans="1:18" hidden="1" x14ac:dyDescent="0.3">
      <c r="A5212" s="1" t="s">
        <v>2941</v>
      </c>
      <c r="B5212" s="1" t="s">
        <v>2941</v>
      </c>
      <c r="C5212" s="1" t="s">
        <v>3483</v>
      </c>
      <c r="D5212" s="1">
        <v>197.8</v>
      </c>
      <c r="E5212" s="1" t="s">
        <v>3560</v>
      </c>
      <c r="F5212" s="1">
        <v>76</v>
      </c>
      <c r="G5212" s="1" t="str">
        <f t="shared" si="194"/>
        <v>76/86</v>
      </c>
      <c r="H5212" s="1">
        <v>2300</v>
      </c>
      <c r="I5212" s="1">
        <v>93</v>
      </c>
      <c r="J5212" s="1">
        <v>80</v>
      </c>
      <c r="K5212" s="1" t="s">
        <v>866</v>
      </c>
      <c r="L5212" s="1" t="s">
        <v>3285</v>
      </c>
      <c r="M5212" s="1">
        <v>2009</v>
      </c>
      <c r="N5212" s="1">
        <v>44.141290850074498</v>
      </c>
      <c r="O5212" s="1">
        <v>-76.484639342749105</v>
      </c>
      <c r="Q5212" s="1" t="s">
        <v>3485</v>
      </c>
      <c r="R5212" s="1" t="s">
        <v>22</v>
      </c>
    </row>
    <row r="5213" spans="1:18" hidden="1" x14ac:dyDescent="0.3">
      <c r="A5213" s="1" t="s">
        <v>2941</v>
      </c>
      <c r="B5213" s="1" t="s">
        <v>2941</v>
      </c>
      <c r="C5213" s="1" t="s">
        <v>3483</v>
      </c>
      <c r="D5213" s="1">
        <v>197.8</v>
      </c>
      <c r="E5213" s="1" t="s">
        <v>3561</v>
      </c>
      <c r="F5213" s="1">
        <v>77</v>
      </c>
      <c r="G5213" s="1" t="str">
        <f t="shared" si="194"/>
        <v>77/86</v>
      </c>
      <c r="H5213" s="1">
        <v>2300</v>
      </c>
      <c r="I5213" s="1">
        <v>93</v>
      </c>
      <c r="J5213" s="1">
        <v>80</v>
      </c>
      <c r="K5213" s="1" t="s">
        <v>866</v>
      </c>
      <c r="L5213" s="1" t="s">
        <v>3285</v>
      </c>
      <c r="M5213" s="1">
        <v>2009</v>
      </c>
      <c r="N5213" s="1">
        <v>44.141721568981097</v>
      </c>
      <c r="O5213" s="1">
        <v>-76.479615988448003</v>
      </c>
      <c r="Q5213" s="1" t="s">
        <v>3485</v>
      </c>
      <c r="R5213" s="1" t="s">
        <v>22</v>
      </c>
    </row>
    <row r="5214" spans="1:18" hidden="1" x14ac:dyDescent="0.3">
      <c r="A5214" s="1" t="s">
        <v>2941</v>
      </c>
      <c r="B5214" s="1" t="s">
        <v>2941</v>
      </c>
      <c r="C5214" s="1" t="s">
        <v>3483</v>
      </c>
      <c r="D5214" s="1">
        <v>197.8</v>
      </c>
      <c r="E5214" s="1" t="s">
        <v>3562</v>
      </c>
      <c r="F5214" s="1">
        <v>78</v>
      </c>
      <c r="G5214" s="1" t="str">
        <f t="shared" si="194"/>
        <v>78/86</v>
      </c>
      <c r="H5214" s="1">
        <v>2300</v>
      </c>
      <c r="I5214" s="1">
        <v>93</v>
      </c>
      <c r="J5214" s="1">
        <v>80</v>
      </c>
      <c r="K5214" s="1" t="s">
        <v>866</v>
      </c>
      <c r="L5214" s="1" t="s">
        <v>3285</v>
      </c>
      <c r="M5214" s="1">
        <v>2009</v>
      </c>
      <c r="N5214" s="1">
        <v>44.141282285437804</v>
      </c>
      <c r="O5214" s="1">
        <v>-76.474265568882899</v>
      </c>
      <c r="Q5214" s="1" t="s">
        <v>3485</v>
      </c>
      <c r="R5214" s="1" t="s">
        <v>22</v>
      </c>
    </row>
    <row r="5215" spans="1:18" hidden="1" x14ac:dyDescent="0.3">
      <c r="A5215" s="1" t="s">
        <v>2941</v>
      </c>
      <c r="B5215" s="1" t="s">
        <v>2941</v>
      </c>
      <c r="C5215" s="1" t="s">
        <v>3483</v>
      </c>
      <c r="D5215" s="1">
        <v>197.8</v>
      </c>
      <c r="E5215" s="1" t="s">
        <v>3563</v>
      </c>
      <c r="F5215" s="1">
        <v>79</v>
      </c>
      <c r="G5215" s="1" t="str">
        <f t="shared" si="194"/>
        <v>79/86</v>
      </c>
      <c r="H5215" s="1">
        <v>2300</v>
      </c>
      <c r="I5215" s="1">
        <v>93</v>
      </c>
      <c r="J5215" s="1">
        <v>80</v>
      </c>
      <c r="K5215" s="1" t="s">
        <v>866</v>
      </c>
      <c r="L5215" s="1" t="s">
        <v>3285</v>
      </c>
      <c r="M5215" s="1">
        <v>2009</v>
      </c>
      <c r="N5215" s="1">
        <v>44.137111754571897</v>
      </c>
      <c r="O5215" s="1">
        <v>-76.4805248923075</v>
      </c>
      <c r="Q5215" s="1" t="s">
        <v>3485</v>
      </c>
      <c r="R5215" s="1" t="s">
        <v>22</v>
      </c>
    </row>
    <row r="5216" spans="1:18" hidden="1" x14ac:dyDescent="0.3">
      <c r="A5216" s="1" t="s">
        <v>2941</v>
      </c>
      <c r="B5216" s="1" t="s">
        <v>2941</v>
      </c>
      <c r="C5216" s="1" t="s">
        <v>3483</v>
      </c>
      <c r="D5216" s="1">
        <v>197.8</v>
      </c>
      <c r="E5216" s="1" t="s">
        <v>3564</v>
      </c>
      <c r="F5216" s="1">
        <v>80</v>
      </c>
      <c r="G5216" s="1" t="str">
        <f t="shared" si="194"/>
        <v>80/86</v>
      </c>
      <c r="H5216" s="1">
        <v>2300</v>
      </c>
      <c r="I5216" s="1">
        <v>93</v>
      </c>
      <c r="J5216" s="1">
        <v>80</v>
      </c>
      <c r="K5216" s="1" t="s">
        <v>866</v>
      </c>
      <c r="L5216" s="1" t="s">
        <v>3285</v>
      </c>
      <c r="M5216" s="1">
        <v>2009</v>
      </c>
      <c r="N5216" s="1">
        <v>44.1341307900584</v>
      </c>
      <c r="O5216" s="1">
        <v>-76.447043332763698</v>
      </c>
      <c r="Q5216" s="1" t="s">
        <v>3485</v>
      </c>
      <c r="R5216" s="1" t="s">
        <v>22</v>
      </c>
    </row>
    <row r="5217" spans="1:18" hidden="1" x14ac:dyDescent="0.3">
      <c r="A5217" s="1" t="s">
        <v>2941</v>
      </c>
      <c r="B5217" s="1" t="s">
        <v>2941</v>
      </c>
      <c r="C5217" s="1" t="s">
        <v>3483</v>
      </c>
      <c r="D5217" s="1">
        <v>197.8</v>
      </c>
      <c r="E5217" s="1" t="s">
        <v>3565</v>
      </c>
      <c r="F5217" s="1">
        <v>81</v>
      </c>
      <c r="G5217" s="1" t="str">
        <f t="shared" si="194"/>
        <v>81/86</v>
      </c>
      <c r="H5217" s="1">
        <v>2300</v>
      </c>
      <c r="I5217" s="1">
        <v>93</v>
      </c>
      <c r="J5217" s="1">
        <v>80</v>
      </c>
      <c r="K5217" s="1" t="s">
        <v>866</v>
      </c>
      <c r="L5217" s="1" t="s">
        <v>3285</v>
      </c>
      <c r="M5217" s="1">
        <v>2009</v>
      </c>
      <c r="N5217" s="1">
        <v>44.128330886086502</v>
      </c>
      <c r="O5217" s="1">
        <v>-76.449792385029994</v>
      </c>
      <c r="Q5217" s="1" t="s">
        <v>3485</v>
      </c>
      <c r="R5217" s="1" t="s">
        <v>22</v>
      </c>
    </row>
    <row r="5218" spans="1:18" hidden="1" x14ac:dyDescent="0.3">
      <c r="A5218" s="1" t="s">
        <v>2941</v>
      </c>
      <c r="B5218" s="1" t="s">
        <v>2941</v>
      </c>
      <c r="C5218" s="1" t="s">
        <v>3483</v>
      </c>
      <c r="D5218" s="1">
        <v>197.8</v>
      </c>
      <c r="E5218" s="1" t="s">
        <v>3566</v>
      </c>
      <c r="F5218" s="1">
        <v>82</v>
      </c>
      <c r="G5218" s="1" t="str">
        <f t="shared" si="194"/>
        <v>82/86</v>
      </c>
      <c r="H5218" s="1">
        <v>2300</v>
      </c>
      <c r="I5218" s="1">
        <v>93</v>
      </c>
      <c r="J5218" s="1">
        <v>80</v>
      </c>
      <c r="K5218" s="1" t="s">
        <v>866</v>
      </c>
      <c r="L5218" s="1" t="s">
        <v>3285</v>
      </c>
      <c r="M5218" s="1">
        <v>2009</v>
      </c>
      <c r="N5218" s="1">
        <v>44.128678123139501</v>
      </c>
      <c r="O5218" s="1">
        <v>-76.444140850573604</v>
      </c>
      <c r="Q5218" s="1" t="s">
        <v>3485</v>
      </c>
      <c r="R5218" s="1" t="s">
        <v>22</v>
      </c>
    </row>
    <row r="5219" spans="1:18" hidden="1" x14ac:dyDescent="0.3">
      <c r="A5219" s="1" t="s">
        <v>2941</v>
      </c>
      <c r="B5219" s="1" t="s">
        <v>2941</v>
      </c>
      <c r="C5219" s="1" t="s">
        <v>3483</v>
      </c>
      <c r="D5219" s="1">
        <v>197.8</v>
      </c>
      <c r="E5219" s="1" t="s">
        <v>3567</v>
      </c>
      <c r="F5219" s="1">
        <v>83</v>
      </c>
      <c r="G5219" s="1" t="str">
        <f t="shared" si="194"/>
        <v>83/86</v>
      </c>
      <c r="H5219" s="1">
        <v>2300</v>
      </c>
      <c r="I5219" s="1">
        <v>93</v>
      </c>
      <c r="J5219" s="1">
        <v>80</v>
      </c>
      <c r="K5219" s="1" t="s">
        <v>866</v>
      </c>
      <c r="L5219" s="1" t="s">
        <v>3285</v>
      </c>
      <c r="M5219" s="1">
        <v>2009</v>
      </c>
      <c r="N5219" s="1">
        <v>44.125343917393302</v>
      </c>
      <c r="O5219" s="1">
        <v>-76.440904212853894</v>
      </c>
      <c r="Q5219" s="1" t="s">
        <v>3485</v>
      </c>
      <c r="R5219" s="1" t="s">
        <v>22</v>
      </c>
    </row>
    <row r="5220" spans="1:18" hidden="1" x14ac:dyDescent="0.3">
      <c r="A5220" s="1" t="s">
        <v>2941</v>
      </c>
      <c r="B5220" s="1" t="s">
        <v>2941</v>
      </c>
      <c r="C5220" s="1" t="s">
        <v>3483</v>
      </c>
      <c r="D5220" s="1">
        <v>197.8</v>
      </c>
      <c r="E5220" s="1" t="s">
        <v>3568</v>
      </c>
      <c r="F5220" s="1">
        <v>84</v>
      </c>
      <c r="G5220" s="1" t="str">
        <f t="shared" si="194"/>
        <v>84/86</v>
      </c>
      <c r="H5220" s="1">
        <v>2300</v>
      </c>
      <c r="I5220" s="1">
        <v>93</v>
      </c>
      <c r="J5220" s="1">
        <v>80</v>
      </c>
      <c r="K5220" s="1" t="s">
        <v>866</v>
      </c>
      <c r="L5220" s="1" t="s">
        <v>3285</v>
      </c>
      <c r="M5220" s="1">
        <v>2009</v>
      </c>
      <c r="N5220" s="1">
        <v>44.121242496211103</v>
      </c>
      <c r="O5220" s="1">
        <v>-76.440908396811693</v>
      </c>
      <c r="Q5220" s="1" t="s">
        <v>3485</v>
      </c>
      <c r="R5220" s="1" t="s">
        <v>22</v>
      </c>
    </row>
    <row r="5221" spans="1:18" hidden="1" x14ac:dyDescent="0.3">
      <c r="A5221" s="1" t="s">
        <v>2941</v>
      </c>
      <c r="B5221" s="1" t="s">
        <v>2941</v>
      </c>
      <c r="C5221" s="1" t="s">
        <v>3483</v>
      </c>
      <c r="D5221" s="1">
        <v>197.8</v>
      </c>
      <c r="E5221" s="1" t="s">
        <v>3569</v>
      </c>
      <c r="F5221" s="1">
        <v>85</v>
      </c>
      <c r="G5221" s="1" t="str">
        <f t="shared" si="194"/>
        <v>85/86</v>
      </c>
      <c r="H5221" s="1">
        <v>2300</v>
      </c>
      <c r="I5221" s="1">
        <v>93</v>
      </c>
      <c r="J5221" s="1">
        <v>80</v>
      </c>
      <c r="K5221" s="1" t="s">
        <v>866</v>
      </c>
      <c r="L5221" s="1" t="s">
        <v>3285</v>
      </c>
      <c r="M5221" s="1">
        <v>2009</v>
      </c>
      <c r="N5221" s="1">
        <v>44.118895312394798</v>
      </c>
      <c r="O5221" s="1">
        <v>-76.438896931246305</v>
      </c>
      <c r="Q5221" s="1" t="s">
        <v>3485</v>
      </c>
      <c r="R5221" s="1" t="s">
        <v>22</v>
      </c>
    </row>
    <row r="5222" spans="1:18" hidden="1" x14ac:dyDescent="0.3">
      <c r="A5222" s="1" t="s">
        <v>2941</v>
      </c>
      <c r="B5222" s="1" t="s">
        <v>2941</v>
      </c>
      <c r="C5222" s="1" t="s">
        <v>3483</v>
      </c>
      <c r="D5222" s="1">
        <v>197.8</v>
      </c>
      <c r="E5222" s="1" t="s">
        <v>3570</v>
      </c>
      <c r="F5222" s="1">
        <v>86</v>
      </c>
      <c r="G5222" s="1" t="str">
        <f t="shared" si="194"/>
        <v>86/86</v>
      </c>
      <c r="H5222" s="1">
        <v>2300</v>
      </c>
      <c r="I5222" s="1">
        <v>93</v>
      </c>
      <c r="J5222" s="1">
        <v>80</v>
      </c>
      <c r="K5222" s="1" t="s">
        <v>866</v>
      </c>
      <c r="L5222" s="1" t="s">
        <v>3285</v>
      </c>
      <c r="M5222" s="1">
        <v>2009</v>
      </c>
      <c r="N5222" s="1">
        <v>44.121523987506599</v>
      </c>
      <c r="O5222" s="1">
        <v>-76.434599171419094</v>
      </c>
      <c r="Q5222" s="1" t="s">
        <v>3485</v>
      </c>
      <c r="R5222" s="1" t="s">
        <v>22</v>
      </c>
    </row>
    <row r="5223" spans="1:18" hidden="1" x14ac:dyDescent="0.3">
      <c r="A5223" s="1" t="s">
        <v>2941</v>
      </c>
      <c r="B5223" s="1" t="s">
        <v>2941</v>
      </c>
      <c r="C5223" s="1" t="s">
        <v>3709</v>
      </c>
      <c r="D5223" s="1">
        <v>0.8</v>
      </c>
      <c r="E5223" s="1" t="s">
        <v>3710</v>
      </c>
      <c r="F5223" s="1">
        <v>1</v>
      </c>
      <c r="G5223" s="1" t="str">
        <f>F5223&amp;"/"&amp;1</f>
        <v>1/1</v>
      </c>
      <c r="H5223" s="1">
        <v>800</v>
      </c>
      <c r="I5223" s="1">
        <v>48</v>
      </c>
      <c r="J5223" s="1">
        <v>76</v>
      </c>
      <c r="K5223" s="1" t="s">
        <v>56</v>
      </c>
      <c r="L5223" s="1" t="s">
        <v>408</v>
      </c>
      <c r="M5223" s="1">
        <v>2010</v>
      </c>
      <c r="N5223" s="1">
        <v>43.423684999999999</v>
      </c>
      <c r="O5223" s="1">
        <v>-81.656341999999995</v>
      </c>
      <c r="Q5223" s="1" t="s">
        <v>3711</v>
      </c>
      <c r="R5223" s="1" t="s">
        <v>22</v>
      </c>
    </row>
    <row r="5224" spans="1:18" hidden="1" x14ac:dyDescent="0.3">
      <c r="A5224" s="1" t="s">
        <v>5855</v>
      </c>
      <c r="B5224" s="1" t="s">
        <v>8397</v>
      </c>
      <c r="C5224" s="1" t="s">
        <v>5866</v>
      </c>
      <c r="D5224" s="1">
        <v>3</v>
      </c>
      <c r="E5224" s="1" t="s">
        <v>5867</v>
      </c>
      <c r="F5224" s="1">
        <v>1</v>
      </c>
      <c r="G5224" s="1" t="str">
        <f>F5224&amp;"/"&amp;1</f>
        <v>1/1</v>
      </c>
      <c r="H5224" s="1">
        <v>3000</v>
      </c>
      <c r="I5224" s="1">
        <v>90</v>
      </c>
      <c r="J5224" s="1">
        <v>80</v>
      </c>
      <c r="K5224" s="1" t="s">
        <v>25</v>
      </c>
      <c r="L5224" s="1" t="s">
        <v>199</v>
      </c>
      <c r="M5224" s="1">
        <v>2003</v>
      </c>
      <c r="N5224" s="1">
        <v>47.036834300000002</v>
      </c>
      <c r="O5224" s="1">
        <v>-64.005067400000001</v>
      </c>
      <c r="Q5224" s="1" t="s">
        <v>5868</v>
      </c>
      <c r="R5224" s="1" t="s">
        <v>22</v>
      </c>
    </row>
    <row r="5225" spans="1:18" hidden="1" x14ac:dyDescent="0.3">
      <c r="A5225" s="1" t="s">
        <v>5855</v>
      </c>
      <c r="B5225" s="1" t="s">
        <v>8397</v>
      </c>
      <c r="C5225" s="1" t="s">
        <v>5877</v>
      </c>
      <c r="D5225" s="1">
        <v>30</v>
      </c>
      <c r="E5225" s="1" t="s">
        <v>5878</v>
      </c>
      <c r="F5225" s="1">
        <v>1</v>
      </c>
      <c r="G5225" s="1" t="str">
        <f t="shared" ref="G5225:G5244" si="195">F5225&amp;"/"&amp;10</f>
        <v>1/10</v>
      </c>
      <c r="H5225" s="1">
        <v>3000</v>
      </c>
      <c r="I5225" s="1">
        <v>90</v>
      </c>
      <c r="J5225" s="1">
        <v>81</v>
      </c>
      <c r="K5225" s="1" t="s">
        <v>25</v>
      </c>
      <c r="L5225" s="1" t="s">
        <v>199</v>
      </c>
      <c r="M5225" s="1">
        <v>2007</v>
      </c>
      <c r="N5225" s="1">
        <v>46.453427300000001</v>
      </c>
      <c r="O5225" s="1">
        <v>-62.064440400000002</v>
      </c>
      <c r="Q5225" s="1" t="s">
        <v>5879</v>
      </c>
      <c r="R5225" s="1" t="s">
        <v>22</v>
      </c>
    </row>
    <row r="5226" spans="1:18" hidden="1" x14ac:dyDescent="0.3">
      <c r="A5226" s="1" t="s">
        <v>5855</v>
      </c>
      <c r="B5226" s="1" t="s">
        <v>8397</v>
      </c>
      <c r="C5226" s="1" t="s">
        <v>5877</v>
      </c>
      <c r="D5226" s="1">
        <v>30</v>
      </c>
      <c r="E5226" s="1" t="s">
        <v>5880</v>
      </c>
      <c r="F5226" s="1">
        <v>2</v>
      </c>
      <c r="G5226" s="1" t="str">
        <f t="shared" si="195"/>
        <v>2/10</v>
      </c>
      <c r="H5226" s="1">
        <v>3000</v>
      </c>
      <c r="I5226" s="1">
        <v>90</v>
      </c>
      <c r="J5226" s="1">
        <v>81</v>
      </c>
      <c r="K5226" s="1" t="s">
        <v>25</v>
      </c>
      <c r="L5226" s="1" t="s">
        <v>199</v>
      </c>
      <c r="M5226" s="1">
        <v>2007</v>
      </c>
      <c r="N5226" s="1">
        <v>46.453114499999998</v>
      </c>
      <c r="O5226" s="1">
        <v>-62.060892600000003</v>
      </c>
      <c r="Q5226" s="1" t="s">
        <v>5879</v>
      </c>
      <c r="R5226" s="1" t="s">
        <v>22</v>
      </c>
    </row>
    <row r="5227" spans="1:18" hidden="1" x14ac:dyDescent="0.3">
      <c r="A5227" s="1" t="s">
        <v>5855</v>
      </c>
      <c r="B5227" s="1" t="s">
        <v>8397</v>
      </c>
      <c r="C5227" s="1" t="s">
        <v>5877</v>
      </c>
      <c r="D5227" s="1">
        <v>30</v>
      </c>
      <c r="E5227" s="1" t="s">
        <v>5881</v>
      </c>
      <c r="F5227" s="1">
        <v>3</v>
      </c>
      <c r="G5227" s="1" t="str">
        <f t="shared" si="195"/>
        <v>3/10</v>
      </c>
      <c r="H5227" s="1">
        <v>3000</v>
      </c>
      <c r="I5227" s="1">
        <v>90</v>
      </c>
      <c r="J5227" s="1">
        <v>81</v>
      </c>
      <c r="K5227" s="1" t="s">
        <v>25</v>
      </c>
      <c r="L5227" s="1" t="s">
        <v>199</v>
      </c>
      <c r="M5227" s="1">
        <v>2007</v>
      </c>
      <c r="N5227" s="1">
        <v>46.453222199999999</v>
      </c>
      <c r="O5227" s="1">
        <v>-62.057236699999997</v>
      </c>
      <c r="Q5227" s="1" t="s">
        <v>5879</v>
      </c>
      <c r="R5227" s="1" t="s">
        <v>22</v>
      </c>
    </row>
    <row r="5228" spans="1:18" hidden="1" x14ac:dyDescent="0.3">
      <c r="A5228" s="1" t="s">
        <v>5855</v>
      </c>
      <c r="B5228" s="1" t="s">
        <v>8397</v>
      </c>
      <c r="C5228" s="1" t="s">
        <v>5877</v>
      </c>
      <c r="D5228" s="1">
        <v>30</v>
      </c>
      <c r="E5228" s="1" t="s">
        <v>5882</v>
      </c>
      <c r="F5228" s="1">
        <v>4</v>
      </c>
      <c r="G5228" s="1" t="str">
        <f t="shared" si="195"/>
        <v>4/10</v>
      </c>
      <c r="H5228" s="1">
        <v>3000</v>
      </c>
      <c r="I5228" s="1">
        <v>90</v>
      </c>
      <c r="J5228" s="1">
        <v>81</v>
      </c>
      <c r="K5228" s="1" t="s">
        <v>25</v>
      </c>
      <c r="L5228" s="1" t="s">
        <v>199</v>
      </c>
      <c r="M5228" s="1">
        <v>2007</v>
      </c>
      <c r="N5228" s="1">
        <v>46.453637200000003</v>
      </c>
      <c r="O5228" s="1">
        <v>-62.053659799999998</v>
      </c>
      <c r="Q5228" s="1" t="s">
        <v>5879</v>
      </c>
      <c r="R5228" s="1" t="s">
        <v>22</v>
      </c>
    </row>
    <row r="5229" spans="1:18" hidden="1" x14ac:dyDescent="0.3">
      <c r="A5229" s="1" t="s">
        <v>5855</v>
      </c>
      <c r="B5229" s="1" t="s">
        <v>8397</v>
      </c>
      <c r="C5229" s="1" t="s">
        <v>5877</v>
      </c>
      <c r="D5229" s="1">
        <v>30</v>
      </c>
      <c r="E5229" s="1" t="s">
        <v>5883</v>
      </c>
      <c r="F5229" s="1">
        <v>5</v>
      </c>
      <c r="G5229" s="1" t="str">
        <f t="shared" si="195"/>
        <v>5/10</v>
      </c>
      <c r="H5229" s="1">
        <v>3000</v>
      </c>
      <c r="I5229" s="1">
        <v>90</v>
      </c>
      <c r="J5229" s="1">
        <v>81</v>
      </c>
      <c r="K5229" s="1" t="s">
        <v>25</v>
      </c>
      <c r="L5229" s="1" t="s">
        <v>199</v>
      </c>
      <c r="M5229" s="1">
        <v>2007</v>
      </c>
      <c r="N5229" s="1">
        <v>46.454779500000001</v>
      </c>
      <c r="O5229" s="1">
        <v>-62.0504411</v>
      </c>
      <c r="Q5229" s="1" t="s">
        <v>5879</v>
      </c>
      <c r="R5229" s="1" t="s">
        <v>22</v>
      </c>
    </row>
    <row r="5230" spans="1:18" hidden="1" x14ac:dyDescent="0.3">
      <c r="A5230" s="1" t="s">
        <v>5855</v>
      </c>
      <c r="B5230" s="1" t="s">
        <v>8397</v>
      </c>
      <c r="C5230" s="1" t="s">
        <v>5877</v>
      </c>
      <c r="D5230" s="1">
        <v>30</v>
      </c>
      <c r="E5230" s="1" t="s">
        <v>5884</v>
      </c>
      <c r="F5230" s="1">
        <v>6</v>
      </c>
      <c r="G5230" s="1" t="str">
        <f t="shared" si="195"/>
        <v>6/10</v>
      </c>
      <c r="H5230" s="1">
        <v>3000</v>
      </c>
      <c r="I5230" s="1">
        <v>90</v>
      </c>
      <c r="J5230" s="1">
        <v>81</v>
      </c>
      <c r="K5230" s="1" t="s">
        <v>25</v>
      </c>
      <c r="L5230" s="1" t="s">
        <v>199</v>
      </c>
      <c r="M5230" s="1">
        <v>2007</v>
      </c>
      <c r="N5230" s="1">
        <v>46.455858599999999</v>
      </c>
      <c r="O5230" s="1">
        <v>-62.046079900000002</v>
      </c>
      <c r="Q5230" s="1" t="s">
        <v>5879</v>
      </c>
      <c r="R5230" s="1" t="s">
        <v>22</v>
      </c>
    </row>
    <row r="5231" spans="1:18" hidden="1" x14ac:dyDescent="0.3">
      <c r="A5231" s="1" t="s">
        <v>5855</v>
      </c>
      <c r="B5231" s="1" t="s">
        <v>8397</v>
      </c>
      <c r="C5231" s="1" t="s">
        <v>5877</v>
      </c>
      <c r="D5231" s="1">
        <v>30</v>
      </c>
      <c r="E5231" s="1" t="s">
        <v>5885</v>
      </c>
      <c r="F5231" s="1">
        <v>7</v>
      </c>
      <c r="G5231" s="1" t="str">
        <f t="shared" si="195"/>
        <v>7/10</v>
      </c>
      <c r="H5231" s="1">
        <v>3000</v>
      </c>
      <c r="I5231" s="1">
        <v>90</v>
      </c>
      <c r="J5231" s="1">
        <v>81</v>
      </c>
      <c r="K5231" s="1" t="s">
        <v>25</v>
      </c>
      <c r="L5231" s="1" t="s">
        <v>199</v>
      </c>
      <c r="M5231" s="1">
        <v>2007</v>
      </c>
      <c r="N5231" s="1">
        <v>46.456472099999999</v>
      </c>
      <c r="O5231" s="1">
        <v>-62.042510800000002</v>
      </c>
      <c r="Q5231" s="1" t="s">
        <v>5879</v>
      </c>
      <c r="R5231" s="1" t="s">
        <v>22</v>
      </c>
    </row>
    <row r="5232" spans="1:18" hidden="1" x14ac:dyDescent="0.3">
      <c r="A5232" s="1" t="s">
        <v>5855</v>
      </c>
      <c r="B5232" s="1" t="s">
        <v>8397</v>
      </c>
      <c r="C5232" s="1" t="s">
        <v>5877</v>
      </c>
      <c r="D5232" s="1">
        <v>30</v>
      </c>
      <c r="E5232" s="1" t="s">
        <v>5886</v>
      </c>
      <c r="F5232" s="1">
        <v>8</v>
      </c>
      <c r="G5232" s="1" t="str">
        <f t="shared" si="195"/>
        <v>8/10</v>
      </c>
      <c r="H5232" s="1">
        <v>3000</v>
      </c>
      <c r="I5232" s="1">
        <v>90</v>
      </c>
      <c r="J5232" s="1">
        <v>81</v>
      </c>
      <c r="K5232" s="1" t="s">
        <v>25</v>
      </c>
      <c r="L5232" s="1" t="s">
        <v>199</v>
      </c>
      <c r="M5232" s="1">
        <v>2007</v>
      </c>
      <c r="N5232" s="1">
        <v>46.457765500000001</v>
      </c>
      <c r="O5232" s="1">
        <v>-62.037426500000002</v>
      </c>
      <c r="Q5232" s="1" t="s">
        <v>5879</v>
      </c>
      <c r="R5232" s="1" t="s">
        <v>22</v>
      </c>
    </row>
    <row r="5233" spans="1:18" hidden="1" x14ac:dyDescent="0.3">
      <c r="A5233" s="1" t="s">
        <v>5855</v>
      </c>
      <c r="B5233" s="1" t="s">
        <v>8397</v>
      </c>
      <c r="C5233" s="1" t="s">
        <v>5877</v>
      </c>
      <c r="D5233" s="1">
        <v>30</v>
      </c>
      <c r="E5233" s="1" t="s">
        <v>5887</v>
      </c>
      <c r="F5233" s="1">
        <v>9</v>
      </c>
      <c r="G5233" s="1" t="str">
        <f t="shared" si="195"/>
        <v>9/10</v>
      </c>
      <c r="H5233" s="1">
        <v>3000</v>
      </c>
      <c r="I5233" s="1">
        <v>90</v>
      </c>
      <c r="J5233" s="1">
        <v>81</v>
      </c>
      <c r="K5233" s="1" t="s">
        <v>25</v>
      </c>
      <c r="L5233" s="1" t="s">
        <v>199</v>
      </c>
      <c r="M5233" s="1">
        <v>2007</v>
      </c>
      <c r="N5233" s="1">
        <v>46.458899000000002</v>
      </c>
      <c r="O5233" s="1">
        <v>-62.033478500000001</v>
      </c>
      <c r="Q5233" s="1" t="s">
        <v>5879</v>
      </c>
      <c r="R5233" s="1" t="s">
        <v>22</v>
      </c>
    </row>
    <row r="5234" spans="1:18" hidden="1" x14ac:dyDescent="0.3">
      <c r="A5234" s="1" t="s">
        <v>5855</v>
      </c>
      <c r="B5234" s="1" t="s">
        <v>8397</v>
      </c>
      <c r="C5234" s="1" t="s">
        <v>5877</v>
      </c>
      <c r="D5234" s="1">
        <v>30</v>
      </c>
      <c r="E5234" s="1" t="s">
        <v>5888</v>
      </c>
      <c r="F5234" s="1">
        <v>10</v>
      </c>
      <c r="G5234" s="1" t="str">
        <f t="shared" si="195"/>
        <v>10/10</v>
      </c>
      <c r="H5234" s="1">
        <v>3000</v>
      </c>
      <c r="I5234" s="1">
        <v>90</v>
      </c>
      <c r="J5234" s="1">
        <v>81</v>
      </c>
      <c r="K5234" s="1" t="s">
        <v>25</v>
      </c>
      <c r="L5234" s="1" t="s">
        <v>199</v>
      </c>
      <c r="M5234" s="1">
        <v>2007</v>
      </c>
      <c r="N5234" s="1">
        <v>46.458663899999998</v>
      </c>
      <c r="O5234" s="1">
        <v>-62.028179299999998</v>
      </c>
      <c r="Q5234" s="1" t="s">
        <v>5879</v>
      </c>
      <c r="R5234" s="1" t="s">
        <v>22</v>
      </c>
    </row>
    <row r="5235" spans="1:18" hidden="1" x14ac:dyDescent="0.3">
      <c r="A5235" s="1" t="s">
        <v>5855</v>
      </c>
      <c r="B5235" s="1" t="s">
        <v>8397</v>
      </c>
      <c r="C5235" s="1" t="s">
        <v>5964</v>
      </c>
      <c r="D5235" s="1">
        <v>27</v>
      </c>
      <c r="E5235" s="1" t="s">
        <v>5965</v>
      </c>
      <c r="F5235" s="1">
        <v>1</v>
      </c>
      <c r="G5235" s="1" t="str">
        <f t="shared" si="195"/>
        <v>1/10</v>
      </c>
      <c r="H5235" s="1">
        <v>3000</v>
      </c>
      <c r="I5235" s="1">
        <v>116</v>
      </c>
      <c r="J5235" s="1">
        <v>92</v>
      </c>
      <c r="K5235" s="1" t="s">
        <v>2269</v>
      </c>
      <c r="L5235" s="1" t="s">
        <v>8358</v>
      </c>
      <c r="M5235" s="1">
        <v>2014</v>
      </c>
      <c r="N5235" s="1">
        <v>46.455565100000001</v>
      </c>
      <c r="O5235" s="1">
        <v>-62.325190800000001</v>
      </c>
      <c r="Q5235" s="1" t="s">
        <v>5966</v>
      </c>
      <c r="R5235" s="1" t="s">
        <v>22</v>
      </c>
    </row>
    <row r="5236" spans="1:18" hidden="1" x14ac:dyDescent="0.3">
      <c r="A5236" s="1" t="s">
        <v>5855</v>
      </c>
      <c r="B5236" s="1" t="s">
        <v>8397</v>
      </c>
      <c r="C5236" s="1" t="s">
        <v>5964</v>
      </c>
      <c r="D5236" s="1">
        <v>27</v>
      </c>
      <c r="E5236" s="1" t="s">
        <v>5967</v>
      </c>
      <c r="F5236" s="1">
        <v>2</v>
      </c>
      <c r="G5236" s="1" t="str">
        <f t="shared" si="195"/>
        <v>2/10</v>
      </c>
      <c r="H5236" s="1">
        <v>3000</v>
      </c>
      <c r="I5236" s="1">
        <v>116</v>
      </c>
      <c r="J5236" s="1">
        <v>92</v>
      </c>
      <c r="K5236" s="1" t="s">
        <v>2269</v>
      </c>
      <c r="L5236" s="1" t="s">
        <v>8358</v>
      </c>
      <c r="M5236" s="1">
        <v>2014</v>
      </c>
      <c r="N5236" s="1">
        <v>46.455175500000003</v>
      </c>
      <c r="O5236" s="1">
        <v>-62.3174043</v>
      </c>
      <c r="Q5236" s="1" t="s">
        <v>5966</v>
      </c>
      <c r="R5236" s="1" t="s">
        <v>22</v>
      </c>
    </row>
    <row r="5237" spans="1:18" hidden="1" x14ac:dyDescent="0.3">
      <c r="A5237" s="1" t="s">
        <v>5855</v>
      </c>
      <c r="B5237" s="1" t="s">
        <v>8397</v>
      </c>
      <c r="C5237" s="1" t="s">
        <v>5964</v>
      </c>
      <c r="D5237" s="1">
        <v>27</v>
      </c>
      <c r="E5237" s="1" t="s">
        <v>5968</v>
      </c>
      <c r="F5237" s="1">
        <v>3</v>
      </c>
      <c r="G5237" s="1" t="str">
        <f t="shared" si="195"/>
        <v>3/10</v>
      </c>
      <c r="H5237" s="1">
        <v>3000</v>
      </c>
      <c r="I5237" s="1">
        <v>116</v>
      </c>
      <c r="J5237" s="1">
        <v>92</v>
      </c>
      <c r="K5237" s="1" t="s">
        <v>2269</v>
      </c>
      <c r="L5237" s="1" t="s">
        <v>8358</v>
      </c>
      <c r="M5237" s="1">
        <v>2014</v>
      </c>
      <c r="N5237" s="1">
        <v>46.456021300000003</v>
      </c>
      <c r="O5237" s="1">
        <v>-62.308121100000001</v>
      </c>
      <c r="Q5237" s="1" t="s">
        <v>5966</v>
      </c>
      <c r="R5237" s="1" t="s">
        <v>22</v>
      </c>
    </row>
    <row r="5238" spans="1:18" hidden="1" x14ac:dyDescent="0.3">
      <c r="A5238" s="1" t="s">
        <v>5855</v>
      </c>
      <c r="B5238" s="1" t="s">
        <v>8397</v>
      </c>
      <c r="C5238" s="1" t="s">
        <v>5964</v>
      </c>
      <c r="D5238" s="1">
        <v>27</v>
      </c>
      <c r="E5238" s="1" t="s">
        <v>5969</v>
      </c>
      <c r="F5238" s="1">
        <v>4</v>
      </c>
      <c r="G5238" s="1" t="str">
        <f t="shared" si="195"/>
        <v>4/10</v>
      </c>
      <c r="H5238" s="1">
        <v>3000</v>
      </c>
      <c r="I5238" s="1">
        <v>116</v>
      </c>
      <c r="J5238" s="1">
        <v>92</v>
      </c>
      <c r="K5238" s="1" t="s">
        <v>2269</v>
      </c>
      <c r="L5238" s="1" t="s">
        <v>8358</v>
      </c>
      <c r="M5238" s="1">
        <v>2014</v>
      </c>
      <c r="N5238" s="1">
        <v>46.455549699999999</v>
      </c>
      <c r="O5238" s="1">
        <v>-62.2981044</v>
      </c>
      <c r="Q5238" s="1" t="s">
        <v>5966</v>
      </c>
      <c r="R5238" s="1" t="s">
        <v>22</v>
      </c>
    </row>
    <row r="5239" spans="1:18" hidden="1" x14ac:dyDescent="0.3">
      <c r="A5239" s="1" t="s">
        <v>5855</v>
      </c>
      <c r="B5239" s="1" t="s">
        <v>8397</v>
      </c>
      <c r="C5239" s="1" t="s">
        <v>5964</v>
      </c>
      <c r="D5239" s="1">
        <v>27</v>
      </c>
      <c r="E5239" s="1" t="s">
        <v>5970</v>
      </c>
      <c r="F5239" s="1">
        <v>5</v>
      </c>
      <c r="G5239" s="1" t="str">
        <f t="shared" si="195"/>
        <v>5/10</v>
      </c>
      <c r="H5239" s="1">
        <v>3000</v>
      </c>
      <c r="I5239" s="1">
        <v>116</v>
      </c>
      <c r="J5239" s="1">
        <v>92</v>
      </c>
      <c r="K5239" s="1" t="s">
        <v>2269</v>
      </c>
      <c r="L5239" s="1" t="s">
        <v>8358</v>
      </c>
      <c r="M5239" s="1">
        <v>2014</v>
      </c>
      <c r="N5239" s="1">
        <v>46.455834699999997</v>
      </c>
      <c r="O5239" s="1">
        <v>-62.285901899999999</v>
      </c>
      <c r="Q5239" s="1" t="s">
        <v>5966</v>
      </c>
      <c r="R5239" s="1" t="s">
        <v>22</v>
      </c>
    </row>
    <row r="5240" spans="1:18" hidden="1" x14ac:dyDescent="0.3">
      <c r="A5240" s="1" t="s">
        <v>5855</v>
      </c>
      <c r="B5240" s="1" t="s">
        <v>8397</v>
      </c>
      <c r="C5240" s="1" t="s">
        <v>5964</v>
      </c>
      <c r="D5240" s="1">
        <v>27</v>
      </c>
      <c r="E5240" s="1" t="s">
        <v>5971</v>
      </c>
      <c r="F5240" s="1">
        <v>6</v>
      </c>
      <c r="G5240" s="1" t="str">
        <f t="shared" si="195"/>
        <v>6/10</v>
      </c>
      <c r="H5240" s="1">
        <v>3000</v>
      </c>
      <c r="I5240" s="1">
        <v>116</v>
      </c>
      <c r="J5240" s="1">
        <v>92</v>
      </c>
      <c r="K5240" s="1" t="s">
        <v>2269</v>
      </c>
      <c r="L5240" s="1" t="s">
        <v>8358</v>
      </c>
      <c r="M5240" s="1">
        <v>2014</v>
      </c>
      <c r="N5240" s="1">
        <v>46.459469300000002</v>
      </c>
      <c r="O5240" s="1">
        <v>-62.278313500000003</v>
      </c>
      <c r="Q5240" s="1" t="s">
        <v>5966</v>
      </c>
      <c r="R5240" s="1" t="s">
        <v>22</v>
      </c>
    </row>
    <row r="5241" spans="1:18" hidden="1" x14ac:dyDescent="0.3">
      <c r="A5241" s="1" t="s">
        <v>5855</v>
      </c>
      <c r="B5241" s="1" t="s">
        <v>8397</v>
      </c>
      <c r="C5241" s="1" t="s">
        <v>5964</v>
      </c>
      <c r="D5241" s="1">
        <v>27</v>
      </c>
      <c r="E5241" s="1" t="s">
        <v>5972</v>
      </c>
      <c r="F5241" s="1">
        <v>7</v>
      </c>
      <c r="G5241" s="1" t="str">
        <f t="shared" si="195"/>
        <v>7/10</v>
      </c>
      <c r="H5241" s="1">
        <v>3000</v>
      </c>
      <c r="I5241" s="1">
        <v>116</v>
      </c>
      <c r="J5241" s="1">
        <v>92</v>
      </c>
      <c r="K5241" s="1" t="s">
        <v>2269</v>
      </c>
      <c r="L5241" s="1" t="s">
        <v>8358</v>
      </c>
      <c r="M5241" s="1">
        <v>2014</v>
      </c>
      <c r="N5241" s="1">
        <v>46.448807600000002</v>
      </c>
      <c r="O5241" s="1">
        <v>-62.318483800000003</v>
      </c>
      <c r="Q5241" s="1" t="s">
        <v>5966</v>
      </c>
      <c r="R5241" s="1" t="s">
        <v>22</v>
      </c>
    </row>
    <row r="5242" spans="1:18" hidden="1" x14ac:dyDescent="0.3">
      <c r="A5242" s="1" t="s">
        <v>5855</v>
      </c>
      <c r="B5242" s="1" t="s">
        <v>8397</v>
      </c>
      <c r="C5242" s="1" t="s">
        <v>5964</v>
      </c>
      <c r="D5242" s="1">
        <v>27</v>
      </c>
      <c r="E5242" s="1" t="s">
        <v>5973</v>
      </c>
      <c r="F5242" s="1">
        <v>8</v>
      </c>
      <c r="G5242" s="1" t="str">
        <f t="shared" si="195"/>
        <v>8/10</v>
      </c>
      <c r="H5242" s="1">
        <v>3000</v>
      </c>
      <c r="I5242" s="1">
        <v>116</v>
      </c>
      <c r="J5242" s="1">
        <v>92</v>
      </c>
      <c r="K5242" s="1" t="s">
        <v>2269</v>
      </c>
      <c r="L5242" s="1" t="s">
        <v>8358</v>
      </c>
      <c r="M5242" s="1">
        <v>2014</v>
      </c>
      <c r="N5242" s="1">
        <v>46.448470299999997</v>
      </c>
      <c r="O5242" s="1">
        <v>-62.311938099999999</v>
      </c>
      <c r="Q5242" s="1" t="s">
        <v>5966</v>
      </c>
      <c r="R5242" s="1" t="s">
        <v>22</v>
      </c>
    </row>
    <row r="5243" spans="1:18" hidden="1" x14ac:dyDescent="0.3">
      <c r="A5243" s="1" t="s">
        <v>5855</v>
      </c>
      <c r="B5243" s="1" t="s">
        <v>8397</v>
      </c>
      <c r="C5243" s="1" t="s">
        <v>5964</v>
      </c>
      <c r="D5243" s="1">
        <v>27</v>
      </c>
      <c r="E5243" s="1" t="s">
        <v>5974</v>
      </c>
      <c r="F5243" s="1">
        <v>9</v>
      </c>
      <c r="G5243" s="1" t="str">
        <f t="shared" si="195"/>
        <v>9/10</v>
      </c>
      <c r="H5243" s="1">
        <v>0</v>
      </c>
      <c r="I5243" s="1">
        <v>116</v>
      </c>
      <c r="J5243" s="1">
        <v>92</v>
      </c>
      <c r="K5243" s="1" t="s">
        <v>2269</v>
      </c>
      <c r="L5243" s="1" t="s">
        <v>8358</v>
      </c>
      <c r="M5243" s="1">
        <v>2014</v>
      </c>
      <c r="N5243" s="1">
        <v>46.445732</v>
      </c>
      <c r="O5243" s="1">
        <v>-62.303327299999999</v>
      </c>
      <c r="P5243" s="1" t="s">
        <v>5975</v>
      </c>
      <c r="Q5243" s="1" t="s">
        <v>5976</v>
      </c>
      <c r="R5243" s="1" t="s">
        <v>1013</v>
      </c>
    </row>
    <row r="5244" spans="1:18" hidden="1" x14ac:dyDescent="0.3">
      <c r="A5244" s="1" t="s">
        <v>5855</v>
      </c>
      <c r="B5244" s="1" t="s">
        <v>8397</v>
      </c>
      <c r="C5244" s="1" t="s">
        <v>5964</v>
      </c>
      <c r="D5244" s="1">
        <v>27</v>
      </c>
      <c r="E5244" s="1" t="s">
        <v>5977</v>
      </c>
      <c r="F5244" s="1">
        <v>10</v>
      </c>
      <c r="G5244" s="1" t="str">
        <f t="shared" si="195"/>
        <v>10/10</v>
      </c>
      <c r="H5244" s="1">
        <v>3000</v>
      </c>
      <c r="I5244" s="1">
        <v>116</v>
      </c>
      <c r="J5244" s="1">
        <v>92</v>
      </c>
      <c r="K5244" s="1" t="s">
        <v>2269</v>
      </c>
      <c r="L5244" s="1" t="s">
        <v>8358</v>
      </c>
      <c r="M5244" s="1">
        <v>2014</v>
      </c>
      <c r="N5244" s="1">
        <v>46.445141700000001</v>
      </c>
      <c r="O5244" s="1">
        <v>-62.291949899999999</v>
      </c>
      <c r="Q5244" s="1" t="s">
        <v>5966</v>
      </c>
      <c r="R5244" s="1" t="s">
        <v>22</v>
      </c>
    </row>
    <row r="5245" spans="1:18" hidden="1" x14ac:dyDescent="0.3">
      <c r="A5245" s="1" t="s">
        <v>5855</v>
      </c>
      <c r="B5245" s="1" t="s">
        <v>8397</v>
      </c>
      <c r="C5245" s="1" t="s">
        <v>5856</v>
      </c>
      <c r="D5245" s="1">
        <v>10.56</v>
      </c>
      <c r="E5245" s="1" t="s">
        <v>5857</v>
      </c>
      <c r="F5245" s="1">
        <v>1</v>
      </c>
      <c r="G5245" s="1" t="str">
        <f t="shared" ref="G5245:G5260" si="196">F5245&amp;"/"&amp;16</f>
        <v>1/16</v>
      </c>
      <c r="H5245" s="1">
        <v>660</v>
      </c>
      <c r="I5245" s="1">
        <v>47</v>
      </c>
      <c r="J5245" s="1">
        <v>50</v>
      </c>
      <c r="K5245" s="1" t="s">
        <v>25</v>
      </c>
      <c r="L5245" s="1" t="s">
        <v>34</v>
      </c>
      <c r="M5245" s="1">
        <v>2001</v>
      </c>
      <c r="N5245" s="1">
        <v>47.054342599999998</v>
      </c>
      <c r="O5245" s="1">
        <v>-63.994547500000003</v>
      </c>
      <c r="Q5245" s="1" t="s">
        <v>5858</v>
      </c>
      <c r="R5245" s="1" t="s">
        <v>22</v>
      </c>
    </row>
    <row r="5246" spans="1:18" hidden="1" x14ac:dyDescent="0.3">
      <c r="A5246" s="1" t="s">
        <v>5855</v>
      </c>
      <c r="B5246" s="1" t="s">
        <v>8397</v>
      </c>
      <c r="C5246" s="1" t="s">
        <v>5856</v>
      </c>
      <c r="D5246" s="1">
        <v>10.56</v>
      </c>
      <c r="E5246" s="1" t="s">
        <v>5859</v>
      </c>
      <c r="F5246" s="1">
        <v>2</v>
      </c>
      <c r="G5246" s="1" t="str">
        <f t="shared" si="196"/>
        <v>2/16</v>
      </c>
      <c r="H5246" s="1">
        <v>660</v>
      </c>
      <c r="I5246" s="1">
        <v>47</v>
      </c>
      <c r="J5246" s="1">
        <v>50</v>
      </c>
      <c r="K5246" s="1" t="s">
        <v>25</v>
      </c>
      <c r="L5246" s="1" t="s">
        <v>34</v>
      </c>
      <c r="M5246" s="1">
        <v>2001</v>
      </c>
      <c r="N5246" s="1">
        <v>47.053267200000001</v>
      </c>
      <c r="O5246" s="1">
        <v>-63.996687799999997</v>
      </c>
      <c r="Q5246" s="1" t="s">
        <v>5858</v>
      </c>
      <c r="R5246" s="1" t="s">
        <v>22</v>
      </c>
    </row>
    <row r="5247" spans="1:18" hidden="1" x14ac:dyDescent="0.3">
      <c r="A5247" s="1" t="s">
        <v>5855</v>
      </c>
      <c r="B5247" s="1" t="s">
        <v>8397</v>
      </c>
      <c r="C5247" s="1" t="s">
        <v>5856</v>
      </c>
      <c r="D5247" s="1">
        <v>10.56</v>
      </c>
      <c r="E5247" s="1" t="s">
        <v>5860</v>
      </c>
      <c r="F5247" s="1">
        <v>3</v>
      </c>
      <c r="G5247" s="1" t="str">
        <f t="shared" si="196"/>
        <v>3/16</v>
      </c>
      <c r="H5247" s="1">
        <v>660</v>
      </c>
      <c r="I5247" s="1">
        <v>47</v>
      </c>
      <c r="J5247" s="1">
        <v>50</v>
      </c>
      <c r="K5247" s="1" t="s">
        <v>25</v>
      </c>
      <c r="L5247" s="1" t="s">
        <v>34</v>
      </c>
      <c r="M5247" s="1">
        <v>2001</v>
      </c>
      <c r="N5247" s="1">
        <v>47.052547699999998</v>
      </c>
      <c r="O5247" s="1">
        <v>-63.999086800000001</v>
      </c>
      <c r="Q5247" s="1" t="s">
        <v>5858</v>
      </c>
      <c r="R5247" s="1" t="s">
        <v>22</v>
      </c>
    </row>
    <row r="5248" spans="1:18" hidden="1" x14ac:dyDescent="0.3">
      <c r="A5248" s="1" t="s">
        <v>5855</v>
      </c>
      <c r="B5248" s="1" t="s">
        <v>8397</v>
      </c>
      <c r="C5248" s="1" t="s">
        <v>5856</v>
      </c>
      <c r="D5248" s="1">
        <v>10.56</v>
      </c>
      <c r="E5248" s="1" t="s">
        <v>5861</v>
      </c>
      <c r="F5248" s="1">
        <v>4</v>
      </c>
      <c r="G5248" s="1" t="str">
        <f t="shared" si="196"/>
        <v>4/16</v>
      </c>
      <c r="H5248" s="1">
        <v>660</v>
      </c>
      <c r="I5248" s="1">
        <v>47</v>
      </c>
      <c r="J5248" s="1">
        <v>50</v>
      </c>
      <c r="K5248" s="1" t="s">
        <v>25</v>
      </c>
      <c r="L5248" s="1" t="s">
        <v>34</v>
      </c>
      <c r="M5248" s="1">
        <v>2001</v>
      </c>
      <c r="N5248" s="1">
        <v>47.051304799999997</v>
      </c>
      <c r="O5248" s="1">
        <v>-64.000806999999995</v>
      </c>
      <c r="Q5248" s="1" t="s">
        <v>5858</v>
      </c>
      <c r="R5248" s="1" t="s">
        <v>22</v>
      </c>
    </row>
    <row r="5249" spans="1:18" hidden="1" x14ac:dyDescent="0.3">
      <c r="A5249" s="1" t="s">
        <v>5855</v>
      </c>
      <c r="B5249" s="1" t="s">
        <v>8397</v>
      </c>
      <c r="C5249" s="1" t="s">
        <v>5856</v>
      </c>
      <c r="D5249" s="1">
        <v>10.56</v>
      </c>
      <c r="E5249" s="1" t="s">
        <v>5862</v>
      </c>
      <c r="F5249" s="1">
        <v>5</v>
      </c>
      <c r="G5249" s="1" t="str">
        <f t="shared" si="196"/>
        <v>5/16</v>
      </c>
      <c r="H5249" s="1">
        <v>660</v>
      </c>
      <c r="I5249" s="1">
        <v>47</v>
      </c>
      <c r="J5249" s="1">
        <v>50</v>
      </c>
      <c r="K5249" s="1" t="s">
        <v>25</v>
      </c>
      <c r="L5249" s="1" t="s">
        <v>34</v>
      </c>
      <c r="M5249" s="1">
        <v>2001</v>
      </c>
      <c r="N5249" s="1">
        <v>47.050298300000001</v>
      </c>
      <c r="O5249" s="1">
        <v>-64.003974999999997</v>
      </c>
      <c r="Q5249" s="1" t="s">
        <v>5858</v>
      </c>
      <c r="R5249" s="1" t="s">
        <v>22</v>
      </c>
    </row>
    <row r="5250" spans="1:18" hidden="1" x14ac:dyDescent="0.3">
      <c r="A5250" s="1" t="s">
        <v>5855</v>
      </c>
      <c r="B5250" s="1" t="s">
        <v>8397</v>
      </c>
      <c r="C5250" s="1" t="s">
        <v>5856</v>
      </c>
      <c r="D5250" s="1">
        <v>10.56</v>
      </c>
      <c r="E5250" s="1" t="s">
        <v>5863</v>
      </c>
      <c r="F5250" s="1">
        <v>6</v>
      </c>
      <c r="G5250" s="1" t="str">
        <f t="shared" si="196"/>
        <v>6/16</v>
      </c>
      <c r="H5250" s="1">
        <v>660</v>
      </c>
      <c r="I5250" s="1">
        <v>47</v>
      </c>
      <c r="J5250" s="1">
        <v>50</v>
      </c>
      <c r="K5250" s="1" t="s">
        <v>25</v>
      </c>
      <c r="L5250" s="1" t="s">
        <v>34</v>
      </c>
      <c r="M5250" s="1">
        <v>2001</v>
      </c>
      <c r="N5250" s="1">
        <v>47.048529299999998</v>
      </c>
      <c r="O5250" s="1">
        <v>-64.005344800000003</v>
      </c>
      <c r="Q5250" s="1" t="s">
        <v>5858</v>
      </c>
      <c r="R5250" s="1" t="s">
        <v>22</v>
      </c>
    </row>
    <row r="5251" spans="1:18" hidden="1" x14ac:dyDescent="0.3">
      <c r="A5251" s="1" t="s">
        <v>5855</v>
      </c>
      <c r="B5251" s="1" t="s">
        <v>8397</v>
      </c>
      <c r="C5251" s="1" t="s">
        <v>5856</v>
      </c>
      <c r="D5251" s="1">
        <v>10.56</v>
      </c>
      <c r="E5251" s="1" t="s">
        <v>5864</v>
      </c>
      <c r="F5251" s="1">
        <v>7</v>
      </c>
      <c r="G5251" s="1" t="str">
        <f t="shared" si="196"/>
        <v>7/16</v>
      </c>
      <c r="H5251" s="1">
        <v>660</v>
      </c>
      <c r="I5251" s="1">
        <v>47</v>
      </c>
      <c r="J5251" s="1">
        <v>50</v>
      </c>
      <c r="K5251" s="1" t="s">
        <v>25</v>
      </c>
      <c r="L5251" s="1" t="s">
        <v>34</v>
      </c>
      <c r="M5251" s="1">
        <v>2001</v>
      </c>
      <c r="N5251" s="1">
        <v>47.048515799999997</v>
      </c>
      <c r="O5251" s="1">
        <v>-63.995014699999999</v>
      </c>
      <c r="Q5251" s="1" t="s">
        <v>5858</v>
      </c>
      <c r="R5251" s="1" t="s">
        <v>22</v>
      </c>
    </row>
    <row r="5252" spans="1:18" hidden="1" x14ac:dyDescent="0.3">
      <c r="A5252" s="1" t="s">
        <v>5855</v>
      </c>
      <c r="B5252" s="1" t="s">
        <v>8397</v>
      </c>
      <c r="C5252" s="1" t="s">
        <v>5856</v>
      </c>
      <c r="D5252" s="1">
        <v>10.56</v>
      </c>
      <c r="E5252" s="1" t="s">
        <v>5865</v>
      </c>
      <c r="F5252" s="1">
        <v>8</v>
      </c>
      <c r="G5252" s="1" t="str">
        <f t="shared" si="196"/>
        <v>8/16</v>
      </c>
      <c r="H5252" s="1">
        <v>660</v>
      </c>
      <c r="I5252" s="1">
        <v>47</v>
      </c>
      <c r="J5252" s="1">
        <v>50</v>
      </c>
      <c r="K5252" s="1" t="s">
        <v>25</v>
      </c>
      <c r="L5252" s="1" t="s">
        <v>34</v>
      </c>
      <c r="M5252" s="1">
        <v>2001</v>
      </c>
      <c r="N5252" s="1">
        <v>47.046847800000002</v>
      </c>
      <c r="O5252" s="1">
        <v>-63.994627399999999</v>
      </c>
      <c r="Q5252" s="1" t="s">
        <v>5858</v>
      </c>
      <c r="R5252" s="1" t="s">
        <v>22</v>
      </c>
    </row>
    <row r="5253" spans="1:18" hidden="1" x14ac:dyDescent="0.3">
      <c r="A5253" s="1" t="s">
        <v>5855</v>
      </c>
      <c r="B5253" s="1" t="s">
        <v>8397</v>
      </c>
      <c r="C5253" s="1" t="s">
        <v>5856</v>
      </c>
      <c r="D5253" s="1">
        <v>10.56</v>
      </c>
      <c r="E5253" s="1" t="s">
        <v>5869</v>
      </c>
      <c r="F5253" s="1">
        <v>9</v>
      </c>
      <c r="G5253" s="1" t="str">
        <f t="shared" si="196"/>
        <v>9/16</v>
      </c>
      <c r="H5253" s="1">
        <v>660</v>
      </c>
      <c r="I5253" s="1">
        <v>47</v>
      </c>
      <c r="J5253" s="1">
        <v>50</v>
      </c>
      <c r="K5253" s="1" t="s">
        <v>25</v>
      </c>
      <c r="L5253" s="1" t="s">
        <v>34</v>
      </c>
      <c r="M5253" s="1">
        <v>2003</v>
      </c>
      <c r="N5253" s="1">
        <v>47.050523800000001</v>
      </c>
      <c r="O5253" s="1">
        <v>-63.9974737</v>
      </c>
      <c r="Q5253" s="1" t="s">
        <v>5858</v>
      </c>
      <c r="R5253" s="1" t="s">
        <v>22</v>
      </c>
    </row>
    <row r="5254" spans="1:18" hidden="1" x14ac:dyDescent="0.3">
      <c r="A5254" s="1" t="s">
        <v>5855</v>
      </c>
      <c r="B5254" s="1" t="s">
        <v>8397</v>
      </c>
      <c r="C5254" s="1" t="s">
        <v>5856</v>
      </c>
      <c r="D5254" s="1">
        <v>10.56</v>
      </c>
      <c r="E5254" s="1" t="s">
        <v>5870</v>
      </c>
      <c r="F5254" s="1">
        <v>10</v>
      </c>
      <c r="G5254" s="1" t="str">
        <f t="shared" si="196"/>
        <v>10/16</v>
      </c>
      <c r="H5254" s="1">
        <v>660</v>
      </c>
      <c r="I5254" s="1">
        <v>47</v>
      </c>
      <c r="J5254" s="1">
        <v>50</v>
      </c>
      <c r="K5254" s="1" t="s">
        <v>25</v>
      </c>
      <c r="L5254" s="1" t="s">
        <v>34</v>
      </c>
      <c r="M5254" s="1">
        <v>2003</v>
      </c>
      <c r="N5254" s="1">
        <v>47.049182899999998</v>
      </c>
      <c r="O5254" s="1">
        <v>-63.997854400000001</v>
      </c>
      <c r="Q5254" s="1" t="s">
        <v>5858</v>
      </c>
      <c r="R5254" s="1" t="s">
        <v>22</v>
      </c>
    </row>
    <row r="5255" spans="1:18" hidden="1" x14ac:dyDescent="0.3">
      <c r="A5255" s="1" t="s">
        <v>5855</v>
      </c>
      <c r="B5255" s="1" t="s">
        <v>8397</v>
      </c>
      <c r="C5255" s="1" t="s">
        <v>5856</v>
      </c>
      <c r="D5255" s="1">
        <v>10.56</v>
      </c>
      <c r="E5255" s="1" t="s">
        <v>5871</v>
      </c>
      <c r="F5255" s="1">
        <v>11</v>
      </c>
      <c r="G5255" s="1" t="str">
        <f t="shared" si="196"/>
        <v>11/16</v>
      </c>
      <c r="H5255" s="1">
        <v>660</v>
      </c>
      <c r="I5255" s="1">
        <v>47</v>
      </c>
      <c r="J5255" s="1">
        <v>50</v>
      </c>
      <c r="K5255" s="1" t="s">
        <v>25</v>
      </c>
      <c r="L5255" s="1" t="s">
        <v>34</v>
      </c>
      <c r="M5255" s="1">
        <v>2003</v>
      </c>
      <c r="N5255" s="1">
        <v>47.048280699999999</v>
      </c>
      <c r="O5255" s="1">
        <v>-63.999892699999997</v>
      </c>
      <c r="Q5255" s="1" t="s">
        <v>5858</v>
      </c>
      <c r="R5255" s="1" t="s">
        <v>22</v>
      </c>
    </row>
    <row r="5256" spans="1:18" hidden="1" x14ac:dyDescent="0.3">
      <c r="A5256" s="1" t="s">
        <v>5855</v>
      </c>
      <c r="B5256" s="1" t="s">
        <v>8397</v>
      </c>
      <c r="C5256" s="1" t="s">
        <v>5856</v>
      </c>
      <c r="D5256" s="1">
        <v>10.56</v>
      </c>
      <c r="E5256" s="1" t="s">
        <v>5872</v>
      </c>
      <c r="F5256" s="1">
        <v>12</v>
      </c>
      <c r="G5256" s="1" t="str">
        <f t="shared" si="196"/>
        <v>12/16</v>
      </c>
      <c r="H5256" s="1">
        <v>660</v>
      </c>
      <c r="I5256" s="1">
        <v>47</v>
      </c>
      <c r="J5256" s="1">
        <v>50</v>
      </c>
      <c r="K5256" s="1" t="s">
        <v>25</v>
      </c>
      <c r="L5256" s="1" t="s">
        <v>34</v>
      </c>
      <c r="M5256" s="1">
        <v>2003</v>
      </c>
      <c r="N5256" s="1">
        <v>47.046871500000002</v>
      </c>
      <c r="O5256" s="1">
        <v>-64.001391699999999</v>
      </c>
      <c r="Q5256" s="1" t="s">
        <v>5858</v>
      </c>
      <c r="R5256" s="1" t="s">
        <v>22</v>
      </c>
    </row>
    <row r="5257" spans="1:18" hidden="1" x14ac:dyDescent="0.3">
      <c r="A5257" s="1" t="s">
        <v>5855</v>
      </c>
      <c r="B5257" s="1" t="s">
        <v>8397</v>
      </c>
      <c r="C5257" s="1" t="s">
        <v>5856</v>
      </c>
      <c r="D5257" s="1">
        <v>10.56</v>
      </c>
      <c r="E5257" s="1" t="s">
        <v>5873</v>
      </c>
      <c r="F5257" s="1">
        <v>13</v>
      </c>
      <c r="G5257" s="1" t="str">
        <f t="shared" si="196"/>
        <v>13/16</v>
      </c>
      <c r="H5257" s="1">
        <v>660</v>
      </c>
      <c r="I5257" s="1">
        <v>47</v>
      </c>
      <c r="J5257" s="1">
        <v>50</v>
      </c>
      <c r="K5257" s="1" t="s">
        <v>25</v>
      </c>
      <c r="L5257" s="1" t="s">
        <v>34</v>
      </c>
      <c r="M5257" s="1">
        <v>2003</v>
      </c>
      <c r="N5257" s="1">
        <v>47.046427299999998</v>
      </c>
      <c r="O5257" s="1">
        <v>-63.997841800000003</v>
      </c>
      <c r="Q5257" s="1" t="s">
        <v>5858</v>
      </c>
      <c r="R5257" s="1" t="s">
        <v>22</v>
      </c>
    </row>
    <row r="5258" spans="1:18" hidden="1" x14ac:dyDescent="0.3">
      <c r="A5258" s="1" t="s">
        <v>5855</v>
      </c>
      <c r="B5258" s="1" t="s">
        <v>8397</v>
      </c>
      <c r="C5258" s="1" t="s">
        <v>5856</v>
      </c>
      <c r="D5258" s="1">
        <v>10.56</v>
      </c>
      <c r="E5258" s="1" t="s">
        <v>5874</v>
      </c>
      <c r="F5258" s="1">
        <v>14</v>
      </c>
      <c r="G5258" s="1" t="str">
        <f t="shared" si="196"/>
        <v>14/16</v>
      </c>
      <c r="H5258" s="1">
        <v>660</v>
      </c>
      <c r="I5258" s="1">
        <v>47</v>
      </c>
      <c r="J5258" s="1">
        <v>50</v>
      </c>
      <c r="K5258" s="1" t="s">
        <v>25</v>
      </c>
      <c r="L5258" s="1" t="s">
        <v>34</v>
      </c>
      <c r="M5258" s="1">
        <v>2003</v>
      </c>
      <c r="N5258" s="1">
        <v>47.044776300000002</v>
      </c>
      <c r="O5258" s="1">
        <v>-63.997385399999999</v>
      </c>
      <c r="Q5258" s="1" t="s">
        <v>5858</v>
      </c>
      <c r="R5258" s="1" t="s">
        <v>22</v>
      </c>
    </row>
    <row r="5259" spans="1:18" hidden="1" x14ac:dyDescent="0.3">
      <c r="A5259" s="1" t="s">
        <v>5855</v>
      </c>
      <c r="B5259" s="1" t="s">
        <v>8397</v>
      </c>
      <c r="C5259" s="1" t="s">
        <v>5856</v>
      </c>
      <c r="D5259" s="1">
        <v>10.56</v>
      </c>
      <c r="E5259" s="1" t="s">
        <v>5875</v>
      </c>
      <c r="F5259" s="1">
        <v>15</v>
      </c>
      <c r="G5259" s="1" t="str">
        <f t="shared" si="196"/>
        <v>15/16</v>
      </c>
      <c r="H5259" s="1">
        <v>660</v>
      </c>
      <c r="I5259" s="1">
        <v>47</v>
      </c>
      <c r="J5259" s="1">
        <v>50</v>
      </c>
      <c r="K5259" s="1" t="s">
        <v>25</v>
      </c>
      <c r="L5259" s="1" t="s">
        <v>34</v>
      </c>
      <c r="M5259" s="1">
        <v>2003</v>
      </c>
      <c r="N5259" s="1">
        <v>47.043150400000002</v>
      </c>
      <c r="O5259" s="1">
        <v>-63.9996723</v>
      </c>
      <c r="Q5259" s="1" t="s">
        <v>5858</v>
      </c>
      <c r="R5259" s="1" t="s">
        <v>22</v>
      </c>
    </row>
    <row r="5260" spans="1:18" hidden="1" x14ac:dyDescent="0.3">
      <c r="A5260" s="1" t="s">
        <v>5855</v>
      </c>
      <c r="B5260" s="1" t="s">
        <v>8397</v>
      </c>
      <c r="C5260" s="1" t="s">
        <v>5856</v>
      </c>
      <c r="D5260" s="1">
        <v>10.56</v>
      </c>
      <c r="E5260" s="1" t="s">
        <v>5876</v>
      </c>
      <c r="F5260" s="1">
        <v>16</v>
      </c>
      <c r="G5260" s="1" t="str">
        <f t="shared" si="196"/>
        <v>16/16</v>
      </c>
      <c r="H5260" s="1">
        <v>660</v>
      </c>
      <c r="I5260" s="1">
        <v>47</v>
      </c>
      <c r="J5260" s="1">
        <v>50</v>
      </c>
      <c r="K5260" s="1" t="s">
        <v>25</v>
      </c>
      <c r="L5260" s="1" t="s">
        <v>34</v>
      </c>
      <c r="M5260" s="1">
        <v>2003</v>
      </c>
      <c r="N5260" s="1">
        <v>47.0434178</v>
      </c>
      <c r="O5260" s="1">
        <v>-63.993111499999998</v>
      </c>
      <c r="Q5260" s="1" t="s">
        <v>5858</v>
      </c>
      <c r="R5260" s="1" t="s">
        <v>22</v>
      </c>
    </row>
    <row r="5261" spans="1:18" hidden="1" x14ac:dyDescent="0.3">
      <c r="A5261" s="1" t="s">
        <v>5855</v>
      </c>
      <c r="B5261" s="1" t="s">
        <v>8397</v>
      </c>
      <c r="C5261" s="1" t="s">
        <v>5889</v>
      </c>
      <c r="D5261" s="1">
        <v>9</v>
      </c>
      <c r="E5261" s="1" t="s">
        <v>5890</v>
      </c>
      <c r="F5261" s="1">
        <v>1</v>
      </c>
      <c r="G5261" s="1" t="str">
        <f>F5261&amp;"/"&amp;3</f>
        <v>1/3</v>
      </c>
      <c r="H5261" s="1">
        <v>3000</v>
      </c>
      <c r="I5261" s="1">
        <v>90</v>
      </c>
      <c r="J5261" s="1">
        <v>80</v>
      </c>
      <c r="K5261" s="1" t="s">
        <v>25</v>
      </c>
      <c r="L5261" s="1" t="s">
        <v>199</v>
      </c>
      <c r="M5261" s="1">
        <v>2007</v>
      </c>
      <c r="N5261" s="1">
        <v>47.015624600000002</v>
      </c>
      <c r="O5261" s="1">
        <v>-64.037025400000005</v>
      </c>
      <c r="Q5261" s="1" t="s">
        <v>5891</v>
      </c>
      <c r="R5261" s="1" t="s">
        <v>22</v>
      </c>
    </row>
    <row r="5262" spans="1:18" hidden="1" x14ac:dyDescent="0.3">
      <c r="A5262" s="1" t="s">
        <v>5855</v>
      </c>
      <c r="B5262" s="1" t="s">
        <v>8397</v>
      </c>
      <c r="C5262" s="1" t="s">
        <v>5889</v>
      </c>
      <c r="D5262" s="1">
        <v>9</v>
      </c>
      <c r="E5262" s="1" t="s">
        <v>5892</v>
      </c>
      <c r="F5262" s="1">
        <v>2</v>
      </c>
      <c r="G5262" s="1" t="str">
        <f>F5262&amp;"/"&amp;3</f>
        <v>2/3</v>
      </c>
      <c r="H5262" s="1">
        <v>3000</v>
      </c>
      <c r="I5262" s="1">
        <v>90</v>
      </c>
      <c r="J5262" s="1">
        <v>80</v>
      </c>
      <c r="K5262" s="1" t="s">
        <v>25</v>
      </c>
      <c r="L5262" s="1" t="s">
        <v>199</v>
      </c>
      <c r="M5262" s="1">
        <v>2007</v>
      </c>
      <c r="N5262" s="1">
        <v>47.007672700000001</v>
      </c>
      <c r="O5262" s="1">
        <v>-64.020661200000006</v>
      </c>
      <c r="Q5262" s="1" t="s">
        <v>5891</v>
      </c>
      <c r="R5262" s="1" t="s">
        <v>22</v>
      </c>
    </row>
    <row r="5263" spans="1:18" hidden="1" x14ac:dyDescent="0.3">
      <c r="A5263" s="1" t="s">
        <v>5855</v>
      </c>
      <c r="B5263" s="1" t="s">
        <v>8397</v>
      </c>
      <c r="C5263" s="1" t="s">
        <v>5889</v>
      </c>
      <c r="D5263" s="1">
        <v>9</v>
      </c>
      <c r="E5263" s="1" t="s">
        <v>5893</v>
      </c>
      <c r="F5263" s="1">
        <v>3</v>
      </c>
      <c r="G5263" s="1" t="str">
        <f>F5263&amp;"/"&amp;3</f>
        <v>3/3</v>
      </c>
      <c r="H5263" s="1">
        <v>3000</v>
      </c>
      <c r="I5263" s="1">
        <v>90</v>
      </c>
      <c r="J5263" s="1">
        <v>80</v>
      </c>
      <c r="K5263" s="1" t="s">
        <v>25</v>
      </c>
      <c r="L5263" s="1" t="s">
        <v>199</v>
      </c>
      <c r="M5263" s="1">
        <v>2007</v>
      </c>
      <c r="N5263" s="1">
        <v>47.008100499999998</v>
      </c>
      <c r="O5263" s="1">
        <v>-64.015842000000006</v>
      </c>
      <c r="Q5263" s="1" t="s">
        <v>5891</v>
      </c>
      <c r="R5263" s="1" t="s">
        <v>22</v>
      </c>
    </row>
    <row r="5264" spans="1:18" hidden="1" x14ac:dyDescent="0.3">
      <c r="A5264" s="1" t="s">
        <v>5855</v>
      </c>
      <c r="B5264" s="1" t="s">
        <v>8397</v>
      </c>
      <c r="C5264" s="1" t="s">
        <v>5906</v>
      </c>
      <c r="D5264" s="1">
        <v>12</v>
      </c>
      <c r="E5264" s="1" t="s">
        <v>5907</v>
      </c>
      <c r="F5264" s="1">
        <v>1</v>
      </c>
      <c r="G5264" s="1" t="str">
        <f>F5264&amp;"/"&amp;4</f>
        <v>1/4</v>
      </c>
      <c r="H5264" s="1">
        <v>3000</v>
      </c>
      <c r="I5264" s="1">
        <v>90</v>
      </c>
      <c r="J5264" s="1">
        <v>80</v>
      </c>
      <c r="K5264" s="1" t="s">
        <v>25</v>
      </c>
      <c r="L5264" s="1" t="s">
        <v>199</v>
      </c>
      <c r="M5264" s="1">
        <v>2009</v>
      </c>
      <c r="N5264" s="1">
        <v>46.440788300000001</v>
      </c>
      <c r="O5264" s="1">
        <v>-63.796089500000001</v>
      </c>
      <c r="Q5264" s="1" t="s">
        <v>5908</v>
      </c>
      <c r="R5264" s="1" t="s">
        <v>22</v>
      </c>
    </row>
    <row r="5265" spans="1:18" hidden="1" x14ac:dyDescent="0.3">
      <c r="A5265" s="1" t="s">
        <v>5855</v>
      </c>
      <c r="B5265" s="1" t="s">
        <v>8397</v>
      </c>
      <c r="C5265" s="1" t="s">
        <v>5906</v>
      </c>
      <c r="D5265" s="1">
        <v>12</v>
      </c>
      <c r="E5265" s="1" t="s">
        <v>5909</v>
      </c>
      <c r="F5265" s="1">
        <v>2</v>
      </c>
      <c r="G5265" s="1" t="str">
        <f>F5265&amp;"/"&amp;4</f>
        <v>2/4</v>
      </c>
      <c r="H5265" s="1">
        <v>3000</v>
      </c>
      <c r="I5265" s="1">
        <v>90</v>
      </c>
      <c r="J5265" s="1">
        <v>80</v>
      </c>
      <c r="K5265" s="1" t="s">
        <v>25</v>
      </c>
      <c r="L5265" s="1" t="s">
        <v>199</v>
      </c>
      <c r="M5265" s="1">
        <v>2009</v>
      </c>
      <c r="N5265" s="1">
        <v>46.434334999999997</v>
      </c>
      <c r="O5265" s="1">
        <v>-63.803515500000003</v>
      </c>
      <c r="Q5265" s="1" t="s">
        <v>5908</v>
      </c>
      <c r="R5265" s="1" t="s">
        <v>22</v>
      </c>
    </row>
    <row r="5266" spans="1:18" hidden="1" x14ac:dyDescent="0.3">
      <c r="A5266" s="1" t="s">
        <v>5855</v>
      </c>
      <c r="B5266" s="1" t="s">
        <v>8397</v>
      </c>
      <c r="C5266" s="1" t="s">
        <v>5906</v>
      </c>
      <c r="D5266" s="1">
        <v>12</v>
      </c>
      <c r="E5266" s="1" t="s">
        <v>5910</v>
      </c>
      <c r="F5266" s="1">
        <v>3</v>
      </c>
      <c r="G5266" s="1" t="str">
        <f>F5266&amp;"/"&amp;4</f>
        <v>3/4</v>
      </c>
      <c r="H5266" s="1">
        <v>3000</v>
      </c>
      <c r="I5266" s="1">
        <v>90</v>
      </c>
      <c r="J5266" s="1">
        <v>80</v>
      </c>
      <c r="K5266" s="1" t="s">
        <v>25</v>
      </c>
      <c r="L5266" s="1" t="s">
        <v>199</v>
      </c>
      <c r="M5266" s="1">
        <v>2009</v>
      </c>
      <c r="N5266" s="1">
        <v>46.435111399999997</v>
      </c>
      <c r="O5266" s="1">
        <v>-63.8002003</v>
      </c>
      <c r="Q5266" s="1" t="s">
        <v>5908</v>
      </c>
      <c r="R5266" s="1" t="s">
        <v>22</v>
      </c>
    </row>
    <row r="5267" spans="1:18" hidden="1" x14ac:dyDescent="0.3">
      <c r="A5267" s="1" t="s">
        <v>5855</v>
      </c>
      <c r="B5267" s="1" t="s">
        <v>8397</v>
      </c>
      <c r="C5267" s="1" t="s">
        <v>5906</v>
      </c>
      <c r="D5267" s="1">
        <v>12</v>
      </c>
      <c r="E5267" s="1" t="s">
        <v>5911</v>
      </c>
      <c r="F5267" s="1">
        <v>4</v>
      </c>
      <c r="G5267" s="1" t="str">
        <f>F5267&amp;"/"&amp;4</f>
        <v>4/4</v>
      </c>
      <c r="H5267" s="1">
        <v>3000</v>
      </c>
      <c r="I5267" s="1">
        <v>90</v>
      </c>
      <c r="J5267" s="1">
        <v>80</v>
      </c>
      <c r="K5267" s="1" t="s">
        <v>25</v>
      </c>
      <c r="L5267" s="1" t="s">
        <v>199</v>
      </c>
      <c r="M5267" s="1">
        <v>2009</v>
      </c>
      <c r="N5267" s="1">
        <v>46.434039200000001</v>
      </c>
      <c r="O5267" s="1">
        <v>-63.797013800000002</v>
      </c>
      <c r="Q5267" s="1" t="s">
        <v>5908</v>
      </c>
      <c r="R5267" s="1" t="s">
        <v>22</v>
      </c>
    </row>
    <row r="5268" spans="1:18" hidden="1" x14ac:dyDescent="0.3">
      <c r="A5268" s="1" t="s">
        <v>5855</v>
      </c>
      <c r="B5268" s="1" t="s">
        <v>8397</v>
      </c>
      <c r="C5268" s="1" t="s">
        <v>5956</v>
      </c>
      <c r="D5268" s="1">
        <v>10</v>
      </c>
      <c r="E5268" s="1" t="s">
        <v>5957</v>
      </c>
      <c r="F5268" s="1">
        <v>1</v>
      </c>
      <c r="G5268" s="1" t="str">
        <f>F5268&amp;"/"&amp;5</f>
        <v>1/5</v>
      </c>
      <c r="H5268" s="1">
        <v>2000</v>
      </c>
      <c r="I5268" s="1">
        <v>93</v>
      </c>
      <c r="J5268" s="1">
        <v>80</v>
      </c>
      <c r="K5268" s="1" t="s">
        <v>5958</v>
      </c>
      <c r="L5268" s="1" t="s">
        <v>5959</v>
      </c>
      <c r="M5268" s="1">
        <v>2013</v>
      </c>
      <c r="N5268" s="1">
        <v>47.041661699999999</v>
      </c>
      <c r="O5268" s="1">
        <v>-64.011797999999999</v>
      </c>
      <c r="P5268" s="1" t="s">
        <v>8386</v>
      </c>
      <c r="Q5268" s="1" t="s">
        <v>8385</v>
      </c>
      <c r="R5268" s="1" t="s">
        <v>22</v>
      </c>
    </row>
    <row r="5269" spans="1:18" hidden="1" x14ac:dyDescent="0.3">
      <c r="A5269" s="1" t="s">
        <v>5855</v>
      </c>
      <c r="B5269" s="1" t="s">
        <v>8397</v>
      </c>
      <c r="C5269" s="1" t="s">
        <v>5956</v>
      </c>
      <c r="D5269" s="1">
        <v>10</v>
      </c>
      <c r="E5269" s="1" t="s">
        <v>5960</v>
      </c>
      <c r="F5269" s="1">
        <v>2</v>
      </c>
      <c r="G5269" s="1" t="str">
        <f>F5269&amp;"/"&amp;5</f>
        <v>2/5</v>
      </c>
      <c r="H5269" s="1">
        <v>2000</v>
      </c>
      <c r="I5269" s="1">
        <v>93</v>
      </c>
      <c r="J5269" s="1">
        <v>80</v>
      </c>
      <c r="K5269" s="1" t="s">
        <v>5958</v>
      </c>
      <c r="L5269" s="1" t="s">
        <v>5959</v>
      </c>
      <c r="M5269" s="1">
        <v>2013</v>
      </c>
      <c r="N5269" s="1">
        <v>47.038129300000001</v>
      </c>
      <c r="O5269" s="1">
        <v>-64.013722999999999</v>
      </c>
      <c r="P5269" s="1" t="s">
        <v>8386</v>
      </c>
      <c r="Q5269" s="1" t="s">
        <v>8385</v>
      </c>
      <c r="R5269" s="1" t="s">
        <v>22</v>
      </c>
    </row>
    <row r="5270" spans="1:18" hidden="1" x14ac:dyDescent="0.3">
      <c r="A5270" s="1" t="s">
        <v>5855</v>
      </c>
      <c r="B5270" s="1" t="s">
        <v>8397</v>
      </c>
      <c r="C5270" s="1" t="s">
        <v>5956</v>
      </c>
      <c r="D5270" s="1">
        <v>10</v>
      </c>
      <c r="E5270" s="1" t="s">
        <v>5961</v>
      </c>
      <c r="F5270" s="1">
        <v>3</v>
      </c>
      <c r="G5270" s="1" t="str">
        <f>F5270&amp;"/"&amp;5</f>
        <v>3/5</v>
      </c>
      <c r="H5270" s="1">
        <v>2000</v>
      </c>
      <c r="I5270" s="1">
        <v>93</v>
      </c>
      <c r="J5270" s="1">
        <v>80</v>
      </c>
      <c r="K5270" s="1" t="s">
        <v>5958</v>
      </c>
      <c r="L5270" s="1" t="s">
        <v>5959</v>
      </c>
      <c r="M5270" s="1">
        <v>2013</v>
      </c>
      <c r="N5270" s="1">
        <v>47.035900699999999</v>
      </c>
      <c r="O5270" s="1">
        <v>-64.015735000000006</v>
      </c>
      <c r="P5270" s="1" t="s">
        <v>8386</v>
      </c>
      <c r="Q5270" s="1" t="s">
        <v>8385</v>
      </c>
      <c r="R5270" s="1" t="s">
        <v>22</v>
      </c>
    </row>
    <row r="5271" spans="1:18" hidden="1" x14ac:dyDescent="0.3">
      <c r="A5271" s="1" t="s">
        <v>5855</v>
      </c>
      <c r="B5271" s="1" t="s">
        <v>8397</v>
      </c>
      <c r="C5271" s="1" t="s">
        <v>5956</v>
      </c>
      <c r="D5271" s="1">
        <v>10</v>
      </c>
      <c r="E5271" s="1" t="s">
        <v>5962</v>
      </c>
      <c r="F5271" s="1">
        <v>4</v>
      </c>
      <c r="G5271" s="1" t="str">
        <f>F5271&amp;"/"&amp;5</f>
        <v>4/5</v>
      </c>
      <c r="H5271" s="1">
        <v>2000</v>
      </c>
      <c r="I5271" s="1">
        <v>93</v>
      </c>
      <c r="J5271" s="1">
        <v>80</v>
      </c>
      <c r="K5271" s="1" t="s">
        <v>5958</v>
      </c>
      <c r="L5271" s="1" t="s">
        <v>5959</v>
      </c>
      <c r="M5271" s="1">
        <v>2013</v>
      </c>
      <c r="N5271" s="1">
        <v>47.033577800000003</v>
      </c>
      <c r="O5271" s="1">
        <v>-64.018692999999999</v>
      </c>
      <c r="P5271" s="1" t="s">
        <v>8386</v>
      </c>
      <c r="Q5271" s="1" t="s">
        <v>8385</v>
      </c>
      <c r="R5271" s="1" t="s">
        <v>22</v>
      </c>
    </row>
    <row r="5272" spans="1:18" hidden="1" x14ac:dyDescent="0.3">
      <c r="A5272" s="1" t="s">
        <v>5855</v>
      </c>
      <c r="B5272" s="1" t="s">
        <v>8397</v>
      </c>
      <c r="C5272" s="1" t="s">
        <v>5956</v>
      </c>
      <c r="D5272" s="1">
        <v>10</v>
      </c>
      <c r="E5272" s="1" t="s">
        <v>5963</v>
      </c>
      <c r="F5272" s="1">
        <v>5</v>
      </c>
      <c r="G5272" s="1" t="str">
        <f>F5272&amp;"/"&amp;5</f>
        <v>5/5</v>
      </c>
      <c r="H5272" s="1">
        <v>2000</v>
      </c>
      <c r="I5272" s="1">
        <v>93</v>
      </c>
      <c r="J5272" s="1">
        <v>80</v>
      </c>
      <c r="K5272" s="1" t="s">
        <v>5958</v>
      </c>
      <c r="L5272" s="1" t="s">
        <v>5959</v>
      </c>
      <c r="M5272" s="1">
        <v>2013</v>
      </c>
      <c r="N5272" s="1">
        <v>47.027821000000003</v>
      </c>
      <c r="O5272" s="1">
        <v>-64.014482000000001</v>
      </c>
      <c r="P5272" s="1" t="s">
        <v>8386</v>
      </c>
      <c r="Q5272" s="1" t="s">
        <v>8385</v>
      </c>
      <c r="R5272" s="1" t="s">
        <v>22</v>
      </c>
    </row>
    <row r="5273" spans="1:18" hidden="1" x14ac:dyDescent="0.3">
      <c r="A5273" s="1" t="s">
        <v>5855</v>
      </c>
      <c r="B5273" s="1" t="s">
        <v>8397</v>
      </c>
      <c r="C5273" s="1" t="s">
        <v>5894</v>
      </c>
      <c r="D5273" s="1">
        <v>99</v>
      </c>
      <c r="E5273" s="1" t="s">
        <v>5895</v>
      </c>
      <c r="F5273" s="1">
        <v>1</v>
      </c>
      <c r="G5273" s="1" t="str">
        <f t="shared" ref="G5273:G5304" si="197">F5273&amp;"/"&amp;55</f>
        <v>1/55</v>
      </c>
      <c r="H5273" s="1">
        <v>1800</v>
      </c>
      <c r="I5273" s="1">
        <v>80</v>
      </c>
      <c r="J5273" s="1">
        <v>80</v>
      </c>
      <c r="K5273" s="1" t="s">
        <v>25</v>
      </c>
      <c r="L5273" s="1" t="s">
        <v>78</v>
      </c>
      <c r="M5273" s="1">
        <v>2007</v>
      </c>
      <c r="N5273" s="1">
        <v>46.733170000000001</v>
      </c>
      <c r="O5273" s="1">
        <v>-64.372388400000006</v>
      </c>
      <c r="Q5273" s="1" t="s">
        <v>8357</v>
      </c>
      <c r="R5273" s="1" t="s">
        <v>22</v>
      </c>
    </row>
    <row r="5274" spans="1:18" hidden="1" x14ac:dyDescent="0.3">
      <c r="A5274" s="1" t="s">
        <v>5855</v>
      </c>
      <c r="B5274" s="1" t="s">
        <v>8397</v>
      </c>
      <c r="C5274" s="1" t="s">
        <v>5894</v>
      </c>
      <c r="D5274" s="1">
        <v>99</v>
      </c>
      <c r="E5274" s="1" t="s">
        <v>5896</v>
      </c>
      <c r="F5274" s="1">
        <v>2</v>
      </c>
      <c r="G5274" s="1" t="str">
        <f t="shared" si="197"/>
        <v>2/55</v>
      </c>
      <c r="H5274" s="1">
        <v>1800</v>
      </c>
      <c r="I5274" s="1">
        <v>80</v>
      </c>
      <c r="J5274" s="1">
        <v>80</v>
      </c>
      <c r="K5274" s="1" t="s">
        <v>25</v>
      </c>
      <c r="L5274" s="1" t="s">
        <v>78</v>
      </c>
      <c r="M5274" s="1">
        <v>2007</v>
      </c>
      <c r="N5274" s="1">
        <v>46.7331</v>
      </c>
      <c r="O5274" s="1">
        <v>-64.366477000000003</v>
      </c>
      <c r="Q5274" s="1" t="s">
        <v>8357</v>
      </c>
      <c r="R5274" s="1" t="s">
        <v>22</v>
      </c>
    </row>
    <row r="5275" spans="1:18" hidden="1" x14ac:dyDescent="0.3">
      <c r="A5275" s="1" t="s">
        <v>5855</v>
      </c>
      <c r="B5275" s="1" t="s">
        <v>8397</v>
      </c>
      <c r="C5275" s="1" t="s">
        <v>5894</v>
      </c>
      <c r="D5275" s="1">
        <v>99</v>
      </c>
      <c r="E5275" s="1" t="s">
        <v>5897</v>
      </c>
      <c r="F5275" s="1">
        <v>3</v>
      </c>
      <c r="G5275" s="1" t="str">
        <f t="shared" si="197"/>
        <v>3/55</v>
      </c>
      <c r="H5275" s="1">
        <v>1800</v>
      </c>
      <c r="I5275" s="1">
        <v>80</v>
      </c>
      <c r="J5275" s="1">
        <v>80</v>
      </c>
      <c r="K5275" s="1" t="s">
        <v>25</v>
      </c>
      <c r="L5275" s="1" t="s">
        <v>78</v>
      </c>
      <c r="M5275" s="1">
        <v>2007</v>
      </c>
      <c r="N5275" s="1">
        <v>46.730693700000003</v>
      </c>
      <c r="O5275" s="1">
        <v>-64.361359100000001</v>
      </c>
      <c r="Q5275" s="1" t="s">
        <v>8357</v>
      </c>
      <c r="R5275" s="1" t="s">
        <v>22</v>
      </c>
    </row>
    <row r="5276" spans="1:18" hidden="1" x14ac:dyDescent="0.3">
      <c r="A5276" s="1" t="s">
        <v>5855</v>
      </c>
      <c r="B5276" s="1" t="s">
        <v>8397</v>
      </c>
      <c r="C5276" s="1" t="s">
        <v>5894</v>
      </c>
      <c r="D5276" s="1">
        <v>99</v>
      </c>
      <c r="E5276" s="1" t="s">
        <v>5898</v>
      </c>
      <c r="F5276" s="1">
        <v>4</v>
      </c>
      <c r="G5276" s="1" t="str">
        <f t="shared" si="197"/>
        <v>4/55</v>
      </c>
      <c r="H5276" s="1">
        <v>1800</v>
      </c>
      <c r="I5276" s="1">
        <v>80</v>
      </c>
      <c r="J5276" s="1">
        <v>80</v>
      </c>
      <c r="K5276" s="1" t="s">
        <v>25</v>
      </c>
      <c r="L5276" s="1" t="s">
        <v>78</v>
      </c>
      <c r="M5276" s="1">
        <v>2007</v>
      </c>
      <c r="N5276" s="1">
        <v>46.7305834</v>
      </c>
      <c r="O5276" s="1">
        <v>-64.370390700000002</v>
      </c>
      <c r="Q5276" s="1" t="s">
        <v>8357</v>
      </c>
      <c r="R5276" s="1" t="s">
        <v>22</v>
      </c>
    </row>
    <row r="5277" spans="1:18" hidden="1" x14ac:dyDescent="0.3">
      <c r="A5277" s="1" t="s">
        <v>5855</v>
      </c>
      <c r="B5277" s="1" t="s">
        <v>8397</v>
      </c>
      <c r="C5277" s="1" t="s">
        <v>5894</v>
      </c>
      <c r="D5277" s="1">
        <v>99</v>
      </c>
      <c r="E5277" s="1" t="s">
        <v>5899</v>
      </c>
      <c r="F5277" s="1">
        <v>5</v>
      </c>
      <c r="G5277" s="1" t="str">
        <f t="shared" si="197"/>
        <v>5/55</v>
      </c>
      <c r="H5277" s="1">
        <v>1800</v>
      </c>
      <c r="I5277" s="1">
        <v>80</v>
      </c>
      <c r="J5277" s="1">
        <v>80</v>
      </c>
      <c r="K5277" s="1" t="s">
        <v>25</v>
      </c>
      <c r="L5277" s="1" t="s">
        <v>78</v>
      </c>
      <c r="M5277" s="1">
        <v>2007</v>
      </c>
      <c r="N5277" s="1">
        <v>46.729927099999998</v>
      </c>
      <c r="O5277" s="1">
        <v>-64.365424599999997</v>
      </c>
      <c r="Q5277" s="1" t="s">
        <v>8357</v>
      </c>
      <c r="R5277" s="1" t="s">
        <v>22</v>
      </c>
    </row>
    <row r="5278" spans="1:18" hidden="1" x14ac:dyDescent="0.3">
      <c r="A5278" s="1" t="s">
        <v>5855</v>
      </c>
      <c r="B5278" s="1" t="s">
        <v>8397</v>
      </c>
      <c r="C5278" s="1" t="s">
        <v>5894</v>
      </c>
      <c r="D5278" s="1">
        <v>99</v>
      </c>
      <c r="E5278" s="1" t="s">
        <v>5900</v>
      </c>
      <c r="F5278" s="1">
        <v>6</v>
      </c>
      <c r="G5278" s="1" t="str">
        <f t="shared" si="197"/>
        <v>6/55</v>
      </c>
      <c r="H5278" s="1">
        <v>1800</v>
      </c>
      <c r="I5278" s="1">
        <v>80</v>
      </c>
      <c r="J5278" s="1">
        <v>80</v>
      </c>
      <c r="K5278" s="1" t="s">
        <v>25</v>
      </c>
      <c r="L5278" s="1" t="s">
        <v>78</v>
      </c>
      <c r="M5278" s="1">
        <v>2007</v>
      </c>
      <c r="N5278" s="1">
        <v>46.719604599999997</v>
      </c>
      <c r="O5278" s="1">
        <v>-64.369337299999998</v>
      </c>
      <c r="Q5278" s="1" t="s">
        <v>8357</v>
      </c>
      <c r="R5278" s="1" t="s">
        <v>22</v>
      </c>
    </row>
    <row r="5279" spans="1:18" hidden="1" x14ac:dyDescent="0.3">
      <c r="A5279" s="1" t="s">
        <v>5855</v>
      </c>
      <c r="B5279" s="1" t="s">
        <v>8397</v>
      </c>
      <c r="C5279" s="1" t="s">
        <v>5894</v>
      </c>
      <c r="D5279" s="1">
        <v>99</v>
      </c>
      <c r="E5279" s="1" t="s">
        <v>5901</v>
      </c>
      <c r="F5279" s="1">
        <v>7</v>
      </c>
      <c r="G5279" s="1" t="str">
        <f t="shared" si="197"/>
        <v>7/55</v>
      </c>
      <c r="H5279" s="1">
        <v>1800</v>
      </c>
      <c r="I5279" s="1">
        <v>80</v>
      </c>
      <c r="J5279" s="1">
        <v>80</v>
      </c>
      <c r="K5279" s="1" t="s">
        <v>25</v>
      </c>
      <c r="L5279" s="1" t="s">
        <v>78</v>
      </c>
      <c r="M5279" s="1">
        <v>2007</v>
      </c>
      <c r="N5279" s="1">
        <v>46.711109999999998</v>
      </c>
      <c r="O5279" s="1">
        <v>-64.395304499999995</v>
      </c>
      <c r="Q5279" s="1" t="s">
        <v>8357</v>
      </c>
      <c r="R5279" s="1" t="s">
        <v>22</v>
      </c>
    </row>
    <row r="5280" spans="1:18" hidden="1" x14ac:dyDescent="0.3">
      <c r="A5280" s="1" t="s">
        <v>5855</v>
      </c>
      <c r="B5280" s="1" t="s">
        <v>8397</v>
      </c>
      <c r="C5280" s="1" t="s">
        <v>5894</v>
      </c>
      <c r="D5280" s="1">
        <v>99</v>
      </c>
      <c r="E5280" s="1" t="s">
        <v>5902</v>
      </c>
      <c r="F5280" s="1">
        <v>8</v>
      </c>
      <c r="G5280" s="1" t="str">
        <f t="shared" si="197"/>
        <v>8/55</v>
      </c>
      <c r="H5280" s="1">
        <v>1800</v>
      </c>
      <c r="I5280" s="1">
        <v>80</v>
      </c>
      <c r="J5280" s="1">
        <v>80</v>
      </c>
      <c r="K5280" s="1" t="s">
        <v>25</v>
      </c>
      <c r="L5280" s="1" t="s">
        <v>78</v>
      </c>
      <c r="M5280" s="1">
        <v>2007</v>
      </c>
      <c r="N5280" s="1">
        <v>46.710135299999997</v>
      </c>
      <c r="O5280" s="1">
        <v>-64.390304900000004</v>
      </c>
      <c r="Q5280" s="1" t="s">
        <v>8357</v>
      </c>
      <c r="R5280" s="1" t="s">
        <v>22</v>
      </c>
    </row>
    <row r="5281" spans="1:18" hidden="1" x14ac:dyDescent="0.3">
      <c r="A5281" s="1" t="s">
        <v>5855</v>
      </c>
      <c r="B5281" s="1" t="s">
        <v>8397</v>
      </c>
      <c r="C5281" s="1" t="s">
        <v>5894</v>
      </c>
      <c r="D5281" s="1">
        <v>99</v>
      </c>
      <c r="E5281" s="1" t="s">
        <v>5903</v>
      </c>
      <c r="F5281" s="1">
        <v>9</v>
      </c>
      <c r="G5281" s="1" t="str">
        <f t="shared" si="197"/>
        <v>9/55</v>
      </c>
      <c r="H5281" s="1">
        <v>1800</v>
      </c>
      <c r="I5281" s="1">
        <v>80</v>
      </c>
      <c r="J5281" s="1">
        <v>80</v>
      </c>
      <c r="K5281" s="1" t="s">
        <v>25</v>
      </c>
      <c r="L5281" s="1" t="s">
        <v>78</v>
      </c>
      <c r="M5281" s="1">
        <v>2007</v>
      </c>
      <c r="N5281" s="1">
        <v>46.710689199999997</v>
      </c>
      <c r="O5281" s="1">
        <v>-64.385939300000004</v>
      </c>
      <c r="Q5281" s="1" t="s">
        <v>8357</v>
      </c>
      <c r="R5281" s="1" t="s">
        <v>22</v>
      </c>
    </row>
    <row r="5282" spans="1:18" hidden="1" x14ac:dyDescent="0.3">
      <c r="A5282" s="1" t="s">
        <v>5855</v>
      </c>
      <c r="B5282" s="1" t="s">
        <v>8397</v>
      </c>
      <c r="C5282" s="1" t="s">
        <v>5894</v>
      </c>
      <c r="D5282" s="1">
        <v>99</v>
      </c>
      <c r="E5282" s="1" t="s">
        <v>5904</v>
      </c>
      <c r="F5282" s="1">
        <v>10</v>
      </c>
      <c r="G5282" s="1" t="str">
        <f t="shared" si="197"/>
        <v>10/55</v>
      </c>
      <c r="H5282" s="1">
        <v>1800</v>
      </c>
      <c r="I5282" s="1">
        <v>80</v>
      </c>
      <c r="J5282" s="1">
        <v>80</v>
      </c>
      <c r="K5282" s="1" t="s">
        <v>25</v>
      </c>
      <c r="L5282" s="1" t="s">
        <v>78</v>
      </c>
      <c r="M5282" s="1">
        <v>2007</v>
      </c>
      <c r="N5282" s="1">
        <v>46.7054732</v>
      </c>
      <c r="O5282" s="1">
        <v>-64.382190600000001</v>
      </c>
      <c r="Q5282" s="1" t="s">
        <v>8357</v>
      </c>
      <c r="R5282" s="1" t="s">
        <v>22</v>
      </c>
    </row>
    <row r="5283" spans="1:18" hidden="1" x14ac:dyDescent="0.3">
      <c r="A5283" s="1" t="s">
        <v>5855</v>
      </c>
      <c r="B5283" s="1" t="s">
        <v>8397</v>
      </c>
      <c r="C5283" s="1" t="s">
        <v>5894</v>
      </c>
      <c r="D5283" s="1">
        <v>99</v>
      </c>
      <c r="E5283" s="1" t="s">
        <v>5905</v>
      </c>
      <c r="F5283" s="1">
        <v>11</v>
      </c>
      <c r="G5283" s="1" t="str">
        <f t="shared" si="197"/>
        <v>11/55</v>
      </c>
      <c r="H5283" s="1">
        <v>1800</v>
      </c>
      <c r="I5283" s="1">
        <v>80</v>
      </c>
      <c r="J5283" s="1">
        <v>80</v>
      </c>
      <c r="K5283" s="1" t="s">
        <v>25</v>
      </c>
      <c r="L5283" s="1" t="s">
        <v>78</v>
      </c>
      <c r="M5283" s="1">
        <v>2007</v>
      </c>
      <c r="N5283" s="1">
        <v>46.705234500000003</v>
      </c>
      <c r="O5283" s="1">
        <v>-64.376234400000001</v>
      </c>
      <c r="Q5283" s="1" t="s">
        <v>8357</v>
      </c>
      <c r="R5283" s="1" t="s">
        <v>22</v>
      </c>
    </row>
    <row r="5284" spans="1:18" hidden="1" x14ac:dyDescent="0.3">
      <c r="A5284" s="1" t="s">
        <v>5855</v>
      </c>
      <c r="B5284" s="1" t="s">
        <v>8397</v>
      </c>
      <c r="C5284" s="1" t="s">
        <v>5894</v>
      </c>
      <c r="D5284" s="1">
        <v>99</v>
      </c>
      <c r="E5284" s="1" t="s">
        <v>5912</v>
      </c>
      <c r="F5284" s="1">
        <v>12</v>
      </c>
      <c r="G5284" s="1" t="str">
        <f t="shared" si="197"/>
        <v>12/55</v>
      </c>
      <c r="H5284" s="1">
        <v>1800</v>
      </c>
      <c r="I5284" s="1">
        <v>80</v>
      </c>
      <c r="J5284" s="1">
        <v>80</v>
      </c>
      <c r="K5284" s="1" t="s">
        <v>25</v>
      </c>
      <c r="L5284" s="1" t="s">
        <v>78</v>
      </c>
      <c r="M5284" s="1">
        <v>2009</v>
      </c>
      <c r="N5284" s="1">
        <v>46.700260999999998</v>
      </c>
      <c r="O5284" s="1">
        <v>-64.386038099999993</v>
      </c>
      <c r="Q5284" s="1" t="s">
        <v>8357</v>
      </c>
      <c r="R5284" s="1" t="s">
        <v>22</v>
      </c>
    </row>
    <row r="5285" spans="1:18" hidden="1" x14ac:dyDescent="0.3">
      <c r="A5285" s="1" t="s">
        <v>5855</v>
      </c>
      <c r="B5285" s="1" t="s">
        <v>8397</v>
      </c>
      <c r="C5285" s="1" t="s">
        <v>5894</v>
      </c>
      <c r="D5285" s="1">
        <v>99</v>
      </c>
      <c r="E5285" s="1" t="s">
        <v>5913</v>
      </c>
      <c r="F5285" s="1">
        <v>13</v>
      </c>
      <c r="G5285" s="1" t="str">
        <f t="shared" si="197"/>
        <v>13/55</v>
      </c>
      <c r="H5285" s="1">
        <v>1800</v>
      </c>
      <c r="I5285" s="1">
        <v>80</v>
      </c>
      <c r="J5285" s="1">
        <v>80</v>
      </c>
      <c r="K5285" s="1" t="s">
        <v>25</v>
      </c>
      <c r="L5285" s="1" t="s">
        <v>78</v>
      </c>
      <c r="M5285" s="1">
        <v>2009</v>
      </c>
      <c r="N5285" s="1">
        <v>46.700146099999998</v>
      </c>
      <c r="O5285" s="1">
        <v>-64.378263000000004</v>
      </c>
      <c r="Q5285" s="1" t="s">
        <v>8357</v>
      </c>
      <c r="R5285" s="1" t="s">
        <v>22</v>
      </c>
    </row>
    <row r="5286" spans="1:18" hidden="1" x14ac:dyDescent="0.3">
      <c r="A5286" s="1" t="s">
        <v>5855</v>
      </c>
      <c r="B5286" s="1" t="s">
        <v>8397</v>
      </c>
      <c r="C5286" s="1" t="s">
        <v>5894</v>
      </c>
      <c r="D5286" s="1">
        <v>99</v>
      </c>
      <c r="E5286" s="1" t="s">
        <v>5914</v>
      </c>
      <c r="F5286" s="1">
        <v>14</v>
      </c>
      <c r="G5286" s="1" t="str">
        <f t="shared" si="197"/>
        <v>14/55</v>
      </c>
      <c r="H5286" s="1">
        <v>1800</v>
      </c>
      <c r="I5286" s="1">
        <v>80</v>
      </c>
      <c r="J5286" s="1">
        <v>80</v>
      </c>
      <c r="K5286" s="1" t="s">
        <v>25</v>
      </c>
      <c r="L5286" s="1" t="s">
        <v>78</v>
      </c>
      <c r="M5286" s="1">
        <v>2009</v>
      </c>
      <c r="N5286" s="1">
        <v>46.699996499999997</v>
      </c>
      <c r="O5286" s="1">
        <v>-64.369663000000003</v>
      </c>
      <c r="Q5286" s="1" t="s">
        <v>8357</v>
      </c>
      <c r="R5286" s="1" t="s">
        <v>22</v>
      </c>
    </row>
    <row r="5287" spans="1:18" hidden="1" x14ac:dyDescent="0.3">
      <c r="A5287" s="1" t="s">
        <v>5855</v>
      </c>
      <c r="B5287" s="1" t="s">
        <v>8397</v>
      </c>
      <c r="C5287" s="1" t="s">
        <v>5894</v>
      </c>
      <c r="D5287" s="1">
        <v>99</v>
      </c>
      <c r="E5287" s="1" t="s">
        <v>5915</v>
      </c>
      <c r="F5287" s="1">
        <v>15</v>
      </c>
      <c r="G5287" s="1" t="str">
        <f t="shared" si="197"/>
        <v>15/55</v>
      </c>
      <c r="H5287" s="1">
        <v>1800</v>
      </c>
      <c r="I5287" s="1">
        <v>80</v>
      </c>
      <c r="J5287" s="1">
        <v>80</v>
      </c>
      <c r="K5287" s="1" t="s">
        <v>25</v>
      </c>
      <c r="L5287" s="1" t="s">
        <v>78</v>
      </c>
      <c r="M5287" s="1">
        <v>2009</v>
      </c>
      <c r="N5287" s="1">
        <v>46.703067400000002</v>
      </c>
      <c r="O5287" s="1">
        <v>-64.365761399999997</v>
      </c>
      <c r="Q5287" s="1" t="s">
        <v>8357</v>
      </c>
      <c r="R5287" s="1" t="s">
        <v>22</v>
      </c>
    </row>
    <row r="5288" spans="1:18" hidden="1" x14ac:dyDescent="0.3">
      <c r="A5288" s="1" t="s">
        <v>5855</v>
      </c>
      <c r="B5288" s="1" t="s">
        <v>8397</v>
      </c>
      <c r="C5288" s="1" t="s">
        <v>5894</v>
      </c>
      <c r="D5288" s="1">
        <v>99</v>
      </c>
      <c r="E5288" s="1" t="s">
        <v>5916</v>
      </c>
      <c r="F5288" s="1">
        <v>16</v>
      </c>
      <c r="G5288" s="1" t="str">
        <f t="shared" si="197"/>
        <v>16/55</v>
      </c>
      <c r="H5288" s="1">
        <v>1800</v>
      </c>
      <c r="I5288" s="1">
        <v>80</v>
      </c>
      <c r="J5288" s="1">
        <v>80</v>
      </c>
      <c r="K5288" s="1" t="s">
        <v>25</v>
      </c>
      <c r="L5288" s="1" t="s">
        <v>78</v>
      </c>
      <c r="M5288" s="1">
        <v>2009</v>
      </c>
      <c r="N5288" s="1">
        <v>46.697644199999999</v>
      </c>
      <c r="O5288" s="1">
        <v>-64.397858299999996</v>
      </c>
      <c r="Q5288" s="1" t="s">
        <v>8357</v>
      </c>
      <c r="R5288" s="1" t="s">
        <v>22</v>
      </c>
    </row>
    <row r="5289" spans="1:18" hidden="1" x14ac:dyDescent="0.3">
      <c r="A5289" s="1" t="s">
        <v>5855</v>
      </c>
      <c r="B5289" s="1" t="s">
        <v>8397</v>
      </c>
      <c r="C5289" s="1" t="s">
        <v>5894</v>
      </c>
      <c r="D5289" s="1">
        <v>99</v>
      </c>
      <c r="E5289" s="1" t="s">
        <v>5917</v>
      </c>
      <c r="F5289" s="1">
        <v>17</v>
      </c>
      <c r="G5289" s="1" t="str">
        <f t="shared" si="197"/>
        <v>17/55</v>
      </c>
      <c r="H5289" s="1">
        <v>1800</v>
      </c>
      <c r="I5289" s="1">
        <v>80</v>
      </c>
      <c r="J5289" s="1">
        <v>80</v>
      </c>
      <c r="K5289" s="1" t="s">
        <v>25</v>
      </c>
      <c r="L5289" s="1" t="s">
        <v>78</v>
      </c>
      <c r="M5289" s="1">
        <v>2009</v>
      </c>
      <c r="N5289" s="1">
        <v>46.696490300000001</v>
      </c>
      <c r="O5289" s="1">
        <v>-64.393626299999994</v>
      </c>
      <c r="Q5289" s="1" t="s">
        <v>8357</v>
      </c>
      <c r="R5289" s="1" t="s">
        <v>22</v>
      </c>
    </row>
    <row r="5290" spans="1:18" hidden="1" x14ac:dyDescent="0.3">
      <c r="A5290" s="1" t="s">
        <v>5855</v>
      </c>
      <c r="B5290" s="1" t="s">
        <v>8397</v>
      </c>
      <c r="C5290" s="1" t="s">
        <v>5894</v>
      </c>
      <c r="D5290" s="1">
        <v>99</v>
      </c>
      <c r="E5290" s="1" t="s">
        <v>5918</v>
      </c>
      <c r="F5290" s="1">
        <v>18</v>
      </c>
      <c r="G5290" s="1" t="str">
        <f t="shared" si="197"/>
        <v>18/55</v>
      </c>
      <c r="H5290" s="1">
        <v>1800</v>
      </c>
      <c r="I5290" s="1">
        <v>80</v>
      </c>
      <c r="J5290" s="1">
        <v>80</v>
      </c>
      <c r="K5290" s="1" t="s">
        <v>25</v>
      </c>
      <c r="L5290" s="1" t="s">
        <v>78</v>
      </c>
      <c r="M5290" s="1">
        <v>2009</v>
      </c>
      <c r="N5290" s="1">
        <v>46.696487400000002</v>
      </c>
      <c r="O5290" s="1">
        <v>-64.387826000000004</v>
      </c>
      <c r="Q5290" s="1" t="s">
        <v>8357</v>
      </c>
      <c r="R5290" s="1" t="s">
        <v>22</v>
      </c>
    </row>
    <row r="5291" spans="1:18" hidden="1" x14ac:dyDescent="0.3">
      <c r="A5291" s="1" t="s">
        <v>5855</v>
      </c>
      <c r="B5291" s="1" t="s">
        <v>8397</v>
      </c>
      <c r="C5291" s="1" t="s">
        <v>5894</v>
      </c>
      <c r="D5291" s="1">
        <v>99</v>
      </c>
      <c r="E5291" s="1" t="s">
        <v>5919</v>
      </c>
      <c r="F5291" s="1">
        <v>19</v>
      </c>
      <c r="G5291" s="1" t="str">
        <f t="shared" si="197"/>
        <v>19/55</v>
      </c>
      <c r="H5291" s="1">
        <v>1800</v>
      </c>
      <c r="I5291" s="1">
        <v>80</v>
      </c>
      <c r="J5291" s="1">
        <v>80</v>
      </c>
      <c r="K5291" s="1" t="s">
        <v>25</v>
      </c>
      <c r="L5291" s="1" t="s">
        <v>78</v>
      </c>
      <c r="M5291" s="1">
        <v>2009</v>
      </c>
      <c r="N5291" s="1">
        <v>46.6954396</v>
      </c>
      <c r="O5291" s="1">
        <v>-64.372373699999997</v>
      </c>
      <c r="Q5291" s="1" t="s">
        <v>8357</v>
      </c>
      <c r="R5291" s="1" t="s">
        <v>22</v>
      </c>
    </row>
    <row r="5292" spans="1:18" hidden="1" x14ac:dyDescent="0.3">
      <c r="A5292" s="1" t="s">
        <v>5855</v>
      </c>
      <c r="B5292" s="1" t="s">
        <v>8397</v>
      </c>
      <c r="C5292" s="1" t="s">
        <v>5894</v>
      </c>
      <c r="D5292" s="1">
        <v>99</v>
      </c>
      <c r="E5292" s="1" t="s">
        <v>5920</v>
      </c>
      <c r="F5292" s="1">
        <v>20</v>
      </c>
      <c r="G5292" s="1" t="str">
        <f t="shared" si="197"/>
        <v>20/55</v>
      </c>
      <c r="H5292" s="1">
        <v>1800</v>
      </c>
      <c r="I5292" s="1">
        <v>80</v>
      </c>
      <c r="J5292" s="1">
        <v>80</v>
      </c>
      <c r="K5292" s="1" t="s">
        <v>25</v>
      </c>
      <c r="L5292" s="1" t="s">
        <v>78</v>
      </c>
      <c r="M5292" s="1">
        <v>2009</v>
      </c>
      <c r="N5292" s="1">
        <v>46.696386099999998</v>
      </c>
      <c r="O5292" s="1">
        <v>-64.367195899999999</v>
      </c>
      <c r="Q5292" s="1" t="s">
        <v>8357</v>
      </c>
      <c r="R5292" s="1" t="s">
        <v>22</v>
      </c>
    </row>
    <row r="5293" spans="1:18" hidden="1" x14ac:dyDescent="0.3">
      <c r="A5293" s="1" t="s">
        <v>5855</v>
      </c>
      <c r="B5293" s="1" t="s">
        <v>8397</v>
      </c>
      <c r="C5293" s="1" t="s">
        <v>5894</v>
      </c>
      <c r="D5293" s="1">
        <v>99</v>
      </c>
      <c r="E5293" s="1" t="s">
        <v>5921</v>
      </c>
      <c r="F5293" s="1">
        <v>21</v>
      </c>
      <c r="G5293" s="1" t="str">
        <f t="shared" si="197"/>
        <v>21/55</v>
      </c>
      <c r="H5293" s="1">
        <v>1800</v>
      </c>
      <c r="I5293" s="1">
        <v>80</v>
      </c>
      <c r="J5293" s="1">
        <v>80</v>
      </c>
      <c r="K5293" s="1" t="s">
        <v>25</v>
      </c>
      <c r="L5293" s="1" t="s">
        <v>78</v>
      </c>
      <c r="M5293" s="1">
        <v>2009</v>
      </c>
      <c r="N5293" s="1">
        <v>46.694167499999999</v>
      </c>
      <c r="O5293" s="1">
        <v>-64.400816199999994</v>
      </c>
      <c r="Q5293" s="1" t="s">
        <v>8357</v>
      </c>
      <c r="R5293" s="1" t="s">
        <v>22</v>
      </c>
    </row>
    <row r="5294" spans="1:18" hidden="1" x14ac:dyDescent="0.3">
      <c r="A5294" s="1" t="s">
        <v>5855</v>
      </c>
      <c r="B5294" s="1" t="s">
        <v>8397</v>
      </c>
      <c r="C5294" s="1" t="s">
        <v>5894</v>
      </c>
      <c r="D5294" s="1">
        <v>99</v>
      </c>
      <c r="E5294" s="1" t="s">
        <v>5922</v>
      </c>
      <c r="F5294" s="1">
        <v>22</v>
      </c>
      <c r="G5294" s="1" t="str">
        <f t="shared" si="197"/>
        <v>22/55</v>
      </c>
      <c r="H5294" s="1">
        <v>1800</v>
      </c>
      <c r="I5294" s="1">
        <v>80</v>
      </c>
      <c r="J5294" s="1">
        <v>80</v>
      </c>
      <c r="K5294" s="1" t="s">
        <v>25</v>
      </c>
      <c r="L5294" s="1" t="s">
        <v>78</v>
      </c>
      <c r="M5294" s="1">
        <v>2009</v>
      </c>
      <c r="N5294" s="1">
        <v>46.692181300000001</v>
      </c>
      <c r="O5294" s="1">
        <v>-64.364976499999997</v>
      </c>
      <c r="Q5294" s="1" t="s">
        <v>8357</v>
      </c>
      <c r="R5294" s="1" t="s">
        <v>22</v>
      </c>
    </row>
    <row r="5295" spans="1:18" hidden="1" x14ac:dyDescent="0.3">
      <c r="A5295" s="1" t="s">
        <v>5855</v>
      </c>
      <c r="B5295" s="1" t="s">
        <v>8397</v>
      </c>
      <c r="C5295" s="1" t="s">
        <v>5894</v>
      </c>
      <c r="D5295" s="1">
        <v>99</v>
      </c>
      <c r="E5295" s="1" t="s">
        <v>5923</v>
      </c>
      <c r="F5295" s="1">
        <v>23</v>
      </c>
      <c r="G5295" s="1" t="str">
        <f t="shared" si="197"/>
        <v>23/55</v>
      </c>
      <c r="H5295" s="1">
        <v>1800</v>
      </c>
      <c r="I5295" s="1">
        <v>80</v>
      </c>
      <c r="J5295" s="1">
        <v>80</v>
      </c>
      <c r="K5295" s="1" t="s">
        <v>25</v>
      </c>
      <c r="L5295" s="1" t="s">
        <v>78</v>
      </c>
      <c r="M5295" s="1">
        <v>2009</v>
      </c>
      <c r="N5295" s="1">
        <v>46.690721799999999</v>
      </c>
      <c r="O5295" s="1">
        <v>-64.399780100000001</v>
      </c>
      <c r="Q5295" s="1" t="s">
        <v>8357</v>
      </c>
      <c r="R5295" s="1" t="s">
        <v>22</v>
      </c>
    </row>
    <row r="5296" spans="1:18" hidden="1" x14ac:dyDescent="0.3">
      <c r="A5296" s="1" t="s">
        <v>5855</v>
      </c>
      <c r="B5296" s="1" t="s">
        <v>8397</v>
      </c>
      <c r="C5296" s="1" t="s">
        <v>5894</v>
      </c>
      <c r="D5296" s="1">
        <v>99</v>
      </c>
      <c r="E5296" s="1" t="s">
        <v>5924</v>
      </c>
      <c r="F5296" s="1">
        <v>24</v>
      </c>
      <c r="G5296" s="1" t="str">
        <f t="shared" si="197"/>
        <v>24/55</v>
      </c>
      <c r="H5296" s="1">
        <v>1800</v>
      </c>
      <c r="I5296" s="1">
        <v>80</v>
      </c>
      <c r="J5296" s="1">
        <v>80</v>
      </c>
      <c r="K5296" s="1" t="s">
        <v>25</v>
      </c>
      <c r="L5296" s="1" t="s">
        <v>78</v>
      </c>
      <c r="M5296" s="1">
        <v>2009</v>
      </c>
      <c r="N5296" s="1">
        <v>46.691184900000003</v>
      </c>
      <c r="O5296" s="1">
        <v>-64.389744399999998</v>
      </c>
      <c r="Q5296" s="1" t="s">
        <v>8357</v>
      </c>
      <c r="R5296" s="1" t="s">
        <v>22</v>
      </c>
    </row>
    <row r="5297" spans="1:18" hidden="1" x14ac:dyDescent="0.3">
      <c r="A5297" s="1" t="s">
        <v>5855</v>
      </c>
      <c r="B5297" s="1" t="s">
        <v>8397</v>
      </c>
      <c r="C5297" s="1" t="s">
        <v>5894</v>
      </c>
      <c r="D5297" s="1">
        <v>99</v>
      </c>
      <c r="E5297" s="1" t="s">
        <v>5925</v>
      </c>
      <c r="F5297" s="1">
        <v>25</v>
      </c>
      <c r="G5297" s="1" t="str">
        <f t="shared" si="197"/>
        <v>25/55</v>
      </c>
      <c r="H5297" s="1">
        <v>1800</v>
      </c>
      <c r="I5297" s="1">
        <v>80</v>
      </c>
      <c r="J5297" s="1">
        <v>80</v>
      </c>
      <c r="K5297" s="1" t="s">
        <v>25</v>
      </c>
      <c r="L5297" s="1" t="s">
        <v>78</v>
      </c>
      <c r="M5297" s="1">
        <v>2009</v>
      </c>
      <c r="N5297" s="1">
        <v>46.687731599999999</v>
      </c>
      <c r="O5297" s="1">
        <v>-64.400794899999994</v>
      </c>
      <c r="Q5297" s="1" t="s">
        <v>8357</v>
      </c>
      <c r="R5297" s="1" t="s">
        <v>22</v>
      </c>
    </row>
    <row r="5298" spans="1:18" hidden="1" x14ac:dyDescent="0.3">
      <c r="A5298" s="1" t="s">
        <v>5855</v>
      </c>
      <c r="B5298" s="1" t="s">
        <v>8397</v>
      </c>
      <c r="C5298" s="1" t="s">
        <v>5894</v>
      </c>
      <c r="D5298" s="1">
        <v>99</v>
      </c>
      <c r="E5298" s="1" t="s">
        <v>5926</v>
      </c>
      <c r="F5298" s="1">
        <v>26</v>
      </c>
      <c r="G5298" s="1" t="str">
        <f t="shared" si="197"/>
        <v>26/55</v>
      </c>
      <c r="H5298" s="1">
        <v>1800</v>
      </c>
      <c r="I5298" s="1">
        <v>80</v>
      </c>
      <c r="J5298" s="1">
        <v>80</v>
      </c>
      <c r="K5298" s="1" t="s">
        <v>25</v>
      </c>
      <c r="L5298" s="1" t="s">
        <v>78</v>
      </c>
      <c r="M5298" s="1">
        <v>2009</v>
      </c>
      <c r="N5298" s="1">
        <v>46.688886799999999</v>
      </c>
      <c r="O5298" s="1">
        <v>-64.3916234</v>
      </c>
      <c r="Q5298" s="1" t="s">
        <v>8357</v>
      </c>
      <c r="R5298" s="1" t="s">
        <v>22</v>
      </c>
    </row>
    <row r="5299" spans="1:18" hidden="1" x14ac:dyDescent="0.3">
      <c r="A5299" s="1" t="s">
        <v>5855</v>
      </c>
      <c r="B5299" s="1" t="s">
        <v>8397</v>
      </c>
      <c r="C5299" s="1" t="s">
        <v>5894</v>
      </c>
      <c r="D5299" s="1">
        <v>99</v>
      </c>
      <c r="E5299" s="1" t="s">
        <v>5927</v>
      </c>
      <c r="F5299" s="1">
        <v>27</v>
      </c>
      <c r="G5299" s="1" t="str">
        <f t="shared" si="197"/>
        <v>27/55</v>
      </c>
      <c r="H5299" s="1">
        <v>1800</v>
      </c>
      <c r="I5299" s="1">
        <v>80</v>
      </c>
      <c r="J5299" s="1">
        <v>80</v>
      </c>
      <c r="K5299" s="1" t="s">
        <v>25</v>
      </c>
      <c r="L5299" s="1" t="s">
        <v>78</v>
      </c>
      <c r="M5299" s="1">
        <v>2009</v>
      </c>
      <c r="N5299" s="1">
        <v>46.686476999999996</v>
      </c>
      <c r="O5299" s="1">
        <v>-64.385570799999996</v>
      </c>
      <c r="Q5299" s="1" t="s">
        <v>8357</v>
      </c>
      <c r="R5299" s="1" t="s">
        <v>22</v>
      </c>
    </row>
    <row r="5300" spans="1:18" hidden="1" x14ac:dyDescent="0.3">
      <c r="A5300" s="1" t="s">
        <v>5855</v>
      </c>
      <c r="B5300" s="1" t="s">
        <v>8397</v>
      </c>
      <c r="C5300" s="1" t="s">
        <v>5894</v>
      </c>
      <c r="D5300" s="1">
        <v>99</v>
      </c>
      <c r="E5300" s="1" t="s">
        <v>5928</v>
      </c>
      <c r="F5300" s="1">
        <v>28</v>
      </c>
      <c r="G5300" s="1" t="str">
        <f t="shared" si="197"/>
        <v>28/55</v>
      </c>
      <c r="H5300" s="1">
        <v>1800</v>
      </c>
      <c r="I5300" s="1">
        <v>80</v>
      </c>
      <c r="J5300" s="1">
        <v>80</v>
      </c>
      <c r="K5300" s="1" t="s">
        <v>25</v>
      </c>
      <c r="L5300" s="1" t="s">
        <v>78</v>
      </c>
      <c r="M5300" s="1">
        <v>2009</v>
      </c>
      <c r="N5300" s="1">
        <v>46.688131200000001</v>
      </c>
      <c r="O5300" s="1">
        <v>-64.380312500000002</v>
      </c>
      <c r="Q5300" s="1" t="s">
        <v>8357</v>
      </c>
      <c r="R5300" s="1" t="s">
        <v>22</v>
      </c>
    </row>
    <row r="5301" spans="1:18" hidden="1" x14ac:dyDescent="0.3">
      <c r="A5301" s="1" t="s">
        <v>5855</v>
      </c>
      <c r="B5301" s="1" t="s">
        <v>8397</v>
      </c>
      <c r="C5301" s="1" t="s">
        <v>5894</v>
      </c>
      <c r="D5301" s="1">
        <v>99</v>
      </c>
      <c r="E5301" s="1" t="s">
        <v>5929</v>
      </c>
      <c r="F5301" s="1">
        <v>29</v>
      </c>
      <c r="G5301" s="1" t="str">
        <f t="shared" si="197"/>
        <v>29/55</v>
      </c>
      <c r="H5301" s="1">
        <v>1800</v>
      </c>
      <c r="I5301" s="1">
        <v>80</v>
      </c>
      <c r="J5301" s="1">
        <v>80</v>
      </c>
      <c r="K5301" s="1" t="s">
        <v>25</v>
      </c>
      <c r="L5301" s="1" t="s">
        <v>78</v>
      </c>
      <c r="M5301" s="1">
        <v>2009</v>
      </c>
      <c r="N5301" s="1">
        <v>46.688701299999998</v>
      </c>
      <c r="O5301" s="1">
        <v>-64.363743099999994</v>
      </c>
      <c r="Q5301" s="1" t="s">
        <v>8357</v>
      </c>
      <c r="R5301" s="1" t="s">
        <v>22</v>
      </c>
    </row>
    <row r="5302" spans="1:18" hidden="1" x14ac:dyDescent="0.3">
      <c r="A5302" s="1" t="s">
        <v>5855</v>
      </c>
      <c r="B5302" s="1" t="s">
        <v>8397</v>
      </c>
      <c r="C5302" s="1" t="s">
        <v>5894</v>
      </c>
      <c r="D5302" s="1">
        <v>99</v>
      </c>
      <c r="E5302" s="1" t="s">
        <v>5930</v>
      </c>
      <c r="F5302" s="1">
        <v>30</v>
      </c>
      <c r="G5302" s="1" t="str">
        <f t="shared" si="197"/>
        <v>30/55</v>
      </c>
      <c r="H5302" s="1">
        <v>1800</v>
      </c>
      <c r="I5302" s="1">
        <v>80</v>
      </c>
      <c r="J5302" s="1">
        <v>80</v>
      </c>
      <c r="K5302" s="1" t="s">
        <v>25</v>
      </c>
      <c r="L5302" s="1" t="s">
        <v>78</v>
      </c>
      <c r="M5302" s="1">
        <v>2009</v>
      </c>
      <c r="N5302" s="1">
        <v>46.681073499999997</v>
      </c>
      <c r="O5302" s="1">
        <v>-64.402486100000004</v>
      </c>
      <c r="Q5302" s="1" t="s">
        <v>8357</v>
      </c>
      <c r="R5302" s="1" t="s">
        <v>22</v>
      </c>
    </row>
    <row r="5303" spans="1:18" hidden="1" x14ac:dyDescent="0.3">
      <c r="A5303" s="1" t="s">
        <v>5855</v>
      </c>
      <c r="B5303" s="1" t="s">
        <v>8397</v>
      </c>
      <c r="C5303" s="1" t="s">
        <v>5894</v>
      </c>
      <c r="D5303" s="1">
        <v>99</v>
      </c>
      <c r="E5303" s="1" t="s">
        <v>5931</v>
      </c>
      <c r="F5303" s="1">
        <v>31</v>
      </c>
      <c r="G5303" s="1" t="str">
        <f t="shared" si="197"/>
        <v>31/55</v>
      </c>
      <c r="H5303" s="1">
        <v>1800</v>
      </c>
      <c r="I5303" s="1">
        <v>80</v>
      </c>
      <c r="J5303" s="1">
        <v>80</v>
      </c>
      <c r="K5303" s="1" t="s">
        <v>25</v>
      </c>
      <c r="L5303" s="1" t="s">
        <v>78</v>
      </c>
      <c r="M5303" s="1">
        <v>2009</v>
      </c>
      <c r="N5303" s="1">
        <v>46.682253899999999</v>
      </c>
      <c r="O5303" s="1">
        <v>-64.395804900000002</v>
      </c>
      <c r="Q5303" s="1" t="s">
        <v>8357</v>
      </c>
      <c r="R5303" s="1" t="s">
        <v>22</v>
      </c>
    </row>
    <row r="5304" spans="1:18" hidden="1" x14ac:dyDescent="0.3">
      <c r="A5304" s="1" t="s">
        <v>5855</v>
      </c>
      <c r="B5304" s="1" t="s">
        <v>8397</v>
      </c>
      <c r="C5304" s="1" t="s">
        <v>5894</v>
      </c>
      <c r="D5304" s="1">
        <v>99</v>
      </c>
      <c r="E5304" s="1" t="s">
        <v>5932</v>
      </c>
      <c r="F5304" s="1">
        <v>32</v>
      </c>
      <c r="G5304" s="1" t="str">
        <f t="shared" si="197"/>
        <v>32/55</v>
      </c>
      <c r="H5304" s="1">
        <v>1800</v>
      </c>
      <c r="I5304" s="1">
        <v>80</v>
      </c>
      <c r="J5304" s="1">
        <v>80</v>
      </c>
      <c r="K5304" s="1" t="s">
        <v>25</v>
      </c>
      <c r="L5304" s="1" t="s">
        <v>78</v>
      </c>
      <c r="M5304" s="1">
        <v>2009</v>
      </c>
      <c r="N5304" s="1">
        <v>46.6740189</v>
      </c>
      <c r="O5304" s="1">
        <v>-64.401224499999998</v>
      </c>
      <c r="Q5304" s="1" t="s">
        <v>8357</v>
      </c>
      <c r="R5304" s="1" t="s">
        <v>22</v>
      </c>
    </row>
    <row r="5305" spans="1:18" hidden="1" x14ac:dyDescent="0.3">
      <c r="A5305" s="1" t="s">
        <v>5855</v>
      </c>
      <c r="B5305" s="1" t="s">
        <v>8397</v>
      </c>
      <c r="C5305" s="1" t="s">
        <v>5894</v>
      </c>
      <c r="D5305" s="1">
        <v>99</v>
      </c>
      <c r="E5305" s="1" t="s">
        <v>5933</v>
      </c>
      <c r="F5305" s="1">
        <v>33</v>
      </c>
      <c r="G5305" s="1" t="str">
        <f t="shared" ref="G5305:G5327" si="198">F5305&amp;"/"&amp;55</f>
        <v>33/55</v>
      </c>
      <c r="H5305" s="1">
        <v>1800</v>
      </c>
      <c r="I5305" s="1">
        <v>80</v>
      </c>
      <c r="J5305" s="1">
        <v>80</v>
      </c>
      <c r="K5305" s="1" t="s">
        <v>25</v>
      </c>
      <c r="L5305" s="1" t="s">
        <v>78</v>
      </c>
      <c r="M5305" s="1">
        <v>2009</v>
      </c>
      <c r="N5305" s="1">
        <v>46.671771100000001</v>
      </c>
      <c r="O5305" s="1">
        <v>-64.4037747</v>
      </c>
      <c r="Q5305" s="1" t="s">
        <v>8357</v>
      </c>
      <c r="R5305" s="1" t="s">
        <v>22</v>
      </c>
    </row>
    <row r="5306" spans="1:18" hidden="1" x14ac:dyDescent="0.3">
      <c r="A5306" s="1" t="s">
        <v>5855</v>
      </c>
      <c r="B5306" s="1" t="s">
        <v>8397</v>
      </c>
      <c r="C5306" s="1" t="s">
        <v>5894</v>
      </c>
      <c r="D5306" s="1">
        <v>99</v>
      </c>
      <c r="E5306" s="1" t="s">
        <v>5934</v>
      </c>
      <c r="F5306" s="1">
        <v>34</v>
      </c>
      <c r="G5306" s="1" t="str">
        <f t="shared" si="198"/>
        <v>34/55</v>
      </c>
      <c r="H5306" s="1">
        <v>1800</v>
      </c>
      <c r="I5306" s="1">
        <v>80</v>
      </c>
      <c r="J5306" s="1">
        <v>80</v>
      </c>
      <c r="K5306" s="1" t="s">
        <v>25</v>
      </c>
      <c r="L5306" s="1" t="s">
        <v>78</v>
      </c>
      <c r="M5306" s="1">
        <v>2009</v>
      </c>
      <c r="N5306" s="1">
        <v>46.672098699999999</v>
      </c>
      <c r="O5306" s="1">
        <v>-64.398367399999998</v>
      </c>
      <c r="Q5306" s="1" t="s">
        <v>8357</v>
      </c>
      <c r="R5306" s="1" t="s">
        <v>22</v>
      </c>
    </row>
    <row r="5307" spans="1:18" hidden="1" x14ac:dyDescent="0.3">
      <c r="A5307" s="1" t="s">
        <v>5855</v>
      </c>
      <c r="B5307" s="1" t="s">
        <v>8397</v>
      </c>
      <c r="C5307" s="1" t="s">
        <v>5894</v>
      </c>
      <c r="D5307" s="1">
        <v>99</v>
      </c>
      <c r="E5307" s="1" t="s">
        <v>5935</v>
      </c>
      <c r="F5307" s="1">
        <v>35</v>
      </c>
      <c r="G5307" s="1" t="str">
        <f t="shared" si="198"/>
        <v>35/55</v>
      </c>
      <c r="H5307" s="1">
        <v>1800</v>
      </c>
      <c r="I5307" s="1">
        <v>80</v>
      </c>
      <c r="J5307" s="1">
        <v>80</v>
      </c>
      <c r="K5307" s="1" t="s">
        <v>25</v>
      </c>
      <c r="L5307" s="1" t="s">
        <v>78</v>
      </c>
      <c r="M5307" s="1">
        <v>2009</v>
      </c>
      <c r="N5307" s="1">
        <v>46.672796499999997</v>
      </c>
      <c r="O5307" s="1">
        <v>-64.3943175</v>
      </c>
      <c r="Q5307" s="1" t="s">
        <v>8357</v>
      </c>
      <c r="R5307" s="1" t="s">
        <v>22</v>
      </c>
    </row>
    <row r="5308" spans="1:18" hidden="1" x14ac:dyDescent="0.3">
      <c r="A5308" s="1" t="s">
        <v>5855</v>
      </c>
      <c r="B5308" s="1" t="s">
        <v>8397</v>
      </c>
      <c r="C5308" s="1" t="s">
        <v>5894</v>
      </c>
      <c r="D5308" s="1">
        <v>99</v>
      </c>
      <c r="E5308" s="1" t="s">
        <v>5936</v>
      </c>
      <c r="F5308" s="1">
        <v>36</v>
      </c>
      <c r="G5308" s="1" t="str">
        <f t="shared" si="198"/>
        <v>36/55</v>
      </c>
      <c r="H5308" s="1">
        <v>1800</v>
      </c>
      <c r="I5308" s="1">
        <v>80</v>
      </c>
      <c r="J5308" s="1">
        <v>80</v>
      </c>
      <c r="K5308" s="1" t="s">
        <v>25</v>
      </c>
      <c r="L5308" s="1" t="s">
        <v>78</v>
      </c>
      <c r="M5308" s="1">
        <v>2009</v>
      </c>
      <c r="N5308" s="1">
        <v>46.674077799999999</v>
      </c>
      <c r="O5308" s="1">
        <v>-64.387928799999997</v>
      </c>
      <c r="Q5308" s="1" t="s">
        <v>8357</v>
      </c>
      <c r="R5308" s="1" t="s">
        <v>22</v>
      </c>
    </row>
    <row r="5309" spans="1:18" hidden="1" x14ac:dyDescent="0.3">
      <c r="A5309" s="1" t="s">
        <v>5855</v>
      </c>
      <c r="B5309" s="1" t="s">
        <v>8397</v>
      </c>
      <c r="C5309" s="1" t="s">
        <v>5894</v>
      </c>
      <c r="D5309" s="1">
        <v>99</v>
      </c>
      <c r="E5309" s="1" t="s">
        <v>5937</v>
      </c>
      <c r="F5309" s="1">
        <v>37</v>
      </c>
      <c r="G5309" s="1" t="str">
        <f t="shared" si="198"/>
        <v>37/55</v>
      </c>
      <c r="H5309" s="1">
        <v>1800</v>
      </c>
      <c r="I5309" s="1">
        <v>80</v>
      </c>
      <c r="J5309" s="1">
        <v>80</v>
      </c>
      <c r="K5309" s="1" t="s">
        <v>25</v>
      </c>
      <c r="L5309" s="1" t="s">
        <v>78</v>
      </c>
      <c r="M5309" s="1">
        <v>2009</v>
      </c>
      <c r="N5309" s="1">
        <v>46.6686385</v>
      </c>
      <c r="O5309" s="1">
        <v>-64.403190899999998</v>
      </c>
      <c r="Q5309" s="1" t="s">
        <v>8357</v>
      </c>
      <c r="R5309" s="1" t="s">
        <v>22</v>
      </c>
    </row>
    <row r="5310" spans="1:18" hidden="1" x14ac:dyDescent="0.3">
      <c r="A5310" s="1" t="s">
        <v>5855</v>
      </c>
      <c r="B5310" s="1" t="s">
        <v>8397</v>
      </c>
      <c r="C5310" s="1" t="s">
        <v>5894</v>
      </c>
      <c r="D5310" s="1">
        <v>99</v>
      </c>
      <c r="E5310" s="1" t="s">
        <v>5938</v>
      </c>
      <c r="F5310" s="1">
        <v>38</v>
      </c>
      <c r="G5310" s="1" t="str">
        <f t="shared" si="198"/>
        <v>38/55</v>
      </c>
      <c r="H5310" s="1">
        <v>1800</v>
      </c>
      <c r="I5310" s="1">
        <v>80</v>
      </c>
      <c r="J5310" s="1">
        <v>80</v>
      </c>
      <c r="K5310" s="1" t="s">
        <v>25</v>
      </c>
      <c r="L5310" s="1" t="s">
        <v>78</v>
      </c>
      <c r="M5310" s="1">
        <v>2009</v>
      </c>
      <c r="N5310" s="1">
        <v>46.669349699999998</v>
      </c>
      <c r="O5310" s="1">
        <v>-64.399190099999998</v>
      </c>
      <c r="Q5310" s="1" t="s">
        <v>8357</v>
      </c>
      <c r="R5310" s="1" t="s">
        <v>22</v>
      </c>
    </row>
    <row r="5311" spans="1:18" hidden="1" x14ac:dyDescent="0.3">
      <c r="A5311" s="1" t="s">
        <v>5855</v>
      </c>
      <c r="B5311" s="1" t="s">
        <v>8397</v>
      </c>
      <c r="C5311" s="1" t="s">
        <v>5894</v>
      </c>
      <c r="D5311" s="1">
        <v>99</v>
      </c>
      <c r="E5311" s="1" t="s">
        <v>5939</v>
      </c>
      <c r="F5311" s="1">
        <v>39</v>
      </c>
      <c r="G5311" s="1" t="str">
        <f t="shared" si="198"/>
        <v>39/55</v>
      </c>
      <c r="H5311" s="1">
        <v>1800</v>
      </c>
      <c r="I5311" s="1">
        <v>80</v>
      </c>
      <c r="J5311" s="1">
        <v>80</v>
      </c>
      <c r="K5311" s="1" t="s">
        <v>25</v>
      </c>
      <c r="L5311" s="1" t="s">
        <v>78</v>
      </c>
      <c r="M5311" s="1">
        <v>2009</v>
      </c>
      <c r="N5311" s="1">
        <v>46.671465900000001</v>
      </c>
      <c r="O5311" s="1">
        <v>-64.384103100000004</v>
      </c>
      <c r="Q5311" s="1" t="s">
        <v>8357</v>
      </c>
      <c r="R5311" s="1" t="s">
        <v>22</v>
      </c>
    </row>
    <row r="5312" spans="1:18" hidden="1" x14ac:dyDescent="0.3">
      <c r="A5312" s="1" t="s">
        <v>5855</v>
      </c>
      <c r="B5312" s="1" t="s">
        <v>8397</v>
      </c>
      <c r="C5312" s="1" t="s">
        <v>5894</v>
      </c>
      <c r="D5312" s="1">
        <v>99</v>
      </c>
      <c r="E5312" s="1" t="s">
        <v>5940</v>
      </c>
      <c r="F5312" s="1">
        <v>40</v>
      </c>
      <c r="G5312" s="1" t="str">
        <f t="shared" si="198"/>
        <v>40/55</v>
      </c>
      <c r="H5312" s="1">
        <v>1800</v>
      </c>
      <c r="I5312" s="1">
        <v>80</v>
      </c>
      <c r="J5312" s="1">
        <v>80</v>
      </c>
      <c r="K5312" s="1" t="s">
        <v>25</v>
      </c>
      <c r="L5312" s="1" t="s">
        <v>78</v>
      </c>
      <c r="M5312" s="1">
        <v>2009</v>
      </c>
      <c r="N5312" s="1">
        <v>46.665768700000001</v>
      </c>
      <c r="O5312" s="1">
        <v>-64.400897000000001</v>
      </c>
      <c r="Q5312" s="1" t="s">
        <v>8357</v>
      </c>
      <c r="R5312" s="1" t="s">
        <v>22</v>
      </c>
    </row>
    <row r="5313" spans="1:18" hidden="1" x14ac:dyDescent="0.3">
      <c r="A5313" s="1" t="s">
        <v>5855</v>
      </c>
      <c r="B5313" s="1" t="s">
        <v>8397</v>
      </c>
      <c r="C5313" s="1" t="s">
        <v>5894</v>
      </c>
      <c r="D5313" s="1">
        <v>99</v>
      </c>
      <c r="E5313" s="1" t="s">
        <v>5941</v>
      </c>
      <c r="F5313" s="1">
        <v>41</v>
      </c>
      <c r="G5313" s="1" t="str">
        <f t="shared" si="198"/>
        <v>41/55</v>
      </c>
      <c r="H5313" s="1">
        <v>1800</v>
      </c>
      <c r="I5313" s="1">
        <v>80</v>
      </c>
      <c r="J5313" s="1">
        <v>80</v>
      </c>
      <c r="K5313" s="1" t="s">
        <v>25</v>
      </c>
      <c r="L5313" s="1" t="s">
        <v>78</v>
      </c>
      <c r="M5313" s="1">
        <v>2009</v>
      </c>
      <c r="N5313" s="1">
        <v>46.6665323</v>
      </c>
      <c r="O5313" s="1">
        <v>-64.396910399999996</v>
      </c>
      <c r="Q5313" s="1" t="s">
        <v>8357</v>
      </c>
      <c r="R5313" s="1" t="s">
        <v>22</v>
      </c>
    </row>
    <row r="5314" spans="1:18" hidden="1" x14ac:dyDescent="0.3">
      <c r="A5314" s="1" t="s">
        <v>5855</v>
      </c>
      <c r="B5314" s="1" t="s">
        <v>8397</v>
      </c>
      <c r="C5314" s="1" t="s">
        <v>5894</v>
      </c>
      <c r="D5314" s="1">
        <v>99</v>
      </c>
      <c r="E5314" s="1" t="s">
        <v>5942</v>
      </c>
      <c r="F5314" s="1">
        <v>42</v>
      </c>
      <c r="G5314" s="1" t="str">
        <f t="shared" si="198"/>
        <v>42/55</v>
      </c>
      <c r="H5314" s="1">
        <v>1800</v>
      </c>
      <c r="I5314" s="1">
        <v>80</v>
      </c>
      <c r="J5314" s="1">
        <v>80</v>
      </c>
      <c r="K5314" s="1" t="s">
        <v>25</v>
      </c>
      <c r="L5314" s="1" t="s">
        <v>78</v>
      </c>
      <c r="M5314" s="1">
        <v>2009</v>
      </c>
      <c r="N5314" s="1">
        <v>46.6628398</v>
      </c>
      <c r="O5314" s="1">
        <v>-64.398806399999998</v>
      </c>
      <c r="Q5314" s="1" t="s">
        <v>8357</v>
      </c>
      <c r="R5314" s="1" t="s">
        <v>22</v>
      </c>
    </row>
    <row r="5315" spans="1:18" hidden="1" x14ac:dyDescent="0.3">
      <c r="A5315" s="1" t="s">
        <v>5855</v>
      </c>
      <c r="B5315" s="1" t="s">
        <v>8397</v>
      </c>
      <c r="C5315" s="1" t="s">
        <v>5894</v>
      </c>
      <c r="D5315" s="1">
        <v>99</v>
      </c>
      <c r="E5315" s="1" t="s">
        <v>5943</v>
      </c>
      <c r="F5315" s="1">
        <v>43</v>
      </c>
      <c r="G5315" s="1" t="str">
        <f t="shared" si="198"/>
        <v>43/55</v>
      </c>
      <c r="H5315" s="1">
        <v>1800</v>
      </c>
      <c r="I5315" s="1">
        <v>80</v>
      </c>
      <c r="J5315" s="1">
        <v>80</v>
      </c>
      <c r="K5315" s="1" t="s">
        <v>25</v>
      </c>
      <c r="L5315" s="1" t="s">
        <v>78</v>
      </c>
      <c r="M5315" s="1">
        <v>2009</v>
      </c>
      <c r="N5315" s="1">
        <v>46.663672099999999</v>
      </c>
      <c r="O5315" s="1">
        <v>-64.394264699999994</v>
      </c>
      <c r="Q5315" s="1" t="s">
        <v>8357</v>
      </c>
      <c r="R5315" s="1" t="s">
        <v>22</v>
      </c>
    </row>
    <row r="5316" spans="1:18" hidden="1" x14ac:dyDescent="0.3">
      <c r="A5316" s="1" t="s">
        <v>5855</v>
      </c>
      <c r="B5316" s="1" t="s">
        <v>8397</v>
      </c>
      <c r="C5316" s="1" t="s">
        <v>5894</v>
      </c>
      <c r="D5316" s="1">
        <v>99</v>
      </c>
      <c r="E5316" s="1" t="s">
        <v>5944</v>
      </c>
      <c r="F5316" s="1">
        <v>44</v>
      </c>
      <c r="G5316" s="1" t="str">
        <f t="shared" si="198"/>
        <v>44/55</v>
      </c>
      <c r="H5316" s="1">
        <v>1800</v>
      </c>
      <c r="I5316" s="1">
        <v>80</v>
      </c>
      <c r="J5316" s="1">
        <v>80</v>
      </c>
      <c r="K5316" s="1" t="s">
        <v>25</v>
      </c>
      <c r="L5316" s="1" t="s">
        <v>78</v>
      </c>
      <c r="M5316" s="1">
        <v>2009</v>
      </c>
      <c r="N5316" s="1">
        <v>46.660808400000001</v>
      </c>
      <c r="O5316" s="1">
        <v>-64.396722100000005</v>
      </c>
      <c r="Q5316" s="1" t="s">
        <v>8357</v>
      </c>
      <c r="R5316" s="1" t="s">
        <v>22</v>
      </c>
    </row>
    <row r="5317" spans="1:18" hidden="1" x14ac:dyDescent="0.3">
      <c r="A5317" s="1" t="s">
        <v>5855</v>
      </c>
      <c r="B5317" s="1" t="s">
        <v>8397</v>
      </c>
      <c r="C5317" s="1" t="s">
        <v>5894</v>
      </c>
      <c r="D5317" s="1">
        <v>99</v>
      </c>
      <c r="E5317" s="1" t="s">
        <v>5945</v>
      </c>
      <c r="F5317" s="1">
        <v>45</v>
      </c>
      <c r="G5317" s="1" t="str">
        <f t="shared" si="198"/>
        <v>45/55</v>
      </c>
      <c r="H5317" s="1">
        <v>1800</v>
      </c>
      <c r="I5317" s="1">
        <v>80</v>
      </c>
      <c r="J5317" s="1">
        <v>80</v>
      </c>
      <c r="K5317" s="1" t="s">
        <v>25</v>
      </c>
      <c r="L5317" s="1" t="s">
        <v>78</v>
      </c>
      <c r="M5317" s="1">
        <v>2009</v>
      </c>
      <c r="N5317" s="1">
        <v>46.661835199999999</v>
      </c>
      <c r="O5317" s="1">
        <v>-64.390955000000005</v>
      </c>
      <c r="Q5317" s="1" t="s">
        <v>8357</v>
      </c>
      <c r="R5317" s="1" t="s">
        <v>22</v>
      </c>
    </row>
    <row r="5318" spans="1:18" hidden="1" x14ac:dyDescent="0.3">
      <c r="A5318" s="1" t="s">
        <v>5855</v>
      </c>
      <c r="B5318" s="1" t="s">
        <v>8397</v>
      </c>
      <c r="C5318" s="1" t="s">
        <v>5894</v>
      </c>
      <c r="D5318" s="1">
        <v>99</v>
      </c>
      <c r="E5318" s="1" t="s">
        <v>5946</v>
      </c>
      <c r="F5318" s="1">
        <v>46</v>
      </c>
      <c r="G5318" s="1" t="str">
        <f t="shared" si="198"/>
        <v>46/55</v>
      </c>
      <c r="H5318" s="1">
        <v>1800</v>
      </c>
      <c r="I5318" s="1">
        <v>80</v>
      </c>
      <c r="J5318" s="1">
        <v>80</v>
      </c>
      <c r="K5318" s="1" t="s">
        <v>25</v>
      </c>
      <c r="L5318" s="1" t="s">
        <v>78</v>
      </c>
      <c r="M5318" s="1">
        <v>2009</v>
      </c>
      <c r="N5318" s="1">
        <v>46.657338899999999</v>
      </c>
      <c r="O5318" s="1">
        <v>-64.3989452</v>
      </c>
      <c r="Q5318" s="1" t="s">
        <v>8357</v>
      </c>
      <c r="R5318" s="1" t="s">
        <v>22</v>
      </c>
    </row>
    <row r="5319" spans="1:18" hidden="1" x14ac:dyDescent="0.3">
      <c r="A5319" s="1" t="s">
        <v>5855</v>
      </c>
      <c r="B5319" s="1" t="s">
        <v>8397</v>
      </c>
      <c r="C5319" s="1" t="s">
        <v>5894</v>
      </c>
      <c r="D5319" s="1">
        <v>99</v>
      </c>
      <c r="E5319" s="1" t="s">
        <v>5947</v>
      </c>
      <c r="F5319" s="1">
        <v>47</v>
      </c>
      <c r="G5319" s="1" t="str">
        <f t="shared" si="198"/>
        <v>47/55</v>
      </c>
      <c r="H5319" s="1">
        <v>1800</v>
      </c>
      <c r="I5319" s="1">
        <v>80</v>
      </c>
      <c r="J5319" s="1">
        <v>80</v>
      </c>
      <c r="K5319" s="1" t="s">
        <v>25</v>
      </c>
      <c r="L5319" s="1" t="s">
        <v>78</v>
      </c>
      <c r="M5319" s="1">
        <v>2009</v>
      </c>
      <c r="N5319" s="1">
        <v>46.658982600000002</v>
      </c>
      <c r="O5319" s="1">
        <v>-64.393289300000006</v>
      </c>
      <c r="Q5319" s="1" t="s">
        <v>8357</v>
      </c>
      <c r="R5319" s="1" t="s">
        <v>22</v>
      </c>
    </row>
    <row r="5320" spans="1:18" hidden="1" x14ac:dyDescent="0.3">
      <c r="A5320" s="1" t="s">
        <v>5855</v>
      </c>
      <c r="B5320" s="1" t="s">
        <v>8397</v>
      </c>
      <c r="C5320" s="1" t="s">
        <v>5894</v>
      </c>
      <c r="D5320" s="1">
        <v>99</v>
      </c>
      <c r="E5320" s="1" t="s">
        <v>5948</v>
      </c>
      <c r="F5320" s="1">
        <v>48</v>
      </c>
      <c r="G5320" s="1" t="str">
        <f t="shared" si="198"/>
        <v>48/55</v>
      </c>
      <c r="H5320" s="1">
        <v>1800</v>
      </c>
      <c r="I5320" s="1">
        <v>80</v>
      </c>
      <c r="J5320" s="1">
        <v>80</v>
      </c>
      <c r="K5320" s="1" t="s">
        <v>25</v>
      </c>
      <c r="L5320" s="1" t="s">
        <v>78</v>
      </c>
      <c r="M5320" s="1">
        <v>2009</v>
      </c>
      <c r="N5320" s="1">
        <v>46.660055100000001</v>
      </c>
      <c r="O5320" s="1">
        <v>-64.387791199999995</v>
      </c>
      <c r="Q5320" s="1" t="s">
        <v>8357</v>
      </c>
      <c r="R5320" s="1" t="s">
        <v>22</v>
      </c>
    </row>
    <row r="5321" spans="1:18" hidden="1" x14ac:dyDescent="0.3">
      <c r="A5321" s="1" t="s">
        <v>5855</v>
      </c>
      <c r="B5321" s="1" t="s">
        <v>8397</v>
      </c>
      <c r="C5321" s="1" t="s">
        <v>5894</v>
      </c>
      <c r="D5321" s="1">
        <v>99</v>
      </c>
      <c r="E5321" s="1" t="s">
        <v>5949</v>
      </c>
      <c r="F5321" s="1">
        <v>49</v>
      </c>
      <c r="G5321" s="1" t="str">
        <f t="shared" si="198"/>
        <v>49/55</v>
      </c>
      <c r="H5321" s="1">
        <v>1800</v>
      </c>
      <c r="I5321" s="1">
        <v>80</v>
      </c>
      <c r="J5321" s="1">
        <v>80</v>
      </c>
      <c r="K5321" s="1" t="s">
        <v>25</v>
      </c>
      <c r="L5321" s="1" t="s">
        <v>78</v>
      </c>
      <c r="M5321" s="1">
        <v>2009</v>
      </c>
      <c r="N5321" s="1">
        <v>46.648781100000001</v>
      </c>
      <c r="O5321" s="1">
        <v>-64.390918200000002</v>
      </c>
      <c r="Q5321" s="1" t="s">
        <v>8357</v>
      </c>
      <c r="R5321" s="1" t="s">
        <v>22</v>
      </c>
    </row>
    <row r="5322" spans="1:18" hidden="1" x14ac:dyDescent="0.3">
      <c r="A5322" s="1" t="s">
        <v>5855</v>
      </c>
      <c r="B5322" s="1" t="s">
        <v>8397</v>
      </c>
      <c r="C5322" s="1" t="s">
        <v>5894</v>
      </c>
      <c r="D5322" s="1">
        <v>99</v>
      </c>
      <c r="E5322" s="1" t="s">
        <v>5950</v>
      </c>
      <c r="F5322" s="1">
        <v>50</v>
      </c>
      <c r="G5322" s="1" t="str">
        <f t="shared" si="198"/>
        <v>50/55</v>
      </c>
      <c r="H5322" s="1">
        <v>1800</v>
      </c>
      <c r="I5322" s="1">
        <v>80</v>
      </c>
      <c r="J5322" s="1">
        <v>80</v>
      </c>
      <c r="K5322" s="1" t="s">
        <v>25</v>
      </c>
      <c r="L5322" s="1" t="s">
        <v>78</v>
      </c>
      <c r="M5322" s="1">
        <v>2009</v>
      </c>
      <c r="N5322" s="1">
        <v>46.644654199999998</v>
      </c>
      <c r="O5322" s="1">
        <v>-64.387736200000006</v>
      </c>
      <c r="Q5322" s="1" t="s">
        <v>8357</v>
      </c>
      <c r="R5322" s="1" t="s">
        <v>22</v>
      </c>
    </row>
    <row r="5323" spans="1:18" hidden="1" x14ac:dyDescent="0.3">
      <c r="A5323" s="1" t="s">
        <v>5855</v>
      </c>
      <c r="B5323" s="1" t="s">
        <v>8397</v>
      </c>
      <c r="C5323" s="1" t="s">
        <v>5894</v>
      </c>
      <c r="D5323" s="1">
        <v>99</v>
      </c>
      <c r="E5323" s="1" t="s">
        <v>5951</v>
      </c>
      <c r="F5323" s="1">
        <v>51</v>
      </c>
      <c r="G5323" s="1" t="str">
        <f t="shared" si="198"/>
        <v>51/55</v>
      </c>
      <c r="H5323" s="1">
        <v>1800</v>
      </c>
      <c r="I5323" s="1">
        <v>80</v>
      </c>
      <c r="J5323" s="1">
        <v>80</v>
      </c>
      <c r="K5323" s="1" t="s">
        <v>25</v>
      </c>
      <c r="L5323" s="1" t="s">
        <v>78</v>
      </c>
      <c r="M5323" s="1">
        <v>2009</v>
      </c>
      <c r="N5323" s="1">
        <v>46.640935599999999</v>
      </c>
      <c r="O5323" s="1">
        <v>-64.378511799999998</v>
      </c>
      <c r="Q5323" s="1" t="s">
        <v>8357</v>
      </c>
      <c r="R5323" s="1" t="s">
        <v>22</v>
      </c>
    </row>
    <row r="5324" spans="1:18" hidden="1" x14ac:dyDescent="0.3">
      <c r="A5324" s="1" t="s">
        <v>5855</v>
      </c>
      <c r="B5324" s="1" t="s">
        <v>8397</v>
      </c>
      <c r="C5324" s="1" t="s">
        <v>5894</v>
      </c>
      <c r="D5324" s="1">
        <v>99</v>
      </c>
      <c r="E5324" s="1" t="s">
        <v>5952</v>
      </c>
      <c r="F5324" s="1">
        <v>52</v>
      </c>
      <c r="G5324" s="1" t="str">
        <f t="shared" si="198"/>
        <v>52/55</v>
      </c>
      <c r="H5324" s="1">
        <v>1800</v>
      </c>
      <c r="I5324" s="1">
        <v>80</v>
      </c>
      <c r="J5324" s="1">
        <v>80</v>
      </c>
      <c r="K5324" s="1" t="s">
        <v>25</v>
      </c>
      <c r="L5324" s="1" t="s">
        <v>78</v>
      </c>
      <c r="M5324" s="1">
        <v>2009</v>
      </c>
      <c r="N5324" s="1">
        <v>46.636875500000002</v>
      </c>
      <c r="O5324" s="1">
        <v>-64.387142499999996</v>
      </c>
      <c r="Q5324" s="1" t="s">
        <v>8357</v>
      </c>
      <c r="R5324" s="1" t="s">
        <v>22</v>
      </c>
    </row>
    <row r="5325" spans="1:18" hidden="1" x14ac:dyDescent="0.3">
      <c r="A5325" s="1" t="s">
        <v>5855</v>
      </c>
      <c r="B5325" s="1" t="s">
        <v>8397</v>
      </c>
      <c r="C5325" s="1" t="s">
        <v>5894</v>
      </c>
      <c r="D5325" s="1">
        <v>99</v>
      </c>
      <c r="E5325" s="1" t="s">
        <v>5953</v>
      </c>
      <c r="F5325" s="1">
        <v>53</v>
      </c>
      <c r="G5325" s="1" t="str">
        <f t="shared" si="198"/>
        <v>53/55</v>
      </c>
      <c r="H5325" s="1">
        <v>1800</v>
      </c>
      <c r="I5325" s="1">
        <v>80</v>
      </c>
      <c r="J5325" s="1">
        <v>80</v>
      </c>
      <c r="K5325" s="1" t="s">
        <v>25</v>
      </c>
      <c r="L5325" s="1" t="s">
        <v>78</v>
      </c>
      <c r="M5325" s="1">
        <v>2009</v>
      </c>
      <c r="N5325" s="1">
        <v>46.634294400000002</v>
      </c>
      <c r="O5325" s="1">
        <v>-64.385771500000004</v>
      </c>
      <c r="Q5325" s="1" t="s">
        <v>8357</v>
      </c>
      <c r="R5325" s="1" t="s">
        <v>22</v>
      </c>
    </row>
    <row r="5326" spans="1:18" hidden="1" x14ac:dyDescent="0.3">
      <c r="A5326" s="1" t="s">
        <v>5855</v>
      </c>
      <c r="B5326" s="1" t="s">
        <v>8397</v>
      </c>
      <c r="C5326" s="1" t="s">
        <v>5894</v>
      </c>
      <c r="D5326" s="1">
        <v>99</v>
      </c>
      <c r="E5326" s="1" t="s">
        <v>5954</v>
      </c>
      <c r="F5326" s="1">
        <v>54</v>
      </c>
      <c r="G5326" s="1" t="str">
        <f t="shared" si="198"/>
        <v>54/55</v>
      </c>
      <c r="H5326" s="1">
        <v>1800</v>
      </c>
      <c r="I5326" s="1">
        <v>80</v>
      </c>
      <c r="J5326" s="1">
        <v>80</v>
      </c>
      <c r="K5326" s="1" t="s">
        <v>25</v>
      </c>
      <c r="L5326" s="1" t="s">
        <v>78</v>
      </c>
      <c r="M5326" s="1">
        <v>2009</v>
      </c>
      <c r="N5326" s="1">
        <v>46.635319799999998</v>
      </c>
      <c r="O5326" s="1">
        <v>-64.377079800000004</v>
      </c>
      <c r="Q5326" s="1" t="s">
        <v>8357</v>
      </c>
      <c r="R5326" s="1" t="s">
        <v>22</v>
      </c>
    </row>
    <row r="5327" spans="1:18" hidden="1" x14ac:dyDescent="0.3">
      <c r="A5327" s="1" t="s">
        <v>5855</v>
      </c>
      <c r="B5327" s="1" t="s">
        <v>8397</v>
      </c>
      <c r="C5327" s="1" t="s">
        <v>5894</v>
      </c>
      <c r="D5327" s="1">
        <v>99</v>
      </c>
      <c r="E5327" s="1" t="s">
        <v>5955</v>
      </c>
      <c r="F5327" s="1">
        <v>55</v>
      </c>
      <c r="G5327" s="1" t="str">
        <f t="shared" si="198"/>
        <v>55/55</v>
      </c>
      <c r="H5327" s="1">
        <v>1800</v>
      </c>
      <c r="I5327" s="1">
        <v>80</v>
      </c>
      <c r="J5327" s="1">
        <v>80</v>
      </c>
      <c r="K5327" s="1" t="s">
        <v>25</v>
      </c>
      <c r="L5327" s="1" t="s">
        <v>78</v>
      </c>
      <c r="M5327" s="1">
        <v>2009</v>
      </c>
      <c r="N5327" s="1">
        <v>46.636692600000003</v>
      </c>
      <c r="O5327" s="1">
        <v>-64.367532199999999</v>
      </c>
      <c r="Q5327" s="1" t="s">
        <v>8357</v>
      </c>
      <c r="R5327" s="1" t="s">
        <v>22</v>
      </c>
    </row>
    <row r="5328" spans="1:18" x14ac:dyDescent="0.3">
      <c r="A5328" s="2" t="s">
        <v>5978</v>
      </c>
      <c r="B5328" s="2" t="s">
        <v>8398</v>
      </c>
      <c r="C5328" s="2" t="s">
        <v>6181</v>
      </c>
      <c r="D5328" s="1">
        <v>109.5</v>
      </c>
      <c r="E5328" s="1" t="s">
        <v>6182</v>
      </c>
      <c r="F5328" s="1">
        <v>1</v>
      </c>
      <c r="G5328" s="1" t="str">
        <f t="shared" ref="G5328:G5359" si="199">F5328&amp;"/"&amp;73</f>
        <v>1/73</v>
      </c>
      <c r="H5328" s="1">
        <v>1500</v>
      </c>
      <c r="I5328" s="1">
        <v>77</v>
      </c>
      <c r="J5328" s="1">
        <v>80</v>
      </c>
      <c r="K5328" s="1" t="s">
        <v>203</v>
      </c>
      <c r="L5328" s="1" t="s">
        <v>204</v>
      </c>
      <c r="M5328" s="1">
        <v>2006</v>
      </c>
      <c r="N5328" s="1">
        <v>48.742787688821501</v>
      </c>
      <c r="O5328" s="1">
        <v>-67.787074577205203</v>
      </c>
      <c r="Q5328" s="1" t="s">
        <v>6183</v>
      </c>
      <c r="R5328" s="1" t="s">
        <v>22</v>
      </c>
    </row>
    <row r="5329" spans="1:18" x14ac:dyDescent="0.3">
      <c r="A5329" s="2" t="s">
        <v>5978</v>
      </c>
      <c r="B5329" s="2" t="s">
        <v>8398</v>
      </c>
      <c r="C5329" s="2" t="s">
        <v>6181</v>
      </c>
      <c r="D5329" s="1">
        <v>109.5</v>
      </c>
      <c r="E5329" s="1" t="s">
        <v>6184</v>
      </c>
      <c r="F5329" s="1">
        <v>2</v>
      </c>
      <c r="G5329" s="1" t="str">
        <f t="shared" si="199"/>
        <v>2/73</v>
      </c>
      <c r="H5329" s="1">
        <v>1500</v>
      </c>
      <c r="I5329" s="1">
        <v>77</v>
      </c>
      <c r="J5329" s="1">
        <v>80</v>
      </c>
      <c r="K5329" s="1" t="s">
        <v>203</v>
      </c>
      <c r="L5329" s="1" t="s">
        <v>204</v>
      </c>
      <c r="M5329" s="1">
        <v>2006</v>
      </c>
      <c r="N5329" s="1">
        <v>48.7426913158708</v>
      </c>
      <c r="O5329" s="1">
        <v>-67.797980782801602</v>
      </c>
      <c r="Q5329" s="1" t="s">
        <v>6183</v>
      </c>
      <c r="R5329" s="1" t="s">
        <v>22</v>
      </c>
    </row>
    <row r="5330" spans="1:18" x14ac:dyDescent="0.3">
      <c r="A5330" s="2" t="s">
        <v>5978</v>
      </c>
      <c r="B5330" s="2" t="s">
        <v>8398</v>
      </c>
      <c r="C5330" s="2" t="s">
        <v>6181</v>
      </c>
      <c r="D5330" s="1">
        <v>109.5</v>
      </c>
      <c r="E5330" s="1" t="s">
        <v>6185</v>
      </c>
      <c r="F5330" s="1">
        <v>3</v>
      </c>
      <c r="G5330" s="1" t="str">
        <f t="shared" si="199"/>
        <v>3/73</v>
      </c>
      <c r="H5330" s="1">
        <v>1500</v>
      </c>
      <c r="I5330" s="1">
        <v>77</v>
      </c>
      <c r="J5330" s="1">
        <v>80</v>
      </c>
      <c r="K5330" s="1" t="s">
        <v>203</v>
      </c>
      <c r="L5330" s="1" t="s">
        <v>204</v>
      </c>
      <c r="M5330" s="1">
        <v>2006</v>
      </c>
      <c r="N5330" s="1">
        <v>48.736123585958097</v>
      </c>
      <c r="O5330" s="1">
        <v>-67.805938500396195</v>
      </c>
      <c r="Q5330" s="1" t="s">
        <v>6183</v>
      </c>
      <c r="R5330" s="1" t="s">
        <v>22</v>
      </c>
    </row>
    <row r="5331" spans="1:18" x14ac:dyDescent="0.3">
      <c r="A5331" s="2" t="s">
        <v>5978</v>
      </c>
      <c r="B5331" s="2" t="s">
        <v>8398</v>
      </c>
      <c r="C5331" s="2" t="s">
        <v>6181</v>
      </c>
      <c r="D5331" s="1">
        <v>109.5</v>
      </c>
      <c r="E5331" s="1" t="s">
        <v>6186</v>
      </c>
      <c r="F5331" s="1">
        <v>4</v>
      </c>
      <c r="G5331" s="1" t="str">
        <f t="shared" si="199"/>
        <v>4/73</v>
      </c>
      <c r="H5331" s="1">
        <v>1500</v>
      </c>
      <c r="I5331" s="1">
        <v>77</v>
      </c>
      <c r="J5331" s="1">
        <v>80</v>
      </c>
      <c r="K5331" s="1" t="s">
        <v>203</v>
      </c>
      <c r="L5331" s="1" t="s">
        <v>204</v>
      </c>
      <c r="M5331" s="1">
        <v>2006</v>
      </c>
      <c r="N5331" s="1">
        <v>48.739787905853099</v>
      </c>
      <c r="O5331" s="1">
        <v>-67.793573114858702</v>
      </c>
      <c r="Q5331" s="1" t="s">
        <v>6183</v>
      </c>
      <c r="R5331" s="1" t="s">
        <v>22</v>
      </c>
    </row>
    <row r="5332" spans="1:18" x14ac:dyDescent="0.3">
      <c r="A5332" s="2" t="s">
        <v>5978</v>
      </c>
      <c r="B5332" s="2" t="s">
        <v>8398</v>
      </c>
      <c r="C5332" s="2" t="s">
        <v>6181</v>
      </c>
      <c r="D5332" s="1">
        <v>109.5</v>
      </c>
      <c r="E5332" s="1" t="s">
        <v>6187</v>
      </c>
      <c r="F5332" s="1">
        <v>5</v>
      </c>
      <c r="G5332" s="1" t="str">
        <f t="shared" si="199"/>
        <v>5/73</v>
      </c>
      <c r="H5332" s="1">
        <v>1500</v>
      </c>
      <c r="I5332" s="1">
        <v>77</v>
      </c>
      <c r="J5332" s="1">
        <v>80</v>
      </c>
      <c r="K5332" s="1" t="s">
        <v>203</v>
      </c>
      <c r="L5332" s="1" t="s">
        <v>204</v>
      </c>
      <c r="M5332" s="1">
        <v>2006</v>
      </c>
      <c r="N5332" s="1">
        <v>48.733393767062601</v>
      </c>
      <c r="O5332" s="1">
        <v>-67.798988849018301</v>
      </c>
      <c r="Q5332" s="1" t="s">
        <v>6183</v>
      </c>
      <c r="R5332" s="1" t="s">
        <v>22</v>
      </c>
    </row>
    <row r="5333" spans="1:18" x14ac:dyDescent="0.3">
      <c r="A5333" s="2" t="s">
        <v>5978</v>
      </c>
      <c r="B5333" s="2" t="s">
        <v>8398</v>
      </c>
      <c r="C5333" s="2" t="s">
        <v>6181</v>
      </c>
      <c r="D5333" s="1">
        <v>109.5</v>
      </c>
      <c r="E5333" s="1" t="s">
        <v>6188</v>
      </c>
      <c r="F5333" s="1">
        <v>6</v>
      </c>
      <c r="G5333" s="1" t="str">
        <f t="shared" si="199"/>
        <v>6/73</v>
      </c>
      <c r="H5333" s="1">
        <v>1500</v>
      </c>
      <c r="I5333" s="1">
        <v>77</v>
      </c>
      <c r="J5333" s="1">
        <v>80</v>
      </c>
      <c r="K5333" s="1" t="s">
        <v>203</v>
      </c>
      <c r="L5333" s="1" t="s">
        <v>204</v>
      </c>
      <c r="M5333" s="1">
        <v>2006</v>
      </c>
      <c r="N5333" s="1">
        <v>48.725987472804</v>
      </c>
      <c r="O5333" s="1">
        <v>-67.792981857209796</v>
      </c>
      <c r="Q5333" s="1" t="s">
        <v>6183</v>
      </c>
      <c r="R5333" s="1" t="s">
        <v>22</v>
      </c>
    </row>
    <row r="5334" spans="1:18" x14ac:dyDescent="0.3">
      <c r="A5334" s="2" t="s">
        <v>5978</v>
      </c>
      <c r="B5334" s="2" t="s">
        <v>8398</v>
      </c>
      <c r="C5334" s="2" t="s">
        <v>6181</v>
      </c>
      <c r="D5334" s="1">
        <v>109.5</v>
      </c>
      <c r="E5334" s="1" t="s">
        <v>6189</v>
      </c>
      <c r="F5334" s="1">
        <v>7</v>
      </c>
      <c r="G5334" s="1" t="str">
        <f t="shared" si="199"/>
        <v>7/73</v>
      </c>
      <c r="H5334" s="1">
        <v>1500</v>
      </c>
      <c r="I5334" s="1">
        <v>77</v>
      </c>
      <c r="J5334" s="1">
        <v>80</v>
      </c>
      <c r="K5334" s="1" t="s">
        <v>203</v>
      </c>
      <c r="L5334" s="1" t="s">
        <v>204</v>
      </c>
      <c r="M5334" s="1">
        <v>2006</v>
      </c>
      <c r="N5334" s="1">
        <v>48.729929805171999</v>
      </c>
      <c r="O5334" s="1">
        <v>-67.801253603345899</v>
      </c>
      <c r="Q5334" s="1" t="s">
        <v>6183</v>
      </c>
      <c r="R5334" s="1" t="s">
        <v>22</v>
      </c>
    </row>
    <row r="5335" spans="1:18" x14ac:dyDescent="0.3">
      <c r="A5335" s="2" t="s">
        <v>5978</v>
      </c>
      <c r="B5335" s="2" t="s">
        <v>8398</v>
      </c>
      <c r="C5335" s="2" t="s">
        <v>6181</v>
      </c>
      <c r="D5335" s="1">
        <v>109.5</v>
      </c>
      <c r="E5335" s="1" t="s">
        <v>6190</v>
      </c>
      <c r="F5335" s="1">
        <v>8</v>
      </c>
      <c r="G5335" s="1" t="str">
        <f t="shared" si="199"/>
        <v>8/73</v>
      </c>
      <c r="H5335" s="1">
        <v>1500</v>
      </c>
      <c r="I5335" s="1">
        <v>77</v>
      </c>
      <c r="J5335" s="1">
        <v>80</v>
      </c>
      <c r="K5335" s="1" t="s">
        <v>203</v>
      </c>
      <c r="L5335" s="1" t="s">
        <v>204</v>
      </c>
      <c r="M5335" s="1">
        <v>2006</v>
      </c>
      <c r="N5335" s="1">
        <v>48.728862233392398</v>
      </c>
      <c r="O5335" s="1">
        <v>-67.807453151507502</v>
      </c>
      <c r="Q5335" s="1" t="s">
        <v>6183</v>
      </c>
      <c r="R5335" s="1" t="s">
        <v>22</v>
      </c>
    </row>
    <row r="5336" spans="1:18" x14ac:dyDescent="0.3">
      <c r="A5336" s="2" t="s">
        <v>5978</v>
      </c>
      <c r="B5336" s="2" t="s">
        <v>8398</v>
      </c>
      <c r="C5336" s="2" t="s">
        <v>6181</v>
      </c>
      <c r="D5336" s="1">
        <v>109.5</v>
      </c>
      <c r="E5336" s="1" t="s">
        <v>6191</v>
      </c>
      <c r="F5336" s="1">
        <v>9</v>
      </c>
      <c r="G5336" s="1" t="str">
        <f t="shared" si="199"/>
        <v>9/73</v>
      </c>
      <c r="H5336" s="1">
        <v>1500</v>
      </c>
      <c r="I5336" s="1">
        <v>77</v>
      </c>
      <c r="J5336" s="1">
        <v>80</v>
      </c>
      <c r="K5336" s="1" t="s">
        <v>203</v>
      </c>
      <c r="L5336" s="1" t="s">
        <v>204</v>
      </c>
      <c r="M5336" s="1">
        <v>2006</v>
      </c>
      <c r="N5336" s="1">
        <v>48.728276719922498</v>
      </c>
      <c r="O5336" s="1">
        <v>-67.8148803008866</v>
      </c>
      <c r="Q5336" s="1" t="s">
        <v>6183</v>
      </c>
      <c r="R5336" s="1" t="s">
        <v>22</v>
      </c>
    </row>
    <row r="5337" spans="1:18" x14ac:dyDescent="0.3">
      <c r="A5337" s="2" t="s">
        <v>5978</v>
      </c>
      <c r="B5337" s="2" t="s">
        <v>8398</v>
      </c>
      <c r="C5337" s="2" t="s">
        <v>6181</v>
      </c>
      <c r="D5337" s="1">
        <v>109.5</v>
      </c>
      <c r="E5337" s="1" t="s">
        <v>6192</v>
      </c>
      <c r="F5337" s="1">
        <v>10</v>
      </c>
      <c r="G5337" s="1" t="str">
        <f t="shared" si="199"/>
        <v>10/73</v>
      </c>
      <c r="H5337" s="1">
        <v>1500</v>
      </c>
      <c r="I5337" s="1">
        <v>77</v>
      </c>
      <c r="J5337" s="1">
        <v>80</v>
      </c>
      <c r="K5337" s="1" t="s">
        <v>203</v>
      </c>
      <c r="L5337" s="1" t="s">
        <v>204</v>
      </c>
      <c r="M5337" s="1">
        <v>2006</v>
      </c>
      <c r="N5337" s="1">
        <v>48.725690700000001</v>
      </c>
      <c r="O5337" s="1">
        <v>-67.816800900000004</v>
      </c>
      <c r="Q5337" s="1" t="s">
        <v>6183</v>
      </c>
      <c r="R5337" s="1" t="s">
        <v>22</v>
      </c>
    </row>
    <row r="5338" spans="1:18" x14ac:dyDescent="0.3">
      <c r="A5338" s="2" t="s">
        <v>5978</v>
      </c>
      <c r="B5338" s="2" t="s">
        <v>8398</v>
      </c>
      <c r="C5338" s="2" t="s">
        <v>6181</v>
      </c>
      <c r="D5338" s="1">
        <v>109.5</v>
      </c>
      <c r="E5338" s="1" t="s">
        <v>6193</v>
      </c>
      <c r="F5338" s="1">
        <v>11</v>
      </c>
      <c r="G5338" s="1" t="str">
        <f t="shared" si="199"/>
        <v>11/73</v>
      </c>
      <c r="H5338" s="1">
        <v>1500</v>
      </c>
      <c r="I5338" s="1">
        <v>77</v>
      </c>
      <c r="J5338" s="1">
        <v>80</v>
      </c>
      <c r="K5338" s="1" t="s">
        <v>203</v>
      </c>
      <c r="L5338" s="1" t="s">
        <v>204</v>
      </c>
      <c r="M5338" s="1">
        <v>2006</v>
      </c>
      <c r="N5338" s="1">
        <v>48.720532767800798</v>
      </c>
      <c r="O5338" s="1">
        <v>-67.820520908293901</v>
      </c>
      <c r="Q5338" s="1" t="s">
        <v>6183</v>
      </c>
      <c r="R5338" s="1" t="s">
        <v>22</v>
      </c>
    </row>
    <row r="5339" spans="1:18" x14ac:dyDescent="0.3">
      <c r="A5339" s="2" t="s">
        <v>5978</v>
      </c>
      <c r="B5339" s="2" t="s">
        <v>8398</v>
      </c>
      <c r="C5339" s="2" t="s">
        <v>6181</v>
      </c>
      <c r="D5339" s="1">
        <v>109.5</v>
      </c>
      <c r="E5339" s="1" t="s">
        <v>6194</v>
      </c>
      <c r="F5339" s="1">
        <v>12</v>
      </c>
      <c r="G5339" s="1" t="str">
        <f t="shared" si="199"/>
        <v>12/73</v>
      </c>
      <c r="H5339" s="1">
        <v>1500</v>
      </c>
      <c r="I5339" s="1">
        <v>77</v>
      </c>
      <c r="J5339" s="1">
        <v>80</v>
      </c>
      <c r="K5339" s="1" t="s">
        <v>203</v>
      </c>
      <c r="L5339" s="1" t="s">
        <v>204</v>
      </c>
      <c r="M5339" s="1">
        <v>2006</v>
      </c>
      <c r="N5339" s="1">
        <v>48.717639560744402</v>
      </c>
      <c r="O5339" s="1">
        <v>-67.826272918225797</v>
      </c>
      <c r="Q5339" s="1" t="s">
        <v>6183</v>
      </c>
      <c r="R5339" s="1" t="s">
        <v>22</v>
      </c>
    </row>
    <row r="5340" spans="1:18" x14ac:dyDescent="0.3">
      <c r="A5340" s="2" t="s">
        <v>5978</v>
      </c>
      <c r="B5340" s="2" t="s">
        <v>8398</v>
      </c>
      <c r="C5340" s="2" t="s">
        <v>6181</v>
      </c>
      <c r="D5340" s="1">
        <v>109.5</v>
      </c>
      <c r="E5340" s="1" t="s">
        <v>6195</v>
      </c>
      <c r="F5340" s="1">
        <v>13</v>
      </c>
      <c r="G5340" s="1" t="str">
        <f t="shared" si="199"/>
        <v>13/73</v>
      </c>
      <c r="H5340" s="1">
        <v>1500</v>
      </c>
      <c r="I5340" s="1">
        <v>77</v>
      </c>
      <c r="J5340" s="1">
        <v>80</v>
      </c>
      <c r="K5340" s="1" t="s">
        <v>203</v>
      </c>
      <c r="L5340" s="1" t="s">
        <v>204</v>
      </c>
      <c r="M5340" s="1">
        <v>2006</v>
      </c>
      <c r="N5340" s="1">
        <v>48.714746766210297</v>
      </c>
      <c r="O5340" s="1">
        <v>-67.831871214359097</v>
      </c>
      <c r="Q5340" s="1" t="s">
        <v>6183</v>
      </c>
      <c r="R5340" s="1" t="s">
        <v>22</v>
      </c>
    </row>
    <row r="5341" spans="1:18" x14ac:dyDescent="0.3">
      <c r="A5341" s="2" t="s">
        <v>5978</v>
      </c>
      <c r="B5341" s="2" t="s">
        <v>8398</v>
      </c>
      <c r="C5341" s="2" t="s">
        <v>6181</v>
      </c>
      <c r="D5341" s="1">
        <v>109.5</v>
      </c>
      <c r="E5341" s="1" t="s">
        <v>6196</v>
      </c>
      <c r="F5341" s="1">
        <v>14</v>
      </c>
      <c r="G5341" s="1" t="str">
        <f t="shared" si="199"/>
        <v>14/73</v>
      </c>
      <c r="H5341" s="1">
        <v>1500</v>
      </c>
      <c r="I5341" s="1">
        <v>77</v>
      </c>
      <c r="J5341" s="1">
        <v>80</v>
      </c>
      <c r="K5341" s="1" t="s">
        <v>203</v>
      </c>
      <c r="L5341" s="1" t="s">
        <v>204</v>
      </c>
      <c r="M5341" s="1">
        <v>2006</v>
      </c>
      <c r="N5341" s="1">
        <v>48.739181423925402</v>
      </c>
      <c r="O5341" s="1">
        <v>-67.837766149782695</v>
      </c>
      <c r="Q5341" s="1" t="s">
        <v>6183</v>
      </c>
      <c r="R5341" s="1" t="s">
        <v>22</v>
      </c>
    </row>
    <row r="5342" spans="1:18" x14ac:dyDescent="0.3">
      <c r="A5342" s="2" t="s">
        <v>5978</v>
      </c>
      <c r="B5342" s="2" t="s">
        <v>8398</v>
      </c>
      <c r="C5342" s="2" t="s">
        <v>6181</v>
      </c>
      <c r="D5342" s="1">
        <v>109.5</v>
      </c>
      <c r="E5342" s="1" t="s">
        <v>6197</v>
      </c>
      <c r="F5342" s="1">
        <v>15</v>
      </c>
      <c r="G5342" s="1" t="str">
        <f t="shared" si="199"/>
        <v>15/73</v>
      </c>
      <c r="H5342" s="1">
        <v>1500</v>
      </c>
      <c r="I5342" s="1">
        <v>77</v>
      </c>
      <c r="J5342" s="1">
        <v>80</v>
      </c>
      <c r="K5342" s="1" t="s">
        <v>203</v>
      </c>
      <c r="L5342" s="1" t="s">
        <v>204</v>
      </c>
      <c r="M5342" s="1">
        <v>2006</v>
      </c>
      <c r="N5342" s="1">
        <v>48.735495511142702</v>
      </c>
      <c r="O5342" s="1">
        <v>-67.834427917699301</v>
      </c>
      <c r="Q5342" s="1" t="s">
        <v>6183</v>
      </c>
      <c r="R5342" s="1" t="s">
        <v>22</v>
      </c>
    </row>
    <row r="5343" spans="1:18" x14ac:dyDescent="0.3">
      <c r="A5343" s="2" t="s">
        <v>5978</v>
      </c>
      <c r="B5343" s="2" t="s">
        <v>8398</v>
      </c>
      <c r="C5343" s="2" t="s">
        <v>6181</v>
      </c>
      <c r="D5343" s="1">
        <v>109.5</v>
      </c>
      <c r="E5343" s="1" t="s">
        <v>6198</v>
      </c>
      <c r="F5343" s="1">
        <v>16</v>
      </c>
      <c r="G5343" s="1" t="str">
        <f t="shared" si="199"/>
        <v>16/73</v>
      </c>
      <c r="H5343" s="1">
        <v>1500</v>
      </c>
      <c r="I5343" s="1">
        <v>77</v>
      </c>
      <c r="J5343" s="1">
        <v>80</v>
      </c>
      <c r="K5343" s="1" t="s">
        <v>203</v>
      </c>
      <c r="L5343" s="1" t="s">
        <v>204</v>
      </c>
      <c r="M5343" s="1">
        <v>2006</v>
      </c>
      <c r="N5343" s="1">
        <v>48.735959657382502</v>
      </c>
      <c r="O5343" s="1">
        <v>-67.839418649507707</v>
      </c>
      <c r="Q5343" s="1" t="s">
        <v>6183</v>
      </c>
      <c r="R5343" s="1" t="s">
        <v>22</v>
      </c>
    </row>
    <row r="5344" spans="1:18" x14ac:dyDescent="0.3">
      <c r="A5344" s="2" t="s">
        <v>5978</v>
      </c>
      <c r="B5344" s="2" t="s">
        <v>8398</v>
      </c>
      <c r="C5344" s="2" t="s">
        <v>6181</v>
      </c>
      <c r="D5344" s="1">
        <v>109.5</v>
      </c>
      <c r="E5344" s="1" t="s">
        <v>6199</v>
      </c>
      <c r="F5344" s="1">
        <v>17</v>
      </c>
      <c r="G5344" s="1" t="str">
        <f t="shared" si="199"/>
        <v>17/73</v>
      </c>
      <c r="H5344" s="1">
        <v>1500</v>
      </c>
      <c r="I5344" s="1">
        <v>77</v>
      </c>
      <c r="J5344" s="1">
        <v>80</v>
      </c>
      <c r="K5344" s="1" t="s">
        <v>203</v>
      </c>
      <c r="L5344" s="1" t="s">
        <v>204</v>
      </c>
      <c r="M5344" s="1">
        <v>2006</v>
      </c>
      <c r="N5344" s="1">
        <v>48.7348104975799</v>
      </c>
      <c r="O5344" s="1">
        <v>-67.8469111552306</v>
      </c>
      <c r="Q5344" s="1" t="s">
        <v>6183</v>
      </c>
      <c r="R5344" s="1" t="s">
        <v>22</v>
      </c>
    </row>
    <row r="5345" spans="1:18" x14ac:dyDescent="0.3">
      <c r="A5345" s="2" t="s">
        <v>5978</v>
      </c>
      <c r="B5345" s="2" t="s">
        <v>8398</v>
      </c>
      <c r="C5345" s="2" t="s">
        <v>6181</v>
      </c>
      <c r="D5345" s="1">
        <v>109.5</v>
      </c>
      <c r="E5345" s="1" t="s">
        <v>6200</v>
      </c>
      <c r="F5345" s="1">
        <v>18</v>
      </c>
      <c r="G5345" s="1" t="str">
        <f t="shared" si="199"/>
        <v>18/73</v>
      </c>
      <c r="H5345" s="1">
        <v>1500</v>
      </c>
      <c r="I5345" s="1">
        <v>77</v>
      </c>
      <c r="J5345" s="1">
        <v>80</v>
      </c>
      <c r="K5345" s="1" t="s">
        <v>203</v>
      </c>
      <c r="L5345" s="1" t="s">
        <v>204</v>
      </c>
      <c r="M5345" s="1">
        <v>2006</v>
      </c>
      <c r="N5345" s="1">
        <v>48.732926007388201</v>
      </c>
      <c r="O5345" s="1">
        <v>-67.8439283346043</v>
      </c>
      <c r="Q5345" s="1" t="s">
        <v>6183</v>
      </c>
      <c r="R5345" s="1" t="s">
        <v>22</v>
      </c>
    </row>
    <row r="5346" spans="1:18" x14ac:dyDescent="0.3">
      <c r="A5346" s="2" t="s">
        <v>5978</v>
      </c>
      <c r="B5346" s="2" t="s">
        <v>8398</v>
      </c>
      <c r="C5346" s="2" t="s">
        <v>6181</v>
      </c>
      <c r="D5346" s="1">
        <v>109.5</v>
      </c>
      <c r="E5346" s="1" t="s">
        <v>6201</v>
      </c>
      <c r="F5346" s="1">
        <v>19</v>
      </c>
      <c r="G5346" s="1" t="str">
        <f t="shared" si="199"/>
        <v>19/73</v>
      </c>
      <c r="H5346" s="1">
        <v>1500</v>
      </c>
      <c r="I5346" s="1">
        <v>77</v>
      </c>
      <c r="J5346" s="1">
        <v>80</v>
      </c>
      <c r="K5346" s="1" t="s">
        <v>203</v>
      </c>
      <c r="L5346" s="1" t="s">
        <v>204</v>
      </c>
      <c r="M5346" s="1">
        <v>2006</v>
      </c>
      <c r="N5346" s="1">
        <v>48.7315456615652</v>
      </c>
      <c r="O5346" s="1">
        <v>-67.8395642241356</v>
      </c>
      <c r="Q5346" s="1" t="s">
        <v>6183</v>
      </c>
      <c r="R5346" s="1" t="s">
        <v>22</v>
      </c>
    </row>
    <row r="5347" spans="1:18" x14ac:dyDescent="0.3">
      <c r="A5347" s="2" t="s">
        <v>5978</v>
      </c>
      <c r="B5347" s="2" t="s">
        <v>8398</v>
      </c>
      <c r="C5347" s="2" t="s">
        <v>6181</v>
      </c>
      <c r="D5347" s="1">
        <v>109.5</v>
      </c>
      <c r="E5347" s="1" t="s">
        <v>6202</v>
      </c>
      <c r="F5347" s="1">
        <v>20</v>
      </c>
      <c r="G5347" s="1" t="str">
        <f t="shared" si="199"/>
        <v>20/73</v>
      </c>
      <c r="H5347" s="1">
        <v>1500</v>
      </c>
      <c r="I5347" s="1">
        <v>77</v>
      </c>
      <c r="J5347" s="1">
        <v>80</v>
      </c>
      <c r="K5347" s="1" t="s">
        <v>203</v>
      </c>
      <c r="L5347" s="1" t="s">
        <v>204</v>
      </c>
      <c r="M5347" s="1">
        <v>2006</v>
      </c>
      <c r="N5347" s="1">
        <v>48.729162374513002</v>
      </c>
      <c r="O5347" s="1">
        <v>-67.837097299795801</v>
      </c>
      <c r="Q5347" s="1" t="s">
        <v>6183</v>
      </c>
      <c r="R5347" s="1" t="s">
        <v>22</v>
      </c>
    </row>
    <row r="5348" spans="1:18" x14ac:dyDescent="0.3">
      <c r="A5348" s="2" t="s">
        <v>5978</v>
      </c>
      <c r="B5348" s="2" t="s">
        <v>8398</v>
      </c>
      <c r="C5348" s="2" t="s">
        <v>6181</v>
      </c>
      <c r="D5348" s="1">
        <v>109.5</v>
      </c>
      <c r="E5348" s="1" t="s">
        <v>6203</v>
      </c>
      <c r="F5348" s="1">
        <v>21</v>
      </c>
      <c r="G5348" s="1" t="str">
        <f t="shared" si="199"/>
        <v>21/73</v>
      </c>
      <c r="H5348" s="1">
        <v>1500</v>
      </c>
      <c r="I5348" s="1">
        <v>77</v>
      </c>
      <c r="J5348" s="1">
        <v>80</v>
      </c>
      <c r="K5348" s="1" t="s">
        <v>203</v>
      </c>
      <c r="L5348" s="1" t="s">
        <v>204</v>
      </c>
      <c r="M5348" s="1">
        <v>2006</v>
      </c>
      <c r="N5348" s="1">
        <v>48.727740642515499</v>
      </c>
      <c r="O5348" s="1">
        <v>-67.854831917996705</v>
      </c>
      <c r="Q5348" s="1" t="s">
        <v>6183</v>
      </c>
      <c r="R5348" s="1" t="s">
        <v>22</v>
      </c>
    </row>
    <row r="5349" spans="1:18" x14ac:dyDescent="0.3">
      <c r="A5349" s="2" t="s">
        <v>5978</v>
      </c>
      <c r="B5349" s="2" t="s">
        <v>8398</v>
      </c>
      <c r="C5349" s="2" t="s">
        <v>6181</v>
      </c>
      <c r="D5349" s="1">
        <v>109.5</v>
      </c>
      <c r="E5349" s="1" t="s">
        <v>6204</v>
      </c>
      <c r="F5349" s="1">
        <v>22</v>
      </c>
      <c r="G5349" s="1" t="str">
        <f t="shared" si="199"/>
        <v>22/73</v>
      </c>
      <c r="H5349" s="1">
        <v>1500</v>
      </c>
      <c r="I5349" s="1">
        <v>77</v>
      </c>
      <c r="J5349" s="1">
        <v>80</v>
      </c>
      <c r="K5349" s="1" t="s">
        <v>203</v>
      </c>
      <c r="L5349" s="1" t="s">
        <v>204</v>
      </c>
      <c r="M5349" s="1">
        <v>2006</v>
      </c>
      <c r="N5349" s="1">
        <v>48.725128921909203</v>
      </c>
      <c r="O5349" s="1">
        <v>-67.851249207712399</v>
      </c>
      <c r="Q5349" s="1" t="s">
        <v>6183</v>
      </c>
      <c r="R5349" s="1" t="s">
        <v>22</v>
      </c>
    </row>
    <row r="5350" spans="1:18" x14ac:dyDescent="0.3">
      <c r="A5350" s="2" t="s">
        <v>5978</v>
      </c>
      <c r="B5350" s="2" t="s">
        <v>8398</v>
      </c>
      <c r="C5350" s="2" t="s">
        <v>6181</v>
      </c>
      <c r="D5350" s="1">
        <v>109.5</v>
      </c>
      <c r="E5350" s="1" t="s">
        <v>6205</v>
      </c>
      <c r="F5350" s="1">
        <v>23</v>
      </c>
      <c r="G5350" s="1" t="str">
        <f t="shared" si="199"/>
        <v>23/73</v>
      </c>
      <c r="H5350" s="1">
        <v>1500</v>
      </c>
      <c r="I5350" s="1">
        <v>77</v>
      </c>
      <c r="J5350" s="1">
        <v>80</v>
      </c>
      <c r="K5350" s="1" t="s">
        <v>203</v>
      </c>
      <c r="L5350" s="1" t="s">
        <v>204</v>
      </c>
      <c r="M5350" s="1">
        <v>2006</v>
      </c>
      <c r="N5350" s="1">
        <v>48.727888949868799</v>
      </c>
      <c r="O5350" s="1">
        <v>-67.864800204191496</v>
      </c>
      <c r="Q5350" s="1" t="s">
        <v>6183</v>
      </c>
      <c r="R5350" s="1" t="s">
        <v>22</v>
      </c>
    </row>
    <row r="5351" spans="1:18" x14ac:dyDescent="0.3">
      <c r="A5351" s="2" t="s">
        <v>5978</v>
      </c>
      <c r="B5351" s="2" t="s">
        <v>8398</v>
      </c>
      <c r="C5351" s="2" t="s">
        <v>6181</v>
      </c>
      <c r="D5351" s="1">
        <v>109.5</v>
      </c>
      <c r="E5351" s="1" t="s">
        <v>6206</v>
      </c>
      <c r="F5351" s="1">
        <v>24</v>
      </c>
      <c r="G5351" s="1" t="str">
        <f t="shared" si="199"/>
        <v>24/73</v>
      </c>
      <c r="H5351" s="1">
        <v>1500</v>
      </c>
      <c r="I5351" s="1">
        <v>77</v>
      </c>
      <c r="J5351" s="1">
        <v>80</v>
      </c>
      <c r="K5351" s="1" t="s">
        <v>203</v>
      </c>
      <c r="L5351" s="1" t="s">
        <v>204</v>
      </c>
      <c r="M5351" s="1">
        <v>2006</v>
      </c>
      <c r="N5351" s="1">
        <v>48.723898693012202</v>
      </c>
      <c r="O5351" s="1">
        <v>-67.856581204033404</v>
      </c>
      <c r="Q5351" s="1" t="s">
        <v>6183</v>
      </c>
      <c r="R5351" s="1" t="s">
        <v>22</v>
      </c>
    </row>
    <row r="5352" spans="1:18" x14ac:dyDescent="0.3">
      <c r="A5352" s="2" t="s">
        <v>5978</v>
      </c>
      <c r="B5352" s="2" t="s">
        <v>8398</v>
      </c>
      <c r="C5352" s="2" t="s">
        <v>6181</v>
      </c>
      <c r="D5352" s="1">
        <v>109.5</v>
      </c>
      <c r="E5352" s="1" t="s">
        <v>6207</v>
      </c>
      <c r="F5352" s="1">
        <v>25</v>
      </c>
      <c r="G5352" s="1" t="str">
        <f t="shared" si="199"/>
        <v>25/73</v>
      </c>
      <c r="H5352" s="1">
        <v>1500</v>
      </c>
      <c r="I5352" s="1">
        <v>77</v>
      </c>
      <c r="J5352" s="1">
        <v>80</v>
      </c>
      <c r="K5352" s="1" t="s">
        <v>203</v>
      </c>
      <c r="L5352" s="1" t="s">
        <v>204</v>
      </c>
      <c r="M5352" s="1">
        <v>2006</v>
      </c>
      <c r="N5352" s="1">
        <v>48.720877657140299</v>
      </c>
      <c r="O5352" s="1">
        <v>-67.859534077818594</v>
      </c>
      <c r="Q5352" s="1" t="s">
        <v>6183</v>
      </c>
      <c r="R5352" s="1" t="s">
        <v>22</v>
      </c>
    </row>
    <row r="5353" spans="1:18" x14ac:dyDescent="0.3">
      <c r="A5353" s="2" t="s">
        <v>5978</v>
      </c>
      <c r="B5353" s="2" t="s">
        <v>8398</v>
      </c>
      <c r="C5353" s="2" t="s">
        <v>6181</v>
      </c>
      <c r="D5353" s="1">
        <v>109.5</v>
      </c>
      <c r="E5353" s="1" t="s">
        <v>6208</v>
      </c>
      <c r="F5353" s="1">
        <v>26</v>
      </c>
      <c r="G5353" s="1" t="str">
        <f t="shared" si="199"/>
        <v>26/73</v>
      </c>
      <c r="H5353" s="1">
        <v>1500</v>
      </c>
      <c r="I5353" s="1">
        <v>77</v>
      </c>
      <c r="J5353" s="1">
        <v>80</v>
      </c>
      <c r="K5353" s="1" t="s">
        <v>203</v>
      </c>
      <c r="L5353" s="1" t="s">
        <v>204</v>
      </c>
      <c r="M5353" s="1">
        <v>2006</v>
      </c>
      <c r="N5353" s="1">
        <v>48.718567898310901</v>
      </c>
      <c r="O5353" s="1">
        <v>-67.872922485200206</v>
      </c>
      <c r="Q5353" s="1" t="s">
        <v>6183</v>
      </c>
      <c r="R5353" s="1" t="s">
        <v>22</v>
      </c>
    </row>
    <row r="5354" spans="1:18" x14ac:dyDescent="0.3">
      <c r="A5354" s="2" t="s">
        <v>5978</v>
      </c>
      <c r="B5354" s="2" t="s">
        <v>8398</v>
      </c>
      <c r="C5354" s="2" t="s">
        <v>6181</v>
      </c>
      <c r="D5354" s="1">
        <v>109.5</v>
      </c>
      <c r="E5354" s="1" t="s">
        <v>6209</v>
      </c>
      <c r="F5354" s="1">
        <v>27</v>
      </c>
      <c r="G5354" s="1" t="str">
        <f t="shared" si="199"/>
        <v>27/73</v>
      </c>
      <c r="H5354" s="1">
        <v>1500</v>
      </c>
      <c r="I5354" s="1">
        <v>77</v>
      </c>
      <c r="J5354" s="1">
        <v>80</v>
      </c>
      <c r="K5354" s="1" t="s">
        <v>203</v>
      </c>
      <c r="L5354" s="1" t="s">
        <v>204</v>
      </c>
      <c r="M5354" s="1">
        <v>2006</v>
      </c>
      <c r="N5354" s="1">
        <v>48.716552381757097</v>
      </c>
      <c r="O5354" s="1">
        <v>-67.866043546049099</v>
      </c>
      <c r="Q5354" s="1" t="s">
        <v>6183</v>
      </c>
      <c r="R5354" s="1" t="s">
        <v>22</v>
      </c>
    </row>
    <row r="5355" spans="1:18" x14ac:dyDescent="0.3">
      <c r="A5355" s="2" t="s">
        <v>5978</v>
      </c>
      <c r="B5355" s="2" t="s">
        <v>8398</v>
      </c>
      <c r="C5355" s="2" t="s">
        <v>6181</v>
      </c>
      <c r="D5355" s="1">
        <v>109.5</v>
      </c>
      <c r="E5355" s="1" t="s">
        <v>6210</v>
      </c>
      <c r="F5355" s="1">
        <v>28</v>
      </c>
      <c r="G5355" s="1" t="str">
        <f t="shared" si="199"/>
        <v>28/73</v>
      </c>
      <c r="H5355" s="1">
        <v>1500</v>
      </c>
      <c r="I5355" s="1">
        <v>77</v>
      </c>
      <c r="J5355" s="1">
        <v>80</v>
      </c>
      <c r="K5355" s="1" t="s">
        <v>203</v>
      </c>
      <c r="L5355" s="1" t="s">
        <v>204</v>
      </c>
      <c r="M5355" s="1">
        <v>2006</v>
      </c>
      <c r="N5355" s="1">
        <v>48.714926266673103</v>
      </c>
      <c r="O5355" s="1">
        <v>-67.871370835326104</v>
      </c>
      <c r="Q5355" s="1" t="s">
        <v>6183</v>
      </c>
      <c r="R5355" s="1" t="s">
        <v>22</v>
      </c>
    </row>
    <row r="5356" spans="1:18" x14ac:dyDescent="0.3">
      <c r="A5356" s="2" t="s">
        <v>5978</v>
      </c>
      <c r="B5356" s="2" t="s">
        <v>8398</v>
      </c>
      <c r="C5356" s="2" t="s">
        <v>6181</v>
      </c>
      <c r="D5356" s="1">
        <v>109.5</v>
      </c>
      <c r="E5356" s="1" t="s">
        <v>6211</v>
      </c>
      <c r="F5356" s="1">
        <v>29</v>
      </c>
      <c r="G5356" s="1" t="str">
        <f t="shared" si="199"/>
        <v>29/73</v>
      </c>
      <c r="H5356" s="1">
        <v>1500</v>
      </c>
      <c r="I5356" s="1">
        <v>77</v>
      </c>
      <c r="J5356" s="1">
        <v>80</v>
      </c>
      <c r="K5356" s="1" t="s">
        <v>203</v>
      </c>
      <c r="L5356" s="1" t="s">
        <v>204</v>
      </c>
      <c r="M5356" s="1">
        <v>2006</v>
      </c>
      <c r="N5356" s="1">
        <v>48.712830925002002</v>
      </c>
      <c r="O5356" s="1">
        <v>-67.873830441118102</v>
      </c>
      <c r="Q5356" s="1" t="s">
        <v>6183</v>
      </c>
      <c r="R5356" s="1" t="s">
        <v>22</v>
      </c>
    </row>
    <row r="5357" spans="1:18" x14ac:dyDescent="0.3">
      <c r="A5357" s="2" t="s">
        <v>5978</v>
      </c>
      <c r="B5357" s="2" t="s">
        <v>8398</v>
      </c>
      <c r="C5357" s="2" t="s">
        <v>6181</v>
      </c>
      <c r="D5357" s="1">
        <v>109.5</v>
      </c>
      <c r="E5357" s="1" t="s">
        <v>6212</v>
      </c>
      <c r="F5357" s="1">
        <v>30</v>
      </c>
      <c r="G5357" s="1" t="str">
        <f t="shared" si="199"/>
        <v>30/73</v>
      </c>
      <c r="H5357" s="1">
        <v>1500</v>
      </c>
      <c r="I5357" s="1">
        <v>77</v>
      </c>
      <c r="J5357" s="1">
        <v>80</v>
      </c>
      <c r="K5357" s="1" t="s">
        <v>203</v>
      </c>
      <c r="L5357" s="1" t="s">
        <v>204</v>
      </c>
      <c r="M5357" s="1">
        <v>2006</v>
      </c>
      <c r="N5357" s="1">
        <v>48.711507019083299</v>
      </c>
      <c r="O5357" s="1">
        <v>-67.867214648482999</v>
      </c>
      <c r="Q5357" s="1" t="s">
        <v>6183</v>
      </c>
      <c r="R5357" s="1" t="s">
        <v>22</v>
      </c>
    </row>
    <row r="5358" spans="1:18" x14ac:dyDescent="0.3">
      <c r="A5358" s="2" t="s">
        <v>5978</v>
      </c>
      <c r="B5358" s="2" t="s">
        <v>8398</v>
      </c>
      <c r="C5358" s="2" t="s">
        <v>6181</v>
      </c>
      <c r="D5358" s="1">
        <v>109.5</v>
      </c>
      <c r="E5358" s="1" t="s">
        <v>6213</v>
      </c>
      <c r="F5358" s="1">
        <v>31</v>
      </c>
      <c r="G5358" s="1" t="str">
        <f t="shared" si="199"/>
        <v>31/73</v>
      </c>
      <c r="H5358" s="1">
        <v>1500</v>
      </c>
      <c r="I5358" s="1">
        <v>77</v>
      </c>
      <c r="J5358" s="1">
        <v>80</v>
      </c>
      <c r="K5358" s="1" t="s">
        <v>203</v>
      </c>
      <c r="L5358" s="1" t="s">
        <v>204</v>
      </c>
      <c r="M5358" s="1">
        <v>2006</v>
      </c>
      <c r="N5358" s="1">
        <v>48.712101893797403</v>
      </c>
      <c r="O5358" s="1">
        <v>-67.861378115394601</v>
      </c>
      <c r="Q5358" s="1" t="s">
        <v>6183</v>
      </c>
      <c r="R5358" s="1" t="s">
        <v>22</v>
      </c>
    </row>
    <row r="5359" spans="1:18" x14ac:dyDescent="0.3">
      <c r="A5359" s="2" t="s">
        <v>5978</v>
      </c>
      <c r="B5359" s="2" t="s">
        <v>8398</v>
      </c>
      <c r="C5359" s="2" t="s">
        <v>6181</v>
      </c>
      <c r="D5359" s="1">
        <v>109.5</v>
      </c>
      <c r="E5359" s="1" t="s">
        <v>6214</v>
      </c>
      <c r="F5359" s="1">
        <v>32</v>
      </c>
      <c r="G5359" s="1" t="str">
        <f t="shared" si="199"/>
        <v>32/73</v>
      </c>
      <c r="H5359" s="1">
        <v>1500</v>
      </c>
      <c r="I5359" s="1">
        <v>77</v>
      </c>
      <c r="J5359" s="1">
        <v>80</v>
      </c>
      <c r="K5359" s="1" t="s">
        <v>203</v>
      </c>
      <c r="L5359" s="1" t="s">
        <v>204</v>
      </c>
      <c r="M5359" s="1">
        <v>2006</v>
      </c>
      <c r="N5359" s="1">
        <v>48.699744800584</v>
      </c>
      <c r="O5359" s="1">
        <v>-67.897160481469896</v>
      </c>
      <c r="Q5359" s="1" t="s">
        <v>6183</v>
      </c>
      <c r="R5359" s="1" t="s">
        <v>22</v>
      </c>
    </row>
    <row r="5360" spans="1:18" x14ac:dyDescent="0.3">
      <c r="A5360" s="2" t="s">
        <v>5978</v>
      </c>
      <c r="B5360" s="2" t="s">
        <v>8398</v>
      </c>
      <c r="C5360" s="2" t="s">
        <v>6181</v>
      </c>
      <c r="D5360" s="1">
        <v>109.5</v>
      </c>
      <c r="E5360" s="1" t="s">
        <v>6215</v>
      </c>
      <c r="F5360" s="1">
        <v>33</v>
      </c>
      <c r="G5360" s="1" t="str">
        <f t="shared" ref="G5360:G5391" si="200">F5360&amp;"/"&amp;73</f>
        <v>33/73</v>
      </c>
      <c r="H5360" s="1">
        <v>1500</v>
      </c>
      <c r="I5360" s="1">
        <v>77</v>
      </c>
      <c r="J5360" s="1">
        <v>80</v>
      </c>
      <c r="K5360" s="1" t="s">
        <v>203</v>
      </c>
      <c r="L5360" s="1" t="s">
        <v>204</v>
      </c>
      <c r="M5360" s="1">
        <v>2006</v>
      </c>
      <c r="N5360" s="1">
        <v>48.698180700113099</v>
      </c>
      <c r="O5360" s="1">
        <v>-67.891560275125599</v>
      </c>
      <c r="Q5360" s="1" t="s">
        <v>6183</v>
      </c>
      <c r="R5360" s="1" t="s">
        <v>22</v>
      </c>
    </row>
    <row r="5361" spans="1:18" x14ac:dyDescent="0.3">
      <c r="A5361" s="2" t="s">
        <v>5978</v>
      </c>
      <c r="B5361" s="2" t="s">
        <v>8398</v>
      </c>
      <c r="C5361" s="2" t="s">
        <v>6181</v>
      </c>
      <c r="D5361" s="1">
        <v>109.5</v>
      </c>
      <c r="E5361" s="1" t="s">
        <v>6216</v>
      </c>
      <c r="F5361" s="1">
        <v>34</v>
      </c>
      <c r="G5361" s="1" t="str">
        <f t="shared" si="200"/>
        <v>34/73</v>
      </c>
      <c r="H5361" s="1">
        <v>1500</v>
      </c>
      <c r="I5361" s="1">
        <v>77</v>
      </c>
      <c r="J5361" s="1">
        <v>80</v>
      </c>
      <c r="K5361" s="1" t="s">
        <v>203</v>
      </c>
      <c r="L5361" s="1" t="s">
        <v>204</v>
      </c>
      <c r="M5361" s="1">
        <v>2006</v>
      </c>
      <c r="N5361" s="1">
        <v>48.702821258765397</v>
      </c>
      <c r="O5361" s="1">
        <v>-67.888404755468798</v>
      </c>
      <c r="Q5361" s="1" t="s">
        <v>6183</v>
      </c>
      <c r="R5361" s="1" t="s">
        <v>22</v>
      </c>
    </row>
    <row r="5362" spans="1:18" x14ac:dyDescent="0.3">
      <c r="A5362" s="2" t="s">
        <v>5978</v>
      </c>
      <c r="B5362" s="2" t="s">
        <v>8398</v>
      </c>
      <c r="C5362" s="2" t="s">
        <v>6181</v>
      </c>
      <c r="D5362" s="1">
        <v>109.5</v>
      </c>
      <c r="E5362" s="1" t="s">
        <v>6217</v>
      </c>
      <c r="F5362" s="1">
        <v>35</v>
      </c>
      <c r="G5362" s="1" t="str">
        <f t="shared" si="200"/>
        <v>35/73</v>
      </c>
      <c r="H5362" s="1">
        <v>1500</v>
      </c>
      <c r="I5362" s="1">
        <v>77</v>
      </c>
      <c r="J5362" s="1">
        <v>80</v>
      </c>
      <c r="K5362" s="1" t="s">
        <v>203</v>
      </c>
      <c r="L5362" s="1" t="s">
        <v>204</v>
      </c>
      <c r="M5362" s="1">
        <v>2006</v>
      </c>
      <c r="N5362" s="1">
        <v>48.695410021030597</v>
      </c>
      <c r="O5362" s="1">
        <v>-67.886791654046704</v>
      </c>
      <c r="Q5362" s="1" t="s">
        <v>6183</v>
      </c>
      <c r="R5362" s="1" t="s">
        <v>22</v>
      </c>
    </row>
    <row r="5363" spans="1:18" x14ac:dyDescent="0.3">
      <c r="A5363" s="2" t="s">
        <v>5978</v>
      </c>
      <c r="B5363" s="2" t="s">
        <v>8398</v>
      </c>
      <c r="C5363" s="2" t="s">
        <v>6181</v>
      </c>
      <c r="D5363" s="1">
        <v>109.5</v>
      </c>
      <c r="E5363" s="1" t="s">
        <v>6218</v>
      </c>
      <c r="F5363" s="1">
        <v>36</v>
      </c>
      <c r="G5363" s="1" t="str">
        <f t="shared" si="200"/>
        <v>36/73</v>
      </c>
      <c r="H5363" s="1">
        <v>1500</v>
      </c>
      <c r="I5363" s="1">
        <v>77</v>
      </c>
      <c r="J5363" s="1">
        <v>80</v>
      </c>
      <c r="K5363" s="1" t="s">
        <v>203</v>
      </c>
      <c r="L5363" s="1" t="s">
        <v>204</v>
      </c>
      <c r="M5363" s="1">
        <v>2006</v>
      </c>
      <c r="N5363" s="1">
        <v>48.693746978298897</v>
      </c>
      <c r="O5363" s="1">
        <v>-67.889715978643594</v>
      </c>
      <c r="Q5363" s="1" t="s">
        <v>6183</v>
      </c>
      <c r="R5363" s="1" t="s">
        <v>22</v>
      </c>
    </row>
    <row r="5364" spans="1:18" x14ac:dyDescent="0.3">
      <c r="A5364" s="2" t="s">
        <v>5978</v>
      </c>
      <c r="B5364" s="2" t="s">
        <v>8398</v>
      </c>
      <c r="C5364" s="2" t="s">
        <v>6181</v>
      </c>
      <c r="D5364" s="1">
        <v>109.5</v>
      </c>
      <c r="E5364" s="1" t="s">
        <v>6219</v>
      </c>
      <c r="F5364" s="1">
        <v>37</v>
      </c>
      <c r="G5364" s="1" t="str">
        <f t="shared" si="200"/>
        <v>37/73</v>
      </c>
      <c r="H5364" s="1">
        <v>1500</v>
      </c>
      <c r="I5364" s="1">
        <v>77</v>
      </c>
      <c r="J5364" s="1">
        <v>80</v>
      </c>
      <c r="K5364" s="1" t="s">
        <v>203</v>
      </c>
      <c r="L5364" s="1" t="s">
        <v>204</v>
      </c>
      <c r="M5364" s="1">
        <v>2006</v>
      </c>
      <c r="N5364" s="1">
        <v>48.691835199971301</v>
      </c>
      <c r="O5364" s="1">
        <v>-67.894114773054497</v>
      </c>
      <c r="Q5364" s="1" t="s">
        <v>6183</v>
      </c>
      <c r="R5364" s="1" t="s">
        <v>22</v>
      </c>
    </row>
    <row r="5365" spans="1:18" x14ac:dyDescent="0.3">
      <c r="A5365" s="2" t="s">
        <v>5978</v>
      </c>
      <c r="B5365" s="2" t="s">
        <v>8398</v>
      </c>
      <c r="C5365" s="2" t="s">
        <v>6181</v>
      </c>
      <c r="D5365" s="1">
        <v>109.5</v>
      </c>
      <c r="E5365" s="1" t="s">
        <v>6220</v>
      </c>
      <c r="F5365" s="1">
        <v>38</v>
      </c>
      <c r="G5365" s="1" t="str">
        <f t="shared" si="200"/>
        <v>38/73</v>
      </c>
      <c r="H5365" s="1">
        <v>1500</v>
      </c>
      <c r="I5365" s="1">
        <v>77</v>
      </c>
      <c r="J5365" s="1">
        <v>80</v>
      </c>
      <c r="K5365" s="1" t="s">
        <v>203</v>
      </c>
      <c r="L5365" s="1" t="s">
        <v>204</v>
      </c>
      <c r="M5365" s="1">
        <v>2006</v>
      </c>
      <c r="N5365" s="1">
        <v>48.6896135189671</v>
      </c>
      <c r="O5365" s="1">
        <v>-67.897937986075902</v>
      </c>
      <c r="Q5365" s="1" t="s">
        <v>6183</v>
      </c>
      <c r="R5365" s="1" t="s">
        <v>22</v>
      </c>
    </row>
    <row r="5366" spans="1:18" x14ac:dyDescent="0.3">
      <c r="A5366" s="2" t="s">
        <v>5978</v>
      </c>
      <c r="B5366" s="2" t="s">
        <v>8398</v>
      </c>
      <c r="C5366" s="2" t="s">
        <v>6181</v>
      </c>
      <c r="D5366" s="1">
        <v>109.5</v>
      </c>
      <c r="E5366" s="1" t="s">
        <v>6221</v>
      </c>
      <c r="F5366" s="1">
        <v>39</v>
      </c>
      <c r="G5366" s="1" t="str">
        <f t="shared" si="200"/>
        <v>39/73</v>
      </c>
      <c r="H5366" s="1">
        <v>1500</v>
      </c>
      <c r="I5366" s="1">
        <v>77</v>
      </c>
      <c r="J5366" s="1">
        <v>80</v>
      </c>
      <c r="K5366" s="1" t="s">
        <v>203</v>
      </c>
      <c r="L5366" s="1" t="s">
        <v>204</v>
      </c>
      <c r="M5366" s="1">
        <v>2006</v>
      </c>
      <c r="N5366" s="1">
        <v>48.691472110312901</v>
      </c>
      <c r="O5366" s="1">
        <v>-67.868452894360502</v>
      </c>
      <c r="Q5366" s="1" t="s">
        <v>6183</v>
      </c>
      <c r="R5366" s="1" t="s">
        <v>22</v>
      </c>
    </row>
    <row r="5367" spans="1:18" x14ac:dyDescent="0.3">
      <c r="A5367" s="2" t="s">
        <v>5978</v>
      </c>
      <c r="B5367" s="2" t="s">
        <v>8398</v>
      </c>
      <c r="C5367" s="2" t="s">
        <v>6181</v>
      </c>
      <c r="D5367" s="1">
        <v>109.5</v>
      </c>
      <c r="E5367" s="1" t="s">
        <v>6222</v>
      </c>
      <c r="F5367" s="1">
        <v>40</v>
      </c>
      <c r="G5367" s="1" t="str">
        <f t="shared" si="200"/>
        <v>40/73</v>
      </c>
      <c r="H5367" s="1">
        <v>1500</v>
      </c>
      <c r="I5367" s="1">
        <v>77</v>
      </c>
      <c r="J5367" s="1">
        <v>80</v>
      </c>
      <c r="K5367" s="1" t="s">
        <v>203</v>
      </c>
      <c r="L5367" s="1" t="s">
        <v>204</v>
      </c>
      <c r="M5367" s="1">
        <v>2006</v>
      </c>
      <c r="N5367" s="1">
        <v>48.6850726399434</v>
      </c>
      <c r="O5367" s="1">
        <v>-67.874315498807405</v>
      </c>
      <c r="Q5367" s="1" t="s">
        <v>6183</v>
      </c>
      <c r="R5367" s="1" t="s">
        <v>22</v>
      </c>
    </row>
    <row r="5368" spans="1:18" x14ac:dyDescent="0.3">
      <c r="A5368" s="2" t="s">
        <v>5978</v>
      </c>
      <c r="B5368" s="2" t="s">
        <v>8398</v>
      </c>
      <c r="C5368" s="2" t="s">
        <v>6181</v>
      </c>
      <c r="D5368" s="1">
        <v>109.5</v>
      </c>
      <c r="E5368" s="1" t="s">
        <v>6223</v>
      </c>
      <c r="F5368" s="1">
        <v>41</v>
      </c>
      <c r="G5368" s="1" t="str">
        <f t="shared" si="200"/>
        <v>41/73</v>
      </c>
      <c r="H5368" s="1">
        <v>1500</v>
      </c>
      <c r="I5368" s="1">
        <v>77</v>
      </c>
      <c r="J5368" s="1">
        <v>80</v>
      </c>
      <c r="K5368" s="1" t="s">
        <v>203</v>
      </c>
      <c r="L5368" s="1" t="s">
        <v>204</v>
      </c>
      <c r="M5368" s="1">
        <v>2006</v>
      </c>
      <c r="N5368" s="1">
        <v>48.679979816028897</v>
      </c>
      <c r="O5368" s="1">
        <v>-67.880252265632706</v>
      </c>
      <c r="Q5368" s="1" t="s">
        <v>6183</v>
      </c>
      <c r="R5368" s="1" t="s">
        <v>22</v>
      </c>
    </row>
    <row r="5369" spans="1:18" x14ac:dyDescent="0.3">
      <c r="A5369" s="2" t="s">
        <v>5978</v>
      </c>
      <c r="B5369" s="2" t="s">
        <v>8398</v>
      </c>
      <c r="C5369" s="2" t="s">
        <v>6181</v>
      </c>
      <c r="D5369" s="1">
        <v>109.5</v>
      </c>
      <c r="E5369" s="1" t="s">
        <v>6224</v>
      </c>
      <c r="F5369" s="1">
        <v>42</v>
      </c>
      <c r="G5369" s="1" t="str">
        <f t="shared" si="200"/>
        <v>42/73</v>
      </c>
      <c r="H5369" s="1">
        <v>1500</v>
      </c>
      <c r="I5369" s="1">
        <v>77</v>
      </c>
      <c r="J5369" s="1">
        <v>80</v>
      </c>
      <c r="K5369" s="1" t="s">
        <v>203</v>
      </c>
      <c r="L5369" s="1" t="s">
        <v>204</v>
      </c>
      <c r="M5369" s="1">
        <v>2006</v>
      </c>
      <c r="N5369" s="1">
        <v>48.677308015075099</v>
      </c>
      <c r="O5369" s="1">
        <v>-67.881997044471404</v>
      </c>
      <c r="Q5369" s="1" t="s">
        <v>6183</v>
      </c>
      <c r="R5369" s="1" t="s">
        <v>22</v>
      </c>
    </row>
    <row r="5370" spans="1:18" x14ac:dyDescent="0.3">
      <c r="A5370" s="2" t="s">
        <v>5978</v>
      </c>
      <c r="B5370" s="2" t="s">
        <v>8398</v>
      </c>
      <c r="C5370" s="2" t="s">
        <v>6181</v>
      </c>
      <c r="D5370" s="1">
        <v>109.5</v>
      </c>
      <c r="E5370" s="1" t="s">
        <v>6225</v>
      </c>
      <c r="F5370" s="1">
        <v>43</v>
      </c>
      <c r="G5370" s="1" t="str">
        <f t="shared" si="200"/>
        <v>43/73</v>
      </c>
      <c r="H5370" s="1">
        <v>1500</v>
      </c>
      <c r="I5370" s="1">
        <v>77</v>
      </c>
      <c r="J5370" s="1">
        <v>80</v>
      </c>
      <c r="K5370" s="1" t="s">
        <v>203</v>
      </c>
      <c r="L5370" s="1" t="s">
        <v>204</v>
      </c>
      <c r="M5370" s="1">
        <v>2006</v>
      </c>
      <c r="N5370" s="1">
        <v>48.675896766805003</v>
      </c>
      <c r="O5370" s="1">
        <v>-67.877525133024704</v>
      </c>
      <c r="Q5370" s="1" t="s">
        <v>6183</v>
      </c>
      <c r="R5370" s="1" t="s">
        <v>22</v>
      </c>
    </row>
    <row r="5371" spans="1:18" x14ac:dyDescent="0.3">
      <c r="A5371" s="2" t="s">
        <v>5978</v>
      </c>
      <c r="B5371" s="2" t="s">
        <v>8398</v>
      </c>
      <c r="C5371" s="2" t="s">
        <v>6181</v>
      </c>
      <c r="D5371" s="1">
        <v>109.5</v>
      </c>
      <c r="E5371" s="1" t="s">
        <v>6226</v>
      </c>
      <c r="F5371" s="1">
        <v>44</v>
      </c>
      <c r="G5371" s="1" t="str">
        <f t="shared" si="200"/>
        <v>44/73</v>
      </c>
      <c r="H5371" s="1">
        <v>1500</v>
      </c>
      <c r="I5371" s="1">
        <v>77</v>
      </c>
      <c r="J5371" s="1">
        <v>80</v>
      </c>
      <c r="K5371" s="1" t="s">
        <v>203</v>
      </c>
      <c r="L5371" s="1" t="s">
        <v>204</v>
      </c>
      <c r="M5371" s="1">
        <v>2006</v>
      </c>
      <c r="N5371" s="1">
        <v>48.673839058222597</v>
      </c>
      <c r="O5371" s="1">
        <v>-67.888977984308198</v>
      </c>
      <c r="Q5371" s="1" t="s">
        <v>6183</v>
      </c>
      <c r="R5371" s="1" t="s">
        <v>22</v>
      </c>
    </row>
    <row r="5372" spans="1:18" x14ac:dyDescent="0.3">
      <c r="A5372" s="2" t="s">
        <v>5978</v>
      </c>
      <c r="B5372" s="2" t="s">
        <v>8398</v>
      </c>
      <c r="C5372" s="2" t="s">
        <v>6181</v>
      </c>
      <c r="D5372" s="1">
        <v>109.5</v>
      </c>
      <c r="E5372" s="1" t="s">
        <v>6227</v>
      </c>
      <c r="F5372" s="1">
        <v>45</v>
      </c>
      <c r="G5372" s="1" t="str">
        <f t="shared" si="200"/>
        <v>45/73</v>
      </c>
      <c r="H5372" s="1">
        <v>1500</v>
      </c>
      <c r="I5372" s="1">
        <v>77</v>
      </c>
      <c r="J5372" s="1">
        <v>80</v>
      </c>
      <c r="K5372" s="1" t="s">
        <v>203</v>
      </c>
      <c r="L5372" s="1" t="s">
        <v>204</v>
      </c>
      <c r="M5372" s="1">
        <v>2006</v>
      </c>
      <c r="N5372" s="1">
        <v>48.671647211527997</v>
      </c>
      <c r="O5372" s="1">
        <v>-67.890779418161799</v>
      </c>
      <c r="Q5372" s="1" t="s">
        <v>6183</v>
      </c>
      <c r="R5372" s="1" t="s">
        <v>22</v>
      </c>
    </row>
    <row r="5373" spans="1:18" x14ac:dyDescent="0.3">
      <c r="A5373" s="2" t="s">
        <v>5978</v>
      </c>
      <c r="B5373" s="2" t="s">
        <v>8398</v>
      </c>
      <c r="C5373" s="2" t="s">
        <v>6181</v>
      </c>
      <c r="D5373" s="1">
        <v>109.5</v>
      </c>
      <c r="E5373" s="1" t="s">
        <v>6228</v>
      </c>
      <c r="F5373" s="1">
        <v>46</v>
      </c>
      <c r="G5373" s="1" t="str">
        <f t="shared" si="200"/>
        <v>46/73</v>
      </c>
      <c r="H5373" s="1">
        <v>1500</v>
      </c>
      <c r="I5373" s="1">
        <v>77</v>
      </c>
      <c r="J5373" s="1">
        <v>80</v>
      </c>
      <c r="K5373" s="1" t="s">
        <v>203</v>
      </c>
      <c r="L5373" s="1" t="s">
        <v>204</v>
      </c>
      <c r="M5373" s="1">
        <v>2006</v>
      </c>
      <c r="N5373" s="1">
        <v>48.668714171324098</v>
      </c>
      <c r="O5373" s="1">
        <v>-67.885263500750099</v>
      </c>
      <c r="Q5373" s="1" t="s">
        <v>6183</v>
      </c>
      <c r="R5373" s="1" t="s">
        <v>22</v>
      </c>
    </row>
    <row r="5374" spans="1:18" x14ac:dyDescent="0.3">
      <c r="A5374" s="2" t="s">
        <v>5978</v>
      </c>
      <c r="B5374" s="2" t="s">
        <v>8398</v>
      </c>
      <c r="C5374" s="2" t="s">
        <v>6181</v>
      </c>
      <c r="D5374" s="1">
        <v>109.5</v>
      </c>
      <c r="E5374" s="1" t="s">
        <v>6229</v>
      </c>
      <c r="F5374" s="1">
        <v>47</v>
      </c>
      <c r="G5374" s="1" t="str">
        <f t="shared" si="200"/>
        <v>47/73</v>
      </c>
      <c r="H5374" s="1">
        <v>1500</v>
      </c>
      <c r="I5374" s="1">
        <v>77</v>
      </c>
      <c r="J5374" s="1">
        <v>80</v>
      </c>
      <c r="K5374" s="1" t="s">
        <v>203</v>
      </c>
      <c r="L5374" s="1" t="s">
        <v>204</v>
      </c>
      <c r="M5374" s="1">
        <v>2006</v>
      </c>
      <c r="N5374" s="1">
        <v>48.66769861017</v>
      </c>
      <c r="O5374" s="1">
        <v>-67.892292722514398</v>
      </c>
      <c r="Q5374" s="1" t="s">
        <v>6183</v>
      </c>
      <c r="R5374" s="1" t="s">
        <v>22</v>
      </c>
    </row>
    <row r="5375" spans="1:18" x14ac:dyDescent="0.3">
      <c r="A5375" s="2" t="s">
        <v>5978</v>
      </c>
      <c r="B5375" s="2" t="s">
        <v>8398</v>
      </c>
      <c r="C5375" s="2" t="s">
        <v>6181</v>
      </c>
      <c r="D5375" s="1">
        <v>109.5</v>
      </c>
      <c r="E5375" s="1" t="s">
        <v>6230</v>
      </c>
      <c r="F5375" s="1">
        <v>48</v>
      </c>
      <c r="G5375" s="1" t="str">
        <f t="shared" si="200"/>
        <v>48/73</v>
      </c>
      <c r="H5375" s="1">
        <v>1500</v>
      </c>
      <c r="I5375" s="1">
        <v>77</v>
      </c>
      <c r="J5375" s="1">
        <v>80</v>
      </c>
      <c r="K5375" s="1" t="s">
        <v>203</v>
      </c>
      <c r="L5375" s="1" t="s">
        <v>204</v>
      </c>
      <c r="M5375" s="1">
        <v>2006</v>
      </c>
      <c r="N5375" s="1">
        <v>48.684275906381899</v>
      </c>
      <c r="O5375" s="1">
        <v>-67.854904376295295</v>
      </c>
      <c r="Q5375" s="1" t="s">
        <v>6183</v>
      </c>
      <c r="R5375" s="1" t="s">
        <v>22</v>
      </c>
    </row>
    <row r="5376" spans="1:18" x14ac:dyDescent="0.3">
      <c r="A5376" s="2" t="s">
        <v>5978</v>
      </c>
      <c r="B5376" s="2" t="s">
        <v>8398</v>
      </c>
      <c r="C5376" s="2" t="s">
        <v>6181</v>
      </c>
      <c r="D5376" s="1">
        <v>109.5</v>
      </c>
      <c r="E5376" s="1" t="s">
        <v>6231</v>
      </c>
      <c r="F5376" s="1">
        <v>49</v>
      </c>
      <c r="G5376" s="1" t="str">
        <f t="shared" si="200"/>
        <v>49/73</v>
      </c>
      <c r="H5376" s="1">
        <v>1500</v>
      </c>
      <c r="I5376" s="1">
        <v>77</v>
      </c>
      <c r="J5376" s="1">
        <v>80</v>
      </c>
      <c r="K5376" s="1" t="s">
        <v>203</v>
      </c>
      <c r="L5376" s="1" t="s">
        <v>204</v>
      </c>
      <c r="M5376" s="1">
        <v>2006</v>
      </c>
      <c r="N5376" s="1">
        <v>48.678806126038097</v>
      </c>
      <c r="O5376" s="1">
        <v>-67.8598042168787</v>
      </c>
      <c r="Q5376" s="1" t="s">
        <v>6183</v>
      </c>
      <c r="R5376" s="1" t="s">
        <v>22</v>
      </c>
    </row>
    <row r="5377" spans="1:18" x14ac:dyDescent="0.3">
      <c r="A5377" s="2" t="s">
        <v>5978</v>
      </c>
      <c r="B5377" s="2" t="s">
        <v>8398</v>
      </c>
      <c r="C5377" s="2" t="s">
        <v>6181</v>
      </c>
      <c r="D5377" s="1">
        <v>109.5</v>
      </c>
      <c r="E5377" s="1" t="s">
        <v>6232</v>
      </c>
      <c r="F5377" s="1">
        <v>50</v>
      </c>
      <c r="G5377" s="1" t="str">
        <f t="shared" si="200"/>
        <v>50/73</v>
      </c>
      <c r="H5377" s="1">
        <v>1500</v>
      </c>
      <c r="I5377" s="1">
        <v>77</v>
      </c>
      <c r="J5377" s="1">
        <v>80</v>
      </c>
      <c r="K5377" s="1" t="s">
        <v>203</v>
      </c>
      <c r="L5377" s="1" t="s">
        <v>204</v>
      </c>
      <c r="M5377" s="1">
        <v>2006</v>
      </c>
      <c r="N5377" s="1">
        <v>48.6681710888654</v>
      </c>
      <c r="O5377" s="1">
        <v>-67.876473912385094</v>
      </c>
      <c r="Q5377" s="1" t="s">
        <v>6183</v>
      </c>
      <c r="R5377" s="1" t="s">
        <v>22</v>
      </c>
    </row>
    <row r="5378" spans="1:18" x14ac:dyDescent="0.3">
      <c r="A5378" s="2" t="s">
        <v>5978</v>
      </c>
      <c r="B5378" s="2" t="s">
        <v>8398</v>
      </c>
      <c r="C5378" s="2" t="s">
        <v>6181</v>
      </c>
      <c r="D5378" s="1">
        <v>109.5</v>
      </c>
      <c r="E5378" s="1" t="s">
        <v>6233</v>
      </c>
      <c r="F5378" s="1">
        <v>51</v>
      </c>
      <c r="G5378" s="1" t="str">
        <f t="shared" si="200"/>
        <v>51/73</v>
      </c>
      <c r="H5378" s="1">
        <v>1500</v>
      </c>
      <c r="I5378" s="1">
        <v>77</v>
      </c>
      <c r="J5378" s="1">
        <v>80</v>
      </c>
      <c r="K5378" s="1" t="s">
        <v>203</v>
      </c>
      <c r="L5378" s="1" t="s">
        <v>204</v>
      </c>
      <c r="M5378" s="1">
        <v>2006</v>
      </c>
      <c r="N5378" s="1">
        <v>48.662060656177999</v>
      </c>
      <c r="O5378" s="1">
        <v>-67.901105463446697</v>
      </c>
      <c r="Q5378" s="1" t="s">
        <v>6183</v>
      </c>
      <c r="R5378" s="1" t="s">
        <v>22</v>
      </c>
    </row>
    <row r="5379" spans="1:18" x14ac:dyDescent="0.3">
      <c r="A5379" s="2" t="s">
        <v>5978</v>
      </c>
      <c r="B5379" s="2" t="s">
        <v>8398</v>
      </c>
      <c r="C5379" s="2" t="s">
        <v>6181</v>
      </c>
      <c r="D5379" s="1">
        <v>109.5</v>
      </c>
      <c r="E5379" s="1" t="s">
        <v>6234</v>
      </c>
      <c r="F5379" s="1">
        <v>52</v>
      </c>
      <c r="G5379" s="1" t="str">
        <f t="shared" si="200"/>
        <v>52/73</v>
      </c>
      <c r="H5379" s="1">
        <v>1500</v>
      </c>
      <c r="I5379" s="1">
        <v>77</v>
      </c>
      <c r="J5379" s="1">
        <v>80</v>
      </c>
      <c r="K5379" s="1" t="s">
        <v>203</v>
      </c>
      <c r="L5379" s="1" t="s">
        <v>204</v>
      </c>
      <c r="M5379" s="1">
        <v>2006</v>
      </c>
      <c r="N5379" s="1">
        <v>48.709561289817302</v>
      </c>
      <c r="O5379" s="1">
        <v>-67.895524544491806</v>
      </c>
      <c r="Q5379" s="1" t="s">
        <v>6183</v>
      </c>
      <c r="R5379" s="1" t="s">
        <v>22</v>
      </c>
    </row>
    <row r="5380" spans="1:18" x14ac:dyDescent="0.3">
      <c r="A5380" s="2" t="s">
        <v>5978</v>
      </c>
      <c r="B5380" s="2" t="s">
        <v>8398</v>
      </c>
      <c r="C5380" s="2" t="s">
        <v>6181</v>
      </c>
      <c r="D5380" s="1">
        <v>109.5</v>
      </c>
      <c r="E5380" s="1" t="s">
        <v>6235</v>
      </c>
      <c r="F5380" s="1">
        <v>53</v>
      </c>
      <c r="G5380" s="1" t="str">
        <f t="shared" si="200"/>
        <v>53/73</v>
      </c>
      <c r="H5380" s="1">
        <v>1500</v>
      </c>
      <c r="I5380" s="1">
        <v>77</v>
      </c>
      <c r="J5380" s="1">
        <v>80</v>
      </c>
      <c r="K5380" s="1" t="s">
        <v>203</v>
      </c>
      <c r="L5380" s="1" t="s">
        <v>204</v>
      </c>
      <c r="M5380" s="1">
        <v>2006</v>
      </c>
      <c r="N5380" s="1">
        <v>48.707923132725099</v>
      </c>
      <c r="O5380" s="1">
        <v>-67.897974979302802</v>
      </c>
      <c r="Q5380" s="1" t="s">
        <v>6183</v>
      </c>
      <c r="R5380" s="1" t="s">
        <v>22</v>
      </c>
    </row>
    <row r="5381" spans="1:18" x14ac:dyDescent="0.3">
      <c r="A5381" s="2" t="s">
        <v>5978</v>
      </c>
      <c r="B5381" s="2" t="s">
        <v>8398</v>
      </c>
      <c r="C5381" s="2" t="s">
        <v>6181</v>
      </c>
      <c r="D5381" s="1">
        <v>109.5</v>
      </c>
      <c r="E5381" s="1" t="s">
        <v>6236</v>
      </c>
      <c r="F5381" s="1">
        <v>54</v>
      </c>
      <c r="G5381" s="1" t="str">
        <f t="shared" si="200"/>
        <v>54/73</v>
      </c>
      <c r="H5381" s="1">
        <v>1500</v>
      </c>
      <c r="I5381" s="1">
        <v>77</v>
      </c>
      <c r="J5381" s="1">
        <v>80</v>
      </c>
      <c r="K5381" s="1" t="s">
        <v>203</v>
      </c>
      <c r="L5381" s="1" t="s">
        <v>204</v>
      </c>
      <c r="M5381" s="1">
        <v>2006</v>
      </c>
      <c r="N5381" s="1">
        <v>48.705472142533402</v>
      </c>
      <c r="O5381" s="1">
        <v>-67.900698708805706</v>
      </c>
      <c r="Q5381" s="1" t="s">
        <v>6183</v>
      </c>
      <c r="R5381" s="1" t="s">
        <v>22</v>
      </c>
    </row>
    <row r="5382" spans="1:18" x14ac:dyDescent="0.3">
      <c r="A5382" s="2" t="s">
        <v>5978</v>
      </c>
      <c r="B5382" s="2" t="s">
        <v>8398</v>
      </c>
      <c r="C5382" s="2" t="s">
        <v>6181</v>
      </c>
      <c r="D5382" s="1">
        <v>109.5</v>
      </c>
      <c r="E5382" s="1" t="s">
        <v>6237</v>
      </c>
      <c r="F5382" s="1">
        <v>55</v>
      </c>
      <c r="G5382" s="1" t="str">
        <f t="shared" si="200"/>
        <v>55/73</v>
      </c>
      <c r="H5382" s="1">
        <v>1500</v>
      </c>
      <c r="I5382" s="1">
        <v>77</v>
      </c>
      <c r="J5382" s="1">
        <v>80</v>
      </c>
      <c r="K5382" s="1" t="s">
        <v>203</v>
      </c>
      <c r="L5382" s="1" t="s">
        <v>204</v>
      </c>
      <c r="M5382" s="1">
        <v>2006</v>
      </c>
      <c r="N5382" s="1">
        <v>48.703976339483297</v>
      </c>
      <c r="O5382" s="1">
        <v>-67.903938600385999</v>
      </c>
      <c r="Q5382" s="1" t="s">
        <v>6183</v>
      </c>
      <c r="R5382" s="1" t="s">
        <v>22</v>
      </c>
    </row>
    <row r="5383" spans="1:18" x14ac:dyDescent="0.3">
      <c r="A5383" s="2" t="s">
        <v>5978</v>
      </c>
      <c r="B5383" s="2" t="s">
        <v>8398</v>
      </c>
      <c r="C5383" s="2" t="s">
        <v>6181</v>
      </c>
      <c r="D5383" s="1">
        <v>109.5</v>
      </c>
      <c r="E5383" s="1" t="s">
        <v>6238</v>
      </c>
      <c r="F5383" s="1">
        <v>56</v>
      </c>
      <c r="G5383" s="1" t="str">
        <f t="shared" si="200"/>
        <v>56/73</v>
      </c>
      <c r="H5383" s="1">
        <v>1500</v>
      </c>
      <c r="I5383" s="1">
        <v>77</v>
      </c>
      <c r="J5383" s="1">
        <v>80</v>
      </c>
      <c r="K5383" s="1" t="s">
        <v>203</v>
      </c>
      <c r="L5383" s="1" t="s">
        <v>204</v>
      </c>
      <c r="M5383" s="1">
        <v>2006</v>
      </c>
      <c r="N5383" s="1">
        <v>48.7011829624821</v>
      </c>
      <c r="O5383" s="1">
        <v>-67.908225662275299</v>
      </c>
      <c r="Q5383" s="1" t="s">
        <v>6183</v>
      </c>
      <c r="R5383" s="1" t="s">
        <v>22</v>
      </c>
    </row>
    <row r="5384" spans="1:18" x14ac:dyDescent="0.3">
      <c r="A5384" s="2" t="s">
        <v>5978</v>
      </c>
      <c r="B5384" s="2" t="s">
        <v>8398</v>
      </c>
      <c r="C5384" s="2" t="s">
        <v>6181</v>
      </c>
      <c r="D5384" s="1">
        <v>109.5</v>
      </c>
      <c r="E5384" s="1" t="s">
        <v>6239</v>
      </c>
      <c r="F5384" s="1">
        <v>57</v>
      </c>
      <c r="G5384" s="1" t="str">
        <f t="shared" si="200"/>
        <v>57/73</v>
      </c>
      <c r="H5384" s="1">
        <v>1500</v>
      </c>
      <c r="I5384" s="1">
        <v>77</v>
      </c>
      <c r="J5384" s="1">
        <v>80</v>
      </c>
      <c r="K5384" s="1" t="s">
        <v>203</v>
      </c>
      <c r="L5384" s="1" t="s">
        <v>204</v>
      </c>
      <c r="M5384" s="1">
        <v>2006</v>
      </c>
      <c r="N5384" s="1">
        <v>48.680401276226704</v>
      </c>
      <c r="O5384" s="1">
        <v>-67.909334631589601</v>
      </c>
      <c r="Q5384" s="1" t="s">
        <v>6183</v>
      </c>
      <c r="R5384" s="1" t="s">
        <v>22</v>
      </c>
    </row>
    <row r="5385" spans="1:18" x14ac:dyDescent="0.3">
      <c r="A5385" s="2" t="s">
        <v>5978</v>
      </c>
      <c r="B5385" s="2" t="s">
        <v>8398</v>
      </c>
      <c r="C5385" s="2" t="s">
        <v>6181</v>
      </c>
      <c r="D5385" s="1">
        <v>109.5</v>
      </c>
      <c r="E5385" s="1" t="s">
        <v>6240</v>
      </c>
      <c r="F5385" s="1">
        <v>58</v>
      </c>
      <c r="G5385" s="1" t="str">
        <f t="shared" si="200"/>
        <v>58/73</v>
      </c>
      <c r="H5385" s="1">
        <v>1500</v>
      </c>
      <c r="I5385" s="1">
        <v>77</v>
      </c>
      <c r="J5385" s="1">
        <v>80</v>
      </c>
      <c r="K5385" s="1" t="s">
        <v>203</v>
      </c>
      <c r="L5385" s="1" t="s">
        <v>204</v>
      </c>
      <c r="M5385" s="1">
        <v>2006</v>
      </c>
      <c r="N5385" s="1">
        <v>48.688129078008103</v>
      </c>
      <c r="O5385" s="1">
        <v>-67.919633979558697</v>
      </c>
      <c r="Q5385" s="1" t="s">
        <v>6183</v>
      </c>
      <c r="R5385" s="1" t="s">
        <v>22</v>
      </c>
    </row>
    <row r="5386" spans="1:18" x14ac:dyDescent="0.3">
      <c r="A5386" s="2" t="s">
        <v>5978</v>
      </c>
      <c r="B5386" s="2" t="s">
        <v>8398</v>
      </c>
      <c r="C5386" s="2" t="s">
        <v>6181</v>
      </c>
      <c r="D5386" s="1">
        <v>109.5</v>
      </c>
      <c r="E5386" s="1" t="s">
        <v>6241</v>
      </c>
      <c r="F5386" s="1">
        <v>59</v>
      </c>
      <c r="G5386" s="1" t="str">
        <f t="shared" si="200"/>
        <v>59/73</v>
      </c>
      <c r="H5386" s="1">
        <v>1500</v>
      </c>
      <c r="I5386" s="1">
        <v>77</v>
      </c>
      <c r="J5386" s="1">
        <v>80</v>
      </c>
      <c r="K5386" s="1" t="s">
        <v>203</v>
      </c>
      <c r="L5386" s="1" t="s">
        <v>204</v>
      </c>
      <c r="M5386" s="1">
        <v>2006</v>
      </c>
      <c r="N5386" s="1">
        <v>48.689044432467099</v>
      </c>
      <c r="O5386" s="1">
        <v>-67.928391705579102</v>
      </c>
      <c r="Q5386" s="1" t="s">
        <v>6183</v>
      </c>
      <c r="R5386" s="1" t="s">
        <v>22</v>
      </c>
    </row>
    <row r="5387" spans="1:18" x14ac:dyDescent="0.3">
      <c r="A5387" s="2" t="s">
        <v>5978</v>
      </c>
      <c r="B5387" s="2" t="s">
        <v>8398</v>
      </c>
      <c r="C5387" s="2" t="s">
        <v>6181</v>
      </c>
      <c r="D5387" s="1">
        <v>109.5</v>
      </c>
      <c r="E5387" s="1" t="s">
        <v>6242</v>
      </c>
      <c r="F5387" s="1">
        <v>60</v>
      </c>
      <c r="G5387" s="1" t="str">
        <f t="shared" si="200"/>
        <v>60/73</v>
      </c>
      <c r="H5387" s="1">
        <v>1500</v>
      </c>
      <c r="I5387" s="1">
        <v>77</v>
      </c>
      <c r="J5387" s="1">
        <v>80</v>
      </c>
      <c r="K5387" s="1" t="s">
        <v>203</v>
      </c>
      <c r="L5387" s="1" t="s">
        <v>204</v>
      </c>
      <c r="M5387" s="1">
        <v>2006</v>
      </c>
      <c r="N5387" s="1">
        <v>48.686919419760798</v>
      </c>
      <c r="O5387" s="1">
        <v>-67.926363875788894</v>
      </c>
      <c r="Q5387" s="1" t="s">
        <v>6183</v>
      </c>
      <c r="R5387" s="1" t="s">
        <v>22</v>
      </c>
    </row>
    <row r="5388" spans="1:18" x14ac:dyDescent="0.3">
      <c r="A5388" s="2" t="s">
        <v>5978</v>
      </c>
      <c r="B5388" s="2" t="s">
        <v>8398</v>
      </c>
      <c r="C5388" s="2" t="s">
        <v>6181</v>
      </c>
      <c r="D5388" s="1">
        <v>109.5</v>
      </c>
      <c r="E5388" s="1" t="s">
        <v>6243</v>
      </c>
      <c r="F5388" s="1">
        <v>61</v>
      </c>
      <c r="G5388" s="1" t="str">
        <f t="shared" si="200"/>
        <v>61/73</v>
      </c>
      <c r="H5388" s="1">
        <v>1500</v>
      </c>
      <c r="I5388" s="1">
        <v>77</v>
      </c>
      <c r="J5388" s="1">
        <v>80</v>
      </c>
      <c r="K5388" s="1" t="s">
        <v>203</v>
      </c>
      <c r="L5388" s="1" t="s">
        <v>204</v>
      </c>
      <c r="M5388" s="1">
        <v>2006</v>
      </c>
      <c r="N5388" s="1">
        <v>48.686872579889098</v>
      </c>
      <c r="O5388" s="1">
        <v>-67.933521137008</v>
      </c>
      <c r="Q5388" s="1" t="s">
        <v>6183</v>
      </c>
      <c r="R5388" s="1" t="s">
        <v>22</v>
      </c>
    </row>
    <row r="5389" spans="1:18" x14ac:dyDescent="0.3">
      <c r="A5389" s="2" t="s">
        <v>5978</v>
      </c>
      <c r="B5389" s="2" t="s">
        <v>8398</v>
      </c>
      <c r="C5389" s="2" t="s">
        <v>6181</v>
      </c>
      <c r="D5389" s="1">
        <v>109.5</v>
      </c>
      <c r="E5389" s="1" t="s">
        <v>6244</v>
      </c>
      <c r="F5389" s="1">
        <v>62</v>
      </c>
      <c r="G5389" s="1" t="str">
        <f t="shared" si="200"/>
        <v>62/73</v>
      </c>
      <c r="H5389" s="1">
        <v>1500</v>
      </c>
      <c r="I5389" s="1">
        <v>77</v>
      </c>
      <c r="J5389" s="1">
        <v>80</v>
      </c>
      <c r="K5389" s="1" t="s">
        <v>203</v>
      </c>
      <c r="L5389" s="1" t="s">
        <v>204</v>
      </c>
      <c r="M5389" s="1">
        <v>2006</v>
      </c>
      <c r="N5389" s="1">
        <v>48.684426017197197</v>
      </c>
      <c r="O5389" s="1">
        <v>-67.929977880550595</v>
      </c>
      <c r="Q5389" s="1" t="s">
        <v>6183</v>
      </c>
      <c r="R5389" s="1" t="s">
        <v>22</v>
      </c>
    </row>
    <row r="5390" spans="1:18" x14ac:dyDescent="0.3">
      <c r="A5390" s="2" t="s">
        <v>5978</v>
      </c>
      <c r="B5390" s="2" t="s">
        <v>8398</v>
      </c>
      <c r="C5390" s="2" t="s">
        <v>6181</v>
      </c>
      <c r="D5390" s="1">
        <v>109.5</v>
      </c>
      <c r="E5390" s="1" t="s">
        <v>6245</v>
      </c>
      <c r="F5390" s="1">
        <v>63</v>
      </c>
      <c r="G5390" s="1" t="str">
        <f t="shared" si="200"/>
        <v>63/73</v>
      </c>
      <c r="H5390" s="1">
        <v>1500</v>
      </c>
      <c r="I5390" s="1">
        <v>77</v>
      </c>
      <c r="J5390" s="1">
        <v>80</v>
      </c>
      <c r="K5390" s="1" t="s">
        <v>203</v>
      </c>
      <c r="L5390" s="1" t="s">
        <v>204</v>
      </c>
      <c r="M5390" s="1">
        <v>2006</v>
      </c>
      <c r="N5390" s="1">
        <v>48.6822163162634</v>
      </c>
      <c r="O5390" s="1">
        <v>-67.935520991377999</v>
      </c>
      <c r="Q5390" s="1" t="s">
        <v>6183</v>
      </c>
      <c r="R5390" s="1" t="s">
        <v>22</v>
      </c>
    </row>
    <row r="5391" spans="1:18" x14ac:dyDescent="0.3">
      <c r="A5391" s="2" t="s">
        <v>5978</v>
      </c>
      <c r="B5391" s="2" t="s">
        <v>8398</v>
      </c>
      <c r="C5391" s="2" t="s">
        <v>6181</v>
      </c>
      <c r="D5391" s="1">
        <v>109.5</v>
      </c>
      <c r="E5391" s="1" t="s">
        <v>6246</v>
      </c>
      <c r="F5391" s="1">
        <v>64</v>
      </c>
      <c r="G5391" s="1" t="str">
        <f t="shared" si="200"/>
        <v>64/73</v>
      </c>
      <c r="H5391" s="1">
        <v>1500</v>
      </c>
      <c r="I5391" s="1">
        <v>77</v>
      </c>
      <c r="J5391" s="1">
        <v>80</v>
      </c>
      <c r="K5391" s="1" t="s">
        <v>203</v>
      </c>
      <c r="L5391" s="1" t="s">
        <v>204</v>
      </c>
      <c r="M5391" s="1">
        <v>2006</v>
      </c>
      <c r="N5391" s="1">
        <v>48.684076144977702</v>
      </c>
      <c r="O5391" s="1">
        <v>-67.938684258959995</v>
      </c>
      <c r="Q5391" s="1" t="s">
        <v>6183</v>
      </c>
      <c r="R5391" s="1" t="s">
        <v>22</v>
      </c>
    </row>
    <row r="5392" spans="1:18" x14ac:dyDescent="0.3">
      <c r="A5392" s="2" t="s">
        <v>5978</v>
      </c>
      <c r="B5392" s="2" t="s">
        <v>8398</v>
      </c>
      <c r="C5392" s="2" t="s">
        <v>6181</v>
      </c>
      <c r="D5392" s="1">
        <v>109.5</v>
      </c>
      <c r="E5392" s="1" t="s">
        <v>6247</v>
      </c>
      <c r="F5392" s="1">
        <v>65</v>
      </c>
      <c r="G5392" s="1" t="str">
        <f t="shared" ref="G5392:G5423" si="201">F5392&amp;"/"&amp;73</f>
        <v>65/73</v>
      </c>
      <c r="H5392" s="1">
        <v>1500</v>
      </c>
      <c r="I5392" s="1">
        <v>77</v>
      </c>
      <c r="J5392" s="1">
        <v>80</v>
      </c>
      <c r="K5392" s="1" t="s">
        <v>203</v>
      </c>
      <c r="L5392" s="1" t="s">
        <v>204</v>
      </c>
      <c r="M5392" s="1">
        <v>2006</v>
      </c>
      <c r="N5392" s="1">
        <v>48.682124612114798</v>
      </c>
      <c r="O5392" s="1">
        <v>-67.943816049680606</v>
      </c>
      <c r="Q5392" s="1" t="s">
        <v>6183</v>
      </c>
      <c r="R5392" s="1" t="s">
        <v>22</v>
      </c>
    </row>
    <row r="5393" spans="1:18" x14ac:dyDescent="0.3">
      <c r="A5393" s="2" t="s">
        <v>5978</v>
      </c>
      <c r="B5393" s="2" t="s">
        <v>8398</v>
      </c>
      <c r="C5393" s="2" t="s">
        <v>6181</v>
      </c>
      <c r="D5393" s="1">
        <v>109.5</v>
      </c>
      <c r="E5393" s="1" t="s">
        <v>6248</v>
      </c>
      <c r="F5393" s="1">
        <v>66</v>
      </c>
      <c r="G5393" s="1" t="str">
        <f t="shared" si="201"/>
        <v>66/73</v>
      </c>
      <c r="H5393" s="1">
        <v>1500</v>
      </c>
      <c r="I5393" s="1">
        <v>77</v>
      </c>
      <c r="J5393" s="1">
        <v>80</v>
      </c>
      <c r="K5393" s="1" t="s">
        <v>203</v>
      </c>
      <c r="L5393" s="1" t="s">
        <v>204</v>
      </c>
      <c r="M5393" s="1">
        <v>2006</v>
      </c>
      <c r="N5393" s="1">
        <v>48.678630129549198</v>
      </c>
      <c r="O5393" s="1">
        <v>-67.941403839842494</v>
      </c>
      <c r="Q5393" s="1" t="s">
        <v>6183</v>
      </c>
      <c r="R5393" s="1" t="s">
        <v>22</v>
      </c>
    </row>
    <row r="5394" spans="1:18" x14ac:dyDescent="0.3">
      <c r="A5394" s="2" t="s">
        <v>5978</v>
      </c>
      <c r="B5394" s="2" t="s">
        <v>8398</v>
      </c>
      <c r="C5394" s="2" t="s">
        <v>6181</v>
      </c>
      <c r="D5394" s="1">
        <v>109.5</v>
      </c>
      <c r="E5394" s="1" t="s">
        <v>6249</v>
      </c>
      <c r="F5394" s="1">
        <v>67</v>
      </c>
      <c r="G5394" s="1" t="str">
        <f t="shared" si="201"/>
        <v>67/73</v>
      </c>
      <c r="H5394" s="1">
        <v>1500</v>
      </c>
      <c r="I5394" s="1">
        <v>77</v>
      </c>
      <c r="J5394" s="1">
        <v>80</v>
      </c>
      <c r="K5394" s="1" t="s">
        <v>203</v>
      </c>
      <c r="L5394" s="1" t="s">
        <v>204</v>
      </c>
      <c r="M5394" s="1">
        <v>2006</v>
      </c>
      <c r="N5394" s="1">
        <v>48.675503601837399</v>
      </c>
      <c r="O5394" s="1">
        <v>-67.945087765455099</v>
      </c>
      <c r="Q5394" s="1" t="s">
        <v>6183</v>
      </c>
      <c r="R5394" s="1" t="s">
        <v>22</v>
      </c>
    </row>
    <row r="5395" spans="1:18" x14ac:dyDescent="0.3">
      <c r="A5395" s="2" t="s">
        <v>5978</v>
      </c>
      <c r="B5395" s="2" t="s">
        <v>8398</v>
      </c>
      <c r="C5395" s="2" t="s">
        <v>6181</v>
      </c>
      <c r="D5395" s="1">
        <v>109.5</v>
      </c>
      <c r="E5395" s="1" t="s">
        <v>6250</v>
      </c>
      <c r="F5395" s="1">
        <v>68</v>
      </c>
      <c r="G5395" s="1" t="str">
        <f t="shared" si="201"/>
        <v>68/73</v>
      </c>
      <c r="H5395" s="1">
        <v>1500</v>
      </c>
      <c r="I5395" s="1">
        <v>77</v>
      </c>
      <c r="J5395" s="1">
        <v>80</v>
      </c>
      <c r="K5395" s="1" t="s">
        <v>203</v>
      </c>
      <c r="L5395" s="1" t="s">
        <v>204</v>
      </c>
      <c r="M5395" s="1">
        <v>2006</v>
      </c>
      <c r="N5395" s="1">
        <v>48.672437015964398</v>
      </c>
      <c r="O5395" s="1">
        <v>-67.947782982227096</v>
      </c>
      <c r="Q5395" s="1" t="s">
        <v>6183</v>
      </c>
      <c r="R5395" s="1" t="s">
        <v>22</v>
      </c>
    </row>
    <row r="5396" spans="1:18" x14ac:dyDescent="0.3">
      <c r="A5396" s="2" t="s">
        <v>5978</v>
      </c>
      <c r="B5396" s="2" t="s">
        <v>8398</v>
      </c>
      <c r="C5396" s="2" t="s">
        <v>6181</v>
      </c>
      <c r="D5396" s="1">
        <v>109.5</v>
      </c>
      <c r="E5396" s="1" t="s">
        <v>6251</v>
      </c>
      <c r="F5396" s="1">
        <v>69</v>
      </c>
      <c r="G5396" s="1" t="str">
        <f t="shared" si="201"/>
        <v>69/73</v>
      </c>
      <c r="H5396" s="1">
        <v>1500</v>
      </c>
      <c r="I5396" s="1">
        <v>77</v>
      </c>
      <c r="J5396" s="1">
        <v>80</v>
      </c>
      <c r="K5396" s="1" t="s">
        <v>203</v>
      </c>
      <c r="L5396" s="1" t="s">
        <v>204</v>
      </c>
      <c r="M5396" s="1">
        <v>2006</v>
      </c>
      <c r="N5396" s="1">
        <v>48.669922114865003</v>
      </c>
      <c r="O5396" s="1">
        <v>-67.950596303386206</v>
      </c>
      <c r="Q5396" s="1" t="s">
        <v>6183</v>
      </c>
      <c r="R5396" s="1" t="s">
        <v>22</v>
      </c>
    </row>
    <row r="5397" spans="1:18" x14ac:dyDescent="0.3">
      <c r="A5397" s="2" t="s">
        <v>5978</v>
      </c>
      <c r="B5397" s="2" t="s">
        <v>8398</v>
      </c>
      <c r="C5397" s="2" t="s">
        <v>6181</v>
      </c>
      <c r="D5397" s="1">
        <v>109.5</v>
      </c>
      <c r="E5397" s="1" t="s">
        <v>6252</v>
      </c>
      <c r="F5397" s="1">
        <v>70</v>
      </c>
      <c r="G5397" s="1" t="str">
        <f t="shared" si="201"/>
        <v>70/73</v>
      </c>
      <c r="H5397" s="1">
        <v>1500</v>
      </c>
      <c r="I5397" s="1">
        <v>77</v>
      </c>
      <c r="J5397" s="1">
        <v>80</v>
      </c>
      <c r="K5397" s="1" t="s">
        <v>203</v>
      </c>
      <c r="L5397" s="1" t="s">
        <v>204</v>
      </c>
      <c r="M5397" s="1">
        <v>2006</v>
      </c>
      <c r="N5397" s="1">
        <v>48.672299859589899</v>
      </c>
      <c r="O5397" s="1">
        <v>-67.954651429482894</v>
      </c>
      <c r="Q5397" s="1" t="s">
        <v>6183</v>
      </c>
      <c r="R5397" s="1" t="s">
        <v>22</v>
      </c>
    </row>
    <row r="5398" spans="1:18" x14ac:dyDescent="0.3">
      <c r="A5398" s="2" t="s">
        <v>5978</v>
      </c>
      <c r="B5398" s="2" t="s">
        <v>8398</v>
      </c>
      <c r="C5398" s="2" t="s">
        <v>6181</v>
      </c>
      <c r="D5398" s="1">
        <v>109.5</v>
      </c>
      <c r="E5398" s="1" t="s">
        <v>6253</v>
      </c>
      <c r="F5398" s="1">
        <v>71</v>
      </c>
      <c r="G5398" s="1" t="str">
        <f t="shared" si="201"/>
        <v>71/73</v>
      </c>
      <c r="H5398" s="1">
        <v>1500</v>
      </c>
      <c r="I5398" s="1">
        <v>77</v>
      </c>
      <c r="J5398" s="1">
        <v>80</v>
      </c>
      <c r="K5398" s="1" t="s">
        <v>203</v>
      </c>
      <c r="L5398" s="1" t="s">
        <v>204</v>
      </c>
      <c r="M5398" s="1">
        <v>2006</v>
      </c>
      <c r="N5398" s="1">
        <v>48.667787374267498</v>
      </c>
      <c r="O5398" s="1">
        <v>-67.954708081407006</v>
      </c>
      <c r="Q5398" s="1" t="s">
        <v>6183</v>
      </c>
      <c r="R5398" s="1" t="s">
        <v>22</v>
      </c>
    </row>
    <row r="5399" spans="1:18" x14ac:dyDescent="0.3">
      <c r="A5399" s="2" t="s">
        <v>5978</v>
      </c>
      <c r="B5399" s="2" t="s">
        <v>8398</v>
      </c>
      <c r="C5399" s="2" t="s">
        <v>6181</v>
      </c>
      <c r="D5399" s="1">
        <v>109.5</v>
      </c>
      <c r="E5399" s="1" t="s">
        <v>6254</v>
      </c>
      <c r="F5399" s="1">
        <v>72</v>
      </c>
      <c r="G5399" s="1" t="str">
        <f t="shared" si="201"/>
        <v>72/73</v>
      </c>
      <c r="H5399" s="1">
        <v>1500</v>
      </c>
      <c r="I5399" s="1">
        <v>77</v>
      </c>
      <c r="J5399" s="1">
        <v>80</v>
      </c>
      <c r="K5399" s="1" t="s">
        <v>203</v>
      </c>
      <c r="L5399" s="1" t="s">
        <v>204</v>
      </c>
      <c r="M5399" s="1">
        <v>2006</v>
      </c>
      <c r="N5399" s="1">
        <v>48.665669179708601</v>
      </c>
      <c r="O5399" s="1">
        <v>-67.953766771925402</v>
      </c>
      <c r="Q5399" s="1" t="s">
        <v>6183</v>
      </c>
      <c r="R5399" s="1" t="s">
        <v>22</v>
      </c>
    </row>
    <row r="5400" spans="1:18" x14ac:dyDescent="0.3">
      <c r="A5400" s="2" t="s">
        <v>5978</v>
      </c>
      <c r="B5400" s="2" t="s">
        <v>8398</v>
      </c>
      <c r="C5400" s="2" t="s">
        <v>6181</v>
      </c>
      <c r="D5400" s="1">
        <v>109.5</v>
      </c>
      <c r="E5400" s="1" t="s">
        <v>6255</v>
      </c>
      <c r="F5400" s="1">
        <v>73</v>
      </c>
      <c r="G5400" s="1" t="str">
        <f t="shared" si="201"/>
        <v>73/73</v>
      </c>
      <c r="H5400" s="1">
        <v>1500</v>
      </c>
      <c r="I5400" s="1">
        <v>77</v>
      </c>
      <c r="J5400" s="1">
        <v>80</v>
      </c>
      <c r="K5400" s="1" t="s">
        <v>203</v>
      </c>
      <c r="L5400" s="1" t="s">
        <v>204</v>
      </c>
      <c r="M5400" s="1">
        <v>2006</v>
      </c>
      <c r="N5400" s="1">
        <v>48.694714576684603</v>
      </c>
      <c r="O5400" s="1">
        <v>-67.898714338900703</v>
      </c>
      <c r="Q5400" s="1" t="s">
        <v>6183</v>
      </c>
      <c r="R5400" s="1" t="s">
        <v>22</v>
      </c>
    </row>
    <row r="5401" spans="1:18" x14ac:dyDescent="0.3">
      <c r="A5401" s="1" t="s">
        <v>5978</v>
      </c>
      <c r="B5401" s="1" t="s">
        <v>8398</v>
      </c>
      <c r="C5401" s="1" t="s">
        <v>6325</v>
      </c>
      <c r="D5401" s="1">
        <v>109.5</v>
      </c>
      <c r="E5401" s="1" t="s">
        <v>6326</v>
      </c>
      <c r="F5401" s="1">
        <v>1</v>
      </c>
      <c r="G5401" s="1" t="str">
        <f t="shared" si="201"/>
        <v>1/73</v>
      </c>
      <c r="H5401" s="1">
        <v>1500</v>
      </c>
      <c r="I5401" s="1">
        <v>77</v>
      </c>
      <c r="J5401" s="1">
        <v>80</v>
      </c>
      <c r="K5401" s="1" t="s">
        <v>203</v>
      </c>
      <c r="L5401" s="1" t="s">
        <v>204</v>
      </c>
      <c r="M5401" s="1">
        <v>2008</v>
      </c>
      <c r="N5401" s="1">
        <v>48.174959542543398</v>
      </c>
      <c r="O5401" s="1">
        <v>-66.145365379857296</v>
      </c>
      <c r="Q5401" s="1" t="s">
        <v>6327</v>
      </c>
      <c r="R5401" s="1" t="s">
        <v>22</v>
      </c>
    </row>
    <row r="5402" spans="1:18" x14ac:dyDescent="0.3">
      <c r="A5402" s="1" t="s">
        <v>5978</v>
      </c>
      <c r="B5402" s="1" t="s">
        <v>8398</v>
      </c>
      <c r="C5402" s="1" t="s">
        <v>6325</v>
      </c>
      <c r="D5402" s="1">
        <v>109.5</v>
      </c>
      <c r="E5402" s="1" t="s">
        <v>6328</v>
      </c>
      <c r="F5402" s="1">
        <v>2</v>
      </c>
      <c r="G5402" s="1" t="str">
        <f t="shared" si="201"/>
        <v>2/73</v>
      </c>
      <c r="H5402" s="1">
        <v>1500</v>
      </c>
      <c r="I5402" s="1">
        <v>77</v>
      </c>
      <c r="J5402" s="1">
        <v>80</v>
      </c>
      <c r="K5402" s="1" t="s">
        <v>203</v>
      </c>
      <c r="L5402" s="1" t="s">
        <v>204</v>
      </c>
      <c r="M5402" s="1">
        <v>2008</v>
      </c>
      <c r="N5402" s="1">
        <v>48.178574403808803</v>
      </c>
      <c r="O5402" s="1">
        <v>-66.148902515449194</v>
      </c>
      <c r="Q5402" s="1" t="s">
        <v>6327</v>
      </c>
      <c r="R5402" s="1" t="s">
        <v>22</v>
      </c>
    </row>
    <row r="5403" spans="1:18" x14ac:dyDescent="0.3">
      <c r="A5403" s="1" t="s">
        <v>5978</v>
      </c>
      <c r="B5403" s="1" t="s">
        <v>8398</v>
      </c>
      <c r="C5403" s="1" t="s">
        <v>6325</v>
      </c>
      <c r="D5403" s="1">
        <v>109.5</v>
      </c>
      <c r="E5403" s="1" t="s">
        <v>6329</v>
      </c>
      <c r="F5403" s="1">
        <v>3</v>
      </c>
      <c r="G5403" s="1" t="str">
        <f t="shared" si="201"/>
        <v>3/73</v>
      </c>
      <c r="H5403" s="1">
        <v>1500</v>
      </c>
      <c r="I5403" s="1">
        <v>77</v>
      </c>
      <c r="J5403" s="1">
        <v>80</v>
      </c>
      <c r="K5403" s="1" t="s">
        <v>203</v>
      </c>
      <c r="L5403" s="1" t="s">
        <v>204</v>
      </c>
      <c r="M5403" s="1">
        <v>2008</v>
      </c>
      <c r="N5403" s="1">
        <v>48.180804731933797</v>
      </c>
      <c r="O5403" s="1">
        <v>-66.149558317808996</v>
      </c>
      <c r="Q5403" s="1" t="s">
        <v>6327</v>
      </c>
      <c r="R5403" s="1" t="s">
        <v>22</v>
      </c>
    </row>
    <row r="5404" spans="1:18" x14ac:dyDescent="0.3">
      <c r="A5404" s="1" t="s">
        <v>5978</v>
      </c>
      <c r="B5404" s="1" t="s">
        <v>8398</v>
      </c>
      <c r="C5404" s="1" t="s">
        <v>6325</v>
      </c>
      <c r="D5404" s="1">
        <v>109.5</v>
      </c>
      <c r="E5404" s="1" t="s">
        <v>6330</v>
      </c>
      <c r="F5404" s="1">
        <v>4</v>
      </c>
      <c r="G5404" s="1" t="str">
        <f t="shared" si="201"/>
        <v>4/73</v>
      </c>
      <c r="H5404" s="1">
        <v>1500</v>
      </c>
      <c r="I5404" s="1">
        <v>77</v>
      </c>
      <c r="J5404" s="1">
        <v>80</v>
      </c>
      <c r="K5404" s="1" t="s">
        <v>203</v>
      </c>
      <c r="L5404" s="1" t="s">
        <v>204</v>
      </c>
      <c r="M5404" s="1">
        <v>2008</v>
      </c>
      <c r="N5404" s="1">
        <v>48.182633773245698</v>
      </c>
      <c r="O5404" s="1">
        <v>-66.1485413495367</v>
      </c>
      <c r="Q5404" s="1" t="s">
        <v>6327</v>
      </c>
      <c r="R5404" s="1" t="s">
        <v>22</v>
      </c>
    </row>
    <row r="5405" spans="1:18" x14ac:dyDescent="0.3">
      <c r="A5405" s="1" t="s">
        <v>5978</v>
      </c>
      <c r="B5405" s="1" t="s">
        <v>8398</v>
      </c>
      <c r="C5405" s="1" t="s">
        <v>6325</v>
      </c>
      <c r="D5405" s="1">
        <v>109.5</v>
      </c>
      <c r="E5405" s="1" t="s">
        <v>6331</v>
      </c>
      <c r="F5405" s="1">
        <v>5</v>
      </c>
      <c r="G5405" s="1" t="str">
        <f t="shared" si="201"/>
        <v>5/73</v>
      </c>
      <c r="H5405" s="1">
        <v>1500</v>
      </c>
      <c r="I5405" s="1">
        <v>77</v>
      </c>
      <c r="J5405" s="1">
        <v>80</v>
      </c>
      <c r="K5405" s="1" t="s">
        <v>203</v>
      </c>
      <c r="L5405" s="1" t="s">
        <v>204</v>
      </c>
      <c r="M5405" s="1">
        <v>2008</v>
      </c>
      <c r="N5405" s="1">
        <v>48.171412459260203</v>
      </c>
      <c r="O5405" s="1">
        <v>-66.1497588498829</v>
      </c>
      <c r="Q5405" s="1" t="s">
        <v>6327</v>
      </c>
      <c r="R5405" s="1" t="s">
        <v>22</v>
      </c>
    </row>
    <row r="5406" spans="1:18" x14ac:dyDescent="0.3">
      <c r="A5406" s="1" t="s">
        <v>5978</v>
      </c>
      <c r="B5406" s="1" t="s">
        <v>8398</v>
      </c>
      <c r="C5406" s="1" t="s">
        <v>6325</v>
      </c>
      <c r="D5406" s="1">
        <v>109.5</v>
      </c>
      <c r="E5406" s="1" t="s">
        <v>6332</v>
      </c>
      <c r="F5406" s="1">
        <v>6</v>
      </c>
      <c r="G5406" s="1" t="str">
        <f t="shared" si="201"/>
        <v>6/73</v>
      </c>
      <c r="H5406" s="1">
        <v>1500</v>
      </c>
      <c r="I5406" s="1">
        <v>77</v>
      </c>
      <c r="J5406" s="1">
        <v>80</v>
      </c>
      <c r="K5406" s="1" t="s">
        <v>203</v>
      </c>
      <c r="L5406" s="1" t="s">
        <v>204</v>
      </c>
      <c r="M5406" s="1">
        <v>2008</v>
      </c>
      <c r="N5406" s="1">
        <v>48.169058565009998</v>
      </c>
      <c r="O5406" s="1">
        <v>-66.147653370324306</v>
      </c>
      <c r="Q5406" s="1" t="s">
        <v>6327</v>
      </c>
      <c r="R5406" s="1" t="s">
        <v>22</v>
      </c>
    </row>
    <row r="5407" spans="1:18" x14ac:dyDescent="0.3">
      <c r="A5407" s="1" t="s">
        <v>5978</v>
      </c>
      <c r="B5407" s="1" t="s">
        <v>8398</v>
      </c>
      <c r="C5407" s="1" t="s">
        <v>6325</v>
      </c>
      <c r="D5407" s="1">
        <v>109.5</v>
      </c>
      <c r="E5407" s="1" t="s">
        <v>6333</v>
      </c>
      <c r="F5407" s="1">
        <v>7</v>
      </c>
      <c r="G5407" s="1" t="str">
        <f t="shared" si="201"/>
        <v>7/73</v>
      </c>
      <c r="H5407" s="1">
        <v>1500</v>
      </c>
      <c r="I5407" s="1">
        <v>77</v>
      </c>
      <c r="J5407" s="1">
        <v>80</v>
      </c>
      <c r="K5407" s="1" t="s">
        <v>203</v>
      </c>
      <c r="L5407" s="1" t="s">
        <v>204</v>
      </c>
      <c r="M5407" s="1">
        <v>2008</v>
      </c>
      <c r="N5407" s="1">
        <v>48.166615197328603</v>
      </c>
      <c r="O5407" s="1">
        <v>-66.147795866385707</v>
      </c>
      <c r="Q5407" s="1" t="s">
        <v>6327</v>
      </c>
      <c r="R5407" s="1" t="s">
        <v>22</v>
      </c>
    </row>
    <row r="5408" spans="1:18" x14ac:dyDescent="0.3">
      <c r="A5408" s="1" t="s">
        <v>5978</v>
      </c>
      <c r="B5408" s="1" t="s">
        <v>8398</v>
      </c>
      <c r="C5408" s="1" t="s">
        <v>6325</v>
      </c>
      <c r="D5408" s="1">
        <v>109.5</v>
      </c>
      <c r="E5408" s="1" t="s">
        <v>6334</v>
      </c>
      <c r="F5408" s="1">
        <v>8</v>
      </c>
      <c r="G5408" s="1" t="str">
        <f t="shared" si="201"/>
        <v>8/73</v>
      </c>
      <c r="H5408" s="1">
        <v>1500</v>
      </c>
      <c r="I5408" s="1">
        <v>77</v>
      </c>
      <c r="J5408" s="1">
        <v>80</v>
      </c>
      <c r="K5408" s="1" t="s">
        <v>203</v>
      </c>
      <c r="L5408" s="1" t="s">
        <v>204</v>
      </c>
      <c r="M5408" s="1">
        <v>2008</v>
      </c>
      <c r="N5408" s="1">
        <v>48.165406688023701</v>
      </c>
      <c r="O5408" s="1">
        <v>-66.143163787450803</v>
      </c>
      <c r="Q5408" s="1" t="s">
        <v>6327</v>
      </c>
      <c r="R5408" s="1" t="s">
        <v>22</v>
      </c>
    </row>
    <row r="5409" spans="1:18" x14ac:dyDescent="0.3">
      <c r="A5409" s="1" t="s">
        <v>5978</v>
      </c>
      <c r="B5409" s="1" t="s">
        <v>8398</v>
      </c>
      <c r="C5409" s="1" t="s">
        <v>6325</v>
      </c>
      <c r="D5409" s="1">
        <v>109.5</v>
      </c>
      <c r="E5409" s="1" t="s">
        <v>6335</v>
      </c>
      <c r="F5409" s="1">
        <v>9</v>
      </c>
      <c r="G5409" s="1" t="str">
        <f t="shared" si="201"/>
        <v>9/73</v>
      </c>
      <c r="H5409" s="1">
        <v>1500</v>
      </c>
      <c r="I5409" s="1">
        <v>77</v>
      </c>
      <c r="J5409" s="1">
        <v>80</v>
      </c>
      <c r="K5409" s="1" t="s">
        <v>203</v>
      </c>
      <c r="L5409" s="1" t="s">
        <v>204</v>
      </c>
      <c r="M5409" s="1">
        <v>2008</v>
      </c>
      <c r="N5409" s="1">
        <v>48.162199844597197</v>
      </c>
      <c r="O5409" s="1">
        <v>-66.140744966999804</v>
      </c>
      <c r="Q5409" s="1" t="s">
        <v>6327</v>
      </c>
      <c r="R5409" s="1" t="s">
        <v>22</v>
      </c>
    </row>
    <row r="5410" spans="1:18" x14ac:dyDescent="0.3">
      <c r="A5410" s="1" t="s">
        <v>5978</v>
      </c>
      <c r="B5410" s="1" t="s">
        <v>8398</v>
      </c>
      <c r="C5410" s="1" t="s">
        <v>6325</v>
      </c>
      <c r="D5410" s="1">
        <v>109.5</v>
      </c>
      <c r="E5410" s="1" t="s">
        <v>6336</v>
      </c>
      <c r="F5410" s="1">
        <v>10</v>
      </c>
      <c r="G5410" s="1" t="str">
        <f t="shared" si="201"/>
        <v>10/73</v>
      </c>
      <c r="H5410" s="1">
        <v>1500</v>
      </c>
      <c r="I5410" s="1">
        <v>77</v>
      </c>
      <c r="J5410" s="1">
        <v>80</v>
      </c>
      <c r="K5410" s="1" t="s">
        <v>203</v>
      </c>
      <c r="L5410" s="1" t="s">
        <v>204</v>
      </c>
      <c r="M5410" s="1">
        <v>2008</v>
      </c>
      <c r="N5410" s="1">
        <v>48.160443679500403</v>
      </c>
      <c r="O5410" s="1">
        <v>-66.142318898038894</v>
      </c>
      <c r="Q5410" s="1" t="s">
        <v>6327</v>
      </c>
      <c r="R5410" s="1" t="s">
        <v>22</v>
      </c>
    </row>
    <row r="5411" spans="1:18" x14ac:dyDescent="0.3">
      <c r="A5411" s="1" t="s">
        <v>5978</v>
      </c>
      <c r="B5411" s="1" t="s">
        <v>8398</v>
      </c>
      <c r="C5411" s="1" t="s">
        <v>6325</v>
      </c>
      <c r="D5411" s="1">
        <v>109.5</v>
      </c>
      <c r="E5411" s="1" t="s">
        <v>6337</v>
      </c>
      <c r="F5411" s="1">
        <v>11</v>
      </c>
      <c r="G5411" s="1" t="str">
        <f t="shared" si="201"/>
        <v>11/73</v>
      </c>
      <c r="H5411" s="1">
        <v>1500</v>
      </c>
      <c r="I5411" s="1">
        <v>77</v>
      </c>
      <c r="J5411" s="1">
        <v>80</v>
      </c>
      <c r="K5411" s="1" t="s">
        <v>203</v>
      </c>
      <c r="L5411" s="1" t="s">
        <v>204</v>
      </c>
      <c r="M5411" s="1">
        <v>2008</v>
      </c>
      <c r="N5411" s="1">
        <v>48.177794590430302</v>
      </c>
      <c r="O5411" s="1">
        <v>-66.128085843674896</v>
      </c>
      <c r="Q5411" s="1" t="s">
        <v>6327</v>
      </c>
      <c r="R5411" s="1" t="s">
        <v>22</v>
      </c>
    </row>
    <row r="5412" spans="1:18" x14ac:dyDescent="0.3">
      <c r="A5412" s="1" t="s">
        <v>5978</v>
      </c>
      <c r="B5412" s="1" t="s">
        <v>8398</v>
      </c>
      <c r="C5412" s="1" t="s">
        <v>6325</v>
      </c>
      <c r="D5412" s="1">
        <v>109.5</v>
      </c>
      <c r="E5412" s="1" t="s">
        <v>6338</v>
      </c>
      <c r="F5412" s="1">
        <v>12</v>
      </c>
      <c r="G5412" s="1" t="str">
        <f t="shared" si="201"/>
        <v>12/73</v>
      </c>
      <c r="H5412" s="1">
        <v>1500</v>
      </c>
      <c r="I5412" s="1">
        <v>77</v>
      </c>
      <c r="J5412" s="1">
        <v>80</v>
      </c>
      <c r="K5412" s="1" t="s">
        <v>203</v>
      </c>
      <c r="L5412" s="1" t="s">
        <v>204</v>
      </c>
      <c r="M5412" s="1">
        <v>2008</v>
      </c>
      <c r="N5412" s="1">
        <v>48.175730070630401</v>
      </c>
      <c r="O5412" s="1">
        <v>-66.129180413569799</v>
      </c>
      <c r="Q5412" s="1" t="s">
        <v>6327</v>
      </c>
      <c r="R5412" s="1" t="s">
        <v>22</v>
      </c>
    </row>
    <row r="5413" spans="1:18" x14ac:dyDescent="0.3">
      <c r="A5413" s="1" t="s">
        <v>5978</v>
      </c>
      <c r="B5413" s="1" t="s">
        <v>8398</v>
      </c>
      <c r="C5413" s="1" t="s">
        <v>6325</v>
      </c>
      <c r="D5413" s="1">
        <v>109.5</v>
      </c>
      <c r="E5413" s="1" t="s">
        <v>6339</v>
      </c>
      <c r="F5413" s="1">
        <v>13</v>
      </c>
      <c r="G5413" s="1" t="str">
        <f t="shared" si="201"/>
        <v>13/73</v>
      </c>
      <c r="H5413" s="1">
        <v>1500</v>
      </c>
      <c r="I5413" s="1">
        <v>77</v>
      </c>
      <c r="J5413" s="1">
        <v>80</v>
      </c>
      <c r="K5413" s="1" t="s">
        <v>203</v>
      </c>
      <c r="L5413" s="1" t="s">
        <v>204</v>
      </c>
      <c r="M5413" s="1">
        <v>2008</v>
      </c>
      <c r="N5413" s="1">
        <v>48.173699083146097</v>
      </c>
      <c r="O5413" s="1">
        <v>-66.130706640354305</v>
      </c>
      <c r="Q5413" s="1" t="s">
        <v>6327</v>
      </c>
      <c r="R5413" s="1" t="s">
        <v>22</v>
      </c>
    </row>
    <row r="5414" spans="1:18" x14ac:dyDescent="0.3">
      <c r="A5414" s="1" t="s">
        <v>5978</v>
      </c>
      <c r="B5414" s="1" t="s">
        <v>8398</v>
      </c>
      <c r="C5414" s="1" t="s">
        <v>6325</v>
      </c>
      <c r="D5414" s="1">
        <v>109.5</v>
      </c>
      <c r="E5414" s="1" t="s">
        <v>6340</v>
      </c>
      <c r="F5414" s="1">
        <v>14</v>
      </c>
      <c r="G5414" s="1" t="str">
        <f t="shared" si="201"/>
        <v>14/73</v>
      </c>
      <c r="H5414" s="1">
        <v>1500</v>
      </c>
      <c r="I5414" s="1">
        <v>77</v>
      </c>
      <c r="J5414" s="1">
        <v>80</v>
      </c>
      <c r="K5414" s="1" t="s">
        <v>203</v>
      </c>
      <c r="L5414" s="1" t="s">
        <v>204</v>
      </c>
      <c r="M5414" s="1">
        <v>2008</v>
      </c>
      <c r="N5414" s="1">
        <v>48.171605671949301</v>
      </c>
      <c r="O5414" s="1">
        <v>-66.131201304543495</v>
      </c>
      <c r="Q5414" s="1" t="s">
        <v>6327</v>
      </c>
      <c r="R5414" s="1" t="s">
        <v>22</v>
      </c>
    </row>
    <row r="5415" spans="1:18" x14ac:dyDescent="0.3">
      <c r="A5415" s="1" t="s">
        <v>5978</v>
      </c>
      <c r="B5415" s="1" t="s">
        <v>8398</v>
      </c>
      <c r="C5415" s="1" t="s">
        <v>6325</v>
      </c>
      <c r="D5415" s="1">
        <v>109.5</v>
      </c>
      <c r="E5415" s="1" t="s">
        <v>6341</v>
      </c>
      <c r="F5415" s="1">
        <v>15</v>
      </c>
      <c r="G5415" s="1" t="str">
        <f t="shared" si="201"/>
        <v>15/73</v>
      </c>
      <c r="H5415" s="1">
        <v>1500</v>
      </c>
      <c r="I5415" s="1">
        <v>77</v>
      </c>
      <c r="J5415" s="1">
        <v>80</v>
      </c>
      <c r="K5415" s="1" t="s">
        <v>203</v>
      </c>
      <c r="L5415" s="1" t="s">
        <v>204</v>
      </c>
      <c r="M5415" s="1">
        <v>2008</v>
      </c>
      <c r="N5415" s="1">
        <v>48.183059223252002</v>
      </c>
      <c r="O5415" s="1">
        <v>-66.132051593778002</v>
      </c>
      <c r="Q5415" s="1" t="s">
        <v>6327</v>
      </c>
      <c r="R5415" s="1" t="s">
        <v>22</v>
      </c>
    </row>
    <row r="5416" spans="1:18" x14ac:dyDescent="0.3">
      <c r="A5416" s="1" t="s">
        <v>5978</v>
      </c>
      <c r="B5416" s="1" t="s">
        <v>8398</v>
      </c>
      <c r="C5416" s="1" t="s">
        <v>6325</v>
      </c>
      <c r="D5416" s="1">
        <v>109.5</v>
      </c>
      <c r="E5416" s="1" t="s">
        <v>6342</v>
      </c>
      <c r="F5416" s="1">
        <v>16</v>
      </c>
      <c r="G5416" s="1" t="str">
        <f t="shared" si="201"/>
        <v>16/73</v>
      </c>
      <c r="H5416" s="1">
        <v>1500</v>
      </c>
      <c r="I5416" s="1">
        <v>77</v>
      </c>
      <c r="J5416" s="1">
        <v>80</v>
      </c>
      <c r="K5416" s="1" t="s">
        <v>203</v>
      </c>
      <c r="L5416" s="1" t="s">
        <v>204</v>
      </c>
      <c r="M5416" s="1">
        <v>2008</v>
      </c>
      <c r="N5416" s="1">
        <v>48.1819185493679</v>
      </c>
      <c r="O5416" s="1">
        <v>-66.123960678059404</v>
      </c>
      <c r="Q5416" s="1" t="s">
        <v>6327</v>
      </c>
      <c r="R5416" s="1" t="s">
        <v>22</v>
      </c>
    </row>
    <row r="5417" spans="1:18" x14ac:dyDescent="0.3">
      <c r="A5417" s="1" t="s">
        <v>5978</v>
      </c>
      <c r="B5417" s="1" t="s">
        <v>8398</v>
      </c>
      <c r="C5417" s="1" t="s">
        <v>6325</v>
      </c>
      <c r="D5417" s="1">
        <v>109.5</v>
      </c>
      <c r="E5417" s="1" t="s">
        <v>6343</v>
      </c>
      <c r="F5417" s="1">
        <v>17</v>
      </c>
      <c r="G5417" s="1" t="str">
        <f t="shared" si="201"/>
        <v>17/73</v>
      </c>
      <c r="H5417" s="1">
        <v>1500</v>
      </c>
      <c r="I5417" s="1">
        <v>77</v>
      </c>
      <c r="J5417" s="1">
        <v>80</v>
      </c>
      <c r="K5417" s="1" t="s">
        <v>203</v>
      </c>
      <c r="L5417" s="1" t="s">
        <v>204</v>
      </c>
      <c r="M5417" s="1">
        <v>2008</v>
      </c>
      <c r="N5417" s="1">
        <v>48.167860908703602</v>
      </c>
      <c r="O5417" s="1">
        <v>-66.125300467256594</v>
      </c>
      <c r="Q5417" s="1" t="s">
        <v>6327</v>
      </c>
      <c r="R5417" s="1" t="s">
        <v>22</v>
      </c>
    </row>
    <row r="5418" spans="1:18" x14ac:dyDescent="0.3">
      <c r="A5418" s="1" t="s">
        <v>5978</v>
      </c>
      <c r="B5418" s="1" t="s">
        <v>8398</v>
      </c>
      <c r="C5418" s="1" t="s">
        <v>6325</v>
      </c>
      <c r="D5418" s="1">
        <v>109.5</v>
      </c>
      <c r="E5418" s="1" t="s">
        <v>6344</v>
      </c>
      <c r="F5418" s="1">
        <v>18</v>
      </c>
      <c r="G5418" s="1" t="str">
        <f t="shared" si="201"/>
        <v>18/73</v>
      </c>
      <c r="H5418" s="1">
        <v>1500</v>
      </c>
      <c r="I5418" s="1">
        <v>77</v>
      </c>
      <c r="J5418" s="1">
        <v>80</v>
      </c>
      <c r="K5418" s="1" t="s">
        <v>203</v>
      </c>
      <c r="L5418" s="1" t="s">
        <v>204</v>
      </c>
      <c r="M5418" s="1">
        <v>2008</v>
      </c>
      <c r="N5418" s="1">
        <v>48.165845457418499</v>
      </c>
      <c r="O5418" s="1">
        <v>-66.123904464641598</v>
      </c>
      <c r="Q5418" s="1" t="s">
        <v>6327</v>
      </c>
      <c r="R5418" s="1" t="s">
        <v>22</v>
      </c>
    </row>
    <row r="5419" spans="1:18" x14ac:dyDescent="0.3">
      <c r="A5419" s="1" t="s">
        <v>5978</v>
      </c>
      <c r="B5419" s="1" t="s">
        <v>8398</v>
      </c>
      <c r="C5419" s="1" t="s">
        <v>6325</v>
      </c>
      <c r="D5419" s="1">
        <v>109.5</v>
      </c>
      <c r="E5419" s="1" t="s">
        <v>6345</v>
      </c>
      <c r="F5419" s="1">
        <v>19</v>
      </c>
      <c r="G5419" s="1" t="str">
        <f t="shared" si="201"/>
        <v>19/73</v>
      </c>
      <c r="H5419" s="1">
        <v>1500</v>
      </c>
      <c r="I5419" s="1">
        <v>77</v>
      </c>
      <c r="J5419" s="1">
        <v>80</v>
      </c>
      <c r="K5419" s="1" t="s">
        <v>203</v>
      </c>
      <c r="L5419" s="1" t="s">
        <v>204</v>
      </c>
      <c r="M5419" s="1">
        <v>2008</v>
      </c>
      <c r="N5419" s="1">
        <v>48.163955409263103</v>
      </c>
      <c r="O5419" s="1">
        <v>-66.121838453029895</v>
      </c>
      <c r="Q5419" s="1" t="s">
        <v>6327</v>
      </c>
      <c r="R5419" s="1" t="s">
        <v>22</v>
      </c>
    </row>
    <row r="5420" spans="1:18" x14ac:dyDescent="0.3">
      <c r="A5420" s="1" t="s">
        <v>5978</v>
      </c>
      <c r="B5420" s="1" t="s">
        <v>8398</v>
      </c>
      <c r="C5420" s="1" t="s">
        <v>6325</v>
      </c>
      <c r="D5420" s="1">
        <v>109.5</v>
      </c>
      <c r="E5420" s="1" t="s">
        <v>6346</v>
      </c>
      <c r="F5420" s="1">
        <v>20</v>
      </c>
      <c r="G5420" s="1" t="str">
        <f t="shared" si="201"/>
        <v>20/73</v>
      </c>
      <c r="H5420" s="1">
        <v>1500</v>
      </c>
      <c r="I5420" s="1">
        <v>77</v>
      </c>
      <c r="J5420" s="1">
        <v>80</v>
      </c>
      <c r="K5420" s="1" t="s">
        <v>203</v>
      </c>
      <c r="L5420" s="1" t="s">
        <v>204</v>
      </c>
      <c r="M5420" s="1">
        <v>2008</v>
      </c>
      <c r="N5420" s="1">
        <v>48.164739484606699</v>
      </c>
      <c r="O5420" s="1">
        <v>-66.128225600350206</v>
      </c>
      <c r="Q5420" s="1" t="s">
        <v>6327</v>
      </c>
      <c r="R5420" s="1" t="s">
        <v>22</v>
      </c>
    </row>
    <row r="5421" spans="1:18" x14ac:dyDescent="0.3">
      <c r="A5421" s="1" t="s">
        <v>5978</v>
      </c>
      <c r="B5421" s="1" t="s">
        <v>8398</v>
      </c>
      <c r="C5421" s="1" t="s">
        <v>6325</v>
      </c>
      <c r="D5421" s="1">
        <v>109.5</v>
      </c>
      <c r="E5421" s="1" t="s">
        <v>6347</v>
      </c>
      <c r="F5421" s="1">
        <v>21</v>
      </c>
      <c r="G5421" s="1" t="str">
        <f t="shared" si="201"/>
        <v>21/73</v>
      </c>
      <c r="H5421" s="1">
        <v>1500</v>
      </c>
      <c r="I5421" s="1">
        <v>77</v>
      </c>
      <c r="J5421" s="1">
        <v>80</v>
      </c>
      <c r="K5421" s="1" t="s">
        <v>203</v>
      </c>
      <c r="L5421" s="1" t="s">
        <v>204</v>
      </c>
      <c r="M5421" s="1">
        <v>2008</v>
      </c>
      <c r="N5421" s="1">
        <v>48.163033507724897</v>
      </c>
      <c r="O5421" s="1">
        <v>-66.125880783667995</v>
      </c>
      <c r="Q5421" s="1" t="s">
        <v>6327</v>
      </c>
      <c r="R5421" s="1" t="s">
        <v>22</v>
      </c>
    </row>
    <row r="5422" spans="1:18" x14ac:dyDescent="0.3">
      <c r="A5422" s="1" t="s">
        <v>5978</v>
      </c>
      <c r="B5422" s="1" t="s">
        <v>8398</v>
      </c>
      <c r="C5422" s="1" t="s">
        <v>6325</v>
      </c>
      <c r="D5422" s="1">
        <v>109.5</v>
      </c>
      <c r="E5422" s="1" t="s">
        <v>6348</v>
      </c>
      <c r="F5422" s="1">
        <v>22</v>
      </c>
      <c r="G5422" s="1" t="str">
        <f t="shared" si="201"/>
        <v>22/73</v>
      </c>
      <c r="H5422" s="1">
        <v>1500</v>
      </c>
      <c r="I5422" s="1">
        <v>77</v>
      </c>
      <c r="J5422" s="1">
        <v>80</v>
      </c>
      <c r="K5422" s="1" t="s">
        <v>203</v>
      </c>
      <c r="L5422" s="1" t="s">
        <v>204</v>
      </c>
      <c r="M5422" s="1">
        <v>2008</v>
      </c>
      <c r="N5422" s="1">
        <v>48.155531980926703</v>
      </c>
      <c r="O5422" s="1">
        <v>-66.129034915589401</v>
      </c>
      <c r="Q5422" s="1" t="s">
        <v>6327</v>
      </c>
      <c r="R5422" s="1" t="s">
        <v>22</v>
      </c>
    </row>
    <row r="5423" spans="1:18" x14ac:dyDescent="0.3">
      <c r="A5423" s="1" t="s">
        <v>5978</v>
      </c>
      <c r="B5423" s="1" t="s">
        <v>8398</v>
      </c>
      <c r="C5423" s="1" t="s">
        <v>6325</v>
      </c>
      <c r="D5423" s="1">
        <v>109.5</v>
      </c>
      <c r="E5423" s="1" t="s">
        <v>6349</v>
      </c>
      <c r="F5423" s="1">
        <v>23</v>
      </c>
      <c r="G5423" s="1" t="str">
        <f t="shared" si="201"/>
        <v>23/73</v>
      </c>
      <c r="H5423" s="1">
        <v>1500</v>
      </c>
      <c r="I5423" s="1">
        <v>77</v>
      </c>
      <c r="J5423" s="1">
        <v>80</v>
      </c>
      <c r="K5423" s="1" t="s">
        <v>203</v>
      </c>
      <c r="L5423" s="1" t="s">
        <v>204</v>
      </c>
      <c r="M5423" s="1">
        <v>2008</v>
      </c>
      <c r="N5423" s="1">
        <v>48.155259054121601</v>
      </c>
      <c r="O5423" s="1">
        <v>-66.116054728076094</v>
      </c>
      <c r="Q5423" s="1" t="s">
        <v>6327</v>
      </c>
      <c r="R5423" s="1" t="s">
        <v>22</v>
      </c>
    </row>
    <row r="5424" spans="1:18" x14ac:dyDescent="0.3">
      <c r="A5424" s="1" t="s">
        <v>5978</v>
      </c>
      <c r="B5424" s="1" t="s">
        <v>8398</v>
      </c>
      <c r="C5424" s="1" t="s">
        <v>6325</v>
      </c>
      <c r="D5424" s="1">
        <v>109.5</v>
      </c>
      <c r="E5424" s="1" t="s">
        <v>6350</v>
      </c>
      <c r="F5424" s="1">
        <v>24</v>
      </c>
      <c r="G5424" s="1" t="str">
        <f t="shared" ref="G5424:G5455" si="202">F5424&amp;"/"&amp;73</f>
        <v>24/73</v>
      </c>
      <c r="H5424" s="1">
        <v>1500</v>
      </c>
      <c r="I5424" s="1">
        <v>77</v>
      </c>
      <c r="J5424" s="1">
        <v>80</v>
      </c>
      <c r="K5424" s="1" t="s">
        <v>203</v>
      </c>
      <c r="L5424" s="1" t="s">
        <v>204</v>
      </c>
      <c r="M5424" s="1">
        <v>2008</v>
      </c>
      <c r="N5424" s="1">
        <v>48.157391984202398</v>
      </c>
      <c r="O5424" s="1">
        <v>-66.115310075693898</v>
      </c>
      <c r="Q5424" s="1" t="s">
        <v>6327</v>
      </c>
      <c r="R5424" s="1" t="s">
        <v>22</v>
      </c>
    </row>
    <row r="5425" spans="1:18" x14ac:dyDescent="0.3">
      <c r="A5425" s="1" t="s">
        <v>5978</v>
      </c>
      <c r="B5425" s="1" t="s">
        <v>8398</v>
      </c>
      <c r="C5425" s="1" t="s">
        <v>6325</v>
      </c>
      <c r="D5425" s="1">
        <v>109.5</v>
      </c>
      <c r="E5425" s="1" t="s">
        <v>6351</v>
      </c>
      <c r="F5425" s="1">
        <v>25</v>
      </c>
      <c r="G5425" s="1" t="str">
        <f t="shared" si="202"/>
        <v>25/73</v>
      </c>
      <c r="H5425" s="1">
        <v>1500</v>
      </c>
      <c r="I5425" s="1">
        <v>77</v>
      </c>
      <c r="J5425" s="1">
        <v>80</v>
      </c>
      <c r="K5425" s="1" t="s">
        <v>203</v>
      </c>
      <c r="L5425" s="1" t="s">
        <v>204</v>
      </c>
      <c r="M5425" s="1">
        <v>2008</v>
      </c>
      <c r="N5425" s="1">
        <v>48.159526283658998</v>
      </c>
      <c r="O5425" s="1">
        <v>-66.115005499833103</v>
      </c>
      <c r="Q5425" s="1" t="s">
        <v>6327</v>
      </c>
      <c r="R5425" s="1" t="s">
        <v>22</v>
      </c>
    </row>
    <row r="5426" spans="1:18" x14ac:dyDescent="0.3">
      <c r="A5426" s="1" t="s">
        <v>5978</v>
      </c>
      <c r="B5426" s="1" t="s">
        <v>8398</v>
      </c>
      <c r="C5426" s="1" t="s">
        <v>6325</v>
      </c>
      <c r="D5426" s="1">
        <v>109.5</v>
      </c>
      <c r="E5426" s="1" t="s">
        <v>6352</v>
      </c>
      <c r="F5426" s="1">
        <v>26</v>
      </c>
      <c r="G5426" s="1" t="str">
        <f t="shared" si="202"/>
        <v>26/73</v>
      </c>
      <c r="H5426" s="1">
        <v>1500</v>
      </c>
      <c r="I5426" s="1">
        <v>77</v>
      </c>
      <c r="J5426" s="1">
        <v>80</v>
      </c>
      <c r="K5426" s="1" t="s">
        <v>203</v>
      </c>
      <c r="L5426" s="1" t="s">
        <v>204</v>
      </c>
      <c r="M5426" s="1">
        <v>2008</v>
      </c>
      <c r="N5426" s="1">
        <v>48.161658576409401</v>
      </c>
      <c r="O5426" s="1">
        <v>-66.114904574803802</v>
      </c>
      <c r="Q5426" s="1" t="s">
        <v>6327</v>
      </c>
      <c r="R5426" s="1" t="s">
        <v>22</v>
      </c>
    </row>
    <row r="5427" spans="1:18" x14ac:dyDescent="0.3">
      <c r="A5427" s="1" t="s">
        <v>5978</v>
      </c>
      <c r="B5427" s="1" t="s">
        <v>8398</v>
      </c>
      <c r="C5427" s="1" t="s">
        <v>6325</v>
      </c>
      <c r="D5427" s="1">
        <v>109.5</v>
      </c>
      <c r="E5427" s="1" t="s">
        <v>6353</v>
      </c>
      <c r="F5427" s="1">
        <v>27</v>
      </c>
      <c r="G5427" s="1" t="str">
        <f t="shared" si="202"/>
        <v>27/73</v>
      </c>
      <c r="H5427" s="1">
        <v>1500</v>
      </c>
      <c r="I5427" s="1">
        <v>77</v>
      </c>
      <c r="J5427" s="1">
        <v>80</v>
      </c>
      <c r="K5427" s="1" t="s">
        <v>203</v>
      </c>
      <c r="L5427" s="1" t="s">
        <v>204</v>
      </c>
      <c r="M5427" s="1">
        <v>2008</v>
      </c>
      <c r="N5427" s="1">
        <v>48.163137852540601</v>
      </c>
      <c r="O5427" s="1">
        <v>-66.103490626673405</v>
      </c>
      <c r="Q5427" s="1" t="s">
        <v>6327</v>
      </c>
      <c r="R5427" s="1" t="s">
        <v>22</v>
      </c>
    </row>
    <row r="5428" spans="1:18" x14ac:dyDescent="0.3">
      <c r="A5428" s="1" t="s">
        <v>5978</v>
      </c>
      <c r="B5428" s="1" t="s">
        <v>8398</v>
      </c>
      <c r="C5428" s="1" t="s">
        <v>6325</v>
      </c>
      <c r="D5428" s="1">
        <v>109.5</v>
      </c>
      <c r="E5428" s="1" t="s">
        <v>6354</v>
      </c>
      <c r="F5428" s="1">
        <v>28</v>
      </c>
      <c r="G5428" s="1" t="str">
        <f t="shared" si="202"/>
        <v>28/73</v>
      </c>
      <c r="H5428" s="1">
        <v>1500</v>
      </c>
      <c r="I5428" s="1">
        <v>77</v>
      </c>
      <c r="J5428" s="1">
        <v>80</v>
      </c>
      <c r="K5428" s="1" t="s">
        <v>203</v>
      </c>
      <c r="L5428" s="1" t="s">
        <v>204</v>
      </c>
      <c r="M5428" s="1">
        <v>2008</v>
      </c>
      <c r="N5428" s="1">
        <v>48.165520035452403</v>
      </c>
      <c r="O5428" s="1">
        <v>-66.104546743864404</v>
      </c>
      <c r="Q5428" s="1" t="s">
        <v>6327</v>
      </c>
      <c r="R5428" s="1" t="s">
        <v>22</v>
      </c>
    </row>
    <row r="5429" spans="1:18" x14ac:dyDescent="0.3">
      <c r="A5429" s="1" t="s">
        <v>5978</v>
      </c>
      <c r="B5429" s="1" t="s">
        <v>8398</v>
      </c>
      <c r="C5429" s="1" t="s">
        <v>6325</v>
      </c>
      <c r="D5429" s="1">
        <v>109.5</v>
      </c>
      <c r="E5429" s="1" t="s">
        <v>6355</v>
      </c>
      <c r="F5429" s="1">
        <v>29</v>
      </c>
      <c r="G5429" s="1" t="str">
        <f t="shared" si="202"/>
        <v>29/73</v>
      </c>
      <c r="H5429" s="1">
        <v>1500</v>
      </c>
      <c r="I5429" s="1">
        <v>77</v>
      </c>
      <c r="J5429" s="1">
        <v>80</v>
      </c>
      <c r="K5429" s="1" t="s">
        <v>203</v>
      </c>
      <c r="L5429" s="1" t="s">
        <v>204</v>
      </c>
      <c r="M5429" s="1">
        <v>2008</v>
      </c>
      <c r="N5429" s="1">
        <v>48.1676363520805</v>
      </c>
      <c r="O5429" s="1">
        <v>-66.104015926643797</v>
      </c>
      <c r="Q5429" s="1" t="s">
        <v>6327</v>
      </c>
      <c r="R5429" s="1" t="s">
        <v>22</v>
      </c>
    </row>
    <row r="5430" spans="1:18" x14ac:dyDescent="0.3">
      <c r="A5430" s="1" t="s">
        <v>5978</v>
      </c>
      <c r="B5430" s="1" t="s">
        <v>8398</v>
      </c>
      <c r="C5430" s="1" t="s">
        <v>6325</v>
      </c>
      <c r="D5430" s="1">
        <v>109.5</v>
      </c>
      <c r="E5430" s="1" t="s">
        <v>6356</v>
      </c>
      <c r="F5430" s="1">
        <v>30</v>
      </c>
      <c r="G5430" s="1" t="str">
        <f t="shared" si="202"/>
        <v>30/73</v>
      </c>
      <c r="H5430" s="1">
        <v>1500</v>
      </c>
      <c r="I5430" s="1">
        <v>77</v>
      </c>
      <c r="J5430" s="1">
        <v>80</v>
      </c>
      <c r="K5430" s="1" t="s">
        <v>203</v>
      </c>
      <c r="L5430" s="1" t="s">
        <v>204</v>
      </c>
      <c r="M5430" s="1">
        <v>2008</v>
      </c>
      <c r="N5430" s="1">
        <v>48.170021121875003</v>
      </c>
      <c r="O5430" s="1">
        <v>-66.103950555364705</v>
      </c>
      <c r="Q5430" s="1" t="s">
        <v>6327</v>
      </c>
      <c r="R5430" s="1" t="s">
        <v>22</v>
      </c>
    </row>
    <row r="5431" spans="1:18" x14ac:dyDescent="0.3">
      <c r="A5431" s="1" t="s">
        <v>5978</v>
      </c>
      <c r="B5431" s="1" t="s">
        <v>8398</v>
      </c>
      <c r="C5431" s="1" t="s">
        <v>6325</v>
      </c>
      <c r="D5431" s="1">
        <v>109.5</v>
      </c>
      <c r="E5431" s="1" t="s">
        <v>6357</v>
      </c>
      <c r="F5431" s="1">
        <v>31</v>
      </c>
      <c r="G5431" s="1" t="str">
        <f t="shared" si="202"/>
        <v>31/73</v>
      </c>
      <c r="H5431" s="1">
        <v>1500</v>
      </c>
      <c r="I5431" s="1">
        <v>77</v>
      </c>
      <c r="J5431" s="1">
        <v>80</v>
      </c>
      <c r="K5431" s="1" t="s">
        <v>203</v>
      </c>
      <c r="L5431" s="1" t="s">
        <v>204</v>
      </c>
      <c r="M5431" s="1">
        <v>2008</v>
      </c>
      <c r="N5431" s="1">
        <v>48.171862347265098</v>
      </c>
      <c r="O5431" s="1">
        <v>-66.106910463601295</v>
      </c>
      <c r="Q5431" s="1" t="s">
        <v>6327</v>
      </c>
      <c r="R5431" s="1" t="s">
        <v>22</v>
      </c>
    </row>
    <row r="5432" spans="1:18" x14ac:dyDescent="0.3">
      <c r="A5432" s="1" t="s">
        <v>5978</v>
      </c>
      <c r="B5432" s="1" t="s">
        <v>8398</v>
      </c>
      <c r="C5432" s="1" t="s">
        <v>6325</v>
      </c>
      <c r="D5432" s="1">
        <v>109.5</v>
      </c>
      <c r="E5432" s="1" t="s">
        <v>6358</v>
      </c>
      <c r="F5432" s="1">
        <v>32</v>
      </c>
      <c r="G5432" s="1" t="str">
        <f t="shared" si="202"/>
        <v>32/73</v>
      </c>
      <c r="H5432" s="1">
        <v>1500</v>
      </c>
      <c r="I5432" s="1">
        <v>77</v>
      </c>
      <c r="J5432" s="1">
        <v>80</v>
      </c>
      <c r="K5432" s="1" t="s">
        <v>203</v>
      </c>
      <c r="L5432" s="1" t="s">
        <v>204</v>
      </c>
      <c r="M5432" s="1">
        <v>2008</v>
      </c>
      <c r="N5432" s="1">
        <v>48.185434999999899</v>
      </c>
      <c r="O5432" s="1">
        <v>-66.132781999999906</v>
      </c>
      <c r="Q5432" s="1" t="s">
        <v>6327</v>
      </c>
      <c r="R5432" s="1" t="s">
        <v>22</v>
      </c>
    </row>
    <row r="5433" spans="1:18" x14ac:dyDescent="0.3">
      <c r="A5433" s="1" t="s">
        <v>5978</v>
      </c>
      <c r="B5433" s="1" t="s">
        <v>8398</v>
      </c>
      <c r="C5433" s="1" t="s">
        <v>6325</v>
      </c>
      <c r="D5433" s="1">
        <v>109.5</v>
      </c>
      <c r="E5433" s="1" t="s">
        <v>6359</v>
      </c>
      <c r="F5433" s="1">
        <v>33</v>
      </c>
      <c r="G5433" s="1" t="str">
        <f t="shared" si="202"/>
        <v>33/73</v>
      </c>
      <c r="H5433" s="1">
        <v>1500</v>
      </c>
      <c r="I5433" s="1">
        <v>77</v>
      </c>
      <c r="J5433" s="1">
        <v>80</v>
      </c>
      <c r="K5433" s="1" t="s">
        <v>203</v>
      </c>
      <c r="L5433" s="1" t="s">
        <v>204</v>
      </c>
      <c r="M5433" s="1">
        <v>2008</v>
      </c>
      <c r="N5433" s="1">
        <v>48.188124999999999</v>
      </c>
      <c r="O5433" s="1">
        <v>-66.134283999999894</v>
      </c>
      <c r="Q5433" s="1" t="s">
        <v>6327</v>
      </c>
      <c r="R5433" s="1" t="s">
        <v>22</v>
      </c>
    </row>
    <row r="5434" spans="1:18" x14ac:dyDescent="0.3">
      <c r="A5434" s="1" t="s">
        <v>5978</v>
      </c>
      <c r="B5434" s="1" t="s">
        <v>8398</v>
      </c>
      <c r="C5434" s="1" t="s">
        <v>6325</v>
      </c>
      <c r="D5434" s="1">
        <v>109.5</v>
      </c>
      <c r="E5434" s="1" t="s">
        <v>6360</v>
      </c>
      <c r="F5434" s="1">
        <v>34</v>
      </c>
      <c r="G5434" s="1" t="str">
        <f t="shared" si="202"/>
        <v>34/73</v>
      </c>
      <c r="H5434" s="1">
        <v>1500</v>
      </c>
      <c r="I5434" s="1">
        <v>77</v>
      </c>
      <c r="J5434" s="1">
        <v>80</v>
      </c>
      <c r="K5434" s="1" t="s">
        <v>203</v>
      </c>
      <c r="L5434" s="1" t="s">
        <v>204</v>
      </c>
      <c r="M5434" s="1">
        <v>2008</v>
      </c>
      <c r="N5434" s="1">
        <v>48.193789000000002</v>
      </c>
      <c r="O5434" s="1">
        <v>-66.140163999999899</v>
      </c>
      <c r="Q5434" s="1" t="s">
        <v>6327</v>
      </c>
      <c r="R5434" s="1" t="s">
        <v>22</v>
      </c>
    </row>
    <row r="5435" spans="1:18" x14ac:dyDescent="0.3">
      <c r="A5435" s="1" t="s">
        <v>5978</v>
      </c>
      <c r="B5435" s="1" t="s">
        <v>8398</v>
      </c>
      <c r="C5435" s="1" t="s">
        <v>6325</v>
      </c>
      <c r="D5435" s="1">
        <v>109.5</v>
      </c>
      <c r="E5435" s="1" t="s">
        <v>6361</v>
      </c>
      <c r="F5435" s="1">
        <v>35</v>
      </c>
      <c r="G5435" s="1" t="str">
        <f t="shared" si="202"/>
        <v>35/73</v>
      </c>
      <c r="H5435" s="1">
        <v>1500</v>
      </c>
      <c r="I5435" s="1">
        <v>77</v>
      </c>
      <c r="J5435" s="1">
        <v>80</v>
      </c>
      <c r="K5435" s="1" t="s">
        <v>203</v>
      </c>
      <c r="L5435" s="1" t="s">
        <v>204</v>
      </c>
      <c r="M5435" s="1">
        <v>2008</v>
      </c>
      <c r="N5435" s="1">
        <v>48.200397000000002</v>
      </c>
      <c r="O5435" s="1">
        <v>-66.137244999999893</v>
      </c>
      <c r="Q5435" s="1" t="s">
        <v>6327</v>
      </c>
      <c r="R5435" s="1" t="s">
        <v>22</v>
      </c>
    </row>
    <row r="5436" spans="1:18" x14ac:dyDescent="0.3">
      <c r="A5436" s="1" t="s">
        <v>5978</v>
      </c>
      <c r="B5436" s="1" t="s">
        <v>8398</v>
      </c>
      <c r="C5436" s="1" t="s">
        <v>6325</v>
      </c>
      <c r="D5436" s="1">
        <v>109.5</v>
      </c>
      <c r="E5436" s="1" t="s">
        <v>6362</v>
      </c>
      <c r="F5436" s="1">
        <v>36</v>
      </c>
      <c r="G5436" s="1" t="str">
        <f t="shared" si="202"/>
        <v>36/73</v>
      </c>
      <c r="H5436" s="1">
        <v>1500</v>
      </c>
      <c r="I5436" s="1">
        <v>77</v>
      </c>
      <c r="J5436" s="1">
        <v>80</v>
      </c>
      <c r="K5436" s="1" t="s">
        <v>203</v>
      </c>
      <c r="L5436" s="1" t="s">
        <v>204</v>
      </c>
      <c r="M5436" s="1">
        <v>2008</v>
      </c>
      <c r="N5436" s="1">
        <v>48.185119999999998</v>
      </c>
      <c r="O5436" s="1">
        <v>-66.102998999999897</v>
      </c>
      <c r="Q5436" s="1" t="s">
        <v>6327</v>
      </c>
      <c r="R5436" s="1" t="s">
        <v>22</v>
      </c>
    </row>
    <row r="5437" spans="1:18" x14ac:dyDescent="0.3">
      <c r="A5437" s="1" t="s">
        <v>5978</v>
      </c>
      <c r="B5437" s="1" t="s">
        <v>8398</v>
      </c>
      <c r="C5437" s="1" t="s">
        <v>6325</v>
      </c>
      <c r="D5437" s="1">
        <v>109.5</v>
      </c>
      <c r="E5437" s="1" t="s">
        <v>6363</v>
      </c>
      <c r="F5437" s="1">
        <v>37</v>
      </c>
      <c r="G5437" s="1" t="str">
        <f t="shared" si="202"/>
        <v>37/73</v>
      </c>
      <c r="H5437" s="1">
        <v>1500</v>
      </c>
      <c r="I5437" s="1">
        <v>77</v>
      </c>
      <c r="J5437" s="1">
        <v>80</v>
      </c>
      <c r="K5437" s="1" t="s">
        <v>203</v>
      </c>
      <c r="L5437" s="1" t="s">
        <v>204</v>
      </c>
      <c r="M5437" s="1">
        <v>2008</v>
      </c>
      <c r="N5437" s="1">
        <v>48.187208999999903</v>
      </c>
      <c r="O5437" s="1">
        <v>-66.103470999999999</v>
      </c>
      <c r="Q5437" s="1" t="s">
        <v>6327</v>
      </c>
      <c r="R5437" s="1" t="s">
        <v>22</v>
      </c>
    </row>
    <row r="5438" spans="1:18" x14ac:dyDescent="0.3">
      <c r="A5438" s="1" t="s">
        <v>5978</v>
      </c>
      <c r="B5438" s="1" t="s">
        <v>8398</v>
      </c>
      <c r="C5438" s="1" t="s">
        <v>6325</v>
      </c>
      <c r="D5438" s="1">
        <v>109.5</v>
      </c>
      <c r="E5438" s="1" t="s">
        <v>6364</v>
      </c>
      <c r="F5438" s="1">
        <v>38</v>
      </c>
      <c r="G5438" s="1" t="str">
        <f t="shared" si="202"/>
        <v>38/73</v>
      </c>
      <c r="H5438" s="1">
        <v>1500</v>
      </c>
      <c r="I5438" s="1">
        <v>77</v>
      </c>
      <c r="J5438" s="1">
        <v>80</v>
      </c>
      <c r="K5438" s="1" t="s">
        <v>203</v>
      </c>
      <c r="L5438" s="1" t="s">
        <v>204</v>
      </c>
      <c r="M5438" s="1">
        <v>2008</v>
      </c>
      <c r="N5438" s="1">
        <v>48.189211999999998</v>
      </c>
      <c r="O5438" s="1">
        <v>-66.104673000000005</v>
      </c>
      <c r="Q5438" s="1" t="s">
        <v>6327</v>
      </c>
      <c r="R5438" s="1" t="s">
        <v>22</v>
      </c>
    </row>
    <row r="5439" spans="1:18" x14ac:dyDescent="0.3">
      <c r="A5439" s="1" t="s">
        <v>5978</v>
      </c>
      <c r="B5439" s="1" t="s">
        <v>8398</v>
      </c>
      <c r="C5439" s="1" t="s">
        <v>6325</v>
      </c>
      <c r="D5439" s="1">
        <v>109.5</v>
      </c>
      <c r="E5439" s="1" t="s">
        <v>6365</v>
      </c>
      <c r="F5439" s="1">
        <v>39</v>
      </c>
      <c r="G5439" s="1" t="str">
        <f t="shared" si="202"/>
        <v>39/73</v>
      </c>
      <c r="H5439" s="1">
        <v>1500</v>
      </c>
      <c r="I5439" s="1">
        <v>77</v>
      </c>
      <c r="J5439" s="1">
        <v>80</v>
      </c>
      <c r="K5439" s="1" t="s">
        <v>203</v>
      </c>
      <c r="L5439" s="1" t="s">
        <v>204</v>
      </c>
      <c r="M5439" s="1">
        <v>2008</v>
      </c>
      <c r="N5439" s="1">
        <v>48.194161000000001</v>
      </c>
      <c r="O5439" s="1">
        <v>-66.107977000000005</v>
      </c>
      <c r="Q5439" s="1" t="s">
        <v>6327</v>
      </c>
      <c r="R5439" s="1" t="s">
        <v>22</v>
      </c>
    </row>
    <row r="5440" spans="1:18" x14ac:dyDescent="0.3">
      <c r="A5440" s="1" t="s">
        <v>5978</v>
      </c>
      <c r="B5440" s="1" t="s">
        <v>8398</v>
      </c>
      <c r="C5440" s="1" t="s">
        <v>6325</v>
      </c>
      <c r="D5440" s="1">
        <v>109.5</v>
      </c>
      <c r="E5440" s="1" t="s">
        <v>6366</v>
      </c>
      <c r="F5440" s="1">
        <v>40</v>
      </c>
      <c r="G5440" s="1" t="str">
        <f t="shared" si="202"/>
        <v>40/73</v>
      </c>
      <c r="H5440" s="1">
        <v>1500</v>
      </c>
      <c r="I5440" s="1">
        <v>77</v>
      </c>
      <c r="J5440" s="1">
        <v>80</v>
      </c>
      <c r="K5440" s="1" t="s">
        <v>203</v>
      </c>
      <c r="L5440" s="1" t="s">
        <v>204</v>
      </c>
      <c r="M5440" s="1">
        <v>2008</v>
      </c>
      <c r="N5440" s="1">
        <v>48.193474999999999</v>
      </c>
      <c r="O5440" s="1">
        <v>-66.112482999999997</v>
      </c>
      <c r="Q5440" s="1" t="s">
        <v>6327</v>
      </c>
      <c r="R5440" s="1" t="s">
        <v>22</v>
      </c>
    </row>
    <row r="5441" spans="1:18" x14ac:dyDescent="0.3">
      <c r="A5441" s="1" t="s">
        <v>5978</v>
      </c>
      <c r="B5441" s="1" t="s">
        <v>8398</v>
      </c>
      <c r="C5441" s="1" t="s">
        <v>6325</v>
      </c>
      <c r="D5441" s="1">
        <v>109.5</v>
      </c>
      <c r="E5441" s="1" t="s">
        <v>6367</v>
      </c>
      <c r="F5441" s="1">
        <v>41</v>
      </c>
      <c r="G5441" s="1" t="str">
        <f t="shared" si="202"/>
        <v>41/73</v>
      </c>
      <c r="H5441" s="1">
        <v>1500</v>
      </c>
      <c r="I5441" s="1">
        <v>77</v>
      </c>
      <c r="J5441" s="1">
        <v>80</v>
      </c>
      <c r="K5441" s="1" t="s">
        <v>203</v>
      </c>
      <c r="L5441" s="1" t="s">
        <v>204</v>
      </c>
      <c r="M5441" s="1">
        <v>2008</v>
      </c>
      <c r="N5441" s="1">
        <v>48.194164000000001</v>
      </c>
      <c r="O5441" s="1">
        <v>-66.113598999999894</v>
      </c>
      <c r="Q5441" s="1" t="s">
        <v>6327</v>
      </c>
      <c r="R5441" s="1" t="s">
        <v>22</v>
      </c>
    </row>
    <row r="5442" spans="1:18" x14ac:dyDescent="0.3">
      <c r="A5442" s="1" t="s">
        <v>5978</v>
      </c>
      <c r="B5442" s="1" t="s">
        <v>8398</v>
      </c>
      <c r="C5442" s="1" t="s">
        <v>6325</v>
      </c>
      <c r="D5442" s="1">
        <v>109.5</v>
      </c>
      <c r="E5442" s="1" t="s">
        <v>6368</v>
      </c>
      <c r="F5442" s="1">
        <v>42</v>
      </c>
      <c r="G5442" s="1" t="str">
        <f t="shared" si="202"/>
        <v>42/73</v>
      </c>
      <c r="H5442" s="1">
        <v>1500</v>
      </c>
      <c r="I5442" s="1">
        <v>77</v>
      </c>
      <c r="J5442" s="1">
        <v>80</v>
      </c>
      <c r="K5442" s="1" t="s">
        <v>203</v>
      </c>
      <c r="L5442" s="1" t="s">
        <v>204</v>
      </c>
      <c r="M5442" s="1">
        <v>2008</v>
      </c>
      <c r="N5442" s="1">
        <v>48.198566999999997</v>
      </c>
      <c r="O5442" s="1">
        <v>-66.115439999999893</v>
      </c>
      <c r="Q5442" s="1" t="s">
        <v>6327</v>
      </c>
      <c r="R5442" s="1" t="s">
        <v>22</v>
      </c>
    </row>
    <row r="5443" spans="1:18" x14ac:dyDescent="0.3">
      <c r="A5443" s="1" t="s">
        <v>5978</v>
      </c>
      <c r="B5443" s="1" t="s">
        <v>8398</v>
      </c>
      <c r="C5443" s="1" t="s">
        <v>6325</v>
      </c>
      <c r="D5443" s="1">
        <v>109.5</v>
      </c>
      <c r="E5443" s="1" t="s">
        <v>6369</v>
      </c>
      <c r="F5443" s="1">
        <v>43</v>
      </c>
      <c r="G5443" s="1" t="str">
        <f t="shared" si="202"/>
        <v>43/73</v>
      </c>
      <c r="H5443" s="1">
        <v>1500</v>
      </c>
      <c r="I5443" s="1">
        <v>77</v>
      </c>
      <c r="J5443" s="1">
        <v>80</v>
      </c>
      <c r="K5443" s="1" t="s">
        <v>203</v>
      </c>
      <c r="L5443" s="1" t="s">
        <v>204</v>
      </c>
      <c r="M5443" s="1">
        <v>2008</v>
      </c>
      <c r="N5443" s="1">
        <v>48.200512000000003</v>
      </c>
      <c r="O5443" s="1">
        <v>-66.118061999999895</v>
      </c>
      <c r="Q5443" s="1" t="s">
        <v>6327</v>
      </c>
      <c r="R5443" s="1" t="s">
        <v>22</v>
      </c>
    </row>
    <row r="5444" spans="1:18" x14ac:dyDescent="0.3">
      <c r="A5444" s="1" t="s">
        <v>5978</v>
      </c>
      <c r="B5444" s="1" t="s">
        <v>8398</v>
      </c>
      <c r="C5444" s="1" t="s">
        <v>6325</v>
      </c>
      <c r="D5444" s="1">
        <v>109.5</v>
      </c>
      <c r="E5444" s="1" t="s">
        <v>6370</v>
      </c>
      <c r="F5444" s="1">
        <v>44</v>
      </c>
      <c r="G5444" s="1" t="str">
        <f t="shared" si="202"/>
        <v>44/73</v>
      </c>
      <c r="H5444" s="1">
        <v>1500</v>
      </c>
      <c r="I5444" s="1">
        <v>77</v>
      </c>
      <c r="J5444" s="1">
        <v>80</v>
      </c>
      <c r="K5444" s="1" t="s">
        <v>203</v>
      </c>
      <c r="L5444" s="1" t="s">
        <v>204</v>
      </c>
      <c r="M5444" s="1">
        <v>2008</v>
      </c>
      <c r="N5444" s="1">
        <v>48.197164999999998</v>
      </c>
      <c r="O5444" s="1">
        <v>-66.160978</v>
      </c>
      <c r="Q5444" s="1" t="s">
        <v>6327</v>
      </c>
      <c r="R5444" s="1" t="s">
        <v>22</v>
      </c>
    </row>
    <row r="5445" spans="1:18" x14ac:dyDescent="0.3">
      <c r="A5445" s="1" t="s">
        <v>5978</v>
      </c>
      <c r="B5445" s="1" t="s">
        <v>8398</v>
      </c>
      <c r="C5445" s="1" t="s">
        <v>6325</v>
      </c>
      <c r="D5445" s="1">
        <v>109.5</v>
      </c>
      <c r="E5445" s="1" t="s">
        <v>6371</v>
      </c>
      <c r="F5445" s="1">
        <v>45</v>
      </c>
      <c r="G5445" s="1" t="str">
        <f t="shared" si="202"/>
        <v>45/73</v>
      </c>
      <c r="H5445" s="1">
        <v>1500</v>
      </c>
      <c r="I5445" s="1">
        <v>77</v>
      </c>
      <c r="J5445" s="1">
        <v>80</v>
      </c>
      <c r="K5445" s="1" t="s">
        <v>203</v>
      </c>
      <c r="L5445" s="1" t="s">
        <v>204</v>
      </c>
      <c r="M5445" s="1">
        <v>2008</v>
      </c>
      <c r="N5445" s="1">
        <v>48.201283999999902</v>
      </c>
      <c r="O5445" s="1">
        <v>-66.156642999999903</v>
      </c>
      <c r="Q5445" s="1" t="s">
        <v>6327</v>
      </c>
      <c r="R5445" s="1" t="s">
        <v>22</v>
      </c>
    </row>
    <row r="5446" spans="1:18" x14ac:dyDescent="0.3">
      <c r="A5446" s="1" t="s">
        <v>5978</v>
      </c>
      <c r="B5446" s="1" t="s">
        <v>8398</v>
      </c>
      <c r="C5446" s="1" t="s">
        <v>6325</v>
      </c>
      <c r="D5446" s="1">
        <v>109.5</v>
      </c>
      <c r="E5446" s="1" t="s">
        <v>6372</v>
      </c>
      <c r="F5446" s="1">
        <v>46</v>
      </c>
      <c r="G5446" s="1" t="str">
        <f t="shared" si="202"/>
        <v>46/73</v>
      </c>
      <c r="H5446" s="1">
        <v>1500</v>
      </c>
      <c r="I5446" s="1">
        <v>77</v>
      </c>
      <c r="J5446" s="1">
        <v>80</v>
      </c>
      <c r="K5446" s="1" t="s">
        <v>203</v>
      </c>
      <c r="L5446" s="1" t="s">
        <v>204</v>
      </c>
      <c r="M5446" s="1">
        <v>2008</v>
      </c>
      <c r="N5446" s="1">
        <v>48.203085999999999</v>
      </c>
      <c r="O5446" s="1">
        <v>-66.155398999999903</v>
      </c>
      <c r="Q5446" s="1" t="s">
        <v>6327</v>
      </c>
      <c r="R5446" s="1" t="s">
        <v>22</v>
      </c>
    </row>
    <row r="5447" spans="1:18" x14ac:dyDescent="0.3">
      <c r="A5447" s="1" t="s">
        <v>5978</v>
      </c>
      <c r="B5447" s="1" t="s">
        <v>8398</v>
      </c>
      <c r="C5447" s="1" t="s">
        <v>6325</v>
      </c>
      <c r="D5447" s="1">
        <v>109.5</v>
      </c>
      <c r="E5447" s="1" t="s">
        <v>6373</v>
      </c>
      <c r="F5447" s="1">
        <v>47</v>
      </c>
      <c r="G5447" s="1" t="str">
        <f t="shared" si="202"/>
        <v>47/73</v>
      </c>
      <c r="H5447" s="1">
        <v>1500</v>
      </c>
      <c r="I5447" s="1">
        <v>77</v>
      </c>
      <c r="J5447" s="1">
        <v>80</v>
      </c>
      <c r="K5447" s="1" t="s">
        <v>203</v>
      </c>
      <c r="L5447" s="1" t="s">
        <v>204</v>
      </c>
      <c r="M5447" s="1">
        <v>2008</v>
      </c>
      <c r="N5447" s="1">
        <v>48.204944999999903</v>
      </c>
      <c r="O5447" s="1">
        <v>-66.154410999999996</v>
      </c>
      <c r="Q5447" s="1" t="s">
        <v>6327</v>
      </c>
      <c r="R5447" s="1" t="s">
        <v>22</v>
      </c>
    </row>
    <row r="5448" spans="1:18" x14ac:dyDescent="0.3">
      <c r="A5448" s="1" t="s">
        <v>5978</v>
      </c>
      <c r="B5448" s="1" t="s">
        <v>8398</v>
      </c>
      <c r="C5448" s="1" t="s">
        <v>6325</v>
      </c>
      <c r="D5448" s="1">
        <v>109.5</v>
      </c>
      <c r="E5448" s="1" t="s">
        <v>6374</v>
      </c>
      <c r="F5448" s="1">
        <v>48</v>
      </c>
      <c r="G5448" s="1" t="str">
        <f t="shared" si="202"/>
        <v>48/73</v>
      </c>
      <c r="H5448" s="1">
        <v>1500</v>
      </c>
      <c r="I5448" s="1">
        <v>77</v>
      </c>
      <c r="J5448" s="1">
        <v>80</v>
      </c>
      <c r="K5448" s="1" t="s">
        <v>203</v>
      </c>
      <c r="L5448" s="1" t="s">
        <v>204</v>
      </c>
      <c r="M5448" s="1">
        <v>2008</v>
      </c>
      <c r="N5448" s="1">
        <v>48.206719</v>
      </c>
      <c r="O5448" s="1">
        <v>-66.152608999999899</v>
      </c>
      <c r="Q5448" s="1" t="s">
        <v>6327</v>
      </c>
      <c r="R5448" s="1" t="s">
        <v>22</v>
      </c>
    </row>
    <row r="5449" spans="1:18" x14ac:dyDescent="0.3">
      <c r="A5449" s="1" t="s">
        <v>5978</v>
      </c>
      <c r="B5449" s="1" t="s">
        <v>8398</v>
      </c>
      <c r="C5449" s="1" t="s">
        <v>6325</v>
      </c>
      <c r="D5449" s="1">
        <v>109.5</v>
      </c>
      <c r="E5449" s="1" t="s">
        <v>6375</v>
      </c>
      <c r="F5449" s="1">
        <v>49</v>
      </c>
      <c r="G5449" s="1" t="str">
        <f t="shared" si="202"/>
        <v>49/73</v>
      </c>
      <c r="H5449" s="1">
        <v>1500</v>
      </c>
      <c r="I5449" s="1">
        <v>77</v>
      </c>
      <c r="J5449" s="1">
        <v>80</v>
      </c>
      <c r="K5449" s="1" t="s">
        <v>203</v>
      </c>
      <c r="L5449" s="1" t="s">
        <v>204</v>
      </c>
      <c r="M5449" s="1">
        <v>2008</v>
      </c>
      <c r="N5449" s="1">
        <v>48.211294000000002</v>
      </c>
      <c r="O5449" s="1">
        <v>-66.1611919999999</v>
      </c>
      <c r="Q5449" s="1" t="s">
        <v>6327</v>
      </c>
      <c r="R5449" s="1" t="s">
        <v>22</v>
      </c>
    </row>
    <row r="5450" spans="1:18" x14ac:dyDescent="0.3">
      <c r="A5450" s="1" t="s">
        <v>5978</v>
      </c>
      <c r="B5450" s="1" t="s">
        <v>8398</v>
      </c>
      <c r="C5450" s="1" t="s">
        <v>6325</v>
      </c>
      <c r="D5450" s="1">
        <v>109.5</v>
      </c>
      <c r="E5450" s="1" t="s">
        <v>6376</v>
      </c>
      <c r="F5450" s="1">
        <v>50</v>
      </c>
      <c r="G5450" s="1" t="str">
        <f t="shared" si="202"/>
        <v>50/73</v>
      </c>
      <c r="H5450" s="1">
        <v>1500</v>
      </c>
      <c r="I5450" s="1">
        <v>77</v>
      </c>
      <c r="J5450" s="1">
        <v>80</v>
      </c>
      <c r="K5450" s="1" t="s">
        <v>203</v>
      </c>
      <c r="L5450" s="1" t="s">
        <v>204</v>
      </c>
      <c r="M5450" s="1">
        <v>2008</v>
      </c>
      <c r="N5450" s="1">
        <v>48.215526999999902</v>
      </c>
      <c r="O5450" s="1">
        <v>-66.159433000000007</v>
      </c>
      <c r="Q5450" s="1" t="s">
        <v>6327</v>
      </c>
      <c r="R5450" s="1" t="s">
        <v>22</v>
      </c>
    </row>
    <row r="5451" spans="1:18" x14ac:dyDescent="0.3">
      <c r="A5451" s="1" t="s">
        <v>5978</v>
      </c>
      <c r="B5451" s="1" t="s">
        <v>8398</v>
      </c>
      <c r="C5451" s="1" t="s">
        <v>6325</v>
      </c>
      <c r="D5451" s="1">
        <v>109.5</v>
      </c>
      <c r="E5451" s="1" t="s">
        <v>6377</v>
      </c>
      <c r="F5451" s="1">
        <v>51</v>
      </c>
      <c r="G5451" s="1" t="str">
        <f t="shared" si="202"/>
        <v>51/73</v>
      </c>
      <c r="H5451" s="1">
        <v>1500</v>
      </c>
      <c r="I5451" s="1">
        <v>77</v>
      </c>
      <c r="J5451" s="1">
        <v>80</v>
      </c>
      <c r="K5451" s="1" t="s">
        <v>203</v>
      </c>
      <c r="L5451" s="1" t="s">
        <v>204</v>
      </c>
      <c r="M5451" s="1">
        <v>2008</v>
      </c>
      <c r="N5451" s="1">
        <v>48.217471000000003</v>
      </c>
      <c r="O5451" s="1">
        <v>-66.157544000000001</v>
      </c>
      <c r="Q5451" s="1" t="s">
        <v>6327</v>
      </c>
      <c r="R5451" s="1" t="s">
        <v>22</v>
      </c>
    </row>
    <row r="5452" spans="1:18" x14ac:dyDescent="0.3">
      <c r="A5452" s="1" t="s">
        <v>5978</v>
      </c>
      <c r="B5452" s="1" t="s">
        <v>8398</v>
      </c>
      <c r="C5452" s="1" t="s">
        <v>6325</v>
      </c>
      <c r="D5452" s="1">
        <v>109.5</v>
      </c>
      <c r="E5452" s="1" t="s">
        <v>6378</v>
      </c>
      <c r="F5452" s="1">
        <v>52</v>
      </c>
      <c r="G5452" s="1" t="str">
        <f t="shared" si="202"/>
        <v>52/73</v>
      </c>
      <c r="H5452" s="1">
        <v>1500</v>
      </c>
      <c r="I5452" s="1">
        <v>77</v>
      </c>
      <c r="J5452" s="1">
        <v>80</v>
      </c>
      <c r="K5452" s="1" t="s">
        <v>203</v>
      </c>
      <c r="L5452" s="1" t="s">
        <v>204</v>
      </c>
      <c r="M5452" s="1">
        <v>2008</v>
      </c>
      <c r="N5452" s="1">
        <v>48.211466000000001</v>
      </c>
      <c r="O5452" s="1">
        <v>-66.147887999999895</v>
      </c>
      <c r="Q5452" s="1" t="s">
        <v>6327</v>
      </c>
      <c r="R5452" s="1" t="s">
        <v>22</v>
      </c>
    </row>
    <row r="5453" spans="1:18" x14ac:dyDescent="0.3">
      <c r="A5453" s="1" t="s">
        <v>5978</v>
      </c>
      <c r="B5453" s="1" t="s">
        <v>8398</v>
      </c>
      <c r="C5453" s="1" t="s">
        <v>6325</v>
      </c>
      <c r="D5453" s="1">
        <v>109.5</v>
      </c>
      <c r="E5453" s="1" t="s">
        <v>6379</v>
      </c>
      <c r="F5453" s="1">
        <v>53</v>
      </c>
      <c r="G5453" s="1" t="str">
        <f t="shared" si="202"/>
        <v>53/73</v>
      </c>
      <c r="H5453" s="1">
        <v>1500</v>
      </c>
      <c r="I5453" s="1">
        <v>77</v>
      </c>
      <c r="J5453" s="1">
        <v>80</v>
      </c>
      <c r="K5453" s="1" t="s">
        <v>203</v>
      </c>
      <c r="L5453" s="1" t="s">
        <v>204</v>
      </c>
      <c r="M5453" s="1">
        <v>2008</v>
      </c>
      <c r="N5453" s="1">
        <v>48.213554000000002</v>
      </c>
      <c r="O5453" s="1">
        <v>-66.147329999999897</v>
      </c>
      <c r="Q5453" s="1" t="s">
        <v>6327</v>
      </c>
      <c r="R5453" s="1" t="s">
        <v>22</v>
      </c>
    </row>
    <row r="5454" spans="1:18" x14ac:dyDescent="0.3">
      <c r="A5454" s="1" t="s">
        <v>5978</v>
      </c>
      <c r="B5454" s="1" t="s">
        <v>8398</v>
      </c>
      <c r="C5454" s="1" t="s">
        <v>6325</v>
      </c>
      <c r="D5454" s="1">
        <v>109.5</v>
      </c>
      <c r="E5454" s="1" t="s">
        <v>6380</v>
      </c>
      <c r="F5454" s="1">
        <v>54</v>
      </c>
      <c r="G5454" s="1" t="str">
        <f t="shared" si="202"/>
        <v>54/73</v>
      </c>
      <c r="H5454" s="1">
        <v>1500</v>
      </c>
      <c r="I5454" s="1">
        <v>77</v>
      </c>
      <c r="J5454" s="1">
        <v>80</v>
      </c>
      <c r="K5454" s="1" t="s">
        <v>203</v>
      </c>
      <c r="L5454" s="1" t="s">
        <v>204</v>
      </c>
      <c r="M5454" s="1">
        <v>2008</v>
      </c>
      <c r="N5454" s="1">
        <v>48.215612999999998</v>
      </c>
      <c r="O5454" s="1">
        <v>-66.146471999999903</v>
      </c>
      <c r="Q5454" s="1" t="s">
        <v>6327</v>
      </c>
      <c r="R5454" s="1" t="s">
        <v>22</v>
      </c>
    </row>
    <row r="5455" spans="1:18" x14ac:dyDescent="0.3">
      <c r="A5455" s="1" t="s">
        <v>5978</v>
      </c>
      <c r="B5455" s="1" t="s">
        <v>8398</v>
      </c>
      <c r="C5455" s="1" t="s">
        <v>6325</v>
      </c>
      <c r="D5455" s="1">
        <v>109.5</v>
      </c>
      <c r="E5455" s="1" t="s">
        <v>6381</v>
      </c>
      <c r="F5455" s="1">
        <v>55</v>
      </c>
      <c r="G5455" s="1" t="str">
        <f t="shared" si="202"/>
        <v>55/73</v>
      </c>
      <c r="H5455" s="1">
        <v>1500</v>
      </c>
      <c r="I5455" s="1">
        <v>77</v>
      </c>
      <c r="J5455" s="1">
        <v>80</v>
      </c>
      <c r="K5455" s="1" t="s">
        <v>203</v>
      </c>
      <c r="L5455" s="1" t="s">
        <v>204</v>
      </c>
      <c r="M5455" s="1">
        <v>2008</v>
      </c>
      <c r="N5455" s="1">
        <v>48.2236469999999</v>
      </c>
      <c r="O5455" s="1">
        <v>-66.1469009999999</v>
      </c>
      <c r="Q5455" s="1" t="s">
        <v>6327</v>
      </c>
      <c r="R5455" s="1" t="s">
        <v>22</v>
      </c>
    </row>
    <row r="5456" spans="1:18" x14ac:dyDescent="0.3">
      <c r="A5456" s="1" t="s">
        <v>5978</v>
      </c>
      <c r="B5456" s="1" t="s">
        <v>8398</v>
      </c>
      <c r="C5456" s="1" t="s">
        <v>6325</v>
      </c>
      <c r="D5456" s="1">
        <v>109.5</v>
      </c>
      <c r="E5456" s="1" t="s">
        <v>6382</v>
      </c>
      <c r="F5456" s="1">
        <v>56</v>
      </c>
      <c r="G5456" s="1" t="str">
        <f t="shared" ref="G5456:G5473" si="203">F5456&amp;"/"&amp;73</f>
        <v>56/73</v>
      </c>
      <c r="H5456" s="1">
        <v>1500</v>
      </c>
      <c r="I5456" s="1">
        <v>77</v>
      </c>
      <c r="J5456" s="1">
        <v>80</v>
      </c>
      <c r="K5456" s="1" t="s">
        <v>203</v>
      </c>
      <c r="L5456" s="1" t="s">
        <v>204</v>
      </c>
      <c r="M5456" s="1">
        <v>2008</v>
      </c>
      <c r="N5456" s="1">
        <v>48.228507999999998</v>
      </c>
      <c r="O5456" s="1">
        <v>-66.144969999999901</v>
      </c>
      <c r="Q5456" s="1" t="s">
        <v>6327</v>
      </c>
      <c r="R5456" s="1" t="s">
        <v>22</v>
      </c>
    </row>
    <row r="5457" spans="1:18" x14ac:dyDescent="0.3">
      <c r="A5457" s="1" t="s">
        <v>5978</v>
      </c>
      <c r="B5457" s="1" t="s">
        <v>8398</v>
      </c>
      <c r="C5457" s="1" t="s">
        <v>6325</v>
      </c>
      <c r="D5457" s="1">
        <v>109.5</v>
      </c>
      <c r="E5457" s="1" t="s">
        <v>6383</v>
      </c>
      <c r="F5457" s="1">
        <v>57</v>
      </c>
      <c r="G5457" s="1" t="str">
        <f t="shared" si="203"/>
        <v>57/73</v>
      </c>
      <c r="H5457" s="1">
        <v>1500</v>
      </c>
      <c r="I5457" s="1">
        <v>77</v>
      </c>
      <c r="J5457" s="1">
        <v>80</v>
      </c>
      <c r="K5457" s="1" t="s">
        <v>203</v>
      </c>
      <c r="L5457" s="1" t="s">
        <v>204</v>
      </c>
      <c r="M5457" s="1">
        <v>2008</v>
      </c>
      <c r="N5457" s="1">
        <v>48.219273000000001</v>
      </c>
      <c r="O5457" s="1">
        <v>-66.129176999999899</v>
      </c>
      <c r="Q5457" s="1" t="s">
        <v>6327</v>
      </c>
      <c r="R5457" s="1" t="s">
        <v>22</v>
      </c>
    </row>
    <row r="5458" spans="1:18" x14ac:dyDescent="0.3">
      <c r="A5458" s="1" t="s">
        <v>5978</v>
      </c>
      <c r="B5458" s="1" t="s">
        <v>8398</v>
      </c>
      <c r="C5458" s="1" t="s">
        <v>6325</v>
      </c>
      <c r="D5458" s="1">
        <v>109.5</v>
      </c>
      <c r="E5458" s="1" t="s">
        <v>6384</v>
      </c>
      <c r="F5458" s="1">
        <v>58</v>
      </c>
      <c r="G5458" s="1" t="str">
        <f t="shared" si="203"/>
        <v>58/73</v>
      </c>
      <c r="H5458" s="1">
        <v>1500</v>
      </c>
      <c r="I5458" s="1">
        <v>77</v>
      </c>
      <c r="J5458" s="1">
        <v>80</v>
      </c>
      <c r="K5458" s="1" t="s">
        <v>203</v>
      </c>
      <c r="L5458" s="1" t="s">
        <v>204</v>
      </c>
      <c r="M5458" s="1">
        <v>2008</v>
      </c>
      <c r="N5458" s="1">
        <v>48.221330999999999</v>
      </c>
      <c r="O5458" s="1">
        <v>-66.127418000000006</v>
      </c>
      <c r="Q5458" s="1" t="s">
        <v>6327</v>
      </c>
      <c r="R5458" s="1" t="s">
        <v>22</v>
      </c>
    </row>
    <row r="5459" spans="1:18" x14ac:dyDescent="0.3">
      <c r="A5459" s="1" t="s">
        <v>5978</v>
      </c>
      <c r="B5459" s="1" t="s">
        <v>8398</v>
      </c>
      <c r="C5459" s="1" t="s">
        <v>6325</v>
      </c>
      <c r="D5459" s="1">
        <v>109.5</v>
      </c>
      <c r="E5459" s="1" t="s">
        <v>6385</v>
      </c>
      <c r="F5459" s="1">
        <v>59</v>
      </c>
      <c r="G5459" s="1" t="str">
        <f t="shared" si="203"/>
        <v>59/73</v>
      </c>
      <c r="H5459" s="1">
        <v>1500</v>
      </c>
      <c r="I5459" s="1">
        <v>77</v>
      </c>
      <c r="J5459" s="1">
        <v>80</v>
      </c>
      <c r="K5459" s="1" t="s">
        <v>203</v>
      </c>
      <c r="L5459" s="1" t="s">
        <v>204</v>
      </c>
      <c r="M5459" s="1">
        <v>2008</v>
      </c>
      <c r="N5459" s="1">
        <v>48.220072999999999</v>
      </c>
      <c r="O5459" s="1">
        <v>-66.140892999999906</v>
      </c>
      <c r="Q5459" s="1" t="s">
        <v>6327</v>
      </c>
      <c r="R5459" s="1" t="s">
        <v>22</v>
      </c>
    </row>
    <row r="5460" spans="1:18" x14ac:dyDescent="0.3">
      <c r="A5460" s="1" t="s">
        <v>5978</v>
      </c>
      <c r="B5460" s="1" t="s">
        <v>8398</v>
      </c>
      <c r="C5460" s="1" t="s">
        <v>6325</v>
      </c>
      <c r="D5460" s="1">
        <v>109.5</v>
      </c>
      <c r="E5460" s="1" t="s">
        <v>6386</v>
      </c>
      <c r="F5460" s="1">
        <v>60</v>
      </c>
      <c r="G5460" s="1" t="str">
        <f t="shared" si="203"/>
        <v>60/73</v>
      </c>
      <c r="H5460" s="1">
        <v>1500</v>
      </c>
      <c r="I5460" s="1">
        <v>77</v>
      </c>
      <c r="J5460" s="1">
        <v>80</v>
      </c>
      <c r="K5460" s="1" t="s">
        <v>203</v>
      </c>
      <c r="L5460" s="1" t="s">
        <v>204</v>
      </c>
      <c r="M5460" s="1">
        <v>2008</v>
      </c>
      <c r="N5460" s="1">
        <v>48.222045999999899</v>
      </c>
      <c r="O5460" s="1">
        <v>-66.138875999999897</v>
      </c>
      <c r="Q5460" s="1" t="s">
        <v>6327</v>
      </c>
      <c r="R5460" s="1" t="s">
        <v>22</v>
      </c>
    </row>
    <row r="5461" spans="1:18" x14ac:dyDescent="0.3">
      <c r="A5461" s="1" t="s">
        <v>5978</v>
      </c>
      <c r="B5461" s="1" t="s">
        <v>8398</v>
      </c>
      <c r="C5461" s="1" t="s">
        <v>6325</v>
      </c>
      <c r="D5461" s="1">
        <v>109.5</v>
      </c>
      <c r="E5461" s="1" t="s">
        <v>6387</v>
      </c>
      <c r="F5461" s="1">
        <v>61</v>
      </c>
      <c r="G5461" s="1" t="str">
        <f t="shared" si="203"/>
        <v>61/73</v>
      </c>
      <c r="H5461" s="1">
        <v>1500</v>
      </c>
      <c r="I5461" s="1">
        <v>77</v>
      </c>
      <c r="J5461" s="1">
        <v>80</v>
      </c>
      <c r="K5461" s="1" t="s">
        <v>203</v>
      </c>
      <c r="L5461" s="1" t="s">
        <v>204</v>
      </c>
      <c r="M5461" s="1">
        <v>2008</v>
      </c>
      <c r="N5461" s="1">
        <v>48.223818999999999</v>
      </c>
      <c r="O5461" s="1">
        <v>-66.136300999999904</v>
      </c>
      <c r="Q5461" s="1" t="s">
        <v>6327</v>
      </c>
      <c r="R5461" s="1" t="s">
        <v>22</v>
      </c>
    </row>
    <row r="5462" spans="1:18" x14ac:dyDescent="0.3">
      <c r="A5462" s="1" t="s">
        <v>5978</v>
      </c>
      <c r="B5462" s="1" t="s">
        <v>8398</v>
      </c>
      <c r="C5462" s="1" t="s">
        <v>6325</v>
      </c>
      <c r="D5462" s="1">
        <v>109.5</v>
      </c>
      <c r="E5462" s="1" t="s">
        <v>6388</v>
      </c>
      <c r="F5462" s="1">
        <v>62</v>
      </c>
      <c r="G5462" s="1" t="str">
        <f t="shared" si="203"/>
        <v>62/73</v>
      </c>
      <c r="H5462" s="1">
        <v>1500</v>
      </c>
      <c r="I5462" s="1">
        <v>77</v>
      </c>
      <c r="J5462" s="1">
        <v>80</v>
      </c>
      <c r="K5462" s="1" t="s">
        <v>203</v>
      </c>
      <c r="L5462" s="1" t="s">
        <v>204</v>
      </c>
      <c r="M5462" s="1">
        <v>2008</v>
      </c>
      <c r="N5462" s="1">
        <v>48.225991999999998</v>
      </c>
      <c r="O5462" s="1">
        <v>-66.134755999999896</v>
      </c>
      <c r="Q5462" s="1" t="s">
        <v>6327</v>
      </c>
      <c r="R5462" s="1" t="s">
        <v>22</v>
      </c>
    </row>
    <row r="5463" spans="1:18" x14ac:dyDescent="0.3">
      <c r="A5463" s="1" t="s">
        <v>5978</v>
      </c>
      <c r="B5463" s="1" t="s">
        <v>8398</v>
      </c>
      <c r="C5463" s="1" t="s">
        <v>6325</v>
      </c>
      <c r="D5463" s="1">
        <v>109.5</v>
      </c>
      <c r="E5463" s="1" t="s">
        <v>6389</v>
      </c>
      <c r="F5463" s="1">
        <v>63</v>
      </c>
      <c r="G5463" s="1" t="str">
        <f t="shared" si="203"/>
        <v>63/73</v>
      </c>
      <c r="H5463" s="1">
        <v>1500</v>
      </c>
      <c r="I5463" s="1">
        <v>77</v>
      </c>
      <c r="J5463" s="1">
        <v>80</v>
      </c>
      <c r="K5463" s="1" t="s">
        <v>203</v>
      </c>
      <c r="L5463" s="1" t="s">
        <v>204</v>
      </c>
      <c r="M5463" s="1">
        <v>2008</v>
      </c>
      <c r="N5463" s="1">
        <v>48.228222000000002</v>
      </c>
      <c r="O5463" s="1">
        <v>-66.133511999999897</v>
      </c>
      <c r="Q5463" s="1" t="s">
        <v>6327</v>
      </c>
      <c r="R5463" s="1" t="s">
        <v>22</v>
      </c>
    </row>
    <row r="5464" spans="1:18" x14ac:dyDescent="0.3">
      <c r="A5464" s="1" t="s">
        <v>5978</v>
      </c>
      <c r="B5464" s="1" t="s">
        <v>8398</v>
      </c>
      <c r="C5464" s="1" t="s">
        <v>6325</v>
      </c>
      <c r="D5464" s="1">
        <v>109.5</v>
      </c>
      <c r="E5464" s="1" t="s">
        <v>6390</v>
      </c>
      <c r="F5464" s="1">
        <v>64</v>
      </c>
      <c r="G5464" s="1" t="str">
        <f t="shared" si="203"/>
        <v>64/73</v>
      </c>
      <c r="H5464" s="1">
        <v>1500</v>
      </c>
      <c r="I5464" s="1">
        <v>77</v>
      </c>
      <c r="J5464" s="1">
        <v>80</v>
      </c>
      <c r="K5464" s="1" t="s">
        <v>203</v>
      </c>
      <c r="L5464" s="1" t="s">
        <v>204</v>
      </c>
      <c r="M5464" s="1">
        <v>2008</v>
      </c>
      <c r="N5464" s="1">
        <v>48.230165999999997</v>
      </c>
      <c r="O5464" s="1">
        <v>-66.131193999999994</v>
      </c>
      <c r="Q5464" s="1" t="s">
        <v>6327</v>
      </c>
      <c r="R5464" s="1" t="s">
        <v>22</v>
      </c>
    </row>
    <row r="5465" spans="1:18" x14ac:dyDescent="0.3">
      <c r="A5465" s="1" t="s">
        <v>5978</v>
      </c>
      <c r="B5465" s="1" t="s">
        <v>8398</v>
      </c>
      <c r="C5465" s="1" t="s">
        <v>6325</v>
      </c>
      <c r="D5465" s="1">
        <v>109.5</v>
      </c>
      <c r="E5465" s="1" t="s">
        <v>6391</v>
      </c>
      <c r="F5465" s="1">
        <v>65</v>
      </c>
      <c r="G5465" s="1" t="str">
        <f t="shared" si="203"/>
        <v>65/73</v>
      </c>
      <c r="H5465" s="1">
        <v>1500</v>
      </c>
      <c r="I5465" s="1">
        <v>77</v>
      </c>
      <c r="J5465" s="1">
        <v>80</v>
      </c>
      <c r="K5465" s="1" t="s">
        <v>203</v>
      </c>
      <c r="L5465" s="1" t="s">
        <v>204</v>
      </c>
      <c r="M5465" s="1">
        <v>2008</v>
      </c>
      <c r="N5465" s="1">
        <v>48.231651999999997</v>
      </c>
      <c r="O5465" s="1">
        <v>-66.129434999999901</v>
      </c>
      <c r="Q5465" s="1" t="s">
        <v>6327</v>
      </c>
      <c r="R5465" s="1" t="s">
        <v>22</v>
      </c>
    </row>
    <row r="5466" spans="1:18" x14ac:dyDescent="0.3">
      <c r="A5466" s="1" t="s">
        <v>5978</v>
      </c>
      <c r="B5466" s="1" t="s">
        <v>8398</v>
      </c>
      <c r="C5466" s="1" t="s">
        <v>6325</v>
      </c>
      <c r="D5466" s="1">
        <v>109.5</v>
      </c>
      <c r="E5466" s="1" t="s">
        <v>6392</v>
      </c>
      <c r="F5466" s="1">
        <v>66</v>
      </c>
      <c r="G5466" s="1" t="str">
        <f t="shared" si="203"/>
        <v>66/73</v>
      </c>
      <c r="H5466" s="1">
        <v>1500</v>
      </c>
      <c r="I5466" s="1">
        <v>77</v>
      </c>
      <c r="J5466" s="1">
        <v>80</v>
      </c>
      <c r="K5466" s="1" t="s">
        <v>203</v>
      </c>
      <c r="L5466" s="1" t="s">
        <v>204</v>
      </c>
      <c r="M5466" s="1">
        <v>2008</v>
      </c>
      <c r="N5466" s="1">
        <v>48.231366000000001</v>
      </c>
      <c r="O5466" s="1">
        <v>-66.111152999999902</v>
      </c>
      <c r="Q5466" s="1" t="s">
        <v>6327</v>
      </c>
      <c r="R5466" s="1" t="s">
        <v>22</v>
      </c>
    </row>
    <row r="5467" spans="1:18" x14ac:dyDescent="0.3">
      <c r="A5467" s="1" t="s">
        <v>5978</v>
      </c>
      <c r="B5467" s="1" t="s">
        <v>8398</v>
      </c>
      <c r="C5467" s="1" t="s">
        <v>6325</v>
      </c>
      <c r="D5467" s="1">
        <v>109.5</v>
      </c>
      <c r="E5467" s="1" t="s">
        <v>6393</v>
      </c>
      <c r="F5467" s="1">
        <v>67</v>
      </c>
      <c r="G5467" s="1" t="str">
        <f t="shared" si="203"/>
        <v>67/73</v>
      </c>
      <c r="H5467" s="1">
        <v>1500</v>
      </c>
      <c r="I5467" s="1">
        <v>77</v>
      </c>
      <c r="J5467" s="1">
        <v>80</v>
      </c>
      <c r="K5467" s="1" t="s">
        <v>203</v>
      </c>
      <c r="L5467" s="1" t="s">
        <v>204</v>
      </c>
      <c r="M5467" s="1">
        <v>2008</v>
      </c>
      <c r="N5467" s="1">
        <v>48.233625000000004</v>
      </c>
      <c r="O5467" s="1">
        <v>-66.112225999999893</v>
      </c>
      <c r="Q5467" s="1" t="s">
        <v>6327</v>
      </c>
      <c r="R5467" s="1" t="s">
        <v>22</v>
      </c>
    </row>
    <row r="5468" spans="1:18" x14ac:dyDescent="0.3">
      <c r="A5468" s="1" t="s">
        <v>5978</v>
      </c>
      <c r="B5468" s="1" t="s">
        <v>8398</v>
      </c>
      <c r="C5468" s="1" t="s">
        <v>6325</v>
      </c>
      <c r="D5468" s="1">
        <v>109.5</v>
      </c>
      <c r="E5468" s="1" t="s">
        <v>6394</v>
      </c>
      <c r="F5468" s="1">
        <v>68</v>
      </c>
      <c r="G5468" s="1" t="str">
        <f t="shared" si="203"/>
        <v>68/73</v>
      </c>
      <c r="H5468" s="1">
        <v>1500</v>
      </c>
      <c r="I5468" s="1">
        <v>77</v>
      </c>
      <c r="J5468" s="1">
        <v>80</v>
      </c>
      <c r="K5468" s="1" t="s">
        <v>203</v>
      </c>
      <c r="L5468" s="1" t="s">
        <v>204</v>
      </c>
      <c r="M5468" s="1">
        <v>2008</v>
      </c>
      <c r="N5468" s="1">
        <v>48.241370999999901</v>
      </c>
      <c r="O5468" s="1">
        <v>-66.143296000000007</v>
      </c>
      <c r="Q5468" s="1" t="s">
        <v>6327</v>
      </c>
      <c r="R5468" s="1" t="s">
        <v>22</v>
      </c>
    </row>
    <row r="5469" spans="1:18" x14ac:dyDescent="0.3">
      <c r="A5469" s="1" t="s">
        <v>5978</v>
      </c>
      <c r="B5469" s="1" t="s">
        <v>8398</v>
      </c>
      <c r="C5469" s="1" t="s">
        <v>6325</v>
      </c>
      <c r="D5469" s="1">
        <v>109.5</v>
      </c>
      <c r="E5469" s="1" t="s">
        <v>6395</v>
      </c>
      <c r="F5469" s="1">
        <v>69</v>
      </c>
      <c r="G5469" s="1" t="str">
        <f t="shared" si="203"/>
        <v>69/73</v>
      </c>
      <c r="H5469" s="1">
        <v>1500</v>
      </c>
      <c r="I5469" s="1">
        <v>77</v>
      </c>
      <c r="J5469" s="1">
        <v>80</v>
      </c>
      <c r="K5469" s="1" t="s">
        <v>203</v>
      </c>
      <c r="L5469" s="1" t="s">
        <v>204</v>
      </c>
      <c r="M5469" s="1">
        <v>2008</v>
      </c>
      <c r="N5469" s="1">
        <v>48.242027999999898</v>
      </c>
      <c r="O5469" s="1">
        <v>-66.123683999999997</v>
      </c>
      <c r="Q5469" s="1" t="s">
        <v>6327</v>
      </c>
      <c r="R5469" s="1" t="s">
        <v>22</v>
      </c>
    </row>
    <row r="5470" spans="1:18" x14ac:dyDescent="0.3">
      <c r="A5470" s="1" t="s">
        <v>5978</v>
      </c>
      <c r="B5470" s="1" t="s">
        <v>8398</v>
      </c>
      <c r="C5470" s="1" t="s">
        <v>6325</v>
      </c>
      <c r="D5470" s="1">
        <v>109.5</v>
      </c>
      <c r="E5470" s="1" t="s">
        <v>6396</v>
      </c>
      <c r="F5470" s="1">
        <v>70</v>
      </c>
      <c r="G5470" s="1" t="str">
        <f t="shared" si="203"/>
        <v>70/73</v>
      </c>
      <c r="H5470" s="1">
        <v>1500</v>
      </c>
      <c r="I5470" s="1">
        <v>77</v>
      </c>
      <c r="J5470" s="1">
        <v>80</v>
      </c>
      <c r="K5470" s="1" t="s">
        <v>203</v>
      </c>
      <c r="L5470" s="1" t="s">
        <v>204</v>
      </c>
      <c r="M5470" s="1">
        <v>2008</v>
      </c>
      <c r="N5470" s="1">
        <v>48.244028999999998</v>
      </c>
      <c r="O5470" s="1">
        <v>-66.123512000000005</v>
      </c>
      <c r="Q5470" s="1" t="s">
        <v>6327</v>
      </c>
      <c r="R5470" s="1" t="s">
        <v>22</v>
      </c>
    </row>
    <row r="5471" spans="1:18" x14ac:dyDescent="0.3">
      <c r="A5471" s="1" t="s">
        <v>5978</v>
      </c>
      <c r="B5471" s="1" t="s">
        <v>8398</v>
      </c>
      <c r="C5471" s="1" t="s">
        <v>6325</v>
      </c>
      <c r="D5471" s="1">
        <v>109.5</v>
      </c>
      <c r="E5471" s="1" t="s">
        <v>6397</v>
      </c>
      <c r="F5471" s="1">
        <v>71</v>
      </c>
      <c r="G5471" s="1" t="str">
        <f t="shared" si="203"/>
        <v>71/73</v>
      </c>
      <c r="H5471" s="1">
        <v>1500</v>
      </c>
      <c r="I5471" s="1">
        <v>77</v>
      </c>
      <c r="J5471" s="1">
        <v>80</v>
      </c>
      <c r="K5471" s="1" t="s">
        <v>203</v>
      </c>
      <c r="L5471" s="1" t="s">
        <v>204</v>
      </c>
      <c r="M5471" s="1">
        <v>2008</v>
      </c>
      <c r="N5471" s="1">
        <v>48.246257999999997</v>
      </c>
      <c r="O5471" s="1">
        <v>-66.1231259999999</v>
      </c>
      <c r="Q5471" s="1" t="s">
        <v>6327</v>
      </c>
      <c r="R5471" s="1" t="s">
        <v>22</v>
      </c>
    </row>
    <row r="5472" spans="1:18" x14ac:dyDescent="0.3">
      <c r="A5472" s="1" t="s">
        <v>5978</v>
      </c>
      <c r="B5472" s="1" t="s">
        <v>8398</v>
      </c>
      <c r="C5472" s="1" t="s">
        <v>6325</v>
      </c>
      <c r="D5472" s="1">
        <v>109.5</v>
      </c>
      <c r="E5472" s="1" t="s">
        <v>6398</v>
      </c>
      <c r="F5472" s="1">
        <v>72</v>
      </c>
      <c r="G5472" s="1" t="str">
        <f t="shared" si="203"/>
        <v>72/73</v>
      </c>
      <c r="H5472" s="1">
        <v>1500</v>
      </c>
      <c r="I5472" s="1">
        <v>77</v>
      </c>
      <c r="J5472" s="1">
        <v>80</v>
      </c>
      <c r="K5472" s="1" t="s">
        <v>203</v>
      </c>
      <c r="L5472" s="1" t="s">
        <v>204</v>
      </c>
      <c r="M5472" s="1">
        <v>2008</v>
      </c>
      <c r="N5472" s="1">
        <v>48.248086999999899</v>
      </c>
      <c r="O5472" s="1">
        <v>-66.122353999999902</v>
      </c>
      <c r="Q5472" s="1" t="s">
        <v>6327</v>
      </c>
      <c r="R5472" s="1" t="s">
        <v>22</v>
      </c>
    </row>
    <row r="5473" spans="1:18" x14ac:dyDescent="0.3">
      <c r="A5473" s="1" t="s">
        <v>5978</v>
      </c>
      <c r="B5473" s="1" t="s">
        <v>8398</v>
      </c>
      <c r="C5473" s="1" t="s">
        <v>6325</v>
      </c>
      <c r="D5473" s="1">
        <v>109.5</v>
      </c>
      <c r="E5473" s="1" t="s">
        <v>6399</v>
      </c>
      <c r="F5473" s="1">
        <v>73</v>
      </c>
      <c r="G5473" s="1" t="str">
        <f t="shared" si="203"/>
        <v>73/73</v>
      </c>
      <c r="H5473" s="1">
        <v>1500</v>
      </c>
      <c r="I5473" s="1">
        <v>77</v>
      </c>
      <c r="J5473" s="1">
        <v>80</v>
      </c>
      <c r="K5473" s="1" t="s">
        <v>203</v>
      </c>
      <c r="L5473" s="1" t="s">
        <v>204</v>
      </c>
      <c r="M5473" s="1">
        <v>2008</v>
      </c>
      <c r="N5473" s="1">
        <v>48.250259</v>
      </c>
      <c r="O5473" s="1">
        <v>-66.121537999999902</v>
      </c>
      <c r="Q5473" s="1" t="s">
        <v>6327</v>
      </c>
      <c r="R5473" s="1" t="s">
        <v>22</v>
      </c>
    </row>
    <row r="5474" spans="1:18" x14ac:dyDescent="0.3">
      <c r="A5474" s="1" t="s">
        <v>5978</v>
      </c>
      <c r="B5474" s="1" t="s">
        <v>8398</v>
      </c>
      <c r="C5474" s="1" t="s">
        <v>7254</v>
      </c>
      <c r="D5474" s="1">
        <v>23.5</v>
      </c>
      <c r="E5474" s="1" t="s">
        <v>7255</v>
      </c>
      <c r="F5474" s="1">
        <v>1</v>
      </c>
      <c r="G5474" s="1" t="str">
        <f t="shared" ref="G5474:G5483" si="204">F5474&amp;"/"&amp;10</f>
        <v>1/10</v>
      </c>
      <c r="H5474" s="1">
        <v>2350</v>
      </c>
      <c r="I5474" s="1">
        <v>92</v>
      </c>
      <c r="J5474" s="1">
        <v>85</v>
      </c>
      <c r="K5474" s="1" t="s">
        <v>56</v>
      </c>
      <c r="L5474" s="1" t="s">
        <v>2303</v>
      </c>
      <c r="M5474" s="1">
        <v>2015</v>
      </c>
      <c r="N5474" s="1">
        <v>47.282033594673301</v>
      </c>
      <c r="O5474" s="1">
        <v>-70.883129495924706</v>
      </c>
      <c r="Q5474" s="1" t="s">
        <v>7256</v>
      </c>
      <c r="R5474" s="1" t="s">
        <v>22</v>
      </c>
    </row>
    <row r="5475" spans="1:18" x14ac:dyDescent="0.3">
      <c r="A5475" s="1" t="s">
        <v>5978</v>
      </c>
      <c r="B5475" s="1" t="s">
        <v>8398</v>
      </c>
      <c r="C5475" s="1" t="s">
        <v>7254</v>
      </c>
      <c r="D5475" s="1">
        <v>23.5</v>
      </c>
      <c r="E5475" s="1" t="s">
        <v>7257</v>
      </c>
      <c r="F5475" s="1">
        <v>2</v>
      </c>
      <c r="G5475" s="1" t="str">
        <f t="shared" si="204"/>
        <v>2/10</v>
      </c>
      <c r="H5475" s="1">
        <v>2350</v>
      </c>
      <c r="I5475" s="1">
        <v>92</v>
      </c>
      <c r="J5475" s="1">
        <v>85</v>
      </c>
      <c r="K5475" s="1" t="s">
        <v>56</v>
      </c>
      <c r="L5475" s="1" t="s">
        <v>2303</v>
      </c>
      <c r="M5475" s="1">
        <v>2015</v>
      </c>
      <c r="N5475" s="1">
        <v>47.277957102746697</v>
      </c>
      <c r="O5475" s="1">
        <v>-70.884978480409202</v>
      </c>
      <c r="Q5475" s="1" t="s">
        <v>7256</v>
      </c>
      <c r="R5475" s="1" t="s">
        <v>22</v>
      </c>
    </row>
    <row r="5476" spans="1:18" x14ac:dyDescent="0.3">
      <c r="A5476" s="1" t="s">
        <v>5978</v>
      </c>
      <c r="B5476" s="1" t="s">
        <v>8398</v>
      </c>
      <c r="C5476" s="1" t="s">
        <v>7254</v>
      </c>
      <c r="D5476" s="1">
        <v>23.5</v>
      </c>
      <c r="E5476" s="1" t="s">
        <v>7258</v>
      </c>
      <c r="F5476" s="1">
        <v>3</v>
      </c>
      <c r="G5476" s="1" t="str">
        <f t="shared" si="204"/>
        <v>3/10</v>
      </c>
      <c r="H5476" s="1">
        <v>2350</v>
      </c>
      <c r="I5476" s="1">
        <v>92</v>
      </c>
      <c r="J5476" s="1">
        <v>85</v>
      </c>
      <c r="K5476" s="1" t="s">
        <v>56</v>
      </c>
      <c r="L5476" s="1" t="s">
        <v>2303</v>
      </c>
      <c r="M5476" s="1">
        <v>2015</v>
      </c>
      <c r="N5476" s="1">
        <v>47.285045943480497</v>
      </c>
      <c r="O5476" s="1">
        <v>-70.883671852836798</v>
      </c>
      <c r="Q5476" s="1" t="s">
        <v>7256</v>
      </c>
      <c r="R5476" s="1" t="s">
        <v>22</v>
      </c>
    </row>
    <row r="5477" spans="1:18" x14ac:dyDescent="0.3">
      <c r="A5477" s="1" t="s">
        <v>5978</v>
      </c>
      <c r="B5477" s="1" t="s">
        <v>8398</v>
      </c>
      <c r="C5477" s="1" t="s">
        <v>7254</v>
      </c>
      <c r="D5477" s="1">
        <v>23.5</v>
      </c>
      <c r="E5477" s="1" t="s">
        <v>7259</v>
      </c>
      <c r="F5477" s="1">
        <v>4</v>
      </c>
      <c r="G5477" s="1" t="str">
        <f t="shared" si="204"/>
        <v>4/10</v>
      </c>
      <c r="H5477" s="1">
        <v>2350</v>
      </c>
      <c r="I5477" s="1">
        <v>92</v>
      </c>
      <c r="J5477" s="1">
        <v>85</v>
      </c>
      <c r="K5477" s="1" t="s">
        <v>56</v>
      </c>
      <c r="L5477" s="1" t="s">
        <v>2303</v>
      </c>
      <c r="M5477" s="1">
        <v>2015</v>
      </c>
      <c r="N5477" s="1">
        <v>47.299566456807099</v>
      </c>
      <c r="O5477" s="1">
        <v>-70.881067145808899</v>
      </c>
      <c r="Q5477" s="1" t="s">
        <v>7256</v>
      </c>
      <c r="R5477" s="1" t="s">
        <v>22</v>
      </c>
    </row>
    <row r="5478" spans="1:18" x14ac:dyDescent="0.3">
      <c r="A5478" s="1" t="s">
        <v>5978</v>
      </c>
      <c r="B5478" s="1" t="s">
        <v>8398</v>
      </c>
      <c r="C5478" s="1" t="s">
        <v>7254</v>
      </c>
      <c r="D5478" s="1">
        <v>23.5</v>
      </c>
      <c r="E5478" s="1" t="s">
        <v>7260</v>
      </c>
      <c r="F5478" s="1">
        <v>5</v>
      </c>
      <c r="G5478" s="1" t="str">
        <f t="shared" si="204"/>
        <v>5/10</v>
      </c>
      <c r="H5478" s="1">
        <v>2350</v>
      </c>
      <c r="I5478" s="1">
        <v>92</v>
      </c>
      <c r="J5478" s="1">
        <v>85</v>
      </c>
      <c r="K5478" s="1" t="s">
        <v>56</v>
      </c>
      <c r="L5478" s="1" t="s">
        <v>2303</v>
      </c>
      <c r="M5478" s="1">
        <v>2015</v>
      </c>
      <c r="N5478" s="1">
        <v>47.289454484426599</v>
      </c>
      <c r="O5478" s="1">
        <v>-70.882645209366501</v>
      </c>
      <c r="Q5478" s="1" t="s">
        <v>7256</v>
      </c>
      <c r="R5478" s="1" t="s">
        <v>22</v>
      </c>
    </row>
    <row r="5479" spans="1:18" x14ac:dyDescent="0.3">
      <c r="A5479" s="1" t="s">
        <v>5978</v>
      </c>
      <c r="B5479" s="1" t="s">
        <v>8398</v>
      </c>
      <c r="C5479" s="1" t="s">
        <v>7254</v>
      </c>
      <c r="D5479" s="1">
        <v>23.5</v>
      </c>
      <c r="E5479" s="1" t="s">
        <v>7261</v>
      </c>
      <c r="F5479" s="1">
        <v>6</v>
      </c>
      <c r="G5479" s="1" t="str">
        <f t="shared" si="204"/>
        <v>6/10</v>
      </c>
      <c r="H5479" s="1">
        <v>2350</v>
      </c>
      <c r="I5479" s="1">
        <v>92</v>
      </c>
      <c r="J5479" s="1">
        <v>85</v>
      </c>
      <c r="K5479" s="1" t="s">
        <v>56</v>
      </c>
      <c r="L5479" s="1" t="s">
        <v>2303</v>
      </c>
      <c r="M5479" s="1">
        <v>2015</v>
      </c>
      <c r="N5479" s="1">
        <v>47.293702628682901</v>
      </c>
      <c r="O5479" s="1">
        <v>-70.881531637608902</v>
      </c>
      <c r="Q5479" s="1" t="s">
        <v>7256</v>
      </c>
      <c r="R5479" s="1" t="s">
        <v>22</v>
      </c>
    </row>
    <row r="5480" spans="1:18" x14ac:dyDescent="0.3">
      <c r="A5480" s="1" t="s">
        <v>5978</v>
      </c>
      <c r="B5480" s="1" t="s">
        <v>8398</v>
      </c>
      <c r="C5480" s="1" t="s">
        <v>7254</v>
      </c>
      <c r="D5480" s="1">
        <v>23.5</v>
      </c>
      <c r="E5480" s="1" t="s">
        <v>7262</v>
      </c>
      <c r="F5480" s="1">
        <v>7</v>
      </c>
      <c r="G5480" s="1" t="str">
        <f t="shared" si="204"/>
        <v>7/10</v>
      </c>
      <c r="H5480" s="1">
        <v>2350</v>
      </c>
      <c r="I5480" s="1">
        <v>92</v>
      </c>
      <c r="J5480" s="1">
        <v>85</v>
      </c>
      <c r="K5480" s="1" t="s">
        <v>56</v>
      </c>
      <c r="L5480" s="1" t="s">
        <v>2303</v>
      </c>
      <c r="M5480" s="1">
        <v>2015</v>
      </c>
      <c r="N5480" s="1">
        <v>47.306293851973798</v>
      </c>
      <c r="O5480" s="1">
        <v>-70.872444895732897</v>
      </c>
      <c r="Q5480" s="1" t="s">
        <v>7256</v>
      </c>
      <c r="R5480" s="1" t="s">
        <v>22</v>
      </c>
    </row>
    <row r="5481" spans="1:18" x14ac:dyDescent="0.3">
      <c r="A5481" s="1" t="s">
        <v>5978</v>
      </c>
      <c r="B5481" s="1" t="s">
        <v>8398</v>
      </c>
      <c r="C5481" s="1" t="s">
        <v>7254</v>
      </c>
      <c r="D5481" s="1">
        <v>23.5</v>
      </c>
      <c r="E5481" s="1" t="s">
        <v>7263</v>
      </c>
      <c r="F5481" s="1">
        <v>8</v>
      </c>
      <c r="G5481" s="1" t="str">
        <f t="shared" si="204"/>
        <v>8/10</v>
      </c>
      <c r="H5481" s="1">
        <v>2350</v>
      </c>
      <c r="I5481" s="1">
        <v>92</v>
      </c>
      <c r="J5481" s="1">
        <v>85</v>
      </c>
      <c r="K5481" s="1" t="s">
        <v>56</v>
      </c>
      <c r="L5481" s="1" t="s">
        <v>2303</v>
      </c>
      <c r="M5481" s="1">
        <v>2015</v>
      </c>
      <c r="N5481" s="1">
        <v>47.296531622639399</v>
      </c>
      <c r="O5481" s="1">
        <v>-70.880949488409598</v>
      </c>
      <c r="Q5481" s="1" t="s">
        <v>7256</v>
      </c>
      <c r="R5481" s="1" t="s">
        <v>22</v>
      </c>
    </row>
    <row r="5482" spans="1:18" x14ac:dyDescent="0.3">
      <c r="A5482" s="1" t="s">
        <v>5978</v>
      </c>
      <c r="B5482" s="1" t="s">
        <v>8398</v>
      </c>
      <c r="C5482" s="1" t="s">
        <v>7254</v>
      </c>
      <c r="D5482" s="1">
        <v>23.5</v>
      </c>
      <c r="E5482" s="1" t="s">
        <v>7264</v>
      </c>
      <c r="F5482" s="1">
        <v>9</v>
      </c>
      <c r="G5482" s="1" t="str">
        <f t="shared" si="204"/>
        <v>9/10</v>
      </c>
      <c r="H5482" s="1">
        <v>2350</v>
      </c>
      <c r="I5482" s="1">
        <v>92</v>
      </c>
      <c r="J5482" s="1">
        <v>85</v>
      </c>
      <c r="K5482" s="1" t="s">
        <v>56</v>
      </c>
      <c r="L5482" s="1" t="s">
        <v>2303</v>
      </c>
      <c r="M5482" s="1">
        <v>2015</v>
      </c>
      <c r="N5482" s="1">
        <v>47.309264701727898</v>
      </c>
      <c r="O5482" s="1">
        <v>-70.872060752009403</v>
      </c>
      <c r="Q5482" s="1" t="s">
        <v>7256</v>
      </c>
      <c r="R5482" s="1" t="s">
        <v>22</v>
      </c>
    </row>
    <row r="5483" spans="1:18" x14ac:dyDescent="0.3">
      <c r="A5483" s="1" t="s">
        <v>5978</v>
      </c>
      <c r="B5483" s="1" t="s">
        <v>8398</v>
      </c>
      <c r="C5483" s="1" t="s">
        <v>7254</v>
      </c>
      <c r="D5483" s="1">
        <v>23.5</v>
      </c>
      <c r="E5483" s="1" t="s">
        <v>7265</v>
      </c>
      <c r="F5483" s="1">
        <v>10</v>
      </c>
      <c r="G5483" s="1" t="str">
        <f t="shared" si="204"/>
        <v>10/10</v>
      </c>
      <c r="H5483" s="1">
        <v>2350</v>
      </c>
      <c r="I5483" s="1">
        <v>92</v>
      </c>
      <c r="J5483" s="1">
        <v>85</v>
      </c>
      <c r="K5483" s="1" t="s">
        <v>56</v>
      </c>
      <c r="L5483" s="1" t="s">
        <v>2303</v>
      </c>
      <c r="M5483" s="1">
        <v>2015</v>
      </c>
      <c r="N5483" s="1">
        <v>47.312206836765696</v>
      </c>
      <c r="O5483" s="1">
        <v>-70.870342217344898</v>
      </c>
      <c r="Q5483" s="1" t="s">
        <v>7256</v>
      </c>
      <c r="R5483" s="1" t="s">
        <v>22</v>
      </c>
    </row>
    <row r="5484" spans="1:18" x14ac:dyDescent="0.3">
      <c r="A5484" s="1" t="s">
        <v>5978</v>
      </c>
      <c r="B5484" s="1" t="s">
        <v>8398</v>
      </c>
      <c r="C5484" s="1" t="s">
        <v>6752</v>
      </c>
      <c r="D5484" s="1">
        <v>100</v>
      </c>
      <c r="E5484" s="1" t="s">
        <v>6753</v>
      </c>
      <c r="F5484" s="1">
        <v>1</v>
      </c>
      <c r="G5484" s="1" t="str">
        <f t="shared" ref="G5484:G5515" si="205">F5484&amp;"/"&amp;50</f>
        <v>1/50</v>
      </c>
      <c r="H5484" s="1">
        <v>2000</v>
      </c>
      <c r="I5484" s="1">
        <v>82</v>
      </c>
      <c r="J5484" s="1" t="s">
        <v>6754</v>
      </c>
      <c r="K5484" s="1" t="s">
        <v>56</v>
      </c>
      <c r="L5484" s="1" t="s">
        <v>2540</v>
      </c>
      <c r="M5484" s="1">
        <v>2013</v>
      </c>
      <c r="N5484" s="1">
        <v>46.153144715172502</v>
      </c>
      <c r="O5484" s="1">
        <v>-71.646995306012101</v>
      </c>
      <c r="P5484" s="1" t="s">
        <v>6755</v>
      </c>
      <c r="Q5484" s="1" t="s">
        <v>6756</v>
      </c>
      <c r="R5484" s="1" t="s">
        <v>22</v>
      </c>
    </row>
    <row r="5485" spans="1:18" x14ac:dyDescent="0.3">
      <c r="A5485" s="1" t="s">
        <v>5978</v>
      </c>
      <c r="B5485" s="1" t="s">
        <v>8398</v>
      </c>
      <c r="C5485" s="1" t="s">
        <v>6752</v>
      </c>
      <c r="D5485" s="1">
        <v>100</v>
      </c>
      <c r="E5485" s="1" t="s">
        <v>6757</v>
      </c>
      <c r="F5485" s="1">
        <v>2</v>
      </c>
      <c r="G5485" s="1" t="str">
        <f t="shared" si="205"/>
        <v>2/50</v>
      </c>
      <c r="H5485" s="1">
        <v>2000</v>
      </c>
      <c r="I5485" s="1">
        <v>82</v>
      </c>
      <c r="J5485" s="1" t="s">
        <v>6754</v>
      </c>
      <c r="K5485" s="1" t="s">
        <v>56</v>
      </c>
      <c r="L5485" s="1" t="s">
        <v>2540</v>
      </c>
      <c r="M5485" s="1">
        <v>2013</v>
      </c>
      <c r="N5485" s="1">
        <v>46.163581477046201</v>
      </c>
      <c r="O5485" s="1">
        <v>-71.648834560365202</v>
      </c>
      <c r="P5485" s="1" t="s">
        <v>6755</v>
      </c>
      <c r="Q5485" s="1" t="s">
        <v>6756</v>
      </c>
      <c r="R5485" s="1" t="s">
        <v>22</v>
      </c>
    </row>
    <row r="5486" spans="1:18" x14ac:dyDescent="0.3">
      <c r="A5486" s="1" t="s">
        <v>5978</v>
      </c>
      <c r="B5486" s="1" t="s">
        <v>8398</v>
      </c>
      <c r="C5486" s="1" t="s">
        <v>6752</v>
      </c>
      <c r="D5486" s="1">
        <v>100</v>
      </c>
      <c r="E5486" s="1" t="s">
        <v>6758</v>
      </c>
      <c r="F5486" s="1">
        <v>3</v>
      </c>
      <c r="G5486" s="1" t="str">
        <f t="shared" si="205"/>
        <v>3/50</v>
      </c>
      <c r="H5486" s="1">
        <v>2000</v>
      </c>
      <c r="I5486" s="1">
        <v>82</v>
      </c>
      <c r="J5486" s="1" t="s">
        <v>6754</v>
      </c>
      <c r="K5486" s="1" t="s">
        <v>56</v>
      </c>
      <c r="L5486" s="1" t="s">
        <v>2540</v>
      </c>
      <c r="M5486" s="1">
        <v>2013</v>
      </c>
      <c r="N5486" s="1">
        <v>46.1615023179044</v>
      </c>
      <c r="O5486" s="1">
        <v>-71.650486689117301</v>
      </c>
      <c r="P5486" s="1" t="s">
        <v>6755</v>
      </c>
      <c r="Q5486" s="1" t="s">
        <v>6756</v>
      </c>
      <c r="R5486" s="1" t="s">
        <v>22</v>
      </c>
    </row>
    <row r="5487" spans="1:18" x14ac:dyDescent="0.3">
      <c r="A5487" s="1" t="s">
        <v>5978</v>
      </c>
      <c r="B5487" s="1" t="s">
        <v>8398</v>
      </c>
      <c r="C5487" s="1" t="s">
        <v>6752</v>
      </c>
      <c r="D5487" s="1">
        <v>100</v>
      </c>
      <c r="E5487" s="1" t="s">
        <v>6759</v>
      </c>
      <c r="F5487" s="1">
        <v>4</v>
      </c>
      <c r="G5487" s="1" t="str">
        <f t="shared" si="205"/>
        <v>4/50</v>
      </c>
      <c r="H5487" s="1">
        <v>2000</v>
      </c>
      <c r="I5487" s="1">
        <v>82</v>
      </c>
      <c r="J5487" s="1" t="s">
        <v>6754</v>
      </c>
      <c r="K5487" s="1" t="s">
        <v>56</v>
      </c>
      <c r="L5487" s="1" t="s">
        <v>2540</v>
      </c>
      <c r="M5487" s="1">
        <v>2013</v>
      </c>
      <c r="N5487" s="1">
        <v>46.159180217578701</v>
      </c>
      <c r="O5487" s="1">
        <v>-71.651773490346599</v>
      </c>
      <c r="P5487" s="1" t="s">
        <v>6755</v>
      </c>
      <c r="Q5487" s="1" t="s">
        <v>6756</v>
      </c>
      <c r="R5487" s="1" t="s">
        <v>22</v>
      </c>
    </row>
    <row r="5488" spans="1:18" x14ac:dyDescent="0.3">
      <c r="A5488" s="1" t="s">
        <v>5978</v>
      </c>
      <c r="B5488" s="1" t="s">
        <v>8398</v>
      </c>
      <c r="C5488" s="1" t="s">
        <v>6752</v>
      </c>
      <c r="D5488" s="1">
        <v>100</v>
      </c>
      <c r="E5488" s="1" t="s">
        <v>6760</v>
      </c>
      <c r="F5488" s="1">
        <v>5</v>
      </c>
      <c r="G5488" s="1" t="str">
        <f t="shared" si="205"/>
        <v>5/50</v>
      </c>
      <c r="H5488" s="1">
        <v>2000</v>
      </c>
      <c r="I5488" s="1">
        <v>82</v>
      </c>
      <c r="J5488" s="1" t="s">
        <v>6754</v>
      </c>
      <c r="K5488" s="1" t="s">
        <v>56</v>
      </c>
      <c r="L5488" s="1" t="s">
        <v>2540</v>
      </c>
      <c r="M5488" s="1">
        <v>2013</v>
      </c>
      <c r="N5488" s="1">
        <v>46.127306452870798</v>
      </c>
      <c r="O5488" s="1">
        <v>-71.684470587827803</v>
      </c>
      <c r="P5488" s="1" t="s">
        <v>6755</v>
      </c>
      <c r="Q5488" s="1" t="s">
        <v>6756</v>
      </c>
      <c r="R5488" s="1" t="s">
        <v>22</v>
      </c>
    </row>
    <row r="5489" spans="1:18" x14ac:dyDescent="0.3">
      <c r="A5489" s="1" t="s">
        <v>5978</v>
      </c>
      <c r="B5489" s="1" t="s">
        <v>8398</v>
      </c>
      <c r="C5489" s="1" t="s">
        <v>6752</v>
      </c>
      <c r="D5489" s="1">
        <v>100</v>
      </c>
      <c r="E5489" s="1" t="s">
        <v>6761</v>
      </c>
      <c r="F5489" s="1">
        <v>6</v>
      </c>
      <c r="G5489" s="1" t="str">
        <f t="shared" si="205"/>
        <v>6/50</v>
      </c>
      <c r="H5489" s="1">
        <v>2000</v>
      </c>
      <c r="I5489" s="1">
        <v>82</v>
      </c>
      <c r="J5489" s="1" t="s">
        <v>6754</v>
      </c>
      <c r="K5489" s="1" t="s">
        <v>56</v>
      </c>
      <c r="L5489" s="1" t="s">
        <v>2540</v>
      </c>
      <c r="M5489" s="1">
        <v>2013</v>
      </c>
      <c r="N5489" s="1">
        <v>46.129080790492999</v>
      </c>
      <c r="O5489" s="1">
        <v>-71.680839512807395</v>
      </c>
      <c r="P5489" s="1" t="s">
        <v>6755</v>
      </c>
      <c r="Q5489" s="1" t="s">
        <v>6756</v>
      </c>
      <c r="R5489" s="1" t="s">
        <v>22</v>
      </c>
    </row>
    <row r="5490" spans="1:18" x14ac:dyDescent="0.3">
      <c r="A5490" s="1" t="s">
        <v>5978</v>
      </c>
      <c r="B5490" s="1" t="s">
        <v>8398</v>
      </c>
      <c r="C5490" s="1" t="s">
        <v>6752</v>
      </c>
      <c r="D5490" s="1">
        <v>100</v>
      </c>
      <c r="E5490" s="1" t="s">
        <v>6762</v>
      </c>
      <c r="F5490" s="1">
        <v>7</v>
      </c>
      <c r="G5490" s="1" t="str">
        <f t="shared" si="205"/>
        <v>7/50</v>
      </c>
      <c r="H5490" s="1">
        <v>2000</v>
      </c>
      <c r="I5490" s="1">
        <v>82</v>
      </c>
      <c r="J5490" s="1" t="s">
        <v>6754</v>
      </c>
      <c r="K5490" s="1" t="s">
        <v>56</v>
      </c>
      <c r="L5490" s="1" t="s">
        <v>2540</v>
      </c>
      <c r="M5490" s="1">
        <v>2013</v>
      </c>
      <c r="N5490" s="1">
        <v>46.131280081153498</v>
      </c>
      <c r="O5490" s="1">
        <v>-71.676834356513496</v>
      </c>
      <c r="P5490" s="1" t="s">
        <v>6755</v>
      </c>
      <c r="Q5490" s="1" t="s">
        <v>6756</v>
      </c>
      <c r="R5490" s="1" t="s">
        <v>22</v>
      </c>
    </row>
    <row r="5491" spans="1:18" x14ac:dyDescent="0.3">
      <c r="A5491" s="1" t="s">
        <v>5978</v>
      </c>
      <c r="B5491" s="1" t="s">
        <v>8398</v>
      </c>
      <c r="C5491" s="1" t="s">
        <v>6752</v>
      </c>
      <c r="D5491" s="1">
        <v>100</v>
      </c>
      <c r="E5491" s="1" t="s">
        <v>6763</v>
      </c>
      <c r="F5491" s="1">
        <v>8</v>
      </c>
      <c r="G5491" s="1" t="str">
        <f t="shared" si="205"/>
        <v>8/50</v>
      </c>
      <c r="H5491" s="1">
        <v>2000</v>
      </c>
      <c r="I5491" s="1">
        <v>82</v>
      </c>
      <c r="J5491" s="1" t="s">
        <v>6754</v>
      </c>
      <c r="K5491" s="1" t="s">
        <v>56</v>
      </c>
      <c r="L5491" s="1" t="s">
        <v>2540</v>
      </c>
      <c r="M5491" s="1">
        <v>2013</v>
      </c>
      <c r="N5491" s="1">
        <v>46.123372124709803</v>
      </c>
      <c r="O5491" s="1">
        <v>-71.685688045586005</v>
      </c>
      <c r="P5491" s="1" t="s">
        <v>6755</v>
      </c>
      <c r="Q5491" s="1" t="s">
        <v>6756</v>
      </c>
      <c r="R5491" s="1" t="s">
        <v>22</v>
      </c>
    </row>
    <row r="5492" spans="1:18" x14ac:dyDescent="0.3">
      <c r="A5492" s="1" t="s">
        <v>5978</v>
      </c>
      <c r="B5492" s="1" t="s">
        <v>8398</v>
      </c>
      <c r="C5492" s="1" t="s">
        <v>6752</v>
      </c>
      <c r="D5492" s="1">
        <v>100</v>
      </c>
      <c r="E5492" s="1" t="s">
        <v>6764</v>
      </c>
      <c r="F5492" s="1">
        <v>9</v>
      </c>
      <c r="G5492" s="1" t="str">
        <f t="shared" si="205"/>
        <v>9/50</v>
      </c>
      <c r="H5492" s="1">
        <v>2000</v>
      </c>
      <c r="I5492" s="1">
        <v>82</v>
      </c>
      <c r="J5492" s="1" t="s">
        <v>6754</v>
      </c>
      <c r="K5492" s="1" t="s">
        <v>56</v>
      </c>
      <c r="L5492" s="1" t="s">
        <v>2540</v>
      </c>
      <c r="M5492" s="1">
        <v>2013</v>
      </c>
      <c r="N5492" s="1">
        <v>46.120375158110001</v>
      </c>
      <c r="O5492" s="1">
        <v>-71.688912382038097</v>
      </c>
      <c r="P5492" s="1" t="s">
        <v>6755</v>
      </c>
      <c r="Q5492" s="1" t="s">
        <v>6756</v>
      </c>
      <c r="R5492" s="1" t="s">
        <v>22</v>
      </c>
    </row>
    <row r="5493" spans="1:18" x14ac:dyDescent="0.3">
      <c r="A5493" s="1" t="s">
        <v>5978</v>
      </c>
      <c r="B5493" s="1" t="s">
        <v>8398</v>
      </c>
      <c r="C5493" s="1" t="s">
        <v>6752</v>
      </c>
      <c r="D5493" s="1">
        <v>100</v>
      </c>
      <c r="E5493" s="1" t="s">
        <v>6765</v>
      </c>
      <c r="F5493" s="1">
        <v>10</v>
      </c>
      <c r="G5493" s="1" t="str">
        <f t="shared" si="205"/>
        <v>10/50</v>
      </c>
      <c r="H5493" s="1">
        <v>2000</v>
      </c>
      <c r="I5493" s="1">
        <v>82</v>
      </c>
      <c r="J5493" s="1" t="s">
        <v>6754</v>
      </c>
      <c r="K5493" s="1" t="s">
        <v>56</v>
      </c>
      <c r="L5493" s="1" t="s">
        <v>2540</v>
      </c>
      <c r="M5493" s="1">
        <v>2013</v>
      </c>
      <c r="N5493" s="1">
        <v>46.112325632063403</v>
      </c>
      <c r="O5493" s="1">
        <v>-71.662083939942704</v>
      </c>
      <c r="P5493" s="1" t="s">
        <v>6755</v>
      </c>
      <c r="Q5493" s="1" t="s">
        <v>6756</v>
      </c>
      <c r="R5493" s="1" t="s">
        <v>22</v>
      </c>
    </row>
    <row r="5494" spans="1:18" x14ac:dyDescent="0.3">
      <c r="A5494" s="1" t="s">
        <v>5978</v>
      </c>
      <c r="B5494" s="1" t="s">
        <v>8398</v>
      </c>
      <c r="C5494" s="1" t="s">
        <v>6752</v>
      </c>
      <c r="D5494" s="1">
        <v>100</v>
      </c>
      <c r="E5494" s="1" t="s">
        <v>6766</v>
      </c>
      <c r="F5494" s="1">
        <v>11</v>
      </c>
      <c r="G5494" s="1" t="str">
        <f t="shared" si="205"/>
        <v>11/50</v>
      </c>
      <c r="H5494" s="1">
        <v>2000</v>
      </c>
      <c r="I5494" s="1">
        <v>82</v>
      </c>
      <c r="J5494" s="1" t="s">
        <v>6754</v>
      </c>
      <c r="K5494" s="1" t="s">
        <v>56</v>
      </c>
      <c r="L5494" s="1" t="s">
        <v>2540</v>
      </c>
      <c r="M5494" s="1">
        <v>2013</v>
      </c>
      <c r="N5494" s="1">
        <v>46.1104179144358</v>
      </c>
      <c r="O5494" s="1">
        <v>-71.658880088540698</v>
      </c>
      <c r="P5494" s="1" t="s">
        <v>6755</v>
      </c>
      <c r="Q5494" s="1" t="s">
        <v>6756</v>
      </c>
      <c r="R5494" s="1" t="s">
        <v>22</v>
      </c>
    </row>
    <row r="5495" spans="1:18" x14ac:dyDescent="0.3">
      <c r="A5495" s="1" t="s">
        <v>5978</v>
      </c>
      <c r="B5495" s="1" t="s">
        <v>8398</v>
      </c>
      <c r="C5495" s="1" t="s">
        <v>6752</v>
      </c>
      <c r="D5495" s="1">
        <v>100</v>
      </c>
      <c r="E5495" s="1" t="s">
        <v>6767</v>
      </c>
      <c r="F5495" s="1">
        <v>12</v>
      </c>
      <c r="G5495" s="1" t="str">
        <f t="shared" si="205"/>
        <v>12/50</v>
      </c>
      <c r="H5495" s="1">
        <v>2000</v>
      </c>
      <c r="I5495" s="1">
        <v>82</v>
      </c>
      <c r="J5495" s="1" t="s">
        <v>6754</v>
      </c>
      <c r="K5495" s="1" t="s">
        <v>56</v>
      </c>
      <c r="L5495" s="1" t="s">
        <v>2540</v>
      </c>
      <c r="M5495" s="1">
        <v>2013</v>
      </c>
      <c r="N5495" s="1">
        <v>46.107954648855198</v>
      </c>
      <c r="O5495" s="1">
        <v>-71.657673923010407</v>
      </c>
      <c r="P5495" s="1" t="s">
        <v>6755</v>
      </c>
      <c r="Q5495" s="1" t="s">
        <v>6756</v>
      </c>
      <c r="R5495" s="1" t="s">
        <v>22</v>
      </c>
    </row>
    <row r="5496" spans="1:18" x14ac:dyDescent="0.3">
      <c r="A5496" s="1" t="s">
        <v>5978</v>
      </c>
      <c r="B5496" s="1" t="s">
        <v>8398</v>
      </c>
      <c r="C5496" s="1" t="s">
        <v>6752</v>
      </c>
      <c r="D5496" s="1">
        <v>100</v>
      </c>
      <c r="E5496" s="1" t="s">
        <v>6768</v>
      </c>
      <c r="F5496" s="1">
        <v>13</v>
      </c>
      <c r="G5496" s="1" t="str">
        <f t="shared" si="205"/>
        <v>13/50</v>
      </c>
      <c r="H5496" s="1">
        <v>2000</v>
      </c>
      <c r="I5496" s="1">
        <v>82</v>
      </c>
      <c r="J5496" s="1" t="s">
        <v>6754</v>
      </c>
      <c r="K5496" s="1" t="s">
        <v>56</v>
      </c>
      <c r="L5496" s="1" t="s">
        <v>2540</v>
      </c>
      <c r="M5496" s="1">
        <v>2013</v>
      </c>
      <c r="N5496" s="1">
        <v>46.1054168076179</v>
      </c>
      <c r="O5496" s="1">
        <v>-71.658170213818707</v>
      </c>
      <c r="P5496" s="1" t="s">
        <v>6755</v>
      </c>
      <c r="Q5496" s="1" t="s">
        <v>6756</v>
      </c>
      <c r="R5496" s="1" t="s">
        <v>22</v>
      </c>
    </row>
    <row r="5497" spans="1:18" x14ac:dyDescent="0.3">
      <c r="A5497" s="1" t="s">
        <v>5978</v>
      </c>
      <c r="B5497" s="1" t="s">
        <v>8398</v>
      </c>
      <c r="C5497" s="1" t="s">
        <v>6752</v>
      </c>
      <c r="D5497" s="1">
        <v>100</v>
      </c>
      <c r="E5497" s="1" t="s">
        <v>6769</v>
      </c>
      <c r="F5497" s="1">
        <v>14</v>
      </c>
      <c r="G5497" s="1" t="str">
        <f t="shared" si="205"/>
        <v>14/50</v>
      </c>
      <c r="H5497" s="1">
        <v>2000</v>
      </c>
      <c r="I5497" s="1">
        <v>82</v>
      </c>
      <c r="J5497" s="1" t="s">
        <v>6754</v>
      </c>
      <c r="K5497" s="1" t="s">
        <v>56</v>
      </c>
      <c r="L5497" s="1" t="s">
        <v>2540</v>
      </c>
      <c r="M5497" s="1">
        <v>2013</v>
      </c>
      <c r="N5497" s="1">
        <v>46.099492187310297</v>
      </c>
      <c r="O5497" s="1">
        <v>-71.658967481404105</v>
      </c>
      <c r="P5497" s="1" t="s">
        <v>6755</v>
      </c>
      <c r="Q5497" s="1" t="s">
        <v>6756</v>
      </c>
      <c r="R5497" s="1" t="s">
        <v>22</v>
      </c>
    </row>
    <row r="5498" spans="1:18" x14ac:dyDescent="0.3">
      <c r="A5498" s="1" t="s">
        <v>5978</v>
      </c>
      <c r="B5498" s="1" t="s">
        <v>8398</v>
      </c>
      <c r="C5498" s="1" t="s">
        <v>6752</v>
      </c>
      <c r="D5498" s="1">
        <v>100</v>
      </c>
      <c r="E5498" s="1" t="s">
        <v>6770</v>
      </c>
      <c r="F5498" s="1">
        <v>15</v>
      </c>
      <c r="G5498" s="1" t="str">
        <f t="shared" si="205"/>
        <v>15/50</v>
      </c>
      <c r="H5498" s="1">
        <v>2000</v>
      </c>
      <c r="I5498" s="1">
        <v>82</v>
      </c>
      <c r="J5498" s="1" t="s">
        <v>6754</v>
      </c>
      <c r="K5498" s="1" t="s">
        <v>56</v>
      </c>
      <c r="L5498" s="1" t="s">
        <v>2540</v>
      </c>
      <c r="M5498" s="1">
        <v>2013</v>
      </c>
      <c r="N5498" s="1">
        <v>46.103301231409297</v>
      </c>
      <c r="O5498" s="1">
        <v>-71.666973010501593</v>
      </c>
      <c r="P5498" s="1" t="s">
        <v>6755</v>
      </c>
      <c r="Q5498" s="1" t="s">
        <v>6756</v>
      </c>
      <c r="R5498" s="1" t="s">
        <v>22</v>
      </c>
    </row>
    <row r="5499" spans="1:18" x14ac:dyDescent="0.3">
      <c r="A5499" s="1" t="s">
        <v>5978</v>
      </c>
      <c r="B5499" s="1" t="s">
        <v>8398</v>
      </c>
      <c r="C5499" s="1" t="s">
        <v>6752</v>
      </c>
      <c r="D5499" s="1">
        <v>100</v>
      </c>
      <c r="E5499" s="1" t="s">
        <v>6771</v>
      </c>
      <c r="F5499" s="1">
        <v>16</v>
      </c>
      <c r="G5499" s="1" t="str">
        <f t="shared" si="205"/>
        <v>16/50</v>
      </c>
      <c r="H5499" s="1">
        <v>2000</v>
      </c>
      <c r="I5499" s="1">
        <v>82</v>
      </c>
      <c r="J5499" s="1" t="s">
        <v>6754</v>
      </c>
      <c r="K5499" s="1" t="s">
        <v>56</v>
      </c>
      <c r="L5499" s="1" t="s">
        <v>2540</v>
      </c>
      <c r="M5499" s="1">
        <v>2013</v>
      </c>
      <c r="N5499" s="1">
        <v>46.093851935514998</v>
      </c>
      <c r="O5499" s="1">
        <v>-71.691894494955903</v>
      </c>
      <c r="P5499" s="1" t="s">
        <v>6755</v>
      </c>
      <c r="Q5499" s="1" t="s">
        <v>6756</v>
      </c>
      <c r="R5499" s="1" t="s">
        <v>22</v>
      </c>
    </row>
    <row r="5500" spans="1:18" x14ac:dyDescent="0.3">
      <c r="A5500" s="1" t="s">
        <v>5978</v>
      </c>
      <c r="B5500" s="1" t="s">
        <v>8398</v>
      </c>
      <c r="C5500" s="1" t="s">
        <v>6752</v>
      </c>
      <c r="D5500" s="1">
        <v>100</v>
      </c>
      <c r="E5500" s="1" t="s">
        <v>6772</v>
      </c>
      <c r="F5500" s="1">
        <v>17</v>
      </c>
      <c r="G5500" s="1" t="str">
        <f t="shared" si="205"/>
        <v>17/50</v>
      </c>
      <c r="H5500" s="1">
        <v>2000</v>
      </c>
      <c r="I5500" s="1">
        <v>82</v>
      </c>
      <c r="J5500" s="1" t="s">
        <v>6754</v>
      </c>
      <c r="K5500" s="1" t="s">
        <v>56</v>
      </c>
      <c r="L5500" s="1" t="s">
        <v>2540</v>
      </c>
      <c r="M5500" s="1">
        <v>2013</v>
      </c>
      <c r="N5500" s="1">
        <v>46.0959866346398</v>
      </c>
      <c r="O5500" s="1">
        <v>-71.692634575976101</v>
      </c>
      <c r="P5500" s="1" t="s">
        <v>6755</v>
      </c>
      <c r="Q5500" s="1" t="s">
        <v>6756</v>
      </c>
      <c r="R5500" s="1" t="s">
        <v>22</v>
      </c>
    </row>
    <row r="5501" spans="1:18" x14ac:dyDescent="0.3">
      <c r="A5501" s="1" t="s">
        <v>5978</v>
      </c>
      <c r="B5501" s="1" t="s">
        <v>8398</v>
      </c>
      <c r="C5501" s="1" t="s">
        <v>6752</v>
      </c>
      <c r="D5501" s="1">
        <v>100</v>
      </c>
      <c r="E5501" s="1" t="s">
        <v>6773</v>
      </c>
      <c r="F5501" s="1">
        <v>18</v>
      </c>
      <c r="G5501" s="1" t="str">
        <f t="shared" si="205"/>
        <v>18/50</v>
      </c>
      <c r="H5501" s="1">
        <v>2000</v>
      </c>
      <c r="I5501" s="1">
        <v>82</v>
      </c>
      <c r="J5501" s="1" t="s">
        <v>6754</v>
      </c>
      <c r="K5501" s="1" t="s">
        <v>56</v>
      </c>
      <c r="L5501" s="1" t="s">
        <v>2540</v>
      </c>
      <c r="M5501" s="1">
        <v>2013</v>
      </c>
      <c r="N5501" s="1">
        <v>46.0941340753212</v>
      </c>
      <c r="O5501" s="1">
        <v>-71.7083956944671</v>
      </c>
      <c r="P5501" s="1" t="s">
        <v>6755</v>
      </c>
      <c r="Q5501" s="1" t="s">
        <v>6756</v>
      </c>
      <c r="R5501" s="1" t="s">
        <v>22</v>
      </c>
    </row>
    <row r="5502" spans="1:18" x14ac:dyDescent="0.3">
      <c r="A5502" s="1" t="s">
        <v>5978</v>
      </c>
      <c r="B5502" s="1" t="s">
        <v>8398</v>
      </c>
      <c r="C5502" s="1" t="s">
        <v>6752</v>
      </c>
      <c r="D5502" s="1">
        <v>100</v>
      </c>
      <c r="E5502" s="1" t="s">
        <v>6774</v>
      </c>
      <c r="F5502" s="1">
        <v>19</v>
      </c>
      <c r="G5502" s="1" t="str">
        <f t="shared" si="205"/>
        <v>19/50</v>
      </c>
      <c r="H5502" s="1">
        <v>2000</v>
      </c>
      <c r="I5502" s="1">
        <v>82</v>
      </c>
      <c r="J5502" s="1" t="s">
        <v>6754</v>
      </c>
      <c r="K5502" s="1" t="s">
        <v>56</v>
      </c>
      <c r="L5502" s="1" t="s">
        <v>2540</v>
      </c>
      <c r="M5502" s="1">
        <v>2013</v>
      </c>
      <c r="N5502" s="1">
        <v>46.095438298404197</v>
      </c>
      <c r="O5502" s="1">
        <v>-71.704826822136198</v>
      </c>
      <c r="P5502" s="1" t="s">
        <v>6755</v>
      </c>
      <c r="Q5502" s="1" t="s">
        <v>6756</v>
      </c>
      <c r="R5502" s="1" t="s">
        <v>22</v>
      </c>
    </row>
    <row r="5503" spans="1:18" x14ac:dyDescent="0.3">
      <c r="A5503" s="1" t="s">
        <v>5978</v>
      </c>
      <c r="B5503" s="1" t="s">
        <v>8398</v>
      </c>
      <c r="C5503" s="1" t="s">
        <v>6752</v>
      </c>
      <c r="D5503" s="1">
        <v>100</v>
      </c>
      <c r="E5503" s="1" t="s">
        <v>6775</v>
      </c>
      <c r="F5503" s="1">
        <v>20</v>
      </c>
      <c r="G5503" s="1" t="str">
        <f t="shared" si="205"/>
        <v>20/50</v>
      </c>
      <c r="H5503" s="1">
        <v>2000</v>
      </c>
      <c r="I5503" s="1">
        <v>82</v>
      </c>
      <c r="J5503" s="1" t="s">
        <v>6754</v>
      </c>
      <c r="K5503" s="1" t="s">
        <v>56</v>
      </c>
      <c r="L5503" s="1" t="s">
        <v>2540</v>
      </c>
      <c r="M5503" s="1">
        <v>2013</v>
      </c>
      <c r="N5503" s="1">
        <v>46.097957329094399</v>
      </c>
      <c r="O5503" s="1">
        <v>-71.703741272868996</v>
      </c>
      <c r="P5503" s="1" t="s">
        <v>6755</v>
      </c>
      <c r="Q5503" s="1" t="s">
        <v>6756</v>
      </c>
      <c r="R5503" s="1" t="s">
        <v>22</v>
      </c>
    </row>
    <row r="5504" spans="1:18" x14ac:dyDescent="0.3">
      <c r="A5504" s="1" t="s">
        <v>5978</v>
      </c>
      <c r="B5504" s="1" t="s">
        <v>8398</v>
      </c>
      <c r="C5504" s="1" t="s">
        <v>6752</v>
      </c>
      <c r="D5504" s="1">
        <v>100</v>
      </c>
      <c r="E5504" s="1" t="s">
        <v>6776</v>
      </c>
      <c r="F5504" s="1">
        <v>21</v>
      </c>
      <c r="G5504" s="1" t="str">
        <f t="shared" si="205"/>
        <v>21/50</v>
      </c>
      <c r="H5504" s="1">
        <v>2000</v>
      </c>
      <c r="I5504" s="1">
        <v>82</v>
      </c>
      <c r="J5504" s="1" t="s">
        <v>6754</v>
      </c>
      <c r="K5504" s="1" t="s">
        <v>56</v>
      </c>
      <c r="L5504" s="1" t="s">
        <v>2540</v>
      </c>
      <c r="M5504" s="1">
        <v>2013</v>
      </c>
      <c r="N5504" s="1">
        <v>46.099645430548797</v>
      </c>
      <c r="O5504" s="1">
        <v>-71.722298448148507</v>
      </c>
      <c r="P5504" s="1" t="s">
        <v>6755</v>
      </c>
      <c r="Q5504" s="1" t="s">
        <v>6756</v>
      </c>
      <c r="R5504" s="1" t="s">
        <v>22</v>
      </c>
    </row>
    <row r="5505" spans="1:18" x14ac:dyDescent="0.3">
      <c r="A5505" s="1" t="s">
        <v>5978</v>
      </c>
      <c r="B5505" s="1" t="s">
        <v>8398</v>
      </c>
      <c r="C5505" s="1" t="s">
        <v>6752</v>
      </c>
      <c r="D5505" s="1">
        <v>100</v>
      </c>
      <c r="E5505" s="1" t="s">
        <v>6777</v>
      </c>
      <c r="F5505" s="1">
        <v>22</v>
      </c>
      <c r="G5505" s="1" t="str">
        <f t="shared" si="205"/>
        <v>22/50</v>
      </c>
      <c r="H5505" s="1">
        <v>2000</v>
      </c>
      <c r="I5505" s="1">
        <v>82</v>
      </c>
      <c r="J5505" s="1" t="s">
        <v>6754</v>
      </c>
      <c r="K5505" s="1" t="s">
        <v>56</v>
      </c>
      <c r="L5505" s="1" t="s">
        <v>2540</v>
      </c>
      <c r="M5505" s="1">
        <v>2013</v>
      </c>
      <c r="N5505" s="1">
        <v>46.102358553096998</v>
      </c>
      <c r="O5505" s="1">
        <v>-71.717936711418005</v>
      </c>
      <c r="P5505" s="1" t="s">
        <v>6755</v>
      </c>
      <c r="Q5505" s="1" t="s">
        <v>6756</v>
      </c>
      <c r="R5505" s="1" t="s">
        <v>22</v>
      </c>
    </row>
    <row r="5506" spans="1:18" x14ac:dyDescent="0.3">
      <c r="A5506" s="1" t="s">
        <v>5978</v>
      </c>
      <c r="B5506" s="1" t="s">
        <v>8398</v>
      </c>
      <c r="C5506" s="1" t="s">
        <v>6752</v>
      </c>
      <c r="D5506" s="1">
        <v>100</v>
      </c>
      <c r="E5506" s="1" t="s">
        <v>6778</v>
      </c>
      <c r="F5506" s="1">
        <v>23</v>
      </c>
      <c r="G5506" s="1" t="str">
        <f t="shared" si="205"/>
        <v>23/50</v>
      </c>
      <c r="H5506" s="1">
        <v>2000</v>
      </c>
      <c r="I5506" s="1">
        <v>82</v>
      </c>
      <c r="J5506" s="1" t="s">
        <v>6754</v>
      </c>
      <c r="K5506" s="1" t="s">
        <v>56</v>
      </c>
      <c r="L5506" s="1" t="s">
        <v>2540</v>
      </c>
      <c r="M5506" s="1">
        <v>2013</v>
      </c>
      <c r="N5506" s="1">
        <v>46.129594161882302</v>
      </c>
      <c r="O5506" s="1">
        <v>-71.697040974860201</v>
      </c>
      <c r="P5506" s="1" t="s">
        <v>6755</v>
      </c>
      <c r="Q5506" s="1" t="s">
        <v>6756</v>
      </c>
      <c r="R5506" s="1" t="s">
        <v>22</v>
      </c>
    </row>
    <row r="5507" spans="1:18" x14ac:dyDescent="0.3">
      <c r="A5507" s="1" t="s">
        <v>5978</v>
      </c>
      <c r="B5507" s="1" t="s">
        <v>8398</v>
      </c>
      <c r="C5507" s="1" t="s">
        <v>6752</v>
      </c>
      <c r="D5507" s="1">
        <v>100</v>
      </c>
      <c r="E5507" s="1" t="s">
        <v>6779</v>
      </c>
      <c r="F5507" s="1">
        <v>24</v>
      </c>
      <c r="G5507" s="1" t="str">
        <f t="shared" si="205"/>
        <v>24/50</v>
      </c>
      <c r="H5507" s="1">
        <v>2000</v>
      </c>
      <c r="I5507" s="1">
        <v>82</v>
      </c>
      <c r="J5507" s="1" t="s">
        <v>6754</v>
      </c>
      <c r="K5507" s="1" t="s">
        <v>56</v>
      </c>
      <c r="L5507" s="1" t="s">
        <v>2540</v>
      </c>
      <c r="M5507" s="1">
        <v>2013</v>
      </c>
      <c r="N5507" s="1">
        <v>46.126586002998401</v>
      </c>
      <c r="O5507" s="1">
        <v>-71.700562594629801</v>
      </c>
      <c r="P5507" s="1" t="s">
        <v>6755</v>
      </c>
      <c r="Q5507" s="1" t="s">
        <v>6756</v>
      </c>
      <c r="R5507" s="1" t="s">
        <v>22</v>
      </c>
    </row>
    <row r="5508" spans="1:18" x14ac:dyDescent="0.3">
      <c r="A5508" s="1" t="s">
        <v>5978</v>
      </c>
      <c r="B5508" s="1" t="s">
        <v>8398</v>
      </c>
      <c r="C5508" s="1" t="s">
        <v>6752</v>
      </c>
      <c r="D5508" s="1">
        <v>100</v>
      </c>
      <c r="E5508" s="1" t="s">
        <v>6780</v>
      </c>
      <c r="F5508" s="1">
        <v>25</v>
      </c>
      <c r="G5508" s="1" t="str">
        <f t="shared" si="205"/>
        <v>25/50</v>
      </c>
      <c r="H5508" s="1">
        <v>2000</v>
      </c>
      <c r="I5508" s="1">
        <v>82</v>
      </c>
      <c r="J5508" s="1" t="s">
        <v>6754</v>
      </c>
      <c r="K5508" s="1" t="s">
        <v>56</v>
      </c>
      <c r="L5508" s="1" t="s">
        <v>2540</v>
      </c>
      <c r="M5508" s="1">
        <v>2013</v>
      </c>
      <c r="N5508" s="1">
        <v>46.129890339510602</v>
      </c>
      <c r="O5508" s="1">
        <v>-71.710069407834695</v>
      </c>
      <c r="P5508" s="1" t="s">
        <v>6755</v>
      </c>
      <c r="Q5508" s="1" t="s">
        <v>6756</v>
      </c>
      <c r="R5508" s="1" t="s">
        <v>22</v>
      </c>
    </row>
    <row r="5509" spans="1:18" x14ac:dyDescent="0.3">
      <c r="A5509" s="1" t="s">
        <v>5978</v>
      </c>
      <c r="B5509" s="1" t="s">
        <v>8398</v>
      </c>
      <c r="C5509" s="1" t="s">
        <v>6752</v>
      </c>
      <c r="D5509" s="1">
        <v>100</v>
      </c>
      <c r="E5509" s="1" t="s">
        <v>6781</v>
      </c>
      <c r="F5509" s="1">
        <v>26</v>
      </c>
      <c r="G5509" s="1" t="str">
        <f t="shared" si="205"/>
        <v>26/50</v>
      </c>
      <c r="H5509" s="1">
        <v>2000</v>
      </c>
      <c r="I5509" s="1">
        <v>82</v>
      </c>
      <c r="J5509" s="1" t="s">
        <v>6754</v>
      </c>
      <c r="K5509" s="1" t="s">
        <v>56</v>
      </c>
      <c r="L5509" s="1" t="s">
        <v>2540</v>
      </c>
      <c r="M5509" s="1">
        <v>2013</v>
      </c>
      <c r="N5509" s="1">
        <v>46.1334956296567</v>
      </c>
      <c r="O5509" s="1">
        <v>-71.718123344773403</v>
      </c>
      <c r="P5509" s="1" t="s">
        <v>6755</v>
      </c>
      <c r="Q5509" s="1" t="s">
        <v>6756</v>
      </c>
      <c r="R5509" s="1" t="s">
        <v>22</v>
      </c>
    </row>
    <row r="5510" spans="1:18" x14ac:dyDescent="0.3">
      <c r="A5510" s="1" t="s">
        <v>5978</v>
      </c>
      <c r="B5510" s="1" t="s">
        <v>8398</v>
      </c>
      <c r="C5510" s="1" t="s">
        <v>6752</v>
      </c>
      <c r="D5510" s="1">
        <v>100</v>
      </c>
      <c r="E5510" s="1" t="s">
        <v>6782</v>
      </c>
      <c r="F5510" s="1">
        <v>27</v>
      </c>
      <c r="G5510" s="1" t="str">
        <f t="shared" si="205"/>
        <v>27/50</v>
      </c>
      <c r="H5510" s="1">
        <v>2000</v>
      </c>
      <c r="I5510" s="1">
        <v>82</v>
      </c>
      <c r="J5510" s="1" t="s">
        <v>6754</v>
      </c>
      <c r="K5510" s="1" t="s">
        <v>56</v>
      </c>
      <c r="L5510" s="1" t="s">
        <v>2540</v>
      </c>
      <c r="M5510" s="1">
        <v>2013</v>
      </c>
      <c r="N5510" s="1">
        <v>46.135666239569602</v>
      </c>
      <c r="O5510" s="1">
        <v>-71.717631788316496</v>
      </c>
      <c r="P5510" s="1" t="s">
        <v>6755</v>
      </c>
      <c r="Q5510" s="1" t="s">
        <v>6756</v>
      </c>
      <c r="R5510" s="1" t="s">
        <v>22</v>
      </c>
    </row>
    <row r="5511" spans="1:18" x14ac:dyDescent="0.3">
      <c r="A5511" s="1" t="s">
        <v>5978</v>
      </c>
      <c r="B5511" s="1" t="s">
        <v>8398</v>
      </c>
      <c r="C5511" s="1" t="s">
        <v>6752</v>
      </c>
      <c r="D5511" s="1">
        <v>100</v>
      </c>
      <c r="E5511" s="1" t="s">
        <v>6783</v>
      </c>
      <c r="F5511" s="1">
        <v>28</v>
      </c>
      <c r="G5511" s="1" t="str">
        <f t="shared" si="205"/>
        <v>28/50</v>
      </c>
      <c r="H5511" s="1">
        <v>2000</v>
      </c>
      <c r="I5511" s="1">
        <v>82</v>
      </c>
      <c r="J5511" s="1" t="s">
        <v>6754</v>
      </c>
      <c r="K5511" s="1" t="s">
        <v>56</v>
      </c>
      <c r="L5511" s="1" t="s">
        <v>2540</v>
      </c>
      <c r="M5511" s="1">
        <v>2013</v>
      </c>
      <c r="N5511" s="1">
        <v>46.076752230508497</v>
      </c>
      <c r="O5511" s="1">
        <v>-71.578720974046206</v>
      </c>
      <c r="P5511" s="1" t="s">
        <v>6755</v>
      </c>
      <c r="Q5511" s="1" t="s">
        <v>6756</v>
      </c>
      <c r="R5511" s="1" t="s">
        <v>22</v>
      </c>
    </row>
    <row r="5512" spans="1:18" x14ac:dyDescent="0.3">
      <c r="A5512" s="1" t="s">
        <v>5978</v>
      </c>
      <c r="B5512" s="1" t="s">
        <v>8398</v>
      </c>
      <c r="C5512" s="1" t="s">
        <v>6752</v>
      </c>
      <c r="D5512" s="1">
        <v>100</v>
      </c>
      <c r="E5512" s="1" t="s">
        <v>6784</v>
      </c>
      <c r="F5512" s="1">
        <v>29</v>
      </c>
      <c r="G5512" s="1" t="str">
        <f t="shared" si="205"/>
        <v>29/50</v>
      </c>
      <c r="H5512" s="1">
        <v>2000</v>
      </c>
      <c r="I5512" s="1">
        <v>82</v>
      </c>
      <c r="J5512" s="1" t="s">
        <v>6754</v>
      </c>
      <c r="K5512" s="1" t="s">
        <v>56</v>
      </c>
      <c r="L5512" s="1" t="s">
        <v>2540</v>
      </c>
      <c r="M5512" s="1">
        <v>2013</v>
      </c>
      <c r="N5512" s="1">
        <v>46.074410148578103</v>
      </c>
      <c r="O5512" s="1">
        <v>-71.579179740362704</v>
      </c>
      <c r="P5512" s="1" t="s">
        <v>6755</v>
      </c>
      <c r="Q5512" s="1" t="s">
        <v>6756</v>
      </c>
      <c r="R5512" s="1" t="s">
        <v>22</v>
      </c>
    </row>
    <row r="5513" spans="1:18" x14ac:dyDescent="0.3">
      <c r="A5513" s="1" t="s">
        <v>5978</v>
      </c>
      <c r="B5513" s="1" t="s">
        <v>8398</v>
      </c>
      <c r="C5513" s="1" t="s">
        <v>6752</v>
      </c>
      <c r="D5513" s="1">
        <v>100</v>
      </c>
      <c r="E5513" s="1" t="s">
        <v>6785</v>
      </c>
      <c r="F5513" s="1">
        <v>30</v>
      </c>
      <c r="G5513" s="1" t="str">
        <f t="shared" si="205"/>
        <v>30/50</v>
      </c>
      <c r="H5513" s="1">
        <v>2000</v>
      </c>
      <c r="I5513" s="1">
        <v>82</v>
      </c>
      <c r="J5513" s="1" t="s">
        <v>6754</v>
      </c>
      <c r="K5513" s="1" t="s">
        <v>56</v>
      </c>
      <c r="L5513" s="1" t="s">
        <v>2540</v>
      </c>
      <c r="M5513" s="1">
        <v>2013</v>
      </c>
      <c r="N5513" s="1">
        <v>46.071843510251597</v>
      </c>
      <c r="O5513" s="1">
        <v>-71.578428322726396</v>
      </c>
      <c r="P5513" s="1" t="s">
        <v>6755</v>
      </c>
      <c r="Q5513" s="1" t="s">
        <v>6756</v>
      </c>
      <c r="R5513" s="1" t="s">
        <v>22</v>
      </c>
    </row>
    <row r="5514" spans="1:18" x14ac:dyDescent="0.3">
      <c r="A5514" s="1" t="s">
        <v>5978</v>
      </c>
      <c r="B5514" s="1" t="s">
        <v>8398</v>
      </c>
      <c r="C5514" s="1" t="s">
        <v>6752</v>
      </c>
      <c r="D5514" s="1">
        <v>100</v>
      </c>
      <c r="E5514" s="1" t="s">
        <v>6786</v>
      </c>
      <c r="F5514" s="1">
        <v>31</v>
      </c>
      <c r="G5514" s="1" t="str">
        <f t="shared" si="205"/>
        <v>31/50</v>
      </c>
      <c r="H5514" s="1">
        <v>2000</v>
      </c>
      <c r="I5514" s="1">
        <v>82</v>
      </c>
      <c r="J5514" s="1" t="s">
        <v>6754</v>
      </c>
      <c r="K5514" s="1" t="s">
        <v>56</v>
      </c>
      <c r="L5514" s="1" t="s">
        <v>2540</v>
      </c>
      <c r="M5514" s="1">
        <v>2013</v>
      </c>
      <c r="N5514" s="1">
        <v>46.094994232175999</v>
      </c>
      <c r="O5514" s="1">
        <v>-71.613093542182597</v>
      </c>
      <c r="P5514" s="1" t="s">
        <v>6755</v>
      </c>
      <c r="Q5514" s="1" t="s">
        <v>6756</v>
      </c>
      <c r="R5514" s="1" t="s">
        <v>22</v>
      </c>
    </row>
    <row r="5515" spans="1:18" x14ac:dyDescent="0.3">
      <c r="A5515" s="1" t="s">
        <v>5978</v>
      </c>
      <c r="B5515" s="1" t="s">
        <v>8398</v>
      </c>
      <c r="C5515" s="1" t="s">
        <v>6752</v>
      </c>
      <c r="D5515" s="1">
        <v>100</v>
      </c>
      <c r="E5515" s="1" t="s">
        <v>6787</v>
      </c>
      <c r="F5515" s="1">
        <v>32</v>
      </c>
      <c r="G5515" s="1" t="str">
        <f t="shared" si="205"/>
        <v>32/50</v>
      </c>
      <c r="H5515" s="1">
        <v>2000</v>
      </c>
      <c r="I5515" s="1">
        <v>82</v>
      </c>
      <c r="J5515" s="1" t="s">
        <v>6754</v>
      </c>
      <c r="K5515" s="1" t="s">
        <v>56</v>
      </c>
      <c r="L5515" s="1" t="s">
        <v>2540</v>
      </c>
      <c r="M5515" s="1">
        <v>2013</v>
      </c>
      <c r="N5515" s="1">
        <v>46.092573044744299</v>
      </c>
      <c r="O5515" s="1">
        <v>-71.613755758797495</v>
      </c>
      <c r="P5515" s="1" t="s">
        <v>6755</v>
      </c>
      <c r="Q5515" s="1" t="s">
        <v>6756</v>
      </c>
      <c r="R5515" s="1" t="s">
        <v>22</v>
      </c>
    </row>
    <row r="5516" spans="1:18" x14ac:dyDescent="0.3">
      <c r="A5516" s="1" t="s">
        <v>5978</v>
      </c>
      <c r="B5516" s="1" t="s">
        <v>8398</v>
      </c>
      <c r="C5516" s="1" t="s">
        <v>6752</v>
      </c>
      <c r="D5516" s="1">
        <v>100</v>
      </c>
      <c r="E5516" s="1" t="s">
        <v>6788</v>
      </c>
      <c r="F5516" s="1">
        <v>33</v>
      </c>
      <c r="G5516" s="1" t="str">
        <f t="shared" ref="G5516:G5533" si="206">F5516&amp;"/"&amp;50</f>
        <v>33/50</v>
      </c>
      <c r="H5516" s="1">
        <v>2000</v>
      </c>
      <c r="I5516" s="1">
        <v>82</v>
      </c>
      <c r="J5516" s="1" t="s">
        <v>6754</v>
      </c>
      <c r="K5516" s="1" t="s">
        <v>56</v>
      </c>
      <c r="L5516" s="1" t="s">
        <v>2540</v>
      </c>
      <c r="M5516" s="1">
        <v>2013</v>
      </c>
      <c r="N5516" s="1">
        <v>46.089884711730498</v>
      </c>
      <c r="O5516" s="1">
        <v>-71.621204420758403</v>
      </c>
      <c r="P5516" s="1" t="s">
        <v>6755</v>
      </c>
      <c r="Q5516" s="1" t="s">
        <v>6756</v>
      </c>
      <c r="R5516" s="1" t="s">
        <v>22</v>
      </c>
    </row>
    <row r="5517" spans="1:18" x14ac:dyDescent="0.3">
      <c r="A5517" s="1" t="s">
        <v>5978</v>
      </c>
      <c r="B5517" s="1" t="s">
        <v>8398</v>
      </c>
      <c r="C5517" s="1" t="s">
        <v>6752</v>
      </c>
      <c r="D5517" s="1">
        <v>100</v>
      </c>
      <c r="E5517" s="1" t="s">
        <v>6789</v>
      </c>
      <c r="F5517" s="1">
        <v>34</v>
      </c>
      <c r="G5517" s="1" t="str">
        <f t="shared" si="206"/>
        <v>34/50</v>
      </c>
      <c r="H5517" s="1">
        <v>2000</v>
      </c>
      <c r="I5517" s="1">
        <v>82</v>
      </c>
      <c r="J5517" s="1" t="s">
        <v>6754</v>
      </c>
      <c r="K5517" s="1" t="s">
        <v>56</v>
      </c>
      <c r="L5517" s="1" t="s">
        <v>2540</v>
      </c>
      <c r="M5517" s="1">
        <v>2013</v>
      </c>
      <c r="N5517" s="1">
        <v>46.0868399559415</v>
      </c>
      <c r="O5517" s="1">
        <v>-71.622106504710999</v>
      </c>
      <c r="P5517" s="1" t="s">
        <v>6755</v>
      </c>
      <c r="Q5517" s="1" t="s">
        <v>6756</v>
      </c>
      <c r="R5517" s="1" t="s">
        <v>22</v>
      </c>
    </row>
    <row r="5518" spans="1:18" x14ac:dyDescent="0.3">
      <c r="A5518" s="1" t="s">
        <v>5978</v>
      </c>
      <c r="B5518" s="1" t="s">
        <v>8398</v>
      </c>
      <c r="C5518" s="1" t="s">
        <v>6752</v>
      </c>
      <c r="D5518" s="1">
        <v>100</v>
      </c>
      <c r="E5518" s="1" t="s">
        <v>6790</v>
      </c>
      <c r="F5518" s="1">
        <v>35</v>
      </c>
      <c r="G5518" s="1" t="str">
        <f t="shared" si="206"/>
        <v>35/50</v>
      </c>
      <c r="H5518" s="1">
        <v>2000</v>
      </c>
      <c r="I5518" s="1">
        <v>82</v>
      </c>
      <c r="J5518" s="1" t="s">
        <v>6754</v>
      </c>
      <c r="K5518" s="1" t="s">
        <v>56</v>
      </c>
      <c r="L5518" s="1" t="s">
        <v>2540</v>
      </c>
      <c r="M5518" s="1">
        <v>2013</v>
      </c>
      <c r="N5518" s="1">
        <v>46.084127988980299</v>
      </c>
      <c r="O5518" s="1">
        <v>-71.6231912584458</v>
      </c>
      <c r="P5518" s="1" t="s">
        <v>6755</v>
      </c>
      <c r="Q5518" s="1" t="s">
        <v>6756</v>
      </c>
      <c r="R5518" s="1" t="s">
        <v>22</v>
      </c>
    </row>
    <row r="5519" spans="1:18" x14ac:dyDescent="0.3">
      <c r="A5519" s="1" t="s">
        <v>5978</v>
      </c>
      <c r="B5519" s="1" t="s">
        <v>8398</v>
      </c>
      <c r="C5519" s="1" t="s">
        <v>6752</v>
      </c>
      <c r="D5519" s="1">
        <v>100</v>
      </c>
      <c r="E5519" s="1" t="s">
        <v>6791</v>
      </c>
      <c r="F5519" s="1">
        <v>36</v>
      </c>
      <c r="G5519" s="1" t="str">
        <f t="shared" si="206"/>
        <v>36/50</v>
      </c>
      <c r="H5519" s="1">
        <v>2000</v>
      </c>
      <c r="I5519" s="1">
        <v>82</v>
      </c>
      <c r="J5519" s="1" t="s">
        <v>6754</v>
      </c>
      <c r="K5519" s="1" t="s">
        <v>56</v>
      </c>
      <c r="L5519" s="1" t="s">
        <v>2540</v>
      </c>
      <c r="M5519" s="1">
        <v>2013</v>
      </c>
      <c r="N5519" s="1">
        <v>46.081202488043402</v>
      </c>
      <c r="O5519" s="1">
        <v>-71.624531158179593</v>
      </c>
      <c r="P5519" s="1" t="s">
        <v>6755</v>
      </c>
      <c r="Q5519" s="1" t="s">
        <v>6756</v>
      </c>
      <c r="R5519" s="1" t="s">
        <v>22</v>
      </c>
    </row>
    <row r="5520" spans="1:18" x14ac:dyDescent="0.3">
      <c r="A5520" s="1" t="s">
        <v>5978</v>
      </c>
      <c r="B5520" s="1" t="s">
        <v>8398</v>
      </c>
      <c r="C5520" s="1" t="s">
        <v>6752</v>
      </c>
      <c r="D5520" s="1">
        <v>100</v>
      </c>
      <c r="E5520" s="1" t="s">
        <v>6792</v>
      </c>
      <c r="F5520" s="1">
        <v>37</v>
      </c>
      <c r="G5520" s="1" t="str">
        <f t="shared" si="206"/>
        <v>37/50</v>
      </c>
      <c r="H5520" s="1">
        <v>2000</v>
      </c>
      <c r="I5520" s="1">
        <v>82</v>
      </c>
      <c r="J5520" s="1" t="s">
        <v>6754</v>
      </c>
      <c r="K5520" s="1" t="s">
        <v>56</v>
      </c>
      <c r="L5520" s="1" t="s">
        <v>2540</v>
      </c>
      <c r="M5520" s="1">
        <v>2013</v>
      </c>
      <c r="N5520" s="1">
        <v>46.079151152542401</v>
      </c>
      <c r="O5520" s="1">
        <v>-71.627937567950596</v>
      </c>
      <c r="P5520" s="1" t="s">
        <v>6755</v>
      </c>
      <c r="Q5520" s="1" t="s">
        <v>6756</v>
      </c>
      <c r="R5520" s="1" t="s">
        <v>22</v>
      </c>
    </row>
    <row r="5521" spans="1:18" x14ac:dyDescent="0.3">
      <c r="A5521" s="1" t="s">
        <v>5978</v>
      </c>
      <c r="B5521" s="1" t="s">
        <v>8398</v>
      </c>
      <c r="C5521" s="1" t="s">
        <v>6752</v>
      </c>
      <c r="D5521" s="1">
        <v>100</v>
      </c>
      <c r="E5521" s="1" t="s">
        <v>6793</v>
      </c>
      <c r="F5521" s="1">
        <v>38</v>
      </c>
      <c r="G5521" s="1" t="str">
        <f t="shared" si="206"/>
        <v>38/50</v>
      </c>
      <c r="H5521" s="1">
        <v>2000</v>
      </c>
      <c r="I5521" s="1">
        <v>82</v>
      </c>
      <c r="J5521" s="1" t="s">
        <v>6754</v>
      </c>
      <c r="K5521" s="1" t="s">
        <v>56</v>
      </c>
      <c r="L5521" s="1" t="s">
        <v>2540</v>
      </c>
      <c r="M5521" s="1">
        <v>2013</v>
      </c>
      <c r="N5521" s="1">
        <v>46.080086629434</v>
      </c>
      <c r="O5521" s="1">
        <v>-71.640145934649397</v>
      </c>
      <c r="P5521" s="1" t="s">
        <v>6755</v>
      </c>
      <c r="Q5521" s="1" t="s">
        <v>6756</v>
      </c>
      <c r="R5521" s="1" t="s">
        <v>22</v>
      </c>
    </row>
    <row r="5522" spans="1:18" x14ac:dyDescent="0.3">
      <c r="A5522" s="1" t="s">
        <v>5978</v>
      </c>
      <c r="B5522" s="1" t="s">
        <v>8398</v>
      </c>
      <c r="C5522" s="1" t="s">
        <v>6752</v>
      </c>
      <c r="D5522" s="1">
        <v>100</v>
      </c>
      <c r="E5522" s="1" t="s">
        <v>6794</v>
      </c>
      <c r="F5522" s="1">
        <v>39</v>
      </c>
      <c r="G5522" s="1" t="str">
        <f t="shared" si="206"/>
        <v>39/50</v>
      </c>
      <c r="H5522" s="1">
        <v>2000</v>
      </c>
      <c r="I5522" s="1">
        <v>82</v>
      </c>
      <c r="J5522" s="1" t="s">
        <v>6754</v>
      </c>
      <c r="K5522" s="1" t="s">
        <v>56</v>
      </c>
      <c r="L5522" s="1" t="s">
        <v>2540</v>
      </c>
      <c r="M5522" s="1">
        <v>2013</v>
      </c>
      <c r="N5522" s="1">
        <v>46.082061855896598</v>
      </c>
      <c r="O5522" s="1">
        <v>-71.642285913120503</v>
      </c>
      <c r="P5522" s="1" t="s">
        <v>6755</v>
      </c>
      <c r="Q5522" s="1" t="s">
        <v>6756</v>
      </c>
      <c r="R5522" s="1" t="s">
        <v>22</v>
      </c>
    </row>
    <row r="5523" spans="1:18" x14ac:dyDescent="0.3">
      <c r="A5523" s="1" t="s">
        <v>5978</v>
      </c>
      <c r="B5523" s="1" t="s">
        <v>8398</v>
      </c>
      <c r="C5523" s="1" t="s">
        <v>6752</v>
      </c>
      <c r="D5523" s="1">
        <v>100</v>
      </c>
      <c r="E5523" s="1" t="s">
        <v>6795</v>
      </c>
      <c r="F5523" s="1">
        <v>40</v>
      </c>
      <c r="G5523" s="1" t="str">
        <f t="shared" si="206"/>
        <v>40/50</v>
      </c>
      <c r="H5523" s="1">
        <v>2000</v>
      </c>
      <c r="I5523" s="1">
        <v>82</v>
      </c>
      <c r="J5523" s="1" t="s">
        <v>6754</v>
      </c>
      <c r="K5523" s="1" t="s">
        <v>56</v>
      </c>
      <c r="L5523" s="1" t="s">
        <v>2540</v>
      </c>
      <c r="M5523" s="1">
        <v>2013</v>
      </c>
      <c r="N5523" s="1">
        <v>46.088533364553697</v>
      </c>
      <c r="O5523" s="1">
        <v>-71.638846411732203</v>
      </c>
      <c r="P5523" s="1" t="s">
        <v>6755</v>
      </c>
      <c r="Q5523" s="1" t="s">
        <v>6756</v>
      </c>
      <c r="R5523" s="1" t="s">
        <v>22</v>
      </c>
    </row>
    <row r="5524" spans="1:18" x14ac:dyDescent="0.3">
      <c r="A5524" s="1" t="s">
        <v>5978</v>
      </c>
      <c r="B5524" s="1" t="s">
        <v>8398</v>
      </c>
      <c r="C5524" s="1" t="s">
        <v>6752</v>
      </c>
      <c r="D5524" s="1">
        <v>100</v>
      </c>
      <c r="E5524" s="1" t="s">
        <v>6796</v>
      </c>
      <c r="F5524" s="1">
        <v>41</v>
      </c>
      <c r="G5524" s="1" t="str">
        <f t="shared" si="206"/>
        <v>41/50</v>
      </c>
      <c r="H5524" s="1">
        <v>2000</v>
      </c>
      <c r="I5524" s="1">
        <v>82</v>
      </c>
      <c r="J5524" s="1" t="s">
        <v>6754</v>
      </c>
      <c r="K5524" s="1" t="s">
        <v>56</v>
      </c>
      <c r="L5524" s="1" t="s">
        <v>2540</v>
      </c>
      <c r="M5524" s="1">
        <v>2013</v>
      </c>
      <c r="N5524" s="1">
        <v>46.086479142419201</v>
      </c>
      <c r="O5524" s="1">
        <v>-71.636706542837004</v>
      </c>
      <c r="P5524" s="1" t="s">
        <v>6755</v>
      </c>
      <c r="Q5524" s="1" t="s">
        <v>6756</v>
      </c>
      <c r="R5524" s="1" t="s">
        <v>22</v>
      </c>
    </row>
    <row r="5525" spans="1:18" x14ac:dyDescent="0.3">
      <c r="A5525" s="1" t="s">
        <v>5978</v>
      </c>
      <c r="B5525" s="1" t="s">
        <v>8398</v>
      </c>
      <c r="C5525" s="1" t="s">
        <v>6752</v>
      </c>
      <c r="D5525" s="1">
        <v>100</v>
      </c>
      <c r="E5525" s="1" t="s">
        <v>6797</v>
      </c>
      <c r="F5525" s="1">
        <v>42</v>
      </c>
      <c r="G5525" s="1" t="str">
        <f t="shared" si="206"/>
        <v>42/50</v>
      </c>
      <c r="H5525" s="1">
        <v>2000</v>
      </c>
      <c r="I5525" s="1">
        <v>82</v>
      </c>
      <c r="J5525" s="1" t="s">
        <v>6754</v>
      </c>
      <c r="K5525" s="1" t="s">
        <v>56</v>
      </c>
      <c r="L5525" s="1" t="s">
        <v>2540</v>
      </c>
      <c r="M5525" s="1">
        <v>2013</v>
      </c>
      <c r="N5525" s="1">
        <v>46.0422278292531</v>
      </c>
      <c r="O5525" s="1">
        <v>-71.640233545064604</v>
      </c>
      <c r="P5525" s="1" t="s">
        <v>6755</v>
      </c>
      <c r="Q5525" s="1" t="s">
        <v>6756</v>
      </c>
      <c r="R5525" s="1" t="s">
        <v>22</v>
      </c>
    </row>
    <row r="5526" spans="1:18" x14ac:dyDescent="0.3">
      <c r="A5526" s="1" t="s">
        <v>5978</v>
      </c>
      <c r="B5526" s="1" t="s">
        <v>8398</v>
      </c>
      <c r="C5526" s="1" t="s">
        <v>6752</v>
      </c>
      <c r="D5526" s="1">
        <v>100</v>
      </c>
      <c r="E5526" s="1" t="s">
        <v>6798</v>
      </c>
      <c r="F5526" s="1">
        <v>43</v>
      </c>
      <c r="G5526" s="1" t="str">
        <f t="shared" si="206"/>
        <v>43/50</v>
      </c>
      <c r="H5526" s="1">
        <v>2000</v>
      </c>
      <c r="I5526" s="1">
        <v>82</v>
      </c>
      <c r="J5526" s="1" t="s">
        <v>6754</v>
      </c>
      <c r="K5526" s="1" t="s">
        <v>56</v>
      </c>
      <c r="L5526" s="1" t="s">
        <v>2540</v>
      </c>
      <c r="M5526" s="1">
        <v>2013</v>
      </c>
      <c r="N5526" s="1">
        <v>46.049659143055301</v>
      </c>
      <c r="O5526" s="1">
        <v>-71.631156722718998</v>
      </c>
      <c r="P5526" s="1" t="s">
        <v>6755</v>
      </c>
      <c r="Q5526" s="1" t="s">
        <v>6756</v>
      </c>
      <c r="R5526" s="1" t="s">
        <v>22</v>
      </c>
    </row>
    <row r="5527" spans="1:18" x14ac:dyDescent="0.3">
      <c r="A5527" s="1" t="s">
        <v>5978</v>
      </c>
      <c r="B5527" s="1" t="s">
        <v>8398</v>
      </c>
      <c r="C5527" s="1" t="s">
        <v>6752</v>
      </c>
      <c r="D5527" s="1">
        <v>100</v>
      </c>
      <c r="E5527" s="1" t="s">
        <v>6799</v>
      </c>
      <c r="F5527" s="1">
        <v>44</v>
      </c>
      <c r="G5527" s="1" t="str">
        <f t="shared" si="206"/>
        <v>44/50</v>
      </c>
      <c r="H5527" s="1">
        <v>2000</v>
      </c>
      <c r="I5527" s="1">
        <v>82</v>
      </c>
      <c r="J5527" s="1" t="s">
        <v>6754</v>
      </c>
      <c r="K5527" s="1" t="s">
        <v>56</v>
      </c>
      <c r="L5527" s="1" t="s">
        <v>2540</v>
      </c>
      <c r="M5527" s="1">
        <v>2013</v>
      </c>
      <c r="N5527" s="1">
        <v>46.052786879930501</v>
      </c>
      <c r="O5527" s="1">
        <v>-71.634242628326803</v>
      </c>
      <c r="P5527" s="1" t="s">
        <v>6755</v>
      </c>
      <c r="Q5527" s="1" t="s">
        <v>6756</v>
      </c>
      <c r="R5527" s="1" t="s">
        <v>22</v>
      </c>
    </row>
    <row r="5528" spans="1:18" x14ac:dyDescent="0.3">
      <c r="A5528" s="1" t="s">
        <v>5978</v>
      </c>
      <c r="B5528" s="1" t="s">
        <v>8398</v>
      </c>
      <c r="C5528" s="1" t="s">
        <v>6752</v>
      </c>
      <c r="D5528" s="1">
        <v>100</v>
      </c>
      <c r="E5528" s="1" t="s">
        <v>6800</v>
      </c>
      <c r="F5528" s="1">
        <v>45</v>
      </c>
      <c r="G5528" s="1" t="str">
        <f t="shared" si="206"/>
        <v>45/50</v>
      </c>
      <c r="H5528" s="1">
        <v>2000</v>
      </c>
      <c r="I5528" s="1">
        <v>82</v>
      </c>
      <c r="J5528" s="1" t="s">
        <v>6754</v>
      </c>
      <c r="K5528" s="1" t="s">
        <v>56</v>
      </c>
      <c r="L5528" s="1" t="s">
        <v>2540</v>
      </c>
      <c r="M5528" s="1">
        <v>2013</v>
      </c>
      <c r="N5528" s="1">
        <v>46.045607142098</v>
      </c>
      <c r="O5528" s="1">
        <v>-71.638524088077304</v>
      </c>
      <c r="P5528" s="1" t="s">
        <v>6755</v>
      </c>
      <c r="Q5528" s="1" t="s">
        <v>6756</v>
      </c>
      <c r="R5528" s="1" t="s">
        <v>22</v>
      </c>
    </row>
    <row r="5529" spans="1:18" x14ac:dyDescent="0.3">
      <c r="A5529" s="1" t="s">
        <v>5978</v>
      </c>
      <c r="B5529" s="1" t="s">
        <v>8398</v>
      </c>
      <c r="C5529" s="1" t="s">
        <v>6752</v>
      </c>
      <c r="D5529" s="1">
        <v>100</v>
      </c>
      <c r="E5529" s="1" t="s">
        <v>6801</v>
      </c>
      <c r="F5529" s="1">
        <v>46</v>
      </c>
      <c r="G5529" s="1" t="str">
        <f t="shared" si="206"/>
        <v>46/50</v>
      </c>
      <c r="H5529" s="1">
        <v>2000</v>
      </c>
      <c r="I5529" s="1">
        <v>82</v>
      </c>
      <c r="J5529" s="1" t="s">
        <v>6754</v>
      </c>
      <c r="K5529" s="1" t="s">
        <v>56</v>
      </c>
      <c r="L5529" s="1" t="s">
        <v>2540</v>
      </c>
      <c r="M5529" s="1">
        <v>2013</v>
      </c>
      <c r="N5529" s="1">
        <v>46.043362457268699</v>
      </c>
      <c r="O5529" s="1">
        <v>-71.617544289483902</v>
      </c>
      <c r="P5529" s="1" t="s">
        <v>6755</v>
      </c>
      <c r="Q5529" s="1" t="s">
        <v>6756</v>
      </c>
      <c r="R5529" s="1" t="s">
        <v>22</v>
      </c>
    </row>
    <row r="5530" spans="1:18" x14ac:dyDescent="0.3">
      <c r="A5530" s="1" t="s">
        <v>5978</v>
      </c>
      <c r="B5530" s="1" t="s">
        <v>8398</v>
      </c>
      <c r="C5530" s="1" t="s">
        <v>6752</v>
      </c>
      <c r="D5530" s="1">
        <v>100</v>
      </c>
      <c r="E5530" s="1" t="s">
        <v>6802</v>
      </c>
      <c r="F5530" s="1">
        <v>47</v>
      </c>
      <c r="G5530" s="1" t="str">
        <f t="shared" si="206"/>
        <v>47/50</v>
      </c>
      <c r="H5530" s="1">
        <v>2000</v>
      </c>
      <c r="I5530" s="1">
        <v>82</v>
      </c>
      <c r="J5530" s="1" t="s">
        <v>6754</v>
      </c>
      <c r="K5530" s="1" t="s">
        <v>56</v>
      </c>
      <c r="L5530" s="1" t="s">
        <v>2540</v>
      </c>
      <c r="M5530" s="1">
        <v>2013</v>
      </c>
      <c r="N5530" s="1">
        <v>46.040563759456603</v>
      </c>
      <c r="O5530" s="1">
        <v>-71.617528347359695</v>
      </c>
      <c r="P5530" s="1" t="s">
        <v>6755</v>
      </c>
      <c r="Q5530" s="1" t="s">
        <v>6756</v>
      </c>
      <c r="R5530" s="1" t="s">
        <v>22</v>
      </c>
    </row>
    <row r="5531" spans="1:18" x14ac:dyDescent="0.3">
      <c r="A5531" s="1" t="s">
        <v>5978</v>
      </c>
      <c r="B5531" s="1" t="s">
        <v>8398</v>
      </c>
      <c r="C5531" s="1" t="s">
        <v>6752</v>
      </c>
      <c r="D5531" s="1">
        <v>100</v>
      </c>
      <c r="E5531" s="1" t="s">
        <v>6803</v>
      </c>
      <c r="F5531" s="1">
        <v>48</v>
      </c>
      <c r="G5531" s="1" t="str">
        <f t="shared" si="206"/>
        <v>48/50</v>
      </c>
      <c r="H5531" s="1">
        <v>2000</v>
      </c>
      <c r="I5531" s="1">
        <v>82</v>
      </c>
      <c r="J5531" s="1" t="s">
        <v>6754</v>
      </c>
      <c r="K5531" s="1" t="s">
        <v>56</v>
      </c>
      <c r="L5531" s="1" t="s">
        <v>2540</v>
      </c>
      <c r="M5531" s="1">
        <v>2013</v>
      </c>
      <c r="N5531" s="1">
        <v>46.037472027275697</v>
      </c>
      <c r="O5531" s="1">
        <v>-71.620442718597104</v>
      </c>
      <c r="P5531" s="1" t="s">
        <v>6755</v>
      </c>
      <c r="Q5531" s="1" t="s">
        <v>6756</v>
      </c>
      <c r="R5531" s="1" t="s">
        <v>22</v>
      </c>
    </row>
    <row r="5532" spans="1:18" x14ac:dyDescent="0.3">
      <c r="A5532" s="1" t="s">
        <v>5978</v>
      </c>
      <c r="B5532" s="1" t="s">
        <v>8398</v>
      </c>
      <c r="C5532" s="1" t="s">
        <v>6752</v>
      </c>
      <c r="D5532" s="1">
        <v>100</v>
      </c>
      <c r="E5532" s="1" t="s">
        <v>6804</v>
      </c>
      <c r="F5532" s="1">
        <v>49</v>
      </c>
      <c r="G5532" s="1" t="str">
        <f t="shared" si="206"/>
        <v>49/50</v>
      </c>
      <c r="H5532" s="1">
        <v>2000</v>
      </c>
      <c r="I5532" s="1">
        <v>82</v>
      </c>
      <c r="J5532" s="1" t="s">
        <v>6754</v>
      </c>
      <c r="K5532" s="1" t="s">
        <v>56</v>
      </c>
      <c r="L5532" s="1" t="s">
        <v>2540</v>
      </c>
      <c r="M5532" s="1">
        <v>2013</v>
      </c>
      <c r="N5532" s="1">
        <v>46.034359139129499</v>
      </c>
      <c r="O5532" s="1">
        <v>-71.621431519589606</v>
      </c>
      <c r="P5532" s="1" t="s">
        <v>6755</v>
      </c>
      <c r="Q5532" s="1" t="s">
        <v>6756</v>
      </c>
      <c r="R5532" s="1" t="s">
        <v>22</v>
      </c>
    </row>
    <row r="5533" spans="1:18" x14ac:dyDescent="0.3">
      <c r="A5533" s="1" t="s">
        <v>5978</v>
      </c>
      <c r="B5533" s="1" t="s">
        <v>8398</v>
      </c>
      <c r="C5533" s="1" t="s">
        <v>6752</v>
      </c>
      <c r="D5533" s="1">
        <v>100</v>
      </c>
      <c r="E5533" s="1" t="s">
        <v>6805</v>
      </c>
      <c r="F5533" s="1">
        <v>50</v>
      </c>
      <c r="G5533" s="1" t="str">
        <f t="shared" si="206"/>
        <v>50/50</v>
      </c>
      <c r="H5533" s="1">
        <v>2000</v>
      </c>
      <c r="I5533" s="1">
        <v>82</v>
      </c>
      <c r="J5533" s="1" t="s">
        <v>6754</v>
      </c>
      <c r="K5533" s="1" t="s">
        <v>56</v>
      </c>
      <c r="L5533" s="1" t="s">
        <v>2540</v>
      </c>
      <c r="M5533" s="1">
        <v>2013</v>
      </c>
      <c r="N5533" s="1">
        <v>46.032854765318397</v>
      </c>
      <c r="O5533" s="1">
        <v>-71.623724672700305</v>
      </c>
      <c r="P5533" s="1" t="s">
        <v>6755</v>
      </c>
      <c r="Q5533" s="1" t="s">
        <v>6756</v>
      </c>
      <c r="R5533" s="1" t="s">
        <v>22</v>
      </c>
    </row>
    <row r="5534" spans="1:18" x14ac:dyDescent="0.3">
      <c r="A5534" s="1" t="s">
        <v>5978</v>
      </c>
      <c r="B5534" s="1" t="s">
        <v>8398</v>
      </c>
      <c r="C5534" s="1" t="s">
        <v>7560</v>
      </c>
      <c r="D5534" s="1">
        <v>24</v>
      </c>
      <c r="E5534" s="1" t="s">
        <v>7561</v>
      </c>
      <c r="F5534" s="1">
        <v>1</v>
      </c>
      <c r="G5534" s="1" t="str">
        <f t="shared" ref="G5534:G5539" si="207">F5534&amp;"/"&amp;6</f>
        <v>1/6</v>
      </c>
      <c r="H5534" s="1">
        <v>4000</v>
      </c>
      <c r="I5534" s="1">
        <v>138.25</v>
      </c>
      <c r="J5534" s="1">
        <v>131</v>
      </c>
      <c r="K5534" s="1" t="s">
        <v>56</v>
      </c>
      <c r="L5534" s="1" t="s">
        <v>7562</v>
      </c>
      <c r="M5534" s="1">
        <v>2022</v>
      </c>
      <c r="N5534" s="1">
        <v>45.226627932448402</v>
      </c>
      <c r="O5534" s="1">
        <v>-73.618312413112506</v>
      </c>
      <c r="P5534" s="1" t="s">
        <v>7563</v>
      </c>
      <c r="Q5534" s="1" t="s">
        <v>7564</v>
      </c>
      <c r="R5534" s="1" t="s">
        <v>1013</v>
      </c>
    </row>
    <row r="5535" spans="1:18" x14ac:dyDescent="0.3">
      <c r="A5535" s="1" t="s">
        <v>5978</v>
      </c>
      <c r="B5535" s="1" t="s">
        <v>8398</v>
      </c>
      <c r="C5535" s="1" t="s">
        <v>7560</v>
      </c>
      <c r="D5535" s="1">
        <v>24</v>
      </c>
      <c r="E5535" s="1" t="s">
        <v>7565</v>
      </c>
      <c r="F5535" s="1">
        <v>2</v>
      </c>
      <c r="G5535" s="1" t="str">
        <f t="shared" si="207"/>
        <v>2/6</v>
      </c>
      <c r="H5535" s="1">
        <v>4000</v>
      </c>
      <c r="I5535" s="1">
        <v>138.25</v>
      </c>
      <c r="J5535" s="1">
        <v>131</v>
      </c>
      <c r="K5535" s="1" t="s">
        <v>56</v>
      </c>
      <c r="L5535" s="1" t="s">
        <v>7562</v>
      </c>
      <c r="M5535" s="1">
        <v>2022</v>
      </c>
      <c r="N5535" s="1">
        <v>45.222197749791299</v>
      </c>
      <c r="O5535" s="1">
        <v>-73.618895505235997</v>
      </c>
      <c r="P5535" s="1" t="s">
        <v>7563</v>
      </c>
      <c r="Q5535" s="1" t="s">
        <v>7564</v>
      </c>
      <c r="R5535" s="1" t="s">
        <v>1013</v>
      </c>
    </row>
    <row r="5536" spans="1:18" x14ac:dyDescent="0.3">
      <c r="A5536" s="1" t="s">
        <v>5978</v>
      </c>
      <c r="B5536" s="1" t="s">
        <v>8398</v>
      </c>
      <c r="C5536" s="1" t="s">
        <v>7560</v>
      </c>
      <c r="D5536" s="1">
        <v>24</v>
      </c>
      <c r="E5536" s="1" t="s">
        <v>7566</v>
      </c>
      <c r="F5536" s="1">
        <v>3</v>
      </c>
      <c r="G5536" s="1" t="str">
        <f t="shared" si="207"/>
        <v>3/6</v>
      </c>
      <c r="H5536" s="1">
        <v>4000</v>
      </c>
      <c r="I5536" s="1">
        <v>138.25</v>
      </c>
      <c r="J5536" s="1">
        <v>131</v>
      </c>
      <c r="K5536" s="1" t="s">
        <v>56</v>
      </c>
      <c r="L5536" s="1" t="s">
        <v>7562</v>
      </c>
      <c r="M5536" s="1">
        <v>2022</v>
      </c>
      <c r="N5536" s="1">
        <v>45.216675021311602</v>
      </c>
      <c r="O5536" s="1">
        <v>-73.622626403835596</v>
      </c>
      <c r="P5536" s="1" t="s">
        <v>7563</v>
      </c>
      <c r="Q5536" s="1" t="s">
        <v>7564</v>
      </c>
      <c r="R5536" s="1" t="s">
        <v>1013</v>
      </c>
    </row>
    <row r="5537" spans="1:18" x14ac:dyDescent="0.3">
      <c r="A5537" s="1" t="s">
        <v>5978</v>
      </c>
      <c r="B5537" s="1" t="s">
        <v>8398</v>
      </c>
      <c r="C5537" s="1" t="s">
        <v>7560</v>
      </c>
      <c r="D5537" s="1">
        <v>24</v>
      </c>
      <c r="E5537" s="1" t="s">
        <v>7567</v>
      </c>
      <c r="F5537" s="1">
        <v>4</v>
      </c>
      <c r="G5537" s="1" t="str">
        <f t="shared" si="207"/>
        <v>4/6</v>
      </c>
      <c r="H5537" s="1">
        <v>4000</v>
      </c>
      <c r="I5537" s="1">
        <v>138.25</v>
      </c>
      <c r="J5537" s="1">
        <v>131</v>
      </c>
      <c r="K5537" s="1" t="s">
        <v>56</v>
      </c>
      <c r="L5537" s="1" t="s">
        <v>7562</v>
      </c>
      <c r="M5537" s="1">
        <v>2022</v>
      </c>
      <c r="N5537" s="1">
        <v>45.218813014521203</v>
      </c>
      <c r="O5537" s="1">
        <v>-73.608545437560807</v>
      </c>
      <c r="P5537" s="1" t="s">
        <v>7563</v>
      </c>
      <c r="Q5537" s="1" t="s">
        <v>7564</v>
      </c>
      <c r="R5537" s="1" t="s">
        <v>1013</v>
      </c>
    </row>
    <row r="5538" spans="1:18" x14ac:dyDescent="0.3">
      <c r="A5538" s="1" t="s">
        <v>5978</v>
      </c>
      <c r="B5538" s="1" t="s">
        <v>8398</v>
      </c>
      <c r="C5538" s="1" t="s">
        <v>7560</v>
      </c>
      <c r="D5538" s="1">
        <v>24</v>
      </c>
      <c r="E5538" s="1" t="s">
        <v>7568</v>
      </c>
      <c r="F5538" s="1">
        <v>5</v>
      </c>
      <c r="G5538" s="1" t="str">
        <f t="shared" si="207"/>
        <v>5/6</v>
      </c>
      <c r="H5538" s="1">
        <v>4000</v>
      </c>
      <c r="I5538" s="1">
        <v>138.25</v>
      </c>
      <c r="J5538" s="1">
        <v>131</v>
      </c>
      <c r="K5538" s="1" t="s">
        <v>56</v>
      </c>
      <c r="L5538" s="1" t="s">
        <v>7562</v>
      </c>
      <c r="M5538" s="1">
        <v>2022</v>
      </c>
      <c r="N5538" s="1">
        <v>45.214878014939202</v>
      </c>
      <c r="O5538" s="1">
        <v>-73.607091630599498</v>
      </c>
      <c r="P5538" s="1" t="s">
        <v>7563</v>
      </c>
      <c r="Q5538" s="1" t="s">
        <v>7564</v>
      </c>
      <c r="R5538" s="1" t="s">
        <v>1013</v>
      </c>
    </row>
    <row r="5539" spans="1:18" x14ac:dyDescent="0.3">
      <c r="A5539" s="1" t="s">
        <v>5978</v>
      </c>
      <c r="B5539" s="1" t="s">
        <v>8398</v>
      </c>
      <c r="C5539" s="1" t="s">
        <v>7560</v>
      </c>
      <c r="D5539" s="1">
        <v>24</v>
      </c>
      <c r="E5539" s="1" t="s">
        <v>7569</v>
      </c>
      <c r="F5539" s="1">
        <v>6</v>
      </c>
      <c r="G5539" s="1" t="str">
        <f t="shared" si="207"/>
        <v>6/6</v>
      </c>
      <c r="H5539" s="1">
        <v>4000</v>
      </c>
      <c r="I5539" s="1">
        <v>138.25</v>
      </c>
      <c r="J5539" s="1">
        <v>131</v>
      </c>
      <c r="K5539" s="1" t="s">
        <v>56</v>
      </c>
      <c r="L5539" s="1" t="s">
        <v>7562</v>
      </c>
      <c r="M5539" s="1">
        <v>2022</v>
      </c>
      <c r="N5539" s="1">
        <v>45.213649659134703</v>
      </c>
      <c r="O5539" s="1">
        <v>-73.614303242964198</v>
      </c>
      <c r="P5539" s="1" t="s">
        <v>7563</v>
      </c>
      <c r="Q5539" s="1" t="s">
        <v>7564</v>
      </c>
      <c r="R5539" s="1" t="s">
        <v>1013</v>
      </c>
    </row>
    <row r="5540" spans="1:18" x14ac:dyDescent="0.3">
      <c r="A5540" s="1" t="s">
        <v>5978</v>
      </c>
      <c r="B5540" s="1" t="s">
        <v>8398</v>
      </c>
      <c r="C5540" s="1" t="s">
        <v>6806</v>
      </c>
      <c r="D5540" s="1">
        <v>156.85</v>
      </c>
      <c r="E5540" s="1" t="s">
        <v>6807</v>
      </c>
      <c r="F5540" s="1">
        <v>1</v>
      </c>
      <c r="G5540" s="1" t="str">
        <f t="shared" ref="G5540:G5571" si="208">F5540&amp;"/"&amp;68</f>
        <v>1/68</v>
      </c>
      <c r="H5540" s="1">
        <v>2300</v>
      </c>
      <c r="I5540" s="1">
        <v>82</v>
      </c>
      <c r="J5540" s="1">
        <v>98</v>
      </c>
      <c r="K5540" s="1" t="s">
        <v>56</v>
      </c>
      <c r="L5540" s="1" t="s">
        <v>2516</v>
      </c>
      <c r="M5540" s="1">
        <v>2013</v>
      </c>
      <c r="N5540" s="1">
        <v>46.217023999249797</v>
      </c>
      <c r="O5540" s="1">
        <v>-71.287047076227097</v>
      </c>
      <c r="Q5540" s="1" t="s">
        <v>6808</v>
      </c>
      <c r="R5540" s="1" t="s">
        <v>22</v>
      </c>
    </row>
    <row r="5541" spans="1:18" x14ac:dyDescent="0.3">
      <c r="A5541" s="1" t="s">
        <v>5978</v>
      </c>
      <c r="B5541" s="1" t="s">
        <v>8398</v>
      </c>
      <c r="C5541" s="1" t="s">
        <v>6806</v>
      </c>
      <c r="D5541" s="1">
        <v>156.85</v>
      </c>
      <c r="E5541" s="1" t="s">
        <v>6809</v>
      </c>
      <c r="F5541" s="1">
        <v>2</v>
      </c>
      <c r="G5541" s="1" t="str">
        <f t="shared" si="208"/>
        <v>2/68</v>
      </c>
      <c r="H5541" s="1">
        <v>2300</v>
      </c>
      <c r="I5541" s="1">
        <v>82</v>
      </c>
      <c r="J5541" s="1">
        <v>98</v>
      </c>
      <c r="K5541" s="1" t="s">
        <v>56</v>
      </c>
      <c r="L5541" s="1" t="s">
        <v>2516</v>
      </c>
      <c r="M5541" s="1">
        <v>2013</v>
      </c>
      <c r="N5541" s="1">
        <v>46.169140334158698</v>
      </c>
      <c r="O5541" s="1">
        <v>-71.305421012298098</v>
      </c>
      <c r="Q5541" s="1" t="s">
        <v>6808</v>
      </c>
      <c r="R5541" s="1" t="s">
        <v>22</v>
      </c>
    </row>
    <row r="5542" spans="1:18" x14ac:dyDescent="0.3">
      <c r="A5542" s="1" t="s">
        <v>5978</v>
      </c>
      <c r="B5542" s="1" t="s">
        <v>8398</v>
      </c>
      <c r="C5542" s="1" t="s">
        <v>6806</v>
      </c>
      <c r="D5542" s="1">
        <v>156.85</v>
      </c>
      <c r="E5542" s="1" t="s">
        <v>6810</v>
      </c>
      <c r="F5542" s="1">
        <v>3</v>
      </c>
      <c r="G5542" s="1" t="str">
        <f t="shared" si="208"/>
        <v>3/68</v>
      </c>
      <c r="H5542" s="1">
        <v>2300</v>
      </c>
      <c r="I5542" s="1">
        <v>82</v>
      </c>
      <c r="J5542" s="1">
        <v>98</v>
      </c>
      <c r="K5542" s="1" t="s">
        <v>56</v>
      </c>
      <c r="L5542" s="1" t="s">
        <v>2516</v>
      </c>
      <c r="M5542" s="1">
        <v>2013</v>
      </c>
      <c r="N5542" s="1">
        <v>46.172630980628803</v>
      </c>
      <c r="O5542" s="1">
        <v>-71.305019917051993</v>
      </c>
      <c r="Q5542" s="1" t="s">
        <v>6808</v>
      </c>
      <c r="R5542" s="1" t="s">
        <v>22</v>
      </c>
    </row>
    <row r="5543" spans="1:18" x14ac:dyDescent="0.3">
      <c r="A5543" s="1" t="s">
        <v>5978</v>
      </c>
      <c r="B5543" s="1" t="s">
        <v>8398</v>
      </c>
      <c r="C5543" s="1" t="s">
        <v>6806</v>
      </c>
      <c r="D5543" s="1">
        <v>156.85</v>
      </c>
      <c r="E5543" s="1" t="s">
        <v>6811</v>
      </c>
      <c r="F5543" s="1">
        <v>4</v>
      </c>
      <c r="G5543" s="1" t="str">
        <f t="shared" si="208"/>
        <v>4/68</v>
      </c>
      <c r="H5543" s="1">
        <v>2300</v>
      </c>
      <c r="I5543" s="1">
        <v>82</v>
      </c>
      <c r="J5543" s="1">
        <v>98</v>
      </c>
      <c r="K5543" s="1" t="s">
        <v>56</v>
      </c>
      <c r="L5543" s="1" t="s">
        <v>2516</v>
      </c>
      <c r="M5543" s="1">
        <v>2013</v>
      </c>
      <c r="N5543" s="1">
        <v>46.170652514741299</v>
      </c>
      <c r="O5543" s="1">
        <v>-71.300431459820601</v>
      </c>
      <c r="Q5543" s="1" t="s">
        <v>6808</v>
      </c>
      <c r="R5543" s="1" t="s">
        <v>22</v>
      </c>
    </row>
    <row r="5544" spans="1:18" x14ac:dyDescent="0.3">
      <c r="A5544" s="1" t="s">
        <v>5978</v>
      </c>
      <c r="B5544" s="1" t="s">
        <v>8398</v>
      </c>
      <c r="C5544" s="1" t="s">
        <v>6806</v>
      </c>
      <c r="D5544" s="1">
        <v>156.85</v>
      </c>
      <c r="E5544" s="1" t="s">
        <v>6812</v>
      </c>
      <c r="F5544" s="1">
        <v>5</v>
      </c>
      <c r="G5544" s="1" t="str">
        <f t="shared" si="208"/>
        <v>5/68</v>
      </c>
      <c r="H5544" s="1">
        <v>2300</v>
      </c>
      <c r="I5544" s="1">
        <v>82</v>
      </c>
      <c r="J5544" s="1">
        <v>98</v>
      </c>
      <c r="K5544" s="1" t="s">
        <v>56</v>
      </c>
      <c r="L5544" s="1" t="s">
        <v>2516</v>
      </c>
      <c r="M5544" s="1">
        <v>2013</v>
      </c>
      <c r="N5544" s="1">
        <v>46.150263795414098</v>
      </c>
      <c r="O5544" s="1">
        <v>-71.317232354012901</v>
      </c>
      <c r="Q5544" s="1" t="s">
        <v>6808</v>
      </c>
      <c r="R5544" s="1" t="s">
        <v>22</v>
      </c>
    </row>
    <row r="5545" spans="1:18" x14ac:dyDescent="0.3">
      <c r="A5545" s="1" t="s">
        <v>5978</v>
      </c>
      <c r="B5545" s="1" t="s">
        <v>8398</v>
      </c>
      <c r="C5545" s="1" t="s">
        <v>6806</v>
      </c>
      <c r="D5545" s="1">
        <v>156.85</v>
      </c>
      <c r="E5545" s="1" t="s">
        <v>6813</v>
      </c>
      <c r="F5545" s="1">
        <v>6</v>
      </c>
      <c r="G5545" s="1" t="str">
        <f t="shared" si="208"/>
        <v>6/68</v>
      </c>
      <c r="H5545" s="1">
        <v>2300</v>
      </c>
      <c r="I5545" s="1">
        <v>82</v>
      </c>
      <c r="J5545" s="1">
        <v>98</v>
      </c>
      <c r="K5545" s="1" t="s">
        <v>56</v>
      </c>
      <c r="L5545" s="1" t="s">
        <v>2516</v>
      </c>
      <c r="M5545" s="1">
        <v>2013</v>
      </c>
      <c r="N5545" s="1">
        <v>46.148344696815997</v>
      </c>
      <c r="O5545" s="1">
        <v>-71.311773816831504</v>
      </c>
      <c r="Q5545" s="1" t="s">
        <v>6808</v>
      </c>
      <c r="R5545" s="1" t="s">
        <v>22</v>
      </c>
    </row>
    <row r="5546" spans="1:18" x14ac:dyDescent="0.3">
      <c r="A5546" s="1" t="s">
        <v>5978</v>
      </c>
      <c r="B5546" s="1" t="s">
        <v>8398</v>
      </c>
      <c r="C5546" s="1" t="s">
        <v>6806</v>
      </c>
      <c r="D5546" s="1">
        <v>156.85</v>
      </c>
      <c r="E5546" s="1" t="s">
        <v>6814</v>
      </c>
      <c r="F5546" s="1">
        <v>7</v>
      </c>
      <c r="G5546" s="1" t="str">
        <f t="shared" si="208"/>
        <v>7/68</v>
      </c>
      <c r="H5546" s="1">
        <v>2300</v>
      </c>
      <c r="I5546" s="1">
        <v>82</v>
      </c>
      <c r="J5546" s="1">
        <v>98</v>
      </c>
      <c r="K5546" s="1" t="s">
        <v>56</v>
      </c>
      <c r="L5546" s="1" t="s">
        <v>2516</v>
      </c>
      <c r="M5546" s="1">
        <v>2013</v>
      </c>
      <c r="N5546" s="1">
        <v>46.145780611648199</v>
      </c>
      <c r="O5546" s="1">
        <v>-71.308540448140306</v>
      </c>
      <c r="Q5546" s="1" t="s">
        <v>6808</v>
      </c>
      <c r="R5546" s="1" t="s">
        <v>22</v>
      </c>
    </row>
    <row r="5547" spans="1:18" x14ac:dyDescent="0.3">
      <c r="A5547" s="1" t="s">
        <v>5978</v>
      </c>
      <c r="B5547" s="1" t="s">
        <v>8398</v>
      </c>
      <c r="C5547" s="1" t="s">
        <v>6806</v>
      </c>
      <c r="D5547" s="1">
        <v>156.85</v>
      </c>
      <c r="E5547" s="1" t="s">
        <v>6815</v>
      </c>
      <c r="F5547" s="1">
        <v>8</v>
      </c>
      <c r="G5547" s="1" t="str">
        <f t="shared" si="208"/>
        <v>8/68</v>
      </c>
      <c r="H5547" s="1">
        <v>2300</v>
      </c>
      <c r="I5547" s="1">
        <v>82</v>
      </c>
      <c r="J5547" s="1">
        <v>98</v>
      </c>
      <c r="K5547" s="1" t="s">
        <v>56</v>
      </c>
      <c r="L5547" s="1" t="s">
        <v>2516</v>
      </c>
      <c r="M5547" s="1">
        <v>2013</v>
      </c>
      <c r="N5547" s="1">
        <v>46.142328078966102</v>
      </c>
      <c r="O5547" s="1">
        <v>-71.309951377215299</v>
      </c>
      <c r="Q5547" s="1" t="s">
        <v>6808</v>
      </c>
      <c r="R5547" s="1" t="s">
        <v>22</v>
      </c>
    </row>
    <row r="5548" spans="1:18" x14ac:dyDescent="0.3">
      <c r="A5548" s="1" t="s">
        <v>5978</v>
      </c>
      <c r="B5548" s="1" t="s">
        <v>8398</v>
      </c>
      <c r="C5548" s="1" t="s">
        <v>6806</v>
      </c>
      <c r="D5548" s="1">
        <v>156.85</v>
      </c>
      <c r="E5548" s="1" t="s">
        <v>6816</v>
      </c>
      <c r="F5548" s="1">
        <v>9</v>
      </c>
      <c r="G5548" s="1" t="str">
        <f t="shared" si="208"/>
        <v>9/68</v>
      </c>
      <c r="H5548" s="1">
        <v>2300</v>
      </c>
      <c r="I5548" s="1">
        <v>82</v>
      </c>
      <c r="J5548" s="1">
        <v>98</v>
      </c>
      <c r="K5548" s="1" t="s">
        <v>56</v>
      </c>
      <c r="L5548" s="1" t="s">
        <v>2516</v>
      </c>
      <c r="M5548" s="1">
        <v>2013</v>
      </c>
      <c r="N5548" s="1">
        <v>46.147841391220901</v>
      </c>
      <c r="O5548" s="1">
        <v>-71.319676901218003</v>
      </c>
      <c r="Q5548" s="1" t="s">
        <v>6808</v>
      </c>
      <c r="R5548" s="1" t="s">
        <v>22</v>
      </c>
    </row>
    <row r="5549" spans="1:18" x14ac:dyDescent="0.3">
      <c r="A5549" s="1" t="s">
        <v>5978</v>
      </c>
      <c r="B5549" s="1" t="s">
        <v>8398</v>
      </c>
      <c r="C5549" s="1" t="s">
        <v>6806</v>
      </c>
      <c r="D5549" s="1">
        <v>156.85</v>
      </c>
      <c r="E5549" s="1" t="s">
        <v>6817</v>
      </c>
      <c r="F5549" s="1">
        <v>10</v>
      </c>
      <c r="G5549" s="1" t="str">
        <f t="shared" si="208"/>
        <v>10/68</v>
      </c>
      <c r="H5549" s="1">
        <v>2300</v>
      </c>
      <c r="I5549" s="1">
        <v>82</v>
      </c>
      <c r="J5549" s="1">
        <v>98</v>
      </c>
      <c r="K5549" s="1" t="s">
        <v>56</v>
      </c>
      <c r="L5549" s="1" t="s">
        <v>2516</v>
      </c>
      <c r="M5549" s="1">
        <v>2013</v>
      </c>
      <c r="N5549" s="1">
        <v>46.145335315526999</v>
      </c>
      <c r="O5549" s="1">
        <v>-71.316395749592004</v>
      </c>
      <c r="Q5549" s="1" t="s">
        <v>6808</v>
      </c>
      <c r="R5549" s="1" t="s">
        <v>22</v>
      </c>
    </row>
    <row r="5550" spans="1:18" x14ac:dyDescent="0.3">
      <c r="A5550" s="1" t="s">
        <v>5978</v>
      </c>
      <c r="B5550" s="1" t="s">
        <v>8398</v>
      </c>
      <c r="C5550" s="1" t="s">
        <v>6806</v>
      </c>
      <c r="D5550" s="1">
        <v>156.85</v>
      </c>
      <c r="E5550" s="1" t="s">
        <v>6818</v>
      </c>
      <c r="F5550" s="1">
        <v>11</v>
      </c>
      <c r="G5550" s="1" t="str">
        <f t="shared" si="208"/>
        <v>11/68</v>
      </c>
      <c r="H5550" s="1">
        <v>2300</v>
      </c>
      <c r="I5550" s="1">
        <v>82</v>
      </c>
      <c r="J5550" s="1">
        <v>98</v>
      </c>
      <c r="K5550" s="1" t="s">
        <v>56</v>
      </c>
      <c r="L5550" s="1" t="s">
        <v>2516</v>
      </c>
      <c r="M5550" s="1">
        <v>2013</v>
      </c>
      <c r="N5550" s="1">
        <v>46.138719210322002</v>
      </c>
      <c r="O5550" s="1">
        <v>-71.313998461021598</v>
      </c>
      <c r="Q5550" s="1" t="s">
        <v>6808</v>
      </c>
      <c r="R5550" s="1" t="s">
        <v>22</v>
      </c>
    </row>
    <row r="5551" spans="1:18" x14ac:dyDescent="0.3">
      <c r="A5551" s="1" t="s">
        <v>5978</v>
      </c>
      <c r="B5551" s="1" t="s">
        <v>8398</v>
      </c>
      <c r="C5551" s="1" t="s">
        <v>6806</v>
      </c>
      <c r="D5551" s="1">
        <v>156.85</v>
      </c>
      <c r="E5551" s="1" t="s">
        <v>6819</v>
      </c>
      <c r="F5551" s="1">
        <v>12</v>
      </c>
      <c r="G5551" s="1" t="str">
        <f t="shared" si="208"/>
        <v>12/68</v>
      </c>
      <c r="H5551" s="1">
        <v>2300</v>
      </c>
      <c r="I5551" s="1">
        <v>82</v>
      </c>
      <c r="J5551" s="1">
        <v>98</v>
      </c>
      <c r="K5551" s="1" t="s">
        <v>56</v>
      </c>
      <c r="L5551" s="1" t="s">
        <v>2516</v>
      </c>
      <c r="M5551" s="1">
        <v>2013</v>
      </c>
      <c r="N5551" s="1">
        <v>46.134418516399897</v>
      </c>
      <c r="O5551" s="1">
        <v>-71.318197234091102</v>
      </c>
      <c r="Q5551" s="1" t="s">
        <v>6808</v>
      </c>
      <c r="R5551" s="1" t="s">
        <v>22</v>
      </c>
    </row>
    <row r="5552" spans="1:18" x14ac:dyDescent="0.3">
      <c r="A5552" s="1" t="s">
        <v>5978</v>
      </c>
      <c r="B5552" s="1" t="s">
        <v>8398</v>
      </c>
      <c r="C5552" s="1" t="s">
        <v>6806</v>
      </c>
      <c r="D5552" s="1">
        <v>156.85</v>
      </c>
      <c r="E5552" s="1" t="s">
        <v>6820</v>
      </c>
      <c r="F5552" s="1">
        <v>13</v>
      </c>
      <c r="G5552" s="1" t="str">
        <f t="shared" si="208"/>
        <v>13/68</v>
      </c>
      <c r="H5552" s="1">
        <v>2300</v>
      </c>
      <c r="I5552" s="1">
        <v>82</v>
      </c>
      <c r="J5552" s="1">
        <v>98</v>
      </c>
      <c r="K5552" s="1" t="s">
        <v>56</v>
      </c>
      <c r="L5552" s="1" t="s">
        <v>2516</v>
      </c>
      <c r="M5552" s="1">
        <v>2013</v>
      </c>
      <c r="N5552" s="1">
        <v>46.130898481276702</v>
      </c>
      <c r="O5552" s="1">
        <v>-71.317224575255594</v>
      </c>
      <c r="Q5552" s="1" t="s">
        <v>6808</v>
      </c>
      <c r="R5552" s="1" t="s">
        <v>22</v>
      </c>
    </row>
    <row r="5553" spans="1:18" x14ac:dyDescent="0.3">
      <c r="A5553" s="1" t="s">
        <v>5978</v>
      </c>
      <c r="B5553" s="1" t="s">
        <v>8398</v>
      </c>
      <c r="C5553" s="1" t="s">
        <v>6806</v>
      </c>
      <c r="D5553" s="1">
        <v>156.85</v>
      </c>
      <c r="E5553" s="1" t="s">
        <v>6821</v>
      </c>
      <c r="F5553" s="1">
        <v>14</v>
      </c>
      <c r="G5553" s="1" t="str">
        <f t="shared" si="208"/>
        <v>14/68</v>
      </c>
      <c r="H5553" s="1">
        <v>2300</v>
      </c>
      <c r="I5553" s="1">
        <v>82</v>
      </c>
      <c r="J5553" s="1">
        <v>98</v>
      </c>
      <c r="K5553" s="1" t="s">
        <v>56</v>
      </c>
      <c r="L5553" s="1" t="s">
        <v>2516</v>
      </c>
      <c r="M5553" s="1">
        <v>2013</v>
      </c>
      <c r="N5553" s="1">
        <v>46.142845366258101</v>
      </c>
      <c r="O5553" s="1">
        <v>-71.337739395606405</v>
      </c>
      <c r="Q5553" s="1" t="s">
        <v>6808</v>
      </c>
      <c r="R5553" s="1" t="s">
        <v>22</v>
      </c>
    </row>
    <row r="5554" spans="1:18" x14ac:dyDescent="0.3">
      <c r="A5554" s="1" t="s">
        <v>5978</v>
      </c>
      <c r="B5554" s="1" t="s">
        <v>8398</v>
      </c>
      <c r="C5554" s="1" t="s">
        <v>6806</v>
      </c>
      <c r="D5554" s="1">
        <v>156.85</v>
      </c>
      <c r="E5554" s="1" t="s">
        <v>6822</v>
      </c>
      <c r="F5554" s="1">
        <v>15</v>
      </c>
      <c r="G5554" s="1" t="str">
        <f t="shared" si="208"/>
        <v>15/68</v>
      </c>
      <c r="H5554" s="1">
        <v>2300</v>
      </c>
      <c r="I5554" s="1">
        <v>82</v>
      </c>
      <c r="J5554" s="1">
        <v>98</v>
      </c>
      <c r="K5554" s="1" t="s">
        <v>56</v>
      </c>
      <c r="L5554" s="1" t="s">
        <v>2516</v>
      </c>
      <c r="M5554" s="1">
        <v>2013</v>
      </c>
      <c r="N5554" s="1">
        <v>46.142204431477801</v>
      </c>
      <c r="O5554" s="1">
        <v>-71.332335202074205</v>
      </c>
      <c r="Q5554" s="1" t="s">
        <v>6808</v>
      </c>
      <c r="R5554" s="1" t="s">
        <v>22</v>
      </c>
    </row>
    <row r="5555" spans="1:18" x14ac:dyDescent="0.3">
      <c r="A5555" s="1" t="s">
        <v>5978</v>
      </c>
      <c r="B5555" s="1" t="s">
        <v>8398</v>
      </c>
      <c r="C5555" s="1" t="s">
        <v>6806</v>
      </c>
      <c r="D5555" s="1">
        <v>156.85</v>
      </c>
      <c r="E5555" s="1" t="s">
        <v>6823</v>
      </c>
      <c r="F5555" s="1">
        <v>16</v>
      </c>
      <c r="G5555" s="1" t="str">
        <f t="shared" si="208"/>
        <v>16/68</v>
      </c>
      <c r="H5555" s="1">
        <v>2300</v>
      </c>
      <c r="I5555" s="1">
        <v>82</v>
      </c>
      <c r="J5555" s="1">
        <v>98</v>
      </c>
      <c r="K5555" s="1" t="s">
        <v>56</v>
      </c>
      <c r="L5555" s="1" t="s">
        <v>2516</v>
      </c>
      <c r="M5555" s="1">
        <v>2013</v>
      </c>
      <c r="N5555" s="1">
        <v>46.138967348759103</v>
      </c>
      <c r="O5555" s="1">
        <v>-71.335405832172896</v>
      </c>
      <c r="Q5555" s="1" t="s">
        <v>6808</v>
      </c>
      <c r="R5555" s="1" t="s">
        <v>22</v>
      </c>
    </row>
    <row r="5556" spans="1:18" x14ac:dyDescent="0.3">
      <c r="A5556" s="1" t="s">
        <v>5978</v>
      </c>
      <c r="B5556" s="1" t="s">
        <v>8398</v>
      </c>
      <c r="C5556" s="1" t="s">
        <v>6806</v>
      </c>
      <c r="D5556" s="1">
        <v>156.85</v>
      </c>
      <c r="E5556" s="1" t="s">
        <v>6824</v>
      </c>
      <c r="F5556" s="1">
        <v>17</v>
      </c>
      <c r="G5556" s="1" t="str">
        <f t="shared" si="208"/>
        <v>17/68</v>
      </c>
      <c r="H5556" s="1">
        <v>2300</v>
      </c>
      <c r="I5556" s="1">
        <v>82</v>
      </c>
      <c r="J5556" s="1">
        <v>98</v>
      </c>
      <c r="K5556" s="1" t="s">
        <v>56</v>
      </c>
      <c r="L5556" s="1" t="s">
        <v>2516</v>
      </c>
      <c r="M5556" s="1">
        <v>2013</v>
      </c>
      <c r="N5556" s="1">
        <v>46.148657580492802</v>
      </c>
      <c r="O5556" s="1">
        <v>-71.341625128095998</v>
      </c>
      <c r="Q5556" s="1" t="s">
        <v>6808</v>
      </c>
      <c r="R5556" s="1" t="s">
        <v>22</v>
      </c>
    </row>
    <row r="5557" spans="1:18" x14ac:dyDescent="0.3">
      <c r="A5557" s="1" t="s">
        <v>5978</v>
      </c>
      <c r="B5557" s="1" t="s">
        <v>8398</v>
      </c>
      <c r="C5557" s="1" t="s">
        <v>6806</v>
      </c>
      <c r="D5557" s="1">
        <v>156.85</v>
      </c>
      <c r="E5557" s="1" t="s">
        <v>6825</v>
      </c>
      <c r="F5557" s="1">
        <v>18</v>
      </c>
      <c r="G5557" s="1" t="str">
        <f t="shared" si="208"/>
        <v>18/68</v>
      </c>
      <c r="H5557" s="1">
        <v>2300</v>
      </c>
      <c r="I5557" s="1">
        <v>82</v>
      </c>
      <c r="J5557" s="1">
        <v>98</v>
      </c>
      <c r="K5557" s="1" t="s">
        <v>56</v>
      </c>
      <c r="L5557" s="1" t="s">
        <v>2516</v>
      </c>
      <c r="M5557" s="1">
        <v>2013</v>
      </c>
      <c r="N5557" s="1">
        <v>46.151317246838197</v>
      </c>
      <c r="O5557" s="1">
        <v>-71.3391092613344</v>
      </c>
      <c r="Q5557" s="1" t="s">
        <v>6808</v>
      </c>
      <c r="R5557" s="1" t="s">
        <v>22</v>
      </c>
    </row>
    <row r="5558" spans="1:18" x14ac:dyDescent="0.3">
      <c r="A5558" s="1" t="s">
        <v>5978</v>
      </c>
      <c r="B5558" s="1" t="s">
        <v>8398</v>
      </c>
      <c r="C5558" s="1" t="s">
        <v>6806</v>
      </c>
      <c r="D5558" s="1">
        <v>156.85</v>
      </c>
      <c r="E5558" s="1" t="s">
        <v>6826</v>
      </c>
      <c r="F5558" s="1">
        <v>19</v>
      </c>
      <c r="G5558" s="1" t="str">
        <f t="shared" si="208"/>
        <v>19/68</v>
      </c>
      <c r="H5558" s="1">
        <v>2300</v>
      </c>
      <c r="I5558" s="1">
        <v>82</v>
      </c>
      <c r="J5558" s="1">
        <v>98</v>
      </c>
      <c r="K5558" s="1" t="s">
        <v>56</v>
      </c>
      <c r="L5558" s="1" t="s">
        <v>2516</v>
      </c>
      <c r="M5558" s="1">
        <v>2013</v>
      </c>
      <c r="N5558" s="1">
        <v>46.149743424922697</v>
      </c>
      <c r="O5558" s="1">
        <v>-71.333876742424906</v>
      </c>
      <c r="Q5558" s="1" t="s">
        <v>6808</v>
      </c>
      <c r="R5558" s="1" t="s">
        <v>22</v>
      </c>
    </row>
    <row r="5559" spans="1:18" x14ac:dyDescent="0.3">
      <c r="A5559" s="1" t="s">
        <v>5978</v>
      </c>
      <c r="B5559" s="1" t="s">
        <v>8398</v>
      </c>
      <c r="C5559" s="1" t="s">
        <v>6806</v>
      </c>
      <c r="D5559" s="1">
        <v>156.85</v>
      </c>
      <c r="E5559" s="1" t="s">
        <v>6827</v>
      </c>
      <c r="F5559" s="1">
        <v>20</v>
      </c>
      <c r="G5559" s="1" t="str">
        <f t="shared" si="208"/>
        <v>20/68</v>
      </c>
      <c r="H5559" s="1">
        <v>2300</v>
      </c>
      <c r="I5559" s="1">
        <v>82</v>
      </c>
      <c r="J5559" s="1">
        <v>98</v>
      </c>
      <c r="K5559" s="1" t="s">
        <v>56</v>
      </c>
      <c r="L5559" s="1" t="s">
        <v>2516</v>
      </c>
      <c r="M5559" s="1">
        <v>2013</v>
      </c>
      <c r="N5559" s="1">
        <v>46.169149227086798</v>
      </c>
      <c r="O5559" s="1">
        <v>-71.356121393002098</v>
      </c>
      <c r="Q5559" s="1" t="s">
        <v>6808</v>
      </c>
      <c r="R5559" s="1" t="s">
        <v>22</v>
      </c>
    </row>
    <row r="5560" spans="1:18" x14ac:dyDescent="0.3">
      <c r="A5560" s="1" t="s">
        <v>5978</v>
      </c>
      <c r="B5560" s="1" t="s">
        <v>8398</v>
      </c>
      <c r="C5560" s="1" t="s">
        <v>6806</v>
      </c>
      <c r="D5560" s="1">
        <v>156.85</v>
      </c>
      <c r="E5560" s="1" t="s">
        <v>6828</v>
      </c>
      <c r="F5560" s="1">
        <v>21</v>
      </c>
      <c r="G5560" s="1" t="str">
        <f t="shared" si="208"/>
        <v>21/68</v>
      </c>
      <c r="H5560" s="1">
        <v>2300</v>
      </c>
      <c r="I5560" s="1">
        <v>82</v>
      </c>
      <c r="J5560" s="1">
        <v>98</v>
      </c>
      <c r="K5560" s="1" t="s">
        <v>56</v>
      </c>
      <c r="L5560" s="1" t="s">
        <v>2516</v>
      </c>
      <c r="M5560" s="1">
        <v>2013</v>
      </c>
      <c r="N5560" s="1">
        <v>46.150860878450501</v>
      </c>
      <c r="O5560" s="1">
        <v>-71.374092866766702</v>
      </c>
      <c r="Q5560" s="1" t="s">
        <v>6808</v>
      </c>
      <c r="R5560" s="1" t="s">
        <v>22</v>
      </c>
    </row>
    <row r="5561" spans="1:18" x14ac:dyDescent="0.3">
      <c r="A5561" s="1" t="s">
        <v>5978</v>
      </c>
      <c r="B5561" s="1" t="s">
        <v>8398</v>
      </c>
      <c r="C5561" s="1" t="s">
        <v>6806</v>
      </c>
      <c r="D5561" s="1">
        <v>156.85</v>
      </c>
      <c r="E5561" s="1" t="s">
        <v>6829</v>
      </c>
      <c r="F5561" s="1">
        <v>22</v>
      </c>
      <c r="G5561" s="1" t="str">
        <f t="shared" si="208"/>
        <v>22/68</v>
      </c>
      <c r="H5561" s="1">
        <v>2300</v>
      </c>
      <c r="I5561" s="1">
        <v>82</v>
      </c>
      <c r="J5561" s="1">
        <v>98</v>
      </c>
      <c r="K5561" s="1" t="s">
        <v>56</v>
      </c>
      <c r="L5561" s="1" t="s">
        <v>2516</v>
      </c>
      <c r="M5561" s="1">
        <v>2013</v>
      </c>
      <c r="N5561" s="1">
        <v>46.154175265246998</v>
      </c>
      <c r="O5561" s="1">
        <v>-71.375276570692193</v>
      </c>
      <c r="Q5561" s="1" t="s">
        <v>6808</v>
      </c>
      <c r="R5561" s="1" t="s">
        <v>22</v>
      </c>
    </row>
    <row r="5562" spans="1:18" x14ac:dyDescent="0.3">
      <c r="A5562" s="1" t="s">
        <v>5978</v>
      </c>
      <c r="B5562" s="1" t="s">
        <v>8398</v>
      </c>
      <c r="C5562" s="1" t="s">
        <v>6806</v>
      </c>
      <c r="D5562" s="1">
        <v>156.85</v>
      </c>
      <c r="E5562" s="1" t="s">
        <v>6830</v>
      </c>
      <c r="F5562" s="1">
        <v>23</v>
      </c>
      <c r="G5562" s="1" t="str">
        <f t="shared" si="208"/>
        <v>23/68</v>
      </c>
      <c r="H5562" s="1">
        <v>2300</v>
      </c>
      <c r="I5562" s="1">
        <v>82</v>
      </c>
      <c r="J5562" s="1">
        <v>98</v>
      </c>
      <c r="K5562" s="1" t="s">
        <v>56</v>
      </c>
      <c r="L5562" s="1" t="s">
        <v>2516</v>
      </c>
      <c r="M5562" s="1">
        <v>2013</v>
      </c>
      <c r="N5562" s="1">
        <v>46.1565493935543</v>
      </c>
      <c r="O5562" s="1">
        <v>-71.372161938701495</v>
      </c>
      <c r="Q5562" s="1" t="s">
        <v>6808</v>
      </c>
      <c r="R5562" s="1" t="s">
        <v>22</v>
      </c>
    </row>
    <row r="5563" spans="1:18" x14ac:dyDescent="0.3">
      <c r="A5563" s="1" t="s">
        <v>5978</v>
      </c>
      <c r="B5563" s="1" t="s">
        <v>8398</v>
      </c>
      <c r="C5563" s="1" t="s">
        <v>6806</v>
      </c>
      <c r="D5563" s="1">
        <v>156.85</v>
      </c>
      <c r="E5563" s="1" t="s">
        <v>6831</v>
      </c>
      <c r="F5563" s="1">
        <v>24</v>
      </c>
      <c r="G5563" s="1" t="str">
        <f t="shared" si="208"/>
        <v>24/68</v>
      </c>
      <c r="H5563" s="1">
        <v>2300</v>
      </c>
      <c r="I5563" s="1">
        <v>82</v>
      </c>
      <c r="J5563" s="1">
        <v>98</v>
      </c>
      <c r="K5563" s="1" t="s">
        <v>56</v>
      </c>
      <c r="L5563" s="1" t="s">
        <v>2516</v>
      </c>
      <c r="M5563" s="1">
        <v>2013</v>
      </c>
      <c r="N5563" s="1">
        <v>46.157419161851699</v>
      </c>
      <c r="O5563" s="1">
        <v>-71.377697983681301</v>
      </c>
      <c r="Q5563" s="1" t="s">
        <v>6808</v>
      </c>
      <c r="R5563" s="1" t="s">
        <v>22</v>
      </c>
    </row>
    <row r="5564" spans="1:18" x14ac:dyDescent="0.3">
      <c r="A5564" s="1" t="s">
        <v>5978</v>
      </c>
      <c r="B5564" s="1" t="s">
        <v>8398</v>
      </c>
      <c r="C5564" s="1" t="s">
        <v>6806</v>
      </c>
      <c r="D5564" s="1">
        <v>156.85</v>
      </c>
      <c r="E5564" s="1" t="s">
        <v>6832</v>
      </c>
      <c r="F5564" s="1">
        <v>25</v>
      </c>
      <c r="G5564" s="1" t="str">
        <f t="shared" si="208"/>
        <v>25/68</v>
      </c>
      <c r="H5564" s="1">
        <v>2300</v>
      </c>
      <c r="I5564" s="1">
        <v>82</v>
      </c>
      <c r="J5564" s="1">
        <v>98</v>
      </c>
      <c r="K5564" s="1" t="s">
        <v>56</v>
      </c>
      <c r="L5564" s="1" t="s">
        <v>2516</v>
      </c>
      <c r="M5564" s="1">
        <v>2013</v>
      </c>
      <c r="N5564" s="1">
        <v>46.155485521681598</v>
      </c>
      <c r="O5564" s="1">
        <v>-71.381666798257598</v>
      </c>
      <c r="Q5564" s="1" t="s">
        <v>6808</v>
      </c>
      <c r="R5564" s="1" t="s">
        <v>22</v>
      </c>
    </row>
    <row r="5565" spans="1:18" x14ac:dyDescent="0.3">
      <c r="A5565" s="1" t="s">
        <v>5978</v>
      </c>
      <c r="B5565" s="1" t="s">
        <v>8398</v>
      </c>
      <c r="C5565" s="1" t="s">
        <v>6806</v>
      </c>
      <c r="D5565" s="1">
        <v>156.85</v>
      </c>
      <c r="E5565" s="1" t="s">
        <v>6833</v>
      </c>
      <c r="F5565" s="1">
        <v>26</v>
      </c>
      <c r="G5565" s="1" t="str">
        <f t="shared" si="208"/>
        <v>26/68</v>
      </c>
      <c r="H5565" s="1">
        <v>2300</v>
      </c>
      <c r="I5565" s="1">
        <v>82</v>
      </c>
      <c r="J5565" s="1">
        <v>98</v>
      </c>
      <c r="K5565" s="1" t="s">
        <v>56</v>
      </c>
      <c r="L5565" s="1" t="s">
        <v>2516</v>
      </c>
      <c r="M5565" s="1">
        <v>2013</v>
      </c>
      <c r="N5565" s="1">
        <v>46.1625369016203</v>
      </c>
      <c r="O5565" s="1">
        <v>-71.384011327350606</v>
      </c>
      <c r="Q5565" s="1" t="s">
        <v>6808</v>
      </c>
      <c r="R5565" s="1" t="s">
        <v>22</v>
      </c>
    </row>
    <row r="5566" spans="1:18" x14ac:dyDescent="0.3">
      <c r="A5566" s="1" t="s">
        <v>5978</v>
      </c>
      <c r="B5566" s="1" t="s">
        <v>8398</v>
      </c>
      <c r="C5566" s="1" t="s">
        <v>6806</v>
      </c>
      <c r="D5566" s="1">
        <v>156.85</v>
      </c>
      <c r="E5566" s="1" t="s">
        <v>6834</v>
      </c>
      <c r="F5566" s="1">
        <v>27</v>
      </c>
      <c r="G5566" s="1" t="str">
        <f t="shared" si="208"/>
        <v>27/68</v>
      </c>
      <c r="H5566" s="1">
        <v>2300</v>
      </c>
      <c r="I5566" s="1">
        <v>82</v>
      </c>
      <c r="J5566" s="1">
        <v>98</v>
      </c>
      <c r="K5566" s="1" t="s">
        <v>56</v>
      </c>
      <c r="L5566" s="1" t="s">
        <v>2516</v>
      </c>
      <c r="M5566" s="1">
        <v>2013</v>
      </c>
      <c r="N5566" s="1">
        <v>46.184636048102803</v>
      </c>
      <c r="O5566" s="1">
        <v>-71.364254102884303</v>
      </c>
      <c r="Q5566" s="1" t="s">
        <v>6808</v>
      </c>
      <c r="R5566" s="1" t="s">
        <v>22</v>
      </c>
    </row>
    <row r="5567" spans="1:18" x14ac:dyDescent="0.3">
      <c r="A5567" s="1" t="s">
        <v>5978</v>
      </c>
      <c r="B5567" s="1" t="s">
        <v>8398</v>
      </c>
      <c r="C5567" s="1" t="s">
        <v>6806</v>
      </c>
      <c r="D5567" s="1">
        <v>156.85</v>
      </c>
      <c r="E5567" s="1" t="s">
        <v>6835</v>
      </c>
      <c r="F5567" s="1">
        <v>28</v>
      </c>
      <c r="G5567" s="1" t="str">
        <f t="shared" si="208"/>
        <v>28/68</v>
      </c>
      <c r="H5567" s="1">
        <v>2300</v>
      </c>
      <c r="I5567" s="1">
        <v>82</v>
      </c>
      <c r="J5567" s="1">
        <v>98</v>
      </c>
      <c r="K5567" s="1" t="s">
        <v>56</v>
      </c>
      <c r="L5567" s="1" t="s">
        <v>2516</v>
      </c>
      <c r="M5567" s="1">
        <v>2013</v>
      </c>
      <c r="N5567" s="1">
        <v>46.187979007514201</v>
      </c>
      <c r="O5567" s="1">
        <v>-71.366472463626593</v>
      </c>
      <c r="Q5567" s="1" t="s">
        <v>6808</v>
      </c>
      <c r="R5567" s="1" t="s">
        <v>22</v>
      </c>
    </row>
    <row r="5568" spans="1:18" x14ac:dyDescent="0.3">
      <c r="A5568" s="1" t="s">
        <v>5978</v>
      </c>
      <c r="B5568" s="1" t="s">
        <v>8398</v>
      </c>
      <c r="C5568" s="1" t="s">
        <v>6806</v>
      </c>
      <c r="D5568" s="1">
        <v>156.85</v>
      </c>
      <c r="E5568" s="1" t="s">
        <v>6836</v>
      </c>
      <c r="F5568" s="1">
        <v>29</v>
      </c>
      <c r="G5568" s="1" t="str">
        <f t="shared" si="208"/>
        <v>29/68</v>
      </c>
      <c r="H5568" s="1">
        <v>2300</v>
      </c>
      <c r="I5568" s="1">
        <v>82</v>
      </c>
      <c r="J5568" s="1">
        <v>98</v>
      </c>
      <c r="K5568" s="1" t="s">
        <v>56</v>
      </c>
      <c r="L5568" s="1" t="s">
        <v>2516</v>
      </c>
      <c r="M5568" s="1">
        <v>2013</v>
      </c>
      <c r="N5568" s="1">
        <v>46.166917238769997</v>
      </c>
      <c r="O5568" s="1">
        <v>-71.388498222655898</v>
      </c>
      <c r="Q5568" s="1" t="s">
        <v>6808</v>
      </c>
      <c r="R5568" s="1" t="s">
        <v>22</v>
      </c>
    </row>
    <row r="5569" spans="1:18" x14ac:dyDescent="0.3">
      <c r="A5569" s="1" t="s">
        <v>5978</v>
      </c>
      <c r="B5569" s="1" t="s">
        <v>8398</v>
      </c>
      <c r="C5569" s="1" t="s">
        <v>6806</v>
      </c>
      <c r="D5569" s="1">
        <v>156.85</v>
      </c>
      <c r="E5569" s="1" t="s">
        <v>6837</v>
      </c>
      <c r="F5569" s="1">
        <v>30</v>
      </c>
      <c r="G5569" s="1" t="str">
        <f t="shared" si="208"/>
        <v>30/68</v>
      </c>
      <c r="H5569" s="1">
        <v>2300</v>
      </c>
      <c r="I5569" s="1">
        <v>82</v>
      </c>
      <c r="J5569" s="1">
        <v>98</v>
      </c>
      <c r="K5569" s="1" t="s">
        <v>56</v>
      </c>
      <c r="L5569" s="1" t="s">
        <v>2516</v>
      </c>
      <c r="M5569" s="1">
        <v>2013</v>
      </c>
      <c r="N5569" s="1">
        <v>46.170685556559903</v>
      </c>
      <c r="O5569" s="1">
        <v>-71.388050611478803</v>
      </c>
      <c r="Q5569" s="1" t="s">
        <v>6808</v>
      </c>
      <c r="R5569" s="1" t="s">
        <v>22</v>
      </c>
    </row>
    <row r="5570" spans="1:18" x14ac:dyDescent="0.3">
      <c r="A5570" s="1" t="s">
        <v>5978</v>
      </c>
      <c r="B5570" s="1" t="s">
        <v>8398</v>
      </c>
      <c r="C5570" s="1" t="s">
        <v>6806</v>
      </c>
      <c r="D5570" s="1">
        <v>156.85</v>
      </c>
      <c r="E5570" s="1" t="s">
        <v>6838</v>
      </c>
      <c r="F5570" s="1">
        <v>31</v>
      </c>
      <c r="G5570" s="1" t="str">
        <f t="shared" si="208"/>
        <v>31/68</v>
      </c>
      <c r="H5570" s="1">
        <v>2300</v>
      </c>
      <c r="I5570" s="1">
        <v>82</v>
      </c>
      <c r="J5570" s="1">
        <v>98</v>
      </c>
      <c r="K5570" s="1" t="s">
        <v>56</v>
      </c>
      <c r="L5570" s="1" t="s">
        <v>2516</v>
      </c>
      <c r="M5570" s="1">
        <v>2013</v>
      </c>
      <c r="N5570" s="1">
        <v>46.169322108756198</v>
      </c>
      <c r="O5570" s="1">
        <v>-71.393028934968498</v>
      </c>
      <c r="Q5570" s="1" t="s">
        <v>6808</v>
      </c>
      <c r="R5570" s="1" t="s">
        <v>22</v>
      </c>
    </row>
    <row r="5571" spans="1:18" x14ac:dyDescent="0.3">
      <c r="A5571" s="1" t="s">
        <v>5978</v>
      </c>
      <c r="B5571" s="1" t="s">
        <v>8398</v>
      </c>
      <c r="C5571" s="1" t="s">
        <v>6806</v>
      </c>
      <c r="D5571" s="1">
        <v>156.85</v>
      </c>
      <c r="E5571" s="1" t="s">
        <v>6839</v>
      </c>
      <c r="F5571" s="1">
        <v>32</v>
      </c>
      <c r="G5571" s="1" t="str">
        <f t="shared" si="208"/>
        <v>32/68</v>
      </c>
      <c r="H5571" s="1">
        <v>2300</v>
      </c>
      <c r="I5571" s="1">
        <v>82</v>
      </c>
      <c r="J5571" s="1">
        <v>98</v>
      </c>
      <c r="K5571" s="1" t="s">
        <v>56</v>
      </c>
      <c r="L5571" s="1" t="s">
        <v>2516</v>
      </c>
      <c r="M5571" s="1">
        <v>2013</v>
      </c>
      <c r="N5571" s="1">
        <v>46.172992853741398</v>
      </c>
      <c r="O5571" s="1">
        <v>-71.401450802070798</v>
      </c>
      <c r="Q5571" s="1" t="s">
        <v>6808</v>
      </c>
      <c r="R5571" s="1" t="s">
        <v>22</v>
      </c>
    </row>
    <row r="5572" spans="1:18" x14ac:dyDescent="0.3">
      <c r="A5572" s="1" t="s">
        <v>5978</v>
      </c>
      <c r="B5572" s="1" t="s">
        <v>8398</v>
      </c>
      <c r="C5572" s="1" t="s">
        <v>6806</v>
      </c>
      <c r="D5572" s="1">
        <v>156.85</v>
      </c>
      <c r="E5572" s="1" t="s">
        <v>6840</v>
      </c>
      <c r="F5572" s="1">
        <v>33</v>
      </c>
      <c r="G5572" s="1" t="str">
        <f t="shared" ref="G5572:G5603" si="209">F5572&amp;"/"&amp;68</f>
        <v>33/68</v>
      </c>
      <c r="H5572" s="1">
        <v>2300</v>
      </c>
      <c r="I5572" s="1">
        <v>82</v>
      </c>
      <c r="J5572" s="1">
        <v>98</v>
      </c>
      <c r="K5572" s="1" t="s">
        <v>56</v>
      </c>
      <c r="L5572" s="1" t="s">
        <v>2516</v>
      </c>
      <c r="M5572" s="1">
        <v>2013</v>
      </c>
      <c r="N5572" s="1">
        <v>46.177540332253002</v>
      </c>
      <c r="O5572" s="1">
        <v>-71.4002126315157</v>
      </c>
      <c r="Q5572" s="1" t="s">
        <v>6808</v>
      </c>
      <c r="R5572" s="1" t="s">
        <v>22</v>
      </c>
    </row>
    <row r="5573" spans="1:18" x14ac:dyDescent="0.3">
      <c r="A5573" s="1" t="s">
        <v>5978</v>
      </c>
      <c r="B5573" s="1" t="s">
        <v>8398</v>
      </c>
      <c r="C5573" s="1" t="s">
        <v>6806</v>
      </c>
      <c r="D5573" s="1">
        <v>156.85</v>
      </c>
      <c r="E5573" s="1" t="s">
        <v>6841</v>
      </c>
      <c r="F5573" s="1">
        <v>34</v>
      </c>
      <c r="G5573" s="1" t="str">
        <f t="shared" si="209"/>
        <v>34/68</v>
      </c>
      <c r="H5573" s="1">
        <v>2300</v>
      </c>
      <c r="I5573" s="1">
        <v>82</v>
      </c>
      <c r="J5573" s="1">
        <v>98</v>
      </c>
      <c r="K5573" s="1" t="s">
        <v>56</v>
      </c>
      <c r="L5573" s="1" t="s">
        <v>2516</v>
      </c>
      <c r="M5573" s="1">
        <v>2013</v>
      </c>
      <c r="N5573" s="1">
        <v>46.178995512355101</v>
      </c>
      <c r="O5573" s="1">
        <v>-71.406238798618801</v>
      </c>
      <c r="Q5573" s="1" t="s">
        <v>6808</v>
      </c>
      <c r="R5573" s="1" t="s">
        <v>22</v>
      </c>
    </row>
    <row r="5574" spans="1:18" x14ac:dyDescent="0.3">
      <c r="A5574" s="1" t="s">
        <v>5978</v>
      </c>
      <c r="B5574" s="1" t="s">
        <v>8398</v>
      </c>
      <c r="C5574" s="1" t="s">
        <v>6806</v>
      </c>
      <c r="D5574" s="1">
        <v>156.85</v>
      </c>
      <c r="E5574" s="1" t="s">
        <v>6842</v>
      </c>
      <c r="F5574" s="1">
        <v>35</v>
      </c>
      <c r="G5574" s="1" t="str">
        <f t="shared" si="209"/>
        <v>35/68</v>
      </c>
      <c r="H5574" s="1">
        <v>2300</v>
      </c>
      <c r="I5574" s="1">
        <v>82</v>
      </c>
      <c r="J5574" s="1">
        <v>98</v>
      </c>
      <c r="K5574" s="1" t="s">
        <v>56</v>
      </c>
      <c r="L5574" s="1" t="s">
        <v>2516</v>
      </c>
      <c r="M5574" s="1">
        <v>2013</v>
      </c>
      <c r="N5574" s="1">
        <v>46.187985231069199</v>
      </c>
      <c r="O5574" s="1">
        <v>-71.407179831000605</v>
      </c>
      <c r="Q5574" s="1" t="s">
        <v>6808</v>
      </c>
      <c r="R5574" s="1" t="s">
        <v>22</v>
      </c>
    </row>
    <row r="5575" spans="1:18" x14ac:dyDescent="0.3">
      <c r="A5575" s="1" t="s">
        <v>5978</v>
      </c>
      <c r="B5575" s="1" t="s">
        <v>8398</v>
      </c>
      <c r="C5575" s="1" t="s">
        <v>6806</v>
      </c>
      <c r="D5575" s="1">
        <v>156.85</v>
      </c>
      <c r="E5575" s="1" t="s">
        <v>6843</v>
      </c>
      <c r="F5575" s="1">
        <v>36</v>
      </c>
      <c r="G5575" s="1" t="str">
        <f t="shared" si="209"/>
        <v>36/68</v>
      </c>
      <c r="H5575" s="1">
        <v>2300</v>
      </c>
      <c r="I5575" s="1">
        <v>82</v>
      </c>
      <c r="J5575" s="1">
        <v>98</v>
      </c>
      <c r="K5575" s="1" t="s">
        <v>56</v>
      </c>
      <c r="L5575" s="1" t="s">
        <v>2516</v>
      </c>
      <c r="M5575" s="1">
        <v>2013</v>
      </c>
      <c r="N5575" s="1">
        <v>46.191908522815901</v>
      </c>
      <c r="O5575" s="1">
        <v>-71.404906444081107</v>
      </c>
      <c r="Q5575" s="1" t="s">
        <v>6808</v>
      </c>
      <c r="R5575" s="1" t="s">
        <v>22</v>
      </c>
    </row>
    <row r="5576" spans="1:18" x14ac:dyDescent="0.3">
      <c r="A5576" s="1" t="s">
        <v>5978</v>
      </c>
      <c r="B5576" s="1" t="s">
        <v>8398</v>
      </c>
      <c r="C5576" s="1" t="s">
        <v>6806</v>
      </c>
      <c r="D5576" s="1">
        <v>156.85</v>
      </c>
      <c r="E5576" s="1" t="s">
        <v>6844</v>
      </c>
      <c r="F5576" s="1">
        <v>37</v>
      </c>
      <c r="G5576" s="1" t="str">
        <f t="shared" si="209"/>
        <v>37/68</v>
      </c>
      <c r="H5576" s="1">
        <v>2300</v>
      </c>
      <c r="I5576" s="1">
        <v>82</v>
      </c>
      <c r="J5576" s="1">
        <v>98</v>
      </c>
      <c r="K5576" s="1" t="s">
        <v>56</v>
      </c>
      <c r="L5576" s="1" t="s">
        <v>2516</v>
      </c>
      <c r="M5576" s="1">
        <v>2013</v>
      </c>
      <c r="N5576" s="1">
        <v>46.1900158270874</v>
      </c>
      <c r="O5576" s="1">
        <v>-71.411374567953899</v>
      </c>
      <c r="Q5576" s="1" t="s">
        <v>6808</v>
      </c>
      <c r="R5576" s="1" t="s">
        <v>22</v>
      </c>
    </row>
    <row r="5577" spans="1:18" x14ac:dyDescent="0.3">
      <c r="A5577" s="1" t="s">
        <v>5978</v>
      </c>
      <c r="B5577" s="1" t="s">
        <v>8398</v>
      </c>
      <c r="C5577" s="1" t="s">
        <v>6806</v>
      </c>
      <c r="D5577" s="1">
        <v>156.85</v>
      </c>
      <c r="E5577" s="1" t="s">
        <v>6845</v>
      </c>
      <c r="F5577" s="1">
        <v>38</v>
      </c>
      <c r="G5577" s="1" t="str">
        <f t="shared" si="209"/>
        <v>38/68</v>
      </c>
      <c r="H5577" s="1">
        <v>2300</v>
      </c>
      <c r="I5577" s="1">
        <v>82</v>
      </c>
      <c r="J5577" s="1">
        <v>98</v>
      </c>
      <c r="K5577" s="1" t="s">
        <v>56</v>
      </c>
      <c r="L5577" s="1" t="s">
        <v>2516</v>
      </c>
      <c r="M5577" s="1">
        <v>2013</v>
      </c>
      <c r="N5577" s="1">
        <v>46.194957891553599</v>
      </c>
      <c r="O5577" s="1">
        <v>-71.406425858369005</v>
      </c>
      <c r="Q5577" s="1" t="s">
        <v>6808</v>
      </c>
      <c r="R5577" s="1" t="s">
        <v>22</v>
      </c>
    </row>
    <row r="5578" spans="1:18" x14ac:dyDescent="0.3">
      <c r="A5578" s="1" t="s">
        <v>5978</v>
      </c>
      <c r="B5578" s="1" t="s">
        <v>8398</v>
      </c>
      <c r="C5578" s="1" t="s">
        <v>6806</v>
      </c>
      <c r="D5578" s="1">
        <v>156.85</v>
      </c>
      <c r="E5578" s="1" t="s">
        <v>6846</v>
      </c>
      <c r="F5578" s="1">
        <v>39</v>
      </c>
      <c r="G5578" s="1" t="str">
        <f t="shared" si="209"/>
        <v>39/68</v>
      </c>
      <c r="H5578" s="1">
        <v>2300</v>
      </c>
      <c r="I5578" s="1">
        <v>82</v>
      </c>
      <c r="J5578" s="1">
        <v>98</v>
      </c>
      <c r="K5578" s="1" t="s">
        <v>56</v>
      </c>
      <c r="L5578" s="1" t="s">
        <v>2516</v>
      </c>
      <c r="M5578" s="1">
        <v>2013</v>
      </c>
      <c r="N5578" s="1">
        <v>46.193409081781802</v>
      </c>
      <c r="O5578" s="1">
        <v>-71.410874076574999</v>
      </c>
      <c r="Q5578" s="1" t="s">
        <v>6808</v>
      </c>
      <c r="R5578" s="1" t="s">
        <v>22</v>
      </c>
    </row>
    <row r="5579" spans="1:18" x14ac:dyDescent="0.3">
      <c r="A5579" s="1" t="s">
        <v>5978</v>
      </c>
      <c r="B5579" s="1" t="s">
        <v>8398</v>
      </c>
      <c r="C5579" s="1" t="s">
        <v>6806</v>
      </c>
      <c r="D5579" s="1">
        <v>156.85</v>
      </c>
      <c r="E5579" s="1" t="s">
        <v>6847</v>
      </c>
      <c r="F5579" s="1">
        <v>40</v>
      </c>
      <c r="G5579" s="1" t="str">
        <f t="shared" si="209"/>
        <v>40/68</v>
      </c>
      <c r="H5579" s="1">
        <v>2300</v>
      </c>
      <c r="I5579" s="1">
        <v>82</v>
      </c>
      <c r="J5579" s="1">
        <v>98</v>
      </c>
      <c r="K5579" s="1" t="s">
        <v>56</v>
      </c>
      <c r="L5579" s="1" t="s">
        <v>2516</v>
      </c>
      <c r="M5579" s="1">
        <v>2013</v>
      </c>
      <c r="N5579" s="1">
        <v>46.1963296014994</v>
      </c>
      <c r="O5579" s="1">
        <v>-71.413086193719593</v>
      </c>
      <c r="Q5579" s="1" t="s">
        <v>6808</v>
      </c>
      <c r="R5579" s="1" t="s">
        <v>22</v>
      </c>
    </row>
    <row r="5580" spans="1:18" x14ac:dyDescent="0.3">
      <c r="A5580" s="1" t="s">
        <v>5978</v>
      </c>
      <c r="B5580" s="1" t="s">
        <v>8398</v>
      </c>
      <c r="C5580" s="1" t="s">
        <v>6806</v>
      </c>
      <c r="D5580" s="1">
        <v>156.85</v>
      </c>
      <c r="E5580" s="1" t="s">
        <v>6848</v>
      </c>
      <c r="F5580" s="1">
        <v>41</v>
      </c>
      <c r="G5580" s="1" t="str">
        <f t="shared" si="209"/>
        <v>41/68</v>
      </c>
      <c r="H5580" s="1">
        <v>2300</v>
      </c>
      <c r="I5580" s="1">
        <v>82</v>
      </c>
      <c r="J5580" s="1">
        <v>98</v>
      </c>
      <c r="K5580" s="1" t="s">
        <v>56</v>
      </c>
      <c r="L5580" s="1" t="s">
        <v>2516</v>
      </c>
      <c r="M5580" s="1">
        <v>2013</v>
      </c>
      <c r="N5580" s="1">
        <v>46.198095289379197</v>
      </c>
      <c r="O5580" s="1">
        <v>-71.419057880029797</v>
      </c>
      <c r="Q5580" s="1" t="s">
        <v>6808</v>
      </c>
      <c r="R5580" s="1" t="s">
        <v>22</v>
      </c>
    </row>
    <row r="5581" spans="1:18" x14ac:dyDescent="0.3">
      <c r="A5581" s="1" t="s">
        <v>5978</v>
      </c>
      <c r="B5581" s="1" t="s">
        <v>8398</v>
      </c>
      <c r="C5581" s="1" t="s">
        <v>6806</v>
      </c>
      <c r="D5581" s="1">
        <v>156.85</v>
      </c>
      <c r="E5581" s="1" t="s">
        <v>6849</v>
      </c>
      <c r="F5581" s="1">
        <v>42</v>
      </c>
      <c r="G5581" s="1" t="str">
        <f t="shared" si="209"/>
        <v>42/68</v>
      </c>
      <c r="H5581" s="1">
        <v>2300</v>
      </c>
      <c r="I5581" s="1">
        <v>82</v>
      </c>
      <c r="J5581" s="1">
        <v>98</v>
      </c>
      <c r="K5581" s="1" t="s">
        <v>56</v>
      </c>
      <c r="L5581" s="1" t="s">
        <v>2516</v>
      </c>
      <c r="M5581" s="1">
        <v>2013</v>
      </c>
      <c r="N5581" s="1">
        <v>46.201062029977301</v>
      </c>
      <c r="O5581" s="1">
        <v>-71.412795722553298</v>
      </c>
      <c r="Q5581" s="1" t="s">
        <v>6808</v>
      </c>
      <c r="R5581" s="1" t="s">
        <v>22</v>
      </c>
    </row>
    <row r="5582" spans="1:18" x14ac:dyDescent="0.3">
      <c r="A5582" s="1" t="s">
        <v>5978</v>
      </c>
      <c r="B5582" s="1" t="s">
        <v>8398</v>
      </c>
      <c r="C5582" s="1" t="s">
        <v>6806</v>
      </c>
      <c r="D5582" s="1">
        <v>156.85</v>
      </c>
      <c r="E5582" s="1" t="s">
        <v>6850</v>
      </c>
      <c r="F5582" s="1">
        <v>43</v>
      </c>
      <c r="G5582" s="1" t="str">
        <f t="shared" si="209"/>
        <v>43/68</v>
      </c>
      <c r="H5582" s="1">
        <v>2300</v>
      </c>
      <c r="I5582" s="1">
        <v>82</v>
      </c>
      <c r="J5582" s="1">
        <v>98</v>
      </c>
      <c r="K5582" s="1" t="s">
        <v>56</v>
      </c>
      <c r="L5582" s="1" t="s">
        <v>2516</v>
      </c>
      <c r="M5582" s="1">
        <v>2013</v>
      </c>
      <c r="N5582" s="1">
        <v>46.1989061005427</v>
      </c>
      <c r="O5582" s="1">
        <v>-71.408965281639496</v>
      </c>
      <c r="Q5582" s="1" t="s">
        <v>6808</v>
      </c>
      <c r="R5582" s="1" t="s">
        <v>22</v>
      </c>
    </row>
    <row r="5583" spans="1:18" x14ac:dyDescent="0.3">
      <c r="A5583" s="1" t="s">
        <v>5978</v>
      </c>
      <c r="B5583" s="1" t="s">
        <v>8398</v>
      </c>
      <c r="C5583" s="1" t="s">
        <v>6806</v>
      </c>
      <c r="D5583" s="1">
        <v>156.85</v>
      </c>
      <c r="E5583" s="1" t="s">
        <v>6851</v>
      </c>
      <c r="F5583" s="1">
        <v>44</v>
      </c>
      <c r="G5583" s="1" t="str">
        <f t="shared" si="209"/>
        <v>44/68</v>
      </c>
      <c r="H5583" s="1">
        <v>2300</v>
      </c>
      <c r="I5583" s="1">
        <v>82</v>
      </c>
      <c r="J5583" s="1">
        <v>98</v>
      </c>
      <c r="K5583" s="1" t="s">
        <v>56</v>
      </c>
      <c r="L5583" s="1" t="s">
        <v>2516</v>
      </c>
      <c r="M5583" s="1">
        <v>2013</v>
      </c>
      <c r="N5583" s="1">
        <v>46.202484947294501</v>
      </c>
      <c r="O5583" s="1">
        <v>-71.408412097651606</v>
      </c>
      <c r="Q5583" s="1" t="s">
        <v>6808</v>
      </c>
      <c r="R5583" s="1" t="s">
        <v>22</v>
      </c>
    </row>
    <row r="5584" spans="1:18" x14ac:dyDescent="0.3">
      <c r="A5584" s="1" t="s">
        <v>5978</v>
      </c>
      <c r="B5584" s="1" t="s">
        <v>8398</v>
      </c>
      <c r="C5584" s="1" t="s">
        <v>6806</v>
      </c>
      <c r="D5584" s="1">
        <v>156.85</v>
      </c>
      <c r="E5584" s="1" t="s">
        <v>6852</v>
      </c>
      <c r="F5584" s="1">
        <v>45</v>
      </c>
      <c r="G5584" s="1" t="str">
        <f t="shared" si="209"/>
        <v>45/68</v>
      </c>
      <c r="H5584" s="1">
        <v>2300</v>
      </c>
      <c r="I5584" s="1">
        <v>82</v>
      </c>
      <c r="J5584" s="1">
        <v>98</v>
      </c>
      <c r="K5584" s="1" t="s">
        <v>56</v>
      </c>
      <c r="L5584" s="1" t="s">
        <v>2516</v>
      </c>
      <c r="M5584" s="1">
        <v>2013</v>
      </c>
      <c r="N5584" s="1">
        <v>46.206047946828001</v>
      </c>
      <c r="O5584" s="1">
        <v>-71.408283779856106</v>
      </c>
      <c r="Q5584" s="1" t="s">
        <v>6808</v>
      </c>
      <c r="R5584" s="1" t="s">
        <v>22</v>
      </c>
    </row>
    <row r="5585" spans="1:18" x14ac:dyDescent="0.3">
      <c r="A5585" s="1" t="s">
        <v>5978</v>
      </c>
      <c r="B5585" s="1" t="s">
        <v>8398</v>
      </c>
      <c r="C5585" s="1" t="s">
        <v>6806</v>
      </c>
      <c r="D5585" s="1">
        <v>156.85</v>
      </c>
      <c r="E5585" s="1" t="s">
        <v>6853</v>
      </c>
      <c r="F5585" s="1">
        <v>46</v>
      </c>
      <c r="G5585" s="1" t="str">
        <f t="shared" si="209"/>
        <v>46/68</v>
      </c>
      <c r="H5585" s="1">
        <v>2300</v>
      </c>
      <c r="I5585" s="1">
        <v>82</v>
      </c>
      <c r="J5585" s="1">
        <v>98</v>
      </c>
      <c r="K5585" s="1" t="s">
        <v>56</v>
      </c>
      <c r="L5585" s="1" t="s">
        <v>2516</v>
      </c>
      <c r="M5585" s="1">
        <v>2013</v>
      </c>
      <c r="N5585" s="1">
        <v>46.208962586191497</v>
      </c>
      <c r="O5585" s="1">
        <v>-71.405278993695305</v>
      </c>
      <c r="Q5585" s="1" t="s">
        <v>6808</v>
      </c>
      <c r="R5585" s="1" t="s">
        <v>22</v>
      </c>
    </row>
    <row r="5586" spans="1:18" x14ac:dyDescent="0.3">
      <c r="A5586" s="1" t="s">
        <v>5978</v>
      </c>
      <c r="B5586" s="1" t="s">
        <v>8398</v>
      </c>
      <c r="C5586" s="1" t="s">
        <v>6806</v>
      </c>
      <c r="D5586" s="1">
        <v>156.85</v>
      </c>
      <c r="E5586" s="1" t="s">
        <v>6854</v>
      </c>
      <c r="F5586" s="1">
        <v>47</v>
      </c>
      <c r="G5586" s="1" t="str">
        <f t="shared" si="209"/>
        <v>47/68</v>
      </c>
      <c r="H5586" s="1">
        <v>2300</v>
      </c>
      <c r="I5586" s="1">
        <v>82</v>
      </c>
      <c r="J5586" s="1">
        <v>98</v>
      </c>
      <c r="K5586" s="1" t="s">
        <v>56</v>
      </c>
      <c r="L5586" s="1" t="s">
        <v>2516</v>
      </c>
      <c r="M5586" s="1">
        <v>2013</v>
      </c>
      <c r="N5586" s="1">
        <v>46.213499407610698</v>
      </c>
      <c r="O5586" s="1">
        <v>-71.286320612168794</v>
      </c>
      <c r="Q5586" s="1" t="s">
        <v>6808</v>
      </c>
      <c r="R5586" s="1" t="s">
        <v>22</v>
      </c>
    </row>
    <row r="5587" spans="1:18" x14ac:dyDescent="0.3">
      <c r="A5587" s="1" t="s">
        <v>5978</v>
      </c>
      <c r="B5587" s="1" t="s">
        <v>8398</v>
      </c>
      <c r="C5587" s="1" t="s">
        <v>6806</v>
      </c>
      <c r="D5587" s="1">
        <v>156.85</v>
      </c>
      <c r="E5587" s="1" t="s">
        <v>6855</v>
      </c>
      <c r="F5587" s="1">
        <v>48</v>
      </c>
      <c r="G5587" s="1" t="str">
        <f t="shared" si="209"/>
        <v>48/68</v>
      </c>
      <c r="H5587" s="1">
        <v>2300</v>
      </c>
      <c r="I5587" s="1">
        <v>82</v>
      </c>
      <c r="J5587" s="1">
        <v>98</v>
      </c>
      <c r="K5587" s="1" t="s">
        <v>56</v>
      </c>
      <c r="L5587" s="1" t="s">
        <v>2516</v>
      </c>
      <c r="M5587" s="1">
        <v>2013</v>
      </c>
      <c r="N5587" s="1">
        <v>46.209685150086997</v>
      </c>
      <c r="O5587" s="1">
        <v>-71.288909940203297</v>
      </c>
      <c r="Q5587" s="1" t="s">
        <v>6808</v>
      </c>
      <c r="R5587" s="1" t="s">
        <v>22</v>
      </c>
    </row>
    <row r="5588" spans="1:18" x14ac:dyDescent="0.3">
      <c r="A5588" s="1" t="s">
        <v>5978</v>
      </c>
      <c r="B5588" s="1" t="s">
        <v>8398</v>
      </c>
      <c r="C5588" s="1" t="s">
        <v>6806</v>
      </c>
      <c r="D5588" s="1">
        <v>156.85</v>
      </c>
      <c r="E5588" s="1" t="s">
        <v>6856</v>
      </c>
      <c r="F5588" s="1">
        <v>49</v>
      </c>
      <c r="G5588" s="1" t="str">
        <f t="shared" si="209"/>
        <v>49/68</v>
      </c>
      <c r="H5588" s="1">
        <v>2300</v>
      </c>
      <c r="I5588" s="1">
        <v>82</v>
      </c>
      <c r="J5588" s="1">
        <v>98</v>
      </c>
      <c r="K5588" s="1" t="s">
        <v>56</v>
      </c>
      <c r="L5588" s="1" t="s">
        <v>2516</v>
      </c>
      <c r="M5588" s="1">
        <v>2013</v>
      </c>
      <c r="N5588" s="1">
        <v>46.209800408835903</v>
      </c>
      <c r="O5588" s="1">
        <v>-71.295697166948202</v>
      </c>
      <c r="Q5588" s="1" t="s">
        <v>6808</v>
      </c>
      <c r="R5588" s="1" t="s">
        <v>22</v>
      </c>
    </row>
    <row r="5589" spans="1:18" x14ac:dyDescent="0.3">
      <c r="A5589" s="1" t="s">
        <v>5978</v>
      </c>
      <c r="B5589" s="1" t="s">
        <v>8398</v>
      </c>
      <c r="C5589" s="1" t="s">
        <v>6806</v>
      </c>
      <c r="D5589" s="1">
        <v>156.85</v>
      </c>
      <c r="E5589" s="1" t="s">
        <v>6857</v>
      </c>
      <c r="F5589" s="1">
        <v>50</v>
      </c>
      <c r="G5589" s="1" t="str">
        <f t="shared" si="209"/>
        <v>50/68</v>
      </c>
      <c r="H5589" s="1">
        <v>2300</v>
      </c>
      <c r="I5589" s="1">
        <v>82</v>
      </c>
      <c r="J5589" s="1">
        <v>98</v>
      </c>
      <c r="K5589" s="1" t="s">
        <v>56</v>
      </c>
      <c r="L5589" s="1" t="s">
        <v>2516</v>
      </c>
      <c r="M5589" s="1">
        <v>2013</v>
      </c>
      <c r="N5589" s="1">
        <v>46.204286591530902</v>
      </c>
      <c r="O5589" s="1">
        <v>-71.285659902457994</v>
      </c>
      <c r="Q5589" s="1" t="s">
        <v>6808</v>
      </c>
      <c r="R5589" s="1" t="s">
        <v>22</v>
      </c>
    </row>
    <row r="5590" spans="1:18" x14ac:dyDescent="0.3">
      <c r="A5590" s="1" t="s">
        <v>5978</v>
      </c>
      <c r="B5590" s="1" t="s">
        <v>8398</v>
      </c>
      <c r="C5590" s="1" t="s">
        <v>6806</v>
      </c>
      <c r="D5590" s="1">
        <v>156.85</v>
      </c>
      <c r="E5590" s="1" t="s">
        <v>6858</v>
      </c>
      <c r="F5590" s="1">
        <v>51</v>
      </c>
      <c r="G5590" s="1" t="str">
        <f t="shared" si="209"/>
        <v>51/68</v>
      </c>
      <c r="H5590" s="1">
        <v>2300</v>
      </c>
      <c r="I5590" s="1">
        <v>82</v>
      </c>
      <c r="J5590" s="1">
        <v>98</v>
      </c>
      <c r="K5590" s="1" t="s">
        <v>56</v>
      </c>
      <c r="L5590" s="1" t="s">
        <v>2516</v>
      </c>
      <c r="M5590" s="1">
        <v>2013</v>
      </c>
      <c r="N5590" s="1">
        <v>46.202157342407403</v>
      </c>
      <c r="O5590" s="1">
        <v>-71.2766049552704</v>
      </c>
      <c r="Q5590" s="1" t="s">
        <v>6808</v>
      </c>
      <c r="R5590" s="1" t="s">
        <v>22</v>
      </c>
    </row>
    <row r="5591" spans="1:18" x14ac:dyDescent="0.3">
      <c r="A5591" s="1" t="s">
        <v>5978</v>
      </c>
      <c r="B5591" s="1" t="s">
        <v>8398</v>
      </c>
      <c r="C5591" s="1" t="s">
        <v>6806</v>
      </c>
      <c r="D5591" s="1">
        <v>156.85</v>
      </c>
      <c r="E5591" s="1" t="s">
        <v>6859</v>
      </c>
      <c r="F5591" s="1">
        <v>52</v>
      </c>
      <c r="G5591" s="1" t="str">
        <f t="shared" si="209"/>
        <v>52/68</v>
      </c>
      <c r="H5591" s="1">
        <v>2300</v>
      </c>
      <c r="I5591" s="1">
        <v>82</v>
      </c>
      <c r="J5591" s="1">
        <v>98</v>
      </c>
      <c r="K5591" s="1" t="s">
        <v>56</v>
      </c>
      <c r="L5591" s="1" t="s">
        <v>2516</v>
      </c>
      <c r="M5591" s="1">
        <v>2013</v>
      </c>
      <c r="N5591" s="1">
        <v>46.199798825358499</v>
      </c>
      <c r="O5591" s="1">
        <v>-71.280524542006802</v>
      </c>
      <c r="Q5591" s="1" t="s">
        <v>6808</v>
      </c>
      <c r="R5591" s="1" t="s">
        <v>22</v>
      </c>
    </row>
    <row r="5592" spans="1:18" x14ac:dyDescent="0.3">
      <c r="A5592" s="1" t="s">
        <v>5978</v>
      </c>
      <c r="B5592" s="1" t="s">
        <v>8398</v>
      </c>
      <c r="C5592" s="1" t="s">
        <v>6806</v>
      </c>
      <c r="D5592" s="1">
        <v>156.85</v>
      </c>
      <c r="E5592" s="1" t="s">
        <v>6860</v>
      </c>
      <c r="F5592" s="1">
        <v>53</v>
      </c>
      <c r="G5592" s="1" t="str">
        <f t="shared" si="209"/>
        <v>53/68</v>
      </c>
      <c r="H5592" s="1">
        <v>2300</v>
      </c>
      <c r="I5592" s="1">
        <v>82</v>
      </c>
      <c r="J5592" s="1">
        <v>98</v>
      </c>
      <c r="K5592" s="1" t="s">
        <v>56</v>
      </c>
      <c r="L5592" s="1" t="s">
        <v>2516</v>
      </c>
      <c r="M5592" s="1">
        <v>2013</v>
      </c>
      <c r="N5592" s="1">
        <v>46.1974226132157</v>
      </c>
      <c r="O5592" s="1">
        <v>-71.283693801439696</v>
      </c>
      <c r="Q5592" s="1" t="s">
        <v>6808</v>
      </c>
      <c r="R5592" s="1" t="s">
        <v>22</v>
      </c>
    </row>
    <row r="5593" spans="1:18" x14ac:dyDescent="0.3">
      <c r="A5593" s="1" t="s">
        <v>5978</v>
      </c>
      <c r="B5593" s="1" t="s">
        <v>8398</v>
      </c>
      <c r="C5593" s="1" t="s">
        <v>6806</v>
      </c>
      <c r="D5593" s="1">
        <v>156.85</v>
      </c>
      <c r="E5593" s="1" t="s">
        <v>6861</v>
      </c>
      <c r="F5593" s="1">
        <v>54</v>
      </c>
      <c r="G5593" s="1" t="str">
        <f t="shared" si="209"/>
        <v>54/68</v>
      </c>
      <c r="H5593" s="1">
        <v>2300</v>
      </c>
      <c r="I5593" s="1">
        <v>82</v>
      </c>
      <c r="J5593" s="1">
        <v>98</v>
      </c>
      <c r="K5593" s="1" t="s">
        <v>56</v>
      </c>
      <c r="L5593" s="1" t="s">
        <v>2516</v>
      </c>
      <c r="M5593" s="1">
        <v>2013</v>
      </c>
      <c r="N5593" s="1">
        <v>46.195200102863502</v>
      </c>
      <c r="O5593" s="1">
        <v>-71.279489492363595</v>
      </c>
      <c r="Q5593" s="1" t="s">
        <v>6808</v>
      </c>
      <c r="R5593" s="1" t="s">
        <v>22</v>
      </c>
    </row>
    <row r="5594" spans="1:18" x14ac:dyDescent="0.3">
      <c r="A5594" s="1" t="s">
        <v>5978</v>
      </c>
      <c r="B5594" s="1" t="s">
        <v>8398</v>
      </c>
      <c r="C5594" s="1" t="s">
        <v>6806</v>
      </c>
      <c r="D5594" s="1">
        <v>156.85</v>
      </c>
      <c r="E5594" s="1" t="s">
        <v>6862</v>
      </c>
      <c r="F5594" s="1">
        <v>55</v>
      </c>
      <c r="G5594" s="1" t="str">
        <f t="shared" si="209"/>
        <v>55/68</v>
      </c>
      <c r="H5594" s="1">
        <v>2300</v>
      </c>
      <c r="I5594" s="1">
        <v>82</v>
      </c>
      <c r="J5594" s="1">
        <v>98</v>
      </c>
      <c r="K5594" s="1" t="s">
        <v>56</v>
      </c>
      <c r="L5594" s="1" t="s">
        <v>2516</v>
      </c>
      <c r="M5594" s="1">
        <v>2013</v>
      </c>
      <c r="N5594" s="1">
        <v>46.2009551743065</v>
      </c>
      <c r="O5594" s="1">
        <v>-71.270990066838294</v>
      </c>
      <c r="Q5594" s="1" t="s">
        <v>6808</v>
      </c>
      <c r="R5594" s="1" t="s">
        <v>22</v>
      </c>
    </row>
    <row r="5595" spans="1:18" x14ac:dyDescent="0.3">
      <c r="A5595" s="1" t="s">
        <v>5978</v>
      </c>
      <c r="B5595" s="1" t="s">
        <v>8398</v>
      </c>
      <c r="C5595" s="1" t="s">
        <v>6806</v>
      </c>
      <c r="D5595" s="1">
        <v>156.85</v>
      </c>
      <c r="E5595" s="1" t="s">
        <v>6863</v>
      </c>
      <c r="F5595" s="1">
        <v>56</v>
      </c>
      <c r="G5595" s="1" t="str">
        <f t="shared" si="209"/>
        <v>56/68</v>
      </c>
      <c r="H5595" s="1">
        <v>2300</v>
      </c>
      <c r="I5595" s="1">
        <v>82</v>
      </c>
      <c r="J5595" s="1">
        <v>98</v>
      </c>
      <c r="K5595" s="1" t="s">
        <v>56</v>
      </c>
      <c r="L5595" s="1" t="s">
        <v>2516</v>
      </c>
      <c r="M5595" s="1">
        <v>2013</v>
      </c>
      <c r="N5595" s="1">
        <v>46.196322146636099</v>
      </c>
      <c r="O5595" s="1">
        <v>-71.272647625636097</v>
      </c>
      <c r="Q5595" s="1" t="s">
        <v>6808</v>
      </c>
      <c r="R5595" s="1" t="s">
        <v>22</v>
      </c>
    </row>
    <row r="5596" spans="1:18" x14ac:dyDescent="0.3">
      <c r="A5596" s="1" t="s">
        <v>5978</v>
      </c>
      <c r="B5596" s="1" t="s">
        <v>8398</v>
      </c>
      <c r="C5596" s="1" t="s">
        <v>6806</v>
      </c>
      <c r="D5596" s="1">
        <v>156.85</v>
      </c>
      <c r="E5596" s="1" t="s">
        <v>6864</v>
      </c>
      <c r="F5596" s="1">
        <v>57</v>
      </c>
      <c r="G5596" s="1" t="str">
        <f t="shared" si="209"/>
        <v>57/68</v>
      </c>
      <c r="H5596" s="1">
        <v>2300</v>
      </c>
      <c r="I5596" s="1">
        <v>82</v>
      </c>
      <c r="J5596" s="1">
        <v>98</v>
      </c>
      <c r="K5596" s="1" t="s">
        <v>56</v>
      </c>
      <c r="L5596" s="1" t="s">
        <v>2516</v>
      </c>
      <c r="M5596" s="1">
        <v>2013</v>
      </c>
      <c r="N5596" s="1">
        <v>46.200464231584398</v>
      </c>
      <c r="O5596" s="1">
        <v>-71.423713654403599</v>
      </c>
      <c r="Q5596" s="1" t="s">
        <v>6808</v>
      </c>
      <c r="R5596" s="1" t="s">
        <v>22</v>
      </c>
    </row>
    <row r="5597" spans="1:18" x14ac:dyDescent="0.3">
      <c r="A5597" s="1" t="s">
        <v>5978</v>
      </c>
      <c r="B5597" s="1" t="s">
        <v>8398</v>
      </c>
      <c r="C5597" s="1" t="s">
        <v>6806</v>
      </c>
      <c r="D5597" s="1">
        <v>156.85</v>
      </c>
      <c r="E5597" s="1" t="s">
        <v>6865</v>
      </c>
      <c r="F5597" s="1">
        <v>58</v>
      </c>
      <c r="G5597" s="1" t="str">
        <f t="shared" si="209"/>
        <v>58/68</v>
      </c>
      <c r="H5597" s="1">
        <v>2300</v>
      </c>
      <c r="I5597" s="1">
        <v>82</v>
      </c>
      <c r="J5597" s="1">
        <v>98</v>
      </c>
      <c r="K5597" s="1" t="s">
        <v>56</v>
      </c>
      <c r="L5597" s="1" t="s">
        <v>2516</v>
      </c>
      <c r="M5597" s="1">
        <v>2013</v>
      </c>
      <c r="N5597" s="1">
        <v>46.135193729584898</v>
      </c>
      <c r="O5597" s="1">
        <v>-71.335902559106302</v>
      </c>
      <c r="Q5597" s="1" t="s">
        <v>6808</v>
      </c>
      <c r="R5597" s="1" t="s">
        <v>22</v>
      </c>
    </row>
    <row r="5598" spans="1:18" x14ac:dyDescent="0.3">
      <c r="A5598" s="1" t="s">
        <v>5978</v>
      </c>
      <c r="B5598" s="1" t="s">
        <v>8398</v>
      </c>
      <c r="C5598" s="1" t="s">
        <v>6806</v>
      </c>
      <c r="D5598" s="1">
        <v>156.85</v>
      </c>
      <c r="E5598" s="1" t="s">
        <v>6866</v>
      </c>
      <c r="F5598" s="1">
        <v>59</v>
      </c>
      <c r="G5598" s="1" t="str">
        <f t="shared" si="209"/>
        <v>59/68</v>
      </c>
      <c r="H5598" s="1">
        <v>2300</v>
      </c>
      <c r="I5598" s="1">
        <v>82</v>
      </c>
      <c r="J5598" s="1">
        <v>98</v>
      </c>
      <c r="K5598" s="1" t="s">
        <v>56</v>
      </c>
      <c r="L5598" s="1" t="s">
        <v>2516</v>
      </c>
      <c r="M5598" s="1">
        <v>2013</v>
      </c>
      <c r="N5598" s="1">
        <v>46.131559454013797</v>
      </c>
      <c r="O5598" s="1">
        <v>-71.330875072358694</v>
      </c>
      <c r="Q5598" s="1" t="s">
        <v>6808</v>
      </c>
      <c r="R5598" s="1" t="s">
        <v>22</v>
      </c>
    </row>
    <row r="5599" spans="1:18" x14ac:dyDescent="0.3">
      <c r="A5599" s="1" t="s">
        <v>5978</v>
      </c>
      <c r="B5599" s="1" t="s">
        <v>8398</v>
      </c>
      <c r="C5599" s="1" t="s">
        <v>7146</v>
      </c>
      <c r="D5599" s="1">
        <v>156.85</v>
      </c>
      <c r="E5599" s="1" t="s">
        <v>7147</v>
      </c>
      <c r="F5599" s="1">
        <v>60</v>
      </c>
      <c r="G5599" s="1" t="str">
        <f t="shared" si="209"/>
        <v>60/68</v>
      </c>
      <c r="H5599" s="1">
        <v>2350</v>
      </c>
      <c r="I5599" s="1">
        <v>92</v>
      </c>
      <c r="J5599" s="1">
        <v>85</v>
      </c>
      <c r="K5599" s="1" t="s">
        <v>56</v>
      </c>
      <c r="L5599" s="1" t="s">
        <v>2303</v>
      </c>
      <c r="M5599" s="1">
        <v>2014</v>
      </c>
      <c r="N5599" s="1">
        <v>48.053615000000001</v>
      </c>
      <c r="O5599" s="1">
        <v>-67.500660999999994</v>
      </c>
      <c r="Q5599" s="1" t="s">
        <v>6808</v>
      </c>
      <c r="R5599" s="1" t="s">
        <v>22</v>
      </c>
    </row>
    <row r="5600" spans="1:18" x14ac:dyDescent="0.3">
      <c r="A5600" s="1" t="s">
        <v>5978</v>
      </c>
      <c r="B5600" s="1" t="s">
        <v>8398</v>
      </c>
      <c r="C5600" s="1" t="s">
        <v>7146</v>
      </c>
      <c r="D5600" s="1">
        <v>156.85</v>
      </c>
      <c r="E5600" s="1" t="s">
        <v>7148</v>
      </c>
      <c r="F5600" s="1">
        <v>61</v>
      </c>
      <c r="G5600" s="1" t="str">
        <f t="shared" si="209"/>
        <v>61/68</v>
      </c>
      <c r="H5600" s="1">
        <v>2350</v>
      </c>
      <c r="I5600" s="1">
        <v>92</v>
      </c>
      <c r="J5600" s="1">
        <v>85</v>
      </c>
      <c r="K5600" s="1" t="s">
        <v>56</v>
      </c>
      <c r="L5600" s="1" t="s">
        <v>2303</v>
      </c>
      <c r="M5600" s="1">
        <v>2014</v>
      </c>
      <c r="N5600" s="1">
        <v>48.035339999999898</v>
      </c>
      <c r="O5600" s="1">
        <v>-67.506946999999897</v>
      </c>
      <c r="Q5600" s="1" t="s">
        <v>6808</v>
      </c>
      <c r="R5600" s="1" t="s">
        <v>22</v>
      </c>
    </row>
    <row r="5601" spans="1:18" x14ac:dyDescent="0.3">
      <c r="A5601" s="1" t="s">
        <v>5978</v>
      </c>
      <c r="B5601" s="1" t="s">
        <v>8398</v>
      </c>
      <c r="C5601" s="1" t="s">
        <v>7146</v>
      </c>
      <c r="D5601" s="1">
        <v>156.85</v>
      </c>
      <c r="E5601" s="1" t="s">
        <v>7149</v>
      </c>
      <c r="F5601" s="1">
        <v>62</v>
      </c>
      <c r="G5601" s="1" t="str">
        <f t="shared" si="209"/>
        <v>62/68</v>
      </c>
      <c r="H5601" s="1">
        <v>2350</v>
      </c>
      <c r="I5601" s="1">
        <v>92</v>
      </c>
      <c r="J5601" s="1">
        <v>85</v>
      </c>
      <c r="K5601" s="1" t="s">
        <v>56</v>
      </c>
      <c r="L5601" s="1" t="s">
        <v>2303</v>
      </c>
      <c r="M5601" s="1">
        <v>2014</v>
      </c>
      <c r="N5601" s="1">
        <v>48.043052259536701</v>
      </c>
      <c r="O5601" s="1">
        <v>-67.526704022608797</v>
      </c>
      <c r="Q5601" s="1" t="s">
        <v>6808</v>
      </c>
      <c r="R5601" s="1" t="s">
        <v>22</v>
      </c>
    </row>
    <row r="5602" spans="1:18" x14ac:dyDescent="0.3">
      <c r="A5602" s="1" t="s">
        <v>5978</v>
      </c>
      <c r="B5602" s="1" t="s">
        <v>8398</v>
      </c>
      <c r="C5602" s="1" t="s">
        <v>7146</v>
      </c>
      <c r="D5602" s="1">
        <v>156.85</v>
      </c>
      <c r="E5602" s="1" t="s">
        <v>7150</v>
      </c>
      <c r="F5602" s="1">
        <v>63</v>
      </c>
      <c r="G5602" s="1" t="str">
        <f t="shared" si="209"/>
        <v>63/68</v>
      </c>
      <c r="H5602" s="1">
        <v>2350</v>
      </c>
      <c r="I5602" s="1">
        <v>92</v>
      </c>
      <c r="J5602" s="1">
        <v>85</v>
      </c>
      <c r="K5602" s="1" t="s">
        <v>56</v>
      </c>
      <c r="L5602" s="1" t="s">
        <v>2303</v>
      </c>
      <c r="M5602" s="1">
        <v>2014</v>
      </c>
      <c r="N5602" s="1">
        <v>48.046019094935801</v>
      </c>
      <c r="O5602" s="1">
        <v>-67.535893335517102</v>
      </c>
      <c r="Q5602" s="1" t="s">
        <v>6808</v>
      </c>
      <c r="R5602" s="1" t="s">
        <v>22</v>
      </c>
    </row>
    <row r="5603" spans="1:18" x14ac:dyDescent="0.3">
      <c r="A5603" s="1" t="s">
        <v>5978</v>
      </c>
      <c r="B5603" s="1" t="s">
        <v>8398</v>
      </c>
      <c r="C5603" s="1" t="s">
        <v>7146</v>
      </c>
      <c r="D5603" s="1">
        <v>156.85</v>
      </c>
      <c r="E5603" s="1" t="s">
        <v>7151</v>
      </c>
      <c r="F5603" s="1">
        <v>64</v>
      </c>
      <c r="G5603" s="1" t="str">
        <f t="shared" si="209"/>
        <v>64/68</v>
      </c>
      <c r="H5603" s="1">
        <v>2350</v>
      </c>
      <c r="I5603" s="1">
        <v>92</v>
      </c>
      <c r="J5603" s="1">
        <v>85</v>
      </c>
      <c r="K5603" s="1" t="s">
        <v>56</v>
      </c>
      <c r="L5603" s="1" t="s">
        <v>2303</v>
      </c>
      <c r="M5603" s="1">
        <v>2014</v>
      </c>
      <c r="N5603" s="1">
        <v>48.046871913651103</v>
      </c>
      <c r="O5603" s="1">
        <v>-67.5395276709109</v>
      </c>
      <c r="Q5603" s="1" t="s">
        <v>6808</v>
      </c>
      <c r="R5603" s="1" t="s">
        <v>22</v>
      </c>
    </row>
    <row r="5604" spans="1:18" x14ac:dyDescent="0.3">
      <c r="A5604" s="1" t="s">
        <v>5978</v>
      </c>
      <c r="B5604" s="1" t="s">
        <v>8398</v>
      </c>
      <c r="C5604" s="1" t="s">
        <v>7146</v>
      </c>
      <c r="D5604" s="1">
        <v>156.85</v>
      </c>
      <c r="E5604" s="1" t="s">
        <v>7152</v>
      </c>
      <c r="F5604" s="1">
        <v>65</v>
      </c>
      <c r="G5604" s="1" t="str">
        <f t="shared" ref="G5604:G5607" si="210">F5604&amp;"/"&amp;68</f>
        <v>65/68</v>
      </c>
      <c r="H5604" s="1">
        <v>2350</v>
      </c>
      <c r="I5604" s="1">
        <v>92</v>
      </c>
      <c r="J5604" s="1">
        <v>85</v>
      </c>
      <c r="K5604" s="1" t="s">
        <v>56</v>
      </c>
      <c r="L5604" s="1" t="s">
        <v>2303</v>
      </c>
      <c r="M5604" s="1">
        <v>2014</v>
      </c>
      <c r="N5604" s="1">
        <v>48.036747910427302</v>
      </c>
      <c r="O5604" s="1">
        <v>-67.552361401843498</v>
      </c>
      <c r="Q5604" s="1" t="s">
        <v>6808</v>
      </c>
      <c r="R5604" s="1" t="s">
        <v>22</v>
      </c>
    </row>
    <row r="5605" spans="1:18" x14ac:dyDescent="0.3">
      <c r="A5605" s="1" t="s">
        <v>5978</v>
      </c>
      <c r="B5605" s="1" t="s">
        <v>8398</v>
      </c>
      <c r="C5605" s="1" t="s">
        <v>7146</v>
      </c>
      <c r="D5605" s="1">
        <v>156.85</v>
      </c>
      <c r="E5605" s="1" t="s">
        <v>7153</v>
      </c>
      <c r="F5605" s="1">
        <v>66</v>
      </c>
      <c r="G5605" s="1" t="str">
        <f t="shared" si="210"/>
        <v>66/68</v>
      </c>
      <c r="H5605" s="1">
        <v>2350</v>
      </c>
      <c r="I5605" s="1">
        <v>92</v>
      </c>
      <c r="J5605" s="1">
        <v>85</v>
      </c>
      <c r="K5605" s="1" t="s">
        <v>56</v>
      </c>
      <c r="L5605" s="1" t="s">
        <v>2303</v>
      </c>
      <c r="M5605" s="1">
        <v>2014</v>
      </c>
      <c r="N5605" s="1">
        <v>48.033176264579197</v>
      </c>
      <c r="O5605" s="1">
        <v>-67.554037005481504</v>
      </c>
      <c r="Q5605" s="1" t="s">
        <v>6808</v>
      </c>
      <c r="R5605" s="1" t="s">
        <v>22</v>
      </c>
    </row>
    <row r="5606" spans="1:18" x14ac:dyDescent="0.3">
      <c r="A5606" s="1" t="s">
        <v>5978</v>
      </c>
      <c r="B5606" s="1" t="s">
        <v>8398</v>
      </c>
      <c r="C5606" s="1" t="s">
        <v>7146</v>
      </c>
      <c r="D5606" s="1">
        <v>156.85</v>
      </c>
      <c r="E5606" s="1" t="s">
        <v>7154</v>
      </c>
      <c r="F5606" s="1">
        <v>67</v>
      </c>
      <c r="G5606" s="1" t="str">
        <f t="shared" si="210"/>
        <v>67/68</v>
      </c>
      <c r="H5606" s="1">
        <v>2350</v>
      </c>
      <c r="I5606" s="1">
        <v>92</v>
      </c>
      <c r="J5606" s="1">
        <v>85</v>
      </c>
      <c r="K5606" s="1" t="s">
        <v>56</v>
      </c>
      <c r="L5606" s="1" t="s">
        <v>2303</v>
      </c>
      <c r="M5606" s="1">
        <v>2014</v>
      </c>
      <c r="N5606" s="1">
        <v>48.033113696080797</v>
      </c>
      <c r="O5606" s="1">
        <v>-67.548417942655902</v>
      </c>
      <c r="Q5606" s="1" t="s">
        <v>6808</v>
      </c>
      <c r="R5606" s="1" t="s">
        <v>22</v>
      </c>
    </row>
    <row r="5607" spans="1:18" x14ac:dyDescent="0.3">
      <c r="A5607" s="1" t="s">
        <v>5978</v>
      </c>
      <c r="B5607" s="1" t="s">
        <v>8398</v>
      </c>
      <c r="C5607" s="1" t="s">
        <v>7146</v>
      </c>
      <c r="D5607" s="1">
        <v>156.85</v>
      </c>
      <c r="E5607" s="1" t="s">
        <v>7155</v>
      </c>
      <c r="F5607" s="1">
        <v>68</v>
      </c>
      <c r="G5607" s="1" t="str">
        <f t="shared" si="210"/>
        <v>68/68</v>
      </c>
      <c r="H5607" s="1">
        <v>2350</v>
      </c>
      <c r="I5607" s="1">
        <v>92</v>
      </c>
      <c r="J5607" s="1">
        <v>85</v>
      </c>
      <c r="K5607" s="1" t="s">
        <v>56</v>
      </c>
      <c r="L5607" s="1" t="s">
        <v>2303</v>
      </c>
      <c r="M5607" s="1">
        <v>2014</v>
      </c>
      <c r="N5607" s="1">
        <v>48.031643559273597</v>
      </c>
      <c r="O5607" s="1">
        <v>-67.544617521633</v>
      </c>
      <c r="Q5607" s="1" t="s">
        <v>6808</v>
      </c>
      <c r="R5607" s="1" t="s">
        <v>22</v>
      </c>
    </row>
    <row r="5608" spans="1:18" x14ac:dyDescent="0.3">
      <c r="A5608" s="1" t="s">
        <v>5978</v>
      </c>
      <c r="B5608" s="1" t="s">
        <v>8398</v>
      </c>
      <c r="C5608" s="1" t="s">
        <v>7266</v>
      </c>
      <c r="D5608" s="1">
        <v>24</v>
      </c>
      <c r="E5608" s="1" t="s">
        <v>7267</v>
      </c>
      <c r="F5608" s="1">
        <v>1</v>
      </c>
      <c r="G5608" s="1" t="str">
        <f t="shared" ref="G5608:G5619" si="211">F5608&amp;"/"&amp;12</f>
        <v>1/12</v>
      </c>
      <c r="H5608" s="1">
        <v>2000</v>
      </c>
      <c r="I5608" s="1">
        <v>82</v>
      </c>
      <c r="J5608" s="1">
        <v>83</v>
      </c>
      <c r="K5608" s="1" t="s">
        <v>56</v>
      </c>
      <c r="L5608" s="1" t="s">
        <v>2540</v>
      </c>
      <c r="M5608" s="1">
        <v>2015</v>
      </c>
      <c r="N5608" s="1">
        <v>46.447536039597701</v>
      </c>
      <c r="O5608" s="1">
        <v>-70.7381201074963</v>
      </c>
      <c r="Q5608" s="1" t="s">
        <v>7268</v>
      </c>
      <c r="R5608" s="1" t="s">
        <v>22</v>
      </c>
    </row>
    <row r="5609" spans="1:18" x14ac:dyDescent="0.3">
      <c r="A5609" s="1" t="s">
        <v>5978</v>
      </c>
      <c r="B5609" s="1" t="s">
        <v>8398</v>
      </c>
      <c r="C5609" s="1" t="s">
        <v>7266</v>
      </c>
      <c r="D5609" s="1">
        <v>24</v>
      </c>
      <c r="E5609" s="1" t="s">
        <v>7269</v>
      </c>
      <c r="F5609" s="1">
        <v>2</v>
      </c>
      <c r="G5609" s="1" t="str">
        <f t="shared" si="211"/>
        <v>2/12</v>
      </c>
      <c r="H5609" s="1">
        <v>2000</v>
      </c>
      <c r="I5609" s="1">
        <v>82</v>
      </c>
      <c r="J5609" s="1">
        <v>83</v>
      </c>
      <c r="K5609" s="1" t="s">
        <v>56</v>
      </c>
      <c r="L5609" s="1" t="s">
        <v>2540</v>
      </c>
      <c r="M5609" s="1">
        <v>2015</v>
      </c>
      <c r="N5609" s="1">
        <v>46.4418363798139</v>
      </c>
      <c r="O5609" s="1">
        <v>-70.735566205478406</v>
      </c>
      <c r="Q5609" s="1" t="s">
        <v>7268</v>
      </c>
      <c r="R5609" s="1" t="s">
        <v>22</v>
      </c>
    </row>
    <row r="5610" spans="1:18" x14ac:dyDescent="0.3">
      <c r="A5610" s="1" t="s">
        <v>5978</v>
      </c>
      <c r="B5610" s="1" t="s">
        <v>8398</v>
      </c>
      <c r="C5610" s="1" t="s">
        <v>7266</v>
      </c>
      <c r="D5610" s="1">
        <v>24</v>
      </c>
      <c r="E5610" s="1" t="s">
        <v>7270</v>
      </c>
      <c r="F5610" s="1">
        <v>3</v>
      </c>
      <c r="G5610" s="1" t="str">
        <f t="shared" si="211"/>
        <v>3/12</v>
      </c>
      <c r="H5610" s="1">
        <v>2000</v>
      </c>
      <c r="I5610" s="1">
        <v>82</v>
      </c>
      <c r="J5610" s="1">
        <v>83</v>
      </c>
      <c r="K5610" s="1" t="s">
        <v>56</v>
      </c>
      <c r="L5610" s="1" t="s">
        <v>2540</v>
      </c>
      <c r="M5610" s="1">
        <v>2015</v>
      </c>
      <c r="N5610" s="1">
        <v>46.444371574712498</v>
      </c>
      <c r="O5610" s="1">
        <v>-70.736818509965602</v>
      </c>
      <c r="Q5610" s="1" t="s">
        <v>7268</v>
      </c>
      <c r="R5610" s="1" t="s">
        <v>22</v>
      </c>
    </row>
    <row r="5611" spans="1:18" x14ac:dyDescent="0.3">
      <c r="A5611" s="1" t="s">
        <v>5978</v>
      </c>
      <c r="B5611" s="1" t="s">
        <v>8398</v>
      </c>
      <c r="C5611" s="1" t="s">
        <v>7266</v>
      </c>
      <c r="D5611" s="1">
        <v>24</v>
      </c>
      <c r="E5611" s="1" t="s">
        <v>7271</v>
      </c>
      <c r="F5611" s="1">
        <v>4</v>
      </c>
      <c r="G5611" s="1" t="str">
        <f t="shared" si="211"/>
        <v>4/12</v>
      </c>
      <c r="H5611" s="1">
        <v>2000</v>
      </c>
      <c r="I5611" s="1">
        <v>82</v>
      </c>
      <c r="J5611" s="1">
        <v>83</v>
      </c>
      <c r="K5611" s="1" t="s">
        <v>56</v>
      </c>
      <c r="L5611" s="1" t="s">
        <v>2540</v>
      </c>
      <c r="M5611" s="1">
        <v>2015</v>
      </c>
      <c r="N5611" s="1">
        <v>46.450131225647198</v>
      </c>
      <c r="O5611" s="1">
        <v>-70.7380319189283</v>
      </c>
      <c r="Q5611" s="1" t="s">
        <v>7268</v>
      </c>
      <c r="R5611" s="1" t="s">
        <v>22</v>
      </c>
    </row>
    <row r="5612" spans="1:18" x14ac:dyDescent="0.3">
      <c r="A5612" s="1" t="s">
        <v>5978</v>
      </c>
      <c r="B5612" s="1" t="s">
        <v>8398</v>
      </c>
      <c r="C5612" s="1" t="s">
        <v>7266</v>
      </c>
      <c r="D5612" s="1">
        <v>24</v>
      </c>
      <c r="E5612" s="1" t="s">
        <v>7272</v>
      </c>
      <c r="F5612" s="1">
        <v>5</v>
      </c>
      <c r="G5612" s="1" t="str">
        <f t="shared" si="211"/>
        <v>5/12</v>
      </c>
      <c r="H5612" s="1">
        <v>2000</v>
      </c>
      <c r="I5612" s="1">
        <v>82</v>
      </c>
      <c r="J5612" s="1">
        <v>83</v>
      </c>
      <c r="K5612" s="1" t="s">
        <v>56</v>
      </c>
      <c r="L5612" s="1" t="s">
        <v>2540</v>
      </c>
      <c r="M5612" s="1">
        <v>2015</v>
      </c>
      <c r="N5612" s="1">
        <v>46.452883856546002</v>
      </c>
      <c r="O5612" s="1">
        <v>-70.739123330985805</v>
      </c>
      <c r="Q5612" s="1" t="s">
        <v>7268</v>
      </c>
      <c r="R5612" s="1" t="s">
        <v>22</v>
      </c>
    </row>
    <row r="5613" spans="1:18" x14ac:dyDescent="0.3">
      <c r="A5613" s="1" t="s">
        <v>5978</v>
      </c>
      <c r="B5613" s="1" t="s">
        <v>8398</v>
      </c>
      <c r="C5613" s="1" t="s">
        <v>7266</v>
      </c>
      <c r="D5613" s="1">
        <v>24</v>
      </c>
      <c r="E5613" s="1" t="s">
        <v>7273</v>
      </c>
      <c r="F5613" s="1">
        <v>6</v>
      </c>
      <c r="G5613" s="1" t="str">
        <f t="shared" si="211"/>
        <v>6/12</v>
      </c>
      <c r="H5613" s="1">
        <v>2000</v>
      </c>
      <c r="I5613" s="1">
        <v>82</v>
      </c>
      <c r="J5613" s="1">
        <v>83</v>
      </c>
      <c r="K5613" s="1" t="s">
        <v>56</v>
      </c>
      <c r="L5613" s="1" t="s">
        <v>2540</v>
      </c>
      <c r="M5613" s="1">
        <v>2015</v>
      </c>
      <c r="N5613" s="1">
        <v>46.438731976378399</v>
      </c>
      <c r="O5613" s="1">
        <v>-70.736243350118102</v>
      </c>
      <c r="Q5613" s="1" t="s">
        <v>7268</v>
      </c>
      <c r="R5613" s="1" t="s">
        <v>22</v>
      </c>
    </row>
    <row r="5614" spans="1:18" x14ac:dyDescent="0.3">
      <c r="A5614" s="1" t="s">
        <v>5978</v>
      </c>
      <c r="B5614" s="1" t="s">
        <v>8398</v>
      </c>
      <c r="C5614" s="1" t="s">
        <v>7266</v>
      </c>
      <c r="D5614" s="1">
        <v>24</v>
      </c>
      <c r="E5614" s="1" t="s">
        <v>7274</v>
      </c>
      <c r="F5614" s="1">
        <v>7</v>
      </c>
      <c r="G5614" s="1" t="str">
        <f t="shared" si="211"/>
        <v>7/12</v>
      </c>
      <c r="H5614" s="1">
        <v>2000</v>
      </c>
      <c r="I5614" s="1">
        <v>82</v>
      </c>
      <c r="J5614" s="1">
        <v>83</v>
      </c>
      <c r="K5614" s="1" t="s">
        <v>56</v>
      </c>
      <c r="L5614" s="1" t="s">
        <v>2540</v>
      </c>
      <c r="M5614" s="1">
        <v>2015</v>
      </c>
      <c r="N5614" s="1">
        <v>46.443980334304698</v>
      </c>
      <c r="O5614" s="1">
        <v>-70.742669097270394</v>
      </c>
      <c r="Q5614" s="1" t="s">
        <v>7268</v>
      </c>
      <c r="R5614" s="1" t="s">
        <v>22</v>
      </c>
    </row>
    <row r="5615" spans="1:18" x14ac:dyDescent="0.3">
      <c r="A5615" s="1" t="s">
        <v>5978</v>
      </c>
      <c r="B5615" s="1" t="s">
        <v>8398</v>
      </c>
      <c r="C5615" s="1" t="s">
        <v>7266</v>
      </c>
      <c r="D5615" s="1">
        <v>24</v>
      </c>
      <c r="E5615" s="1" t="s">
        <v>7275</v>
      </c>
      <c r="F5615" s="1">
        <v>8</v>
      </c>
      <c r="G5615" s="1" t="str">
        <f t="shared" si="211"/>
        <v>8/12</v>
      </c>
      <c r="H5615" s="1">
        <v>2000</v>
      </c>
      <c r="I5615" s="1">
        <v>82</v>
      </c>
      <c r="J5615" s="1">
        <v>83</v>
      </c>
      <c r="K5615" s="1" t="s">
        <v>56</v>
      </c>
      <c r="L5615" s="1" t="s">
        <v>2540</v>
      </c>
      <c r="M5615" s="1">
        <v>2015</v>
      </c>
      <c r="N5615" s="1">
        <v>46.441031794543399</v>
      </c>
      <c r="O5615" s="1">
        <v>-70.741395563588</v>
      </c>
      <c r="Q5615" s="1" t="s">
        <v>7268</v>
      </c>
      <c r="R5615" s="1" t="s">
        <v>22</v>
      </c>
    </row>
    <row r="5616" spans="1:18" x14ac:dyDescent="0.3">
      <c r="A5616" s="1" t="s">
        <v>5978</v>
      </c>
      <c r="B5616" s="1" t="s">
        <v>8398</v>
      </c>
      <c r="C5616" s="1" t="s">
        <v>7266</v>
      </c>
      <c r="D5616" s="1">
        <v>24</v>
      </c>
      <c r="E5616" s="1" t="s">
        <v>7276</v>
      </c>
      <c r="F5616" s="1">
        <v>9</v>
      </c>
      <c r="G5616" s="1" t="str">
        <f t="shared" si="211"/>
        <v>9/12</v>
      </c>
      <c r="H5616" s="1">
        <v>2000</v>
      </c>
      <c r="I5616" s="1">
        <v>82</v>
      </c>
      <c r="J5616" s="1">
        <v>83</v>
      </c>
      <c r="K5616" s="1" t="s">
        <v>56</v>
      </c>
      <c r="L5616" s="1" t="s">
        <v>2540</v>
      </c>
      <c r="M5616" s="1">
        <v>2015</v>
      </c>
      <c r="N5616" s="1">
        <v>46.437254238574297</v>
      </c>
      <c r="O5616" s="1">
        <v>-70.741542706005504</v>
      </c>
      <c r="Q5616" s="1" t="s">
        <v>7268</v>
      </c>
      <c r="R5616" s="1" t="s">
        <v>22</v>
      </c>
    </row>
    <row r="5617" spans="1:18" x14ac:dyDescent="0.3">
      <c r="A5617" s="1" t="s">
        <v>5978</v>
      </c>
      <c r="B5617" s="1" t="s">
        <v>8398</v>
      </c>
      <c r="C5617" s="1" t="s">
        <v>7266</v>
      </c>
      <c r="D5617" s="1">
        <v>24</v>
      </c>
      <c r="E5617" s="1" t="s">
        <v>7277</v>
      </c>
      <c r="F5617" s="1">
        <v>10</v>
      </c>
      <c r="G5617" s="1" t="str">
        <f t="shared" si="211"/>
        <v>10/12</v>
      </c>
      <c r="H5617" s="1">
        <v>2000</v>
      </c>
      <c r="I5617" s="1">
        <v>82</v>
      </c>
      <c r="J5617" s="1">
        <v>83</v>
      </c>
      <c r="K5617" s="1" t="s">
        <v>56</v>
      </c>
      <c r="L5617" s="1" t="s">
        <v>2540</v>
      </c>
      <c r="M5617" s="1">
        <v>2015</v>
      </c>
      <c r="N5617" s="1">
        <v>46.433083866157098</v>
      </c>
      <c r="O5617" s="1">
        <v>-70.730789640087593</v>
      </c>
      <c r="Q5617" s="1" t="s">
        <v>7268</v>
      </c>
      <c r="R5617" s="1" t="s">
        <v>22</v>
      </c>
    </row>
    <row r="5618" spans="1:18" x14ac:dyDescent="0.3">
      <c r="A5618" s="1" t="s">
        <v>5978</v>
      </c>
      <c r="B5618" s="1" t="s">
        <v>8398</v>
      </c>
      <c r="C5618" s="1" t="s">
        <v>7266</v>
      </c>
      <c r="D5618" s="1">
        <v>24</v>
      </c>
      <c r="E5618" s="1" t="s">
        <v>7278</v>
      </c>
      <c r="F5618" s="1">
        <v>11</v>
      </c>
      <c r="G5618" s="1" t="str">
        <f t="shared" si="211"/>
        <v>11/12</v>
      </c>
      <c r="H5618" s="1">
        <v>2000</v>
      </c>
      <c r="I5618" s="1">
        <v>82</v>
      </c>
      <c r="J5618" s="1">
        <v>83</v>
      </c>
      <c r="K5618" s="1" t="s">
        <v>56</v>
      </c>
      <c r="L5618" s="1" t="s">
        <v>2540</v>
      </c>
      <c r="M5618" s="1">
        <v>2015</v>
      </c>
      <c r="N5618" s="1">
        <v>46.430421442403798</v>
      </c>
      <c r="O5618" s="1">
        <v>-70.730904528329404</v>
      </c>
      <c r="Q5618" s="1" t="s">
        <v>7268</v>
      </c>
      <c r="R5618" s="1" t="s">
        <v>22</v>
      </c>
    </row>
    <row r="5619" spans="1:18" x14ac:dyDescent="0.3">
      <c r="A5619" s="1" t="s">
        <v>5978</v>
      </c>
      <c r="B5619" s="1" t="s">
        <v>8398</v>
      </c>
      <c r="C5619" s="1" t="s">
        <v>7266</v>
      </c>
      <c r="D5619" s="1">
        <v>24</v>
      </c>
      <c r="E5619" s="1" t="s">
        <v>7279</v>
      </c>
      <c r="F5619" s="1">
        <v>12</v>
      </c>
      <c r="G5619" s="1" t="str">
        <f t="shared" si="211"/>
        <v>12/12</v>
      </c>
      <c r="H5619" s="1">
        <v>2000</v>
      </c>
      <c r="I5619" s="1">
        <v>82</v>
      </c>
      <c r="J5619" s="1">
        <v>83</v>
      </c>
      <c r="K5619" s="1" t="s">
        <v>56</v>
      </c>
      <c r="L5619" s="1" t="s">
        <v>2540</v>
      </c>
      <c r="M5619" s="1">
        <v>2015</v>
      </c>
      <c r="N5619" s="1">
        <v>46.4279081414819</v>
      </c>
      <c r="O5619" s="1">
        <v>-70.732454091348103</v>
      </c>
      <c r="Q5619" s="1" t="s">
        <v>7268</v>
      </c>
      <c r="R5619" s="1" t="s">
        <v>22</v>
      </c>
    </row>
    <row r="5620" spans="1:18" x14ac:dyDescent="0.3">
      <c r="A5620" s="1" t="s">
        <v>5978</v>
      </c>
      <c r="B5620" s="1" t="s">
        <v>8398</v>
      </c>
      <c r="C5620" s="1" t="s">
        <v>7570</v>
      </c>
      <c r="D5620" s="1">
        <v>211.5</v>
      </c>
      <c r="E5620" s="1" t="s">
        <v>7571</v>
      </c>
      <c r="F5620" s="1">
        <v>1</v>
      </c>
      <c r="G5620" s="1" t="str">
        <f t="shared" ref="G5620:G5651" si="212">F5620&amp;"/"&amp;141</f>
        <v>1/141</v>
      </c>
      <c r="H5620" s="1">
        <v>1500</v>
      </c>
      <c r="I5620" s="1">
        <v>77</v>
      </c>
      <c r="J5620" s="1">
        <v>80</v>
      </c>
      <c r="K5620" s="1" t="s">
        <v>203</v>
      </c>
      <c r="L5620" s="1" t="s">
        <v>204</v>
      </c>
      <c r="M5620" s="1" t="s">
        <v>7572</v>
      </c>
      <c r="N5620" s="1">
        <v>49.2379750690937</v>
      </c>
      <c r="O5620" s="1">
        <v>-65.418913178542695</v>
      </c>
      <c r="Q5620" s="1" t="s">
        <v>7573</v>
      </c>
      <c r="R5620" s="1" t="s">
        <v>22</v>
      </c>
    </row>
    <row r="5621" spans="1:18" x14ac:dyDescent="0.3">
      <c r="A5621" s="1" t="s">
        <v>5978</v>
      </c>
      <c r="B5621" s="1" t="s">
        <v>8398</v>
      </c>
      <c r="C5621" s="1" t="s">
        <v>7570</v>
      </c>
      <c r="D5621" s="1">
        <v>211.5</v>
      </c>
      <c r="E5621" s="1" t="s">
        <v>7574</v>
      </c>
      <c r="F5621" s="1">
        <v>2</v>
      </c>
      <c r="G5621" s="1" t="str">
        <f t="shared" si="212"/>
        <v>2/141</v>
      </c>
      <c r="H5621" s="1">
        <v>1500</v>
      </c>
      <c r="I5621" s="1">
        <v>77</v>
      </c>
      <c r="J5621" s="1">
        <v>80</v>
      </c>
      <c r="K5621" s="1" t="s">
        <v>203</v>
      </c>
      <c r="L5621" s="1" t="s">
        <v>204</v>
      </c>
      <c r="M5621" s="1" t="s">
        <v>7572</v>
      </c>
      <c r="N5621" s="1">
        <v>49.237321281884299</v>
      </c>
      <c r="O5621" s="1">
        <v>-65.428630584567401</v>
      </c>
      <c r="Q5621" s="1" t="s">
        <v>7573</v>
      </c>
      <c r="R5621" s="1" t="s">
        <v>22</v>
      </c>
    </row>
    <row r="5622" spans="1:18" x14ac:dyDescent="0.3">
      <c r="A5622" s="1" t="s">
        <v>5978</v>
      </c>
      <c r="B5622" s="1" t="s">
        <v>8398</v>
      </c>
      <c r="C5622" s="1" t="s">
        <v>7570</v>
      </c>
      <c r="D5622" s="1">
        <v>211.5</v>
      </c>
      <c r="E5622" s="1" t="s">
        <v>7575</v>
      </c>
      <c r="F5622" s="1">
        <v>3</v>
      </c>
      <c r="G5622" s="1" t="str">
        <f t="shared" si="212"/>
        <v>3/141</v>
      </c>
      <c r="H5622" s="1">
        <v>1500</v>
      </c>
      <c r="I5622" s="1">
        <v>77</v>
      </c>
      <c r="J5622" s="1">
        <v>80</v>
      </c>
      <c r="K5622" s="1" t="s">
        <v>203</v>
      </c>
      <c r="L5622" s="1" t="s">
        <v>204</v>
      </c>
      <c r="M5622" s="1" t="s">
        <v>7572</v>
      </c>
      <c r="N5622" s="1">
        <v>49.235352853730902</v>
      </c>
      <c r="O5622" s="1">
        <v>-65.428302752696993</v>
      </c>
      <c r="Q5622" s="1" t="s">
        <v>7573</v>
      </c>
      <c r="R5622" s="1" t="s">
        <v>22</v>
      </c>
    </row>
    <row r="5623" spans="1:18" x14ac:dyDescent="0.3">
      <c r="A5623" s="1" t="s">
        <v>5978</v>
      </c>
      <c r="B5623" s="1" t="s">
        <v>8398</v>
      </c>
      <c r="C5623" s="1" t="s">
        <v>7570</v>
      </c>
      <c r="D5623" s="1">
        <v>211.5</v>
      </c>
      <c r="E5623" s="1" t="s">
        <v>7576</v>
      </c>
      <c r="F5623" s="1">
        <v>4</v>
      </c>
      <c r="G5623" s="1" t="str">
        <f t="shared" si="212"/>
        <v>4/141</v>
      </c>
      <c r="H5623" s="1">
        <v>1500</v>
      </c>
      <c r="I5623" s="1">
        <v>77</v>
      </c>
      <c r="J5623" s="1">
        <v>80</v>
      </c>
      <c r="K5623" s="1" t="s">
        <v>203</v>
      </c>
      <c r="L5623" s="1" t="s">
        <v>204</v>
      </c>
      <c r="M5623" s="1" t="s">
        <v>7572</v>
      </c>
      <c r="N5623" s="1">
        <v>49.233307428543903</v>
      </c>
      <c r="O5623" s="1">
        <v>-65.423339414262898</v>
      </c>
      <c r="Q5623" s="1" t="s">
        <v>7573</v>
      </c>
      <c r="R5623" s="1" t="s">
        <v>22</v>
      </c>
    </row>
    <row r="5624" spans="1:18" x14ac:dyDescent="0.3">
      <c r="A5624" s="1" t="s">
        <v>5978</v>
      </c>
      <c r="B5624" s="1" t="s">
        <v>8398</v>
      </c>
      <c r="C5624" s="1" t="s">
        <v>7570</v>
      </c>
      <c r="D5624" s="1">
        <v>211.5</v>
      </c>
      <c r="E5624" s="1" t="s">
        <v>7577</v>
      </c>
      <c r="F5624" s="1">
        <v>5</v>
      </c>
      <c r="G5624" s="1" t="str">
        <f t="shared" si="212"/>
        <v>5/141</v>
      </c>
      <c r="H5624" s="1">
        <v>1500</v>
      </c>
      <c r="I5624" s="1">
        <v>77</v>
      </c>
      <c r="J5624" s="1">
        <v>80</v>
      </c>
      <c r="K5624" s="1" t="s">
        <v>203</v>
      </c>
      <c r="L5624" s="1" t="s">
        <v>204</v>
      </c>
      <c r="M5624" s="1" t="s">
        <v>7572</v>
      </c>
      <c r="N5624" s="1">
        <v>49.231320077201403</v>
      </c>
      <c r="O5624" s="1">
        <v>-65.422069881553597</v>
      </c>
      <c r="Q5624" s="1" t="s">
        <v>7573</v>
      </c>
      <c r="R5624" s="1" t="s">
        <v>22</v>
      </c>
    </row>
    <row r="5625" spans="1:18" x14ac:dyDescent="0.3">
      <c r="A5625" s="1" t="s">
        <v>5978</v>
      </c>
      <c r="B5625" s="1" t="s">
        <v>8398</v>
      </c>
      <c r="C5625" s="1" t="s">
        <v>7570</v>
      </c>
      <c r="D5625" s="1">
        <v>211.5</v>
      </c>
      <c r="E5625" s="1" t="s">
        <v>7578</v>
      </c>
      <c r="F5625" s="1">
        <v>6</v>
      </c>
      <c r="G5625" s="1" t="str">
        <f t="shared" si="212"/>
        <v>6/141</v>
      </c>
      <c r="H5625" s="1">
        <v>1500</v>
      </c>
      <c r="I5625" s="1">
        <v>77</v>
      </c>
      <c r="J5625" s="1">
        <v>80</v>
      </c>
      <c r="K5625" s="1" t="s">
        <v>203</v>
      </c>
      <c r="L5625" s="1" t="s">
        <v>204</v>
      </c>
      <c r="M5625" s="1" t="s">
        <v>7572</v>
      </c>
      <c r="N5625" s="1">
        <v>49.229326647557798</v>
      </c>
      <c r="O5625" s="1">
        <v>-65.419677064964503</v>
      </c>
      <c r="Q5625" s="1" t="s">
        <v>7573</v>
      </c>
      <c r="R5625" s="1" t="s">
        <v>22</v>
      </c>
    </row>
    <row r="5626" spans="1:18" x14ac:dyDescent="0.3">
      <c r="A5626" s="1" t="s">
        <v>5978</v>
      </c>
      <c r="B5626" s="1" t="s">
        <v>8398</v>
      </c>
      <c r="C5626" s="1" t="s">
        <v>7570</v>
      </c>
      <c r="D5626" s="1">
        <v>211.5</v>
      </c>
      <c r="E5626" s="1" t="s">
        <v>7579</v>
      </c>
      <c r="F5626" s="1">
        <v>7</v>
      </c>
      <c r="G5626" s="1" t="str">
        <f t="shared" si="212"/>
        <v>7/141</v>
      </c>
      <c r="H5626" s="1">
        <v>1500</v>
      </c>
      <c r="I5626" s="1">
        <v>77</v>
      </c>
      <c r="J5626" s="1">
        <v>80</v>
      </c>
      <c r="K5626" s="1" t="s">
        <v>203</v>
      </c>
      <c r="L5626" s="1" t="s">
        <v>204</v>
      </c>
      <c r="M5626" s="1" t="s">
        <v>7572</v>
      </c>
      <c r="N5626" s="1">
        <v>49.223906301796802</v>
      </c>
      <c r="O5626" s="1">
        <v>-65.421455937810293</v>
      </c>
      <c r="Q5626" s="1" t="s">
        <v>7573</v>
      </c>
      <c r="R5626" s="1" t="s">
        <v>22</v>
      </c>
    </row>
    <row r="5627" spans="1:18" x14ac:dyDescent="0.3">
      <c r="A5627" s="1" t="s">
        <v>5978</v>
      </c>
      <c r="B5627" s="1" t="s">
        <v>8398</v>
      </c>
      <c r="C5627" s="1" t="s">
        <v>7570</v>
      </c>
      <c r="D5627" s="1">
        <v>211.5</v>
      </c>
      <c r="E5627" s="1" t="s">
        <v>7580</v>
      </c>
      <c r="F5627" s="1">
        <v>8</v>
      </c>
      <c r="G5627" s="1" t="str">
        <f t="shared" si="212"/>
        <v>8/141</v>
      </c>
      <c r="H5627" s="1">
        <v>1500</v>
      </c>
      <c r="I5627" s="1">
        <v>77</v>
      </c>
      <c r="J5627" s="1">
        <v>80</v>
      </c>
      <c r="K5627" s="1" t="s">
        <v>203</v>
      </c>
      <c r="L5627" s="1" t="s">
        <v>204</v>
      </c>
      <c r="M5627" s="1" t="s">
        <v>7572</v>
      </c>
      <c r="N5627" s="1">
        <v>49.224681040027001</v>
      </c>
      <c r="O5627" s="1">
        <v>-65.414395286574702</v>
      </c>
      <c r="Q5627" s="1" t="s">
        <v>7573</v>
      </c>
      <c r="R5627" s="1" t="s">
        <v>22</v>
      </c>
    </row>
    <row r="5628" spans="1:18" x14ac:dyDescent="0.3">
      <c r="A5628" s="1" t="s">
        <v>5978</v>
      </c>
      <c r="B5628" s="1" t="s">
        <v>8398</v>
      </c>
      <c r="C5628" s="1" t="s">
        <v>7570</v>
      </c>
      <c r="D5628" s="1">
        <v>211.5</v>
      </c>
      <c r="E5628" s="1" t="s">
        <v>7581</v>
      </c>
      <c r="F5628" s="1">
        <v>9</v>
      </c>
      <c r="G5628" s="1" t="str">
        <f t="shared" si="212"/>
        <v>9/141</v>
      </c>
      <c r="H5628" s="1">
        <v>1500</v>
      </c>
      <c r="I5628" s="1">
        <v>77</v>
      </c>
      <c r="J5628" s="1">
        <v>80</v>
      </c>
      <c r="K5628" s="1" t="s">
        <v>203</v>
      </c>
      <c r="L5628" s="1" t="s">
        <v>204</v>
      </c>
      <c r="M5628" s="1" t="s">
        <v>7572</v>
      </c>
      <c r="N5628" s="1">
        <v>49.220478174085102</v>
      </c>
      <c r="O5628" s="1">
        <v>-65.416584562143001</v>
      </c>
      <c r="Q5628" s="1" t="s">
        <v>7573</v>
      </c>
      <c r="R5628" s="1" t="s">
        <v>22</v>
      </c>
    </row>
    <row r="5629" spans="1:18" x14ac:dyDescent="0.3">
      <c r="A5629" s="1" t="s">
        <v>5978</v>
      </c>
      <c r="B5629" s="1" t="s">
        <v>8398</v>
      </c>
      <c r="C5629" s="1" t="s">
        <v>7570</v>
      </c>
      <c r="D5629" s="1">
        <v>211.5</v>
      </c>
      <c r="E5629" s="1" t="s">
        <v>7582</v>
      </c>
      <c r="F5629" s="1">
        <v>10</v>
      </c>
      <c r="G5629" s="1" t="str">
        <f t="shared" si="212"/>
        <v>10/141</v>
      </c>
      <c r="H5629" s="1">
        <v>1500</v>
      </c>
      <c r="I5629" s="1">
        <v>77</v>
      </c>
      <c r="J5629" s="1">
        <v>80</v>
      </c>
      <c r="K5629" s="1" t="s">
        <v>203</v>
      </c>
      <c r="L5629" s="1" t="s">
        <v>204</v>
      </c>
      <c r="M5629" s="1" t="s">
        <v>7572</v>
      </c>
      <c r="N5629" s="1">
        <v>49.220193502786799</v>
      </c>
      <c r="O5629" s="1">
        <v>-65.421069747599603</v>
      </c>
      <c r="Q5629" s="1" t="s">
        <v>7573</v>
      </c>
      <c r="R5629" s="1" t="s">
        <v>22</v>
      </c>
    </row>
    <row r="5630" spans="1:18" x14ac:dyDescent="0.3">
      <c r="A5630" s="1" t="s">
        <v>5978</v>
      </c>
      <c r="B5630" s="1" t="s">
        <v>8398</v>
      </c>
      <c r="C5630" s="1" t="s">
        <v>7570</v>
      </c>
      <c r="D5630" s="1">
        <v>211.5</v>
      </c>
      <c r="E5630" s="1" t="s">
        <v>7583</v>
      </c>
      <c r="F5630" s="1">
        <v>11</v>
      </c>
      <c r="G5630" s="1" t="str">
        <f t="shared" si="212"/>
        <v>11/141</v>
      </c>
      <c r="H5630" s="1">
        <v>1500</v>
      </c>
      <c r="I5630" s="1">
        <v>77</v>
      </c>
      <c r="J5630" s="1">
        <v>80</v>
      </c>
      <c r="K5630" s="1" t="s">
        <v>203</v>
      </c>
      <c r="L5630" s="1" t="s">
        <v>204</v>
      </c>
      <c r="M5630" s="1" t="s">
        <v>7572</v>
      </c>
      <c r="N5630" s="1">
        <v>49.232720893044501</v>
      </c>
      <c r="O5630" s="1">
        <v>-65.433577655525198</v>
      </c>
      <c r="Q5630" s="1" t="s">
        <v>7573</v>
      </c>
      <c r="R5630" s="1" t="s">
        <v>22</v>
      </c>
    </row>
    <row r="5631" spans="1:18" x14ac:dyDescent="0.3">
      <c r="A5631" s="1" t="s">
        <v>5978</v>
      </c>
      <c r="B5631" s="1" t="s">
        <v>8398</v>
      </c>
      <c r="C5631" s="1" t="s">
        <v>7570</v>
      </c>
      <c r="D5631" s="1">
        <v>211.5</v>
      </c>
      <c r="E5631" s="1" t="s">
        <v>7584</v>
      </c>
      <c r="F5631" s="1">
        <v>12</v>
      </c>
      <c r="G5631" s="1" t="str">
        <f t="shared" si="212"/>
        <v>12/141</v>
      </c>
      <c r="H5631" s="1">
        <v>1500</v>
      </c>
      <c r="I5631" s="1">
        <v>77</v>
      </c>
      <c r="J5631" s="1">
        <v>80</v>
      </c>
      <c r="K5631" s="1" t="s">
        <v>203</v>
      </c>
      <c r="L5631" s="1" t="s">
        <v>204</v>
      </c>
      <c r="M5631" s="1" t="s">
        <v>7572</v>
      </c>
      <c r="N5631" s="1">
        <v>49.231070642447399</v>
      </c>
      <c r="O5631" s="1">
        <v>-65.433596742843307</v>
      </c>
      <c r="Q5631" s="1" t="s">
        <v>7573</v>
      </c>
      <c r="R5631" s="1" t="s">
        <v>22</v>
      </c>
    </row>
    <row r="5632" spans="1:18" x14ac:dyDescent="0.3">
      <c r="A5632" s="1" t="s">
        <v>5978</v>
      </c>
      <c r="B5632" s="1" t="s">
        <v>8398</v>
      </c>
      <c r="C5632" s="1" t="s">
        <v>7570</v>
      </c>
      <c r="D5632" s="1">
        <v>211.5</v>
      </c>
      <c r="E5632" s="1" t="s">
        <v>7585</v>
      </c>
      <c r="F5632" s="1">
        <v>13</v>
      </c>
      <c r="G5632" s="1" t="str">
        <f t="shared" si="212"/>
        <v>13/141</v>
      </c>
      <c r="H5632" s="1">
        <v>1500</v>
      </c>
      <c r="I5632" s="1">
        <v>77</v>
      </c>
      <c r="J5632" s="1">
        <v>80</v>
      </c>
      <c r="K5632" s="1" t="s">
        <v>203</v>
      </c>
      <c r="L5632" s="1" t="s">
        <v>204</v>
      </c>
      <c r="M5632" s="1" t="s">
        <v>7572</v>
      </c>
      <c r="N5632" s="1">
        <v>49.227701050092399</v>
      </c>
      <c r="O5632" s="1">
        <v>-65.433660669483899</v>
      </c>
      <c r="Q5632" s="1" t="s">
        <v>7573</v>
      </c>
      <c r="R5632" s="1" t="s">
        <v>22</v>
      </c>
    </row>
    <row r="5633" spans="1:18" x14ac:dyDescent="0.3">
      <c r="A5633" s="1" t="s">
        <v>5978</v>
      </c>
      <c r="B5633" s="1" t="s">
        <v>8398</v>
      </c>
      <c r="C5633" s="1" t="s">
        <v>7570</v>
      </c>
      <c r="D5633" s="1">
        <v>211.5</v>
      </c>
      <c r="E5633" s="1" t="s">
        <v>7586</v>
      </c>
      <c r="F5633" s="1">
        <v>14</v>
      </c>
      <c r="G5633" s="1" t="str">
        <f t="shared" si="212"/>
        <v>14/141</v>
      </c>
      <c r="H5633" s="1">
        <v>1500</v>
      </c>
      <c r="I5633" s="1">
        <v>77</v>
      </c>
      <c r="J5633" s="1">
        <v>80</v>
      </c>
      <c r="K5633" s="1" t="s">
        <v>203</v>
      </c>
      <c r="L5633" s="1" t="s">
        <v>204</v>
      </c>
      <c r="M5633" s="1" t="s">
        <v>7572</v>
      </c>
      <c r="N5633" s="1">
        <v>49.225665982454899</v>
      </c>
      <c r="O5633" s="1">
        <v>-65.433895684885002</v>
      </c>
      <c r="Q5633" s="1" t="s">
        <v>7573</v>
      </c>
      <c r="R5633" s="1" t="s">
        <v>22</v>
      </c>
    </row>
    <row r="5634" spans="1:18" x14ac:dyDescent="0.3">
      <c r="A5634" s="1" t="s">
        <v>5978</v>
      </c>
      <c r="B5634" s="1" t="s">
        <v>8398</v>
      </c>
      <c r="C5634" s="1" t="s">
        <v>7570</v>
      </c>
      <c r="D5634" s="1">
        <v>211.5</v>
      </c>
      <c r="E5634" s="1" t="s">
        <v>7587</v>
      </c>
      <c r="F5634" s="1">
        <v>15</v>
      </c>
      <c r="G5634" s="1" t="str">
        <f t="shared" si="212"/>
        <v>15/141</v>
      </c>
      <c r="H5634" s="1">
        <v>1500</v>
      </c>
      <c r="I5634" s="1">
        <v>77</v>
      </c>
      <c r="J5634" s="1">
        <v>80</v>
      </c>
      <c r="K5634" s="1" t="s">
        <v>203</v>
      </c>
      <c r="L5634" s="1" t="s">
        <v>204</v>
      </c>
      <c r="M5634" s="1" t="s">
        <v>7572</v>
      </c>
      <c r="N5634" s="1">
        <v>49.223737484831197</v>
      </c>
      <c r="O5634" s="1">
        <v>-65.433426247117794</v>
      </c>
      <c r="Q5634" s="1" t="s">
        <v>7573</v>
      </c>
      <c r="R5634" s="1" t="s">
        <v>22</v>
      </c>
    </row>
    <row r="5635" spans="1:18" x14ac:dyDescent="0.3">
      <c r="A5635" s="1" t="s">
        <v>5978</v>
      </c>
      <c r="B5635" s="1" t="s">
        <v>8398</v>
      </c>
      <c r="C5635" s="1" t="s">
        <v>7570</v>
      </c>
      <c r="D5635" s="1">
        <v>211.5</v>
      </c>
      <c r="E5635" s="1" t="s">
        <v>7588</v>
      </c>
      <c r="F5635" s="1">
        <v>16</v>
      </c>
      <c r="G5635" s="1" t="str">
        <f t="shared" si="212"/>
        <v>16/141</v>
      </c>
      <c r="H5635" s="1">
        <v>1500</v>
      </c>
      <c r="I5635" s="1">
        <v>77</v>
      </c>
      <c r="J5635" s="1">
        <v>80</v>
      </c>
      <c r="K5635" s="1" t="s">
        <v>203</v>
      </c>
      <c r="L5635" s="1" t="s">
        <v>204</v>
      </c>
      <c r="M5635" s="1" t="s">
        <v>7572</v>
      </c>
      <c r="N5635" s="1">
        <v>49.221631464515099</v>
      </c>
      <c r="O5635" s="1">
        <v>-65.432939775512295</v>
      </c>
      <c r="Q5635" s="1" t="s">
        <v>7573</v>
      </c>
      <c r="R5635" s="1" t="s">
        <v>22</v>
      </c>
    </row>
    <row r="5636" spans="1:18" x14ac:dyDescent="0.3">
      <c r="A5636" s="1" t="s">
        <v>5978</v>
      </c>
      <c r="B5636" s="1" t="s">
        <v>8398</v>
      </c>
      <c r="C5636" s="1" t="s">
        <v>7570</v>
      </c>
      <c r="D5636" s="1">
        <v>211.5</v>
      </c>
      <c r="E5636" s="1" t="s">
        <v>7589</v>
      </c>
      <c r="F5636" s="1">
        <v>17</v>
      </c>
      <c r="G5636" s="1" t="str">
        <f t="shared" si="212"/>
        <v>17/141</v>
      </c>
      <c r="H5636" s="1">
        <v>1500</v>
      </c>
      <c r="I5636" s="1">
        <v>77</v>
      </c>
      <c r="J5636" s="1">
        <v>80</v>
      </c>
      <c r="K5636" s="1" t="s">
        <v>203</v>
      </c>
      <c r="L5636" s="1" t="s">
        <v>204</v>
      </c>
      <c r="M5636" s="1" t="s">
        <v>7572</v>
      </c>
      <c r="N5636" s="1">
        <v>49.219628392616499</v>
      </c>
      <c r="O5636" s="1">
        <v>-65.432916121434104</v>
      </c>
      <c r="Q5636" s="1" t="s">
        <v>7573</v>
      </c>
      <c r="R5636" s="1" t="s">
        <v>22</v>
      </c>
    </row>
    <row r="5637" spans="1:18" x14ac:dyDescent="0.3">
      <c r="A5637" s="1" t="s">
        <v>5978</v>
      </c>
      <c r="B5637" s="1" t="s">
        <v>8398</v>
      </c>
      <c r="C5637" s="1" t="s">
        <v>7570</v>
      </c>
      <c r="D5637" s="1">
        <v>211.5</v>
      </c>
      <c r="E5637" s="1" t="s">
        <v>7590</v>
      </c>
      <c r="F5637" s="1">
        <v>18</v>
      </c>
      <c r="G5637" s="1" t="str">
        <f t="shared" si="212"/>
        <v>18/141</v>
      </c>
      <c r="H5637" s="1">
        <v>1500</v>
      </c>
      <c r="I5637" s="1">
        <v>77</v>
      </c>
      <c r="J5637" s="1">
        <v>80</v>
      </c>
      <c r="K5637" s="1" t="s">
        <v>203</v>
      </c>
      <c r="L5637" s="1" t="s">
        <v>204</v>
      </c>
      <c r="M5637" s="1" t="s">
        <v>7572</v>
      </c>
      <c r="N5637" s="1">
        <v>49.217518806636598</v>
      </c>
      <c r="O5637" s="1">
        <v>-65.432633264801893</v>
      </c>
      <c r="Q5637" s="1" t="s">
        <v>7573</v>
      </c>
      <c r="R5637" s="1" t="s">
        <v>22</v>
      </c>
    </row>
    <row r="5638" spans="1:18" x14ac:dyDescent="0.3">
      <c r="A5638" s="1" t="s">
        <v>5978</v>
      </c>
      <c r="B5638" s="1" t="s">
        <v>8398</v>
      </c>
      <c r="C5638" s="1" t="s">
        <v>7570</v>
      </c>
      <c r="D5638" s="1">
        <v>211.5</v>
      </c>
      <c r="E5638" s="1" t="s">
        <v>7591</v>
      </c>
      <c r="F5638" s="1">
        <v>19</v>
      </c>
      <c r="G5638" s="1" t="str">
        <f t="shared" si="212"/>
        <v>19/141</v>
      </c>
      <c r="H5638" s="1">
        <v>1500</v>
      </c>
      <c r="I5638" s="1">
        <v>77</v>
      </c>
      <c r="J5638" s="1">
        <v>80</v>
      </c>
      <c r="K5638" s="1" t="s">
        <v>203</v>
      </c>
      <c r="L5638" s="1" t="s">
        <v>204</v>
      </c>
      <c r="M5638" s="1" t="s">
        <v>7572</v>
      </c>
      <c r="N5638" s="1">
        <v>49.215459909438302</v>
      </c>
      <c r="O5638" s="1">
        <v>-65.432380578193602</v>
      </c>
      <c r="Q5638" s="1" t="s">
        <v>7573</v>
      </c>
      <c r="R5638" s="1" t="s">
        <v>22</v>
      </c>
    </row>
    <row r="5639" spans="1:18" x14ac:dyDescent="0.3">
      <c r="A5639" s="1" t="s">
        <v>5978</v>
      </c>
      <c r="B5639" s="1" t="s">
        <v>8398</v>
      </c>
      <c r="C5639" s="1" t="s">
        <v>7570</v>
      </c>
      <c r="D5639" s="1">
        <v>211.5</v>
      </c>
      <c r="E5639" s="1" t="s">
        <v>7592</v>
      </c>
      <c r="F5639" s="1">
        <v>20</v>
      </c>
      <c r="G5639" s="1" t="str">
        <f t="shared" si="212"/>
        <v>20/141</v>
      </c>
      <c r="H5639" s="1">
        <v>1500</v>
      </c>
      <c r="I5639" s="1">
        <v>77</v>
      </c>
      <c r="J5639" s="1">
        <v>80</v>
      </c>
      <c r="K5639" s="1" t="s">
        <v>203</v>
      </c>
      <c r="L5639" s="1" t="s">
        <v>204</v>
      </c>
      <c r="M5639" s="1" t="s">
        <v>7572</v>
      </c>
      <c r="N5639" s="1">
        <v>49.213375786788902</v>
      </c>
      <c r="O5639" s="1">
        <v>-65.432215770815503</v>
      </c>
      <c r="Q5639" s="1" t="s">
        <v>7573</v>
      </c>
      <c r="R5639" s="1" t="s">
        <v>22</v>
      </c>
    </row>
    <row r="5640" spans="1:18" x14ac:dyDescent="0.3">
      <c r="A5640" s="1" t="s">
        <v>5978</v>
      </c>
      <c r="B5640" s="1" t="s">
        <v>8398</v>
      </c>
      <c r="C5640" s="1" t="s">
        <v>7570</v>
      </c>
      <c r="D5640" s="1">
        <v>211.5</v>
      </c>
      <c r="E5640" s="1" t="s">
        <v>7593</v>
      </c>
      <c r="F5640" s="1">
        <v>21</v>
      </c>
      <c r="G5640" s="1" t="str">
        <f t="shared" si="212"/>
        <v>21/141</v>
      </c>
      <c r="H5640" s="1">
        <v>1500</v>
      </c>
      <c r="I5640" s="1">
        <v>77</v>
      </c>
      <c r="J5640" s="1">
        <v>80</v>
      </c>
      <c r="K5640" s="1" t="s">
        <v>203</v>
      </c>
      <c r="L5640" s="1" t="s">
        <v>204</v>
      </c>
      <c r="M5640" s="1" t="s">
        <v>7572</v>
      </c>
      <c r="N5640" s="1">
        <v>49.210807822561399</v>
      </c>
      <c r="O5640" s="1">
        <v>-65.430632724294199</v>
      </c>
      <c r="Q5640" s="1" t="s">
        <v>7573</v>
      </c>
      <c r="R5640" s="1" t="s">
        <v>22</v>
      </c>
    </row>
    <row r="5641" spans="1:18" x14ac:dyDescent="0.3">
      <c r="A5641" s="1" t="s">
        <v>5978</v>
      </c>
      <c r="B5641" s="1" t="s">
        <v>8398</v>
      </c>
      <c r="C5641" s="1" t="s">
        <v>7570</v>
      </c>
      <c r="D5641" s="1">
        <v>211.5</v>
      </c>
      <c r="E5641" s="1" t="s">
        <v>7594</v>
      </c>
      <c r="F5641" s="1">
        <v>22</v>
      </c>
      <c r="G5641" s="1" t="str">
        <f t="shared" si="212"/>
        <v>22/141</v>
      </c>
      <c r="H5641" s="1">
        <v>1500</v>
      </c>
      <c r="I5641" s="1">
        <v>77</v>
      </c>
      <c r="J5641" s="1">
        <v>80</v>
      </c>
      <c r="K5641" s="1" t="s">
        <v>203</v>
      </c>
      <c r="L5641" s="1" t="s">
        <v>204</v>
      </c>
      <c r="M5641" s="1" t="s">
        <v>7572</v>
      </c>
      <c r="N5641" s="1">
        <v>49.209005400331499</v>
      </c>
      <c r="O5641" s="1">
        <v>-65.4307471674976</v>
      </c>
      <c r="Q5641" s="1" t="s">
        <v>7573</v>
      </c>
      <c r="R5641" s="1" t="s">
        <v>22</v>
      </c>
    </row>
    <row r="5642" spans="1:18" x14ac:dyDescent="0.3">
      <c r="A5642" s="1" t="s">
        <v>5978</v>
      </c>
      <c r="B5642" s="1" t="s">
        <v>8398</v>
      </c>
      <c r="C5642" s="1" t="s">
        <v>7570</v>
      </c>
      <c r="D5642" s="1">
        <v>211.5</v>
      </c>
      <c r="E5642" s="1" t="s">
        <v>7595</v>
      </c>
      <c r="F5642" s="1">
        <v>23</v>
      </c>
      <c r="G5642" s="1" t="str">
        <f t="shared" si="212"/>
        <v>23/141</v>
      </c>
      <c r="H5642" s="1">
        <v>1500</v>
      </c>
      <c r="I5642" s="1">
        <v>77</v>
      </c>
      <c r="J5642" s="1">
        <v>80</v>
      </c>
      <c r="K5642" s="1" t="s">
        <v>203</v>
      </c>
      <c r="L5642" s="1" t="s">
        <v>204</v>
      </c>
      <c r="M5642" s="1" t="s">
        <v>7572</v>
      </c>
      <c r="N5642" s="1">
        <v>49.206751864406598</v>
      </c>
      <c r="O5642" s="1">
        <v>-65.431221620236897</v>
      </c>
      <c r="Q5642" s="1" t="s">
        <v>7573</v>
      </c>
      <c r="R5642" s="1" t="s">
        <v>22</v>
      </c>
    </row>
    <row r="5643" spans="1:18" x14ac:dyDescent="0.3">
      <c r="A5643" s="1" t="s">
        <v>5978</v>
      </c>
      <c r="B5643" s="1" t="s">
        <v>8398</v>
      </c>
      <c r="C5643" s="1" t="s">
        <v>7570</v>
      </c>
      <c r="D5643" s="1">
        <v>211.5</v>
      </c>
      <c r="E5643" s="1" t="s">
        <v>7596</v>
      </c>
      <c r="F5643" s="1">
        <v>24</v>
      </c>
      <c r="G5643" s="1" t="str">
        <f t="shared" si="212"/>
        <v>24/141</v>
      </c>
      <c r="H5643" s="1">
        <v>1500</v>
      </c>
      <c r="I5643" s="1">
        <v>77</v>
      </c>
      <c r="J5643" s="1">
        <v>80</v>
      </c>
      <c r="K5643" s="1" t="s">
        <v>203</v>
      </c>
      <c r="L5643" s="1" t="s">
        <v>204</v>
      </c>
      <c r="M5643" s="1" t="s">
        <v>7572</v>
      </c>
      <c r="N5643" s="1">
        <v>49.204817545700799</v>
      </c>
      <c r="O5643" s="1">
        <v>-65.432600398040904</v>
      </c>
      <c r="Q5643" s="1" t="s">
        <v>7573</v>
      </c>
      <c r="R5643" s="1" t="s">
        <v>22</v>
      </c>
    </row>
    <row r="5644" spans="1:18" x14ac:dyDescent="0.3">
      <c r="A5644" s="1" t="s">
        <v>5978</v>
      </c>
      <c r="B5644" s="1" t="s">
        <v>8398</v>
      </c>
      <c r="C5644" s="1" t="s">
        <v>7570</v>
      </c>
      <c r="D5644" s="1">
        <v>211.5</v>
      </c>
      <c r="E5644" s="1" t="s">
        <v>7597</v>
      </c>
      <c r="F5644" s="1">
        <v>25</v>
      </c>
      <c r="G5644" s="1" t="str">
        <f t="shared" si="212"/>
        <v>25/141</v>
      </c>
      <c r="H5644" s="1">
        <v>1500</v>
      </c>
      <c r="I5644" s="1">
        <v>77</v>
      </c>
      <c r="J5644" s="1">
        <v>80</v>
      </c>
      <c r="K5644" s="1" t="s">
        <v>203</v>
      </c>
      <c r="L5644" s="1" t="s">
        <v>204</v>
      </c>
      <c r="M5644" s="1" t="s">
        <v>7572</v>
      </c>
      <c r="N5644" s="1">
        <v>49.202994195362201</v>
      </c>
      <c r="O5644" s="1">
        <v>-65.4348319852526</v>
      </c>
      <c r="Q5644" s="1" t="s">
        <v>7573</v>
      </c>
      <c r="R5644" s="1" t="s">
        <v>22</v>
      </c>
    </row>
    <row r="5645" spans="1:18" x14ac:dyDescent="0.3">
      <c r="A5645" s="1" t="s">
        <v>5978</v>
      </c>
      <c r="B5645" s="1" t="s">
        <v>8398</v>
      </c>
      <c r="C5645" s="1" t="s">
        <v>7570</v>
      </c>
      <c r="D5645" s="1">
        <v>211.5</v>
      </c>
      <c r="E5645" s="1" t="s">
        <v>7598</v>
      </c>
      <c r="F5645" s="1">
        <v>26</v>
      </c>
      <c r="G5645" s="1" t="str">
        <f t="shared" si="212"/>
        <v>26/141</v>
      </c>
      <c r="H5645" s="1">
        <v>1500</v>
      </c>
      <c r="I5645" s="1">
        <v>77</v>
      </c>
      <c r="J5645" s="1">
        <v>80</v>
      </c>
      <c r="K5645" s="1" t="s">
        <v>203</v>
      </c>
      <c r="L5645" s="1" t="s">
        <v>204</v>
      </c>
      <c r="M5645" s="1" t="s">
        <v>7572</v>
      </c>
      <c r="N5645" s="1">
        <v>49.200441744792798</v>
      </c>
      <c r="O5645" s="1">
        <v>-65.430468560011207</v>
      </c>
      <c r="Q5645" s="1" t="s">
        <v>7573</v>
      </c>
      <c r="R5645" s="1" t="s">
        <v>22</v>
      </c>
    </row>
    <row r="5646" spans="1:18" x14ac:dyDescent="0.3">
      <c r="A5646" s="1" t="s">
        <v>5978</v>
      </c>
      <c r="B5646" s="1" t="s">
        <v>8398</v>
      </c>
      <c r="C5646" s="1" t="s">
        <v>7570</v>
      </c>
      <c r="D5646" s="1">
        <v>211.5</v>
      </c>
      <c r="E5646" s="1" t="s">
        <v>7599</v>
      </c>
      <c r="F5646" s="1">
        <v>27</v>
      </c>
      <c r="G5646" s="1" t="str">
        <f t="shared" si="212"/>
        <v>27/141</v>
      </c>
      <c r="H5646" s="1">
        <v>1500</v>
      </c>
      <c r="I5646" s="1">
        <v>77</v>
      </c>
      <c r="J5646" s="1">
        <v>80</v>
      </c>
      <c r="K5646" s="1" t="s">
        <v>203</v>
      </c>
      <c r="L5646" s="1" t="s">
        <v>204</v>
      </c>
      <c r="M5646" s="1" t="s">
        <v>7572</v>
      </c>
      <c r="N5646" s="1">
        <v>49.198259834901201</v>
      </c>
      <c r="O5646" s="1">
        <v>-65.430012063994198</v>
      </c>
      <c r="Q5646" s="1" t="s">
        <v>7573</v>
      </c>
      <c r="R5646" s="1" t="s">
        <v>22</v>
      </c>
    </row>
    <row r="5647" spans="1:18" x14ac:dyDescent="0.3">
      <c r="A5647" s="1" t="s">
        <v>5978</v>
      </c>
      <c r="B5647" s="1" t="s">
        <v>8398</v>
      </c>
      <c r="C5647" s="1" t="s">
        <v>7570</v>
      </c>
      <c r="D5647" s="1">
        <v>211.5</v>
      </c>
      <c r="E5647" s="1" t="s">
        <v>7600</v>
      </c>
      <c r="F5647" s="1">
        <v>28</v>
      </c>
      <c r="G5647" s="1" t="str">
        <f t="shared" si="212"/>
        <v>28/141</v>
      </c>
      <c r="H5647" s="1">
        <v>1500</v>
      </c>
      <c r="I5647" s="1">
        <v>77</v>
      </c>
      <c r="J5647" s="1">
        <v>80</v>
      </c>
      <c r="K5647" s="1" t="s">
        <v>203</v>
      </c>
      <c r="L5647" s="1" t="s">
        <v>204</v>
      </c>
      <c r="M5647" s="1" t="s">
        <v>7572</v>
      </c>
      <c r="N5647" s="1">
        <v>49.196118221883602</v>
      </c>
      <c r="O5647" s="1">
        <v>-65.429381047150898</v>
      </c>
      <c r="Q5647" s="1" t="s">
        <v>7573</v>
      </c>
      <c r="R5647" s="1" t="s">
        <v>22</v>
      </c>
    </row>
    <row r="5648" spans="1:18" x14ac:dyDescent="0.3">
      <c r="A5648" s="1" t="s">
        <v>5978</v>
      </c>
      <c r="B5648" s="1" t="s">
        <v>8398</v>
      </c>
      <c r="C5648" s="1" t="s">
        <v>7570</v>
      </c>
      <c r="D5648" s="1">
        <v>211.5</v>
      </c>
      <c r="E5648" s="1" t="s">
        <v>7601</v>
      </c>
      <c r="F5648" s="1">
        <v>29</v>
      </c>
      <c r="G5648" s="1" t="str">
        <f t="shared" si="212"/>
        <v>29/141</v>
      </c>
      <c r="H5648" s="1">
        <v>1500</v>
      </c>
      <c r="I5648" s="1">
        <v>77</v>
      </c>
      <c r="J5648" s="1">
        <v>80</v>
      </c>
      <c r="K5648" s="1" t="s">
        <v>203</v>
      </c>
      <c r="L5648" s="1" t="s">
        <v>204</v>
      </c>
      <c r="M5648" s="1" t="s">
        <v>7572</v>
      </c>
      <c r="N5648" s="1">
        <v>49.194071328395601</v>
      </c>
      <c r="O5648" s="1">
        <v>-65.428769785285894</v>
      </c>
      <c r="Q5648" s="1" t="s">
        <v>7573</v>
      </c>
      <c r="R5648" s="1" t="s">
        <v>22</v>
      </c>
    </row>
    <row r="5649" spans="1:18" x14ac:dyDescent="0.3">
      <c r="A5649" s="1" t="s">
        <v>5978</v>
      </c>
      <c r="B5649" s="1" t="s">
        <v>8398</v>
      </c>
      <c r="C5649" s="1" t="s">
        <v>7570</v>
      </c>
      <c r="D5649" s="1">
        <v>211.5</v>
      </c>
      <c r="E5649" s="1" t="s">
        <v>7602</v>
      </c>
      <c r="F5649" s="1">
        <v>30</v>
      </c>
      <c r="G5649" s="1" t="str">
        <f t="shared" si="212"/>
        <v>30/141</v>
      </c>
      <c r="H5649" s="1">
        <v>1500</v>
      </c>
      <c r="I5649" s="1">
        <v>77</v>
      </c>
      <c r="J5649" s="1">
        <v>80</v>
      </c>
      <c r="K5649" s="1" t="s">
        <v>203</v>
      </c>
      <c r="L5649" s="1" t="s">
        <v>204</v>
      </c>
      <c r="M5649" s="1" t="s">
        <v>7572</v>
      </c>
      <c r="N5649" s="1">
        <v>49.1916239589941</v>
      </c>
      <c r="O5649" s="1">
        <v>-65.427855808840206</v>
      </c>
      <c r="Q5649" s="1" t="s">
        <v>7573</v>
      </c>
      <c r="R5649" s="1" t="s">
        <v>22</v>
      </c>
    </row>
    <row r="5650" spans="1:18" x14ac:dyDescent="0.3">
      <c r="A5650" s="1" t="s">
        <v>5978</v>
      </c>
      <c r="B5650" s="1" t="s">
        <v>8398</v>
      </c>
      <c r="C5650" s="1" t="s">
        <v>7570</v>
      </c>
      <c r="D5650" s="1">
        <v>211.5</v>
      </c>
      <c r="E5650" s="1" t="s">
        <v>7603</v>
      </c>
      <c r="F5650" s="1">
        <v>31</v>
      </c>
      <c r="G5650" s="1" t="str">
        <f t="shared" si="212"/>
        <v>31/141</v>
      </c>
      <c r="H5650" s="1">
        <v>1500</v>
      </c>
      <c r="I5650" s="1">
        <v>77</v>
      </c>
      <c r="J5650" s="1">
        <v>80</v>
      </c>
      <c r="K5650" s="1" t="s">
        <v>203</v>
      </c>
      <c r="L5650" s="1" t="s">
        <v>204</v>
      </c>
      <c r="M5650" s="1" t="s">
        <v>7572</v>
      </c>
      <c r="N5650" s="1">
        <v>49.1896568578101</v>
      </c>
      <c r="O5650" s="1">
        <v>-65.4269699707814</v>
      </c>
      <c r="Q5650" s="1" t="s">
        <v>7573</v>
      </c>
      <c r="R5650" s="1" t="s">
        <v>22</v>
      </c>
    </row>
    <row r="5651" spans="1:18" x14ac:dyDescent="0.3">
      <c r="A5651" s="1" t="s">
        <v>5978</v>
      </c>
      <c r="B5651" s="1" t="s">
        <v>8398</v>
      </c>
      <c r="C5651" s="1" t="s">
        <v>7570</v>
      </c>
      <c r="D5651" s="1">
        <v>211.5</v>
      </c>
      <c r="E5651" s="1" t="s">
        <v>7604</v>
      </c>
      <c r="F5651" s="1">
        <v>32</v>
      </c>
      <c r="G5651" s="1" t="str">
        <f t="shared" si="212"/>
        <v>32/141</v>
      </c>
      <c r="H5651" s="1">
        <v>1500</v>
      </c>
      <c r="I5651" s="1">
        <v>77</v>
      </c>
      <c r="J5651" s="1">
        <v>80</v>
      </c>
      <c r="K5651" s="1" t="s">
        <v>203</v>
      </c>
      <c r="L5651" s="1" t="s">
        <v>204</v>
      </c>
      <c r="M5651" s="1" t="s">
        <v>7572</v>
      </c>
      <c r="N5651" s="1">
        <v>49.186225030860399</v>
      </c>
      <c r="O5651" s="1">
        <v>-65.425414876498195</v>
      </c>
      <c r="Q5651" s="1" t="s">
        <v>7573</v>
      </c>
      <c r="R5651" s="1" t="s">
        <v>22</v>
      </c>
    </row>
    <row r="5652" spans="1:18" x14ac:dyDescent="0.3">
      <c r="A5652" s="1" t="s">
        <v>5978</v>
      </c>
      <c r="B5652" s="1" t="s">
        <v>8398</v>
      </c>
      <c r="C5652" s="1" t="s">
        <v>7570</v>
      </c>
      <c r="D5652" s="1">
        <v>211.5</v>
      </c>
      <c r="E5652" s="1" t="s">
        <v>7605</v>
      </c>
      <c r="F5652" s="1">
        <v>33</v>
      </c>
      <c r="G5652" s="1" t="str">
        <f t="shared" ref="G5652:G5683" si="213">F5652&amp;"/"&amp;141</f>
        <v>33/141</v>
      </c>
      <c r="H5652" s="1">
        <v>1500</v>
      </c>
      <c r="I5652" s="1">
        <v>77</v>
      </c>
      <c r="J5652" s="1">
        <v>80</v>
      </c>
      <c r="K5652" s="1" t="s">
        <v>203</v>
      </c>
      <c r="L5652" s="1" t="s">
        <v>204</v>
      </c>
      <c r="M5652" s="1" t="s">
        <v>7572</v>
      </c>
      <c r="N5652" s="1">
        <v>49.188239216421998</v>
      </c>
      <c r="O5652" s="1">
        <v>-65.418329607329099</v>
      </c>
      <c r="Q5652" s="1" t="s">
        <v>7573</v>
      </c>
      <c r="R5652" s="1" t="s">
        <v>22</v>
      </c>
    </row>
    <row r="5653" spans="1:18" x14ac:dyDescent="0.3">
      <c r="A5653" s="1" t="s">
        <v>5978</v>
      </c>
      <c r="B5653" s="1" t="s">
        <v>8398</v>
      </c>
      <c r="C5653" s="1" t="s">
        <v>7570</v>
      </c>
      <c r="D5653" s="1">
        <v>211.5</v>
      </c>
      <c r="E5653" s="1" t="s">
        <v>7606</v>
      </c>
      <c r="F5653" s="1">
        <v>34</v>
      </c>
      <c r="G5653" s="1" t="str">
        <f t="shared" si="213"/>
        <v>34/141</v>
      </c>
      <c r="H5653" s="1">
        <v>1500</v>
      </c>
      <c r="I5653" s="1">
        <v>77</v>
      </c>
      <c r="J5653" s="1">
        <v>80</v>
      </c>
      <c r="K5653" s="1" t="s">
        <v>203</v>
      </c>
      <c r="L5653" s="1" t="s">
        <v>204</v>
      </c>
      <c r="M5653" s="1" t="s">
        <v>7572</v>
      </c>
      <c r="N5653" s="1">
        <v>49.186311652255398</v>
      </c>
      <c r="O5653" s="1">
        <v>-65.417047093948995</v>
      </c>
      <c r="Q5653" s="1" t="s">
        <v>7573</v>
      </c>
      <c r="R5653" s="1" t="s">
        <v>22</v>
      </c>
    </row>
    <row r="5654" spans="1:18" x14ac:dyDescent="0.3">
      <c r="A5654" s="1" t="s">
        <v>5978</v>
      </c>
      <c r="B5654" s="1" t="s">
        <v>8398</v>
      </c>
      <c r="C5654" s="1" t="s">
        <v>7570</v>
      </c>
      <c r="D5654" s="1">
        <v>211.5</v>
      </c>
      <c r="E5654" s="1" t="s">
        <v>7607</v>
      </c>
      <c r="F5654" s="1">
        <v>35</v>
      </c>
      <c r="G5654" s="1" t="str">
        <f t="shared" si="213"/>
        <v>35/141</v>
      </c>
      <c r="H5654" s="1">
        <v>1500</v>
      </c>
      <c r="I5654" s="1">
        <v>77</v>
      </c>
      <c r="J5654" s="1">
        <v>80</v>
      </c>
      <c r="K5654" s="1" t="s">
        <v>203</v>
      </c>
      <c r="L5654" s="1" t="s">
        <v>204</v>
      </c>
      <c r="M5654" s="1" t="s">
        <v>7572</v>
      </c>
      <c r="N5654" s="1">
        <v>49.178876289161799</v>
      </c>
      <c r="O5654" s="1">
        <v>-65.420035995141305</v>
      </c>
      <c r="Q5654" s="1" t="s">
        <v>7573</v>
      </c>
      <c r="R5654" s="1" t="s">
        <v>22</v>
      </c>
    </row>
    <row r="5655" spans="1:18" x14ac:dyDescent="0.3">
      <c r="A5655" s="1" t="s">
        <v>5978</v>
      </c>
      <c r="B5655" s="1" t="s">
        <v>8398</v>
      </c>
      <c r="C5655" s="1" t="s">
        <v>7570</v>
      </c>
      <c r="D5655" s="1">
        <v>211.5</v>
      </c>
      <c r="E5655" s="1" t="s">
        <v>7608</v>
      </c>
      <c r="F5655" s="1">
        <v>36</v>
      </c>
      <c r="G5655" s="1" t="str">
        <f t="shared" si="213"/>
        <v>36/141</v>
      </c>
      <c r="H5655" s="1">
        <v>1500</v>
      </c>
      <c r="I5655" s="1">
        <v>77</v>
      </c>
      <c r="J5655" s="1">
        <v>80</v>
      </c>
      <c r="K5655" s="1" t="s">
        <v>203</v>
      </c>
      <c r="L5655" s="1" t="s">
        <v>204</v>
      </c>
      <c r="M5655" s="1" t="s">
        <v>7572</v>
      </c>
      <c r="N5655" s="1">
        <v>49.176887692037901</v>
      </c>
      <c r="O5655" s="1">
        <v>-65.418319468928601</v>
      </c>
      <c r="Q5655" s="1" t="s">
        <v>7573</v>
      </c>
      <c r="R5655" s="1" t="s">
        <v>22</v>
      </c>
    </row>
    <row r="5656" spans="1:18" x14ac:dyDescent="0.3">
      <c r="A5656" s="1" t="s">
        <v>5978</v>
      </c>
      <c r="B5656" s="1" t="s">
        <v>8398</v>
      </c>
      <c r="C5656" s="1" t="s">
        <v>7570</v>
      </c>
      <c r="D5656" s="1">
        <v>211.5</v>
      </c>
      <c r="E5656" s="1" t="s">
        <v>7609</v>
      </c>
      <c r="F5656" s="1">
        <v>37</v>
      </c>
      <c r="G5656" s="1" t="str">
        <f t="shared" si="213"/>
        <v>37/141</v>
      </c>
      <c r="H5656" s="1">
        <v>1500</v>
      </c>
      <c r="I5656" s="1">
        <v>77</v>
      </c>
      <c r="J5656" s="1">
        <v>80</v>
      </c>
      <c r="K5656" s="1" t="s">
        <v>203</v>
      </c>
      <c r="L5656" s="1" t="s">
        <v>204</v>
      </c>
      <c r="M5656" s="1" t="s">
        <v>7572</v>
      </c>
      <c r="N5656" s="1">
        <v>49.173945668512403</v>
      </c>
      <c r="O5656" s="1">
        <v>-65.418467886027003</v>
      </c>
      <c r="Q5656" s="1" t="s">
        <v>7573</v>
      </c>
      <c r="R5656" s="1" t="s">
        <v>22</v>
      </c>
    </row>
    <row r="5657" spans="1:18" x14ac:dyDescent="0.3">
      <c r="A5657" s="1" t="s">
        <v>5978</v>
      </c>
      <c r="B5657" s="1" t="s">
        <v>8398</v>
      </c>
      <c r="C5657" s="1" t="s">
        <v>7570</v>
      </c>
      <c r="D5657" s="1">
        <v>211.5</v>
      </c>
      <c r="E5657" s="1" t="s">
        <v>7610</v>
      </c>
      <c r="F5657" s="1">
        <v>38</v>
      </c>
      <c r="G5657" s="1" t="str">
        <f t="shared" si="213"/>
        <v>38/141</v>
      </c>
      <c r="H5657" s="1">
        <v>1500</v>
      </c>
      <c r="I5657" s="1">
        <v>77</v>
      </c>
      <c r="J5657" s="1">
        <v>80</v>
      </c>
      <c r="K5657" s="1" t="s">
        <v>203</v>
      </c>
      <c r="L5657" s="1" t="s">
        <v>204</v>
      </c>
      <c r="M5657" s="1" t="s">
        <v>7572</v>
      </c>
      <c r="N5657" s="1">
        <v>49.1759136582317</v>
      </c>
      <c r="O5657" s="1">
        <v>-65.409188488023005</v>
      </c>
      <c r="Q5657" s="1" t="s">
        <v>7573</v>
      </c>
      <c r="R5657" s="1" t="s">
        <v>22</v>
      </c>
    </row>
    <row r="5658" spans="1:18" x14ac:dyDescent="0.3">
      <c r="A5658" s="1" t="s">
        <v>5978</v>
      </c>
      <c r="B5658" s="1" t="s">
        <v>8398</v>
      </c>
      <c r="C5658" s="1" t="s">
        <v>7570</v>
      </c>
      <c r="D5658" s="1">
        <v>211.5</v>
      </c>
      <c r="E5658" s="1" t="s">
        <v>7611</v>
      </c>
      <c r="F5658" s="1">
        <v>39</v>
      </c>
      <c r="G5658" s="1" t="str">
        <f t="shared" si="213"/>
        <v>39/141</v>
      </c>
      <c r="H5658" s="1">
        <v>1500</v>
      </c>
      <c r="I5658" s="1">
        <v>77</v>
      </c>
      <c r="J5658" s="1">
        <v>80</v>
      </c>
      <c r="K5658" s="1" t="s">
        <v>203</v>
      </c>
      <c r="L5658" s="1" t="s">
        <v>204</v>
      </c>
      <c r="M5658" s="1" t="s">
        <v>7572</v>
      </c>
      <c r="N5658" s="1">
        <v>49.225210887383497</v>
      </c>
      <c r="O5658" s="1">
        <v>-65.397387832290903</v>
      </c>
      <c r="Q5658" s="1" t="s">
        <v>7573</v>
      </c>
      <c r="R5658" s="1" t="s">
        <v>22</v>
      </c>
    </row>
    <row r="5659" spans="1:18" x14ac:dyDescent="0.3">
      <c r="A5659" s="1" t="s">
        <v>5978</v>
      </c>
      <c r="B5659" s="1" t="s">
        <v>8398</v>
      </c>
      <c r="C5659" s="1" t="s">
        <v>7570</v>
      </c>
      <c r="D5659" s="1">
        <v>211.5</v>
      </c>
      <c r="E5659" s="1" t="s">
        <v>7612</v>
      </c>
      <c r="F5659" s="1">
        <v>40</v>
      </c>
      <c r="G5659" s="1" t="str">
        <f t="shared" si="213"/>
        <v>40/141</v>
      </c>
      <c r="H5659" s="1">
        <v>1500</v>
      </c>
      <c r="I5659" s="1">
        <v>77</v>
      </c>
      <c r="J5659" s="1">
        <v>80</v>
      </c>
      <c r="K5659" s="1" t="s">
        <v>203</v>
      </c>
      <c r="L5659" s="1" t="s">
        <v>204</v>
      </c>
      <c r="M5659" s="1" t="s">
        <v>7572</v>
      </c>
      <c r="N5659" s="1">
        <v>49.226099973070397</v>
      </c>
      <c r="O5659" s="1">
        <v>-65.393372238226803</v>
      </c>
      <c r="Q5659" s="1" t="s">
        <v>7573</v>
      </c>
      <c r="R5659" s="1" t="s">
        <v>22</v>
      </c>
    </row>
    <row r="5660" spans="1:18" x14ac:dyDescent="0.3">
      <c r="A5660" s="1" t="s">
        <v>5978</v>
      </c>
      <c r="B5660" s="1" t="s">
        <v>8398</v>
      </c>
      <c r="C5660" s="1" t="s">
        <v>7570</v>
      </c>
      <c r="D5660" s="1">
        <v>211.5</v>
      </c>
      <c r="E5660" s="1" t="s">
        <v>7613</v>
      </c>
      <c r="F5660" s="1">
        <v>41</v>
      </c>
      <c r="G5660" s="1" t="str">
        <f t="shared" si="213"/>
        <v>41/141</v>
      </c>
      <c r="H5660" s="1">
        <v>1500</v>
      </c>
      <c r="I5660" s="1">
        <v>77</v>
      </c>
      <c r="J5660" s="1">
        <v>80</v>
      </c>
      <c r="K5660" s="1" t="s">
        <v>203</v>
      </c>
      <c r="L5660" s="1" t="s">
        <v>204</v>
      </c>
      <c r="M5660" s="1" t="s">
        <v>7572</v>
      </c>
      <c r="N5660" s="1">
        <v>49.208714236904498</v>
      </c>
      <c r="O5660" s="1">
        <v>-65.407550893793797</v>
      </c>
      <c r="Q5660" s="1" t="s">
        <v>7573</v>
      </c>
      <c r="R5660" s="1" t="s">
        <v>22</v>
      </c>
    </row>
    <row r="5661" spans="1:18" x14ac:dyDescent="0.3">
      <c r="A5661" s="1" t="s">
        <v>5978</v>
      </c>
      <c r="B5661" s="1" t="s">
        <v>8398</v>
      </c>
      <c r="C5661" s="1" t="s">
        <v>7570</v>
      </c>
      <c r="D5661" s="1">
        <v>211.5</v>
      </c>
      <c r="E5661" s="1" t="s">
        <v>7614</v>
      </c>
      <c r="F5661" s="1">
        <v>42</v>
      </c>
      <c r="G5661" s="1" t="str">
        <f t="shared" si="213"/>
        <v>42/141</v>
      </c>
      <c r="H5661" s="1">
        <v>1500</v>
      </c>
      <c r="I5661" s="1">
        <v>77</v>
      </c>
      <c r="J5661" s="1">
        <v>80</v>
      </c>
      <c r="K5661" s="1" t="s">
        <v>203</v>
      </c>
      <c r="L5661" s="1" t="s">
        <v>204</v>
      </c>
      <c r="M5661" s="1" t="s">
        <v>7572</v>
      </c>
      <c r="N5661" s="1">
        <v>49.212070044605703</v>
      </c>
      <c r="O5661" s="1">
        <v>-65.404434560410493</v>
      </c>
      <c r="Q5661" s="1" t="s">
        <v>7573</v>
      </c>
      <c r="R5661" s="1" t="s">
        <v>22</v>
      </c>
    </row>
    <row r="5662" spans="1:18" x14ac:dyDescent="0.3">
      <c r="A5662" s="1" t="s">
        <v>5978</v>
      </c>
      <c r="B5662" s="1" t="s">
        <v>8398</v>
      </c>
      <c r="C5662" s="1" t="s">
        <v>7570</v>
      </c>
      <c r="D5662" s="1">
        <v>211.5</v>
      </c>
      <c r="E5662" s="1" t="s">
        <v>7615</v>
      </c>
      <c r="F5662" s="1">
        <v>43</v>
      </c>
      <c r="G5662" s="1" t="str">
        <f t="shared" si="213"/>
        <v>43/141</v>
      </c>
      <c r="H5662" s="1">
        <v>1500</v>
      </c>
      <c r="I5662" s="1">
        <v>77</v>
      </c>
      <c r="J5662" s="1">
        <v>80</v>
      </c>
      <c r="K5662" s="1" t="s">
        <v>203</v>
      </c>
      <c r="L5662" s="1" t="s">
        <v>204</v>
      </c>
      <c r="M5662" s="1" t="s">
        <v>7572</v>
      </c>
      <c r="N5662" s="1">
        <v>49.214453979485</v>
      </c>
      <c r="O5662" s="1">
        <v>-65.395456939443505</v>
      </c>
      <c r="Q5662" s="1" t="s">
        <v>7573</v>
      </c>
      <c r="R5662" s="1" t="s">
        <v>22</v>
      </c>
    </row>
    <row r="5663" spans="1:18" x14ac:dyDescent="0.3">
      <c r="A5663" s="1" t="s">
        <v>5978</v>
      </c>
      <c r="B5663" s="1" t="s">
        <v>8398</v>
      </c>
      <c r="C5663" s="1" t="s">
        <v>7570</v>
      </c>
      <c r="D5663" s="1">
        <v>211.5</v>
      </c>
      <c r="E5663" s="1" t="s">
        <v>7616</v>
      </c>
      <c r="F5663" s="1">
        <v>44</v>
      </c>
      <c r="G5663" s="1" t="str">
        <f t="shared" si="213"/>
        <v>44/141</v>
      </c>
      <c r="H5663" s="1">
        <v>1500</v>
      </c>
      <c r="I5663" s="1">
        <v>77</v>
      </c>
      <c r="J5663" s="1">
        <v>80</v>
      </c>
      <c r="K5663" s="1" t="s">
        <v>203</v>
      </c>
      <c r="L5663" s="1" t="s">
        <v>204</v>
      </c>
      <c r="M5663" s="1" t="s">
        <v>7572</v>
      </c>
      <c r="N5663" s="1">
        <v>49.216271661295202</v>
      </c>
      <c r="O5663" s="1">
        <v>-65.387245244081896</v>
      </c>
      <c r="Q5663" s="1" t="s">
        <v>7573</v>
      </c>
      <c r="R5663" s="1" t="s">
        <v>22</v>
      </c>
    </row>
    <row r="5664" spans="1:18" x14ac:dyDescent="0.3">
      <c r="A5664" s="1" t="s">
        <v>5978</v>
      </c>
      <c r="B5664" s="1" t="s">
        <v>8398</v>
      </c>
      <c r="C5664" s="1" t="s">
        <v>7570</v>
      </c>
      <c r="D5664" s="1">
        <v>211.5</v>
      </c>
      <c r="E5664" s="1" t="s">
        <v>7617</v>
      </c>
      <c r="F5664" s="1">
        <v>45</v>
      </c>
      <c r="G5664" s="1" t="str">
        <f t="shared" si="213"/>
        <v>45/141</v>
      </c>
      <c r="H5664" s="1">
        <v>1500</v>
      </c>
      <c r="I5664" s="1">
        <v>77</v>
      </c>
      <c r="J5664" s="1">
        <v>80</v>
      </c>
      <c r="K5664" s="1" t="s">
        <v>203</v>
      </c>
      <c r="L5664" s="1" t="s">
        <v>204</v>
      </c>
      <c r="M5664" s="1" t="s">
        <v>7572</v>
      </c>
      <c r="N5664" s="1">
        <v>49.214306882884301</v>
      </c>
      <c r="O5664" s="1">
        <v>-65.384541714313599</v>
      </c>
      <c r="Q5664" s="1" t="s">
        <v>7573</v>
      </c>
      <c r="R5664" s="1" t="s">
        <v>22</v>
      </c>
    </row>
    <row r="5665" spans="1:18" x14ac:dyDescent="0.3">
      <c r="A5665" s="1" t="s">
        <v>5978</v>
      </c>
      <c r="B5665" s="1" t="s">
        <v>8398</v>
      </c>
      <c r="C5665" s="1" t="s">
        <v>7570</v>
      </c>
      <c r="D5665" s="1">
        <v>211.5</v>
      </c>
      <c r="E5665" s="1" t="s">
        <v>7618</v>
      </c>
      <c r="F5665" s="1">
        <v>46</v>
      </c>
      <c r="G5665" s="1" t="str">
        <f t="shared" si="213"/>
        <v>46/141</v>
      </c>
      <c r="H5665" s="1">
        <v>1500</v>
      </c>
      <c r="I5665" s="1">
        <v>77</v>
      </c>
      <c r="J5665" s="1">
        <v>80</v>
      </c>
      <c r="K5665" s="1" t="s">
        <v>203</v>
      </c>
      <c r="L5665" s="1" t="s">
        <v>204</v>
      </c>
      <c r="M5665" s="1" t="s">
        <v>7572</v>
      </c>
      <c r="N5665" s="1">
        <v>49.202005506830403</v>
      </c>
      <c r="O5665" s="1">
        <v>-65.401162039371499</v>
      </c>
      <c r="Q5665" s="1" t="s">
        <v>7573</v>
      </c>
      <c r="R5665" s="1" t="s">
        <v>22</v>
      </c>
    </row>
    <row r="5666" spans="1:18" x14ac:dyDescent="0.3">
      <c r="A5666" s="1" t="s">
        <v>5978</v>
      </c>
      <c r="B5666" s="1" t="s">
        <v>8398</v>
      </c>
      <c r="C5666" s="1" t="s">
        <v>7570</v>
      </c>
      <c r="D5666" s="1">
        <v>211.5</v>
      </c>
      <c r="E5666" s="1" t="s">
        <v>7619</v>
      </c>
      <c r="F5666" s="1">
        <v>47</v>
      </c>
      <c r="G5666" s="1" t="str">
        <f t="shared" si="213"/>
        <v>47/141</v>
      </c>
      <c r="H5666" s="1">
        <v>1500</v>
      </c>
      <c r="I5666" s="1">
        <v>77</v>
      </c>
      <c r="J5666" s="1">
        <v>80</v>
      </c>
      <c r="K5666" s="1" t="s">
        <v>203</v>
      </c>
      <c r="L5666" s="1" t="s">
        <v>204</v>
      </c>
      <c r="M5666" s="1" t="s">
        <v>7572</v>
      </c>
      <c r="N5666" s="1">
        <v>49.207816536286103</v>
      </c>
      <c r="O5666" s="1">
        <v>-65.3654559901494</v>
      </c>
      <c r="Q5666" s="1" t="s">
        <v>7573</v>
      </c>
      <c r="R5666" s="1" t="s">
        <v>22</v>
      </c>
    </row>
    <row r="5667" spans="1:18" x14ac:dyDescent="0.3">
      <c r="A5667" s="1" t="s">
        <v>5978</v>
      </c>
      <c r="B5667" s="1" t="s">
        <v>8398</v>
      </c>
      <c r="C5667" s="1" t="s">
        <v>7570</v>
      </c>
      <c r="D5667" s="1">
        <v>211.5</v>
      </c>
      <c r="E5667" s="1" t="s">
        <v>7620</v>
      </c>
      <c r="F5667" s="1">
        <v>48</v>
      </c>
      <c r="G5667" s="1" t="str">
        <f t="shared" si="213"/>
        <v>48/141</v>
      </c>
      <c r="H5667" s="1">
        <v>1500</v>
      </c>
      <c r="I5667" s="1">
        <v>77</v>
      </c>
      <c r="J5667" s="1">
        <v>80</v>
      </c>
      <c r="K5667" s="1" t="s">
        <v>203</v>
      </c>
      <c r="L5667" s="1" t="s">
        <v>204</v>
      </c>
      <c r="M5667" s="1" t="s">
        <v>7572</v>
      </c>
      <c r="N5667" s="1">
        <v>49.204520587414798</v>
      </c>
      <c r="O5667" s="1">
        <v>-65.368415367252695</v>
      </c>
      <c r="Q5667" s="1" t="s">
        <v>7573</v>
      </c>
      <c r="R5667" s="1" t="s">
        <v>22</v>
      </c>
    </row>
    <row r="5668" spans="1:18" x14ac:dyDescent="0.3">
      <c r="A5668" s="1" t="s">
        <v>5978</v>
      </c>
      <c r="B5668" s="1" t="s">
        <v>8398</v>
      </c>
      <c r="C5668" s="1" t="s">
        <v>7570</v>
      </c>
      <c r="D5668" s="1">
        <v>211.5</v>
      </c>
      <c r="E5668" s="1" t="s">
        <v>7621</v>
      </c>
      <c r="F5668" s="1">
        <v>49</v>
      </c>
      <c r="G5668" s="1" t="str">
        <f t="shared" si="213"/>
        <v>49/141</v>
      </c>
      <c r="H5668" s="1">
        <v>1500</v>
      </c>
      <c r="I5668" s="1">
        <v>77</v>
      </c>
      <c r="J5668" s="1">
        <v>80</v>
      </c>
      <c r="K5668" s="1" t="s">
        <v>203</v>
      </c>
      <c r="L5668" s="1" t="s">
        <v>204</v>
      </c>
      <c r="M5668" s="1" t="s">
        <v>7572</v>
      </c>
      <c r="N5668" s="1">
        <v>49.202523954146898</v>
      </c>
      <c r="O5668" s="1">
        <v>-65.366619252636298</v>
      </c>
      <c r="Q5668" s="1" t="s">
        <v>7573</v>
      </c>
      <c r="R5668" s="1" t="s">
        <v>22</v>
      </c>
    </row>
    <row r="5669" spans="1:18" x14ac:dyDescent="0.3">
      <c r="A5669" s="1" t="s">
        <v>5978</v>
      </c>
      <c r="B5669" s="1" t="s">
        <v>8398</v>
      </c>
      <c r="C5669" s="1" t="s">
        <v>7570</v>
      </c>
      <c r="D5669" s="1">
        <v>211.5</v>
      </c>
      <c r="E5669" s="1" t="s">
        <v>7622</v>
      </c>
      <c r="F5669" s="1">
        <v>50</v>
      </c>
      <c r="G5669" s="1" t="str">
        <f t="shared" si="213"/>
        <v>50/141</v>
      </c>
      <c r="H5669" s="1">
        <v>1500</v>
      </c>
      <c r="I5669" s="1">
        <v>77</v>
      </c>
      <c r="J5669" s="1">
        <v>80</v>
      </c>
      <c r="K5669" s="1" t="s">
        <v>203</v>
      </c>
      <c r="L5669" s="1" t="s">
        <v>204</v>
      </c>
      <c r="M5669" s="1" t="s">
        <v>7572</v>
      </c>
      <c r="N5669" s="1">
        <v>49.202805518508001</v>
      </c>
      <c r="O5669" s="1">
        <v>-65.3788627559383</v>
      </c>
      <c r="Q5669" s="1" t="s">
        <v>7573</v>
      </c>
      <c r="R5669" s="1" t="s">
        <v>22</v>
      </c>
    </row>
    <row r="5670" spans="1:18" x14ac:dyDescent="0.3">
      <c r="A5670" s="1" t="s">
        <v>5978</v>
      </c>
      <c r="B5670" s="1" t="s">
        <v>8398</v>
      </c>
      <c r="C5670" s="1" t="s">
        <v>7570</v>
      </c>
      <c r="D5670" s="1">
        <v>211.5</v>
      </c>
      <c r="E5670" s="1" t="s">
        <v>7623</v>
      </c>
      <c r="F5670" s="1">
        <v>51</v>
      </c>
      <c r="G5670" s="1" t="str">
        <f t="shared" si="213"/>
        <v>51/141</v>
      </c>
      <c r="H5670" s="1">
        <v>1500</v>
      </c>
      <c r="I5670" s="1">
        <v>77</v>
      </c>
      <c r="J5670" s="1">
        <v>80</v>
      </c>
      <c r="K5670" s="1" t="s">
        <v>203</v>
      </c>
      <c r="L5670" s="1" t="s">
        <v>204</v>
      </c>
      <c r="M5670" s="1" t="s">
        <v>7572</v>
      </c>
      <c r="N5670" s="1">
        <v>49.200745792653002</v>
      </c>
      <c r="O5670" s="1">
        <v>-65.379117124322093</v>
      </c>
      <c r="Q5670" s="1" t="s">
        <v>7573</v>
      </c>
      <c r="R5670" s="1" t="s">
        <v>22</v>
      </c>
    </row>
    <row r="5671" spans="1:18" x14ac:dyDescent="0.3">
      <c r="A5671" s="1" t="s">
        <v>5978</v>
      </c>
      <c r="B5671" s="1" t="s">
        <v>8398</v>
      </c>
      <c r="C5671" s="1" t="s">
        <v>7570</v>
      </c>
      <c r="D5671" s="1">
        <v>211.5</v>
      </c>
      <c r="E5671" s="1" t="s">
        <v>7624</v>
      </c>
      <c r="F5671" s="1">
        <v>52</v>
      </c>
      <c r="G5671" s="1" t="str">
        <f t="shared" si="213"/>
        <v>52/141</v>
      </c>
      <c r="H5671" s="1">
        <v>1500</v>
      </c>
      <c r="I5671" s="1">
        <v>77</v>
      </c>
      <c r="J5671" s="1">
        <v>80</v>
      </c>
      <c r="K5671" s="1" t="s">
        <v>203</v>
      </c>
      <c r="L5671" s="1" t="s">
        <v>204</v>
      </c>
      <c r="M5671" s="1" t="s">
        <v>7572</v>
      </c>
      <c r="N5671" s="1">
        <v>49.193542883187298</v>
      </c>
      <c r="O5671" s="1">
        <v>-65.375972236873295</v>
      </c>
      <c r="Q5671" s="1" t="s">
        <v>7573</v>
      </c>
      <c r="R5671" s="1" t="s">
        <v>22</v>
      </c>
    </row>
    <row r="5672" spans="1:18" x14ac:dyDescent="0.3">
      <c r="A5672" s="1" t="s">
        <v>5978</v>
      </c>
      <c r="B5672" s="1" t="s">
        <v>8398</v>
      </c>
      <c r="C5672" s="1" t="s">
        <v>7570</v>
      </c>
      <c r="D5672" s="1">
        <v>211.5</v>
      </c>
      <c r="E5672" s="1" t="s">
        <v>7625</v>
      </c>
      <c r="F5672" s="1">
        <v>53</v>
      </c>
      <c r="G5672" s="1" t="str">
        <f t="shared" si="213"/>
        <v>53/141</v>
      </c>
      <c r="H5672" s="1">
        <v>1500</v>
      </c>
      <c r="I5672" s="1">
        <v>77</v>
      </c>
      <c r="J5672" s="1">
        <v>80</v>
      </c>
      <c r="K5672" s="1" t="s">
        <v>203</v>
      </c>
      <c r="L5672" s="1" t="s">
        <v>204</v>
      </c>
      <c r="M5672" s="1" t="s">
        <v>7572</v>
      </c>
      <c r="N5672" s="1">
        <v>49.192305599104998</v>
      </c>
      <c r="O5672" s="1">
        <v>-65.380253186948195</v>
      </c>
      <c r="Q5672" s="1" t="s">
        <v>7573</v>
      </c>
      <c r="R5672" s="1" t="s">
        <v>22</v>
      </c>
    </row>
    <row r="5673" spans="1:18" x14ac:dyDescent="0.3">
      <c r="A5673" s="1" t="s">
        <v>5978</v>
      </c>
      <c r="B5673" s="1" t="s">
        <v>8398</v>
      </c>
      <c r="C5673" s="1" t="s">
        <v>7570</v>
      </c>
      <c r="D5673" s="1">
        <v>211.5</v>
      </c>
      <c r="E5673" s="1" t="s">
        <v>7626</v>
      </c>
      <c r="F5673" s="1">
        <v>54</v>
      </c>
      <c r="G5673" s="1" t="str">
        <f t="shared" si="213"/>
        <v>54/141</v>
      </c>
      <c r="H5673" s="1">
        <v>1500</v>
      </c>
      <c r="I5673" s="1">
        <v>77</v>
      </c>
      <c r="J5673" s="1">
        <v>80</v>
      </c>
      <c r="K5673" s="1" t="s">
        <v>203</v>
      </c>
      <c r="L5673" s="1" t="s">
        <v>204</v>
      </c>
      <c r="M5673" s="1" t="s">
        <v>7572</v>
      </c>
      <c r="N5673" s="1">
        <v>49.191735959420498</v>
      </c>
      <c r="O5673" s="1">
        <v>-65.384750982842604</v>
      </c>
      <c r="Q5673" s="1" t="s">
        <v>7573</v>
      </c>
      <c r="R5673" s="1" t="s">
        <v>22</v>
      </c>
    </row>
    <row r="5674" spans="1:18" x14ac:dyDescent="0.3">
      <c r="A5674" s="1" t="s">
        <v>5978</v>
      </c>
      <c r="B5674" s="1" t="s">
        <v>8398</v>
      </c>
      <c r="C5674" s="1" t="s">
        <v>7570</v>
      </c>
      <c r="D5674" s="1">
        <v>211.5</v>
      </c>
      <c r="E5674" s="1" t="s">
        <v>7627</v>
      </c>
      <c r="F5674" s="1">
        <v>55</v>
      </c>
      <c r="G5674" s="1" t="str">
        <f t="shared" si="213"/>
        <v>55/141</v>
      </c>
      <c r="H5674" s="1">
        <v>1500</v>
      </c>
      <c r="I5674" s="1">
        <v>77</v>
      </c>
      <c r="J5674" s="1">
        <v>80</v>
      </c>
      <c r="K5674" s="1" t="s">
        <v>203</v>
      </c>
      <c r="L5674" s="1" t="s">
        <v>204</v>
      </c>
      <c r="M5674" s="1" t="s">
        <v>7572</v>
      </c>
      <c r="N5674" s="1">
        <v>49.1904075310769</v>
      </c>
      <c r="O5674" s="1">
        <v>-65.388754488286594</v>
      </c>
      <c r="Q5674" s="1" t="s">
        <v>7573</v>
      </c>
      <c r="R5674" s="1" t="s">
        <v>22</v>
      </c>
    </row>
    <row r="5675" spans="1:18" x14ac:dyDescent="0.3">
      <c r="A5675" s="1" t="s">
        <v>5978</v>
      </c>
      <c r="B5675" s="1" t="s">
        <v>8398</v>
      </c>
      <c r="C5675" s="1" t="s">
        <v>7570</v>
      </c>
      <c r="D5675" s="1">
        <v>211.5</v>
      </c>
      <c r="E5675" s="1" t="s">
        <v>7628</v>
      </c>
      <c r="F5675" s="1">
        <v>56</v>
      </c>
      <c r="G5675" s="1" t="str">
        <f t="shared" si="213"/>
        <v>56/141</v>
      </c>
      <c r="H5675" s="1">
        <v>1500</v>
      </c>
      <c r="I5675" s="1">
        <v>77</v>
      </c>
      <c r="J5675" s="1">
        <v>80</v>
      </c>
      <c r="K5675" s="1" t="s">
        <v>203</v>
      </c>
      <c r="L5675" s="1" t="s">
        <v>204</v>
      </c>
      <c r="M5675" s="1" t="s">
        <v>7572</v>
      </c>
      <c r="N5675" s="1">
        <v>49.235897000963298</v>
      </c>
      <c r="O5675" s="1">
        <v>-65.486747053324095</v>
      </c>
      <c r="Q5675" s="1" t="s">
        <v>7573</v>
      </c>
      <c r="R5675" s="1" t="s">
        <v>22</v>
      </c>
    </row>
    <row r="5676" spans="1:18" x14ac:dyDescent="0.3">
      <c r="A5676" s="1" t="s">
        <v>5978</v>
      </c>
      <c r="B5676" s="1" t="s">
        <v>8398</v>
      </c>
      <c r="C5676" s="1" t="s">
        <v>7570</v>
      </c>
      <c r="D5676" s="1">
        <v>211.5</v>
      </c>
      <c r="E5676" s="1" t="s">
        <v>7629</v>
      </c>
      <c r="F5676" s="1">
        <v>57</v>
      </c>
      <c r="G5676" s="1" t="str">
        <f t="shared" si="213"/>
        <v>57/141</v>
      </c>
      <c r="H5676" s="1">
        <v>1500</v>
      </c>
      <c r="I5676" s="1">
        <v>77</v>
      </c>
      <c r="J5676" s="1">
        <v>80</v>
      </c>
      <c r="K5676" s="1" t="s">
        <v>203</v>
      </c>
      <c r="L5676" s="1" t="s">
        <v>204</v>
      </c>
      <c r="M5676" s="1" t="s">
        <v>7572</v>
      </c>
      <c r="N5676" s="1">
        <v>49.236905362973403</v>
      </c>
      <c r="O5676" s="1">
        <v>-65.492299058680899</v>
      </c>
      <c r="Q5676" s="1" t="s">
        <v>7573</v>
      </c>
      <c r="R5676" s="1" t="s">
        <v>22</v>
      </c>
    </row>
    <row r="5677" spans="1:18" x14ac:dyDescent="0.3">
      <c r="A5677" s="1" t="s">
        <v>5978</v>
      </c>
      <c r="B5677" s="1" t="s">
        <v>8398</v>
      </c>
      <c r="C5677" s="1" t="s">
        <v>7570</v>
      </c>
      <c r="D5677" s="1">
        <v>211.5</v>
      </c>
      <c r="E5677" s="1" t="s">
        <v>7630</v>
      </c>
      <c r="F5677" s="1">
        <v>58</v>
      </c>
      <c r="G5677" s="1" t="str">
        <f t="shared" si="213"/>
        <v>58/141</v>
      </c>
      <c r="H5677" s="1">
        <v>1500</v>
      </c>
      <c r="I5677" s="1">
        <v>77</v>
      </c>
      <c r="J5677" s="1">
        <v>80</v>
      </c>
      <c r="K5677" s="1" t="s">
        <v>203</v>
      </c>
      <c r="L5677" s="1" t="s">
        <v>204</v>
      </c>
      <c r="M5677" s="1" t="s">
        <v>7572</v>
      </c>
      <c r="N5677" s="1">
        <v>49.234910951282401</v>
      </c>
      <c r="O5677" s="1">
        <v>-65.491849459932595</v>
      </c>
      <c r="Q5677" s="1" t="s">
        <v>7573</v>
      </c>
      <c r="R5677" s="1" t="s">
        <v>22</v>
      </c>
    </row>
    <row r="5678" spans="1:18" x14ac:dyDescent="0.3">
      <c r="A5678" s="1" t="s">
        <v>5978</v>
      </c>
      <c r="B5678" s="1" t="s">
        <v>8398</v>
      </c>
      <c r="C5678" s="1" t="s">
        <v>7570</v>
      </c>
      <c r="D5678" s="1">
        <v>211.5</v>
      </c>
      <c r="E5678" s="1" t="s">
        <v>7631</v>
      </c>
      <c r="F5678" s="1">
        <v>59</v>
      </c>
      <c r="G5678" s="1" t="str">
        <f t="shared" si="213"/>
        <v>59/141</v>
      </c>
      <c r="H5678" s="1">
        <v>1500</v>
      </c>
      <c r="I5678" s="1">
        <v>77</v>
      </c>
      <c r="J5678" s="1">
        <v>80</v>
      </c>
      <c r="K5678" s="1" t="s">
        <v>203</v>
      </c>
      <c r="L5678" s="1" t="s">
        <v>204</v>
      </c>
      <c r="M5678" s="1" t="s">
        <v>7572</v>
      </c>
      <c r="N5678" s="1">
        <v>49.232875605272298</v>
      </c>
      <c r="O5678" s="1">
        <v>-65.491360882241196</v>
      </c>
      <c r="Q5678" s="1" t="s">
        <v>7573</v>
      </c>
      <c r="R5678" s="1" t="s">
        <v>22</v>
      </c>
    </row>
    <row r="5679" spans="1:18" x14ac:dyDescent="0.3">
      <c r="A5679" s="1" t="s">
        <v>5978</v>
      </c>
      <c r="B5679" s="1" t="s">
        <v>8398</v>
      </c>
      <c r="C5679" s="1" t="s">
        <v>7570</v>
      </c>
      <c r="D5679" s="1">
        <v>211.5</v>
      </c>
      <c r="E5679" s="1" t="s">
        <v>7632</v>
      </c>
      <c r="F5679" s="1">
        <v>60</v>
      </c>
      <c r="G5679" s="1" t="str">
        <f t="shared" si="213"/>
        <v>60/141</v>
      </c>
      <c r="H5679" s="1">
        <v>1500</v>
      </c>
      <c r="I5679" s="1">
        <v>77</v>
      </c>
      <c r="J5679" s="1">
        <v>80</v>
      </c>
      <c r="K5679" s="1" t="s">
        <v>203</v>
      </c>
      <c r="L5679" s="1" t="s">
        <v>204</v>
      </c>
      <c r="M5679" s="1" t="s">
        <v>7572</v>
      </c>
      <c r="N5679" s="1">
        <v>49.230800303814597</v>
      </c>
      <c r="O5679" s="1">
        <v>-65.490609906875605</v>
      </c>
      <c r="Q5679" s="1" t="s">
        <v>7573</v>
      </c>
      <c r="R5679" s="1" t="s">
        <v>22</v>
      </c>
    </row>
    <row r="5680" spans="1:18" x14ac:dyDescent="0.3">
      <c r="A5680" s="1" t="s">
        <v>5978</v>
      </c>
      <c r="B5680" s="1" t="s">
        <v>8398</v>
      </c>
      <c r="C5680" s="1" t="s">
        <v>7570</v>
      </c>
      <c r="D5680" s="1">
        <v>211.5</v>
      </c>
      <c r="E5680" s="1" t="s">
        <v>7633</v>
      </c>
      <c r="F5680" s="1">
        <v>61</v>
      </c>
      <c r="G5680" s="1" t="str">
        <f t="shared" si="213"/>
        <v>61/141</v>
      </c>
      <c r="H5680" s="1">
        <v>1500</v>
      </c>
      <c r="I5680" s="1">
        <v>77</v>
      </c>
      <c r="J5680" s="1">
        <v>80</v>
      </c>
      <c r="K5680" s="1" t="s">
        <v>203</v>
      </c>
      <c r="L5680" s="1" t="s">
        <v>204</v>
      </c>
      <c r="M5680" s="1" t="s">
        <v>7572</v>
      </c>
      <c r="N5680" s="1">
        <v>49.225849158486803</v>
      </c>
      <c r="O5680" s="1">
        <v>-65.485110637504306</v>
      </c>
      <c r="Q5680" s="1" t="s">
        <v>7573</v>
      </c>
      <c r="R5680" s="1" t="s">
        <v>22</v>
      </c>
    </row>
    <row r="5681" spans="1:18" x14ac:dyDescent="0.3">
      <c r="A5681" s="1" t="s">
        <v>5978</v>
      </c>
      <c r="B5681" s="1" t="s">
        <v>8398</v>
      </c>
      <c r="C5681" s="1" t="s">
        <v>7570</v>
      </c>
      <c r="D5681" s="1">
        <v>211.5</v>
      </c>
      <c r="E5681" s="1" t="s">
        <v>7634</v>
      </c>
      <c r="F5681" s="1">
        <v>62</v>
      </c>
      <c r="G5681" s="1" t="str">
        <f t="shared" si="213"/>
        <v>62/141</v>
      </c>
      <c r="H5681" s="1">
        <v>1500</v>
      </c>
      <c r="I5681" s="1">
        <v>77</v>
      </c>
      <c r="J5681" s="1">
        <v>80</v>
      </c>
      <c r="K5681" s="1" t="s">
        <v>203</v>
      </c>
      <c r="L5681" s="1" t="s">
        <v>204</v>
      </c>
      <c r="M5681" s="1" t="s">
        <v>7572</v>
      </c>
      <c r="N5681" s="1">
        <v>49.226797648872903</v>
      </c>
      <c r="O5681" s="1">
        <v>-65.476175807293998</v>
      </c>
      <c r="Q5681" s="1" t="s">
        <v>7573</v>
      </c>
      <c r="R5681" s="1" t="s">
        <v>22</v>
      </c>
    </row>
    <row r="5682" spans="1:18" x14ac:dyDescent="0.3">
      <c r="A5682" s="1" t="s">
        <v>5978</v>
      </c>
      <c r="B5682" s="1" t="s">
        <v>8398</v>
      </c>
      <c r="C5682" s="1" t="s">
        <v>7570</v>
      </c>
      <c r="D5682" s="1">
        <v>211.5</v>
      </c>
      <c r="E5682" s="1" t="s">
        <v>7635</v>
      </c>
      <c r="F5682" s="1">
        <v>63</v>
      </c>
      <c r="G5682" s="1" t="str">
        <f t="shared" si="213"/>
        <v>63/141</v>
      </c>
      <c r="H5682" s="1">
        <v>1500</v>
      </c>
      <c r="I5682" s="1">
        <v>77</v>
      </c>
      <c r="J5682" s="1">
        <v>80</v>
      </c>
      <c r="K5682" s="1" t="s">
        <v>203</v>
      </c>
      <c r="L5682" s="1" t="s">
        <v>204</v>
      </c>
      <c r="M5682" s="1" t="s">
        <v>7572</v>
      </c>
      <c r="N5682" s="1">
        <v>49.224841693529797</v>
      </c>
      <c r="O5682" s="1">
        <v>-65.475676122927794</v>
      </c>
      <c r="Q5682" s="1" t="s">
        <v>7573</v>
      </c>
      <c r="R5682" s="1" t="s">
        <v>22</v>
      </c>
    </row>
    <row r="5683" spans="1:18" x14ac:dyDescent="0.3">
      <c r="A5683" s="1" t="s">
        <v>5978</v>
      </c>
      <c r="B5683" s="1" t="s">
        <v>8398</v>
      </c>
      <c r="C5683" s="1" t="s">
        <v>7570</v>
      </c>
      <c r="D5683" s="1">
        <v>211.5</v>
      </c>
      <c r="E5683" s="1" t="s">
        <v>7636</v>
      </c>
      <c r="F5683" s="1">
        <v>64</v>
      </c>
      <c r="G5683" s="1" t="str">
        <f t="shared" si="213"/>
        <v>64/141</v>
      </c>
      <c r="H5683" s="1">
        <v>1500</v>
      </c>
      <c r="I5683" s="1">
        <v>77</v>
      </c>
      <c r="J5683" s="1">
        <v>80</v>
      </c>
      <c r="K5683" s="1" t="s">
        <v>203</v>
      </c>
      <c r="L5683" s="1" t="s">
        <v>204</v>
      </c>
      <c r="M5683" s="1" t="s">
        <v>7572</v>
      </c>
      <c r="N5683" s="1">
        <v>49.226231729399203</v>
      </c>
      <c r="O5683" s="1">
        <v>-65.464203985532507</v>
      </c>
      <c r="Q5683" s="1" t="s">
        <v>7573</v>
      </c>
      <c r="R5683" s="1" t="s">
        <v>22</v>
      </c>
    </row>
    <row r="5684" spans="1:18" x14ac:dyDescent="0.3">
      <c r="A5684" s="1" t="s">
        <v>5978</v>
      </c>
      <c r="B5684" s="1" t="s">
        <v>8398</v>
      </c>
      <c r="C5684" s="1" t="s">
        <v>7570</v>
      </c>
      <c r="D5684" s="1">
        <v>211.5</v>
      </c>
      <c r="E5684" s="1" t="s">
        <v>7637</v>
      </c>
      <c r="F5684" s="1">
        <v>65</v>
      </c>
      <c r="G5684" s="1" t="str">
        <f t="shared" ref="G5684:G5715" si="214">F5684&amp;"/"&amp;141</f>
        <v>65/141</v>
      </c>
      <c r="H5684" s="1">
        <v>1500</v>
      </c>
      <c r="I5684" s="1">
        <v>77</v>
      </c>
      <c r="J5684" s="1">
        <v>80</v>
      </c>
      <c r="K5684" s="1" t="s">
        <v>203</v>
      </c>
      <c r="L5684" s="1" t="s">
        <v>204</v>
      </c>
      <c r="M5684" s="1" t="s">
        <v>7572</v>
      </c>
      <c r="N5684" s="1">
        <v>49.222875208204002</v>
      </c>
      <c r="O5684" s="1">
        <v>-65.466002285107706</v>
      </c>
      <c r="Q5684" s="1" t="s">
        <v>7573</v>
      </c>
      <c r="R5684" s="1" t="s">
        <v>22</v>
      </c>
    </row>
    <row r="5685" spans="1:18" x14ac:dyDescent="0.3">
      <c r="A5685" s="1" t="s">
        <v>5978</v>
      </c>
      <c r="B5685" s="1" t="s">
        <v>8398</v>
      </c>
      <c r="C5685" s="1" t="s">
        <v>7570</v>
      </c>
      <c r="D5685" s="1">
        <v>211.5</v>
      </c>
      <c r="E5685" s="1" t="s">
        <v>7638</v>
      </c>
      <c r="F5685" s="1">
        <v>66</v>
      </c>
      <c r="G5685" s="1" t="str">
        <f t="shared" si="214"/>
        <v>66/141</v>
      </c>
      <c r="H5685" s="1">
        <v>1500</v>
      </c>
      <c r="I5685" s="1">
        <v>77</v>
      </c>
      <c r="J5685" s="1">
        <v>80</v>
      </c>
      <c r="K5685" s="1" t="s">
        <v>203</v>
      </c>
      <c r="L5685" s="1" t="s">
        <v>204</v>
      </c>
      <c r="M5685" s="1" t="s">
        <v>7572</v>
      </c>
      <c r="N5685" s="1">
        <v>49.221799737515298</v>
      </c>
      <c r="O5685" s="1">
        <v>-65.472509076081906</v>
      </c>
      <c r="Q5685" s="1" t="s">
        <v>7573</v>
      </c>
      <c r="R5685" s="1" t="s">
        <v>22</v>
      </c>
    </row>
    <row r="5686" spans="1:18" x14ac:dyDescent="0.3">
      <c r="A5686" s="1" t="s">
        <v>5978</v>
      </c>
      <c r="B5686" s="1" t="s">
        <v>8398</v>
      </c>
      <c r="C5686" s="1" t="s">
        <v>7570</v>
      </c>
      <c r="D5686" s="1">
        <v>211.5</v>
      </c>
      <c r="E5686" s="1" t="s">
        <v>7639</v>
      </c>
      <c r="F5686" s="1">
        <v>67</v>
      </c>
      <c r="G5686" s="1" t="str">
        <f t="shared" si="214"/>
        <v>67/141</v>
      </c>
      <c r="H5686" s="1">
        <v>1500</v>
      </c>
      <c r="I5686" s="1">
        <v>77</v>
      </c>
      <c r="J5686" s="1">
        <v>80</v>
      </c>
      <c r="K5686" s="1" t="s">
        <v>203</v>
      </c>
      <c r="L5686" s="1" t="s">
        <v>204</v>
      </c>
      <c r="M5686" s="1" t="s">
        <v>7572</v>
      </c>
      <c r="N5686" s="1">
        <v>49.237075686503999</v>
      </c>
      <c r="O5686" s="1">
        <v>-65.499723099948397</v>
      </c>
      <c r="Q5686" s="1" t="s">
        <v>7573</v>
      </c>
      <c r="R5686" s="1" t="s">
        <v>22</v>
      </c>
    </row>
    <row r="5687" spans="1:18" x14ac:dyDescent="0.3">
      <c r="A5687" s="1" t="s">
        <v>5978</v>
      </c>
      <c r="B5687" s="1" t="s">
        <v>8398</v>
      </c>
      <c r="C5687" s="1" t="s">
        <v>7570</v>
      </c>
      <c r="D5687" s="1">
        <v>211.5</v>
      </c>
      <c r="E5687" s="1" t="s">
        <v>7640</v>
      </c>
      <c r="F5687" s="1">
        <v>68</v>
      </c>
      <c r="G5687" s="1" t="str">
        <f t="shared" si="214"/>
        <v>68/141</v>
      </c>
      <c r="H5687" s="1">
        <v>1500</v>
      </c>
      <c r="I5687" s="1">
        <v>77</v>
      </c>
      <c r="J5687" s="1">
        <v>80</v>
      </c>
      <c r="K5687" s="1" t="s">
        <v>203</v>
      </c>
      <c r="L5687" s="1" t="s">
        <v>204</v>
      </c>
      <c r="M5687" s="1" t="s">
        <v>7572</v>
      </c>
      <c r="N5687" s="1">
        <v>49.234967208464198</v>
      </c>
      <c r="O5687" s="1">
        <v>-65.4990850537135</v>
      </c>
      <c r="Q5687" s="1" t="s">
        <v>7573</v>
      </c>
      <c r="R5687" s="1" t="s">
        <v>22</v>
      </c>
    </row>
    <row r="5688" spans="1:18" x14ac:dyDescent="0.3">
      <c r="A5688" s="1" t="s">
        <v>5978</v>
      </c>
      <c r="B5688" s="1" t="s">
        <v>8398</v>
      </c>
      <c r="C5688" s="1" t="s">
        <v>7570</v>
      </c>
      <c r="D5688" s="1">
        <v>211.5</v>
      </c>
      <c r="E5688" s="1" t="s">
        <v>7641</v>
      </c>
      <c r="F5688" s="1">
        <v>69</v>
      </c>
      <c r="G5688" s="1" t="str">
        <f t="shared" si="214"/>
        <v>69/141</v>
      </c>
      <c r="H5688" s="1">
        <v>1500</v>
      </c>
      <c r="I5688" s="1">
        <v>77</v>
      </c>
      <c r="J5688" s="1">
        <v>80</v>
      </c>
      <c r="K5688" s="1" t="s">
        <v>203</v>
      </c>
      <c r="L5688" s="1" t="s">
        <v>204</v>
      </c>
      <c r="M5688" s="1" t="s">
        <v>7572</v>
      </c>
      <c r="N5688" s="1">
        <v>49.231818188792602</v>
      </c>
      <c r="O5688" s="1">
        <v>-65.497823175230295</v>
      </c>
      <c r="Q5688" s="1" t="s">
        <v>7573</v>
      </c>
      <c r="R5688" s="1" t="s">
        <v>22</v>
      </c>
    </row>
    <row r="5689" spans="1:18" x14ac:dyDescent="0.3">
      <c r="A5689" s="1" t="s">
        <v>5978</v>
      </c>
      <c r="B5689" s="1" t="s">
        <v>8398</v>
      </c>
      <c r="C5689" s="1" t="s">
        <v>7570</v>
      </c>
      <c r="D5689" s="1">
        <v>211.5</v>
      </c>
      <c r="E5689" s="1" t="s">
        <v>7642</v>
      </c>
      <c r="F5689" s="1">
        <v>70</v>
      </c>
      <c r="G5689" s="1" t="str">
        <f t="shared" si="214"/>
        <v>70/141</v>
      </c>
      <c r="H5689" s="1">
        <v>1500</v>
      </c>
      <c r="I5689" s="1">
        <v>77</v>
      </c>
      <c r="J5689" s="1">
        <v>80</v>
      </c>
      <c r="K5689" s="1" t="s">
        <v>203</v>
      </c>
      <c r="L5689" s="1" t="s">
        <v>204</v>
      </c>
      <c r="M5689" s="1" t="s">
        <v>7572</v>
      </c>
      <c r="N5689" s="1">
        <v>49.229851915687497</v>
      </c>
      <c r="O5689" s="1">
        <v>-65.497111783191798</v>
      </c>
      <c r="Q5689" s="1" t="s">
        <v>7573</v>
      </c>
      <c r="R5689" s="1" t="s">
        <v>22</v>
      </c>
    </row>
    <row r="5690" spans="1:18" x14ac:dyDescent="0.3">
      <c r="A5690" s="1" t="s">
        <v>5978</v>
      </c>
      <c r="B5690" s="1" t="s">
        <v>8398</v>
      </c>
      <c r="C5690" s="1" t="s">
        <v>7570</v>
      </c>
      <c r="D5690" s="1">
        <v>211.5</v>
      </c>
      <c r="E5690" s="1" t="s">
        <v>7643</v>
      </c>
      <c r="F5690" s="1">
        <v>71</v>
      </c>
      <c r="G5690" s="1" t="str">
        <f t="shared" si="214"/>
        <v>71/141</v>
      </c>
      <c r="H5690" s="1">
        <v>1500</v>
      </c>
      <c r="I5690" s="1">
        <v>77</v>
      </c>
      <c r="J5690" s="1">
        <v>80</v>
      </c>
      <c r="K5690" s="1" t="s">
        <v>203</v>
      </c>
      <c r="L5690" s="1" t="s">
        <v>204</v>
      </c>
      <c r="M5690" s="1" t="s">
        <v>7572</v>
      </c>
      <c r="N5690" s="1">
        <v>49.227774007163198</v>
      </c>
      <c r="O5690" s="1">
        <v>-65.494378160496694</v>
      </c>
      <c r="Q5690" s="1" t="s">
        <v>7573</v>
      </c>
      <c r="R5690" s="1" t="s">
        <v>22</v>
      </c>
    </row>
    <row r="5691" spans="1:18" x14ac:dyDescent="0.3">
      <c r="A5691" s="1" t="s">
        <v>5978</v>
      </c>
      <c r="B5691" s="1" t="s">
        <v>8398</v>
      </c>
      <c r="C5691" s="1" t="s">
        <v>7570</v>
      </c>
      <c r="D5691" s="1">
        <v>211.5</v>
      </c>
      <c r="E5691" s="1" t="s">
        <v>7644</v>
      </c>
      <c r="F5691" s="1">
        <v>72</v>
      </c>
      <c r="G5691" s="1" t="str">
        <f t="shared" si="214"/>
        <v>72/141</v>
      </c>
      <c r="H5691" s="1">
        <v>1500</v>
      </c>
      <c r="I5691" s="1">
        <v>77</v>
      </c>
      <c r="J5691" s="1">
        <v>80</v>
      </c>
      <c r="K5691" s="1" t="s">
        <v>203</v>
      </c>
      <c r="L5691" s="1" t="s">
        <v>204</v>
      </c>
      <c r="M5691" s="1" t="s">
        <v>7572</v>
      </c>
      <c r="N5691" s="1">
        <v>49.225592220009403</v>
      </c>
      <c r="O5691" s="1">
        <v>-65.494247954023393</v>
      </c>
      <c r="Q5691" s="1" t="s">
        <v>7573</v>
      </c>
      <c r="R5691" s="1" t="s">
        <v>22</v>
      </c>
    </row>
    <row r="5692" spans="1:18" x14ac:dyDescent="0.3">
      <c r="A5692" s="1" t="s">
        <v>5978</v>
      </c>
      <c r="B5692" s="1" t="s">
        <v>8398</v>
      </c>
      <c r="C5692" s="1" t="s">
        <v>7570</v>
      </c>
      <c r="D5692" s="1">
        <v>211.5</v>
      </c>
      <c r="E5692" s="1" t="s">
        <v>7645</v>
      </c>
      <c r="F5692" s="1">
        <v>73</v>
      </c>
      <c r="G5692" s="1" t="str">
        <f t="shared" si="214"/>
        <v>73/141</v>
      </c>
      <c r="H5692" s="1">
        <v>1500</v>
      </c>
      <c r="I5692" s="1">
        <v>77</v>
      </c>
      <c r="J5692" s="1">
        <v>80</v>
      </c>
      <c r="K5692" s="1" t="s">
        <v>203</v>
      </c>
      <c r="L5692" s="1" t="s">
        <v>204</v>
      </c>
      <c r="M5692" s="1" t="s">
        <v>7572</v>
      </c>
      <c r="N5692" s="1">
        <v>49.223575457212803</v>
      </c>
      <c r="O5692" s="1">
        <v>-65.493564101934695</v>
      </c>
      <c r="Q5692" s="1" t="s">
        <v>7573</v>
      </c>
      <c r="R5692" s="1" t="s">
        <v>22</v>
      </c>
    </row>
    <row r="5693" spans="1:18" x14ac:dyDescent="0.3">
      <c r="A5693" s="1" t="s">
        <v>5978</v>
      </c>
      <c r="B5693" s="1" t="s">
        <v>8398</v>
      </c>
      <c r="C5693" s="1" t="s">
        <v>7570</v>
      </c>
      <c r="D5693" s="1">
        <v>211.5</v>
      </c>
      <c r="E5693" s="1" t="s">
        <v>7646</v>
      </c>
      <c r="F5693" s="1">
        <v>74</v>
      </c>
      <c r="G5693" s="1" t="str">
        <f t="shared" si="214"/>
        <v>74/141</v>
      </c>
      <c r="H5693" s="1">
        <v>1500</v>
      </c>
      <c r="I5693" s="1">
        <v>77</v>
      </c>
      <c r="J5693" s="1">
        <v>80</v>
      </c>
      <c r="K5693" s="1" t="s">
        <v>203</v>
      </c>
      <c r="L5693" s="1" t="s">
        <v>204</v>
      </c>
      <c r="M5693" s="1" t="s">
        <v>7572</v>
      </c>
      <c r="N5693" s="1">
        <v>49.221970270219003</v>
      </c>
      <c r="O5693" s="1">
        <v>-65.500200888585596</v>
      </c>
      <c r="Q5693" s="1" t="s">
        <v>7573</v>
      </c>
      <c r="R5693" s="1" t="s">
        <v>22</v>
      </c>
    </row>
    <row r="5694" spans="1:18" x14ac:dyDescent="0.3">
      <c r="A5694" s="1" t="s">
        <v>5978</v>
      </c>
      <c r="B5694" s="1" t="s">
        <v>8398</v>
      </c>
      <c r="C5694" s="1" t="s">
        <v>7570</v>
      </c>
      <c r="D5694" s="1">
        <v>211.5</v>
      </c>
      <c r="E5694" s="1" t="s">
        <v>7647</v>
      </c>
      <c r="F5694" s="1">
        <v>75</v>
      </c>
      <c r="G5694" s="1" t="str">
        <f t="shared" si="214"/>
        <v>75/141</v>
      </c>
      <c r="H5694" s="1">
        <v>1500</v>
      </c>
      <c r="I5694" s="1">
        <v>77</v>
      </c>
      <c r="J5694" s="1">
        <v>80</v>
      </c>
      <c r="K5694" s="1" t="s">
        <v>203</v>
      </c>
      <c r="L5694" s="1" t="s">
        <v>204</v>
      </c>
      <c r="M5694" s="1" t="s">
        <v>7572</v>
      </c>
      <c r="N5694" s="1">
        <v>49.219270025628298</v>
      </c>
      <c r="O5694" s="1">
        <v>-65.499767708272699</v>
      </c>
      <c r="Q5694" s="1" t="s">
        <v>7573</v>
      </c>
      <c r="R5694" s="1" t="s">
        <v>22</v>
      </c>
    </row>
    <row r="5695" spans="1:18" x14ac:dyDescent="0.3">
      <c r="A5695" s="1" t="s">
        <v>5978</v>
      </c>
      <c r="B5695" s="1" t="s">
        <v>8398</v>
      </c>
      <c r="C5695" s="1" t="s">
        <v>7570</v>
      </c>
      <c r="D5695" s="1">
        <v>211.5</v>
      </c>
      <c r="E5695" s="1" t="s">
        <v>7648</v>
      </c>
      <c r="F5695" s="1">
        <v>76</v>
      </c>
      <c r="G5695" s="1" t="str">
        <f t="shared" si="214"/>
        <v>76/141</v>
      </c>
      <c r="H5695" s="1">
        <v>1500</v>
      </c>
      <c r="I5695" s="1">
        <v>77</v>
      </c>
      <c r="J5695" s="1">
        <v>80</v>
      </c>
      <c r="K5695" s="1" t="s">
        <v>203</v>
      </c>
      <c r="L5695" s="1" t="s">
        <v>204</v>
      </c>
      <c r="M5695" s="1" t="s">
        <v>7572</v>
      </c>
      <c r="N5695" s="1">
        <v>49.216865238451902</v>
      </c>
      <c r="O5695" s="1">
        <v>-65.499518080089302</v>
      </c>
      <c r="Q5695" s="1" t="s">
        <v>7573</v>
      </c>
      <c r="R5695" s="1" t="s">
        <v>22</v>
      </c>
    </row>
    <row r="5696" spans="1:18" x14ac:dyDescent="0.3">
      <c r="A5696" s="1" t="s">
        <v>5978</v>
      </c>
      <c r="B5696" s="1" t="s">
        <v>8398</v>
      </c>
      <c r="C5696" s="1" t="s">
        <v>7570</v>
      </c>
      <c r="D5696" s="1">
        <v>211.5</v>
      </c>
      <c r="E5696" s="1" t="s">
        <v>7649</v>
      </c>
      <c r="F5696" s="1">
        <v>77</v>
      </c>
      <c r="G5696" s="1" t="str">
        <f t="shared" si="214"/>
        <v>77/141</v>
      </c>
      <c r="H5696" s="1">
        <v>1500</v>
      </c>
      <c r="I5696" s="1">
        <v>77</v>
      </c>
      <c r="J5696" s="1">
        <v>80</v>
      </c>
      <c r="K5696" s="1" t="s">
        <v>203</v>
      </c>
      <c r="L5696" s="1" t="s">
        <v>204</v>
      </c>
      <c r="M5696" s="1" t="s">
        <v>7572</v>
      </c>
      <c r="N5696" s="1">
        <v>49.219326994249897</v>
      </c>
      <c r="O5696" s="1">
        <v>-65.491456240117003</v>
      </c>
      <c r="Q5696" s="1" t="s">
        <v>7573</v>
      </c>
      <c r="R5696" s="1" t="s">
        <v>22</v>
      </c>
    </row>
    <row r="5697" spans="1:18" x14ac:dyDescent="0.3">
      <c r="A5697" s="1" t="s">
        <v>5978</v>
      </c>
      <c r="B5697" s="1" t="s">
        <v>8398</v>
      </c>
      <c r="C5697" s="1" t="s">
        <v>7570</v>
      </c>
      <c r="D5697" s="1">
        <v>211.5</v>
      </c>
      <c r="E5697" s="1" t="s">
        <v>7650</v>
      </c>
      <c r="F5697" s="1">
        <v>78</v>
      </c>
      <c r="G5697" s="1" t="str">
        <f t="shared" si="214"/>
        <v>78/141</v>
      </c>
      <c r="H5697" s="1">
        <v>1500</v>
      </c>
      <c r="I5697" s="1">
        <v>77</v>
      </c>
      <c r="J5697" s="1">
        <v>80</v>
      </c>
      <c r="K5697" s="1" t="s">
        <v>203</v>
      </c>
      <c r="L5697" s="1" t="s">
        <v>204</v>
      </c>
      <c r="M5697" s="1" t="s">
        <v>7572</v>
      </c>
      <c r="N5697" s="1">
        <v>49.217281774723197</v>
      </c>
      <c r="O5697" s="1">
        <v>-65.490228140693006</v>
      </c>
      <c r="Q5697" s="1" t="s">
        <v>7573</v>
      </c>
      <c r="R5697" s="1" t="s">
        <v>22</v>
      </c>
    </row>
    <row r="5698" spans="1:18" x14ac:dyDescent="0.3">
      <c r="A5698" s="1" t="s">
        <v>5978</v>
      </c>
      <c r="B5698" s="1" t="s">
        <v>8398</v>
      </c>
      <c r="C5698" s="1" t="s">
        <v>7570</v>
      </c>
      <c r="D5698" s="1">
        <v>211.5</v>
      </c>
      <c r="E5698" s="1" t="s">
        <v>7651</v>
      </c>
      <c r="F5698" s="1">
        <v>79</v>
      </c>
      <c r="G5698" s="1" t="str">
        <f t="shared" si="214"/>
        <v>79/141</v>
      </c>
      <c r="H5698" s="1">
        <v>1500</v>
      </c>
      <c r="I5698" s="1">
        <v>77</v>
      </c>
      <c r="J5698" s="1">
        <v>80</v>
      </c>
      <c r="K5698" s="1" t="s">
        <v>203</v>
      </c>
      <c r="L5698" s="1" t="s">
        <v>204</v>
      </c>
      <c r="M5698" s="1" t="s">
        <v>7572</v>
      </c>
      <c r="N5698" s="1">
        <v>49.215339242359398</v>
      </c>
      <c r="O5698" s="1">
        <v>-65.485368308464999</v>
      </c>
      <c r="Q5698" s="1" t="s">
        <v>7573</v>
      </c>
      <c r="R5698" s="1" t="s">
        <v>22</v>
      </c>
    </row>
    <row r="5699" spans="1:18" x14ac:dyDescent="0.3">
      <c r="A5699" s="1" t="s">
        <v>5978</v>
      </c>
      <c r="B5699" s="1" t="s">
        <v>8398</v>
      </c>
      <c r="C5699" s="1" t="s">
        <v>7570</v>
      </c>
      <c r="D5699" s="1">
        <v>211.5</v>
      </c>
      <c r="E5699" s="1" t="s">
        <v>7652</v>
      </c>
      <c r="F5699" s="1">
        <v>80</v>
      </c>
      <c r="G5699" s="1" t="str">
        <f t="shared" si="214"/>
        <v>80/141</v>
      </c>
      <c r="H5699" s="1">
        <v>1500</v>
      </c>
      <c r="I5699" s="1">
        <v>77</v>
      </c>
      <c r="J5699" s="1">
        <v>80</v>
      </c>
      <c r="K5699" s="1" t="s">
        <v>203</v>
      </c>
      <c r="L5699" s="1" t="s">
        <v>204</v>
      </c>
      <c r="M5699" s="1" t="s">
        <v>7572</v>
      </c>
      <c r="N5699" s="1">
        <v>49.2144251986957</v>
      </c>
      <c r="O5699" s="1">
        <v>-65.480643119284593</v>
      </c>
      <c r="Q5699" s="1" t="s">
        <v>7573</v>
      </c>
      <c r="R5699" s="1" t="s">
        <v>22</v>
      </c>
    </row>
    <row r="5700" spans="1:18" x14ac:dyDescent="0.3">
      <c r="A5700" s="1" t="s">
        <v>5978</v>
      </c>
      <c r="B5700" s="1" t="s">
        <v>8398</v>
      </c>
      <c r="C5700" s="1" t="s">
        <v>7570</v>
      </c>
      <c r="D5700" s="1">
        <v>211.5</v>
      </c>
      <c r="E5700" s="1" t="s">
        <v>7653</v>
      </c>
      <c r="F5700" s="1">
        <v>81</v>
      </c>
      <c r="G5700" s="1" t="str">
        <f t="shared" si="214"/>
        <v>81/141</v>
      </c>
      <c r="H5700" s="1">
        <v>1500</v>
      </c>
      <c r="I5700" s="1">
        <v>77</v>
      </c>
      <c r="J5700" s="1">
        <v>80</v>
      </c>
      <c r="K5700" s="1" t="s">
        <v>203</v>
      </c>
      <c r="L5700" s="1" t="s">
        <v>204</v>
      </c>
      <c r="M5700" s="1" t="s">
        <v>7572</v>
      </c>
      <c r="N5700" s="1">
        <v>49.220140782323099</v>
      </c>
      <c r="O5700" s="1">
        <v>-65.484043467460396</v>
      </c>
      <c r="Q5700" s="1" t="s">
        <v>7573</v>
      </c>
      <c r="R5700" s="1" t="s">
        <v>22</v>
      </c>
    </row>
    <row r="5701" spans="1:18" x14ac:dyDescent="0.3">
      <c r="A5701" s="1" t="s">
        <v>5978</v>
      </c>
      <c r="B5701" s="1" t="s">
        <v>8398</v>
      </c>
      <c r="C5701" s="1" t="s">
        <v>7570</v>
      </c>
      <c r="D5701" s="1">
        <v>211.5</v>
      </c>
      <c r="E5701" s="1" t="s">
        <v>7654</v>
      </c>
      <c r="F5701" s="1">
        <v>82</v>
      </c>
      <c r="G5701" s="1" t="str">
        <f t="shared" si="214"/>
        <v>82/141</v>
      </c>
      <c r="H5701" s="1">
        <v>1500</v>
      </c>
      <c r="I5701" s="1">
        <v>77</v>
      </c>
      <c r="J5701" s="1">
        <v>80</v>
      </c>
      <c r="K5701" s="1" t="s">
        <v>203</v>
      </c>
      <c r="L5701" s="1" t="s">
        <v>204</v>
      </c>
      <c r="M5701" s="1" t="s">
        <v>7572</v>
      </c>
      <c r="N5701" s="1">
        <v>49.223347922226502</v>
      </c>
      <c r="O5701" s="1">
        <v>-65.483427403365596</v>
      </c>
      <c r="Q5701" s="1" t="s">
        <v>7573</v>
      </c>
      <c r="R5701" s="1" t="s">
        <v>22</v>
      </c>
    </row>
    <row r="5702" spans="1:18" x14ac:dyDescent="0.3">
      <c r="A5702" s="1" t="s">
        <v>5978</v>
      </c>
      <c r="B5702" s="1" t="s">
        <v>8398</v>
      </c>
      <c r="C5702" s="1" t="s">
        <v>7570</v>
      </c>
      <c r="D5702" s="1">
        <v>211.5</v>
      </c>
      <c r="E5702" s="1" t="s">
        <v>7655</v>
      </c>
      <c r="F5702" s="1">
        <v>83</v>
      </c>
      <c r="G5702" s="1" t="str">
        <f t="shared" si="214"/>
        <v>83/141</v>
      </c>
      <c r="H5702" s="1">
        <v>1500</v>
      </c>
      <c r="I5702" s="1">
        <v>77</v>
      </c>
      <c r="J5702" s="1">
        <v>80</v>
      </c>
      <c r="K5702" s="1" t="s">
        <v>203</v>
      </c>
      <c r="L5702" s="1" t="s">
        <v>204</v>
      </c>
      <c r="M5702" s="1" t="s">
        <v>7572</v>
      </c>
      <c r="N5702" s="1">
        <v>49.2209806200744</v>
      </c>
      <c r="O5702" s="1">
        <v>-65.479778911445706</v>
      </c>
      <c r="Q5702" s="1" t="s">
        <v>7573</v>
      </c>
      <c r="R5702" s="1" t="s">
        <v>22</v>
      </c>
    </row>
    <row r="5703" spans="1:18" x14ac:dyDescent="0.3">
      <c r="A5703" s="1" t="s">
        <v>5978</v>
      </c>
      <c r="B5703" s="1" t="s">
        <v>8398</v>
      </c>
      <c r="C5703" s="1" t="s">
        <v>7570</v>
      </c>
      <c r="D5703" s="1">
        <v>211.5</v>
      </c>
      <c r="E5703" s="1" t="s">
        <v>7656</v>
      </c>
      <c r="F5703" s="1">
        <v>84</v>
      </c>
      <c r="G5703" s="1" t="str">
        <f t="shared" si="214"/>
        <v>84/141</v>
      </c>
      <c r="H5703" s="1">
        <v>1500</v>
      </c>
      <c r="I5703" s="1">
        <v>77</v>
      </c>
      <c r="J5703" s="1">
        <v>80</v>
      </c>
      <c r="K5703" s="1" t="s">
        <v>203</v>
      </c>
      <c r="L5703" s="1" t="s">
        <v>204</v>
      </c>
      <c r="M5703" s="1" t="s">
        <v>7572</v>
      </c>
      <c r="N5703" s="1">
        <v>49.223671505148197</v>
      </c>
      <c r="O5703" s="1">
        <v>-65.512593487102393</v>
      </c>
      <c r="Q5703" s="1" t="s">
        <v>7573</v>
      </c>
      <c r="R5703" s="1" t="s">
        <v>22</v>
      </c>
    </row>
    <row r="5704" spans="1:18" x14ac:dyDescent="0.3">
      <c r="A5704" s="1" t="s">
        <v>5978</v>
      </c>
      <c r="B5704" s="1" t="s">
        <v>8398</v>
      </c>
      <c r="C5704" s="1" t="s">
        <v>7570</v>
      </c>
      <c r="D5704" s="1">
        <v>211.5</v>
      </c>
      <c r="E5704" s="1" t="s">
        <v>7657</v>
      </c>
      <c r="F5704" s="1">
        <v>85</v>
      </c>
      <c r="G5704" s="1" t="str">
        <f t="shared" si="214"/>
        <v>85/141</v>
      </c>
      <c r="H5704" s="1">
        <v>1500</v>
      </c>
      <c r="I5704" s="1">
        <v>77</v>
      </c>
      <c r="J5704" s="1">
        <v>80</v>
      </c>
      <c r="K5704" s="1" t="s">
        <v>203</v>
      </c>
      <c r="L5704" s="1" t="s">
        <v>204</v>
      </c>
      <c r="M5704" s="1" t="s">
        <v>7572</v>
      </c>
      <c r="N5704" s="1">
        <v>49.221915196649</v>
      </c>
      <c r="O5704" s="1">
        <v>-65.509093972721999</v>
      </c>
      <c r="Q5704" s="1" t="s">
        <v>7573</v>
      </c>
      <c r="R5704" s="1" t="s">
        <v>22</v>
      </c>
    </row>
    <row r="5705" spans="1:18" x14ac:dyDescent="0.3">
      <c r="A5705" s="1" t="s">
        <v>5978</v>
      </c>
      <c r="B5705" s="1" t="s">
        <v>8398</v>
      </c>
      <c r="C5705" s="1" t="s">
        <v>7570</v>
      </c>
      <c r="D5705" s="1">
        <v>211.5</v>
      </c>
      <c r="E5705" s="1" t="s">
        <v>7658</v>
      </c>
      <c r="F5705" s="1">
        <v>86</v>
      </c>
      <c r="G5705" s="1" t="str">
        <f t="shared" si="214"/>
        <v>86/141</v>
      </c>
      <c r="H5705" s="1">
        <v>1500</v>
      </c>
      <c r="I5705" s="1">
        <v>77</v>
      </c>
      <c r="J5705" s="1">
        <v>80</v>
      </c>
      <c r="K5705" s="1" t="s">
        <v>203</v>
      </c>
      <c r="L5705" s="1" t="s">
        <v>204</v>
      </c>
      <c r="M5705" s="1" t="s">
        <v>7572</v>
      </c>
      <c r="N5705" s="1">
        <v>49.214709155427997</v>
      </c>
      <c r="O5705" s="1">
        <v>-65.499967200655803</v>
      </c>
      <c r="Q5705" s="1" t="s">
        <v>7573</v>
      </c>
      <c r="R5705" s="1" t="s">
        <v>22</v>
      </c>
    </row>
    <row r="5706" spans="1:18" x14ac:dyDescent="0.3">
      <c r="A5706" s="1" t="s">
        <v>5978</v>
      </c>
      <c r="B5706" s="1" t="s">
        <v>8398</v>
      </c>
      <c r="C5706" s="1" t="s">
        <v>7570</v>
      </c>
      <c r="D5706" s="1">
        <v>211.5</v>
      </c>
      <c r="E5706" s="1" t="s">
        <v>7659</v>
      </c>
      <c r="F5706" s="1">
        <v>87</v>
      </c>
      <c r="G5706" s="1" t="str">
        <f t="shared" si="214"/>
        <v>87/141</v>
      </c>
      <c r="H5706" s="1">
        <v>1500</v>
      </c>
      <c r="I5706" s="1">
        <v>77</v>
      </c>
      <c r="J5706" s="1">
        <v>80</v>
      </c>
      <c r="K5706" s="1" t="s">
        <v>203</v>
      </c>
      <c r="L5706" s="1" t="s">
        <v>204</v>
      </c>
      <c r="M5706" s="1" t="s">
        <v>7572</v>
      </c>
      <c r="N5706" s="1">
        <v>49.212688730181398</v>
      </c>
      <c r="O5706" s="1">
        <v>-65.499326608869396</v>
      </c>
      <c r="Q5706" s="1" t="s">
        <v>7573</v>
      </c>
      <c r="R5706" s="1" t="s">
        <v>22</v>
      </c>
    </row>
    <row r="5707" spans="1:18" x14ac:dyDescent="0.3">
      <c r="A5707" s="1" t="s">
        <v>5978</v>
      </c>
      <c r="B5707" s="1" t="s">
        <v>8398</v>
      </c>
      <c r="C5707" s="1" t="s">
        <v>7570</v>
      </c>
      <c r="D5707" s="1">
        <v>211.5</v>
      </c>
      <c r="E5707" s="1" t="s">
        <v>7660</v>
      </c>
      <c r="F5707" s="1">
        <v>88</v>
      </c>
      <c r="G5707" s="1" t="str">
        <f t="shared" si="214"/>
        <v>88/141</v>
      </c>
      <c r="H5707" s="1">
        <v>1500</v>
      </c>
      <c r="I5707" s="1">
        <v>77</v>
      </c>
      <c r="J5707" s="1">
        <v>80</v>
      </c>
      <c r="K5707" s="1" t="s">
        <v>203</v>
      </c>
      <c r="L5707" s="1" t="s">
        <v>204</v>
      </c>
      <c r="M5707" s="1" t="s">
        <v>7572</v>
      </c>
      <c r="N5707" s="1">
        <v>49.209776282452403</v>
      </c>
      <c r="O5707" s="1">
        <v>-65.516769637108794</v>
      </c>
      <c r="Q5707" s="1" t="s">
        <v>7573</v>
      </c>
      <c r="R5707" s="1" t="s">
        <v>22</v>
      </c>
    </row>
    <row r="5708" spans="1:18" x14ac:dyDescent="0.3">
      <c r="A5708" s="1" t="s">
        <v>5978</v>
      </c>
      <c r="B5708" s="1" t="s">
        <v>8398</v>
      </c>
      <c r="C5708" s="1" t="s">
        <v>7570</v>
      </c>
      <c r="D5708" s="1">
        <v>211.5</v>
      </c>
      <c r="E5708" s="1" t="s">
        <v>7661</v>
      </c>
      <c r="F5708" s="1">
        <v>89</v>
      </c>
      <c r="G5708" s="1" t="str">
        <f t="shared" si="214"/>
        <v>89/141</v>
      </c>
      <c r="H5708" s="1">
        <v>1500</v>
      </c>
      <c r="I5708" s="1">
        <v>77</v>
      </c>
      <c r="J5708" s="1">
        <v>80</v>
      </c>
      <c r="K5708" s="1" t="s">
        <v>203</v>
      </c>
      <c r="L5708" s="1" t="s">
        <v>204</v>
      </c>
      <c r="M5708" s="1" t="s">
        <v>7572</v>
      </c>
      <c r="N5708" s="1">
        <v>49.2111101369984</v>
      </c>
      <c r="O5708" s="1">
        <v>-65.5074900377452</v>
      </c>
      <c r="Q5708" s="1" t="s">
        <v>7573</v>
      </c>
      <c r="R5708" s="1" t="s">
        <v>22</v>
      </c>
    </row>
    <row r="5709" spans="1:18" x14ac:dyDescent="0.3">
      <c r="A5709" s="1" t="s">
        <v>5978</v>
      </c>
      <c r="B5709" s="1" t="s">
        <v>8398</v>
      </c>
      <c r="C5709" s="1" t="s">
        <v>7570</v>
      </c>
      <c r="D5709" s="1">
        <v>211.5</v>
      </c>
      <c r="E5709" s="1" t="s">
        <v>7662</v>
      </c>
      <c r="F5709" s="1">
        <v>90</v>
      </c>
      <c r="G5709" s="1" t="str">
        <f t="shared" si="214"/>
        <v>90/141</v>
      </c>
      <c r="H5709" s="1">
        <v>1500</v>
      </c>
      <c r="I5709" s="1">
        <v>77</v>
      </c>
      <c r="J5709" s="1">
        <v>80</v>
      </c>
      <c r="K5709" s="1" t="s">
        <v>203</v>
      </c>
      <c r="L5709" s="1" t="s">
        <v>204</v>
      </c>
      <c r="M5709" s="1" t="s">
        <v>7572</v>
      </c>
      <c r="N5709" s="1">
        <v>49.207537316301597</v>
      </c>
      <c r="O5709" s="1">
        <v>-65.505363060265907</v>
      </c>
      <c r="Q5709" s="1" t="s">
        <v>7573</v>
      </c>
      <c r="R5709" s="1" t="s">
        <v>22</v>
      </c>
    </row>
    <row r="5710" spans="1:18" x14ac:dyDescent="0.3">
      <c r="A5710" s="1" t="s">
        <v>5978</v>
      </c>
      <c r="B5710" s="1" t="s">
        <v>8398</v>
      </c>
      <c r="C5710" s="1" t="s">
        <v>7570</v>
      </c>
      <c r="D5710" s="1">
        <v>211.5</v>
      </c>
      <c r="E5710" s="1" t="s">
        <v>7663</v>
      </c>
      <c r="F5710" s="1">
        <v>91</v>
      </c>
      <c r="G5710" s="1" t="str">
        <f t="shared" si="214"/>
        <v>91/141</v>
      </c>
      <c r="H5710" s="1">
        <v>1500</v>
      </c>
      <c r="I5710" s="1">
        <v>77</v>
      </c>
      <c r="J5710" s="1">
        <v>80</v>
      </c>
      <c r="K5710" s="1" t="s">
        <v>203</v>
      </c>
      <c r="L5710" s="1" t="s">
        <v>204</v>
      </c>
      <c r="M5710" s="1" t="s">
        <v>7572</v>
      </c>
      <c r="N5710" s="1">
        <v>49.208427274565302</v>
      </c>
      <c r="O5710" s="1">
        <v>-65.497313111160807</v>
      </c>
      <c r="Q5710" s="1" t="s">
        <v>7573</v>
      </c>
      <c r="R5710" s="1" t="s">
        <v>22</v>
      </c>
    </row>
    <row r="5711" spans="1:18" x14ac:dyDescent="0.3">
      <c r="A5711" s="1" t="s">
        <v>5978</v>
      </c>
      <c r="B5711" s="1" t="s">
        <v>8398</v>
      </c>
      <c r="C5711" s="1" t="s">
        <v>7570</v>
      </c>
      <c r="D5711" s="1">
        <v>211.5</v>
      </c>
      <c r="E5711" s="1" t="s">
        <v>7664</v>
      </c>
      <c r="F5711" s="1">
        <v>92</v>
      </c>
      <c r="G5711" s="1" t="str">
        <f t="shared" si="214"/>
        <v>92/141</v>
      </c>
      <c r="H5711" s="1">
        <v>1500</v>
      </c>
      <c r="I5711" s="1">
        <v>77</v>
      </c>
      <c r="J5711" s="1">
        <v>80</v>
      </c>
      <c r="K5711" s="1" t="s">
        <v>203</v>
      </c>
      <c r="L5711" s="1" t="s">
        <v>204</v>
      </c>
      <c r="M5711" s="1" t="s">
        <v>7572</v>
      </c>
      <c r="N5711" s="1">
        <v>49.2059135105129</v>
      </c>
      <c r="O5711" s="1">
        <v>-65.495719651348296</v>
      </c>
      <c r="Q5711" s="1" t="s">
        <v>7573</v>
      </c>
      <c r="R5711" s="1" t="s">
        <v>22</v>
      </c>
    </row>
    <row r="5712" spans="1:18" x14ac:dyDescent="0.3">
      <c r="A5712" s="1" t="s">
        <v>5978</v>
      </c>
      <c r="B5712" s="1" t="s">
        <v>8398</v>
      </c>
      <c r="C5712" s="1" t="s">
        <v>7570</v>
      </c>
      <c r="D5712" s="1">
        <v>211.5</v>
      </c>
      <c r="E5712" s="1" t="s">
        <v>7665</v>
      </c>
      <c r="F5712" s="1">
        <v>93</v>
      </c>
      <c r="G5712" s="1" t="str">
        <f t="shared" si="214"/>
        <v>93/141</v>
      </c>
      <c r="H5712" s="1">
        <v>1500</v>
      </c>
      <c r="I5712" s="1">
        <v>77</v>
      </c>
      <c r="J5712" s="1">
        <v>80</v>
      </c>
      <c r="K5712" s="1" t="s">
        <v>203</v>
      </c>
      <c r="L5712" s="1" t="s">
        <v>204</v>
      </c>
      <c r="M5712" s="1" t="s">
        <v>7572</v>
      </c>
      <c r="N5712" s="1">
        <v>49.2027632102483</v>
      </c>
      <c r="O5712" s="1">
        <v>-65.494699815644495</v>
      </c>
      <c r="Q5712" s="1" t="s">
        <v>7573</v>
      </c>
      <c r="R5712" s="1" t="s">
        <v>22</v>
      </c>
    </row>
    <row r="5713" spans="1:18" x14ac:dyDescent="0.3">
      <c r="A5713" s="1" t="s">
        <v>5978</v>
      </c>
      <c r="B5713" s="1" t="s">
        <v>8398</v>
      </c>
      <c r="C5713" s="1" t="s">
        <v>7570</v>
      </c>
      <c r="D5713" s="1">
        <v>211.5</v>
      </c>
      <c r="E5713" s="1" t="s">
        <v>7666</v>
      </c>
      <c r="F5713" s="1">
        <v>94</v>
      </c>
      <c r="G5713" s="1" t="str">
        <f t="shared" si="214"/>
        <v>94/141</v>
      </c>
      <c r="H5713" s="1">
        <v>1500</v>
      </c>
      <c r="I5713" s="1">
        <v>77</v>
      </c>
      <c r="J5713" s="1">
        <v>80</v>
      </c>
      <c r="K5713" s="1" t="s">
        <v>203</v>
      </c>
      <c r="L5713" s="1" t="s">
        <v>204</v>
      </c>
      <c r="M5713" s="1" t="s">
        <v>7572</v>
      </c>
      <c r="N5713" s="1">
        <v>49.200628495200498</v>
      </c>
      <c r="O5713" s="1">
        <v>-65.493359629470504</v>
      </c>
      <c r="Q5713" s="1" t="s">
        <v>7573</v>
      </c>
      <c r="R5713" s="1" t="s">
        <v>22</v>
      </c>
    </row>
    <row r="5714" spans="1:18" x14ac:dyDescent="0.3">
      <c r="A5714" s="1" t="s">
        <v>5978</v>
      </c>
      <c r="B5714" s="1" t="s">
        <v>8398</v>
      </c>
      <c r="C5714" s="1" t="s">
        <v>7570</v>
      </c>
      <c r="D5714" s="1">
        <v>211.5</v>
      </c>
      <c r="E5714" s="1" t="s">
        <v>7667</v>
      </c>
      <c r="F5714" s="1">
        <v>95</v>
      </c>
      <c r="G5714" s="1" t="str">
        <f t="shared" si="214"/>
        <v>95/141</v>
      </c>
      <c r="H5714" s="1">
        <v>1500</v>
      </c>
      <c r="I5714" s="1">
        <v>77</v>
      </c>
      <c r="J5714" s="1">
        <v>80</v>
      </c>
      <c r="K5714" s="1" t="s">
        <v>203</v>
      </c>
      <c r="L5714" s="1" t="s">
        <v>204</v>
      </c>
      <c r="M5714" s="1" t="s">
        <v>7572</v>
      </c>
      <c r="N5714" s="1">
        <v>49.198503020566697</v>
      </c>
      <c r="O5714" s="1">
        <v>-65.492179082948198</v>
      </c>
      <c r="Q5714" s="1" t="s">
        <v>7573</v>
      </c>
      <c r="R5714" s="1" t="s">
        <v>22</v>
      </c>
    </row>
    <row r="5715" spans="1:18" x14ac:dyDescent="0.3">
      <c r="A5715" s="1" t="s">
        <v>5978</v>
      </c>
      <c r="B5715" s="1" t="s">
        <v>8398</v>
      </c>
      <c r="C5715" s="1" t="s">
        <v>7570</v>
      </c>
      <c r="D5715" s="1">
        <v>211.5</v>
      </c>
      <c r="E5715" s="1" t="s">
        <v>7668</v>
      </c>
      <c r="F5715" s="1">
        <v>96</v>
      </c>
      <c r="G5715" s="1" t="str">
        <f t="shared" si="214"/>
        <v>96/141</v>
      </c>
      <c r="H5715" s="1">
        <v>1500</v>
      </c>
      <c r="I5715" s="1">
        <v>77</v>
      </c>
      <c r="J5715" s="1">
        <v>80</v>
      </c>
      <c r="K5715" s="1" t="s">
        <v>203</v>
      </c>
      <c r="L5715" s="1" t="s">
        <v>204</v>
      </c>
      <c r="M5715" s="1" t="s">
        <v>7572</v>
      </c>
      <c r="N5715" s="1">
        <v>49.1963263093877</v>
      </c>
      <c r="O5715" s="1">
        <v>-65.492306853020196</v>
      </c>
      <c r="Q5715" s="1" t="s">
        <v>7573</v>
      </c>
      <c r="R5715" s="1" t="s">
        <v>22</v>
      </c>
    </row>
    <row r="5716" spans="1:18" x14ac:dyDescent="0.3">
      <c r="A5716" s="1" t="s">
        <v>5978</v>
      </c>
      <c r="B5716" s="1" t="s">
        <v>8398</v>
      </c>
      <c r="C5716" s="1" t="s">
        <v>7570</v>
      </c>
      <c r="D5716" s="1">
        <v>211.5</v>
      </c>
      <c r="E5716" s="1" t="s">
        <v>7669</v>
      </c>
      <c r="F5716" s="1">
        <v>97</v>
      </c>
      <c r="G5716" s="1" t="str">
        <f t="shared" ref="G5716:G5747" si="215">F5716&amp;"/"&amp;141</f>
        <v>97/141</v>
      </c>
      <c r="H5716" s="1">
        <v>1500</v>
      </c>
      <c r="I5716" s="1">
        <v>77</v>
      </c>
      <c r="J5716" s="1">
        <v>80</v>
      </c>
      <c r="K5716" s="1" t="s">
        <v>203</v>
      </c>
      <c r="L5716" s="1" t="s">
        <v>204</v>
      </c>
      <c r="M5716" s="1" t="s">
        <v>7572</v>
      </c>
      <c r="N5716" s="1">
        <v>49.1994720365728</v>
      </c>
      <c r="O5716" s="1">
        <v>-65.516215518840895</v>
      </c>
      <c r="Q5716" s="1" t="s">
        <v>7573</v>
      </c>
      <c r="R5716" s="1" t="s">
        <v>22</v>
      </c>
    </row>
    <row r="5717" spans="1:18" x14ac:dyDescent="0.3">
      <c r="A5717" s="1" t="s">
        <v>5978</v>
      </c>
      <c r="B5717" s="1" t="s">
        <v>8398</v>
      </c>
      <c r="C5717" s="1" t="s">
        <v>7570</v>
      </c>
      <c r="D5717" s="1">
        <v>211.5</v>
      </c>
      <c r="E5717" s="1" t="s">
        <v>7670</v>
      </c>
      <c r="F5717" s="1">
        <v>98</v>
      </c>
      <c r="G5717" s="1" t="str">
        <f t="shared" si="215"/>
        <v>98/141</v>
      </c>
      <c r="H5717" s="1">
        <v>1500</v>
      </c>
      <c r="I5717" s="1">
        <v>77</v>
      </c>
      <c r="J5717" s="1">
        <v>80</v>
      </c>
      <c r="K5717" s="1" t="s">
        <v>203</v>
      </c>
      <c r="L5717" s="1" t="s">
        <v>204</v>
      </c>
      <c r="M5717" s="1" t="s">
        <v>7572</v>
      </c>
      <c r="N5717" s="1">
        <v>49.197488737163901</v>
      </c>
      <c r="O5717" s="1">
        <v>-65.515239359736995</v>
      </c>
      <c r="Q5717" s="1" t="s">
        <v>7573</v>
      </c>
      <c r="R5717" s="1" t="s">
        <v>22</v>
      </c>
    </row>
    <row r="5718" spans="1:18" x14ac:dyDescent="0.3">
      <c r="A5718" s="1" t="s">
        <v>5978</v>
      </c>
      <c r="B5718" s="1" t="s">
        <v>8398</v>
      </c>
      <c r="C5718" s="1" t="s">
        <v>7570</v>
      </c>
      <c r="D5718" s="1">
        <v>211.5</v>
      </c>
      <c r="E5718" s="1" t="s">
        <v>7671</v>
      </c>
      <c r="F5718" s="1">
        <v>99</v>
      </c>
      <c r="G5718" s="1" t="str">
        <f t="shared" si="215"/>
        <v>99/141</v>
      </c>
      <c r="H5718" s="1">
        <v>1500</v>
      </c>
      <c r="I5718" s="1">
        <v>77</v>
      </c>
      <c r="J5718" s="1">
        <v>80</v>
      </c>
      <c r="K5718" s="1" t="s">
        <v>203</v>
      </c>
      <c r="L5718" s="1" t="s">
        <v>204</v>
      </c>
      <c r="M5718" s="1" t="s">
        <v>7572</v>
      </c>
      <c r="N5718" s="1">
        <v>49.200220091467003</v>
      </c>
      <c r="O5718" s="1">
        <v>-65.510344395857004</v>
      </c>
      <c r="Q5718" s="1" t="s">
        <v>7573</v>
      </c>
      <c r="R5718" s="1" t="s">
        <v>22</v>
      </c>
    </row>
    <row r="5719" spans="1:18" x14ac:dyDescent="0.3">
      <c r="A5719" s="1" t="s">
        <v>5978</v>
      </c>
      <c r="B5719" s="1" t="s">
        <v>8398</v>
      </c>
      <c r="C5719" s="1" t="s">
        <v>7570</v>
      </c>
      <c r="D5719" s="1">
        <v>211.5</v>
      </c>
      <c r="E5719" s="1" t="s">
        <v>7672</v>
      </c>
      <c r="F5719" s="1">
        <v>100</v>
      </c>
      <c r="G5719" s="1" t="str">
        <f t="shared" si="215"/>
        <v>100/141</v>
      </c>
      <c r="H5719" s="1">
        <v>1500</v>
      </c>
      <c r="I5719" s="1">
        <v>77</v>
      </c>
      <c r="J5719" s="1">
        <v>80</v>
      </c>
      <c r="K5719" s="1" t="s">
        <v>203</v>
      </c>
      <c r="L5719" s="1" t="s">
        <v>204</v>
      </c>
      <c r="M5719" s="1" t="s">
        <v>7572</v>
      </c>
      <c r="N5719" s="1">
        <v>49.200529214081101</v>
      </c>
      <c r="O5719" s="1">
        <v>-65.505324155799997</v>
      </c>
      <c r="Q5719" s="1" t="s">
        <v>7573</v>
      </c>
      <c r="R5719" s="1" t="s">
        <v>22</v>
      </c>
    </row>
    <row r="5720" spans="1:18" x14ac:dyDescent="0.3">
      <c r="A5720" s="1" t="s">
        <v>5978</v>
      </c>
      <c r="B5720" s="1" t="s">
        <v>8398</v>
      </c>
      <c r="C5720" s="1" t="s">
        <v>7570</v>
      </c>
      <c r="D5720" s="1">
        <v>211.5</v>
      </c>
      <c r="E5720" s="1" t="s">
        <v>7673</v>
      </c>
      <c r="F5720" s="1">
        <v>101</v>
      </c>
      <c r="G5720" s="1" t="str">
        <f t="shared" si="215"/>
        <v>101/141</v>
      </c>
      <c r="H5720" s="1">
        <v>1500</v>
      </c>
      <c r="I5720" s="1">
        <v>77</v>
      </c>
      <c r="J5720" s="1">
        <v>80</v>
      </c>
      <c r="K5720" s="1" t="s">
        <v>203</v>
      </c>
      <c r="L5720" s="1" t="s">
        <v>204</v>
      </c>
      <c r="M5720" s="1" t="s">
        <v>7572</v>
      </c>
      <c r="N5720" s="1">
        <v>49.1983282797326</v>
      </c>
      <c r="O5720" s="1">
        <v>-65.504690470291493</v>
      </c>
      <c r="Q5720" s="1" t="s">
        <v>7573</v>
      </c>
      <c r="R5720" s="1" t="s">
        <v>22</v>
      </c>
    </row>
    <row r="5721" spans="1:18" x14ac:dyDescent="0.3">
      <c r="A5721" s="1" t="s">
        <v>5978</v>
      </c>
      <c r="B5721" s="1" t="s">
        <v>8398</v>
      </c>
      <c r="C5721" s="1" t="s">
        <v>7570</v>
      </c>
      <c r="D5721" s="1">
        <v>211.5</v>
      </c>
      <c r="E5721" s="1" t="s">
        <v>7674</v>
      </c>
      <c r="F5721" s="1">
        <v>102</v>
      </c>
      <c r="G5721" s="1" t="str">
        <f t="shared" si="215"/>
        <v>102/141</v>
      </c>
      <c r="H5721" s="1">
        <v>1500</v>
      </c>
      <c r="I5721" s="1">
        <v>77</v>
      </c>
      <c r="J5721" s="1">
        <v>80</v>
      </c>
      <c r="K5721" s="1" t="s">
        <v>203</v>
      </c>
      <c r="L5721" s="1" t="s">
        <v>204</v>
      </c>
      <c r="M5721" s="1" t="s">
        <v>7572</v>
      </c>
      <c r="N5721" s="1">
        <v>49.196211876461703</v>
      </c>
      <c r="O5721" s="1">
        <v>-65.5029991235495</v>
      </c>
      <c r="Q5721" s="1" t="s">
        <v>7573</v>
      </c>
      <c r="R5721" s="1" t="s">
        <v>22</v>
      </c>
    </row>
    <row r="5722" spans="1:18" x14ac:dyDescent="0.3">
      <c r="A5722" s="1" t="s">
        <v>5978</v>
      </c>
      <c r="B5722" s="1" t="s">
        <v>8398</v>
      </c>
      <c r="C5722" s="1" t="s">
        <v>7570</v>
      </c>
      <c r="D5722" s="1">
        <v>211.5</v>
      </c>
      <c r="E5722" s="1" t="s">
        <v>7675</v>
      </c>
      <c r="F5722" s="1">
        <v>103</v>
      </c>
      <c r="G5722" s="1" t="str">
        <f t="shared" si="215"/>
        <v>103/141</v>
      </c>
      <c r="H5722" s="1">
        <v>1500</v>
      </c>
      <c r="I5722" s="1">
        <v>77</v>
      </c>
      <c r="J5722" s="1">
        <v>80</v>
      </c>
      <c r="K5722" s="1" t="s">
        <v>203</v>
      </c>
      <c r="L5722" s="1" t="s">
        <v>204</v>
      </c>
      <c r="M5722" s="1" t="s">
        <v>7572</v>
      </c>
      <c r="N5722" s="1">
        <v>49.194017751952899</v>
      </c>
      <c r="O5722" s="1">
        <v>-65.501849707229297</v>
      </c>
      <c r="Q5722" s="1" t="s">
        <v>7573</v>
      </c>
      <c r="R5722" s="1" t="s">
        <v>22</v>
      </c>
    </row>
    <row r="5723" spans="1:18" x14ac:dyDescent="0.3">
      <c r="A5723" s="1" t="s">
        <v>5978</v>
      </c>
      <c r="B5723" s="1" t="s">
        <v>8398</v>
      </c>
      <c r="C5723" s="1" t="s">
        <v>7570</v>
      </c>
      <c r="D5723" s="1">
        <v>211.5</v>
      </c>
      <c r="E5723" s="1" t="s">
        <v>7676</v>
      </c>
      <c r="F5723" s="1">
        <v>104</v>
      </c>
      <c r="G5723" s="1" t="str">
        <f t="shared" si="215"/>
        <v>104/141</v>
      </c>
      <c r="H5723" s="1">
        <v>1500</v>
      </c>
      <c r="I5723" s="1">
        <v>77</v>
      </c>
      <c r="J5723" s="1">
        <v>80</v>
      </c>
      <c r="K5723" s="1" t="s">
        <v>203</v>
      </c>
      <c r="L5723" s="1" t="s">
        <v>204</v>
      </c>
      <c r="M5723" s="1" t="s">
        <v>7572</v>
      </c>
      <c r="N5723" s="1">
        <v>49.1918674130293</v>
      </c>
      <c r="O5723" s="1">
        <v>-65.500591113898295</v>
      </c>
      <c r="Q5723" s="1" t="s">
        <v>7573</v>
      </c>
      <c r="R5723" s="1" t="s">
        <v>22</v>
      </c>
    </row>
    <row r="5724" spans="1:18" x14ac:dyDescent="0.3">
      <c r="A5724" s="1" t="s">
        <v>5978</v>
      </c>
      <c r="B5724" s="1" t="s">
        <v>8398</v>
      </c>
      <c r="C5724" s="1" t="s">
        <v>7570</v>
      </c>
      <c r="D5724" s="1">
        <v>211.5</v>
      </c>
      <c r="E5724" s="1" t="s">
        <v>7677</v>
      </c>
      <c r="F5724" s="1">
        <v>105</v>
      </c>
      <c r="G5724" s="1" t="str">
        <f t="shared" si="215"/>
        <v>105/141</v>
      </c>
      <c r="H5724" s="1">
        <v>1500</v>
      </c>
      <c r="I5724" s="1">
        <v>77</v>
      </c>
      <c r="J5724" s="1">
        <v>80</v>
      </c>
      <c r="K5724" s="1" t="s">
        <v>203</v>
      </c>
      <c r="L5724" s="1" t="s">
        <v>204</v>
      </c>
      <c r="M5724" s="1" t="s">
        <v>7572</v>
      </c>
      <c r="N5724" s="1">
        <v>49.189837905316899</v>
      </c>
      <c r="O5724" s="1">
        <v>-65.499348276313398</v>
      </c>
      <c r="Q5724" s="1" t="s">
        <v>7573</v>
      </c>
      <c r="R5724" s="1" t="s">
        <v>22</v>
      </c>
    </row>
    <row r="5725" spans="1:18" x14ac:dyDescent="0.3">
      <c r="A5725" s="1" t="s">
        <v>5978</v>
      </c>
      <c r="B5725" s="1" t="s">
        <v>8398</v>
      </c>
      <c r="C5725" s="1" t="s">
        <v>7570</v>
      </c>
      <c r="D5725" s="1">
        <v>211.5</v>
      </c>
      <c r="E5725" s="1" t="s">
        <v>7678</v>
      </c>
      <c r="F5725" s="1">
        <v>106</v>
      </c>
      <c r="G5725" s="1" t="str">
        <f t="shared" si="215"/>
        <v>106/141</v>
      </c>
      <c r="H5725" s="1">
        <v>1500</v>
      </c>
      <c r="I5725" s="1">
        <v>77</v>
      </c>
      <c r="J5725" s="1">
        <v>80</v>
      </c>
      <c r="K5725" s="1" t="s">
        <v>203</v>
      </c>
      <c r="L5725" s="1" t="s">
        <v>204</v>
      </c>
      <c r="M5725" s="1" t="s">
        <v>7572</v>
      </c>
      <c r="N5725" s="1">
        <v>49.193625942033599</v>
      </c>
      <c r="O5725" s="1">
        <v>-65.512447597640502</v>
      </c>
      <c r="Q5725" s="1" t="s">
        <v>7573</v>
      </c>
      <c r="R5725" s="1" t="s">
        <v>22</v>
      </c>
    </row>
    <row r="5726" spans="1:18" x14ac:dyDescent="0.3">
      <c r="A5726" s="1" t="s">
        <v>5978</v>
      </c>
      <c r="B5726" s="1" t="s">
        <v>8398</v>
      </c>
      <c r="C5726" s="1" t="s">
        <v>7570</v>
      </c>
      <c r="D5726" s="1">
        <v>211.5</v>
      </c>
      <c r="E5726" s="1" t="s">
        <v>7679</v>
      </c>
      <c r="F5726" s="1">
        <v>107</v>
      </c>
      <c r="G5726" s="1" t="str">
        <f t="shared" si="215"/>
        <v>107/141</v>
      </c>
      <c r="H5726" s="1">
        <v>1500</v>
      </c>
      <c r="I5726" s="1">
        <v>77</v>
      </c>
      <c r="J5726" s="1">
        <v>80</v>
      </c>
      <c r="K5726" s="1" t="s">
        <v>203</v>
      </c>
      <c r="L5726" s="1" t="s">
        <v>204</v>
      </c>
      <c r="M5726" s="1" t="s">
        <v>7572</v>
      </c>
      <c r="N5726" s="1">
        <v>49.191725485513501</v>
      </c>
      <c r="O5726" s="1">
        <v>-65.513336888904306</v>
      </c>
      <c r="Q5726" s="1" t="s">
        <v>7573</v>
      </c>
      <c r="R5726" s="1" t="s">
        <v>22</v>
      </c>
    </row>
    <row r="5727" spans="1:18" x14ac:dyDescent="0.3">
      <c r="A5727" s="1" t="s">
        <v>5978</v>
      </c>
      <c r="B5727" s="1" t="s">
        <v>8398</v>
      </c>
      <c r="C5727" s="1" t="s">
        <v>7570</v>
      </c>
      <c r="D5727" s="1">
        <v>211.5</v>
      </c>
      <c r="E5727" s="1" t="s">
        <v>7680</v>
      </c>
      <c r="F5727" s="1">
        <v>108</v>
      </c>
      <c r="G5727" s="1" t="str">
        <f t="shared" si="215"/>
        <v>108/141</v>
      </c>
      <c r="H5727" s="1">
        <v>1500</v>
      </c>
      <c r="I5727" s="1">
        <v>77</v>
      </c>
      <c r="J5727" s="1">
        <v>80</v>
      </c>
      <c r="K5727" s="1" t="s">
        <v>203</v>
      </c>
      <c r="L5727" s="1" t="s">
        <v>204</v>
      </c>
      <c r="M5727" s="1" t="s">
        <v>7572</v>
      </c>
      <c r="N5727" s="1">
        <v>49.1896425493021</v>
      </c>
      <c r="O5727" s="1">
        <v>-65.513565645831804</v>
      </c>
      <c r="Q5727" s="1" t="s">
        <v>7573</v>
      </c>
      <c r="R5727" s="1" t="s">
        <v>22</v>
      </c>
    </row>
    <row r="5728" spans="1:18" x14ac:dyDescent="0.3">
      <c r="A5728" s="1" t="s">
        <v>5978</v>
      </c>
      <c r="B5728" s="1" t="s">
        <v>8398</v>
      </c>
      <c r="C5728" s="1" t="s">
        <v>7570</v>
      </c>
      <c r="D5728" s="1">
        <v>211.5</v>
      </c>
      <c r="E5728" s="1" t="s">
        <v>7681</v>
      </c>
      <c r="F5728" s="1">
        <v>109</v>
      </c>
      <c r="G5728" s="1" t="str">
        <f t="shared" si="215"/>
        <v>109/141</v>
      </c>
      <c r="H5728" s="1">
        <v>1500</v>
      </c>
      <c r="I5728" s="1">
        <v>77</v>
      </c>
      <c r="J5728" s="1">
        <v>80</v>
      </c>
      <c r="K5728" s="1" t="s">
        <v>203</v>
      </c>
      <c r="L5728" s="1" t="s">
        <v>204</v>
      </c>
      <c r="M5728" s="1" t="s">
        <v>7572</v>
      </c>
      <c r="N5728" s="1">
        <v>49.186659735337798</v>
      </c>
      <c r="O5728" s="1">
        <v>-65.509049320824602</v>
      </c>
      <c r="Q5728" s="1" t="s">
        <v>7573</v>
      </c>
      <c r="R5728" s="1" t="s">
        <v>22</v>
      </c>
    </row>
    <row r="5729" spans="1:18" x14ac:dyDescent="0.3">
      <c r="A5729" s="1" t="s">
        <v>5978</v>
      </c>
      <c r="B5729" s="1" t="s">
        <v>8398</v>
      </c>
      <c r="C5729" s="1" t="s">
        <v>7570</v>
      </c>
      <c r="D5729" s="1">
        <v>211.5</v>
      </c>
      <c r="E5729" s="1" t="s">
        <v>7682</v>
      </c>
      <c r="F5729" s="1">
        <v>110</v>
      </c>
      <c r="G5729" s="1" t="str">
        <f t="shared" si="215"/>
        <v>110/141</v>
      </c>
      <c r="H5729" s="1">
        <v>1500</v>
      </c>
      <c r="I5729" s="1">
        <v>77</v>
      </c>
      <c r="J5729" s="1">
        <v>80</v>
      </c>
      <c r="K5729" s="1" t="s">
        <v>203</v>
      </c>
      <c r="L5729" s="1" t="s">
        <v>204</v>
      </c>
      <c r="M5729" s="1" t="s">
        <v>7572</v>
      </c>
      <c r="N5729" s="1">
        <v>49.184991521644903</v>
      </c>
      <c r="O5729" s="1">
        <v>-65.502316116467</v>
      </c>
      <c r="Q5729" s="1" t="s">
        <v>7573</v>
      </c>
      <c r="R5729" s="1" t="s">
        <v>22</v>
      </c>
    </row>
    <row r="5730" spans="1:18" x14ac:dyDescent="0.3">
      <c r="A5730" s="1" t="s">
        <v>5978</v>
      </c>
      <c r="B5730" s="1" t="s">
        <v>8398</v>
      </c>
      <c r="C5730" s="1" t="s">
        <v>7570</v>
      </c>
      <c r="D5730" s="1">
        <v>211.5</v>
      </c>
      <c r="E5730" s="1" t="s">
        <v>7683</v>
      </c>
      <c r="F5730" s="1">
        <v>111</v>
      </c>
      <c r="G5730" s="1" t="str">
        <f t="shared" si="215"/>
        <v>111/141</v>
      </c>
      <c r="H5730" s="1">
        <v>1500</v>
      </c>
      <c r="I5730" s="1">
        <v>77</v>
      </c>
      <c r="J5730" s="1">
        <v>80</v>
      </c>
      <c r="K5730" s="1" t="s">
        <v>203</v>
      </c>
      <c r="L5730" s="1" t="s">
        <v>204</v>
      </c>
      <c r="M5730" s="1" t="s">
        <v>7572</v>
      </c>
      <c r="N5730" s="1">
        <v>49.182787443649303</v>
      </c>
      <c r="O5730" s="1">
        <v>-65.502046311612602</v>
      </c>
      <c r="Q5730" s="1" t="s">
        <v>7573</v>
      </c>
      <c r="R5730" s="1" t="s">
        <v>22</v>
      </c>
    </row>
    <row r="5731" spans="1:18" x14ac:dyDescent="0.3">
      <c r="A5731" s="1" t="s">
        <v>5978</v>
      </c>
      <c r="B5731" s="1" t="s">
        <v>8398</v>
      </c>
      <c r="C5731" s="1" t="s">
        <v>7570</v>
      </c>
      <c r="D5731" s="1">
        <v>211.5</v>
      </c>
      <c r="E5731" s="1" t="s">
        <v>7684</v>
      </c>
      <c r="F5731" s="1">
        <v>112</v>
      </c>
      <c r="G5731" s="1" t="str">
        <f t="shared" si="215"/>
        <v>112/141</v>
      </c>
      <c r="H5731" s="1">
        <v>1500</v>
      </c>
      <c r="I5731" s="1">
        <v>77</v>
      </c>
      <c r="J5731" s="1">
        <v>80</v>
      </c>
      <c r="K5731" s="1" t="s">
        <v>203</v>
      </c>
      <c r="L5731" s="1" t="s">
        <v>204</v>
      </c>
      <c r="M5731" s="1" t="s">
        <v>7572</v>
      </c>
      <c r="N5731" s="1">
        <v>49.1793340302331</v>
      </c>
      <c r="O5731" s="1">
        <v>-65.502339560027906</v>
      </c>
      <c r="Q5731" s="1" t="s">
        <v>7573</v>
      </c>
      <c r="R5731" s="1" t="s">
        <v>22</v>
      </c>
    </row>
    <row r="5732" spans="1:18" x14ac:dyDescent="0.3">
      <c r="A5732" s="1" t="s">
        <v>5978</v>
      </c>
      <c r="B5732" s="1" t="s">
        <v>8398</v>
      </c>
      <c r="C5732" s="1" t="s">
        <v>7570</v>
      </c>
      <c r="D5732" s="1">
        <v>211.5</v>
      </c>
      <c r="E5732" s="1" t="s">
        <v>7685</v>
      </c>
      <c r="F5732" s="1">
        <v>113</v>
      </c>
      <c r="G5732" s="1" t="str">
        <f t="shared" si="215"/>
        <v>113/141</v>
      </c>
      <c r="H5732" s="1">
        <v>1500</v>
      </c>
      <c r="I5732" s="1">
        <v>77</v>
      </c>
      <c r="J5732" s="1">
        <v>80</v>
      </c>
      <c r="K5732" s="1" t="s">
        <v>203</v>
      </c>
      <c r="L5732" s="1" t="s">
        <v>204</v>
      </c>
      <c r="M5732" s="1" t="s">
        <v>7572</v>
      </c>
      <c r="N5732" s="1">
        <v>49.177358324160501</v>
      </c>
      <c r="O5732" s="1">
        <v>-65.5014002587871</v>
      </c>
      <c r="Q5732" s="1" t="s">
        <v>7573</v>
      </c>
      <c r="R5732" s="1" t="s">
        <v>22</v>
      </c>
    </row>
    <row r="5733" spans="1:18" x14ac:dyDescent="0.3">
      <c r="A5733" s="1" t="s">
        <v>5978</v>
      </c>
      <c r="B5733" s="1" t="s">
        <v>8398</v>
      </c>
      <c r="C5733" s="1" t="s">
        <v>7570</v>
      </c>
      <c r="D5733" s="1">
        <v>211.5</v>
      </c>
      <c r="E5733" s="1" t="s">
        <v>7686</v>
      </c>
      <c r="F5733" s="1">
        <v>114</v>
      </c>
      <c r="G5733" s="1" t="str">
        <f t="shared" si="215"/>
        <v>114/141</v>
      </c>
      <c r="H5733" s="1">
        <v>1500</v>
      </c>
      <c r="I5733" s="1">
        <v>77</v>
      </c>
      <c r="J5733" s="1">
        <v>80</v>
      </c>
      <c r="K5733" s="1" t="s">
        <v>203</v>
      </c>
      <c r="L5733" s="1" t="s">
        <v>204</v>
      </c>
      <c r="M5733" s="1" t="s">
        <v>7572</v>
      </c>
      <c r="N5733" s="1">
        <v>49.175224083545203</v>
      </c>
      <c r="O5733" s="1">
        <v>-65.500587866019998</v>
      </c>
      <c r="Q5733" s="1" t="s">
        <v>7573</v>
      </c>
      <c r="R5733" s="1" t="s">
        <v>22</v>
      </c>
    </row>
    <row r="5734" spans="1:18" x14ac:dyDescent="0.3">
      <c r="A5734" s="1" t="s">
        <v>5978</v>
      </c>
      <c r="B5734" s="1" t="s">
        <v>8398</v>
      </c>
      <c r="C5734" s="1" t="s">
        <v>7570</v>
      </c>
      <c r="D5734" s="1">
        <v>211.5</v>
      </c>
      <c r="E5734" s="1" t="s">
        <v>7687</v>
      </c>
      <c r="F5734" s="1">
        <v>115</v>
      </c>
      <c r="G5734" s="1" t="str">
        <f t="shared" si="215"/>
        <v>115/141</v>
      </c>
      <c r="H5734" s="1">
        <v>1500</v>
      </c>
      <c r="I5734" s="1">
        <v>77</v>
      </c>
      <c r="J5734" s="1">
        <v>80</v>
      </c>
      <c r="K5734" s="1" t="s">
        <v>203</v>
      </c>
      <c r="L5734" s="1" t="s">
        <v>204</v>
      </c>
      <c r="M5734" s="1" t="s">
        <v>7572</v>
      </c>
      <c r="N5734" s="1">
        <v>49.173242381873898</v>
      </c>
      <c r="O5734" s="1">
        <v>-65.500406215115007</v>
      </c>
      <c r="Q5734" s="1" t="s">
        <v>7573</v>
      </c>
      <c r="R5734" s="1" t="s">
        <v>22</v>
      </c>
    </row>
    <row r="5735" spans="1:18" x14ac:dyDescent="0.3">
      <c r="A5735" s="1" t="s">
        <v>5978</v>
      </c>
      <c r="B5735" s="1" t="s">
        <v>8398</v>
      </c>
      <c r="C5735" s="1" t="s">
        <v>7570</v>
      </c>
      <c r="D5735" s="1">
        <v>211.5</v>
      </c>
      <c r="E5735" s="1" t="s">
        <v>7688</v>
      </c>
      <c r="F5735" s="1">
        <v>116</v>
      </c>
      <c r="G5735" s="1" t="str">
        <f t="shared" si="215"/>
        <v>116/141</v>
      </c>
      <c r="H5735" s="1">
        <v>1500</v>
      </c>
      <c r="I5735" s="1">
        <v>77</v>
      </c>
      <c r="J5735" s="1">
        <v>80</v>
      </c>
      <c r="K5735" s="1" t="s">
        <v>203</v>
      </c>
      <c r="L5735" s="1" t="s">
        <v>204</v>
      </c>
      <c r="M5735" s="1" t="s">
        <v>7572</v>
      </c>
      <c r="N5735" s="1">
        <v>49.176691599999998</v>
      </c>
      <c r="O5735" s="1">
        <v>-65.511781400000004</v>
      </c>
      <c r="Q5735" s="1" t="s">
        <v>7573</v>
      </c>
      <c r="R5735" s="1" t="s">
        <v>22</v>
      </c>
    </row>
    <row r="5736" spans="1:18" x14ac:dyDescent="0.3">
      <c r="A5736" s="1" t="s">
        <v>5978</v>
      </c>
      <c r="B5736" s="1" t="s">
        <v>8398</v>
      </c>
      <c r="C5736" s="1" t="s">
        <v>7570</v>
      </c>
      <c r="D5736" s="1">
        <v>211.5</v>
      </c>
      <c r="E5736" s="1" t="s">
        <v>7689</v>
      </c>
      <c r="F5736" s="1">
        <v>117</v>
      </c>
      <c r="G5736" s="1" t="str">
        <f t="shared" si="215"/>
        <v>117/141</v>
      </c>
      <c r="H5736" s="1">
        <v>1500</v>
      </c>
      <c r="I5736" s="1">
        <v>77</v>
      </c>
      <c r="J5736" s="1">
        <v>80</v>
      </c>
      <c r="K5736" s="1" t="s">
        <v>203</v>
      </c>
      <c r="L5736" s="1" t="s">
        <v>204</v>
      </c>
      <c r="M5736" s="1" t="s">
        <v>7572</v>
      </c>
      <c r="N5736" s="1">
        <v>49.174753677141602</v>
      </c>
      <c r="O5736" s="1">
        <v>-65.511059646422794</v>
      </c>
      <c r="Q5736" s="1" t="s">
        <v>7573</v>
      </c>
      <c r="R5736" s="1" t="s">
        <v>22</v>
      </c>
    </row>
    <row r="5737" spans="1:18" x14ac:dyDescent="0.3">
      <c r="A5737" s="1" t="s">
        <v>5978</v>
      </c>
      <c r="B5737" s="1" t="s">
        <v>8398</v>
      </c>
      <c r="C5737" s="1" t="s">
        <v>7570</v>
      </c>
      <c r="D5737" s="1">
        <v>211.5</v>
      </c>
      <c r="E5737" s="1" t="s">
        <v>7690</v>
      </c>
      <c r="F5737" s="1">
        <v>118</v>
      </c>
      <c r="G5737" s="1" t="str">
        <f t="shared" si="215"/>
        <v>118/141</v>
      </c>
      <c r="H5737" s="1">
        <v>1500</v>
      </c>
      <c r="I5737" s="1">
        <v>77</v>
      </c>
      <c r="J5737" s="1">
        <v>80</v>
      </c>
      <c r="K5737" s="1" t="s">
        <v>203</v>
      </c>
      <c r="L5737" s="1" t="s">
        <v>204</v>
      </c>
      <c r="M5737" s="1" t="s">
        <v>7572</v>
      </c>
      <c r="N5737" s="1">
        <v>49.186696979562299</v>
      </c>
      <c r="O5737" s="1">
        <v>-65.494665657592094</v>
      </c>
      <c r="Q5737" s="1" t="s">
        <v>7573</v>
      </c>
      <c r="R5737" s="1" t="s">
        <v>22</v>
      </c>
    </row>
    <row r="5738" spans="1:18" x14ac:dyDescent="0.3">
      <c r="A5738" s="1" t="s">
        <v>5978</v>
      </c>
      <c r="B5738" s="1" t="s">
        <v>8398</v>
      </c>
      <c r="C5738" s="1" t="s">
        <v>7570</v>
      </c>
      <c r="D5738" s="1">
        <v>211.5</v>
      </c>
      <c r="E5738" s="1" t="s">
        <v>7691</v>
      </c>
      <c r="F5738" s="1">
        <v>119</v>
      </c>
      <c r="G5738" s="1" t="str">
        <f t="shared" si="215"/>
        <v>119/141</v>
      </c>
      <c r="H5738" s="1">
        <v>1500</v>
      </c>
      <c r="I5738" s="1">
        <v>77</v>
      </c>
      <c r="J5738" s="1">
        <v>80</v>
      </c>
      <c r="K5738" s="1" t="s">
        <v>203</v>
      </c>
      <c r="L5738" s="1" t="s">
        <v>204</v>
      </c>
      <c r="M5738" s="1" t="s">
        <v>7572</v>
      </c>
      <c r="N5738" s="1">
        <v>49.183596971375003</v>
      </c>
      <c r="O5738" s="1">
        <v>-65.491404011456495</v>
      </c>
      <c r="Q5738" s="1" t="s">
        <v>7573</v>
      </c>
      <c r="R5738" s="1" t="s">
        <v>22</v>
      </c>
    </row>
    <row r="5739" spans="1:18" x14ac:dyDescent="0.3">
      <c r="A5739" s="1" t="s">
        <v>5978</v>
      </c>
      <c r="B5739" s="1" t="s">
        <v>8398</v>
      </c>
      <c r="C5739" s="1" t="s">
        <v>7570</v>
      </c>
      <c r="D5739" s="1">
        <v>211.5</v>
      </c>
      <c r="E5739" s="1" t="s">
        <v>7692</v>
      </c>
      <c r="F5739" s="1">
        <v>120</v>
      </c>
      <c r="G5739" s="1" t="str">
        <f t="shared" si="215"/>
        <v>120/141</v>
      </c>
      <c r="H5739" s="1">
        <v>1500</v>
      </c>
      <c r="I5739" s="1">
        <v>77</v>
      </c>
      <c r="J5739" s="1">
        <v>80</v>
      </c>
      <c r="K5739" s="1" t="s">
        <v>203</v>
      </c>
      <c r="L5739" s="1" t="s">
        <v>204</v>
      </c>
      <c r="M5739" s="1" t="s">
        <v>7572</v>
      </c>
      <c r="N5739" s="1">
        <v>49.181451032637597</v>
      </c>
      <c r="O5739" s="1">
        <v>-65.490064544201701</v>
      </c>
      <c r="Q5739" s="1" t="s">
        <v>7573</v>
      </c>
      <c r="R5739" s="1" t="s">
        <v>22</v>
      </c>
    </row>
    <row r="5740" spans="1:18" x14ac:dyDescent="0.3">
      <c r="A5740" s="1" t="s">
        <v>5978</v>
      </c>
      <c r="B5740" s="1" t="s">
        <v>8398</v>
      </c>
      <c r="C5740" s="1" t="s">
        <v>7570</v>
      </c>
      <c r="D5740" s="1">
        <v>211.5</v>
      </c>
      <c r="E5740" s="1" t="s">
        <v>7693</v>
      </c>
      <c r="F5740" s="1">
        <v>121</v>
      </c>
      <c r="G5740" s="1" t="str">
        <f t="shared" si="215"/>
        <v>121/141</v>
      </c>
      <c r="H5740" s="1">
        <v>1500</v>
      </c>
      <c r="I5740" s="1">
        <v>77</v>
      </c>
      <c r="J5740" s="1">
        <v>80</v>
      </c>
      <c r="K5740" s="1" t="s">
        <v>203</v>
      </c>
      <c r="L5740" s="1" t="s">
        <v>204</v>
      </c>
      <c r="M5740" s="1" t="s">
        <v>7572</v>
      </c>
      <c r="N5740" s="1">
        <v>49.179354731957403</v>
      </c>
      <c r="O5740" s="1">
        <v>-65.488301711034197</v>
      </c>
      <c r="Q5740" s="1" t="s">
        <v>7573</v>
      </c>
      <c r="R5740" s="1" t="s">
        <v>22</v>
      </c>
    </row>
    <row r="5741" spans="1:18" x14ac:dyDescent="0.3">
      <c r="A5741" s="1" t="s">
        <v>5978</v>
      </c>
      <c r="B5741" s="1" t="s">
        <v>8398</v>
      </c>
      <c r="C5741" s="1" t="s">
        <v>7570</v>
      </c>
      <c r="D5741" s="1">
        <v>211.5</v>
      </c>
      <c r="E5741" s="1" t="s">
        <v>7694</v>
      </c>
      <c r="F5741" s="1">
        <v>122</v>
      </c>
      <c r="G5741" s="1" t="str">
        <f t="shared" si="215"/>
        <v>122/141</v>
      </c>
      <c r="H5741" s="1">
        <v>1500</v>
      </c>
      <c r="I5741" s="1">
        <v>77</v>
      </c>
      <c r="J5741" s="1">
        <v>80</v>
      </c>
      <c r="K5741" s="1" t="s">
        <v>203</v>
      </c>
      <c r="L5741" s="1" t="s">
        <v>204</v>
      </c>
      <c r="M5741" s="1" t="s">
        <v>7572</v>
      </c>
      <c r="N5741" s="1">
        <v>49.177475036741797</v>
      </c>
      <c r="O5741" s="1">
        <v>-65.487702355672894</v>
      </c>
      <c r="Q5741" s="1" t="s">
        <v>7573</v>
      </c>
      <c r="R5741" s="1" t="s">
        <v>22</v>
      </c>
    </row>
    <row r="5742" spans="1:18" x14ac:dyDescent="0.3">
      <c r="A5742" s="1" t="s">
        <v>5978</v>
      </c>
      <c r="B5742" s="1" t="s">
        <v>8398</v>
      </c>
      <c r="C5742" s="1" t="s">
        <v>7570</v>
      </c>
      <c r="D5742" s="1">
        <v>211.5</v>
      </c>
      <c r="E5742" s="1" t="s">
        <v>7695</v>
      </c>
      <c r="F5742" s="1">
        <v>123</v>
      </c>
      <c r="G5742" s="1" t="str">
        <f t="shared" si="215"/>
        <v>123/141</v>
      </c>
      <c r="H5742" s="1">
        <v>1500</v>
      </c>
      <c r="I5742" s="1">
        <v>77</v>
      </c>
      <c r="J5742" s="1">
        <v>80</v>
      </c>
      <c r="K5742" s="1" t="s">
        <v>203</v>
      </c>
      <c r="L5742" s="1" t="s">
        <v>204</v>
      </c>
      <c r="M5742" s="1" t="s">
        <v>7572</v>
      </c>
      <c r="N5742" s="1">
        <v>49.178410477174097</v>
      </c>
      <c r="O5742" s="1">
        <v>-65.479566501557102</v>
      </c>
      <c r="Q5742" s="1" t="s">
        <v>7573</v>
      </c>
      <c r="R5742" s="1" t="s">
        <v>22</v>
      </c>
    </row>
    <row r="5743" spans="1:18" x14ac:dyDescent="0.3">
      <c r="A5743" s="1" t="s">
        <v>5978</v>
      </c>
      <c r="B5743" s="1" t="s">
        <v>8398</v>
      </c>
      <c r="C5743" s="1" t="s">
        <v>7570</v>
      </c>
      <c r="D5743" s="1">
        <v>211.5</v>
      </c>
      <c r="E5743" s="1" t="s">
        <v>7696</v>
      </c>
      <c r="F5743" s="1">
        <v>124</v>
      </c>
      <c r="G5743" s="1" t="str">
        <f t="shared" si="215"/>
        <v>124/141</v>
      </c>
      <c r="H5743" s="1">
        <v>1500</v>
      </c>
      <c r="I5743" s="1">
        <v>77</v>
      </c>
      <c r="J5743" s="1">
        <v>80</v>
      </c>
      <c r="K5743" s="1" t="s">
        <v>203</v>
      </c>
      <c r="L5743" s="1" t="s">
        <v>204</v>
      </c>
      <c r="M5743" s="1" t="s">
        <v>7572</v>
      </c>
      <c r="N5743" s="1">
        <v>49.181559736295497</v>
      </c>
      <c r="O5743" s="1">
        <v>-65.479571357860806</v>
      </c>
      <c r="Q5743" s="1" t="s">
        <v>7573</v>
      </c>
      <c r="R5743" s="1" t="s">
        <v>22</v>
      </c>
    </row>
    <row r="5744" spans="1:18" x14ac:dyDescent="0.3">
      <c r="A5744" s="1" t="s">
        <v>5978</v>
      </c>
      <c r="B5744" s="1" t="s">
        <v>8398</v>
      </c>
      <c r="C5744" s="1" t="s">
        <v>7570</v>
      </c>
      <c r="D5744" s="1">
        <v>211.5</v>
      </c>
      <c r="E5744" s="1" t="s">
        <v>7697</v>
      </c>
      <c r="F5744" s="1">
        <v>125</v>
      </c>
      <c r="G5744" s="1" t="str">
        <f t="shared" si="215"/>
        <v>125/141</v>
      </c>
      <c r="H5744" s="1">
        <v>1500</v>
      </c>
      <c r="I5744" s="1">
        <v>77</v>
      </c>
      <c r="J5744" s="1">
        <v>80</v>
      </c>
      <c r="K5744" s="1" t="s">
        <v>203</v>
      </c>
      <c r="L5744" s="1" t="s">
        <v>204</v>
      </c>
      <c r="M5744" s="1" t="s">
        <v>7572</v>
      </c>
      <c r="N5744" s="1">
        <v>49.200750513566497</v>
      </c>
      <c r="O5744" s="1">
        <v>-65.480001158027093</v>
      </c>
      <c r="Q5744" s="1" t="s">
        <v>7573</v>
      </c>
      <c r="R5744" s="1" t="s">
        <v>22</v>
      </c>
    </row>
    <row r="5745" spans="1:18" x14ac:dyDescent="0.3">
      <c r="A5745" s="1" t="s">
        <v>5978</v>
      </c>
      <c r="B5745" s="1" t="s">
        <v>8398</v>
      </c>
      <c r="C5745" s="1" t="s">
        <v>7570</v>
      </c>
      <c r="D5745" s="1">
        <v>211.5</v>
      </c>
      <c r="E5745" s="1" t="s">
        <v>7698</v>
      </c>
      <c r="F5745" s="1">
        <v>126</v>
      </c>
      <c r="G5745" s="1" t="str">
        <f t="shared" si="215"/>
        <v>126/141</v>
      </c>
      <c r="H5745" s="1">
        <v>1500</v>
      </c>
      <c r="I5745" s="1">
        <v>77</v>
      </c>
      <c r="J5745" s="1">
        <v>80</v>
      </c>
      <c r="K5745" s="1" t="s">
        <v>203</v>
      </c>
      <c r="L5745" s="1" t="s">
        <v>204</v>
      </c>
      <c r="M5745" s="1" t="s">
        <v>7572</v>
      </c>
      <c r="N5745" s="1">
        <v>49.198625010569302</v>
      </c>
      <c r="O5745" s="1">
        <v>-65.479131660663796</v>
      </c>
      <c r="Q5745" s="1" t="s">
        <v>7573</v>
      </c>
      <c r="R5745" s="1" t="s">
        <v>22</v>
      </c>
    </row>
    <row r="5746" spans="1:18" x14ac:dyDescent="0.3">
      <c r="A5746" s="1" t="s">
        <v>5978</v>
      </c>
      <c r="B5746" s="1" t="s">
        <v>8398</v>
      </c>
      <c r="C5746" s="1" t="s">
        <v>7570</v>
      </c>
      <c r="D5746" s="1">
        <v>211.5</v>
      </c>
      <c r="E5746" s="1" t="s">
        <v>7699</v>
      </c>
      <c r="F5746" s="1">
        <v>127</v>
      </c>
      <c r="G5746" s="1" t="str">
        <f t="shared" si="215"/>
        <v>127/141</v>
      </c>
      <c r="H5746" s="1">
        <v>1500</v>
      </c>
      <c r="I5746" s="1">
        <v>77</v>
      </c>
      <c r="J5746" s="1">
        <v>80</v>
      </c>
      <c r="K5746" s="1" t="s">
        <v>203</v>
      </c>
      <c r="L5746" s="1" t="s">
        <v>204</v>
      </c>
      <c r="M5746" s="1" t="s">
        <v>7572</v>
      </c>
      <c r="N5746" s="1">
        <v>49.201548047223703</v>
      </c>
      <c r="O5746" s="1">
        <v>-65.469347635473198</v>
      </c>
      <c r="Q5746" s="1" t="s">
        <v>7573</v>
      </c>
      <c r="R5746" s="1" t="s">
        <v>22</v>
      </c>
    </row>
    <row r="5747" spans="1:18" x14ac:dyDescent="0.3">
      <c r="A5747" s="1" t="s">
        <v>5978</v>
      </c>
      <c r="B5747" s="1" t="s">
        <v>8398</v>
      </c>
      <c r="C5747" s="1" t="s">
        <v>7570</v>
      </c>
      <c r="D5747" s="1">
        <v>211.5</v>
      </c>
      <c r="E5747" s="1" t="s">
        <v>7700</v>
      </c>
      <c r="F5747" s="1">
        <v>128</v>
      </c>
      <c r="G5747" s="1" t="str">
        <f t="shared" si="215"/>
        <v>128/141</v>
      </c>
      <c r="H5747" s="1">
        <v>1500</v>
      </c>
      <c r="I5747" s="1">
        <v>77</v>
      </c>
      <c r="J5747" s="1">
        <v>80</v>
      </c>
      <c r="K5747" s="1" t="s">
        <v>203</v>
      </c>
      <c r="L5747" s="1" t="s">
        <v>204</v>
      </c>
      <c r="M5747" s="1" t="s">
        <v>7572</v>
      </c>
      <c r="N5747" s="1">
        <v>49.1994389093013</v>
      </c>
      <c r="O5747" s="1">
        <v>-65.468922670996605</v>
      </c>
      <c r="Q5747" s="1" t="s">
        <v>7573</v>
      </c>
      <c r="R5747" s="1" t="s">
        <v>22</v>
      </c>
    </row>
    <row r="5748" spans="1:18" x14ac:dyDescent="0.3">
      <c r="A5748" s="1" t="s">
        <v>5978</v>
      </c>
      <c r="B5748" s="1" t="s">
        <v>8398</v>
      </c>
      <c r="C5748" s="1" t="s">
        <v>7570</v>
      </c>
      <c r="D5748" s="1">
        <v>211.5</v>
      </c>
      <c r="E5748" s="1" t="s">
        <v>7701</v>
      </c>
      <c r="F5748" s="1">
        <v>129</v>
      </c>
      <c r="G5748" s="1" t="str">
        <f t="shared" ref="G5748:G5760" si="216">F5748&amp;"/"&amp;141</f>
        <v>129/141</v>
      </c>
      <c r="H5748" s="1">
        <v>1500</v>
      </c>
      <c r="I5748" s="1">
        <v>77</v>
      </c>
      <c r="J5748" s="1">
        <v>80</v>
      </c>
      <c r="K5748" s="1" t="s">
        <v>203</v>
      </c>
      <c r="L5748" s="1" t="s">
        <v>204</v>
      </c>
      <c r="M5748" s="1" t="s">
        <v>7572</v>
      </c>
      <c r="N5748" s="1">
        <v>49.196350178792002</v>
      </c>
      <c r="O5748" s="1">
        <v>-65.468970762934703</v>
      </c>
      <c r="Q5748" s="1" t="s">
        <v>7573</v>
      </c>
      <c r="R5748" s="1" t="s">
        <v>22</v>
      </c>
    </row>
    <row r="5749" spans="1:18" x14ac:dyDescent="0.3">
      <c r="A5749" s="1" t="s">
        <v>5978</v>
      </c>
      <c r="B5749" s="1" t="s">
        <v>8398</v>
      </c>
      <c r="C5749" s="1" t="s">
        <v>7570</v>
      </c>
      <c r="D5749" s="1">
        <v>211.5</v>
      </c>
      <c r="E5749" s="1" t="s">
        <v>7702</v>
      </c>
      <c r="F5749" s="1">
        <v>130</v>
      </c>
      <c r="G5749" s="1" t="str">
        <f t="shared" si="216"/>
        <v>130/141</v>
      </c>
      <c r="H5749" s="1">
        <v>1500</v>
      </c>
      <c r="I5749" s="1">
        <v>77</v>
      </c>
      <c r="J5749" s="1">
        <v>80</v>
      </c>
      <c r="K5749" s="1" t="s">
        <v>203</v>
      </c>
      <c r="L5749" s="1" t="s">
        <v>204</v>
      </c>
      <c r="M5749" s="1" t="s">
        <v>7572</v>
      </c>
      <c r="N5749" s="1">
        <v>49.1961481839028</v>
      </c>
      <c r="O5749" s="1">
        <v>-65.461149418074498</v>
      </c>
      <c r="Q5749" s="1" t="s">
        <v>7573</v>
      </c>
      <c r="R5749" s="1" t="s">
        <v>22</v>
      </c>
    </row>
    <row r="5750" spans="1:18" x14ac:dyDescent="0.3">
      <c r="A5750" s="1" t="s">
        <v>5978</v>
      </c>
      <c r="B5750" s="1" t="s">
        <v>8398</v>
      </c>
      <c r="C5750" s="1" t="s">
        <v>7570</v>
      </c>
      <c r="D5750" s="1">
        <v>211.5</v>
      </c>
      <c r="E5750" s="1" t="s">
        <v>7703</v>
      </c>
      <c r="F5750" s="1">
        <v>131</v>
      </c>
      <c r="G5750" s="1" t="str">
        <f t="shared" si="216"/>
        <v>131/141</v>
      </c>
      <c r="H5750" s="1">
        <v>1500</v>
      </c>
      <c r="I5750" s="1">
        <v>77</v>
      </c>
      <c r="J5750" s="1">
        <v>80</v>
      </c>
      <c r="K5750" s="1" t="s">
        <v>203</v>
      </c>
      <c r="L5750" s="1" t="s">
        <v>204</v>
      </c>
      <c r="M5750" s="1" t="s">
        <v>7572</v>
      </c>
      <c r="N5750" s="1">
        <v>49.190112277131398</v>
      </c>
      <c r="O5750" s="1">
        <v>-65.465903631214104</v>
      </c>
      <c r="Q5750" s="1" t="s">
        <v>7573</v>
      </c>
      <c r="R5750" s="1" t="s">
        <v>22</v>
      </c>
    </row>
    <row r="5751" spans="1:18" x14ac:dyDescent="0.3">
      <c r="A5751" s="1" t="s">
        <v>5978</v>
      </c>
      <c r="B5751" s="1" t="s">
        <v>8398</v>
      </c>
      <c r="C5751" s="1" t="s">
        <v>7570</v>
      </c>
      <c r="D5751" s="1">
        <v>211.5</v>
      </c>
      <c r="E5751" s="1" t="s">
        <v>7704</v>
      </c>
      <c r="F5751" s="1">
        <v>132</v>
      </c>
      <c r="G5751" s="1" t="str">
        <f t="shared" si="216"/>
        <v>132/141</v>
      </c>
      <c r="H5751" s="1">
        <v>1500</v>
      </c>
      <c r="I5751" s="1">
        <v>77</v>
      </c>
      <c r="J5751" s="1">
        <v>80</v>
      </c>
      <c r="K5751" s="1" t="s">
        <v>203</v>
      </c>
      <c r="L5751" s="1" t="s">
        <v>204</v>
      </c>
      <c r="M5751" s="1" t="s">
        <v>7572</v>
      </c>
      <c r="N5751" s="1">
        <v>49.184712147089897</v>
      </c>
      <c r="O5751" s="1">
        <v>-65.458264226082704</v>
      </c>
      <c r="Q5751" s="1" t="s">
        <v>7573</v>
      </c>
      <c r="R5751" s="1" t="s">
        <v>22</v>
      </c>
    </row>
    <row r="5752" spans="1:18" x14ac:dyDescent="0.3">
      <c r="A5752" s="1" t="s">
        <v>5978</v>
      </c>
      <c r="B5752" s="1" t="s">
        <v>8398</v>
      </c>
      <c r="C5752" s="1" t="s">
        <v>7570</v>
      </c>
      <c r="D5752" s="1">
        <v>211.5</v>
      </c>
      <c r="E5752" s="1" t="s">
        <v>7705</v>
      </c>
      <c r="F5752" s="1">
        <v>133</v>
      </c>
      <c r="G5752" s="1" t="str">
        <f t="shared" si="216"/>
        <v>133/141</v>
      </c>
      <c r="H5752" s="1">
        <v>1500</v>
      </c>
      <c r="I5752" s="1">
        <v>77</v>
      </c>
      <c r="J5752" s="1">
        <v>80</v>
      </c>
      <c r="K5752" s="1" t="s">
        <v>203</v>
      </c>
      <c r="L5752" s="1" t="s">
        <v>204</v>
      </c>
      <c r="M5752" s="1" t="s">
        <v>7572</v>
      </c>
      <c r="N5752" s="1">
        <v>49.182763565362499</v>
      </c>
      <c r="O5752" s="1">
        <v>-65.457660039528704</v>
      </c>
      <c r="Q5752" s="1" t="s">
        <v>7573</v>
      </c>
      <c r="R5752" s="1" t="s">
        <v>22</v>
      </c>
    </row>
    <row r="5753" spans="1:18" x14ac:dyDescent="0.3">
      <c r="A5753" s="1" t="s">
        <v>5978</v>
      </c>
      <c r="B5753" s="1" t="s">
        <v>8398</v>
      </c>
      <c r="C5753" s="1" t="s">
        <v>7570</v>
      </c>
      <c r="D5753" s="1">
        <v>211.5</v>
      </c>
      <c r="E5753" s="1" t="s">
        <v>7706</v>
      </c>
      <c r="F5753" s="1">
        <v>134</v>
      </c>
      <c r="G5753" s="1" t="str">
        <f t="shared" si="216"/>
        <v>134/141</v>
      </c>
      <c r="H5753" s="1">
        <v>1500</v>
      </c>
      <c r="I5753" s="1">
        <v>77</v>
      </c>
      <c r="J5753" s="1">
        <v>80</v>
      </c>
      <c r="K5753" s="1" t="s">
        <v>203</v>
      </c>
      <c r="L5753" s="1" t="s">
        <v>204</v>
      </c>
      <c r="M5753" s="1" t="s">
        <v>7572</v>
      </c>
      <c r="N5753" s="1">
        <v>49.180848886837403</v>
      </c>
      <c r="O5753" s="1">
        <v>-65.457209857246099</v>
      </c>
      <c r="Q5753" s="1" t="s">
        <v>7573</v>
      </c>
      <c r="R5753" s="1" t="s">
        <v>22</v>
      </c>
    </row>
    <row r="5754" spans="1:18" x14ac:dyDescent="0.3">
      <c r="A5754" s="1" t="s">
        <v>5978</v>
      </c>
      <c r="B5754" s="1" t="s">
        <v>8398</v>
      </c>
      <c r="C5754" s="1" t="s">
        <v>7570</v>
      </c>
      <c r="D5754" s="1">
        <v>211.5</v>
      </c>
      <c r="E5754" s="1" t="s">
        <v>7707</v>
      </c>
      <c r="F5754" s="1">
        <v>135</v>
      </c>
      <c r="G5754" s="1" t="str">
        <f t="shared" si="216"/>
        <v>135/141</v>
      </c>
      <c r="H5754" s="1">
        <v>1500</v>
      </c>
      <c r="I5754" s="1">
        <v>77</v>
      </c>
      <c r="J5754" s="1">
        <v>80</v>
      </c>
      <c r="K5754" s="1" t="s">
        <v>203</v>
      </c>
      <c r="L5754" s="1" t="s">
        <v>204</v>
      </c>
      <c r="M5754" s="1" t="s">
        <v>7572</v>
      </c>
      <c r="N5754" s="1">
        <v>49.178444945001203</v>
      </c>
      <c r="O5754" s="1">
        <v>-65.456709623967896</v>
      </c>
      <c r="Q5754" s="1" t="s">
        <v>7573</v>
      </c>
      <c r="R5754" s="1" t="s">
        <v>22</v>
      </c>
    </row>
    <row r="5755" spans="1:18" x14ac:dyDescent="0.3">
      <c r="A5755" s="1" t="s">
        <v>5978</v>
      </c>
      <c r="B5755" s="1" t="s">
        <v>8398</v>
      </c>
      <c r="C5755" s="1" t="s">
        <v>7570</v>
      </c>
      <c r="D5755" s="1">
        <v>211.5</v>
      </c>
      <c r="E5755" s="1" t="s">
        <v>7708</v>
      </c>
      <c r="F5755" s="1">
        <v>136</v>
      </c>
      <c r="G5755" s="1" t="str">
        <f t="shared" si="216"/>
        <v>136/141</v>
      </c>
      <c r="H5755" s="1">
        <v>1500</v>
      </c>
      <c r="I5755" s="1">
        <v>77</v>
      </c>
      <c r="J5755" s="1">
        <v>80</v>
      </c>
      <c r="K5755" s="1" t="s">
        <v>203</v>
      </c>
      <c r="L5755" s="1" t="s">
        <v>204</v>
      </c>
      <c r="M5755" s="1" t="s">
        <v>7572</v>
      </c>
      <c r="N5755" s="1">
        <v>49.176328734671102</v>
      </c>
      <c r="O5755" s="1">
        <v>-65.456193863743394</v>
      </c>
      <c r="Q5755" s="1" t="s">
        <v>7573</v>
      </c>
      <c r="R5755" s="1" t="s">
        <v>22</v>
      </c>
    </row>
    <row r="5756" spans="1:18" x14ac:dyDescent="0.3">
      <c r="A5756" s="1" t="s">
        <v>5978</v>
      </c>
      <c r="B5756" s="1" t="s">
        <v>8398</v>
      </c>
      <c r="C5756" s="1" t="s">
        <v>7570</v>
      </c>
      <c r="D5756" s="1">
        <v>211.5</v>
      </c>
      <c r="E5756" s="1" t="s">
        <v>7709</v>
      </c>
      <c r="F5756" s="1">
        <v>137</v>
      </c>
      <c r="G5756" s="1" t="str">
        <f t="shared" si="216"/>
        <v>137/141</v>
      </c>
      <c r="H5756" s="1">
        <v>1500</v>
      </c>
      <c r="I5756" s="1">
        <v>77</v>
      </c>
      <c r="J5756" s="1">
        <v>80</v>
      </c>
      <c r="K5756" s="1" t="s">
        <v>203</v>
      </c>
      <c r="L5756" s="1" t="s">
        <v>204</v>
      </c>
      <c r="M5756" s="1" t="s">
        <v>7572</v>
      </c>
      <c r="N5756" s="1">
        <v>49.173161992493299</v>
      </c>
      <c r="O5756" s="1">
        <v>-65.455274432197598</v>
      </c>
      <c r="Q5756" s="1" t="s">
        <v>7573</v>
      </c>
      <c r="R5756" s="1" t="s">
        <v>22</v>
      </c>
    </row>
    <row r="5757" spans="1:18" x14ac:dyDescent="0.3">
      <c r="A5757" s="1" t="s">
        <v>5978</v>
      </c>
      <c r="B5757" s="1" t="s">
        <v>8398</v>
      </c>
      <c r="C5757" s="1" t="s">
        <v>7570</v>
      </c>
      <c r="D5757" s="1">
        <v>211.5</v>
      </c>
      <c r="E5757" s="1" t="s">
        <v>7710</v>
      </c>
      <c r="F5757" s="1">
        <v>138</v>
      </c>
      <c r="G5757" s="1" t="str">
        <f t="shared" si="216"/>
        <v>138/141</v>
      </c>
      <c r="H5757" s="1">
        <v>1500</v>
      </c>
      <c r="I5757" s="1">
        <v>77</v>
      </c>
      <c r="J5757" s="1">
        <v>80</v>
      </c>
      <c r="K5757" s="1" t="s">
        <v>203</v>
      </c>
      <c r="L5757" s="1" t="s">
        <v>204</v>
      </c>
      <c r="M5757" s="1" t="s">
        <v>7572</v>
      </c>
      <c r="N5757" s="1">
        <v>49.204255241596499</v>
      </c>
      <c r="O5757" s="1">
        <v>-65.404248765294795</v>
      </c>
      <c r="Q5757" s="1" t="s">
        <v>7573</v>
      </c>
      <c r="R5757" s="1" t="s">
        <v>22</v>
      </c>
    </row>
    <row r="5758" spans="1:18" x14ac:dyDescent="0.3">
      <c r="A5758" s="1" t="s">
        <v>5978</v>
      </c>
      <c r="B5758" s="1" t="s">
        <v>8398</v>
      </c>
      <c r="C5758" s="1" t="s">
        <v>7570</v>
      </c>
      <c r="D5758" s="1">
        <v>211.5</v>
      </c>
      <c r="E5758" s="1" t="s">
        <v>7711</v>
      </c>
      <c r="F5758" s="1">
        <v>139</v>
      </c>
      <c r="G5758" s="1" t="str">
        <f t="shared" si="216"/>
        <v>139/141</v>
      </c>
      <c r="H5758" s="1">
        <v>1500</v>
      </c>
      <c r="I5758" s="1">
        <v>77</v>
      </c>
      <c r="J5758" s="1">
        <v>80</v>
      </c>
      <c r="K5758" s="1" t="s">
        <v>203</v>
      </c>
      <c r="L5758" s="1" t="s">
        <v>204</v>
      </c>
      <c r="M5758" s="1" t="s">
        <v>7572</v>
      </c>
      <c r="N5758" s="1">
        <v>49.2085708361192</v>
      </c>
      <c r="O5758" s="1">
        <v>-65.398184738396097</v>
      </c>
      <c r="Q5758" s="1" t="s">
        <v>7573</v>
      </c>
      <c r="R5758" s="1" t="s">
        <v>22</v>
      </c>
    </row>
    <row r="5759" spans="1:18" x14ac:dyDescent="0.3">
      <c r="A5759" s="1" t="s">
        <v>5978</v>
      </c>
      <c r="B5759" s="1" t="s">
        <v>8398</v>
      </c>
      <c r="C5759" s="1" t="s">
        <v>7570</v>
      </c>
      <c r="D5759" s="1">
        <v>211.5</v>
      </c>
      <c r="E5759" s="1" t="s">
        <v>7712</v>
      </c>
      <c r="F5759" s="1">
        <v>140</v>
      </c>
      <c r="G5759" s="1" t="str">
        <f t="shared" si="216"/>
        <v>140/141</v>
      </c>
      <c r="H5759" s="1">
        <v>1500</v>
      </c>
      <c r="I5759" s="1">
        <v>77</v>
      </c>
      <c r="J5759" s="1">
        <v>80</v>
      </c>
      <c r="K5759" s="1" t="s">
        <v>203</v>
      </c>
      <c r="L5759" s="1" t="s">
        <v>204</v>
      </c>
      <c r="M5759" s="1" t="s">
        <v>7572</v>
      </c>
      <c r="N5759" s="1">
        <v>49.211441219396796</v>
      </c>
      <c r="O5759" s="1">
        <v>-65.393161272703594</v>
      </c>
      <c r="Q5759" s="1" t="s">
        <v>7573</v>
      </c>
      <c r="R5759" s="1" t="s">
        <v>22</v>
      </c>
    </row>
    <row r="5760" spans="1:18" x14ac:dyDescent="0.3">
      <c r="A5760" s="1" t="s">
        <v>5978</v>
      </c>
      <c r="B5760" s="1" t="s">
        <v>8398</v>
      </c>
      <c r="C5760" s="1" t="s">
        <v>7570</v>
      </c>
      <c r="D5760" s="1">
        <v>211.5</v>
      </c>
      <c r="E5760" s="1" t="s">
        <v>7713</v>
      </c>
      <c r="F5760" s="1">
        <v>141</v>
      </c>
      <c r="G5760" s="1" t="str">
        <f t="shared" si="216"/>
        <v>141/141</v>
      </c>
      <c r="H5760" s="1">
        <v>1500</v>
      </c>
      <c r="I5760" s="1">
        <v>77</v>
      </c>
      <c r="J5760" s="1">
        <v>80</v>
      </c>
      <c r="K5760" s="1" t="s">
        <v>203</v>
      </c>
      <c r="L5760" s="1" t="s">
        <v>204</v>
      </c>
      <c r="M5760" s="1" t="s">
        <v>7572</v>
      </c>
      <c r="N5760" s="1">
        <v>49.213005449151503</v>
      </c>
      <c r="O5760" s="1">
        <v>-65.399353313860701</v>
      </c>
      <c r="Q5760" s="1" t="s">
        <v>7573</v>
      </c>
      <c r="R5760" s="1" t="s">
        <v>22</v>
      </c>
    </row>
    <row r="5761" spans="1:18" x14ac:dyDescent="0.3">
      <c r="A5761" s="1" t="s">
        <v>5978</v>
      </c>
      <c r="B5761" s="1" t="s">
        <v>8398</v>
      </c>
      <c r="C5761" s="1" t="s">
        <v>6400</v>
      </c>
      <c r="D5761" s="1">
        <v>127.5</v>
      </c>
      <c r="E5761" s="1" t="s">
        <v>6401</v>
      </c>
      <c r="F5761" s="1">
        <v>1</v>
      </c>
      <c r="G5761" s="1" t="str">
        <f t="shared" ref="G5761:G5792" si="217">F5761&amp;"/"&amp;85</f>
        <v>1/85</v>
      </c>
      <c r="H5761" s="1">
        <v>1500</v>
      </c>
      <c r="I5761" s="1">
        <v>77</v>
      </c>
      <c r="J5761" s="1">
        <v>80</v>
      </c>
      <c r="K5761" s="1" t="s">
        <v>203</v>
      </c>
      <c r="L5761" s="1" t="s">
        <v>204</v>
      </c>
      <c r="M5761" s="1">
        <v>2009</v>
      </c>
      <c r="N5761" s="1">
        <v>48.7484158580585</v>
      </c>
      <c r="O5761" s="1">
        <v>-67.598281590415596</v>
      </c>
      <c r="Q5761" s="1" t="s">
        <v>6402</v>
      </c>
      <c r="R5761" s="1" t="s">
        <v>22</v>
      </c>
    </row>
    <row r="5762" spans="1:18" x14ac:dyDescent="0.3">
      <c r="A5762" s="1" t="s">
        <v>5978</v>
      </c>
      <c r="B5762" s="1" t="s">
        <v>8398</v>
      </c>
      <c r="C5762" s="1" t="s">
        <v>6400</v>
      </c>
      <c r="D5762" s="1">
        <v>127.5</v>
      </c>
      <c r="E5762" s="1" t="s">
        <v>6403</v>
      </c>
      <c r="F5762" s="1">
        <v>2</v>
      </c>
      <c r="G5762" s="1" t="str">
        <f t="shared" si="217"/>
        <v>2/85</v>
      </c>
      <c r="H5762" s="1">
        <v>1500</v>
      </c>
      <c r="I5762" s="1">
        <v>77</v>
      </c>
      <c r="J5762" s="1">
        <v>80</v>
      </c>
      <c r="K5762" s="1" t="s">
        <v>203</v>
      </c>
      <c r="L5762" s="1" t="s">
        <v>204</v>
      </c>
      <c r="M5762" s="1">
        <v>2009</v>
      </c>
      <c r="N5762" s="1">
        <v>48.7457993497407</v>
      </c>
      <c r="O5762" s="1">
        <v>-67.596289838809795</v>
      </c>
      <c r="Q5762" s="1" t="s">
        <v>6402</v>
      </c>
      <c r="R5762" s="1" t="s">
        <v>22</v>
      </c>
    </row>
    <row r="5763" spans="1:18" x14ac:dyDescent="0.3">
      <c r="A5763" s="1" t="s">
        <v>5978</v>
      </c>
      <c r="B5763" s="1" t="s">
        <v>8398</v>
      </c>
      <c r="C5763" s="1" t="s">
        <v>6400</v>
      </c>
      <c r="D5763" s="1">
        <v>127.5</v>
      </c>
      <c r="E5763" s="1" t="s">
        <v>6404</v>
      </c>
      <c r="F5763" s="1">
        <v>3</v>
      </c>
      <c r="G5763" s="1" t="str">
        <f t="shared" si="217"/>
        <v>3/85</v>
      </c>
      <c r="H5763" s="1">
        <v>1500</v>
      </c>
      <c r="I5763" s="1">
        <v>77</v>
      </c>
      <c r="J5763" s="1">
        <v>80</v>
      </c>
      <c r="K5763" s="1" t="s">
        <v>203</v>
      </c>
      <c r="L5763" s="1" t="s">
        <v>204</v>
      </c>
      <c r="M5763" s="1">
        <v>2009</v>
      </c>
      <c r="N5763" s="1">
        <v>48.722675291452802</v>
      </c>
      <c r="O5763" s="1">
        <v>-67.609463225274894</v>
      </c>
      <c r="Q5763" s="1" t="s">
        <v>6402</v>
      </c>
      <c r="R5763" s="1" t="s">
        <v>22</v>
      </c>
    </row>
    <row r="5764" spans="1:18" x14ac:dyDescent="0.3">
      <c r="A5764" s="1" t="s">
        <v>5978</v>
      </c>
      <c r="B5764" s="1" t="s">
        <v>8398</v>
      </c>
      <c r="C5764" s="1" t="s">
        <v>6400</v>
      </c>
      <c r="D5764" s="1">
        <v>127.5</v>
      </c>
      <c r="E5764" s="1" t="s">
        <v>6405</v>
      </c>
      <c r="F5764" s="1">
        <v>4</v>
      </c>
      <c r="G5764" s="1" t="str">
        <f t="shared" si="217"/>
        <v>4/85</v>
      </c>
      <c r="H5764" s="1">
        <v>1500</v>
      </c>
      <c r="I5764" s="1">
        <v>77</v>
      </c>
      <c r="J5764" s="1">
        <v>80</v>
      </c>
      <c r="K5764" s="1" t="s">
        <v>203</v>
      </c>
      <c r="L5764" s="1" t="s">
        <v>204</v>
      </c>
      <c r="M5764" s="1">
        <v>2009</v>
      </c>
      <c r="N5764" s="1">
        <v>48.719839719516898</v>
      </c>
      <c r="O5764" s="1">
        <v>-67.606923987720606</v>
      </c>
      <c r="Q5764" s="1" t="s">
        <v>6402</v>
      </c>
      <c r="R5764" s="1" t="s">
        <v>22</v>
      </c>
    </row>
    <row r="5765" spans="1:18" x14ac:dyDescent="0.3">
      <c r="A5765" s="1" t="s">
        <v>5978</v>
      </c>
      <c r="B5765" s="1" t="s">
        <v>8398</v>
      </c>
      <c r="C5765" s="1" t="s">
        <v>6400</v>
      </c>
      <c r="D5765" s="1">
        <v>127.5</v>
      </c>
      <c r="E5765" s="1" t="s">
        <v>6406</v>
      </c>
      <c r="F5765" s="1">
        <v>5</v>
      </c>
      <c r="G5765" s="1" t="str">
        <f t="shared" si="217"/>
        <v>5/85</v>
      </c>
      <c r="H5765" s="1">
        <v>1500</v>
      </c>
      <c r="I5765" s="1">
        <v>77</v>
      </c>
      <c r="J5765" s="1">
        <v>80</v>
      </c>
      <c r="K5765" s="1" t="s">
        <v>203</v>
      </c>
      <c r="L5765" s="1" t="s">
        <v>204</v>
      </c>
      <c r="M5765" s="1">
        <v>2009</v>
      </c>
      <c r="N5765" s="1">
        <v>48.7172978884348</v>
      </c>
      <c r="O5765" s="1">
        <v>-67.608334381170906</v>
      </c>
      <c r="Q5765" s="1" t="s">
        <v>6402</v>
      </c>
      <c r="R5765" s="1" t="s">
        <v>22</v>
      </c>
    </row>
    <row r="5766" spans="1:18" x14ac:dyDescent="0.3">
      <c r="A5766" s="1" t="s">
        <v>5978</v>
      </c>
      <c r="B5766" s="1" t="s">
        <v>8398</v>
      </c>
      <c r="C5766" s="1" t="s">
        <v>6400</v>
      </c>
      <c r="D5766" s="1">
        <v>127.5</v>
      </c>
      <c r="E5766" s="1" t="s">
        <v>6407</v>
      </c>
      <c r="F5766" s="1">
        <v>6</v>
      </c>
      <c r="G5766" s="1" t="str">
        <f t="shared" si="217"/>
        <v>6/85</v>
      </c>
      <c r="H5766" s="1">
        <v>1500</v>
      </c>
      <c r="I5766" s="1">
        <v>77</v>
      </c>
      <c r="J5766" s="1">
        <v>80</v>
      </c>
      <c r="K5766" s="1" t="s">
        <v>203</v>
      </c>
      <c r="L5766" s="1" t="s">
        <v>204</v>
      </c>
      <c r="M5766" s="1">
        <v>2009</v>
      </c>
      <c r="N5766" s="1">
        <v>48.716084811298103</v>
      </c>
      <c r="O5766" s="1">
        <v>-67.604225823650907</v>
      </c>
      <c r="Q5766" s="1" t="s">
        <v>6402</v>
      </c>
      <c r="R5766" s="1" t="s">
        <v>22</v>
      </c>
    </row>
    <row r="5767" spans="1:18" x14ac:dyDescent="0.3">
      <c r="A5767" s="1" t="s">
        <v>5978</v>
      </c>
      <c r="B5767" s="1" t="s">
        <v>8398</v>
      </c>
      <c r="C5767" s="1" t="s">
        <v>6400</v>
      </c>
      <c r="D5767" s="1">
        <v>127.5</v>
      </c>
      <c r="E5767" s="1" t="s">
        <v>6408</v>
      </c>
      <c r="F5767" s="1">
        <v>7</v>
      </c>
      <c r="G5767" s="1" t="str">
        <f t="shared" si="217"/>
        <v>7/85</v>
      </c>
      <c r="H5767" s="1">
        <v>1500</v>
      </c>
      <c r="I5767" s="1">
        <v>77</v>
      </c>
      <c r="J5767" s="1">
        <v>80</v>
      </c>
      <c r="K5767" s="1" t="s">
        <v>203</v>
      </c>
      <c r="L5767" s="1" t="s">
        <v>204</v>
      </c>
      <c r="M5767" s="1">
        <v>2009</v>
      </c>
      <c r="N5767" s="1">
        <v>48.738847620530301</v>
      </c>
      <c r="O5767" s="1">
        <v>-67.585998130337998</v>
      </c>
      <c r="Q5767" s="1" t="s">
        <v>6402</v>
      </c>
      <c r="R5767" s="1" t="s">
        <v>22</v>
      </c>
    </row>
    <row r="5768" spans="1:18" x14ac:dyDescent="0.3">
      <c r="A5768" s="1" t="s">
        <v>5978</v>
      </c>
      <c r="B5768" s="1" t="s">
        <v>8398</v>
      </c>
      <c r="C5768" s="1" t="s">
        <v>6400</v>
      </c>
      <c r="D5768" s="1">
        <v>127.5</v>
      </c>
      <c r="E5768" s="1" t="s">
        <v>6409</v>
      </c>
      <c r="F5768" s="1">
        <v>8</v>
      </c>
      <c r="G5768" s="1" t="str">
        <f t="shared" si="217"/>
        <v>8/85</v>
      </c>
      <c r="H5768" s="1">
        <v>1500</v>
      </c>
      <c r="I5768" s="1">
        <v>77</v>
      </c>
      <c r="J5768" s="1">
        <v>80</v>
      </c>
      <c r="K5768" s="1" t="s">
        <v>203</v>
      </c>
      <c r="L5768" s="1" t="s">
        <v>204</v>
      </c>
      <c r="M5768" s="1">
        <v>2009</v>
      </c>
      <c r="N5768" s="1">
        <v>48.713972339900003</v>
      </c>
      <c r="O5768" s="1">
        <v>-67.609172110337099</v>
      </c>
      <c r="Q5768" s="1" t="s">
        <v>6402</v>
      </c>
      <c r="R5768" s="1" t="s">
        <v>22</v>
      </c>
    </row>
    <row r="5769" spans="1:18" x14ac:dyDescent="0.3">
      <c r="A5769" s="1" t="s">
        <v>5978</v>
      </c>
      <c r="B5769" s="1" t="s">
        <v>8398</v>
      </c>
      <c r="C5769" s="1" t="s">
        <v>6400</v>
      </c>
      <c r="D5769" s="1">
        <v>127.5</v>
      </c>
      <c r="E5769" s="1" t="s">
        <v>6410</v>
      </c>
      <c r="F5769" s="1">
        <v>9</v>
      </c>
      <c r="G5769" s="1" t="str">
        <f t="shared" si="217"/>
        <v>9/85</v>
      </c>
      <c r="H5769" s="1">
        <v>1500</v>
      </c>
      <c r="I5769" s="1">
        <v>77</v>
      </c>
      <c r="J5769" s="1">
        <v>80</v>
      </c>
      <c r="K5769" s="1" t="s">
        <v>203</v>
      </c>
      <c r="L5769" s="1" t="s">
        <v>204</v>
      </c>
      <c r="M5769" s="1">
        <v>2009</v>
      </c>
      <c r="N5769" s="1">
        <v>48.716586362619203</v>
      </c>
      <c r="O5769" s="1">
        <v>-67.6124227191183</v>
      </c>
      <c r="Q5769" s="1" t="s">
        <v>6402</v>
      </c>
      <c r="R5769" s="1" t="s">
        <v>22</v>
      </c>
    </row>
    <row r="5770" spans="1:18" x14ac:dyDescent="0.3">
      <c r="A5770" s="1" t="s">
        <v>5978</v>
      </c>
      <c r="B5770" s="1" t="s">
        <v>8398</v>
      </c>
      <c r="C5770" s="1" t="s">
        <v>6400</v>
      </c>
      <c r="D5770" s="1">
        <v>127.5</v>
      </c>
      <c r="E5770" s="1" t="s">
        <v>6411</v>
      </c>
      <c r="F5770" s="1">
        <v>10</v>
      </c>
      <c r="G5770" s="1" t="str">
        <f t="shared" si="217"/>
        <v>10/85</v>
      </c>
      <c r="H5770" s="1">
        <v>1500</v>
      </c>
      <c r="I5770" s="1">
        <v>77</v>
      </c>
      <c r="J5770" s="1">
        <v>80</v>
      </c>
      <c r="K5770" s="1" t="s">
        <v>203</v>
      </c>
      <c r="L5770" s="1" t="s">
        <v>204</v>
      </c>
      <c r="M5770" s="1">
        <v>2009</v>
      </c>
      <c r="N5770" s="1">
        <v>48.718518896967403</v>
      </c>
      <c r="O5770" s="1">
        <v>-67.615493601075499</v>
      </c>
      <c r="Q5770" s="1" t="s">
        <v>6402</v>
      </c>
      <c r="R5770" s="1" t="s">
        <v>22</v>
      </c>
    </row>
    <row r="5771" spans="1:18" x14ac:dyDescent="0.3">
      <c r="A5771" s="1" t="s">
        <v>5978</v>
      </c>
      <c r="B5771" s="1" t="s">
        <v>8398</v>
      </c>
      <c r="C5771" s="1" t="s">
        <v>6400</v>
      </c>
      <c r="D5771" s="1">
        <v>127.5</v>
      </c>
      <c r="E5771" s="1" t="s">
        <v>6412</v>
      </c>
      <c r="F5771" s="1">
        <v>11</v>
      </c>
      <c r="G5771" s="1" t="str">
        <f t="shared" si="217"/>
        <v>11/85</v>
      </c>
      <c r="H5771" s="1">
        <v>1500</v>
      </c>
      <c r="I5771" s="1">
        <v>77</v>
      </c>
      <c r="J5771" s="1">
        <v>80</v>
      </c>
      <c r="K5771" s="1" t="s">
        <v>203</v>
      </c>
      <c r="L5771" s="1" t="s">
        <v>204</v>
      </c>
      <c r="M5771" s="1">
        <v>2009</v>
      </c>
      <c r="N5771" s="1">
        <v>48.710528244105497</v>
      </c>
      <c r="O5771" s="1">
        <v>-67.618269288940297</v>
      </c>
      <c r="Q5771" s="1" t="s">
        <v>6402</v>
      </c>
      <c r="R5771" s="1" t="s">
        <v>22</v>
      </c>
    </row>
    <row r="5772" spans="1:18" x14ac:dyDescent="0.3">
      <c r="A5772" s="1" t="s">
        <v>5978</v>
      </c>
      <c r="B5772" s="1" t="s">
        <v>8398</v>
      </c>
      <c r="C5772" s="1" t="s">
        <v>6400</v>
      </c>
      <c r="D5772" s="1">
        <v>127.5</v>
      </c>
      <c r="E5772" s="1" t="s">
        <v>6413</v>
      </c>
      <c r="F5772" s="1">
        <v>12</v>
      </c>
      <c r="G5772" s="1" t="str">
        <f t="shared" si="217"/>
        <v>12/85</v>
      </c>
      <c r="H5772" s="1">
        <v>1500</v>
      </c>
      <c r="I5772" s="1">
        <v>77</v>
      </c>
      <c r="J5772" s="1">
        <v>80</v>
      </c>
      <c r="K5772" s="1" t="s">
        <v>203</v>
      </c>
      <c r="L5772" s="1" t="s">
        <v>204</v>
      </c>
      <c r="M5772" s="1">
        <v>2009</v>
      </c>
      <c r="N5772" s="1">
        <v>48.708393019110098</v>
      </c>
      <c r="O5772" s="1">
        <v>-67.621145231427107</v>
      </c>
      <c r="Q5772" s="1" t="s">
        <v>6402</v>
      </c>
      <c r="R5772" s="1" t="s">
        <v>22</v>
      </c>
    </row>
    <row r="5773" spans="1:18" x14ac:dyDescent="0.3">
      <c r="A5773" s="1" t="s">
        <v>5978</v>
      </c>
      <c r="B5773" s="1" t="s">
        <v>8398</v>
      </c>
      <c r="C5773" s="1" t="s">
        <v>6400</v>
      </c>
      <c r="D5773" s="1">
        <v>127.5</v>
      </c>
      <c r="E5773" s="1" t="s">
        <v>6414</v>
      </c>
      <c r="F5773" s="1">
        <v>13</v>
      </c>
      <c r="G5773" s="1" t="str">
        <f t="shared" si="217"/>
        <v>13/85</v>
      </c>
      <c r="H5773" s="1">
        <v>1500</v>
      </c>
      <c r="I5773" s="1">
        <v>77</v>
      </c>
      <c r="J5773" s="1">
        <v>80</v>
      </c>
      <c r="K5773" s="1" t="s">
        <v>203</v>
      </c>
      <c r="L5773" s="1" t="s">
        <v>204</v>
      </c>
      <c r="M5773" s="1">
        <v>2009</v>
      </c>
      <c r="N5773" s="1">
        <v>48.705965545243799</v>
      </c>
      <c r="O5773" s="1">
        <v>-67.624454021372401</v>
      </c>
      <c r="Q5773" s="1" t="s">
        <v>6402</v>
      </c>
      <c r="R5773" s="1" t="s">
        <v>22</v>
      </c>
    </row>
    <row r="5774" spans="1:18" x14ac:dyDescent="0.3">
      <c r="A5774" s="1" t="s">
        <v>5978</v>
      </c>
      <c r="B5774" s="1" t="s">
        <v>8398</v>
      </c>
      <c r="C5774" s="1" t="s">
        <v>6400</v>
      </c>
      <c r="D5774" s="1">
        <v>127.5</v>
      </c>
      <c r="E5774" s="1" t="s">
        <v>6415</v>
      </c>
      <c r="F5774" s="1">
        <v>14</v>
      </c>
      <c r="G5774" s="1" t="str">
        <f t="shared" si="217"/>
        <v>14/85</v>
      </c>
      <c r="H5774" s="1">
        <v>1500</v>
      </c>
      <c r="I5774" s="1">
        <v>77</v>
      </c>
      <c r="J5774" s="1">
        <v>80</v>
      </c>
      <c r="K5774" s="1" t="s">
        <v>203</v>
      </c>
      <c r="L5774" s="1" t="s">
        <v>204</v>
      </c>
      <c r="M5774" s="1">
        <v>2009</v>
      </c>
      <c r="N5774" s="1">
        <v>48.703419421464197</v>
      </c>
      <c r="O5774" s="1">
        <v>-67.626388772336796</v>
      </c>
      <c r="Q5774" s="1" t="s">
        <v>6402</v>
      </c>
      <c r="R5774" s="1" t="s">
        <v>22</v>
      </c>
    </row>
    <row r="5775" spans="1:18" x14ac:dyDescent="0.3">
      <c r="A5775" s="1" t="s">
        <v>5978</v>
      </c>
      <c r="B5775" s="1" t="s">
        <v>8398</v>
      </c>
      <c r="C5775" s="1" t="s">
        <v>6400</v>
      </c>
      <c r="D5775" s="1">
        <v>127.5</v>
      </c>
      <c r="E5775" s="1" t="s">
        <v>6416</v>
      </c>
      <c r="F5775" s="1">
        <v>15</v>
      </c>
      <c r="G5775" s="1" t="str">
        <f t="shared" si="217"/>
        <v>15/85</v>
      </c>
      <c r="H5775" s="1">
        <v>1500</v>
      </c>
      <c r="I5775" s="1">
        <v>77</v>
      </c>
      <c r="J5775" s="1">
        <v>80</v>
      </c>
      <c r="K5775" s="1" t="s">
        <v>203</v>
      </c>
      <c r="L5775" s="1" t="s">
        <v>204</v>
      </c>
      <c r="M5775" s="1">
        <v>2009</v>
      </c>
      <c r="N5775" s="1">
        <v>48.697689403098998</v>
      </c>
      <c r="O5775" s="1">
        <v>-67.617549737563394</v>
      </c>
      <c r="Q5775" s="1" t="s">
        <v>6402</v>
      </c>
      <c r="R5775" s="1" t="s">
        <v>22</v>
      </c>
    </row>
    <row r="5776" spans="1:18" x14ac:dyDescent="0.3">
      <c r="A5776" s="1" t="s">
        <v>5978</v>
      </c>
      <c r="B5776" s="1" t="s">
        <v>8398</v>
      </c>
      <c r="C5776" s="1" t="s">
        <v>6400</v>
      </c>
      <c r="D5776" s="1">
        <v>127.5</v>
      </c>
      <c r="E5776" s="1" t="s">
        <v>6417</v>
      </c>
      <c r="F5776" s="1">
        <v>16</v>
      </c>
      <c r="G5776" s="1" t="str">
        <f t="shared" si="217"/>
        <v>16/85</v>
      </c>
      <c r="H5776" s="1">
        <v>1500</v>
      </c>
      <c r="I5776" s="1">
        <v>77</v>
      </c>
      <c r="J5776" s="1">
        <v>80</v>
      </c>
      <c r="K5776" s="1" t="s">
        <v>203</v>
      </c>
      <c r="L5776" s="1" t="s">
        <v>204</v>
      </c>
      <c r="M5776" s="1">
        <v>2009</v>
      </c>
      <c r="N5776" s="1">
        <v>48.720101580213502</v>
      </c>
      <c r="O5776" s="1">
        <v>-67.582586706852496</v>
      </c>
      <c r="Q5776" s="1" t="s">
        <v>6402</v>
      </c>
      <c r="R5776" s="1" t="s">
        <v>22</v>
      </c>
    </row>
    <row r="5777" spans="1:18" x14ac:dyDescent="0.3">
      <c r="A5777" s="1" t="s">
        <v>5978</v>
      </c>
      <c r="B5777" s="1" t="s">
        <v>8398</v>
      </c>
      <c r="C5777" s="1" t="s">
        <v>6400</v>
      </c>
      <c r="D5777" s="1">
        <v>127.5</v>
      </c>
      <c r="E5777" s="1" t="s">
        <v>6418</v>
      </c>
      <c r="F5777" s="1">
        <v>17</v>
      </c>
      <c r="G5777" s="1" t="str">
        <f t="shared" si="217"/>
        <v>17/85</v>
      </c>
      <c r="H5777" s="1">
        <v>1500</v>
      </c>
      <c r="I5777" s="1">
        <v>77</v>
      </c>
      <c r="J5777" s="1">
        <v>80</v>
      </c>
      <c r="K5777" s="1" t="s">
        <v>203</v>
      </c>
      <c r="L5777" s="1" t="s">
        <v>204</v>
      </c>
      <c r="M5777" s="1">
        <v>2009</v>
      </c>
      <c r="N5777" s="1">
        <v>48.719801148878098</v>
      </c>
      <c r="O5777" s="1">
        <v>-67.578102547967106</v>
      </c>
      <c r="Q5777" s="1" t="s">
        <v>6402</v>
      </c>
      <c r="R5777" s="1" t="s">
        <v>22</v>
      </c>
    </row>
    <row r="5778" spans="1:18" x14ac:dyDescent="0.3">
      <c r="A5778" s="1" t="s">
        <v>5978</v>
      </c>
      <c r="B5778" s="1" t="s">
        <v>8398</v>
      </c>
      <c r="C5778" s="1" t="s">
        <v>6400</v>
      </c>
      <c r="D5778" s="1">
        <v>127.5</v>
      </c>
      <c r="E5778" s="1" t="s">
        <v>6419</v>
      </c>
      <c r="F5778" s="1">
        <v>18</v>
      </c>
      <c r="G5778" s="1" t="str">
        <f t="shared" si="217"/>
        <v>18/85</v>
      </c>
      <c r="H5778" s="1">
        <v>1500</v>
      </c>
      <c r="I5778" s="1">
        <v>77</v>
      </c>
      <c r="J5778" s="1">
        <v>80</v>
      </c>
      <c r="K5778" s="1" t="s">
        <v>203</v>
      </c>
      <c r="L5778" s="1" t="s">
        <v>204</v>
      </c>
      <c r="M5778" s="1">
        <v>2009</v>
      </c>
      <c r="N5778" s="1">
        <v>48.717078440253701</v>
      </c>
      <c r="O5778" s="1">
        <v>-67.577312268164107</v>
      </c>
      <c r="Q5778" s="1" t="s">
        <v>6402</v>
      </c>
      <c r="R5778" s="1" t="s">
        <v>22</v>
      </c>
    </row>
    <row r="5779" spans="1:18" x14ac:dyDescent="0.3">
      <c r="A5779" s="1" t="s">
        <v>5978</v>
      </c>
      <c r="B5779" s="1" t="s">
        <v>8398</v>
      </c>
      <c r="C5779" s="1" t="s">
        <v>6400</v>
      </c>
      <c r="D5779" s="1">
        <v>127.5</v>
      </c>
      <c r="E5779" s="1" t="s">
        <v>6420</v>
      </c>
      <c r="F5779" s="1">
        <v>19</v>
      </c>
      <c r="G5779" s="1" t="str">
        <f t="shared" si="217"/>
        <v>19/85</v>
      </c>
      <c r="H5779" s="1">
        <v>1500</v>
      </c>
      <c r="I5779" s="1">
        <v>77</v>
      </c>
      <c r="J5779" s="1">
        <v>80</v>
      </c>
      <c r="K5779" s="1" t="s">
        <v>203</v>
      </c>
      <c r="L5779" s="1" t="s">
        <v>204</v>
      </c>
      <c r="M5779" s="1">
        <v>2009</v>
      </c>
      <c r="N5779" s="1">
        <v>48.725166256891498</v>
      </c>
      <c r="O5779" s="1">
        <v>-67.5149142878589</v>
      </c>
      <c r="Q5779" s="1" t="s">
        <v>6402</v>
      </c>
      <c r="R5779" s="1" t="s">
        <v>22</v>
      </c>
    </row>
    <row r="5780" spans="1:18" x14ac:dyDescent="0.3">
      <c r="A5780" s="1" t="s">
        <v>5978</v>
      </c>
      <c r="B5780" s="1" t="s">
        <v>8398</v>
      </c>
      <c r="C5780" s="1" t="s">
        <v>6400</v>
      </c>
      <c r="D5780" s="1">
        <v>127.5</v>
      </c>
      <c r="E5780" s="1" t="s">
        <v>6421</v>
      </c>
      <c r="F5780" s="1">
        <v>20</v>
      </c>
      <c r="G5780" s="1" t="str">
        <f t="shared" si="217"/>
        <v>20/85</v>
      </c>
      <c r="H5780" s="1">
        <v>1500</v>
      </c>
      <c r="I5780" s="1">
        <v>77</v>
      </c>
      <c r="J5780" s="1">
        <v>80</v>
      </c>
      <c r="K5780" s="1" t="s">
        <v>203</v>
      </c>
      <c r="L5780" s="1" t="s">
        <v>204</v>
      </c>
      <c r="M5780" s="1">
        <v>2009</v>
      </c>
      <c r="N5780" s="1">
        <v>48.722005624349897</v>
      </c>
      <c r="O5780" s="1">
        <v>-67.5153037589143</v>
      </c>
      <c r="Q5780" s="1" t="s">
        <v>6402</v>
      </c>
      <c r="R5780" s="1" t="s">
        <v>22</v>
      </c>
    </row>
    <row r="5781" spans="1:18" x14ac:dyDescent="0.3">
      <c r="A5781" s="1" t="s">
        <v>5978</v>
      </c>
      <c r="B5781" s="1" t="s">
        <v>8398</v>
      </c>
      <c r="C5781" s="1" t="s">
        <v>6400</v>
      </c>
      <c r="D5781" s="1">
        <v>127.5</v>
      </c>
      <c r="E5781" s="1" t="s">
        <v>6422</v>
      </c>
      <c r="F5781" s="1">
        <v>21</v>
      </c>
      <c r="G5781" s="1" t="str">
        <f t="shared" si="217"/>
        <v>21/85</v>
      </c>
      <c r="H5781" s="1">
        <v>1500</v>
      </c>
      <c r="I5781" s="1">
        <v>77</v>
      </c>
      <c r="J5781" s="1">
        <v>80</v>
      </c>
      <c r="K5781" s="1" t="s">
        <v>203</v>
      </c>
      <c r="L5781" s="1" t="s">
        <v>204</v>
      </c>
      <c r="M5781" s="1">
        <v>2009</v>
      </c>
      <c r="N5781" s="1">
        <v>48.721137170336199</v>
      </c>
      <c r="O5781" s="1">
        <v>-67.521985816499694</v>
      </c>
      <c r="Q5781" s="1" t="s">
        <v>6402</v>
      </c>
      <c r="R5781" s="1" t="s">
        <v>22</v>
      </c>
    </row>
    <row r="5782" spans="1:18" x14ac:dyDescent="0.3">
      <c r="A5782" s="1" t="s">
        <v>5978</v>
      </c>
      <c r="B5782" s="1" t="s">
        <v>8398</v>
      </c>
      <c r="C5782" s="1" t="s">
        <v>6400</v>
      </c>
      <c r="D5782" s="1">
        <v>127.5</v>
      </c>
      <c r="E5782" s="1" t="s">
        <v>6423</v>
      </c>
      <c r="F5782" s="1">
        <v>22</v>
      </c>
      <c r="G5782" s="1" t="str">
        <f t="shared" si="217"/>
        <v>22/85</v>
      </c>
      <c r="H5782" s="1">
        <v>1500</v>
      </c>
      <c r="I5782" s="1">
        <v>77</v>
      </c>
      <c r="J5782" s="1">
        <v>80</v>
      </c>
      <c r="K5782" s="1" t="s">
        <v>203</v>
      </c>
      <c r="L5782" s="1" t="s">
        <v>204</v>
      </c>
      <c r="M5782" s="1">
        <v>2009</v>
      </c>
      <c r="N5782" s="1">
        <v>48.722908261050399</v>
      </c>
      <c r="O5782" s="1">
        <v>-67.525046411303805</v>
      </c>
      <c r="Q5782" s="1" t="s">
        <v>6402</v>
      </c>
      <c r="R5782" s="1" t="s">
        <v>22</v>
      </c>
    </row>
    <row r="5783" spans="1:18" x14ac:dyDescent="0.3">
      <c r="A5783" s="1" t="s">
        <v>5978</v>
      </c>
      <c r="B5783" s="1" t="s">
        <v>8398</v>
      </c>
      <c r="C5783" s="1" t="s">
        <v>6400</v>
      </c>
      <c r="D5783" s="1">
        <v>127.5</v>
      </c>
      <c r="E5783" s="1" t="s">
        <v>6424</v>
      </c>
      <c r="F5783" s="1">
        <v>23</v>
      </c>
      <c r="G5783" s="1" t="str">
        <f t="shared" si="217"/>
        <v>23/85</v>
      </c>
      <c r="H5783" s="1">
        <v>1500</v>
      </c>
      <c r="I5783" s="1">
        <v>77</v>
      </c>
      <c r="J5783" s="1">
        <v>80</v>
      </c>
      <c r="K5783" s="1" t="s">
        <v>203</v>
      </c>
      <c r="L5783" s="1" t="s">
        <v>204</v>
      </c>
      <c r="M5783" s="1">
        <v>2009</v>
      </c>
      <c r="N5783" s="1">
        <v>48.730270871474801</v>
      </c>
      <c r="O5783" s="1">
        <v>-67.524060289781005</v>
      </c>
      <c r="Q5783" s="1" t="s">
        <v>6402</v>
      </c>
      <c r="R5783" s="1" t="s">
        <v>22</v>
      </c>
    </row>
    <row r="5784" spans="1:18" x14ac:dyDescent="0.3">
      <c r="A5784" s="1" t="s">
        <v>5978</v>
      </c>
      <c r="B5784" s="1" t="s">
        <v>8398</v>
      </c>
      <c r="C5784" s="1" t="s">
        <v>6400</v>
      </c>
      <c r="D5784" s="1">
        <v>127.5</v>
      </c>
      <c r="E5784" s="1" t="s">
        <v>6425</v>
      </c>
      <c r="F5784" s="1">
        <v>24</v>
      </c>
      <c r="G5784" s="1" t="str">
        <f t="shared" si="217"/>
        <v>24/85</v>
      </c>
      <c r="H5784" s="1">
        <v>1500</v>
      </c>
      <c r="I5784" s="1">
        <v>77</v>
      </c>
      <c r="J5784" s="1">
        <v>80</v>
      </c>
      <c r="K5784" s="1" t="s">
        <v>203</v>
      </c>
      <c r="L5784" s="1" t="s">
        <v>204</v>
      </c>
      <c r="M5784" s="1">
        <v>2009</v>
      </c>
      <c r="N5784" s="1">
        <v>48.728923313232599</v>
      </c>
      <c r="O5784" s="1">
        <v>-67.533170272598994</v>
      </c>
      <c r="Q5784" s="1" t="s">
        <v>6402</v>
      </c>
      <c r="R5784" s="1" t="s">
        <v>22</v>
      </c>
    </row>
    <row r="5785" spans="1:18" x14ac:dyDescent="0.3">
      <c r="A5785" s="1" t="s">
        <v>5978</v>
      </c>
      <c r="B5785" s="1" t="s">
        <v>8398</v>
      </c>
      <c r="C5785" s="1" t="s">
        <v>6400</v>
      </c>
      <c r="D5785" s="1">
        <v>127.5</v>
      </c>
      <c r="E5785" s="1" t="s">
        <v>6426</v>
      </c>
      <c r="F5785" s="1">
        <v>25</v>
      </c>
      <c r="G5785" s="1" t="str">
        <f t="shared" si="217"/>
        <v>25/85</v>
      </c>
      <c r="H5785" s="1">
        <v>1500</v>
      </c>
      <c r="I5785" s="1">
        <v>77</v>
      </c>
      <c r="J5785" s="1">
        <v>80</v>
      </c>
      <c r="K5785" s="1" t="s">
        <v>203</v>
      </c>
      <c r="L5785" s="1" t="s">
        <v>204</v>
      </c>
      <c r="M5785" s="1">
        <v>2009</v>
      </c>
      <c r="N5785" s="1">
        <v>48.728242749372299</v>
      </c>
      <c r="O5785" s="1">
        <v>-67.5375032897784</v>
      </c>
      <c r="Q5785" s="1" t="s">
        <v>6402</v>
      </c>
      <c r="R5785" s="1" t="s">
        <v>22</v>
      </c>
    </row>
    <row r="5786" spans="1:18" x14ac:dyDescent="0.3">
      <c r="A5786" s="1" t="s">
        <v>5978</v>
      </c>
      <c r="B5786" s="1" t="s">
        <v>8398</v>
      </c>
      <c r="C5786" s="1" t="s">
        <v>6400</v>
      </c>
      <c r="D5786" s="1">
        <v>127.5</v>
      </c>
      <c r="E5786" s="1" t="s">
        <v>6427</v>
      </c>
      <c r="F5786" s="1">
        <v>26</v>
      </c>
      <c r="G5786" s="1" t="str">
        <f t="shared" si="217"/>
        <v>26/85</v>
      </c>
      <c r="H5786" s="1">
        <v>1500</v>
      </c>
      <c r="I5786" s="1">
        <v>77</v>
      </c>
      <c r="J5786" s="1">
        <v>80</v>
      </c>
      <c r="K5786" s="1" t="s">
        <v>203</v>
      </c>
      <c r="L5786" s="1" t="s">
        <v>204</v>
      </c>
      <c r="M5786" s="1">
        <v>2009</v>
      </c>
      <c r="N5786" s="1">
        <v>48.726461109225802</v>
      </c>
      <c r="O5786" s="1">
        <v>-67.540986965074595</v>
      </c>
      <c r="Q5786" s="1" t="s">
        <v>6402</v>
      </c>
      <c r="R5786" s="1" t="s">
        <v>22</v>
      </c>
    </row>
    <row r="5787" spans="1:18" x14ac:dyDescent="0.3">
      <c r="A5787" s="1" t="s">
        <v>5978</v>
      </c>
      <c r="B5787" s="1" t="s">
        <v>8398</v>
      </c>
      <c r="C5787" s="1" t="s">
        <v>6400</v>
      </c>
      <c r="D5787" s="1">
        <v>127.5</v>
      </c>
      <c r="E5787" s="1" t="s">
        <v>6428</v>
      </c>
      <c r="F5787" s="1">
        <v>27</v>
      </c>
      <c r="G5787" s="1" t="str">
        <f t="shared" si="217"/>
        <v>27/85</v>
      </c>
      <c r="H5787" s="1">
        <v>1500</v>
      </c>
      <c r="I5787" s="1">
        <v>77</v>
      </c>
      <c r="J5787" s="1">
        <v>80</v>
      </c>
      <c r="K5787" s="1" t="s">
        <v>203</v>
      </c>
      <c r="L5787" s="1" t="s">
        <v>204</v>
      </c>
      <c r="M5787" s="1">
        <v>2009</v>
      </c>
      <c r="N5787" s="1">
        <v>48.724151795132798</v>
      </c>
      <c r="O5787" s="1">
        <v>-67.543299940504298</v>
      </c>
      <c r="Q5787" s="1" t="s">
        <v>6402</v>
      </c>
      <c r="R5787" s="1" t="s">
        <v>22</v>
      </c>
    </row>
    <row r="5788" spans="1:18" x14ac:dyDescent="0.3">
      <c r="A5788" s="1" t="s">
        <v>5978</v>
      </c>
      <c r="B5788" s="1" t="s">
        <v>8398</v>
      </c>
      <c r="C5788" s="1" t="s">
        <v>6400</v>
      </c>
      <c r="D5788" s="1">
        <v>127.5</v>
      </c>
      <c r="E5788" s="1" t="s">
        <v>6429</v>
      </c>
      <c r="F5788" s="1">
        <v>28</v>
      </c>
      <c r="G5788" s="1" t="str">
        <f t="shared" si="217"/>
        <v>28/85</v>
      </c>
      <c r="H5788" s="1">
        <v>1500</v>
      </c>
      <c r="I5788" s="1">
        <v>77</v>
      </c>
      <c r="J5788" s="1">
        <v>80</v>
      </c>
      <c r="K5788" s="1" t="s">
        <v>203</v>
      </c>
      <c r="L5788" s="1" t="s">
        <v>204</v>
      </c>
      <c r="M5788" s="1">
        <v>2009</v>
      </c>
      <c r="N5788" s="1">
        <v>48.724194962153398</v>
      </c>
      <c r="O5788" s="1">
        <v>-67.547477304100497</v>
      </c>
      <c r="Q5788" s="1" t="s">
        <v>6402</v>
      </c>
      <c r="R5788" s="1" t="s">
        <v>22</v>
      </c>
    </row>
    <row r="5789" spans="1:18" x14ac:dyDescent="0.3">
      <c r="A5789" s="1" t="s">
        <v>5978</v>
      </c>
      <c r="B5789" s="1" t="s">
        <v>8398</v>
      </c>
      <c r="C5789" s="1" t="s">
        <v>6400</v>
      </c>
      <c r="D5789" s="1">
        <v>127.5</v>
      </c>
      <c r="E5789" s="1" t="s">
        <v>6430</v>
      </c>
      <c r="F5789" s="1">
        <v>29</v>
      </c>
      <c r="G5789" s="1" t="str">
        <f t="shared" si="217"/>
        <v>29/85</v>
      </c>
      <c r="H5789" s="1">
        <v>1500</v>
      </c>
      <c r="I5789" s="1">
        <v>77</v>
      </c>
      <c r="J5789" s="1">
        <v>80</v>
      </c>
      <c r="K5789" s="1" t="s">
        <v>203</v>
      </c>
      <c r="L5789" s="1" t="s">
        <v>204</v>
      </c>
      <c r="M5789" s="1">
        <v>2009</v>
      </c>
      <c r="N5789" s="1">
        <v>48.722214787635302</v>
      </c>
      <c r="O5789" s="1">
        <v>-67.550471046833295</v>
      </c>
      <c r="Q5789" s="1" t="s">
        <v>6402</v>
      </c>
      <c r="R5789" s="1" t="s">
        <v>22</v>
      </c>
    </row>
    <row r="5790" spans="1:18" x14ac:dyDescent="0.3">
      <c r="A5790" s="1" t="s">
        <v>5978</v>
      </c>
      <c r="B5790" s="1" t="s">
        <v>8398</v>
      </c>
      <c r="C5790" s="1" t="s">
        <v>6400</v>
      </c>
      <c r="D5790" s="1">
        <v>127.5</v>
      </c>
      <c r="E5790" s="1" t="s">
        <v>6431</v>
      </c>
      <c r="F5790" s="1">
        <v>30</v>
      </c>
      <c r="G5790" s="1" t="str">
        <f t="shared" si="217"/>
        <v>30/85</v>
      </c>
      <c r="H5790" s="1">
        <v>1500</v>
      </c>
      <c r="I5790" s="1">
        <v>77</v>
      </c>
      <c r="J5790" s="1">
        <v>80</v>
      </c>
      <c r="K5790" s="1" t="s">
        <v>203</v>
      </c>
      <c r="L5790" s="1" t="s">
        <v>204</v>
      </c>
      <c r="M5790" s="1">
        <v>2009</v>
      </c>
      <c r="N5790" s="1">
        <v>48.724014284297297</v>
      </c>
      <c r="O5790" s="1">
        <v>-67.553556043131806</v>
      </c>
      <c r="Q5790" s="1" t="s">
        <v>6402</v>
      </c>
      <c r="R5790" s="1" t="s">
        <v>22</v>
      </c>
    </row>
    <row r="5791" spans="1:18" x14ac:dyDescent="0.3">
      <c r="A5791" s="1" t="s">
        <v>5978</v>
      </c>
      <c r="B5791" s="1" t="s">
        <v>8398</v>
      </c>
      <c r="C5791" s="1" t="s">
        <v>6400</v>
      </c>
      <c r="D5791" s="1">
        <v>127.5</v>
      </c>
      <c r="E5791" s="1" t="s">
        <v>6432</v>
      </c>
      <c r="F5791" s="1">
        <v>31</v>
      </c>
      <c r="G5791" s="1" t="str">
        <f t="shared" si="217"/>
        <v>31/85</v>
      </c>
      <c r="H5791" s="1">
        <v>1500</v>
      </c>
      <c r="I5791" s="1">
        <v>77</v>
      </c>
      <c r="J5791" s="1">
        <v>80</v>
      </c>
      <c r="K5791" s="1" t="s">
        <v>203</v>
      </c>
      <c r="L5791" s="1" t="s">
        <v>204</v>
      </c>
      <c r="M5791" s="1">
        <v>2009</v>
      </c>
      <c r="N5791" s="1">
        <v>48.720987335965198</v>
      </c>
      <c r="O5791" s="1">
        <v>-67.554165682144003</v>
      </c>
      <c r="Q5791" s="1" t="s">
        <v>6402</v>
      </c>
      <c r="R5791" s="1" t="s">
        <v>22</v>
      </c>
    </row>
    <row r="5792" spans="1:18" x14ac:dyDescent="0.3">
      <c r="A5792" s="1" t="s">
        <v>5978</v>
      </c>
      <c r="B5792" s="1" t="s">
        <v>8398</v>
      </c>
      <c r="C5792" s="1" t="s">
        <v>6400</v>
      </c>
      <c r="D5792" s="1">
        <v>127.5</v>
      </c>
      <c r="E5792" s="1" t="s">
        <v>6433</v>
      </c>
      <c r="F5792" s="1">
        <v>32</v>
      </c>
      <c r="G5792" s="1" t="str">
        <f t="shared" si="217"/>
        <v>32/85</v>
      </c>
      <c r="H5792" s="1">
        <v>1500</v>
      </c>
      <c r="I5792" s="1">
        <v>77</v>
      </c>
      <c r="J5792" s="1">
        <v>80</v>
      </c>
      <c r="K5792" s="1" t="s">
        <v>203</v>
      </c>
      <c r="L5792" s="1" t="s">
        <v>204</v>
      </c>
      <c r="M5792" s="1">
        <v>2009</v>
      </c>
      <c r="N5792" s="1">
        <v>48.722846256646299</v>
      </c>
      <c r="O5792" s="1">
        <v>-67.557412002762206</v>
      </c>
      <c r="Q5792" s="1" t="s">
        <v>6402</v>
      </c>
      <c r="R5792" s="1" t="s">
        <v>22</v>
      </c>
    </row>
    <row r="5793" spans="1:18" x14ac:dyDescent="0.3">
      <c r="A5793" s="1" t="s">
        <v>5978</v>
      </c>
      <c r="B5793" s="1" t="s">
        <v>8398</v>
      </c>
      <c r="C5793" s="1" t="s">
        <v>6400</v>
      </c>
      <c r="D5793" s="1">
        <v>127.5</v>
      </c>
      <c r="E5793" s="1" t="s">
        <v>6434</v>
      </c>
      <c r="F5793" s="1">
        <v>33</v>
      </c>
      <c r="G5793" s="1" t="str">
        <f t="shared" ref="G5793:G5824" si="218">F5793&amp;"/"&amp;85</f>
        <v>33/85</v>
      </c>
      <c r="H5793" s="1">
        <v>1500</v>
      </c>
      <c r="I5793" s="1">
        <v>77</v>
      </c>
      <c r="J5793" s="1">
        <v>80</v>
      </c>
      <c r="K5793" s="1" t="s">
        <v>203</v>
      </c>
      <c r="L5793" s="1" t="s">
        <v>204</v>
      </c>
      <c r="M5793" s="1">
        <v>2009</v>
      </c>
      <c r="N5793" s="1">
        <v>48.721845405603197</v>
      </c>
      <c r="O5793" s="1">
        <v>-67.626530565702296</v>
      </c>
      <c r="Q5793" s="1" t="s">
        <v>6402</v>
      </c>
      <c r="R5793" s="1" t="s">
        <v>22</v>
      </c>
    </row>
    <row r="5794" spans="1:18" x14ac:dyDescent="0.3">
      <c r="A5794" s="1" t="s">
        <v>5978</v>
      </c>
      <c r="B5794" s="1" t="s">
        <v>8398</v>
      </c>
      <c r="C5794" s="1" t="s">
        <v>6400</v>
      </c>
      <c r="D5794" s="1">
        <v>127.5</v>
      </c>
      <c r="E5794" s="1" t="s">
        <v>6435</v>
      </c>
      <c r="F5794" s="1">
        <v>34</v>
      </c>
      <c r="G5794" s="1" t="str">
        <f t="shared" si="218"/>
        <v>34/85</v>
      </c>
      <c r="H5794" s="1">
        <v>1500</v>
      </c>
      <c r="I5794" s="1">
        <v>77</v>
      </c>
      <c r="J5794" s="1">
        <v>80</v>
      </c>
      <c r="K5794" s="1" t="s">
        <v>203</v>
      </c>
      <c r="L5794" s="1" t="s">
        <v>204</v>
      </c>
      <c r="M5794" s="1">
        <v>2009</v>
      </c>
      <c r="N5794" s="1">
        <v>48.763426284873802</v>
      </c>
      <c r="O5794" s="1">
        <v>-67.692135505051098</v>
      </c>
      <c r="Q5794" s="1" t="s">
        <v>6402</v>
      </c>
      <c r="R5794" s="1" t="s">
        <v>22</v>
      </c>
    </row>
    <row r="5795" spans="1:18" x14ac:dyDescent="0.3">
      <c r="A5795" s="1" t="s">
        <v>5978</v>
      </c>
      <c r="B5795" s="1" t="s">
        <v>8398</v>
      </c>
      <c r="C5795" s="1" t="s">
        <v>6400</v>
      </c>
      <c r="D5795" s="1">
        <v>127.5</v>
      </c>
      <c r="E5795" s="1" t="s">
        <v>6436</v>
      </c>
      <c r="F5795" s="1">
        <v>35</v>
      </c>
      <c r="G5795" s="1" t="str">
        <f t="shared" si="218"/>
        <v>35/85</v>
      </c>
      <c r="H5795" s="1">
        <v>1500</v>
      </c>
      <c r="I5795" s="1">
        <v>77</v>
      </c>
      <c r="J5795" s="1">
        <v>80</v>
      </c>
      <c r="K5795" s="1" t="s">
        <v>203</v>
      </c>
      <c r="L5795" s="1" t="s">
        <v>204</v>
      </c>
      <c r="M5795" s="1">
        <v>2009</v>
      </c>
      <c r="N5795" s="1">
        <v>48.760911846932203</v>
      </c>
      <c r="O5795" s="1">
        <v>-67.693129687646902</v>
      </c>
      <c r="Q5795" s="1" t="s">
        <v>6402</v>
      </c>
      <c r="R5795" s="1" t="s">
        <v>22</v>
      </c>
    </row>
    <row r="5796" spans="1:18" x14ac:dyDescent="0.3">
      <c r="A5796" s="1" t="s">
        <v>5978</v>
      </c>
      <c r="B5796" s="1" t="s">
        <v>8398</v>
      </c>
      <c r="C5796" s="1" t="s">
        <v>6400</v>
      </c>
      <c r="D5796" s="1">
        <v>127.5</v>
      </c>
      <c r="E5796" s="1" t="s">
        <v>6437</v>
      </c>
      <c r="F5796" s="1">
        <v>36</v>
      </c>
      <c r="G5796" s="1" t="str">
        <f t="shared" si="218"/>
        <v>36/85</v>
      </c>
      <c r="H5796" s="1">
        <v>1500</v>
      </c>
      <c r="I5796" s="1">
        <v>77</v>
      </c>
      <c r="J5796" s="1">
        <v>80</v>
      </c>
      <c r="K5796" s="1" t="s">
        <v>203</v>
      </c>
      <c r="L5796" s="1" t="s">
        <v>204</v>
      </c>
      <c r="M5796" s="1">
        <v>2009</v>
      </c>
      <c r="N5796" s="1">
        <v>48.760567915372299</v>
      </c>
      <c r="O5796" s="1">
        <v>-67.689415651394</v>
      </c>
      <c r="Q5796" s="1" t="s">
        <v>6402</v>
      </c>
      <c r="R5796" s="1" t="s">
        <v>22</v>
      </c>
    </row>
    <row r="5797" spans="1:18" x14ac:dyDescent="0.3">
      <c r="A5797" s="1" t="s">
        <v>5978</v>
      </c>
      <c r="B5797" s="1" t="s">
        <v>8398</v>
      </c>
      <c r="C5797" s="1" t="s">
        <v>6400</v>
      </c>
      <c r="D5797" s="1">
        <v>127.5</v>
      </c>
      <c r="E5797" s="1" t="s">
        <v>6438</v>
      </c>
      <c r="F5797" s="1">
        <v>37</v>
      </c>
      <c r="G5797" s="1" t="str">
        <f t="shared" si="218"/>
        <v>37/85</v>
      </c>
      <c r="H5797" s="1">
        <v>1500</v>
      </c>
      <c r="I5797" s="1">
        <v>77</v>
      </c>
      <c r="J5797" s="1">
        <v>80</v>
      </c>
      <c r="K5797" s="1" t="s">
        <v>203</v>
      </c>
      <c r="L5797" s="1" t="s">
        <v>204</v>
      </c>
      <c r="M5797" s="1">
        <v>2009</v>
      </c>
      <c r="N5797" s="1">
        <v>48.759720561707198</v>
      </c>
      <c r="O5797" s="1">
        <v>-67.698588801383096</v>
      </c>
      <c r="Q5797" s="1" t="s">
        <v>6402</v>
      </c>
      <c r="R5797" s="1" t="s">
        <v>22</v>
      </c>
    </row>
    <row r="5798" spans="1:18" x14ac:dyDescent="0.3">
      <c r="A5798" s="1" t="s">
        <v>5978</v>
      </c>
      <c r="B5798" s="1" t="s">
        <v>8398</v>
      </c>
      <c r="C5798" s="1" t="s">
        <v>6400</v>
      </c>
      <c r="D5798" s="1">
        <v>127.5</v>
      </c>
      <c r="E5798" s="1" t="s">
        <v>6439</v>
      </c>
      <c r="F5798" s="1">
        <v>38</v>
      </c>
      <c r="G5798" s="1" t="str">
        <f t="shared" si="218"/>
        <v>38/85</v>
      </c>
      <c r="H5798" s="1">
        <v>1500</v>
      </c>
      <c r="I5798" s="1">
        <v>77</v>
      </c>
      <c r="J5798" s="1">
        <v>80</v>
      </c>
      <c r="K5798" s="1" t="s">
        <v>203</v>
      </c>
      <c r="L5798" s="1" t="s">
        <v>204</v>
      </c>
      <c r="M5798" s="1">
        <v>2009</v>
      </c>
      <c r="N5798" s="1">
        <v>48.756779867481697</v>
      </c>
      <c r="O5798" s="1">
        <v>-67.698645172653798</v>
      </c>
      <c r="Q5798" s="1" t="s">
        <v>6402</v>
      </c>
      <c r="R5798" s="1" t="s">
        <v>22</v>
      </c>
    </row>
    <row r="5799" spans="1:18" x14ac:dyDescent="0.3">
      <c r="A5799" s="1" t="s">
        <v>5978</v>
      </c>
      <c r="B5799" s="1" t="s">
        <v>8398</v>
      </c>
      <c r="C5799" s="1" t="s">
        <v>6400</v>
      </c>
      <c r="D5799" s="1">
        <v>127.5</v>
      </c>
      <c r="E5799" s="1" t="s">
        <v>6440</v>
      </c>
      <c r="F5799" s="1">
        <v>39</v>
      </c>
      <c r="G5799" s="1" t="str">
        <f t="shared" si="218"/>
        <v>39/85</v>
      </c>
      <c r="H5799" s="1">
        <v>1500</v>
      </c>
      <c r="I5799" s="1">
        <v>77</v>
      </c>
      <c r="J5799" s="1">
        <v>80</v>
      </c>
      <c r="K5799" s="1" t="s">
        <v>203</v>
      </c>
      <c r="L5799" s="1" t="s">
        <v>204</v>
      </c>
      <c r="M5799" s="1">
        <v>2009</v>
      </c>
      <c r="N5799" s="1">
        <v>48.754062785403001</v>
      </c>
      <c r="O5799" s="1">
        <v>-67.699752370478905</v>
      </c>
      <c r="Q5799" s="1" t="s">
        <v>6402</v>
      </c>
      <c r="R5799" s="1" t="s">
        <v>22</v>
      </c>
    </row>
    <row r="5800" spans="1:18" x14ac:dyDescent="0.3">
      <c r="A5800" s="1" t="s">
        <v>5978</v>
      </c>
      <c r="B5800" s="1" t="s">
        <v>8398</v>
      </c>
      <c r="C5800" s="1" t="s">
        <v>6400</v>
      </c>
      <c r="D5800" s="1">
        <v>127.5</v>
      </c>
      <c r="E5800" s="1" t="s">
        <v>6441</v>
      </c>
      <c r="F5800" s="1">
        <v>40</v>
      </c>
      <c r="G5800" s="1" t="str">
        <f t="shared" si="218"/>
        <v>40/85</v>
      </c>
      <c r="H5800" s="1">
        <v>1500</v>
      </c>
      <c r="I5800" s="1">
        <v>77</v>
      </c>
      <c r="J5800" s="1">
        <v>80</v>
      </c>
      <c r="K5800" s="1" t="s">
        <v>203</v>
      </c>
      <c r="L5800" s="1" t="s">
        <v>204</v>
      </c>
      <c r="M5800" s="1">
        <v>2009</v>
      </c>
      <c r="N5800" s="1">
        <v>48.7558862264681</v>
      </c>
      <c r="O5800" s="1">
        <v>-67.704330995137596</v>
      </c>
      <c r="Q5800" s="1" t="s">
        <v>6402</v>
      </c>
      <c r="R5800" s="1" t="s">
        <v>22</v>
      </c>
    </row>
    <row r="5801" spans="1:18" x14ac:dyDescent="0.3">
      <c r="A5801" s="1" t="s">
        <v>5978</v>
      </c>
      <c r="B5801" s="1" t="s">
        <v>8398</v>
      </c>
      <c r="C5801" s="1" t="s">
        <v>6400</v>
      </c>
      <c r="D5801" s="1">
        <v>127.5</v>
      </c>
      <c r="E5801" s="1" t="s">
        <v>6442</v>
      </c>
      <c r="F5801" s="1">
        <v>41</v>
      </c>
      <c r="G5801" s="1" t="str">
        <f t="shared" si="218"/>
        <v>41/85</v>
      </c>
      <c r="H5801" s="1">
        <v>1500</v>
      </c>
      <c r="I5801" s="1">
        <v>77</v>
      </c>
      <c r="J5801" s="1">
        <v>80</v>
      </c>
      <c r="K5801" s="1" t="s">
        <v>203</v>
      </c>
      <c r="L5801" s="1" t="s">
        <v>204</v>
      </c>
      <c r="M5801" s="1">
        <v>2009</v>
      </c>
      <c r="N5801" s="1">
        <v>48.775459762300997</v>
      </c>
      <c r="O5801" s="1">
        <v>-67.713314248253994</v>
      </c>
      <c r="Q5801" s="1" t="s">
        <v>6402</v>
      </c>
      <c r="R5801" s="1" t="s">
        <v>22</v>
      </c>
    </row>
    <row r="5802" spans="1:18" x14ac:dyDescent="0.3">
      <c r="A5802" s="1" t="s">
        <v>5978</v>
      </c>
      <c r="B5802" s="1" t="s">
        <v>8398</v>
      </c>
      <c r="C5802" s="1" t="s">
        <v>6400</v>
      </c>
      <c r="D5802" s="1">
        <v>127.5</v>
      </c>
      <c r="E5802" s="1" t="s">
        <v>6443</v>
      </c>
      <c r="F5802" s="1">
        <v>42</v>
      </c>
      <c r="G5802" s="1" t="str">
        <f t="shared" si="218"/>
        <v>42/85</v>
      </c>
      <c r="H5802" s="1">
        <v>1500</v>
      </c>
      <c r="I5802" s="1">
        <v>77</v>
      </c>
      <c r="J5802" s="1">
        <v>80</v>
      </c>
      <c r="K5802" s="1" t="s">
        <v>203</v>
      </c>
      <c r="L5802" s="1" t="s">
        <v>204</v>
      </c>
      <c r="M5802" s="1">
        <v>2009</v>
      </c>
      <c r="N5802" s="1">
        <v>48.772144676788002</v>
      </c>
      <c r="O5802" s="1">
        <v>-67.708942138707997</v>
      </c>
      <c r="Q5802" s="1" t="s">
        <v>6402</v>
      </c>
      <c r="R5802" s="1" t="s">
        <v>22</v>
      </c>
    </row>
    <row r="5803" spans="1:18" x14ac:dyDescent="0.3">
      <c r="A5803" s="1" t="s">
        <v>5978</v>
      </c>
      <c r="B5803" s="1" t="s">
        <v>8398</v>
      </c>
      <c r="C5803" s="1" t="s">
        <v>6400</v>
      </c>
      <c r="D5803" s="1">
        <v>127.5</v>
      </c>
      <c r="E5803" s="1" t="s">
        <v>6444</v>
      </c>
      <c r="F5803" s="1">
        <v>43</v>
      </c>
      <c r="G5803" s="1" t="str">
        <f t="shared" si="218"/>
        <v>43/85</v>
      </c>
      <c r="H5803" s="1">
        <v>1500</v>
      </c>
      <c r="I5803" s="1">
        <v>77</v>
      </c>
      <c r="J5803" s="1">
        <v>80</v>
      </c>
      <c r="K5803" s="1" t="s">
        <v>203</v>
      </c>
      <c r="L5803" s="1" t="s">
        <v>204</v>
      </c>
      <c r="M5803" s="1">
        <v>2009</v>
      </c>
      <c r="N5803" s="1">
        <v>48.773167405721203</v>
      </c>
      <c r="O5803" s="1">
        <v>-67.728721626116297</v>
      </c>
      <c r="Q5803" s="1" t="s">
        <v>6402</v>
      </c>
      <c r="R5803" s="1" t="s">
        <v>22</v>
      </c>
    </row>
    <row r="5804" spans="1:18" x14ac:dyDescent="0.3">
      <c r="A5804" s="1" t="s">
        <v>5978</v>
      </c>
      <c r="B5804" s="1" t="s">
        <v>8398</v>
      </c>
      <c r="C5804" s="1" t="s">
        <v>6400</v>
      </c>
      <c r="D5804" s="1">
        <v>127.5</v>
      </c>
      <c r="E5804" s="1" t="s">
        <v>6445</v>
      </c>
      <c r="F5804" s="1">
        <v>44</v>
      </c>
      <c r="G5804" s="1" t="str">
        <f t="shared" si="218"/>
        <v>44/85</v>
      </c>
      <c r="H5804" s="1">
        <v>1500</v>
      </c>
      <c r="I5804" s="1">
        <v>77</v>
      </c>
      <c r="J5804" s="1">
        <v>80</v>
      </c>
      <c r="K5804" s="1" t="s">
        <v>203</v>
      </c>
      <c r="L5804" s="1" t="s">
        <v>204</v>
      </c>
      <c r="M5804" s="1">
        <v>2009</v>
      </c>
      <c r="N5804" s="1">
        <v>48.771234253860598</v>
      </c>
      <c r="O5804" s="1">
        <v>-67.725363908693495</v>
      </c>
      <c r="Q5804" s="1" t="s">
        <v>6402</v>
      </c>
      <c r="R5804" s="1" t="s">
        <v>22</v>
      </c>
    </row>
    <row r="5805" spans="1:18" x14ac:dyDescent="0.3">
      <c r="A5805" s="1" t="s">
        <v>5978</v>
      </c>
      <c r="B5805" s="1" t="s">
        <v>8398</v>
      </c>
      <c r="C5805" s="1" t="s">
        <v>6400</v>
      </c>
      <c r="D5805" s="1">
        <v>127.5</v>
      </c>
      <c r="E5805" s="1" t="s">
        <v>6446</v>
      </c>
      <c r="F5805" s="1">
        <v>45</v>
      </c>
      <c r="G5805" s="1" t="str">
        <f t="shared" si="218"/>
        <v>45/85</v>
      </c>
      <c r="H5805" s="1">
        <v>1500</v>
      </c>
      <c r="I5805" s="1">
        <v>77</v>
      </c>
      <c r="J5805" s="1">
        <v>80</v>
      </c>
      <c r="K5805" s="1" t="s">
        <v>203</v>
      </c>
      <c r="L5805" s="1" t="s">
        <v>204</v>
      </c>
      <c r="M5805" s="1">
        <v>2009</v>
      </c>
      <c r="N5805" s="1">
        <v>48.769195875184501</v>
      </c>
      <c r="O5805" s="1">
        <v>-67.721782248805894</v>
      </c>
      <c r="Q5805" s="1" t="s">
        <v>6402</v>
      </c>
      <c r="R5805" s="1" t="s">
        <v>22</v>
      </c>
    </row>
    <row r="5806" spans="1:18" x14ac:dyDescent="0.3">
      <c r="A5806" s="1" t="s">
        <v>5978</v>
      </c>
      <c r="B5806" s="1" t="s">
        <v>8398</v>
      </c>
      <c r="C5806" s="1" t="s">
        <v>6400</v>
      </c>
      <c r="D5806" s="1">
        <v>127.5</v>
      </c>
      <c r="E5806" s="1" t="s">
        <v>6447</v>
      </c>
      <c r="F5806" s="1">
        <v>46</v>
      </c>
      <c r="G5806" s="1" t="str">
        <f t="shared" si="218"/>
        <v>46/85</v>
      </c>
      <c r="H5806" s="1">
        <v>1500</v>
      </c>
      <c r="I5806" s="1">
        <v>77</v>
      </c>
      <c r="J5806" s="1">
        <v>80</v>
      </c>
      <c r="K5806" s="1" t="s">
        <v>203</v>
      </c>
      <c r="L5806" s="1" t="s">
        <v>204</v>
      </c>
      <c r="M5806" s="1">
        <v>2009</v>
      </c>
      <c r="N5806" s="1">
        <v>48.766957761589097</v>
      </c>
      <c r="O5806" s="1">
        <v>-67.717862428240807</v>
      </c>
      <c r="Q5806" s="1" t="s">
        <v>6402</v>
      </c>
      <c r="R5806" s="1" t="s">
        <v>22</v>
      </c>
    </row>
    <row r="5807" spans="1:18" x14ac:dyDescent="0.3">
      <c r="A5807" s="1" t="s">
        <v>5978</v>
      </c>
      <c r="B5807" s="1" t="s">
        <v>8398</v>
      </c>
      <c r="C5807" s="1" t="s">
        <v>6400</v>
      </c>
      <c r="D5807" s="1">
        <v>127.5</v>
      </c>
      <c r="E5807" s="1" t="s">
        <v>6448</v>
      </c>
      <c r="F5807" s="1">
        <v>47</v>
      </c>
      <c r="G5807" s="1" t="str">
        <f t="shared" si="218"/>
        <v>47/85</v>
      </c>
      <c r="H5807" s="1">
        <v>1500</v>
      </c>
      <c r="I5807" s="1">
        <v>77</v>
      </c>
      <c r="J5807" s="1">
        <v>80</v>
      </c>
      <c r="K5807" s="1" t="s">
        <v>203</v>
      </c>
      <c r="L5807" s="1" t="s">
        <v>204</v>
      </c>
      <c r="M5807" s="1">
        <v>2009</v>
      </c>
      <c r="N5807" s="1">
        <v>48.764931647235201</v>
      </c>
      <c r="O5807" s="1">
        <v>-67.714728703483502</v>
      </c>
      <c r="Q5807" s="1" t="s">
        <v>6402</v>
      </c>
      <c r="R5807" s="1" t="s">
        <v>22</v>
      </c>
    </row>
    <row r="5808" spans="1:18" x14ac:dyDescent="0.3">
      <c r="A5808" s="1" t="s">
        <v>5978</v>
      </c>
      <c r="B5808" s="1" t="s">
        <v>8398</v>
      </c>
      <c r="C5808" s="1" t="s">
        <v>6400</v>
      </c>
      <c r="D5808" s="1">
        <v>127.5</v>
      </c>
      <c r="E5808" s="1" t="s">
        <v>6449</v>
      </c>
      <c r="F5808" s="1">
        <v>48</v>
      </c>
      <c r="G5808" s="1" t="str">
        <f t="shared" si="218"/>
        <v>48/85</v>
      </c>
      <c r="H5808" s="1">
        <v>1500</v>
      </c>
      <c r="I5808" s="1">
        <v>77</v>
      </c>
      <c r="J5808" s="1">
        <v>80</v>
      </c>
      <c r="K5808" s="1" t="s">
        <v>203</v>
      </c>
      <c r="L5808" s="1" t="s">
        <v>204</v>
      </c>
      <c r="M5808" s="1">
        <v>2009</v>
      </c>
      <c r="N5808" s="1">
        <v>48.758607004635898</v>
      </c>
      <c r="O5808" s="1">
        <v>-67.722815811702006</v>
      </c>
      <c r="Q5808" s="1" t="s">
        <v>6402</v>
      </c>
      <c r="R5808" s="1" t="s">
        <v>22</v>
      </c>
    </row>
    <row r="5809" spans="1:18" x14ac:dyDescent="0.3">
      <c r="A5809" s="1" t="s">
        <v>5978</v>
      </c>
      <c r="B5809" s="1" t="s">
        <v>8398</v>
      </c>
      <c r="C5809" s="1" t="s">
        <v>6400</v>
      </c>
      <c r="D5809" s="1">
        <v>127.5</v>
      </c>
      <c r="E5809" s="1" t="s">
        <v>6450</v>
      </c>
      <c r="F5809" s="1">
        <v>49</v>
      </c>
      <c r="G5809" s="1" t="str">
        <f t="shared" si="218"/>
        <v>49/85</v>
      </c>
      <c r="H5809" s="1">
        <v>1500</v>
      </c>
      <c r="I5809" s="1">
        <v>77</v>
      </c>
      <c r="J5809" s="1">
        <v>80</v>
      </c>
      <c r="K5809" s="1" t="s">
        <v>203</v>
      </c>
      <c r="L5809" s="1" t="s">
        <v>204</v>
      </c>
      <c r="M5809" s="1">
        <v>2009</v>
      </c>
      <c r="N5809" s="1">
        <v>48.756566385062897</v>
      </c>
      <c r="O5809" s="1">
        <v>-67.719107581535596</v>
      </c>
      <c r="Q5809" s="1" t="s">
        <v>6402</v>
      </c>
      <c r="R5809" s="1" t="s">
        <v>22</v>
      </c>
    </row>
    <row r="5810" spans="1:18" x14ac:dyDescent="0.3">
      <c r="A5810" s="1" t="s">
        <v>5978</v>
      </c>
      <c r="B5810" s="1" t="s">
        <v>8398</v>
      </c>
      <c r="C5810" s="1" t="s">
        <v>6400</v>
      </c>
      <c r="D5810" s="1">
        <v>127.5</v>
      </c>
      <c r="E5810" s="1" t="s">
        <v>6451</v>
      </c>
      <c r="F5810" s="1">
        <v>50</v>
      </c>
      <c r="G5810" s="1" t="str">
        <f t="shared" si="218"/>
        <v>50/85</v>
      </c>
      <c r="H5810" s="1">
        <v>1500</v>
      </c>
      <c r="I5810" s="1">
        <v>77</v>
      </c>
      <c r="J5810" s="1">
        <v>80</v>
      </c>
      <c r="K5810" s="1" t="s">
        <v>203</v>
      </c>
      <c r="L5810" s="1" t="s">
        <v>204</v>
      </c>
      <c r="M5810" s="1">
        <v>2009</v>
      </c>
      <c r="N5810" s="1">
        <v>48.7515392347822</v>
      </c>
      <c r="O5810" s="1">
        <v>-67.705152277597094</v>
      </c>
      <c r="Q5810" s="1" t="s">
        <v>6402</v>
      </c>
      <c r="R5810" s="1" t="s">
        <v>22</v>
      </c>
    </row>
    <row r="5811" spans="1:18" x14ac:dyDescent="0.3">
      <c r="A5811" s="1" t="s">
        <v>5978</v>
      </c>
      <c r="B5811" s="1" t="s">
        <v>8398</v>
      </c>
      <c r="C5811" s="1" t="s">
        <v>6400</v>
      </c>
      <c r="D5811" s="1">
        <v>127.5</v>
      </c>
      <c r="E5811" s="1" t="s">
        <v>6452</v>
      </c>
      <c r="F5811" s="1">
        <v>51</v>
      </c>
      <c r="G5811" s="1" t="str">
        <f t="shared" si="218"/>
        <v>51/85</v>
      </c>
      <c r="H5811" s="1">
        <v>1500</v>
      </c>
      <c r="I5811" s="1">
        <v>77</v>
      </c>
      <c r="J5811" s="1">
        <v>80</v>
      </c>
      <c r="K5811" s="1" t="s">
        <v>203</v>
      </c>
      <c r="L5811" s="1" t="s">
        <v>204</v>
      </c>
      <c r="M5811" s="1">
        <v>2009</v>
      </c>
      <c r="N5811" s="1">
        <v>48.749311100384197</v>
      </c>
      <c r="O5811" s="1">
        <v>-67.707757875788502</v>
      </c>
      <c r="Q5811" s="1" t="s">
        <v>6402</v>
      </c>
      <c r="R5811" s="1" t="s">
        <v>22</v>
      </c>
    </row>
    <row r="5812" spans="1:18" x14ac:dyDescent="0.3">
      <c r="A5812" s="1" t="s">
        <v>5978</v>
      </c>
      <c r="B5812" s="1" t="s">
        <v>8398</v>
      </c>
      <c r="C5812" s="1" t="s">
        <v>6400</v>
      </c>
      <c r="D5812" s="1">
        <v>127.5</v>
      </c>
      <c r="E5812" s="1" t="s">
        <v>6453</v>
      </c>
      <c r="F5812" s="1">
        <v>52</v>
      </c>
      <c r="G5812" s="1" t="str">
        <f t="shared" si="218"/>
        <v>52/85</v>
      </c>
      <c r="H5812" s="1">
        <v>1500</v>
      </c>
      <c r="I5812" s="1">
        <v>77</v>
      </c>
      <c r="J5812" s="1">
        <v>80</v>
      </c>
      <c r="K5812" s="1" t="s">
        <v>203</v>
      </c>
      <c r="L5812" s="1" t="s">
        <v>204</v>
      </c>
      <c r="M5812" s="1">
        <v>2009</v>
      </c>
      <c r="N5812" s="1">
        <v>48.747349721611499</v>
      </c>
      <c r="O5812" s="1">
        <v>-67.710745893422398</v>
      </c>
      <c r="Q5812" s="1" t="s">
        <v>6402</v>
      </c>
      <c r="R5812" s="1" t="s">
        <v>22</v>
      </c>
    </row>
    <row r="5813" spans="1:18" x14ac:dyDescent="0.3">
      <c r="A5813" s="1" t="s">
        <v>5978</v>
      </c>
      <c r="B5813" s="1" t="s">
        <v>8398</v>
      </c>
      <c r="C5813" s="1" t="s">
        <v>6400</v>
      </c>
      <c r="D5813" s="1">
        <v>127.5</v>
      </c>
      <c r="E5813" s="1" t="s">
        <v>6454</v>
      </c>
      <c r="F5813" s="1">
        <v>53</v>
      </c>
      <c r="G5813" s="1" t="str">
        <f t="shared" si="218"/>
        <v>53/85</v>
      </c>
      <c r="H5813" s="1">
        <v>1500</v>
      </c>
      <c r="I5813" s="1">
        <v>77</v>
      </c>
      <c r="J5813" s="1">
        <v>80</v>
      </c>
      <c r="K5813" s="1" t="s">
        <v>203</v>
      </c>
      <c r="L5813" s="1" t="s">
        <v>204</v>
      </c>
      <c r="M5813" s="1">
        <v>2009</v>
      </c>
      <c r="N5813" s="1">
        <v>48.745967271336397</v>
      </c>
      <c r="O5813" s="1">
        <v>-67.706987931886104</v>
      </c>
      <c r="Q5813" s="1" t="s">
        <v>6402</v>
      </c>
      <c r="R5813" s="1" t="s">
        <v>22</v>
      </c>
    </row>
    <row r="5814" spans="1:18" x14ac:dyDescent="0.3">
      <c r="A5814" s="1" t="s">
        <v>5978</v>
      </c>
      <c r="B5814" s="1" t="s">
        <v>8398</v>
      </c>
      <c r="C5814" s="1" t="s">
        <v>6400</v>
      </c>
      <c r="D5814" s="1">
        <v>127.5</v>
      </c>
      <c r="E5814" s="1" t="s">
        <v>6455</v>
      </c>
      <c r="F5814" s="1">
        <v>54</v>
      </c>
      <c r="G5814" s="1" t="str">
        <f t="shared" si="218"/>
        <v>54/85</v>
      </c>
      <c r="H5814" s="1">
        <v>1500</v>
      </c>
      <c r="I5814" s="1">
        <v>77</v>
      </c>
      <c r="J5814" s="1">
        <v>80</v>
      </c>
      <c r="K5814" s="1" t="s">
        <v>203</v>
      </c>
      <c r="L5814" s="1" t="s">
        <v>204</v>
      </c>
      <c r="M5814" s="1">
        <v>2009</v>
      </c>
      <c r="N5814" s="1">
        <v>48.745137495212703</v>
      </c>
      <c r="O5814" s="1">
        <v>-67.701093324382896</v>
      </c>
      <c r="Q5814" s="1" t="s">
        <v>6402</v>
      </c>
      <c r="R5814" s="1" t="s">
        <v>22</v>
      </c>
    </row>
    <row r="5815" spans="1:18" x14ac:dyDescent="0.3">
      <c r="A5815" s="1" t="s">
        <v>5978</v>
      </c>
      <c r="B5815" s="1" t="s">
        <v>8398</v>
      </c>
      <c r="C5815" s="1" t="s">
        <v>6400</v>
      </c>
      <c r="D5815" s="1">
        <v>127.5</v>
      </c>
      <c r="E5815" s="1" t="s">
        <v>6456</v>
      </c>
      <c r="F5815" s="1">
        <v>55</v>
      </c>
      <c r="G5815" s="1" t="str">
        <f t="shared" si="218"/>
        <v>55/85</v>
      </c>
      <c r="H5815" s="1">
        <v>1500</v>
      </c>
      <c r="I5815" s="1">
        <v>77</v>
      </c>
      <c r="J5815" s="1">
        <v>80</v>
      </c>
      <c r="K5815" s="1" t="s">
        <v>203</v>
      </c>
      <c r="L5815" s="1" t="s">
        <v>204</v>
      </c>
      <c r="M5815" s="1">
        <v>2009</v>
      </c>
      <c r="N5815" s="1">
        <v>48.747859054885701</v>
      </c>
      <c r="O5815" s="1">
        <v>-67.6838705758082</v>
      </c>
      <c r="Q5815" s="1" t="s">
        <v>6402</v>
      </c>
      <c r="R5815" s="1" t="s">
        <v>22</v>
      </c>
    </row>
    <row r="5816" spans="1:18" x14ac:dyDescent="0.3">
      <c r="A5816" s="1" t="s">
        <v>5978</v>
      </c>
      <c r="B5816" s="1" t="s">
        <v>8398</v>
      </c>
      <c r="C5816" s="1" t="s">
        <v>6400</v>
      </c>
      <c r="D5816" s="1">
        <v>127.5</v>
      </c>
      <c r="E5816" s="1" t="s">
        <v>6457</v>
      </c>
      <c r="F5816" s="1">
        <v>56</v>
      </c>
      <c r="G5816" s="1" t="str">
        <f t="shared" si="218"/>
        <v>56/85</v>
      </c>
      <c r="H5816" s="1">
        <v>1500</v>
      </c>
      <c r="I5816" s="1">
        <v>77</v>
      </c>
      <c r="J5816" s="1">
        <v>80</v>
      </c>
      <c r="K5816" s="1" t="s">
        <v>203</v>
      </c>
      <c r="L5816" s="1" t="s">
        <v>204</v>
      </c>
      <c r="M5816" s="1">
        <v>2009</v>
      </c>
      <c r="N5816" s="1">
        <v>48.746075949305698</v>
      </c>
      <c r="O5816" s="1">
        <v>-67.685873662773403</v>
      </c>
      <c r="Q5816" s="1" t="s">
        <v>6402</v>
      </c>
      <c r="R5816" s="1" t="s">
        <v>22</v>
      </c>
    </row>
    <row r="5817" spans="1:18" x14ac:dyDescent="0.3">
      <c r="A5817" s="1" t="s">
        <v>5978</v>
      </c>
      <c r="B5817" s="1" t="s">
        <v>8398</v>
      </c>
      <c r="C5817" s="1" t="s">
        <v>6400</v>
      </c>
      <c r="D5817" s="1">
        <v>127.5</v>
      </c>
      <c r="E5817" s="1" t="s">
        <v>6458</v>
      </c>
      <c r="F5817" s="1">
        <v>57</v>
      </c>
      <c r="G5817" s="1" t="str">
        <f t="shared" si="218"/>
        <v>57/85</v>
      </c>
      <c r="H5817" s="1">
        <v>1500</v>
      </c>
      <c r="I5817" s="1">
        <v>77</v>
      </c>
      <c r="J5817" s="1">
        <v>80</v>
      </c>
      <c r="K5817" s="1" t="s">
        <v>203</v>
      </c>
      <c r="L5817" s="1" t="s">
        <v>204</v>
      </c>
      <c r="M5817" s="1">
        <v>2009</v>
      </c>
      <c r="N5817" s="1">
        <v>48.731330096361901</v>
      </c>
      <c r="O5817" s="1">
        <v>-67.699146996678394</v>
      </c>
      <c r="Q5817" s="1" t="s">
        <v>6402</v>
      </c>
      <c r="R5817" s="1" t="s">
        <v>22</v>
      </c>
    </row>
    <row r="5818" spans="1:18" x14ac:dyDescent="0.3">
      <c r="A5818" s="1" t="s">
        <v>5978</v>
      </c>
      <c r="B5818" s="1" t="s">
        <v>8398</v>
      </c>
      <c r="C5818" s="1" t="s">
        <v>6400</v>
      </c>
      <c r="D5818" s="1">
        <v>127.5</v>
      </c>
      <c r="E5818" s="1" t="s">
        <v>6459</v>
      </c>
      <c r="F5818" s="1">
        <v>58</v>
      </c>
      <c r="G5818" s="1" t="str">
        <f t="shared" si="218"/>
        <v>58/85</v>
      </c>
      <c r="H5818" s="1">
        <v>1500</v>
      </c>
      <c r="I5818" s="1">
        <v>77</v>
      </c>
      <c r="J5818" s="1">
        <v>80</v>
      </c>
      <c r="K5818" s="1" t="s">
        <v>203</v>
      </c>
      <c r="L5818" s="1" t="s">
        <v>204</v>
      </c>
      <c r="M5818" s="1">
        <v>2009</v>
      </c>
      <c r="N5818" s="1">
        <v>48.728649682832</v>
      </c>
      <c r="O5818" s="1">
        <v>-67.693620300590993</v>
      </c>
      <c r="Q5818" s="1" t="s">
        <v>6402</v>
      </c>
      <c r="R5818" s="1" t="s">
        <v>22</v>
      </c>
    </row>
    <row r="5819" spans="1:18" x14ac:dyDescent="0.3">
      <c r="A5819" s="1" t="s">
        <v>5978</v>
      </c>
      <c r="B5819" s="1" t="s">
        <v>8398</v>
      </c>
      <c r="C5819" s="1" t="s">
        <v>6400</v>
      </c>
      <c r="D5819" s="1">
        <v>127.5</v>
      </c>
      <c r="E5819" s="1" t="s">
        <v>6460</v>
      </c>
      <c r="F5819" s="1">
        <v>59</v>
      </c>
      <c r="G5819" s="1" t="str">
        <f t="shared" si="218"/>
        <v>59/85</v>
      </c>
      <c r="H5819" s="1">
        <v>1500</v>
      </c>
      <c r="I5819" s="1">
        <v>77</v>
      </c>
      <c r="J5819" s="1">
        <v>80</v>
      </c>
      <c r="K5819" s="1" t="s">
        <v>203</v>
      </c>
      <c r="L5819" s="1" t="s">
        <v>204</v>
      </c>
      <c r="M5819" s="1">
        <v>2009</v>
      </c>
      <c r="N5819" s="1">
        <v>48.726447024347401</v>
      </c>
      <c r="O5819" s="1">
        <v>-67.698106240438406</v>
      </c>
      <c r="Q5819" s="1" t="s">
        <v>6402</v>
      </c>
      <c r="R5819" s="1" t="s">
        <v>22</v>
      </c>
    </row>
    <row r="5820" spans="1:18" x14ac:dyDescent="0.3">
      <c r="A5820" s="1" t="s">
        <v>5978</v>
      </c>
      <c r="B5820" s="1" t="s">
        <v>8398</v>
      </c>
      <c r="C5820" s="1" t="s">
        <v>6400</v>
      </c>
      <c r="D5820" s="1">
        <v>127.5</v>
      </c>
      <c r="E5820" s="1" t="s">
        <v>6461</v>
      </c>
      <c r="F5820" s="1">
        <v>60</v>
      </c>
      <c r="G5820" s="1" t="str">
        <f t="shared" si="218"/>
        <v>60/85</v>
      </c>
      <c r="H5820" s="1">
        <v>1500</v>
      </c>
      <c r="I5820" s="1">
        <v>77</v>
      </c>
      <c r="J5820" s="1">
        <v>80</v>
      </c>
      <c r="K5820" s="1" t="s">
        <v>203</v>
      </c>
      <c r="L5820" s="1" t="s">
        <v>204</v>
      </c>
      <c r="M5820" s="1">
        <v>2009</v>
      </c>
      <c r="N5820" s="1">
        <v>48.7231699296876</v>
      </c>
      <c r="O5820" s="1">
        <v>-67.7021827522113</v>
      </c>
      <c r="Q5820" s="1" t="s">
        <v>6402</v>
      </c>
      <c r="R5820" s="1" t="s">
        <v>22</v>
      </c>
    </row>
    <row r="5821" spans="1:18" x14ac:dyDescent="0.3">
      <c r="A5821" s="1" t="s">
        <v>5978</v>
      </c>
      <c r="B5821" s="1" t="s">
        <v>8398</v>
      </c>
      <c r="C5821" s="1" t="s">
        <v>6400</v>
      </c>
      <c r="D5821" s="1">
        <v>127.5</v>
      </c>
      <c r="E5821" s="1" t="s">
        <v>6462</v>
      </c>
      <c r="F5821" s="1">
        <v>61</v>
      </c>
      <c r="G5821" s="1" t="str">
        <f t="shared" si="218"/>
        <v>61/85</v>
      </c>
      <c r="H5821" s="1">
        <v>1500</v>
      </c>
      <c r="I5821" s="1">
        <v>77</v>
      </c>
      <c r="J5821" s="1">
        <v>80</v>
      </c>
      <c r="K5821" s="1" t="s">
        <v>203</v>
      </c>
      <c r="L5821" s="1" t="s">
        <v>204</v>
      </c>
      <c r="M5821" s="1">
        <v>2009</v>
      </c>
      <c r="N5821" s="1">
        <v>48.720684418718797</v>
      </c>
      <c r="O5821" s="1">
        <v>-67.708644965329896</v>
      </c>
      <c r="Q5821" s="1" t="s">
        <v>6402</v>
      </c>
      <c r="R5821" s="1" t="s">
        <v>22</v>
      </c>
    </row>
    <row r="5822" spans="1:18" x14ac:dyDescent="0.3">
      <c r="A5822" s="1" t="s">
        <v>5978</v>
      </c>
      <c r="B5822" s="1" t="s">
        <v>8398</v>
      </c>
      <c r="C5822" s="1" t="s">
        <v>6400</v>
      </c>
      <c r="D5822" s="1">
        <v>127.5</v>
      </c>
      <c r="E5822" s="1" t="s">
        <v>6463</v>
      </c>
      <c r="F5822" s="1">
        <v>62</v>
      </c>
      <c r="G5822" s="1" t="str">
        <f t="shared" si="218"/>
        <v>62/85</v>
      </c>
      <c r="H5822" s="1">
        <v>1500</v>
      </c>
      <c r="I5822" s="1">
        <v>77</v>
      </c>
      <c r="J5822" s="1">
        <v>80</v>
      </c>
      <c r="K5822" s="1" t="s">
        <v>203</v>
      </c>
      <c r="L5822" s="1" t="s">
        <v>204</v>
      </c>
      <c r="M5822" s="1">
        <v>2009</v>
      </c>
      <c r="N5822" s="1">
        <v>48.727144563868599</v>
      </c>
      <c r="O5822" s="1">
        <v>-67.708439661907704</v>
      </c>
      <c r="Q5822" s="1" t="s">
        <v>6402</v>
      </c>
      <c r="R5822" s="1" t="s">
        <v>22</v>
      </c>
    </row>
    <row r="5823" spans="1:18" x14ac:dyDescent="0.3">
      <c r="A5823" s="1" t="s">
        <v>5978</v>
      </c>
      <c r="B5823" s="1" t="s">
        <v>8398</v>
      </c>
      <c r="C5823" s="1" t="s">
        <v>6400</v>
      </c>
      <c r="D5823" s="1">
        <v>127.5</v>
      </c>
      <c r="E5823" s="1" t="s">
        <v>6464</v>
      </c>
      <c r="F5823" s="1">
        <v>63</v>
      </c>
      <c r="G5823" s="1" t="str">
        <f t="shared" si="218"/>
        <v>63/85</v>
      </c>
      <c r="H5823" s="1">
        <v>1500</v>
      </c>
      <c r="I5823" s="1">
        <v>77</v>
      </c>
      <c r="J5823" s="1">
        <v>80</v>
      </c>
      <c r="K5823" s="1" t="s">
        <v>203</v>
      </c>
      <c r="L5823" s="1" t="s">
        <v>204</v>
      </c>
      <c r="M5823" s="1">
        <v>2009</v>
      </c>
      <c r="N5823" s="1">
        <v>48.745235268038499</v>
      </c>
      <c r="O5823" s="1">
        <v>-67.713848422763803</v>
      </c>
      <c r="Q5823" s="1" t="s">
        <v>6402</v>
      </c>
      <c r="R5823" s="1" t="s">
        <v>22</v>
      </c>
    </row>
    <row r="5824" spans="1:18" x14ac:dyDescent="0.3">
      <c r="A5824" s="1" t="s">
        <v>5978</v>
      </c>
      <c r="B5824" s="1" t="s">
        <v>8398</v>
      </c>
      <c r="C5824" s="1" t="s">
        <v>6400</v>
      </c>
      <c r="D5824" s="1">
        <v>127.5</v>
      </c>
      <c r="E5824" s="1" t="s">
        <v>6465</v>
      </c>
      <c r="F5824" s="1">
        <v>64</v>
      </c>
      <c r="G5824" s="1" t="str">
        <f t="shared" si="218"/>
        <v>64/85</v>
      </c>
      <c r="H5824" s="1">
        <v>1500</v>
      </c>
      <c r="I5824" s="1">
        <v>77</v>
      </c>
      <c r="J5824" s="1">
        <v>80</v>
      </c>
      <c r="K5824" s="1" t="s">
        <v>203</v>
      </c>
      <c r="L5824" s="1" t="s">
        <v>204</v>
      </c>
      <c r="M5824" s="1">
        <v>2009</v>
      </c>
      <c r="N5824" s="1">
        <v>48.7431508233541</v>
      </c>
      <c r="O5824" s="1">
        <v>-67.717550531226095</v>
      </c>
      <c r="Q5824" s="1" t="s">
        <v>6402</v>
      </c>
      <c r="R5824" s="1" t="s">
        <v>22</v>
      </c>
    </row>
    <row r="5825" spans="1:18" x14ac:dyDescent="0.3">
      <c r="A5825" s="1" t="s">
        <v>5978</v>
      </c>
      <c r="B5825" s="1" t="s">
        <v>8398</v>
      </c>
      <c r="C5825" s="1" t="s">
        <v>6400</v>
      </c>
      <c r="D5825" s="1">
        <v>127.5</v>
      </c>
      <c r="E5825" s="1" t="s">
        <v>6466</v>
      </c>
      <c r="F5825" s="1">
        <v>65</v>
      </c>
      <c r="G5825" s="1" t="str">
        <f t="shared" ref="G5825:G5845" si="219">F5825&amp;"/"&amp;85</f>
        <v>65/85</v>
      </c>
      <c r="H5825" s="1">
        <v>1500</v>
      </c>
      <c r="I5825" s="1">
        <v>77</v>
      </c>
      <c r="J5825" s="1">
        <v>80</v>
      </c>
      <c r="K5825" s="1" t="s">
        <v>203</v>
      </c>
      <c r="L5825" s="1" t="s">
        <v>204</v>
      </c>
      <c r="M5825" s="1">
        <v>2009</v>
      </c>
      <c r="N5825" s="1">
        <v>48.7398076386242</v>
      </c>
      <c r="O5825" s="1">
        <v>-67.707674307685494</v>
      </c>
      <c r="Q5825" s="1" t="s">
        <v>6402</v>
      </c>
      <c r="R5825" s="1" t="s">
        <v>22</v>
      </c>
    </row>
    <row r="5826" spans="1:18" x14ac:dyDescent="0.3">
      <c r="A5826" s="1" t="s">
        <v>5978</v>
      </c>
      <c r="B5826" s="1" t="s">
        <v>8398</v>
      </c>
      <c r="C5826" s="1" t="s">
        <v>6400</v>
      </c>
      <c r="D5826" s="1">
        <v>127.5</v>
      </c>
      <c r="E5826" s="1" t="s">
        <v>6467</v>
      </c>
      <c r="F5826" s="1">
        <v>66</v>
      </c>
      <c r="G5826" s="1" t="str">
        <f t="shared" si="219"/>
        <v>66/85</v>
      </c>
      <c r="H5826" s="1">
        <v>1500</v>
      </c>
      <c r="I5826" s="1">
        <v>77</v>
      </c>
      <c r="J5826" s="1">
        <v>80</v>
      </c>
      <c r="K5826" s="1" t="s">
        <v>203</v>
      </c>
      <c r="L5826" s="1" t="s">
        <v>204</v>
      </c>
      <c r="M5826" s="1">
        <v>2009</v>
      </c>
      <c r="N5826" s="1">
        <v>48.740432579536602</v>
      </c>
      <c r="O5826" s="1">
        <v>-67.717087552363296</v>
      </c>
      <c r="Q5826" s="1" t="s">
        <v>6402</v>
      </c>
      <c r="R5826" s="1" t="s">
        <v>22</v>
      </c>
    </row>
    <row r="5827" spans="1:18" x14ac:dyDescent="0.3">
      <c r="A5827" s="1" t="s">
        <v>5978</v>
      </c>
      <c r="B5827" s="1" t="s">
        <v>8398</v>
      </c>
      <c r="C5827" s="1" t="s">
        <v>6400</v>
      </c>
      <c r="D5827" s="1">
        <v>127.5</v>
      </c>
      <c r="E5827" s="1" t="s">
        <v>6468</v>
      </c>
      <c r="F5827" s="1">
        <v>67</v>
      </c>
      <c r="G5827" s="1" t="str">
        <f t="shared" si="219"/>
        <v>67/85</v>
      </c>
      <c r="H5827" s="1">
        <v>1500</v>
      </c>
      <c r="I5827" s="1">
        <v>77</v>
      </c>
      <c r="J5827" s="1">
        <v>80</v>
      </c>
      <c r="K5827" s="1" t="s">
        <v>203</v>
      </c>
      <c r="L5827" s="1" t="s">
        <v>204</v>
      </c>
      <c r="M5827" s="1">
        <v>2009</v>
      </c>
      <c r="N5827" s="1">
        <v>48.742337308112297</v>
      </c>
      <c r="O5827" s="1">
        <v>-67.721618611016098</v>
      </c>
      <c r="Q5827" s="1" t="s">
        <v>6402</v>
      </c>
      <c r="R5827" s="1" t="s">
        <v>22</v>
      </c>
    </row>
    <row r="5828" spans="1:18" x14ac:dyDescent="0.3">
      <c r="A5828" s="1" t="s">
        <v>5978</v>
      </c>
      <c r="B5828" s="1" t="s">
        <v>8398</v>
      </c>
      <c r="C5828" s="1" t="s">
        <v>6400</v>
      </c>
      <c r="D5828" s="1">
        <v>127.5</v>
      </c>
      <c r="E5828" s="1" t="s">
        <v>6469</v>
      </c>
      <c r="F5828" s="1">
        <v>68</v>
      </c>
      <c r="G5828" s="1" t="str">
        <f t="shared" si="219"/>
        <v>68/85</v>
      </c>
      <c r="H5828" s="1">
        <v>1500</v>
      </c>
      <c r="I5828" s="1">
        <v>77</v>
      </c>
      <c r="J5828" s="1">
        <v>80</v>
      </c>
      <c r="K5828" s="1" t="s">
        <v>203</v>
      </c>
      <c r="L5828" s="1" t="s">
        <v>204</v>
      </c>
      <c r="M5828" s="1">
        <v>2009</v>
      </c>
      <c r="N5828" s="1">
        <v>48.753593420137904</v>
      </c>
      <c r="O5828" s="1">
        <v>-67.725480783666001</v>
      </c>
      <c r="Q5828" s="1" t="s">
        <v>6402</v>
      </c>
      <c r="R5828" s="1" t="s">
        <v>22</v>
      </c>
    </row>
    <row r="5829" spans="1:18" x14ac:dyDescent="0.3">
      <c r="A5829" s="1" t="s">
        <v>5978</v>
      </c>
      <c r="B5829" s="1" t="s">
        <v>8398</v>
      </c>
      <c r="C5829" s="1" t="s">
        <v>6400</v>
      </c>
      <c r="D5829" s="1">
        <v>127.5</v>
      </c>
      <c r="E5829" s="1" t="s">
        <v>6470</v>
      </c>
      <c r="F5829" s="1">
        <v>69</v>
      </c>
      <c r="G5829" s="1" t="str">
        <f t="shared" si="219"/>
        <v>69/85</v>
      </c>
      <c r="H5829" s="1">
        <v>1500</v>
      </c>
      <c r="I5829" s="1">
        <v>77</v>
      </c>
      <c r="J5829" s="1">
        <v>80</v>
      </c>
      <c r="K5829" s="1" t="s">
        <v>203</v>
      </c>
      <c r="L5829" s="1" t="s">
        <v>204</v>
      </c>
      <c r="M5829" s="1">
        <v>2009</v>
      </c>
      <c r="N5829" s="1">
        <v>48.755256624109599</v>
      </c>
      <c r="O5829" s="1">
        <v>-67.730879877138605</v>
      </c>
      <c r="Q5829" s="1" t="s">
        <v>6402</v>
      </c>
      <c r="R5829" s="1" t="s">
        <v>22</v>
      </c>
    </row>
    <row r="5830" spans="1:18" x14ac:dyDescent="0.3">
      <c r="A5830" s="1" t="s">
        <v>5978</v>
      </c>
      <c r="B5830" s="1" t="s">
        <v>8398</v>
      </c>
      <c r="C5830" s="1" t="s">
        <v>6400</v>
      </c>
      <c r="D5830" s="1">
        <v>127.5</v>
      </c>
      <c r="E5830" s="1" t="s">
        <v>6471</v>
      </c>
      <c r="F5830" s="1">
        <v>70</v>
      </c>
      <c r="G5830" s="1" t="str">
        <f t="shared" si="219"/>
        <v>70/85</v>
      </c>
      <c r="H5830" s="1">
        <v>1500</v>
      </c>
      <c r="I5830" s="1">
        <v>77</v>
      </c>
      <c r="J5830" s="1">
        <v>80</v>
      </c>
      <c r="K5830" s="1" t="s">
        <v>203</v>
      </c>
      <c r="L5830" s="1" t="s">
        <v>204</v>
      </c>
      <c r="M5830" s="1">
        <v>2009</v>
      </c>
      <c r="N5830" s="1">
        <v>48.753014226497797</v>
      </c>
      <c r="O5830" s="1">
        <v>-67.734533362019107</v>
      </c>
      <c r="Q5830" s="1" t="s">
        <v>6402</v>
      </c>
      <c r="R5830" s="1" t="s">
        <v>22</v>
      </c>
    </row>
    <row r="5831" spans="1:18" x14ac:dyDescent="0.3">
      <c r="A5831" s="1" t="s">
        <v>5978</v>
      </c>
      <c r="B5831" s="1" t="s">
        <v>8398</v>
      </c>
      <c r="C5831" s="1" t="s">
        <v>6400</v>
      </c>
      <c r="D5831" s="1">
        <v>127.5</v>
      </c>
      <c r="E5831" s="1" t="s">
        <v>6472</v>
      </c>
      <c r="F5831" s="1">
        <v>71</v>
      </c>
      <c r="G5831" s="1" t="str">
        <f t="shared" si="219"/>
        <v>71/85</v>
      </c>
      <c r="H5831" s="1">
        <v>1500</v>
      </c>
      <c r="I5831" s="1">
        <v>77</v>
      </c>
      <c r="J5831" s="1">
        <v>80</v>
      </c>
      <c r="K5831" s="1" t="s">
        <v>203</v>
      </c>
      <c r="L5831" s="1" t="s">
        <v>204</v>
      </c>
      <c r="M5831" s="1">
        <v>2009</v>
      </c>
      <c r="N5831" s="1">
        <v>48.749858814081499</v>
      </c>
      <c r="O5831" s="1">
        <v>-67.734811692788597</v>
      </c>
      <c r="Q5831" s="1" t="s">
        <v>6402</v>
      </c>
      <c r="R5831" s="1" t="s">
        <v>22</v>
      </c>
    </row>
    <row r="5832" spans="1:18" x14ac:dyDescent="0.3">
      <c r="A5832" s="1" t="s">
        <v>5978</v>
      </c>
      <c r="B5832" s="1" t="s">
        <v>8398</v>
      </c>
      <c r="C5832" s="1" t="s">
        <v>6400</v>
      </c>
      <c r="D5832" s="1">
        <v>127.5</v>
      </c>
      <c r="E5832" s="1" t="s">
        <v>6473</v>
      </c>
      <c r="F5832" s="1">
        <v>72</v>
      </c>
      <c r="G5832" s="1" t="str">
        <f t="shared" si="219"/>
        <v>72/85</v>
      </c>
      <c r="H5832" s="1">
        <v>1500</v>
      </c>
      <c r="I5832" s="1">
        <v>77</v>
      </c>
      <c r="J5832" s="1">
        <v>80</v>
      </c>
      <c r="K5832" s="1" t="s">
        <v>203</v>
      </c>
      <c r="L5832" s="1" t="s">
        <v>204</v>
      </c>
      <c r="M5832" s="1">
        <v>2009</v>
      </c>
      <c r="N5832" s="1">
        <v>48.748776328159302</v>
      </c>
      <c r="O5832" s="1">
        <v>-67.740476928840096</v>
      </c>
      <c r="Q5832" s="1" t="s">
        <v>6402</v>
      </c>
      <c r="R5832" s="1" t="s">
        <v>22</v>
      </c>
    </row>
    <row r="5833" spans="1:18" x14ac:dyDescent="0.3">
      <c r="A5833" s="1" t="s">
        <v>5978</v>
      </c>
      <c r="B5833" s="1" t="s">
        <v>8398</v>
      </c>
      <c r="C5833" s="1" t="s">
        <v>6400</v>
      </c>
      <c r="D5833" s="1">
        <v>127.5</v>
      </c>
      <c r="E5833" s="1" t="s">
        <v>6474</v>
      </c>
      <c r="F5833" s="1">
        <v>73</v>
      </c>
      <c r="G5833" s="1" t="str">
        <f t="shared" si="219"/>
        <v>73/85</v>
      </c>
      <c r="H5833" s="1">
        <v>1500</v>
      </c>
      <c r="I5833" s="1">
        <v>77</v>
      </c>
      <c r="J5833" s="1">
        <v>80</v>
      </c>
      <c r="K5833" s="1" t="s">
        <v>203</v>
      </c>
      <c r="L5833" s="1" t="s">
        <v>204</v>
      </c>
      <c r="M5833" s="1">
        <v>2009</v>
      </c>
      <c r="N5833" s="1">
        <v>48.751959235608403</v>
      </c>
      <c r="O5833" s="1">
        <v>-67.745009854457706</v>
      </c>
      <c r="Q5833" s="1" t="s">
        <v>6402</v>
      </c>
      <c r="R5833" s="1" t="s">
        <v>22</v>
      </c>
    </row>
    <row r="5834" spans="1:18" x14ac:dyDescent="0.3">
      <c r="A5834" s="1" t="s">
        <v>5978</v>
      </c>
      <c r="B5834" s="1" t="s">
        <v>8398</v>
      </c>
      <c r="C5834" s="1" t="s">
        <v>6400</v>
      </c>
      <c r="D5834" s="1">
        <v>127.5</v>
      </c>
      <c r="E5834" s="1" t="s">
        <v>6475</v>
      </c>
      <c r="F5834" s="1">
        <v>74</v>
      </c>
      <c r="G5834" s="1" t="str">
        <f t="shared" si="219"/>
        <v>74/85</v>
      </c>
      <c r="H5834" s="1">
        <v>1500</v>
      </c>
      <c r="I5834" s="1">
        <v>77</v>
      </c>
      <c r="J5834" s="1">
        <v>80</v>
      </c>
      <c r="K5834" s="1" t="s">
        <v>203</v>
      </c>
      <c r="L5834" s="1" t="s">
        <v>204</v>
      </c>
      <c r="M5834" s="1">
        <v>2009</v>
      </c>
      <c r="N5834" s="1">
        <v>48.691360058373199</v>
      </c>
      <c r="O5834" s="1">
        <v>-67.660673834998903</v>
      </c>
      <c r="Q5834" s="1" t="s">
        <v>6402</v>
      </c>
      <c r="R5834" s="1" t="s">
        <v>22</v>
      </c>
    </row>
    <row r="5835" spans="1:18" x14ac:dyDescent="0.3">
      <c r="A5835" s="1" t="s">
        <v>5978</v>
      </c>
      <c r="B5835" s="1" t="s">
        <v>8398</v>
      </c>
      <c r="C5835" s="1" t="s">
        <v>6400</v>
      </c>
      <c r="D5835" s="1">
        <v>127.5</v>
      </c>
      <c r="E5835" s="1" t="s">
        <v>6476</v>
      </c>
      <c r="F5835" s="1">
        <v>75</v>
      </c>
      <c r="G5835" s="1" t="str">
        <f t="shared" si="219"/>
        <v>75/85</v>
      </c>
      <c r="H5835" s="1">
        <v>1500</v>
      </c>
      <c r="I5835" s="1">
        <v>77</v>
      </c>
      <c r="J5835" s="1">
        <v>80</v>
      </c>
      <c r="K5835" s="1" t="s">
        <v>203</v>
      </c>
      <c r="L5835" s="1" t="s">
        <v>204</v>
      </c>
      <c r="M5835" s="1">
        <v>2009</v>
      </c>
      <c r="N5835" s="1">
        <v>48.693570948443302</v>
      </c>
      <c r="O5835" s="1">
        <v>-67.660735780392002</v>
      </c>
      <c r="Q5835" s="1" t="s">
        <v>6402</v>
      </c>
      <c r="R5835" s="1" t="s">
        <v>22</v>
      </c>
    </row>
    <row r="5836" spans="1:18" x14ac:dyDescent="0.3">
      <c r="A5836" s="1" t="s">
        <v>5978</v>
      </c>
      <c r="B5836" s="1" t="s">
        <v>8398</v>
      </c>
      <c r="C5836" s="1" t="s">
        <v>6400</v>
      </c>
      <c r="D5836" s="1">
        <v>127.5</v>
      </c>
      <c r="E5836" s="1" t="s">
        <v>6477</v>
      </c>
      <c r="F5836" s="1">
        <v>76</v>
      </c>
      <c r="G5836" s="1" t="str">
        <f t="shared" si="219"/>
        <v>76/85</v>
      </c>
      <c r="H5836" s="1">
        <v>1500</v>
      </c>
      <c r="I5836" s="1">
        <v>77</v>
      </c>
      <c r="J5836" s="1">
        <v>80</v>
      </c>
      <c r="K5836" s="1" t="s">
        <v>203</v>
      </c>
      <c r="L5836" s="1" t="s">
        <v>204</v>
      </c>
      <c r="M5836" s="1">
        <v>2009</v>
      </c>
      <c r="N5836" s="1">
        <v>48.6991136203306</v>
      </c>
      <c r="O5836" s="1">
        <v>-67.6582982019562</v>
      </c>
      <c r="Q5836" s="1" t="s">
        <v>6402</v>
      </c>
      <c r="R5836" s="1" t="s">
        <v>22</v>
      </c>
    </row>
    <row r="5837" spans="1:18" x14ac:dyDescent="0.3">
      <c r="A5837" s="1" t="s">
        <v>5978</v>
      </c>
      <c r="B5837" s="1" t="s">
        <v>8398</v>
      </c>
      <c r="C5837" s="1" t="s">
        <v>6400</v>
      </c>
      <c r="D5837" s="1">
        <v>127.5</v>
      </c>
      <c r="E5837" s="1" t="s">
        <v>6478</v>
      </c>
      <c r="F5837" s="1">
        <v>77</v>
      </c>
      <c r="G5837" s="1" t="str">
        <f t="shared" si="219"/>
        <v>77/85</v>
      </c>
      <c r="H5837" s="1">
        <v>1500</v>
      </c>
      <c r="I5837" s="1">
        <v>77</v>
      </c>
      <c r="J5837" s="1">
        <v>80</v>
      </c>
      <c r="K5837" s="1" t="s">
        <v>203</v>
      </c>
      <c r="L5837" s="1" t="s">
        <v>204</v>
      </c>
      <c r="M5837" s="1">
        <v>2009</v>
      </c>
      <c r="N5837" s="1">
        <v>48.701292078661197</v>
      </c>
      <c r="O5837" s="1">
        <v>-67.657730659699197</v>
      </c>
      <c r="Q5837" s="1" t="s">
        <v>6402</v>
      </c>
      <c r="R5837" s="1" t="s">
        <v>22</v>
      </c>
    </row>
    <row r="5838" spans="1:18" x14ac:dyDescent="0.3">
      <c r="A5838" s="1" t="s">
        <v>5978</v>
      </c>
      <c r="B5838" s="1" t="s">
        <v>8398</v>
      </c>
      <c r="C5838" s="1" t="s">
        <v>6400</v>
      </c>
      <c r="D5838" s="1">
        <v>127.5</v>
      </c>
      <c r="E5838" s="1" t="s">
        <v>6479</v>
      </c>
      <c r="F5838" s="1">
        <v>78</v>
      </c>
      <c r="G5838" s="1" t="str">
        <f t="shared" si="219"/>
        <v>78/85</v>
      </c>
      <c r="H5838" s="1">
        <v>1500</v>
      </c>
      <c r="I5838" s="1">
        <v>77</v>
      </c>
      <c r="J5838" s="1">
        <v>80</v>
      </c>
      <c r="K5838" s="1" t="s">
        <v>203</v>
      </c>
      <c r="L5838" s="1" t="s">
        <v>204</v>
      </c>
      <c r="M5838" s="1">
        <v>2009</v>
      </c>
      <c r="N5838" s="1">
        <v>48.701220726626602</v>
      </c>
      <c r="O5838" s="1">
        <v>-67.663682064767698</v>
      </c>
      <c r="Q5838" s="1" t="s">
        <v>6402</v>
      </c>
      <c r="R5838" s="1" t="s">
        <v>22</v>
      </c>
    </row>
    <row r="5839" spans="1:18" x14ac:dyDescent="0.3">
      <c r="A5839" s="1" t="s">
        <v>5978</v>
      </c>
      <c r="B5839" s="1" t="s">
        <v>8398</v>
      </c>
      <c r="C5839" s="1" t="s">
        <v>6400</v>
      </c>
      <c r="D5839" s="1">
        <v>127.5</v>
      </c>
      <c r="E5839" s="1" t="s">
        <v>6480</v>
      </c>
      <c r="F5839" s="1">
        <v>79</v>
      </c>
      <c r="G5839" s="1" t="str">
        <f t="shared" si="219"/>
        <v>79/85</v>
      </c>
      <c r="H5839" s="1">
        <v>1500</v>
      </c>
      <c r="I5839" s="1">
        <v>77</v>
      </c>
      <c r="J5839" s="1">
        <v>80</v>
      </c>
      <c r="K5839" s="1" t="s">
        <v>203</v>
      </c>
      <c r="L5839" s="1" t="s">
        <v>204</v>
      </c>
      <c r="M5839" s="1">
        <v>2009</v>
      </c>
      <c r="N5839" s="1">
        <v>48.703891172366397</v>
      </c>
      <c r="O5839" s="1">
        <v>-67.657735163648894</v>
      </c>
      <c r="Q5839" s="1" t="s">
        <v>6402</v>
      </c>
      <c r="R5839" s="1" t="s">
        <v>22</v>
      </c>
    </row>
    <row r="5840" spans="1:18" x14ac:dyDescent="0.3">
      <c r="A5840" s="1" t="s">
        <v>5978</v>
      </c>
      <c r="B5840" s="1" t="s">
        <v>8398</v>
      </c>
      <c r="C5840" s="1" t="s">
        <v>6400</v>
      </c>
      <c r="D5840" s="1">
        <v>127.5</v>
      </c>
      <c r="E5840" s="1" t="s">
        <v>6481</v>
      </c>
      <c r="F5840" s="1">
        <v>80</v>
      </c>
      <c r="G5840" s="1" t="str">
        <f t="shared" si="219"/>
        <v>80/85</v>
      </c>
      <c r="H5840" s="1">
        <v>1500</v>
      </c>
      <c r="I5840" s="1">
        <v>77</v>
      </c>
      <c r="J5840" s="1">
        <v>80</v>
      </c>
      <c r="K5840" s="1" t="s">
        <v>203</v>
      </c>
      <c r="L5840" s="1" t="s">
        <v>204</v>
      </c>
      <c r="M5840" s="1">
        <v>2009</v>
      </c>
      <c r="N5840" s="1">
        <v>48.706495833626299</v>
      </c>
      <c r="O5840" s="1">
        <v>-67.655616299482702</v>
      </c>
      <c r="Q5840" s="1" t="s">
        <v>6402</v>
      </c>
      <c r="R5840" s="1" t="s">
        <v>22</v>
      </c>
    </row>
    <row r="5841" spans="1:18" x14ac:dyDescent="0.3">
      <c r="A5841" s="1" t="s">
        <v>5978</v>
      </c>
      <c r="B5841" s="1" t="s">
        <v>8398</v>
      </c>
      <c r="C5841" s="1" t="s">
        <v>6400</v>
      </c>
      <c r="D5841" s="1">
        <v>127.5</v>
      </c>
      <c r="E5841" s="1" t="s">
        <v>6482</v>
      </c>
      <c r="F5841" s="1">
        <v>81</v>
      </c>
      <c r="G5841" s="1" t="str">
        <f t="shared" si="219"/>
        <v>81/85</v>
      </c>
      <c r="H5841" s="1">
        <v>1500</v>
      </c>
      <c r="I5841" s="1">
        <v>77</v>
      </c>
      <c r="J5841" s="1">
        <v>80</v>
      </c>
      <c r="K5841" s="1" t="s">
        <v>203</v>
      </c>
      <c r="L5841" s="1" t="s">
        <v>204</v>
      </c>
      <c r="M5841" s="1">
        <v>2009</v>
      </c>
      <c r="N5841" s="1">
        <v>48.682526104451398</v>
      </c>
      <c r="O5841" s="1">
        <v>-67.583789314175903</v>
      </c>
      <c r="Q5841" s="1" t="s">
        <v>6402</v>
      </c>
      <c r="R5841" s="1" t="s">
        <v>22</v>
      </c>
    </row>
    <row r="5842" spans="1:18" x14ac:dyDescent="0.3">
      <c r="A5842" s="1" t="s">
        <v>5978</v>
      </c>
      <c r="B5842" s="1" t="s">
        <v>8398</v>
      </c>
      <c r="C5842" s="1" t="s">
        <v>6400</v>
      </c>
      <c r="D5842" s="1">
        <v>127.5</v>
      </c>
      <c r="E5842" s="1" t="s">
        <v>6483</v>
      </c>
      <c r="F5842" s="1">
        <v>82</v>
      </c>
      <c r="G5842" s="1" t="str">
        <f t="shared" si="219"/>
        <v>82/85</v>
      </c>
      <c r="H5842" s="1">
        <v>1500</v>
      </c>
      <c r="I5842" s="1">
        <v>77</v>
      </c>
      <c r="J5842" s="1">
        <v>80</v>
      </c>
      <c r="K5842" s="1" t="s">
        <v>203</v>
      </c>
      <c r="L5842" s="1" t="s">
        <v>204</v>
      </c>
      <c r="M5842" s="1">
        <v>2009</v>
      </c>
      <c r="N5842" s="1">
        <v>48.683567468745998</v>
      </c>
      <c r="O5842" s="1">
        <v>-67.580098947693102</v>
      </c>
      <c r="Q5842" s="1" t="s">
        <v>6402</v>
      </c>
      <c r="R5842" s="1" t="s">
        <v>22</v>
      </c>
    </row>
    <row r="5843" spans="1:18" x14ac:dyDescent="0.3">
      <c r="A5843" s="1" t="s">
        <v>5978</v>
      </c>
      <c r="B5843" s="1" t="s">
        <v>8398</v>
      </c>
      <c r="C5843" s="1" t="s">
        <v>6400</v>
      </c>
      <c r="D5843" s="1">
        <v>127.5</v>
      </c>
      <c r="E5843" s="1" t="s">
        <v>6484</v>
      </c>
      <c r="F5843" s="1">
        <v>83</v>
      </c>
      <c r="G5843" s="1" t="str">
        <f t="shared" si="219"/>
        <v>83/85</v>
      </c>
      <c r="H5843" s="1">
        <v>1500</v>
      </c>
      <c r="I5843" s="1">
        <v>77</v>
      </c>
      <c r="J5843" s="1">
        <v>80</v>
      </c>
      <c r="K5843" s="1" t="s">
        <v>203</v>
      </c>
      <c r="L5843" s="1" t="s">
        <v>204</v>
      </c>
      <c r="M5843" s="1">
        <v>2009</v>
      </c>
      <c r="N5843" s="1">
        <v>48.684209793045497</v>
      </c>
      <c r="O5843" s="1">
        <v>-67.575763040776096</v>
      </c>
      <c r="Q5843" s="1" t="s">
        <v>6402</v>
      </c>
      <c r="R5843" s="1" t="s">
        <v>22</v>
      </c>
    </row>
    <row r="5844" spans="1:18" x14ac:dyDescent="0.3">
      <c r="A5844" s="1" t="s">
        <v>5978</v>
      </c>
      <c r="B5844" s="1" t="s">
        <v>8398</v>
      </c>
      <c r="C5844" s="1" t="s">
        <v>6400</v>
      </c>
      <c r="D5844" s="1">
        <v>127.5</v>
      </c>
      <c r="E5844" s="1" t="s">
        <v>6485</v>
      </c>
      <c r="F5844" s="1">
        <v>84</v>
      </c>
      <c r="G5844" s="1" t="str">
        <f t="shared" si="219"/>
        <v>84/85</v>
      </c>
      <c r="H5844" s="1">
        <v>1500</v>
      </c>
      <c r="I5844" s="1">
        <v>77</v>
      </c>
      <c r="J5844" s="1">
        <v>80</v>
      </c>
      <c r="K5844" s="1" t="s">
        <v>203</v>
      </c>
      <c r="L5844" s="1" t="s">
        <v>204</v>
      </c>
      <c r="M5844" s="1">
        <v>2009</v>
      </c>
      <c r="N5844" s="1">
        <v>48.685676518291999</v>
      </c>
      <c r="O5844" s="1">
        <v>-67.572247857472107</v>
      </c>
      <c r="Q5844" s="1" t="s">
        <v>6402</v>
      </c>
      <c r="R5844" s="1" t="s">
        <v>22</v>
      </c>
    </row>
    <row r="5845" spans="1:18" x14ac:dyDescent="0.3">
      <c r="A5845" s="1" t="s">
        <v>5978</v>
      </c>
      <c r="B5845" s="1" t="s">
        <v>8398</v>
      </c>
      <c r="C5845" s="1" t="s">
        <v>6400</v>
      </c>
      <c r="D5845" s="1">
        <v>127.5</v>
      </c>
      <c r="E5845" s="1" t="s">
        <v>6486</v>
      </c>
      <c r="F5845" s="1">
        <v>85</v>
      </c>
      <c r="G5845" s="1" t="str">
        <f t="shared" si="219"/>
        <v>85/85</v>
      </c>
      <c r="H5845" s="1">
        <v>1500</v>
      </c>
      <c r="I5845" s="1">
        <v>77</v>
      </c>
      <c r="J5845" s="1">
        <v>80</v>
      </c>
      <c r="K5845" s="1" t="s">
        <v>203</v>
      </c>
      <c r="L5845" s="1" t="s">
        <v>204</v>
      </c>
      <c r="M5845" s="1">
        <v>2009</v>
      </c>
      <c r="N5845" s="1">
        <v>48.715252532024799</v>
      </c>
      <c r="O5845" s="1">
        <v>-67.664631152836407</v>
      </c>
      <c r="Q5845" s="1" t="s">
        <v>6402</v>
      </c>
      <c r="R5845" s="1" t="s">
        <v>22</v>
      </c>
    </row>
    <row r="5846" spans="1:18" x14ac:dyDescent="0.3">
      <c r="A5846" s="1" t="s">
        <v>5978</v>
      </c>
      <c r="B5846" s="1" t="s">
        <v>8398</v>
      </c>
      <c r="C5846" s="1" t="s">
        <v>7547</v>
      </c>
      <c r="D5846" s="1">
        <v>6.4</v>
      </c>
      <c r="E5846" s="1" t="s">
        <v>7548</v>
      </c>
      <c r="F5846" s="1">
        <v>1</v>
      </c>
      <c r="G5846" s="1" t="str">
        <f>F5846&amp;"/"&amp;2</f>
        <v>1/2</v>
      </c>
      <c r="H5846" s="1">
        <v>3200</v>
      </c>
      <c r="I5846" s="1">
        <v>127</v>
      </c>
      <c r="J5846" s="1">
        <v>86</v>
      </c>
      <c r="K5846" s="1" t="s">
        <v>56</v>
      </c>
      <c r="L5846" s="1" t="s">
        <v>2327</v>
      </c>
      <c r="M5846" s="1">
        <v>2020</v>
      </c>
      <c r="N5846" s="1">
        <v>47.5695613593441</v>
      </c>
      <c r="O5846" s="1">
        <v>-61.634755430050802</v>
      </c>
      <c r="P5846" s="1" t="s">
        <v>7549</v>
      </c>
      <c r="Q5846" s="1" t="s">
        <v>7550</v>
      </c>
      <c r="R5846" s="1" t="s">
        <v>1013</v>
      </c>
    </row>
    <row r="5847" spans="1:18" x14ac:dyDescent="0.3">
      <c r="A5847" s="1" t="s">
        <v>5978</v>
      </c>
      <c r="B5847" s="1" t="s">
        <v>8398</v>
      </c>
      <c r="C5847" s="1" t="s">
        <v>7547</v>
      </c>
      <c r="D5847" s="1">
        <v>6.4</v>
      </c>
      <c r="E5847" s="1" t="s">
        <v>7551</v>
      </c>
      <c r="F5847" s="1">
        <v>2</v>
      </c>
      <c r="G5847" s="1" t="str">
        <f>F5847&amp;"/"&amp;2</f>
        <v>2/2</v>
      </c>
      <c r="H5847" s="1">
        <v>3200</v>
      </c>
      <c r="I5847" s="1">
        <v>127</v>
      </c>
      <c r="J5847" s="1">
        <v>86</v>
      </c>
      <c r="K5847" s="1" t="s">
        <v>56</v>
      </c>
      <c r="L5847" s="1" t="s">
        <v>2327</v>
      </c>
      <c r="M5847" s="1">
        <v>2020</v>
      </c>
      <c r="N5847" s="1">
        <v>47.567642061223502</v>
      </c>
      <c r="O5847" s="1">
        <v>-61.638249293469499</v>
      </c>
      <c r="P5847" s="1" t="s">
        <v>7549</v>
      </c>
      <c r="Q5847" s="1" t="s">
        <v>7550</v>
      </c>
      <c r="R5847" s="1" t="s">
        <v>1013</v>
      </c>
    </row>
    <row r="5848" spans="1:18" x14ac:dyDescent="0.3">
      <c r="A5848" s="1" t="s">
        <v>5978</v>
      </c>
      <c r="B5848" s="1" t="s">
        <v>8398</v>
      </c>
      <c r="C5848" s="1" t="s">
        <v>7156</v>
      </c>
      <c r="D5848" s="1">
        <v>24.6</v>
      </c>
      <c r="E5848" s="1" t="s">
        <v>7157</v>
      </c>
      <c r="F5848" s="1">
        <v>1</v>
      </c>
      <c r="G5848" s="1" t="str">
        <f t="shared" ref="G5848:G5859" si="220">F5848&amp;"/"&amp;12</f>
        <v>1/12</v>
      </c>
      <c r="H5848" s="1">
        <v>2050</v>
      </c>
      <c r="I5848" s="1">
        <v>92.5</v>
      </c>
      <c r="J5848" s="1">
        <v>80</v>
      </c>
      <c r="K5848" s="1" t="s">
        <v>2006</v>
      </c>
      <c r="L5848" s="1" t="s">
        <v>4669</v>
      </c>
      <c r="M5848" s="1">
        <v>2014</v>
      </c>
      <c r="N5848" s="1">
        <v>48.376939999999998</v>
      </c>
      <c r="O5848" s="1">
        <v>-67.835389000000006</v>
      </c>
      <c r="Q5848" s="1" t="s">
        <v>7158</v>
      </c>
      <c r="R5848" s="1" t="s">
        <v>22</v>
      </c>
    </row>
    <row r="5849" spans="1:18" x14ac:dyDescent="0.3">
      <c r="A5849" s="1" t="s">
        <v>5978</v>
      </c>
      <c r="B5849" s="1" t="s">
        <v>8398</v>
      </c>
      <c r="C5849" s="1" t="s">
        <v>7156</v>
      </c>
      <c r="D5849" s="1">
        <v>24.6</v>
      </c>
      <c r="E5849" s="1" t="s">
        <v>7159</v>
      </c>
      <c r="F5849" s="1">
        <v>2</v>
      </c>
      <c r="G5849" s="1" t="str">
        <f t="shared" si="220"/>
        <v>2/12</v>
      </c>
      <c r="H5849" s="1">
        <v>2050</v>
      </c>
      <c r="I5849" s="1">
        <v>92.5</v>
      </c>
      <c r="J5849" s="1">
        <v>80</v>
      </c>
      <c r="K5849" s="1" t="s">
        <v>2006</v>
      </c>
      <c r="L5849" s="1" t="s">
        <v>4669</v>
      </c>
      <c r="M5849" s="1">
        <v>2014</v>
      </c>
      <c r="N5849" s="1">
        <v>48.368504999999999</v>
      </c>
      <c r="O5849" s="1">
        <v>-67.825131999999897</v>
      </c>
      <c r="Q5849" s="1" t="s">
        <v>7158</v>
      </c>
      <c r="R5849" s="1" t="s">
        <v>22</v>
      </c>
    </row>
    <row r="5850" spans="1:18" x14ac:dyDescent="0.3">
      <c r="A5850" s="1" t="s">
        <v>5978</v>
      </c>
      <c r="B5850" s="1" t="s">
        <v>8398</v>
      </c>
      <c r="C5850" s="1" t="s">
        <v>7156</v>
      </c>
      <c r="D5850" s="1">
        <v>24.6</v>
      </c>
      <c r="E5850" s="1" t="s">
        <v>7160</v>
      </c>
      <c r="F5850" s="1">
        <v>3</v>
      </c>
      <c r="G5850" s="1" t="str">
        <f t="shared" si="220"/>
        <v>3/12</v>
      </c>
      <c r="H5850" s="1">
        <v>2050</v>
      </c>
      <c r="I5850" s="1">
        <v>92.5</v>
      </c>
      <c r="J5850" s="1">
        <v>80</v>
      </c>
      <c r="K5850" s="1" t="s">
        <v>2006</v>
      </c>
      <c r="L5850" s="1" t="s">
        <v>4669</v>
      </c>
      <c r="M5850" s="1">
        <v>2014</v>
      </c>
      <c r="N5850" s="1">
        <v>48.364845000000003</v>
      </c>
      <c r="O5850" s="1">
        <v>-67.820025000000001</v>
      </c>
      <c r="Q5850" s="1" t="s">
        <v>7158</v>
      </c>
      <c r="R5850" s="1" t="s">
        <v>22</v>
      </c>
    </row>
    <row r="5851" spans="1:18" x14ac:dyDescent="0.3">
      <c r="A5851" s="1" t="s">
        <v>5978</v>
      </c>
      <c r="B5851" s="1" t="s">
        <v>8398</v>
      </c>
      <c r="C5851" s="1" t="s">
        <v>7156</v>
      </c>
      <c r="D5851" s="1">
        <v>24.6</v>
      </c>
      <c r="E5851" s="1" t="s">
        <v>7161</v>
      </c>
      <c r="F5851" s="1">
        <v>4</v>
      </c>
      <c r="G5851" s="1" t="str">
        <f t="shared" si="220"/>
        <v>4/12</v>
      </c>
      <c r="H5851" s="1">
        <v>2050</v>
      </c>
      <c r="I5851" s="1">
        <v>92.5</v>
      </c>
      <c r="J5851" s="1">
        <v>80</v>
      </c>
      <c r="K5851" s="1" t="s">
        <v>2006</v>
      </c>
      <c r="L5851" s="1" t="s">
        <v>4669</v>
      </c>
      <c r="M5851" s="1">
        <v>2014</v>
      </c>
      <c r="N5851" s="1">
        <v>48.362413999999902</v>
      </c>
      <c r="O5851" s="1">
        <v>-67.831740999999994</v>
      </c>
      <c r="Q5851" s="1" t="s">
        <v>7158</v>
      </c>
      <c r="R5851" s="1" t="s">
        <v>22</v>
      </c>
    </row>
    <row r="5852" spans="1:18" x14ac:dyDescent="0.3">
      <c r="A5852" s="1" t="s">
        <v>5978</v>
      </c>
      <c r="B5852" s="1" t="s">
        <v>8398</v>
      </c>
      <c r="C5852" s="1" t="s">
        <v>7156</v>
      </c>
      <c r="D5852" s="1">
        <v>24.6</v>
      </c>
      <c r="E5852" s="1" t="s">
        <v>7162</v>
      </c>
      <c r="F5852" s="1">
        <v>5</v>
      </c>
      <c r="G5852" s="1" t="str">
        <f t="shared" si="220"/>
        <v>5/12</v>
      </c>
      <c r="H5852" s="1">
        <v>2050</v>
      </c>
      <c r="I5852" s="1">
        <v>92.5</v>
      </c>
      <c r="J5852" s="1">
        <v>80</v>
      </c>
      <c r="K5852" s="1" t="s">
        <v>2006</v>
      </c>
      <c r="L5852" s="1" t="s">
        <v>4669</v>
      </c>
      <c r="M5852" s="1">
        <v>2014</v>
      </c>
      <c r="N5852" s="1">
        <v>48.36063</v>
      </c>
      <c r="O5852" s="1">
        <v>-67.834975999999898</v>
      </c>
      <c r="Q5852" s="1" t="s">
        <v>7158</v>
      </c>
      <c r="R5852" s="1" t="s">
        <v>22</v>
      </c>
    </row>
    <row r="5853" spans="1:18" x14ac:dyDescent="0.3">
      <c r="A5853" s="1" t="s">
        <v>5978</v>
      </c>
      <c r="B5853" s="1" t="s">
        <v>8398</v>
      </c>
      <c r="C5853" s="1" t="s">
        <v>7156</v>
      </c>
      <c r="D5853" s="1">
        <v>24.6</v>
      </c>
      <c r="E5853" s="1" t="s">
        <v>7163</v>
      </c>
      <c r="F5853" s="1">
        <v>6</v>
      </c>
      <c r="G5853" s="1" t="str">
        <f t="shared" si="220"/>
        <v>6/12</v>
      </c>
      <c r="H5853" s="1">
        <v>2050</v>
      </c>
      <c r="I5853" s="1">
        <v>92.5</v>
      </c>
      <c r="J5853" s="1">
        <v>80</v>
      </c>
      <c r="K5853" s="1" t="s">
        <v>2006</v>
      </c>
      <c r="L5853" s="1" t="s">
        <v>4669</v>
      </c>
      <c r="M5853" s="1">
        <v>2014</v>
      </c>
      <c r="N5853" s="1">
        <v>48.357799</v>
      </c>
      <c r="O5853" s="1">
        <v>-67.851669999999999</v>
      </c>
      <c r="Q5853" s="1" t="s">
        <v>7158</v>
      </c>
      <c r="R5853" s="1" t="s">
        <v>22</v>
      </c>
    </row>
    <row r="5854" spans="1:18" x14ac:dyDescent="0.3">
      <c r="A5854" s="1" t="s">
        <v>5978</v>
      </c>
      <c r="B5854" s="1" t="s">
        <v>8398</v>
      </c>
      <c r="C5854" s="1" t="s">
        <v>7156</v>
      </c>
      <c r="D5854" s="1">
        <v>24.6</v>
      </c>
      <c r="E5854" s="1" t="s">
        <v>7164</v>
      </c>
      <c r="F5854" s="1">
        <v>7</v>
      </c>
      <c r="G5854" s="1" t="str">
        <f t="shared" si="220"/>
        <v>7/12</v>
      </c>
      <c r="H5854" s="1">
        <v>2050</v>
      </c>
      <c r="I5854" s="1">
        <v>92.5</v>
      </c>
      <c r="J5854" s="1">
        <v>80</v>
      </c>
      <c r="K5854" s="1" t="s">
        <v>2006</v>
      </c>
      <c r="L5854" s="1" t="s">
        <v>4669</v>
      </c>
      <c r="M5854" s="1">
        <v>2014</v>
      </c>
      <c r="N5854" s="1">
        <v>48.358113000000003</v>
      </c>
      <c r="O5854" s="1">
        <v>-67.847937000000002</v>
      </c>
      <c r="Q5854" s="1" t="s">
        <v>7158</v>
      </c>
      <c r="R5854" s="1" t="s">
        <v>22</v>
      </c>
    </row>
    <row r="5855" spans="1:18" x14ac:dyDescent="0.3">
      <c r="A5855" s="1" t="s">
        <v>5978</v>
      </c>
      <c r="B5855" s="1" t="s">
        <v>8398</v>
      </c>
      <c r="C5855" s="1" t="s">
        <v>7156</v>
      </c>
      <c r="D5855" s="1">
        <v>24.6</v>
      </c>
      <c r="E5855" s="1" t="s">
        <v>7165</v>
      </c>
      <c r="F5855" s="1">
        <v>8</v>
      </c>
      <c r="G5855" s="1" t="str">
        <f t="shared" si="220"/>
        <v>8/12</v>
      </c>
      <c r="H5855" s="1">
        <v>2050</v>
      </c>
      <c r="I5855" s="1">
        <v>92.5</v>
      </c>
      <c r="J5855" s="1">
        <v>80</v>
      </c>
      <c r="K5855" s="1" t="s">
        <v>2006</v>
      </c>
      <c r="L5855" s="1" t="s">
        <v>4669</v>
      </c>
      <c r="M5855" s="1">
        <v>2014</v>
      </c>
      <c r="N5855" s="1">
        <v>48.359657999999897</v>
      </c>
      <c r="O5855" s="1">
        <v>-67.844460999999995</v>
      </c>
      <c r="Q5855" s="1" t="s">
        <v>7158</v>
      </c>
      <c r="R5855" s="1" t="s">
        <v>22</v>
      </c>
    </row>
    <row r="5856" spans="1:18" x14ac:dyDescent="0.3">
      <c r="A5856" s="1" t="s">
        <v>5978</v>
      </c>
      <c r="B5856" s="1" t="s">
        <v>8398</v>
      </c>
      <c r="C5856" s="1" t="s">
        <v>7156</v>
      </c>
      <c r="D5856" s="1">
        <v>24.6</v>
      </c>
      <c r="E5856" s="1" t="s">
        <v>7166</v>
      </c>
      <c r="F5856" s="1">
        <v>9</v>
      </c>
      <c r="G5856" s="1" t="str">
        <f t="shared" si="220"/>
        <v>9/12</v>
      </c>
      <c r="H5856" s="1">
        <v>2050</v>
      </c>
      <c r="I5856" s="1">
        <v>92.5</v>
      </c>
      <c r="J5856" s="1">
        <v>80</v>
      </c>
      <c r="K5856" s="1" t="s">
        <v>2006</v>
      </c>
      <c r="L5856" s="1" t="s">
        <v>4669</v>
      </c>
      <c r="M5856" s="1">
        <v>2014</v>
      </c>
      <c r="N5856" s="1">
        <v>48.362231999999999</v>
      </c>
      <c r="O5856" s="1">
        <v>-67.845920000000007</v>
      </c>
      <c r="Q5856" s="1" t="s">
        <v>7158</v>
      </c>
      <c r="R5856" s="1" t="s">
        <v>22</v>
      </c>
    </row>
    <row r="5857" spans="1:18" x14ac:dyDescent="0.3">
      <c r="A5857" s="1" t="s">
        <v>5978</v>
      </c>
      <c r="B5857" s="1" t="s">
        <v>8398</v>
      </c>
      <c r="C5857" s="1" t="s">
        <v>7156</v>
      </c>
      <c r="D5857" s="1">
        <v>24.6</v>
      </c>
      <c r="E5857" s="1" t="s">
        <v>7167</v>
      </c>
      <c r="F5857" s="1">
        <v>10</v>
      </c>
      <c r="G5857" s="1" t="str">
        <f t="shared" si="220"/>
        <v>10/12</v>
      </c>
      <c r="H5857" s="1">
        <v>2050</v>
      </c>
      <c r="I5857" s="1">
        <v>92.5</v>
      </c>
      <c r="J5857" s="1">
        <v>80</v>
      </c>
      <c r="K5857" s="1" t="s">
        <v>2006</v>
      </c>
      <c r="L5857" s="1" t="s">
        <v>4669</v>
      </c>
      <c r="M5857" s="1">
        <v>2014</v>
      </c>
      <c r="N5857" s="1">
        <v>48.365349000000002</v>
      </c>
      <c r="O5857" s="1">
        <v>-67.847250000000003</v>
      </c>
      <c r="Q5857" s="1" t="s">
        <v>7158</v>
      </c>
      <c r="R5857" s="1" t="s">
        <v>22</v>
      </c>
    </row>
    <row r="5858" spans="1:18" x14ac:dyDescent="0.3">
      <c r="A5858" s="1" t="s">
        <v>5978</v>
      </c>
      <c r="B5858" s="1" t="s">
        <v>8398</v>
      </c>
      <c r="C5858" s="1" t="s">
        <v>7156</v>
      </c>
      <c r="D5858" s="1">
        <v>24.6</v>
      </c>
      <c r="E5858" s="1" t="s">
        <v>7168</v>
      </c>
      <c r="F5858" s="1">
        <v>11</v>
      </c>
      <c r="G5858" s="1" t="str">
        <f t="shared" si="220"/>
        <v>11/12</v>
      </c>
      <c r="H5858" s="1">
        <v>2050</v>
      </c>
      <c r="I5858" s="1">
        <v>92.5</v>
      </c>
      <c r="J5858" s="1">
        <v>80</v>
      </c>
      <c r="K5858" s="1" t="s">
        <v>2006</v>
      </c>
      <c r="L5858" s="1" t="s">
        <v>4669</v>
      </c>
      <c r="M5858" s="1">
        <v>2014</v>
      </c>
      <c r="N5858" s="1">
        <v>48.369408999999997</v>
      </c>
      <c r="O5858" s="1">
        <v>-67.845833999999996</v>
      </c>
      <c r="Q5858" s="1" t="s">
        <v>7158</v>
      </c>
      <c r="R5858" s="1" t="s">
        <v>22</v>
      </c>
    </row>
    <row r="5859" spans="1:18" x14ac:dyDescent="0.3">
      <c r="A5859" s="1" t="s">
        <v>5978</v>
      </c>
      <c r="B5859" s="1" t="s">
        <v>8398</v>
      </c>
      <c r="C5859" s="1" t="s">
        <v>7156</v>
      </c>
      <c r="D5859" s="1">
        <v>24.6</v>
      </c>
      <c r="E5859" s="1" t="s">
        <v>7169</v>
      </c>
      <c r="F5859" s="1">
        <v>12</v>
      </c>
      <c r="G5859" s="1" t="str">
        <f t="shared" si="220"/>
        <v>12/12</v>
      </c>
      <c r="H5859" s="1">
        <v>2050</v>
      </c>
      <c r="I5859" s="1">
        <v>92.5</v>
      </c>
      <c r="J5859" s="1">
        <v>80</v>
      </c>
      <c r="K5859" s="1" t="s">
        <v>2006</v>
      </c>
      <c r="L5859" s="1" t="s">
        <v>4669</v>
      </c>
      <c r="M5859" s="1">
        <v>2014</v>
      </c>
      <c r="N5859" s="1">
        <v>48.372698</v>
      </c>
      <c r="O5859" s="1">
        <v>-67.846005999999903</v>
      </c>
      <c r="Q5859" s="1" t="s">
        <v>7158</v>
      </c>
      <c r="R5859" s="1" t="s">
        <v>22</v>
      </c>
    </row>
    <row r="5860" spans="1:18" x14ac:dyDescent="0.3">
      <c r="A5860" s="1" t="s">
        <v>5978</v>
      </c>
      <c r="B5860" s="1" t="s">
        <v>8398</v>
      </c>
      <c r="C5860" s="1" t="s">
        <v>6867</v>
      </c>
      <c r="D5860" s="1">
        <v>300</v>
      </c>
      <c r="E5860" s="1" t="s">
        <v>6868</v>
      </c>
      <c r="F5860" s="1">
        <v>1</v>
      </c>
      <c r="G5860" s="1" t="str">
        <f t="shared" ref="G5860:G5891" si="221">F5860&amp;"/"&amp;150</f>
        <v>1/150</v>
      </c>
      <c r="H5860" s="1">
        <v>2000</v>
      </c>
      <c r="I5860" s="1">
        <v>92</v>
      </c>
      <c r="J5860" s="1">
        <v>80</v>
      </c>
      <c r="K5860" s="1" t="s">
        <v>2006</v>
      </c>
      <c r="L5860" s="1" t="s">
        <v>4669</v>
      </c>
      <c r="M5860" s="1">
        <v>2013</v>
      </c>
      <c r="N5860" s="1">
        <v>48.392132739287497</v>
      </c>
      <c r="O5860" s="1">
        <v>-67.679543508940995</v>
      </c>
      <c r="Q5860" s="1" t="s">
        <v>6869</v>
      </c>
      <c r="R5860" s="1" t="s">
        <v>22</v>
      </c>
    </row>
    <row r="5861" spans="1:18" x14ac:dyDescent="0.3">
      <c r="A5861" s="1" t="s">
        <v>5978</v>
      </c>
      <c r="B5861" s="1" t="s">
        <v>8398</v>
      </c>
      <c r="C5861" s="1" t="s">
        <v>6867</v>
      </c>
      <c r="D5861" s="1">
        <v>300</v>
      </c>
      <c r="E5861" s="1" t="s">
        <v>6870</v>
      </c>
      <c r="F5861" s="1">
        <v>2</v>
      </c>
      <c r="G5861" s="1" t="str">
        <f t="shared" si="221"/>
        <v>2/150</v>
      </c>
      <c r="H5861" s="1">
        <v>2000</v>
      </c>
      <c r="I5861" s="1">
        <v>92</v>
      </c>
      <c r="J5861" s="1">
        <v>80</v>
      </c>
      <c r="K5861" s="1" t="s">
        <v>2006</v>
      </c>
      <c r="L5861" s="1" t="s">
        <v>4669</v>
      </c>
      <c r="M5861" s="1">
        <v>2013</v>
      </c>
      <c r="N5861" s="1">
        <v>48.388263449058101</v>
      </c>
      <c r="O5861" s="1">
        <v>-67.682260464777301</v>
      </c>
      <c r="Q5861" s="1" t="s">
        <v>6869</v>
      </c>
      <c r="R5861" s="1" t="s">
        <v>22</v>
      </c>
    </row>
    <row r="5862" spans="1:18" x14ac:dyDescent="0.3">
      <c r="A5862" s="1" t="s">
        <v>5978</v>
      </c>
      <c r="B5862" s="1" t="s">
        <v>8398</v>
      </c>
      <c r="C5862" s="1" t="s">
        <v>6867</v>
      </c>
      <c r="D5862" s="1">
        <v>300</v>
      </c>
      <c r="E5862" s="1" t="s">
        <v>6871</v>
      </c>
      <c r="F5862" s="1">
        <v>3</v>
      </c>
      <c r="G5862" s="1" t="str">
        <f t="shared" si="221"/>
        <v>3/150</v>
      </c>
      <c r="H5862" s="1">
        <v>2000</v>
      </c>
      <c r="I5862" s="1">
        <v>92</v>
      </c>
      <c r="J5862" s="1">
        <v>80</v>
      </c>
      <c r="K5862" s="1" t="s">
        <v>2006</v>
      </c>
      <c r="L5862" s="1" t="s">
        <v>4669</v>
      </c>
      <c r="M5862" s="1">
        <v>2013</v>
      </c>
      <c r="N5862" s="1">
        <v>48.385305318415497</v>
      </c>
      <c r="O5862" s="1">
        <v>-67.684363146510805</v>
      </c>
      <c r="Q5862" s="1" t="s">
        <v>6869</v>
      </c>
      <c r="R5862" s="1" t="s">
        <v>22</v>
      </c>
    </row>
    <row r="5863" spans="1:18" x14ac:dyDescent="0.3">
      <c r="A5863" s="1" t="s">
        <v>5978</v>
      </c>
      <c r="B5863" s="1" t="s">
        <v>8398</v>
      </c>
      <c r="C5863" s="1" t="s">
        <v>6867</v>
      </c>
      <c r="D5863" s="1">
        <v>300</v>
      </c>
      <c r="E5863" s="1" t="s">
        <v>6872</v>
      </c>
      <c r="F5863" s="1">
        <v>4</v>
      </c>
      <c r="G5863" s="1" t="str">
        <f t="shared" si="221"/>
        <v>4/150</v>
      </c>
      <c r="H5863" s="1">
        <v>2000</v>
      </c>
      <c r="I5863" s="1">
        <v>92</v>
      </c>
      <c r="J5863" s="1">
        <v>80</v>
      </c>
      <c r="K5863" s="1" t="s">
        <v>2006</v>
      </c>
      <c r="L5863" s="1" t="s">
        <v>4669</v>
      </c>
      <c r="M5863" s="1">
        <v>2013</v>
      </c>
      <c r="N5863" s="1">
        <v>48.383076589425798</v>
      </c>
      <c r="O5863" s="1">
        <v>-67.686664521591695</v>
      </c>
      <c r="Q5863" s="1" t="s">
        <v>6869</v>
      </c>
      <c r="R5863" s="1" t="s">
        <v>22</v>
      </c>
    </row>
    <row r="5864" spans="1:18" x14ac:dyDescent="0.3">
      <c r="A5864" s="1" t="s">
        <v>5978</v>
      </c>
      <c r="B5864" s="1" t="s">
        <v>8398</v>
      </c>
      <c r="C5864" s="1" t="s">
        <v>6867</v>
      </c>
      <c r="D5864" s="1">
        <v>300</v>
      </c>
      <c r="E5864" s="1" t="s">
        <v>6873</v>
      </c>
      <c r="F5864" s="1">
        <v>5</v>
      </c>
      <c r="G5864" s="1" t="str">
        <f t="shared" si="221"/>
        <v>5/150</v>
      </c>
      <c r="H5864" s="1">
        <v>2000</v>
      </c>
      <c r="I5864" s="1">
        <v>92</v>
      </c>
      <c r="J5864" s="1">
        <v>80</v>
      </c>
      <c r="K5864" s="1" t="s">
        <v>2006</v>
      </c>
      <c r="L5864" s="1" t="s">
        <v>4669</v>
      </c>
      <c r="M5864" s="1">
        <v>2013</v>
      </c>
      <c r="N5864" s="1">
        <v>48.384190794731303</v>
      </c>
      <c r="O5864" s="1">
        <v>-67.693319115233606</v>
      </c>
      <c r="Q5864" s="1" t="s">
        <v>6869</v>
      </c>
      <c r="R5864" s="1" t="s">
        <v>22</v>
      </c>
    </row>
    <row r="5865" spans="1:18" x14ac:dyDescent="0.3">
      <c r="A5865" s="1" t="s">
        <v>5978</v>
      </c>
      <c r="B5865" s="1" t="s">
        <v>8398</v>
      </c>
      <c r="C5865" s="1" t="s">
        <v>6867</v>
      </c>
      <c r="D5865" s="1">
        <v>300</v>
      </c>
      <c r="E5865" s="1" t="s">
        <v>6874</v>
      </c>
      <c r="F5865" s="1">
        <v>6</v>
      </c>
      <c r="G5865" s="1" t="str">
        <f t="shared" si="221"/>
        <v>6/150</v>
      </c>
      <c r="H5865" s="1">
        <v>2000</v>
      </c>
      <c r="I5865" s="1">
        <v>92</v>
      </c>
      <c r="J5865" s="1">
        <v>80</v>
      </c>
      <c r="K5865" s="1" t="s">
        <v>2006</v>
      </c>
      <c r="L5865" s="1" t="s">
        <v>4669</v>
      </c>
      <c r="M5865" s="1">
        <v>2013</v>
      </c>
      <c r="N5865" s="1">
        <v>48.381171598379701</v>
      </c>
      <c r="O5865" s="1">
        <v>-67.697299636726498</v>
      </c>
      <c r="Q5865" s="1" t="s">
        <v>6869</v>
      </c>
      <c r="R5865" s="1" t="s">
        <v>22</v>
      </c>
    </row>
    <row r="5866" spans="1:18" x14ac:dyDescent="0.3">
      <c r="A5866" s="1" t="s">
        <v>5978</v>
      </c>
      <c r="B5866" s="1" t="s">
        <v>8398</v>
      </c>
      <c r="C5866" s="1" t="s">
        <v>6867</v>
      </c>
      <c r="D5866" s="1">
        <v>300</v>
      </c>
      <c r="E5866" s="1" t="s">
        <v>6875</v>
      </c>
      <c r="F5866" s="1">
        <v>7</v>
      </c>
      <c r="G5866" s="1" t="str">
        <f t="shared" si="221"/>
        <v>7/150</v>
      </c>
      <c r="H5866" s="1">
        <v>2000</v>
      </c>
      <c r="I5866" s="1">
        <v>82</v>
      </c>
      <c r="J5866" s="1">
        <v>80</v>
      </c>
      <c r="K5866" s="1" t="s">
        <v>2006</v>
      </c>
      <c r="L5866" s="1" t="s">
        <v>6876</v>
      </c>
      <c r="M5866" s="1">
        <v>2013</v>
      </c>
      <c r="N5866" s="1">
        <v>48.378777062362097</v>
      </c>
      <c r="O5866" s="1">
        <v>-67.693760832731996</v>
      </c>
      <c r="Q5866" s="1" t="s">
        <v>6869</v>
      </c>
      <c r="R5866" s="1" t="s">
        <v>22</v>
      </c>
    </row>
    <row r="5867" spans="1:18" x14ac:dyDescent="0.3">
      <c r="A5867" s="1" t="s">
        <v>5978</v>
      </c>
      <c r="B5867" s="1" t="s">
        <v>8398</v>
      </c>
      <c r="C5867" s="1" t="s">
        <v>6867</v>
      </c>
      <c r="D5867" s="1">
        <v>300</v>
      </c>
      <c r="E5867" s="1" t="s">
        <v>6877</v>
      </c>
      <c r="F5867" s="1">
        <v>8</v>
      </c>
      <c r="G5867" s="1" t="str">
        <f t="shared" si="221"/>
        <v>8/150</v>
      </c>
      <c r="H5867" s="1">
        <v>2000</v>
      </c>
      <c r="I5867" s="1">
        <v>82</v>
      </c>
      <c r="J5867" s="1">
        <v>80</v>
      </c>
      <c r="K5867" s="1" t="s">
        <v>2006</v>
      </c>
      <c r="L5867" s="1" t="s">
        <v>6876</v>
      </c>
      <c r="M5867" s="1">
        <v>2013</v>
      </c>
      <c r="N5867" s="1">
        <v>48.375777126587998</v>
      </c>
      <c r="O5867" s="1">
        <v>-67.700370251885602</v>
      </c>
      <c r="Q5867" s="1" t="s">
        <v>6869</v>
      </c>
      <c r="R5867" s="1" t="s">
        <v>22</v>
      </c>
    </row>
    <row r="5868" spans="1:18" x14ac:dyDescent="0.3">
      <c r="A5868" s="1" t="s">
        <v>5978</v>
      </c>
      <c r="B5868" s="1" t="s">
        <v>8398</v>
      </c>
      <c r="C5868" s="1" t="s">
        <v>6867</v>
      </c>
      <c r="D5868" s="1">
        <v>300</v>
      </c>
      <c r="E5868" s="1" t="s">
        <v>6878</v>
      </c>
      <c r="F5868" s="1">
        <v>9</v>
      </c>
      <c r="G5868" s="1" t="str">
        <f t="shared" si="221"/>
        <v>9/150</v>
      </c>
      <c r="H5868" s="1">
        <v>2000</v>
      </c>
      <c r="I5868" s="1">
        <v>92</v>
      </c>
      <c r="J5868" s="1">
        <v>80</v>
      </c>
      <c r="K5868" s="1" t="s">
        <v>2006</v>
      </c>
      <c r="L5868" s="1" t="s">
        <v>4669</v>
      </c>
      <c r="M5868" s="1">
        <v>2013</v>
      </c>
      <c r="N5868" s="1">
        <v>48.380336448766997</v>
      </c>
      <c r="O5868" s="1">
        <v>-67.709070955484094</v>
      </c>
      <c r="Q5868" s="1" t="s">
        <v>6869</v>
      </c>
      <c r="R5868" s="1" t="s">
        <v>22</v>
      </c>
    </row>
    <row r="5869" spans="1:18" x14ac:dyDescent="0.3">
      <c r="A5869" s="1" t="s">
        <v>5978</v>
      </c>
      <c r="B5869" s="1" t="s">
        <v>8398</v>
      </c>
      <c r="C5869" s="1" t="s">
        <v>6867</v>
      </c>
      <c r="D5869" s="1">
        <v>300</v>
      </c>
      <c r="E5869" s="1" t="s">
        <v>6879</v>
      </c>
      <c r="F5869" s="1">
        <v>10</v>
      </c>
      <c r="G5869" s="1" t="str">
        <f t="shared" si="221"/>
        <v>10/150</v>
      </c>
      <c r="H5869" s="1">
        <v>2000</v>
      </c>
      <c r="I5869" s="1">
        <v>92</v>
      </c>
      <c r="J5869" s="1">
        <v>80</v>
      </c>
      <c r="K5869" s="1" t="s">
        <v>2006</v>
      </c>
      <c r="L5869" s="1" t="s">
        <v>4669</v>
      </c>
      <c r="M5869" s="1">
        <v>2013</v>
      </c>
      <c r="N5869" s="1">
        <v>48.378241454112697</v>
      </c>
      <c r="O5869" s="1">
        <v>-67.712631522556904</v>
      </c>
      <c r="Q5869" s="1" t="s">
        <v>6869</v>
      </c>
      <c r="R5869" s="1" t="s">
        <v>22</v>
      </c>
    </row>
    <row r="5870" spans="1:18" x14ac:dyDescent="0.3">
      <c r="A5870" s="1" t="s">
        <v>5978</v>
      </c>
      <c r="B5870" s="1" t="s">
        <v>8398</v>
      </c>
      <c r="C5870" s="1" t="s">
        <v>6867</v>
      </c>
      <c r="D5870" s="1">
        <v>300</v>
      </c>
      <c r="E5870" s="1" t="s">
        <v>6880</v>
      </c>
      <c r="F5870" s="1">
        <v>11</v>
      </c>
      <c r="G5870" s="1" t="str">
        <f t="shared" si="221"/>
        <v>11/150</v>
      </c>
      <c r="H5870" s="1">
        <v>2000</v>
      </c>
      <c r="I5870" s="1">
        <v>92</v>
      </c>
      <c r="J5870" s="1">
        <v>80</v>
      </c>
      <c r="K5870" s="1" t="s">
        <v>2006</v>
      </c>
      <c r="L5870" s="1" t="s">
        <v>4669</v>
      </c>
      <c r="M5870" s="1">
        <v>2013</v>
      </c>
      <c r="N5870" s="1">
        <v>48.423037460361002</v>
      </c>
      <c r="O5870" s="1">
        <v>-67.716149622679495</v>
      </c>
      <c r="Q5870" s="1" t="s">
        <v>6869</v>
      </c>
      <c r="R5870" s="1" t="s">
        <v>22</v>
      </c>
    </row>
    <row r="5871" spans="1:18" x14ac:dyDescent="0.3">
      <c r="A5871" s="1" t="s">
        <v>5978</v>
      </c>
      <c r="B5871" s="1" t="s">
        <v>8398</v>
      </c>
      <c r="C5871" s="1" t="s">
        <v>6867</v>
      </c>
      <c r="D5871" s="1">
        <v>300</v>
      </c>
      <c r="E5871" s="1" t="s">
        <v>6881</v>
      </c>
      <c r="F5871" s="1">
        <v>12</v>
      </c>
      <c r="G5871" s="1" t="str">
        <f t="shared" si="221"/>
        <v>12/150</v>
      </c>
      <c r="H5871" s="1">
        <v>2000</v>
      </c>
      <c r="I5871" s="1">
        <v>92</v>
      </c>
      <c r="J5871" s="1">
        <v>80</v>
      </c>
      <c r="K5871" s="1" t="s">
        <v>2006</v>
      </c>
      <c r="L5871" s="1" t="s">
        <v>4669</v>
      </c>
      <c r="M5871" s="1">
        <v>2013</v>
      </c>
      <c r="N5871" s="1">
        <v>48.426527385678298</v>
      </c>
      <c r="O5871" s="1">
        <v>-67.721518350841293</v>
      </c>
      <c r="Q5871" s="1" t="s">
        <v>6869</v>
      </c>
      <c r="R5871" s="1" t="s">
        <v>22</v>
      </c>
    </row>
    <row r="5872" spans="1:18" x14ac:dyDescent="0.3">
      <c r="A5872" s="1" t="s">
        <v>5978</v>
      </c>
      <c r="B5872" s="1" t="s">
        <v>8398</v>
      </c>
      <c r="C5872" s="1" t="s">
        <v>6867</v>
      </c>
      <c r="D5872" s="1">
        <v>300</v>
      </c>
      <c r="E5872" s="1" t="s">
        <v>6882</v>
      </c>
      <c r="F5872" s="1">
        <v>13</v>
      </c>
      <c r="G5872" s="1" t="str">
        <f t="shared" si="221"/>
        <v>13/150</v>
      </c>
      <c r="H5872" s="1">
        <v>2000</v>
      </c>
      <c r="I5872" s="1">
        <v>92</v>
      </c>
      <c r="J5872" s="1">
        <v>80</v>
      </c>
      <c r="K5872" s="1" t="s">
        <v>2006</v>
      </c>
      <c r="L5872" s="1" t="s">
        <v>4669</v>
      </c>
      <c r="M5872" s="1">
        <v>2013</v>
      </c>
      <c r="N5872" s="1">
        <v>48.426614310804197</v>
      </c>
      <c r="O5872" s="1">
        <v>-67.726666959947806</v>
      </c>
      <c r="Q5872" s="1" t="s">
        <v>6869</v>
      </c>
      <c r="R5872" s="1" t="s">
        <v>22</v>
      </c>
    </row>
    <row r="5873" spans="1:18" x14ac:dyDescent="0.3">
      <c r="A5873" s="1" t="s">
        <v>5978</v>
      </c>
      <c r="B5873" s="1" t="s">
        <v>8398</v>
      </c>
      <c r="C5873" s="1" t="s">
        <v>6867</v>
      </c>
      <c r="D5873" s="1">
        <v>300</v>
      </c>
      <c r="E5873" s="1" t="s">
        <v>6883</v>
      </c>
      <c r="F5873" s="1">
        <v>14</v>
      </c>
      <c r="G5873" s="1" t="str">
        <f t="shared" si="221"/>
        <v>14/150</v>
      </c>
      <c r="H5873" s="1">
        <v>2000</v>
      </c>
      <c r="I5873" s="1">
        <v>82</v>
      </c>
      <c r="J5873" s="1">
        <v>80</v>
      </c>
      <c r="K5873" s="1" t="s">
        <v>2006</v>
      </c>
      <c r="L5873" s="1" t="s">
        <v>6876</v>
      </c>
      <c r="M5873" s="1">
        <v>2013</v>
      </c>
      <c r="N5873" s="1">
        <v>48.445765032934602</v>
      </c>
      <c r="O5873" s="1">
        <v>-67.711982952811198</v>
      </c>
      <c r="Q5873" s="1" t="s">
        <v>6869</v>
      </c>
      <c r="R5873" s="1" t="s">
        <v>22</v>
      </c>
    </row>
    <row r="5874" spans="1:18" x14ac:dyDescent="0.3">
      <c r="A5874" s="1" t="s">
        <v>5978</v>
      </c>
      <c r="B5874" s="1" t="s">
        <v>8398</v>
      </c>
      <c r="C5874" s="1" t="s">
        <v>6867</v>
      </c>
      <c r="D5874" s="1">
        <v>300</v>
      </c>
      <c r="E5874" s="1" t="s">
        <v>6884</v>
      </c>
      <c r="F5874" s="1">
        <v>15</v>
      </c>
      <c r="G5874" s="1" t="str">
        <f t="shared" si="221"/>
        <v>15/150</v>
      </c>
      <c r="H5874" s="1">
        <v>2000</v>
      </c>
      <c r="I5874" s="1">
        <v>82</v>
      </c>
      <c r="J5874" s="1">
        <v>80</v>
      </c>
      <c r="K5874" s="1" t="s">
        <v>2006</v>
      </c>
      <c r="L5874" s="1" t="s">
        <v>6876</v>
      </c>
      <c r="M5874" s="1">
        <v>2013</v>
      </c>
      <c r="N5874" s="1">
        <v>48.448102634614202</v>
      </c>
      <c r="O5874" s="1">
        <v>-67.7092774415392</v>
      </c>
      <c r="Q5874" s="1" t="s">
        <v>6869</v>
      </c>
      <c r="R5874" s="1" t="s">
        <v>22</v>
      </c>
    </row>
    <row r="5875" spans="1:18" x14ac:dyDescent="0.3">
      <c r="A5875" s="1" t="s">
        <v>5978</v>
      </c>
      <c r="B5875" s="1" t="s">
        <v>8398</v>
      </c>
      <c r="C5875" s="1" t="s">
        <v>6867</v>
      </c>
      <c r="D5875" s="1">
        <v>300</v>
      </c>
      <c r="E5875" s="1" t="s">
        <v>6885</v>
      </c>
      <c r="F5875" s="1">
        <v>16</v>
      </c>
      <c r="G5875" s="1" t="str">
        <f t="shared" si="221"/>
        <v>16/150</v>
      </c>
      <c r="H5875" s="1">
        <v>2000</v>
      </c>
      <c r="I5875" s="1">
        <v>82</v>
      </c>
      <c r="J5875" s="1">
        <v>80</v>
      </c>
      <c r="K5875" s="1" t="s">
        <v>2006</v>
      </c>
      <c r="L5875" s="1" t="s">
        <v>6876</v>
      </c>
      <c r="M5875" s="1">
        <v>2013</v>
      </c>
      <c r="N5875" s="1">
        <v>48.449447366743001</v>
      </c>
      <c r="O5875" s="1">
        <v>-67.717647465426595</v>
      </c>
      <c r="Q5875" s="1" t="s">
        <v>6869</v>
      </c>
      <c r="R5875" s="1" t="s">
        <v>22</v>
      </c>
    </row>
    <row r="5876" spans="1:18" x14ac:dyDescent="0.3">
      <c r="A5876" s="1" t="s">
        <v>5978</v>
      </c>
      <c r="B5876" s="1" t="s">
        <v>8398</v>
      </c>
      <c r="C5876" s="1" t="s">
        <v>6867</v>
      </c>
      <c r="D5876" s="1">
        <v>300</v>
      </c>
      <c r="E5876" s="1" t="s">
        <v>6886</v>
      </c>
      <c r="F5876" s="1">
        <v>17</v>
      </c>
      <c r="G5876" s="1" t="str">
        <f t="shared" si="221"/>
        <v>17/150</v>
      </c>
      <c r="H5876" s="1">
        <v>2000</v>
      </c>
      <c r="I5876" s="1">
        <v>82</v>
      </c>
      <c r="J5876" s="1">
        <v>80</v>
      </c>
      <c r="K5876" s="1" t="s">
        <v>2006</v>
      </c>
      <c r="L5876" s="1" t="s">
        <v>6876</v>
      </c>
      <c r="M5876" s="1">
        <v>2013</v>
      </c>
      <c r="N5876" s="1">
        <v>48.446481478834698</v>
      </c>
      <c r="O5876" s="1">
        <v>-67.722274069340102</v>
      </c>
      <c r="Q5876" s="1" t="s">
        <v>6869</v>
      </c>
      <c r="R5876" s="1" t="s">
        <v>22</v>
      </c>
    </row>
    <row r="5877" spans="1:18" x14ac:dyDescent="0.3">
      <c r="A5877" s="1" t="s">
        <v>5978</v>
      </c>
      <c r="B5877" s="1" t="s">
        <v>8398</v>
      </c>
      <c r="C5877" s="1" t="s">
        <v>6867</v>
      </c>
      <c r="D5877" s="1">
        <v>300</v>
      </c>
      <c r="E5877" s="1" t="s">
        <v>6887</v>
      </c>
      <c r="F5877" s="1">
        <v>18</v>
      </c>
      <c r="G5877" s="1" t="str">
        <f t="shared" si="221"/>
        <v>18/150</v>
      </c>
      <c r="H5877" s="1">
        <v>2000</v>
      </c>
      <c r="I5877" s="1">
        <v>82</v>
      </c>
      <c r="J5877" s="1">
        <v>80</v>
      </c>
      <c r="K5877" s="1" t="s">
        <v>2006</v>
      </c>
      <c r="L5877" s="1" t="s">
        <v>6876</v>
      </c>
      <c r="M5877" s="1">
        <v>2013</v>
      </c>
      <c r="N5877" s="1">
        <v>48.452615125619097</v>
      </c>
      <c r="O5877" s="1">
        <v>-67.726486809994498</v>
      </c>
      <c r="Q5877" s="1" t="s">
        <v>6869</v>
      </c>
      <c r="R5877" s="1" t="s">
        <v>22</v>
      </c>
    </row>
    <row r="5878" spans="1:18" x14ac:dyDescent="0.3">
      <c r="A5878" s="1" t="s">
        <v>5978</v>
      </c>
      <c r="B5878" s="1" t="s">
        <v>8398</v>
      </c>
      <c r="C5878" s="1" t="s">
        <v>6867</v>
      </c>
      <c r="D5878" s="1">
        <v>300</v>
      </c>
      <c r="E5878" s="1" t="s">
        <v>6888</v>
      </c>
      <c r="F5878" s="1">
        <v>19</v>
      </c>
      <c r="G5878" s="1" t="str">
        <f t="shared" si="221"/>
        <v>19/150</v>
      </c>
      <c r="H5878" s="1">
        <v>2000</v>
      </c>
      <c r="I5878" s="1">
        <v>82</v>
      </c>
      <c r="J5878" s="1">
        <v>80</v>
      </c>
      <c r="K5878" s="1" t="s">
        <v>2006</v>
      </c>
      <c r="L5878" s="1" t="s">
        <v>6876</v>
      </c>
      <c r="M5878" s="1">
        <v>2013</v>
      </c>
      <c r="N5878" s="1">
        <v>48.4498809720222</v>
      </c>
      <c r="O5878" s="1">
        <v>-67.727838175117597</v>
      </c>
      <c r="Q5878" s="1" t="s">
        <v>6869</v>
      </c>
      <c r="R5878" s="1" t="s">
        <v>22</v>
      </c>
    </row>
    <row r="5879" spans="1:18" x14ac:dyDescent="0.3">
      <c r="A5879" s="1" t="s">
        <v>5978</v>
      </c>
      <c r="B5879" s="1" t="s">
        <v>8398</v>
      </c>
      <c r="C5879" s="1" t="s">
        <v>6867</v>
      </c>
      <c r="D5879" s="1">
        <v>300</v>
      </c>
      <c r="E5879" s="1" t="s">
        <v>6889</v>
      </c>
      <c r="F5879" s="1">
        <v>20</v>
      </c>
      <c r="G5879" s="1" t="str">
        <f t="shared" si="221"/>
        <v>20/150</v>
      </c>
      <c r="H5879" s="1">
        <v>2000</v>
      </c>
      <c r="I5879" s="1">
        <v>82</v>
      </c>
      <c r="J5879" s="1">
        <v>80</v>
      </c>
      <c r="K5879" s="1" t="s">
        <v>2006</v>
      </c>
      <c r="L5879" s="1" t="s">
        <v>6876</v>
      </c>
      <c r="M5879" s="1">
        <v>2013</v>
      </c>
      <c r="N5879" s="1">
        <v>48.446475725118098</v>
      </c>
      <c r="O5879" s="1">
        <v>-67.730501534599796</v>
      </c>
      <c r="Q5879" s="1" t="s">
        <v>6869</v>
      </c>
      <c r="R5879" s="1" t="s">
        <v>22</v>
      </c>
    </row>
    <row r="5880" spans="1:18" x14ac:dyDescent="0.3">
      <c r="A5880" s="1" t="s">
        <v>5978</v>
      </c>
      <c r="B5880" s="1" t="s">
        <v>8398</v>
      </c>
      <c r="C5880" s="1" t="s">
        <v>6867</v>
      </c>
      <c r="D5880" s="1">
        <v>300</v>
      </c>
      <c r="E5880" s="1" t="s">
        <v>6890</v>
      </c>
      <c r="F5880" s="1">
        <v>21</v>
      </c>
      <c r="G5880" s="1" t="str">
        <f t="shared" si="221"/>
        <v>21/150</v>
      </c>
      <c r="H5880" s="1">
        <v>2000</v>
      </c>
      <c r="I5880" s="1">
        <v>82</v>
      </c>
      <c r="J5880" s="1">
        <v>80</v>
      </c>
      <c r="K5880" s="1" t="s">
        <v>2006</v>
      </c>
      <c r="L5880" s="1" t="s">
        <v>6876</v>
      </c>
      <c r="M5880" s="1">
        <v>2013</v>
      </c>
      <c r="N5880" s="1">
        <v>48.452193633680103</v>
      </c>
      <c r="O5880" s="1">
        <v>-67.738003005933507</v>
      </c>
      <c r="Q5880" s="1" t="s">
        <v>6869</v>
      </c>
      <c r="R5880" s="1" t="s">
        <v>22</v>
      </c>
    </row>
    <row r="5881" spans="1:18" x14ac:dyDescent="0.3">
      <c r="A5881" s="1" t="s">
        <v>5978</v>
      </c>
      <c r="B5881" s="1" t="s">
        <v>8398</v>
      </c>
      <c r="C5881" s="1" t="s">
        <v>6867</v>
      </c>
      <c r="D5881" s="1">
        <v>300</v>
      </c>
      <c r="E5881" s="1" t="s">
        <v>6891</v>
      </c>
      <c r="F5881" s="1">
        <v>22</v>
      </c>
      <c r="G5881" s="1" t="str">
        <f t="shared" si="221"/>
        <v>22/150</v>
      </c>
      <c r="H5881" s="1">
        <v>2000</v>
      </c>
      <c r="I5881" s="1">
        <v>82</v>
      </c>
      <c r="J5881" s="1">
        <v>80</v>
      </c>
      <c r="K5881" s="1" t="s">
        <v>2006</v>
      </c>
      <c r="L5881" s="1" t="s">
        <v>6876</v>
      </c>
      <c r="M5881" s="1">
        <v>2013</v>
      </c>
      <c r="N5881" s="1">
        <v>48.449062011333702</v>
      </c>
      <c r="O5881" s="1">
        <v>-67.741313030069904</v>
      </c>
      <c r="Q5881" s="1" t="s">
        <v>6869</v>
      </c>
      <c r="R5881" s="1" t="s">
        <v>22</v>
      </c>
    </row>
    <row r="5882" spans="1:18" x14ac:dyDescent="0.3">
      <c r="A5882" s="1" t="s">
        <v>5978</v>
      </c>
      <c r="B5882" s="1" t="s">
        <v>8398</v>
      </c>
      <c r="C5882" s="1" t="s">
        <v>6867</v>
      </c>
      <c r="D5882" s="1">
        <v>300</v>
      </c>
      <c r="E5882" s="1" t="s">
        <v>6892</v>
      </c>
      <c r="F5882" s="1">
        <v>23</v>
      </c>
      <c r="G5882" s="1" t="str">
        <f t="shared" si="221"/>
        <v>23/150</v>
      </c>
      <c r="H5882" s="1">
        <v>2000</v>
      </c>
      <c r="I5882" s="1">
        <v>82</v>
      </c>
      <c r="J5882" s="1">
        <v>80</v>
      </c>
      <c r="K5882" s="1" t="s">
        <v>2006</v>
      </c>
      <c r="L5882" s="1" t="s">
        <v>6876</v>
      </c>
      <c r="M5882" s="1">
        <v>2013</v>
      </c>
      <c r="N5882" s="1">
        <v>48.4463590371221</v>
      </c>
      <c r="O5882" s="1">
        <v>-67.738784010240394</v>
      </c>
      <c r="Q5882" s="1" t="s">
        <v>6869</v>
      </c>
      <c r="R5882" s="1" t="s">
        <v>22</v>
      </c>
    </row>
    <row r="5883" spans="1:18" x14ac:dyDescent="0.3">
      <c r="A5883" s="1" t="s">
        <v>5978</v>
      </c>
      <c r="B5883" s="1" t="s">
        <v>8398</v>
      </c>
      <c r="C5883" s="1" t="s">
        <v>6867</v>
      </c>
      <c r="D5883" s="1">
        <v>300</v>
      </c>
      <c r="E5883" s="1" t="s">
        <v>6893</v>
      </c>
      <c r="F5883" s="1">
        <v>24</v>
      </c>
      <c r="G5883" s="1" t="str">
        <f t="shared" si="221"/>
        <v>24/150</v>
      </c>
      <c r="H5883" s="1">
        <v>2000</v>
      </c>
      <c r="I5883" s="1">
        <v>82</v>
      </c>
      <c r="J5883" s="1">
        <v>80</v>
      </c>
      <c r="K5883" s="1" t="s">
        <v>2006</v>
      </c>
      <c r="L5883" s="1" t="s">
        <v>6876</v>
      </c>
      <c r="M5883" s="1">
        <v>2013</v>
      </c>
      <c r="N5883" s="1">
        <v>48.4436703323464</v>
      </c>
      <c r="O5883" s="1">
        <v>-67.740324268996602</v>
      </c>
      <c r="Q5883" s="1" t="s">
        <v>6869</v>
      </c>
      <c r="R5883" s="1" t="s">
        <v>22</v>
      </c>
    </row>
    <row r="5884" spans="1:18" x14ac:dyDescent="0.3">
      <c r="A5884" s="1" t="s">
        <v>5978</v>
      </c>
      <c r="B5884" s="1" t="s">
        <v>8398</v>
      </c>
      <c r="C5884" s="1" t="s">
        <v>6867</v>
      </c>
      <c r="D5884" s="1">
        <v>300</v>
      </c>
      <c r="E5884" s="1" t="s">
        <v>6894</v>
      </c>
      <c r="F5884" s="1">
        <v>25</v>
      </c>
      <c r="G5884" s="1" t="str">
        <f t="shared" si="221"/>
        <v>25/150</v>
      </c>
      <c r="H5884" s="1">
        <v>2000</v>
      </c>
      <c r="I5884" s="1">
        <v>82</v>
      </c>
      <c r="J5884" s="1">
        <v>80</v>
      </c>
      <c r="K5884" s="1" t="s">
        <v>2006</v>
      </c>
      <c r="L5884" s="1" t="s">
        <v>6876</v>
      </c>
      <c r="M5884" s="1">
        <v>2013</v>
      </c>
      <c r="N5884" s="1">
        <v>48.4436080711233</v>
      </c>
      <c r="O5884" s="1">
        <v>-67.7487984085883</v>
      </c>
      <c r="Q5884" s="1" t="s">
        <v>6869</v>
      </c>
      <c r="R5884" s="1" t="s">
        <v>22</v>
      </c>
    </row>
    <row r="5885" spans="1:18" x14ac:dyDescent="0.3">
      <c r="A5885" s="1" t="s">
        <v>5978</v>
      </c>
      <c r="B5885" s="1" t="s">
        <v>8398</v>
      </c>
      <c r="C5885" s="1" t="s">
        <v>6867</v>
      </c>
      <c r="D5885" s="1">
        <v>300</v>
      </c>
      <c r="E5885" s="1" t="s">
        <v>6895</v>
      </c>
      <c r="F5885" s="1">
        <v>26</v>
      </c>
      <c r="G5885" s="1" t="str">
        <f t="shared" si="221"/>
        <v>26/150</v>
      </c>
      <c r="H5885" s="1">
        <v>2000</v>
      </c>
      <c r="I5885" s="1">
        <v>82</v>
      </c>
      <c r="J5885" s="1">
        <v>80</v>
      </c>
      <c r="K5885" s="1" t="s">
        <v>2006</v>
      </c>
      <c r="L5885" s="1" t="s">
        <v>6876</v>
      </c>
      <c r="M5885" s="1">
        <v>2013</v>
      </c>
      <c r="N5885" s="1">
        <v>48.439275329171601</v>
      </c>
      <c r="O5885" s="1">
        <v>-67.730760680713601</v>
      </c>
      <c r="Q5885" s="1" t="s">
        <v>6869</v>
      </c>
      <c r="R5885" s="1" t="s">
        <v>22</v>
      </c>
    </row>
    <row r="5886" spans="1:18" x14ac:dyDescent="0.3">
      <c r="A5886" s="1" t="s">
        <v>5978</v>
      </c>
      <c r="B5886" s="1" t="s">
        <v>8398</v>
      </c>
      <c r="C5886" s="1" t="s">
        <v>6867</v>
      </c>
      <c r="D5886" s="1">
        <v>300</v>
      </c>
      <c r="E5886" s="1" t="s">
        <v>6896</v>
      </c>
      <c r="F5886" s="1">
        <v>27</v>
      </c>
      <c r="G5886" s="1" t="str">
        <f t="shared" si="221"/>
        <v>27/150</v>
      </c>
      <c r="H5886" s="1">
        <v>2000</v>
      </c>
      <c r="I5886" s="1">
        <v>82</v>
      </c>
      <c r="J5886" s="1">
        <v>80</v>
      </c>
      <c r="K5886" s="1" t="s">
        <v>2006</v>
      </c>
      <c r="L5886" s="1" t="s">
        <v>6876</v>
      </c>
      <c r="M5886" s="1">
        <v>2013</v>
      </c>
      <c r="N5886" s="1">
        <v>48.4356870844951</v>
      </c>
      <c r="O5886" s="1">
        <v>-67.732824815488996</v>
      </c>
      <c r="Q5886" s="1" t="s">
        <v>6869</v>
      </c>
      <c r="R5886" s="1" t="s">
        <v>22</v>
      </c>
    </row>
    <row r="5887" spans="1:18" x14ac:dyDescent="0.3">
      <c r="A5887" s="1" t="s">
        <v>5978</v>
      </c>
      <c r="B5887" s="1" t="s">
        <v>8398</v>
      </c>
      <c r="C5887" s="1" t="s">
        <v>6867</v>
      </c>
      <c r="D5887" s="1">
        <v>300</v>
      </c>
      <c r="E5887" s="1" t="s">
        <v>6897</v>
      </c>
      <c r="F5887" s="1">
        <v>28</v>
      </c>
      <c r="G5887" s="1" t="str">
        <f t="shared" si="221"/>
        <v>28/150</v>
      </c>
      <c r="H5887" s="1">
        <v>2000</v>
      </c>
      <c r="I5887" s="1">
        <v>82</v>
      </c>
      <c r="J5887" s="1">
        <v>80</v>
      </c>
      <c r="K5887" s="1" t="s">
        <v>2006</v>
      </c>
      <c r="L5887" s="1" t="s">
        <v>6876</v>
      </c>
      <c r="M5887" s="1">
        <v>2013</v>
      </c>
      <c r="N5887" s="1">
        <v>48.432484774953203</v>
      </c>
      <c r="O5887" s="1">
        <v>-67.730787371679796</v>
      </c>
      <c r="Q5887" s="1" t="s">
        <v>6869</v>
      </c>
      <c r="R5887" s="1" t="s">
        <v>22</v>
      </c>
    </row>
    <row r="5888" spans="1:18" x14ac:dyDescent="0.3">
      <c r="A5888" s="1" t="s">
        <v>5978</v>
      </c>
      <c r="B5888" s="1" t="s">
        <v>8398</v>
      </c>
      <c r="C5888" s="1" t="s">
        <v>6867</v>
      </c>
      <c r="D5888" s="1">
        <v>300</v>
      </c>
      <c r="E5888" s="1" t="s">
        <v>6898</v>
      </c>
      <c r="F5888" s="1">
        <v>29</v>
      </c>
      <c r="G5888" s="1" t="str">
        <f t="shared" si="221"/>
        <v>29/150</v>
      </c>
      <c r="H5888" s="1">
        <v>2000</v>
      </c>
      <c r="I5888" s="1">
        <v>82</v>
      </c>
      <c r="J5888" s="1">
        <v>80</v>
      </c>
      <c r="K5888" s="1" t="s">
        <v>2006</v>
      </c>
      <c r="L5888" s="1" t="s">
        <v>6876</v>
      </c>
      <c r="M5888" s="1">
        <v>2013</v>
      </c>
      <c r="N5888" s="1">
        <v>48.428625400561003</v>
      </c>
      <c r="O5888" s="1">
        <v>-67.743751816039307</v>
      </c>
      <c r="Q5888" s="1" t="s">
        <v>6869</v>
      </c>
      <c r="R5888" s="1" t="s">
        <v>22</v>
      </c>
    </row>
    <row r="5889" spans="1:18" x14ac:dyDescent="0.3">
      <c r="A5889" s="1" t="s">
        <v>5978</v>
      </c>
      <c r="B5889" s="1" t="s">
        <v>8398</v>
      </c>
      <c r="C5889" s="1" t="s">
        <v>6867</v>
      </c>
      <c r="D5889" s="1">
        <v>300</v>
      </c>
      <c r="E5889" s="1" t="s">
        <v>6899</v>
      </c>
      <c r="F5889" s="1">
        <v>30</v>
      </c>
      <c r="G5889" s="1" t="str">
        <f t="shared" si="221"/>
        <v>30/150</v>
      </c>
      <c r="H5889" s="1">
        <v>2000</v>
      </c>
      <c r="I5889" s="1">
        <v>92</v>
      </c>
      <c r="J5889" s="1">
        <v>80</v>
      </c>
      <c r="K5889" s="1" t="s">
        <v>2006</v>
      </c>
      <c r="L5889" s="1" t="s">
        <v>4669</v>
      </c>
      <c r="M5889" s="1">
        <v>2013</v>
      </c>
      <c r="N5889" s="1">
        <v>48.424934104804102</v>
      </c>
      <c r="O5889" s="1">
        <v>-67.740455955071596</v>
      </c>
      <c r="Q5889" s="1" t="s">
        <v>6869</v>
      </c>
      <c r="R5889" s="1" t="s">
        <v>22</v>
      </c>
    </row>
    <row r="5890" spans="1:18" x14ac:dyDescent="0.3">
      <c r="A5890" s="1" t="s">
        <v>5978</v>
      </c>
      <c r="B5890" s="1" t="s">
        <v>8398</v>
      </c>
      <c r="C5890" s="1" t="s">
        <v>6867</v>
      </c>
      <c r="D5890" s="1">
        <v>300</v>
      </c>
      <c r="E5890" s="1" t="s">
        <v>6900</v>
      </c>
      <c r="F5890" s="1">
        <v>31</v>
      </c>
      <c r="G5890" s="1" t="str">
        <f t="shared" si="221"/>
        <v>31/150</v>
      </c>
      <c r="H5890" s="1">
        <v>2000</v>
      </c>
      <c r="I5890" s="1">
        <v>92</v>
      </c>
      <c r="J5890" s="1">
        <v>80</v>
      </c>
      <c r="K5890" s="1" t="s">
        <v>2006</v>
      </c>
      <c r="L5890" s="1" t="s">
        <v>4669</v>
      </c>
      <c r="M5890" s="1">
        <v>2013</v>
      </c>
      <c r="N5890" s="1">
        <v>48.420970534842901</v>
      </c>
      <c r="O5890" s="1">
        <v>-67.735616375644199</v>
      </c>
      <c r="Q5890" s="1" t="s">
        <v>6869</v>
      </c>
      <c r="R5890" s="1" t="s">
        <v>22</v>
      </c>
    </row>
    <row r="5891" spans="1:18" x14ac:dyDescent="0.3">
      <c r="A5891" s="1" t="s">
        <v>5978</v>
      </c>
      <c r="B5891" s="1" t="s">
        <v>8398</v>
      </c>
      <c r="C5891" s="1" t="s">
        <v>6867</v>
      </c>
      <c r="D5891" s="1">
        <v>300</v>
      </c>
      <c r="E5891" s="1" t="s">
        <v>6901</v>
      </c>
      <c r="F5891" s="1">
        <v>32</v>
      </c>
      <c r="G5891" s="1" t="str">
        <f t="shared" si="221"/>
        <v>32/150</v>
      </c>
      <c r="H5891" s="1">
        <v>2000</v>
      </c>
      <c r="I5891" s="1">
        <v>92</v>
      </c>
      <c r="J5891" s="1">
        <v>80</v>
      </c>
      <c r="K5891" s="1" t="s">
        <v>2006</v>
      </c>
      <c r="L5891" s="1" t="s">
        <v>4669</v>
      </c>
      <c r="M5891" s="1">
        <v>2013</v>
      </c>
      <c r="N5891" s="1">
        <v>48.417440781428503</v>
      </c>
      <c r="O5891" s="1">
        <v>-67.735306654352598</v>
      </c>
      <c r="Q5891" s="1" t="s">
        <v>6869</v>
      </c>
      <c r="R5891" s="1" t="s">
        <v>22</v>
      </c>
    </row>
    <row r="5892" spans="1:18" x14ac:dyDescent="0.3">
      <c r="A5892" s="1" t="s">
        <v>5978</v>
      </c>
      <c r="B5892" s="1" t="s">
        <v>8398</v>
      </c>
      <c r="C5892" s="1" t="s">
        <v>6867</v>
      </c>
      <c r="D5892" s="1">
        <v>300</v>
      </c>
      <c r="E5892" s="1" t="s">
        <v>6902</v>
      </c>
      <c r="F5892" s="1">
        <v>33</v>
      </c>
      <c r="G5892" s="1" t="str">
        <f t="shared" ref="G5892:G5923" si="222">F5892&amp;"/"&amp;150</f>
        <v>33/150</v>
      </c>
      <c r="H5892" s="1">
        <v>2000</v>
      </c>
      <c r="I5892" s="1">
        <v>92</v>
      </c>
      <c r="J5892" s="1">
        <v>80</v>
      </c>
      <c r="K5892" s="1" t="s">
        <v>2006</v>
      </c>
      <c r="L5892" s="1" t="s">
        <v>4669</v>
      </c>
      <c r="M5892" s="1">
        <v>2013</v>
      </c>
      <c r="N5892" s="1">
        <v>48.413938430359998</v>
      </c>
      <c r="O5892" s="1">
        <v>-67.734763487946196</v>
      </c>
      <c r="Q5892" s="1" t="s">
        <v>6869</v>
      </c>
      <c r="R5892" s="1" t="s">
        <v>22</v>
      </c>
    </row>
    <row r="5893" spans="1:18" x14ac:dyDescent="0.3">
      <c r="A5893" s="1" t="s">
        <v>5978</v>
      </c>
      <c r="B5893" s="1" t="s">
        <v>8398</v>
      </c>
      <c r="C5893" s="1" t="s">
        <v>6867</v>
      </c>
      <c r="D5893" s="1">
        <v>300</v>
      </c>
      <c r="E5893" s="1" t="s">
        <v>6903</v>
      </c>
      <c r="F5893" s="1">
        <v>34</v>
      </c>
      <c r="G5893" s="1" t="str">
        <f t="shared" si="222"/>
        <v>34/150</v>
      </c>
      <c r="H5893" s="1">
        <v>2000</v>
      </c>
      <c r="I5893" s="1">
        <v>92</v>
      </c>
      <c r="J5893" s="1">
        <v>80</v>
      </c>
      <c r="K5893" s="1" t="s">
        <v>2006</v>
      </c>
      <c r="L5893" s="1" t="s">
        <v>4669</v>
      </c>
      <c r="M5893" s="1">
        <v>2013</v>
      </c>
      <c r="N5893" s="1">
        <v>48.410995721091297</v>
      </c>
      <c r="O5893" s="1">
        <v>-67.733861047946704</v>
      </c>
      <c r="Q5893" s="1" t="s">
        <v>6869</v>
      </c>
      <c r="R5893" s="1" t="s">
        <v>22</v>
      </c>
    </row>
    <row r="5894" spans="1:18" x14ac:dyDescent="0.3">
      <c r="A5894" s="1" t="s">
        <v>5978</v>
      </c>
      <c r="B5894" s="1" t="s">
        <v>8398</v>
      </c>
      <c r="C5894" s="1" t="s">
        <v>6867</v>
      </c>
      <c r="D5894" s="1">
        <v>300</v>
      </c>
      <c r="E5894" s="1" t="s">
        <v>6904</v>
      </c>
      <c r="F5894" s="1">
        <v>35</v>
      </c>
      <c r="G5894" s="1" t="str">
        <f t="shared" si="222"/>
        <v>35/150</v>
      </c>
      <c r="H5894" s="1">
        <v>2000</v>
      </c>
      <c r="I5894" s="1">
        <v>82</v>
      </c>
      <c r="J5894" s="1">
        <v>80</v>
      </c>
      <c r="K5894" s="1" t="s">
        <v>2006</v>
      </c>
      <c r="L5894" s="1" t="s">
        <v>6876</v>
      </c>
      <c r="M5894" s="1">
        <v>2013</v>
      </c>
      <c r="N5894" s="1">
        <v>48.437103966952201</v>
      </c>
      <c r="O5894" s="1">
        <v>-67.751028533919694</v>
      </c>
      <c r="Q5894" s="1" t="s">
        <v>6869</v>
      </c>
      <c r="R5894" s="1" t="s">
        <v>22</v>
      </c>
    </row>
    <row r="5895" spans="1:18" x14ac:dyDescent="0.3">
      <c r="A5895" s="1" t="s">
        <v>5978</v>
      </c>
      <c r="B5895" s="1" t="s">
        <v>8398</v>
      </c>
      <c r="C5895" s="1" t="s">
        <v>6867</v>
      </c>
      <c r="D5895" s="1">
        <v>300</v>
      </c>
      <c r="E5895" s="1" t="s">
        <v>6905</v>
      </c>
      <c r="F5895" s="1">
        <v>36</v>
      </c>
      <c r="G5895" s="1" t="str">
        <f t="shared" si="222"/>
        <v>36/150</v>
      </c>
      <c r="H5895" s="1">
        <v>2000</v>
      </c>
      <c r="I5895" s="1">
        <v>82</v>
      </c>
      <c r="J5895" s="1">
        <v>80</v>
      </c>
      <c r="K5895" s="1" t="s">
        <v>2006</v>
      </c>
      <c r="L5895" s="1" t="s">
        <v>6876</v>
      </c>
      <c r="M5895" s="1">
        <v>2013</v>
      </c>
      <c r="N5895" s="1">
        <v>48.434797817412502</v>
      </c>
      <c r="O5895" s="1">
        <v>-67.752063095318604</v>
      </c>
      <c r="Q5895" s="1" t="s">
        <v>6869</v>
      </c>
      <c r="R5895" s="1" t="s">
        <v>22</v>
      </c>
    </row>
    <row r="5896" spans="1:18" x14ac:dyDescent="0.3">
      <c r="A5896" s="1" t="s">
        <v>5978</v>
      </c>
      <c r="B5896" s="1" t="s">
        <v>8398</v>
      </c>
      <c r="C5896" s="1" t="s">
        <v>6867</v>
      </c>
      <c r="D5896" s="1">
        <v>300</v>
      </c>
      <c r="E5896" s="1" t="s">
        <v>6906</v>
      </c>
      <c r="F5896" s="1">
        <v>37</v>
      </c>
      <c r="G5896" s="1" t="str">
        <f t="shared" si="222"/>
        <v>37/150</v>
      </c>
      <c r="H5896" s="1">
        <v>2000</v>
      </c>
      <c r="I5896" s="1">
        <v>82</v>
      </c>
      <c r="J5896" s="1">
        <v>80</v>
      </c>
      <c r="K5896" s="1" t="s">
        <v>2006</v>
      </c>
      <c r="L5896" s="1" t="s">
        <v>6876</v>
      </c>
      <c r="M5896" s="1">
        <v>2013</v>
      </c>
      <c r="N5896" s="1">
        <v>48.445250514819897</v>
      </c>
      <c r="O5896" s="1">
        <v>-67.7623807787906</v>
      </c>
      <c r="Q5896" s="1" t="s">
        <v>6869</v>
      </c>
      <c r="R5896" s="1" t="s">
        <v>22</v>
      </c>
    </row>
    <row r="5897" spans="1:18" x14ac:dyDescent="0.3">
      <c r="A5897" s="1" t="s">
        <v>5978</v>
      </c>
      <c r="B5897" s="1" t="s">
        <v>8398</v>
      </c>
      <c r="C5897" s="1" t="s">
        <v>6867</v>
      </c>
      <c r="D5897" s="1">
        <v>300</v>
      </c>
      <c r="E5897" s="1" t="s">
        <v>6907</v>
      </c>
      <c r="F5897" s="1">
        <v>38</v>
      </c>
      <c r="G5897" s="1" t="str">
        <f t="shared" si="222"/>
        <v>38/150</v>
      </c>
      <c r="H5897" s="1">
        <v>2000</v>
      </c>
      <c r="I5897" s="1">
        <v>82</v>
      </c>
      <c r="J5897" s="1">
        <v>80</v>
      </c>
      <c r="K5897" s="1" t="s">
        <v>2006</v>
      </c>
      <c r="L5897" s="1" t="s">
        <v>6876</v>
      </c>
      <c r="M5897" s="1">
        <v>2013</v>
      </c>
      <c r="N5897" s="1">
        <v>48.442341413356999</v>
      </c>
      <c r="O5897" s="1">
        <v>-67.763988231094501</v>
      </c>
      <c r="Q5897" s="1" t="s">
        <v>6869</v>
      </c>
      <c r="R5897" s="1" t="s">
        <v>22</v>
      </c>
    </row>
    <row r="5898" spans="1:18" x14ac:dyDescent="0.3">
      <c r="A5898" s="1" t="s">
        <v>5978</v>
      </c>
      <c r="B5898" s="1" t="s">
        <v>8398</v>
      </c>
      <c r="C5898" s="1" t="s">
        <v>6867</v>
      </c>
      <c r="D5898" s="1">
        <v>300</v>
      </c>
      <c r="E5898" s="1" t="s">
        <v>6908</v>
      </c>
      <c r="F5898" s="1">
        <v>39</v>
      </c>
      <c r="G5898" s="1" t="str">
        <f t="shared" si="222"/>
        <v>39/150</v>
      </c>
      <c r="H5898" s="1">
        <v>2000</v>
      </c>
      <c r="I5898" s="1">
        <v>82</v>
      </c>
      <c r="J5898" s="1">
        <v>80</v>
      </c>
      <c r="K5898" s="1" t="s">
        <v>2006</v>
      </c>
      <c r="L5898" s="1" t="s">
        <v>6876</v>
      </c>
      <c r="M5898" s="1">
        <v>2013</v>
      </c>
      <c r="N5898" s="1">
        <v>48.439580873598999</v>
      </c>
      <c r="O5898" s="1">
        <v>-67.763872584922595</v>
      </c>
      <c r="Q5898" s="1" t="s">
        <v>6869</v>
      </c>
      <c r="R5898" s="1" t="s">
        <v>22</v>
      </c>
    </row>
    <row r="5899" spans="1:18" x14ac:dyDescent="0.3">
      <c r="A5899" s="1" t="s">
        <v>5978</v>
      </c>
      <c r="B5899" s="1" t="s">
        <v>8398</v>
      </c>
      <c r="C5899" s="1" t="s">
        <v>6867</v>
      </c>
      <c r="D5899" s="1">
        <v>300</v>
      </c>
      <c r="E5899" s="1" t="s">
        <v>6909</v>
      </c>
      <c r="F5899" s="1">
        <v>40</v>
      </c>
      <c r="G5899" s="1" t="str">
        <f t="shared" si="222"/>
        <v>40/150</v>
      </c>
      <c r="H5899" s="1">
        <v>2000</v>
      </c>
      <c r="I5899" s="1">
        <v>82</v>
      </c>
      <c r="J5899" s="1">
        <v>80</v>
      </c>
      <c r="K5899" s="1" t="s">
        <v>2006</v>
      </c>
      <c r="L5899" s="1" t="s">
        <v>6876</v>
      </c>
      <c r="M5899" s="1">
        <v>2013</v>
      </c>
      <c r="N5899" s="1">
        <v>48.436846967222898</v>
      </c>
      <c r="O5899" s="1">
        <v>-67.766610372794901</v>
      </c>
      <c r="Q5899" s="1" t="s">
        <v>6869</v>
      </c>
      <c r="R5899" s="1" t="s">
        <v>22</v>
      </c>
    </row>
    <row r="5900" spans="1:18" x14ac:dyDescent="0.3">
      <c r="A5900" s="1" t="s">
        <v>5978</v>
      </c>
      <c r="B5900" s="1" t="s">
        <v>8398</v>
      </c>
      <c r="C5900" s="1" t="s">
        <v>6867</v>
      </c>
      <c r="D5900" s="1">
        <v>300</v>
      </c>
      <c r="E5900" s="1" t="s">
        <v>6910</v>
      </c>
      <c r="F5900" s="1">
        <v>41</v>
      </c>
      <c r="G5900" s="1" t="str">
        <f t="shared" si="222"/>
        <v>41/150</v>
      </c>
      <c r="H5900" s="1">
        <v>2000</v>
      </c>
      <c r="I5900" s="1">
        <v>82</v>
      </c>
      <c r="J5900" s="1">
        <v>80</v>
      </c>
      <c r="K5900" s="1" t="s">
        <v>2006</v>
      </c>
      <c r="L5900" s="1" t="s">
        <v>6876</v>
      </c>
      <c r="M5900" s="1">
        <v>2013</v>
      </c>
      <c r="N5900" s="1">
        <v>48.415692531255701</v>
      </c>
      <c r="O5900" s="1">
        <v>-67.754458422545099</v>
      </c>
      <c r="Q5900" s="1" t="s">
        <v>6869</v>
      </c>
      <c r="R5900" s="1" t="s">
        <v>22</v>
      </c>
    </row>
    <row r="5901" spans="1:18" x14ac:dyDescent="0.3">
      <c r="A5901" s="1" t="s">
        <v>5978</v>
      </c>
      <c r="B5901" s="1" t="s">
        <v>8398</v>
      </c>
      <c r="C5901" s="1" t="s">
        <v>6867</v>
      </c>
      <c r="D5901" s="1">
        <v>300</v>
      </c>
      <c r="E5901" s="1" t="s">
        <v>6911</v>
      </c>
      <c r="F5901" s="1">
        <v>42</v>
      </c>
      <c r="G5901" s="1" t="str">
        <f t="shared" si="222"/>
        <v>42/150</v>
      </c>
      <c r="H5901" s="1">
        <v>2000</v>
      </c>
      <c r="I5901" s="1">
        <v>82</v>
      </c>
      <c r="J5901" s="1">
        <v>80</v>
      </c>
      <c r="K5901" s="1" t="s">
        <v>2006</v>
      </c>
      <c r="L5901" s="1" t="s">
        <v>6876</v>
      </c>
      <c r="M5901" s="1">
        <v>2013</v>
      </c>
      <c r="N5901" s="1">
        <v>48.418621156927998</v>
      </c>
      <c r="O5901" s="1">
        <v>-67.758571524886904</v>
      </c>
      <c r="Q5901" s="1" t="s">
        <v>6869</v>
      </c>
      <c r="R5901" s="1" t="s">
        <v>22</v>
      </c>
    </row>
    <row r="5902" spans="1:18" x14ac:dyDescent="0.3">
      <c r="A5902" s="1" t="s">
        <v>5978</v>
      </c>
      <c r="B5902" s="1" t="s">
        <v>8398</v>
      </c>
      <c r="C5902" s="1" t="s">
        <v>6867</v>
      </c>
      <c r="D5902" s="1">
        <v>300</v>
      </c>
      <c r="E5902" s="1" t="s">
        <v>6912</v>
      </c>
      <c r="F5902" s="1">
        <v>43</v>
      </c>
      <c r="G5902" s="1" t="str">
        <f t="shared" si="222"/>
        <v>43/150</v>
      </c>
      <c r="H5902" s="1">
        <v>2000</v>
      </c>
      <c r="I5902" s="1">
        <v>82</v>
      </c>
      <c r="J5902" s="1">
        <v>80</v>
      </c>
      <c r="K5902" s="1" t="s">
        <v>2006</v>
      </c>
      <c r="L5902" s="1" t="s">
        <v>6876</v>
      </c>
      <c r="M5902" s="1">
        <v>2013</v>
      </c>
      <c r="N5902" s="1">
        <v>48.419537865564202</v>
      </c>
      <c r="O5902" s="1">
        <v>-67.767312912141307</v>
      </c>
      <c r="Q5902" s="1" t="s">
        <v>6869</v>
      </c>
      <c r="R5902" s="1" t="s">
        <v>22</v>
      </c>
    </row>
    <row r="5903" spans="1:18" x14ac:dyDescent="0.3">
      <c r="A5903" s="1" t="s">
        <v>5978</v>
      </c>
      <c r="B5903" s="1" t="s">
        <v>8398</v>
      </c>
      <c r="C5903" s="1" t="s">
        <v>6867</v>
      </c>
      <c r="D5903" s="1">
        <v>300</v>
      </c>
      <c r="E5903" s="1" t="s">
        <v>6913</v>
      </c>
      <c r="F5903" s="1">
        <v>44</v>
      </c>
      <c r="G5903" s="1" t="str">
        <f t="shared" si="222"/>
        <v>44/150</v>
      </c>
      <c r="H5903" s="1">
        <v>2000</v>
      </c>
      <c r="I5903" s="1">
        <v>82</v>
      </c>
      <c r="J5903" s="1">
        <v>80</v>
      </c>
      <c r="K5903" s="1" t="s">
        <v>2006</v>
      </c>
      <c r="L5903" s="1" t="s">
        <v>6876</v>
      </c>
      <c r="M5903" s="1">
        <v>2013</v>
      </c>
      <c r="N5903" s="1">
        <v>48.416974834183897</v>
      </c>
      <c r="O5903" s="1">
        <v>-67.767312205132399</v>
      </c>
      <c r="Q5903" s="1" t="s">
        <v>6869</v>
      </c>
      <c r="R5903" s="1" t="s">
        <v>22</v>
      </c>
    </row>
    <row r="5904" spans="1:18" x14ac:dyDescent="0.3">
      <c r="A5904" s="1" t="s">
        <v>5978</v>
      </c>
      <c r="B5904" s="1" t="s">
        <v>8398</v>
      </c>
      <c r="C5904" s="1" t="s">
        <v>6867</v>
      </c>
      <c r="D5904" s="1">
        <v>300</v>
      </c>
      <c r="E5904" s="1" t="s">
        <v>6914</v>
      </c>
      <c r="F5904" s="1">
        <v>45</v>
      </c>
      <c r="G5904" s="1" t="str">
        <f t="shared" si="222"/>
        <v>45/150</v>
      </c>
      <c r="H5904" s="1">
        <v>2000</v>
      </c>
      <c r="I5904" s="1">
        <v>82</v>
      </c>
      <c r="J5904" s="1">
        <v>80</v>
      </c>
      <c r="K5904" s="1" t="s">
        <v>2006</v>
      </c>
      <c r="L5904" s="1" t="s">
        <v>6876</v>
      </c>
      <c r="M5904" s="1">
        <v>2013</v>
      </c>
      <c r="N5904" s="1">
        <v>48.4144645796829</v>
      </c>
      <c r="O5904" s="1">
        <v>-67.769070543843398</v>
      </c>
      <c r="Q5904" s="1" t="s">
        <v>6869</v>
      </c>
      <c r="R5904" s="1" t="s">
        <v>22</v>
      </c>
    </row>
    <row r="5905" spans="1:18" x14ac:dyDescent="0.3">
      <c r="A5905" s="1" t="s">
        <v>5978</v>
      </c>
      <c r="B5905" s="1" t="s">
        <v>8398</v>
      </c>
      <c r="C5905" s="1" t="s">
        <v>6867</v>
      </c>
      <c r="D5905" s="1">
        <v>300</v>
      </c>
      <c r="E5905" s="1" t="s">
        <v>6915</v>
      </c>
      <c r="F5905" s="1">
        <v>46</v>
      </c>
      <c r="G5905" s="1" t="str">
        <f t="shared" si="222"/>
        <v>46/150</v>
      </c>
      <c r="H5905" s="1">
        <v>2000</v>
      </c>
      <c r="I5905" s="1">
        <v>92</v>
      </c>
      <c r="J5905" s="1">
        <v>80</v>
      </c>
      <c r="K5905" s="1" t="s">
        <v>2006</v>
      </c>
      <c r="L5905" s="1" t="s">
        <v>4669</v>
      </c>
      <c r="M5905" s="1">
        <v>2013</v>
      </c>
      <c r="N5905" s="1">
        <v>48.4091097145389</v>
      </c>
      <c r="O5905" s="1">
        <v>-67.764828828508698</v>
      </c>
      <c r="Q5905" s="1" t="s">
        <v>6869</v>
      </c>
      <c r="R5905" s="1" t="s">
        <v>22</v>
      </c>
    </row>
    <row r="5906" spans="1:18" x14ac:dyDescent="0.3">
      <c r="A5906" s="1" t="s">
        <v>5978</v>
      </c>
      <c r="B5906" s="1" t="s">
        <v>8398</v>
      </c>
      <c r="C5906" s="1" t="s">
        <v>6867</v>
      </c>
      <c r="D5906" s="1">
        <v>300</v>
      </c>
      <c r="E5906" s="1" t="s">
        <v>6916</v>
      </c>
      <c r="F5906" s="1">
        <v>47</v>
      </c>
      <c r="G5906" s="1" t="str">
        <f t="shared" si="222"/>
        <v>47/150</v>
      </c>
      <c r="H5906" s="1">
        <v>2000</v>
      </c>
      <c r="I5906" s="1">
        <v>92</v>
      </c>
      <c r="J5906" s="1">
        <v>80</v>
      </c>
      <c r="K5906" s="1" t="s">
        <v>2006</v>
      </c>
      <c r="L5906" s="1" t="s">
        <v>4669</v>
      </c>
      <c r="M5906" s="1">
        <v>2013</v>
      </c>
      <c r="N5906" s="1">
        <v>48.4057546933726</v>
      </c>
      <c r="O5906" s="1">
        <v>-67.760990423231206</v>
      </c>
      <c r="Q5906" s="1" t="s">
        <v>6869</v>
      </c>
      <c r="R5906" s="1" t="s">
        <v>22</v>
      </c>
    </row>
    <row r="5907" spans="1:18" x14ac:dyDescent="0.3">
      <c r="A5907" s="1" t="s">
        <v>5978</v>
      </c>
      <c r="B5907" s="1" t="s">
        <v>8398</v>
      </c>
      <c r="C5907" s="1" t="s">
        <v>6867</v>
      </c>
      <c r="D5907" s="1">
        <v>300</v>
      </c>
      <c r="E5907" s="1" t="s">
        <v>6917</v>
      </c>
      <c r="F5907" s="1">
        <v>48</v>
      </c>
      <c r="G5907" s="1" t="str">
        <f t="shared" si="222"/>
        <v>48/150</v>
      </c>
      <c r="H5907" s="1">
        <v>2000</v>
      </c>
      <c r="I5907" s="1">
        <v>92</v>
      </c>
      <c r="J5907" s="1">
        <v>80</v>
      </c>
      <c r="K5907" s="1" t="s">
        <v>2006</v>
      </c>
      <c r="L5907" s="1" t="s">
        <v>4669</v>
      </c>
      <c r="M5907" s="1">
        <v>2013</v>
      </c>
      <c r="N5907" s="1">
        <v>48.453782053999397</v>
      </c>
      <c r="O5907" s="1">
        <v>-67.760254266847198</v>
      </c>
      <c r="Q5907" s="1" t="s">
        <v>6869</v>
      </c>
      <c r="R5907" s="1" t="s">
        <v>22</v>
      </c>
    </row>
    <row r="5908" spans="1:18" x14ac:dyDescent="0.3">
      <c r="A5908" s="1" t="s">
        <v>5978</v>
      </c>
      <c r="B5908" s="1" t="s">
        <v>8398</v>
      </c>
      <c r="C5908" s="1" t="s">
        <v>6867</v>
      </c>
      <c r="D5908" s="1">
        <v>300</v>
      </c>
      <c r="E5908" s="1" t="s">
        <v>6918</v>
      </c>
      <c r="F5908" s="1">
        <v>49</v>
      </c>
      <c r="G5908" s="1" t="str">
        <f t="shared" si="222"/>
        <v>49/150</v>
      </c>
      <c r="H5908" s="1">
        <v>2000</v>
      </c>
      <c r="I5908" s="1">
        <v>92</v>
      </c>
      <c r="J5908" s="1">
        <v>80</v>
      </c>
      <c r="K5908" s="1" t="s">
        <v>2006</v>
      </c>
      <c r="L5908" s="1" t="s">
        <v>4669</v>
      </c>
      <c r="M5908" s="1">
        <v>2013</v>
      </c>
      <c r="N5908" s="1">
        <v>48.456869281598102</v>
      </c>
      <c r="O5908" s="1">
        <v>-67.761015495964699</v>
      </c>
      <c r="Q5908" s="1" t="s">
        <v>6869</v>
      </c>
      <c r="R5908" s="1" t="s">
        <v>22</v>
      </c>
    </row>
    <row r="5909" spans="1:18" x14ac:dyDescent="0.3">
      <c r="A5909" s="1" t="s">
        <v>5978</v>
      </c>
      <c r="B5909" s="1" t="s">
        <v>8398</v>
      </c>
      <c r="C5909" s="1" t="s">
        <v>6867</v>
      </c>
      <c r="D5909" s="1">
        <v>300</v>
      </c>
      <c r="E5909" s="1" t="s">
        <v>6919</v>
      </c>
      <c r="F5909" s="1">
        <v>50</v>
      </c>
      <c r="G5909" s="1" t="str">
        <f t="shared" si="222"/>
        <v>50/150</v>
      </c>
      <c r="H5909" s="1">
        <v>2000</v>
      </c>
      <c r="I5909" s="1">
        <v>92</v>
      </c>
      <c r="J5909" s="1">
        <v>80</v>
      </c>
      <c r="K5909" s="1" t="s">
        <v>2006</v>
      </c>
      <c r="L5909" s="1" t="s">
        <v>4669</v>
      </c>
      <c r="M5909" s="1">
        <v>2013</v>
      </c>
      <c r="N5909" s="1">
        <v>48.453255651432102</v>
      </c>
      <c r="O5909" s="1">
        <v>-67.770318293761903</v>
      </c>
      <c r="Q5909" s="1" t="s">
        <v>6869</v>
      </c>
      <c r="R5909" s="1" t="s">
        <v>22</v>
      </c>
    </row>
    <row r="5910" spans="1:18" x14ac:dyDescent="0.3">
      <c r="A5910" s="1" t="s">
        <v>5978</v>
      </c>
      <c r="B5910" s="1" t="s">
        <v>8398</v>
      </c>
      <c r="C5910" s="1" t="s">
        <v>6867</v>
      </c>
      <c r="D5910" s="1">
        <v>300</v>
      </c>
      <c r="E5910" s="1" t="s">
        <v>6920</v>
      </c>
      <c r="F5910" s="1">
        <v>51</v>
      </c>
      <c r="G5910" s="1" t="str">
        <f t="shared" si="222"/>
        <v>51/150</v>
      </c>
      <c r="H5910" s="1">
        <v>2000</v>
      </c>
      <c r="I5910" s="1">
        <v>92</v>
      </c>
      <c r="J5910" s="1">
        <v>80</v>
      </c>
      <c r="K5910" s="1" t="s">
        <v>2006</v>
      </c>
      <c r="L5910" s="1" t="s">
        <v>4669</v>
      </c>
      <c r="M5910" s="1">
        <v>2013</v>
      </c>
      <c r="N5910" s="1">
        <v>48.456375463323802</v>
      </c>
      <c r="O5910" s="1">
        <v>-67.771969010448402</v>
      </c>
      <c r="Q5910" s="1" t="s">
        <v>6869</v>
      </c>
      <c r="R5910" s="1" t="s">
        <v>22</v>
      </c>
    </row>
    <row r="5911" spans="1:18" x14ac:dyDescent="0.3">
      <c r="A5911" s="1" t="s">
        <v>5978</v>
      </c>
      <c r="B5911" s="1" t="s">
        <v>8398</v>
      </c>
      <c r="C5911" s="1" t="s">
        <v>6867</v>
      </c>
      <c r="D5911" s="1">
        <v>300</v>
      </c>
      <c r="E5911" s="1" t="s">
        <v>6921</v>
      </c>
      <c r="F5911" s="1">
        <v>52</v>
      </c>
      <c r="G5911" s="1" t="str">
        <f t="shared" si="222"/>
        <v>52/150</v>
      </c>
      <c r="H5911" s="1">
        <v>2000</v>
      </c>
      <c r="I5911" s="1">
        <v>92</v>
      </c>
      <c r="J5911" s="1">
        <v>80</v>
      </c>
      <c r="K5911" s="1" t="s">
        <v>2006</v>
      </c>
      <c r="L5911" s="1" t="s">
        <v>4669</v>
      </c>
      <c r="M5911" s="1">
        <v>2013</v>
      </c>
      <c r="N5911" s="1">
        <v>48.454781872168297</v>
      </c>
      <c r="O5911" s="1">
        <v>-67.778771335371999</v>
      </c>
      <c r="Q5911" s="1" t="s">
        <v>6869</v>
      </c>
      <c r="R5911" s="1" t="s">
        <v>22</v>
      </c>
    </row>
    <row r="5912" spans="1:18" x14ac:dyDescent="0.3">
      <c r="A5912" s="1" t="s">
        <v>5978</v>
      </c>
      <c r="B5912" s="1" t="s">
        <v>8398</v>
      </c>
      <c r="C5912" s="1" t="s">
        <v>6867</v>
      </c>
      <c r="D5912" s="1">
        <v>300</v>
      </c>
      <c r="E5912" s="1" t="s">
        <v>6922</v>
      </c>
      <c r="F5912" s="1">
        <v>53</v>
      </c>
      <c r="G5912" s="1" t="str">
        <f t="shared" si="222"/>
        <v>53/150</v>
      </c>
      <c r="H5912" s="1">
        <v>2000</v>
      </c>
      <c r="I5912" s="1">
        <v>82</v>
      </c>
      <c r="J5912" s="1">
        <v>80</v>
      </c>
      <c r="K5912" s="1" t="s">
        <v>2006</v>
      </c>
      <c r="L5912" s="1" t="s">
        <v>6876</v>
      </c>
      <c r="M5912" s="1">
        <v>2013</v>
      </c>
      <c r="N5912" s="1">
        <v>48.400981472158897</v>
      </c>
      <c r="O5912" s="1">
        <v>-67.775754743266504</v>
      </c>
      <c r="Q5912" s="1" t="s">
        <v>6869</v>
      </c>
      <c r="R5912" s="1" t="s">
        <v>22</v>
      </c>
    </row>
    <row r="5913" spans="1:18" x14ac:dyDescent="0.3">
      <c r="A5913" s="1" t="s">
        <v>5978</v>
      </c>
      <c r="B5913" s="1" t="s">
        <v>8398</v>
      </c>
      <c r="C5913" s="1" t="s">
        <v>6867</v>
      </c>
      <c r="D5913" s="1">
        <v>300</v>
      </c>
      <c r="E5913" s="1" t="s">
        <v>6923</v>
      </c>
      <c r="F5913" s="1">
        <v>54</v>
      </c>
      <c r="G5913" s="1" t="str">
        <f t="shared" si="222"/>
        <v>54/150</v>
      </c>
      <c r="H5913" s="1">
        <v>2000</v>
      </c>
      <c r="I5913" s="1">
        <v>82</v>
      </c>
      <c r="J5913" s="1">
        <v>80</v>
      </c>
      <c r="K5913" s="1" t="s">
        <v>2006</v>
      </c>
      <c r="L5913" s="1" t="s">
        <v>6876</v>
      </c>
      <c r="M5913" s="1">
        <v>2013</v>
      </c>
      <c r="N5913" s="1">
        <v>48.403386240407201</v>
      </c>
      <c r="O5913" s="1">
        <v>-67.780389745293505</v>
      </c>
      <c r="Q5913" s="1" t="s">
        <v>6869</v>
      </c>
      <c r="R5913" s="1" t="s">
        <v>22</v>
      </c>
    </row>
    <row r="5914" spans="1:18" x14ac:dyDescent="0.3">
      <c r="A5914" s="1" t="s">
        <v>5978</v>
      </c>
      <c r="B5914" s="1" t="s">
        <v>8398</v>
      </c>
      <c r="C5914" s="1" t="s">
        <v>6867</v>
      </c>
      <c r="D5914" s="1">
        <v>300</v>
      </c>
      <c r="E5914" s="1" t="s">
        <v>6924</v>
      </c>
      <c r="F5914" s="1">
        <v>55</v>
      </c>
      <c r="G5914" s="1" t="str">
        <f t="shared" si="222"/>
        <v>55/150</v>
      </c>
      <c r="H5914" s="1">
        <v>2000</v>
      </c>
      <c r="I5914" s="1">
        <v>82</v>
      </c>
      <c r="J5914" s="1">
        <v>80</v>
      </c>
      <c r="K5914" s="1" t="s">
        <v>2006</v>
      </c>
      <c r="L5914" s="1" t="s">
        <v>6876</v>
      </c>
      <c r="M5914" s="1">
        <v>2013</v>
      </c>
      <c r="N5914" s="1">
        <v>48.405618390466998</v>
      </c>
      <c r="O5914" s="1">
        <v>-67.784871194722001</v>
      </c>
      <c r="Q5914" s="1" t="s">
        <v>6869</v>
      </c>
      <c r="R5914" s="1" t="s">
        <v>22</v>
      </c>
    </row>
    <row r="5915" spans="1:18" x14ac:dyDescent="0.3">
      <c r="A5915" s="1" t="s">
        <v>5978</v>
      </c>
      <c r="B5915" s="1" t="s">
        <v>8398</v>
      </c>
      <c r="C5915" s="1" t="s">
        <v>6867</v>
      </c>
      <c r="D5915" s="1">
        <v>300</v>
      </c>
      <c r="E5915" s="1" t="s">
        <v>6925</v>
      </c>
      <c r="F5915" s="1">
        <v>56</v>
      </c>
      <c r="G5915" s="1" t="str">
        <f t="shared" si="222"/>
        <v>56/150</v>
      </c>
      <c r="H5915" s="1">
        <v>2000</v>
      </c>
      <c r="I5915" s="1">
        <v>82</v>
      </c>
      <c r="J5915" s="1">
        <v>80</v>
      </c>
      <c r="K5915" s="1" t="s">
        <v>2006</v>
      </c>
      <c r="L5915" s="1" t="s">
        <v>6876</v>
      </c>
      <c r="M5915" s="1">
        <v>2013</v>
      </c>
      <c r="N5915" s="1">
        <v>48.400991193039999</v>
      </c>
      <c r="O5915" s="1">
        <v>-67.802347848271395</v>
      </c>
      <c r="Q5915" s="1" t="s">
        <v>6869</v>
      </c>
      <c r="R5915" s="1" t="s">
        <v>22</v>
      </c>
    </row>
    <row r="5916" spans="1:18" x14ac:dyDescent="0.3">
      <c r="A5916" s="1" t="s">
        <v>5978</v>
      </c>
      <c r="B5916" s="1" t="s">
        <v>8398</v>
      </c>
      <c r="C5916" s="1" t="s">
        <v>6867</v>
      </c>
      <c r="D5916" s="1">
        <v>300</v>
      </c>
      <c r="E5916" s="1" t="s">
        <v>6926</v>
      </c>
      <c r="F5916" s="1">
        <v>57</v>
      </c>
      <c r="G5916" s="1" t="str">
        <f t="shared" si="222"/>
        <v>57/150</v>
      </c>
      <c r="H5916" s="1">
        <v>2000</v>
      </c>
      <c r="I5916" s="1">
        <v>82</v>
      </c>
      <c r="J5916" s="1">
        <v>80</v>
      </c>
      <c r="K5916" s="1" t="s">
        <v>2006</v>
      </c>
      <c r="L5916" s="1" t="s">
        <v>6876</v>
      </c>
      <c r="M5916" s="1">
        <v>2013</v>
      </c>
      <c r="N5916" s="1">
        <v>48.408123622211399</v>
      </c>
      <c r="O5916" s="1">
        <v>-67.807725363064407</v>
      </c>
      <c r="Q5916" s="1" t="s">
        <v>6869</v>
      </c>
      <c r="R5916" s="1" t="s">
        <v>22</v>
      </c>
    </row>
    <row r="5917" spans="1:18" x14ac:dyDescent="0.3">
      <c r="A5917" s="1" t="s">
        <v>5978</v>
      </c>
      <c r="B5917" s="1" t="s">
        <v>8398</v>
      </c>
      <c r="C5917" s="1" t="s">
        <v>6867</v>
      </c>
      <c r="D5917" s="1">
        <v>300</v>
      </c>
      <c r="E5917" s="1" t="s">
        <v>6927</v>
      </c>
      <c r="F5917" s="1">
        <v>58</v>
      </c>
      <c r="G5917" s="1" t="str">
        <f t="shared" si="222"/>
        <v>58/150</v>
      </c>
      <c r="H5917" s="1">
        <v>2000</v>
      </c>
      <c r="I5917" s="1">
        <v>82</v>
      </c>
      <c r="J5917" s="1">
        <v>80</v>
      </c>
      <c r="K5917" s="1" t="s">
        <v>2006</v>
      </c>
      <c r="L5917" s="1" t="s">
        <v>6876</v>
      </c>
      <c r="M5917" s="1">
        <v>2013</v>
      </c>
      <c r="N5917" s="1">
        <v>48.409962917257999</v>
      </c>
      <c r="O5917" s="1">
        <v>-67.811411369110999</v>
      </c>
      <c r="Q5917" s="1" t="s">
        <v>6869</v>
      </c>
      <c r="R5917" s="1" t="s">
        <v>22</v>
      </c>
    </row>
    <row r="5918" spans="1:18" x14ac:dyDescent="0.3">
      <c r="A5918" s="1" t="s">
        <v>5978</v>
      </c>
      <c r="B5918" s="1" t="s">
        <v>8398</v>
      </c>
      <c r="C5918" s="1" t="s">
        <v>6867</v>
      </c>
      <c r="D5918" s="1">
        <v>300</v>
      </c>
      <c r="E5918" s="1" t="s">
        <v>6928</v>
      </c>
      <c r="F5918" s="1">
        <v>59</v>
      </c>
      <c r="G5918" s="1" t="str">
        <f t="shared" si="222"/>
        <v>59/150</v>
      </c>
      <c r="H5918" s="1">
        <v>2000</v>
      </c>
      <c r="I5918" s="1">
        <v>82</v>
      </c>
      <c r="J5918" s="1">
        <v>80</v>
      </c>
      <c r="K5918" s="1" t="s">
        <v>2006</v>
      </c>
      <c r="L5918" s="1" t="s">
        <v>6876</v>
      </c>
      <c r="M5918" s="1">
        <v>2013</v>
      </c>
      <c r="N5918" s="1">
        <v>48.412872779192803</v>
      </c>
      <c r="O5918" s="1">
        <v>-67.813593001373505</v>
      </c>
      <c r="Q5918" s="1" t="s">
        <v>6869</v>
      </c>
      <c r="R5918" s="1" t="s">
        <v>22</v>
      </c>
    </row>
    <row r="5919" spans="1:18" x14ac:dyDescent="0.3">
      <c r="A5919" s="1" t="s">
        <v>5978</v>
      </c>
      <c r="B5919" s="1" t="s">
        <v>8398</v>
      </c>
      <c r="C5919" s="1" t="s">
        <v>6867</v>
      </c>
      <c r="D5919" s="1">
        <v>300</v>
      </c>
      <c r="E5919" s="1" t="s">
        <v>6929</v>
      </c>
      <c r="F5919" s="1">
        <v>60</v>
      </c>
      <c r="G5919" s="1" t="str">
        <f t="shared" si="222"/>
        <v>60/150</v>
      </c>
      <c r="H5919" s="1">
        <v>2000</v>
      </c>
      <c r="I5919" s="1">
        <v>82</v>
      </c>
      <c r="J5919" s="1">
        <v>80</v>
      </c>
      <c r="K5919" s="1" t="s">
        <v>2006</v>
      </c>
      <c r="L5919" s="1" t="s">
        <v>6876</v>
      </c>
      <c r="M5919" s="1">
        <v>2013</v>
      </c>
      <c r="N5919" s="1">
        <v>48.403386492292498</v>
      </c>
      <c r="O5919" s="1">
        <v>-67.821164981141095</v>
      </c>
      <c r="Q5919" s="1" t="s">
        <v>6869</v>
      </c>
      <c r="R5919" s="1" t="s">
        <v>22</v>
      </c>
    </row>
    <row r="5920" spans="1:18" x14ac:dyDescent="0.3">
      <c r="A5920" s="1" t="s">
        <v>5978</v>
      </c>
      <c r="B5920" s="1" t="s">
        <v>8398</v>
      </c>
      <c r="C5920" s="1" t="s">
        <v>6867</v>
      </c>
      <c r="D5920" s="1">
        <v>300</v>
      </c>
      <c r="E5920" s="1" t="s">
        <v>6930</v>
      </c>
      <c r="F5920" s="1">
        <v>61</v>
      </c>
      <c r="G5920" s="1" t="str">
        <f t="shared" si="222"/>
        <v>61/150</v>
      </c>
      <c r="H5920" s="1">
        <v>2000</v>
      </c>
      <c r="I5920" s="1">
        <v>82</v>
      </c>
      <c r="J5920" s="1">
        <v>80</v>
      </c>
      <c r="K5920" s="1" t="s">
        <v>2006</v>
      </c>
      <c r="L5920" s="1" t="s">
        <v>6876</v>
      </c>
      <c r="M5920" s="1">
        <v>2013</v>
      </c>
      <c r="N5920" s="1">
        <v>48.405917648333201</v>
      </c>
      <c r="O5920" s="1">
        <v>-67.819600187175297</v>
      </c>
      <c r="Q5920" s="1" t="s">
        <v>6869</v>
      </c>
      <c r="R5920" s="1" t="s">
        <v>22</v>
      </c>
    </row>
    <row r="5921" spans="1:18" x14ac:dyDescent="0.3">
      <c r="A5921" s="1" t="s">
        <v>5978</v>
      </c>
      <c r="B5921" s="1" t="s">
        <v>8398</v>
      </c>
      <c r="C5921" s="1" t="s">
        <v>6867</v>
      </c>
      <c r="D5921" s="1">
        <v>300</v>
      </c>
      <c r="E5921" s="1" t="s">
        <v>6931</v>
      </c>
      <c r="F5921" s="1">
        <v>62</v>
      </c>
      <c r="G5921" s="1" t="str">
        <f t="shared" si="222"/>
        <v>62/150</v>
      </c>
      <c r="H5921" s="1">
        <v>2000</v>
      </c>
      <c r="I5921" s="1">
        <v>92</v>
      </c>
      <c r="J5921" s="1">
        <v>80</v>
      </c>
      <c r="K5921" s="1" t="s">
        <v>2006</v>
      </c>
      <c r="L5921" s="1" t="s">
        <v>4669</v>
      </c>
      <c r="M5921" s="1">
        <v>2013</v>
      </c>
      <c r="N5921" s="1">
        <v>48.396409802320598</v>
      </c>
      <c r="O5921" s="1">
        <v>-67.832969413871893</v>
      </c>
      <c r="Q5921" s="1" t="s">
        <v>6869</v>
      </c>
      <c r="R5921" s="1" t="s">
        <v>22</v>
      </c>
    </row>
    <row r="5922" spans="1:18" x14ac:dyDescent="0.3">
      <c r="A5922" s="1" t="s">
        <v>5978</v>
      </c>
      <c r="B5922" s="1" t="s">
        <v>8398</v>
      </c>
      <c r="C5922" s="1" t="s">
        <v>6867</v>
      </c>
      <c r="D5922" s="1">
        <v>300</v>
      </c>
      <c r="E5922" s="1" t="s">
        <v>6932</v>
      </c>
      <c r="F5922" s="1">
        <v>63</v>
      </c>
      <c r="G5922" s="1" t="str">
        <f t="shared" si="222"/>
        <v>63/150</v>
      </c>
      <c r="H5922" s="1">
        <v>2000</v>
      </c>
      <c r="I5922" s="1">
        <v>92</v>
      </c>
      <c r="J5922" s="1">
        <v>80</v>
      </c>
      <c r="K5922" s="1" t="s">
        <v>2006</v>
      </c>
      <c r="L5922" s="1" t="s">
        <v>4669</v>
      </c>
      <c r="M5922" s="1">
        <v>2013</v>
      </c>
      <c r="N5922" s="1">
        <v>48.3990173714338</v>
      </c>
      <c r="O5922" s="1">
        <v>-67.832536342719806</v>
      </c>
      <c r="Q5922" s="1" t="s">
        <v>6869</v>
      </c>
      <c r="R5922" s="1" t="s">
        <v>22</v>
      </c>
    </row>
    <row r="5923" spans="1:18" x14ac:dyDescent="0.3">
      <c r="A5923" s="1" t="s">
        <v>5978</v>
      </c>
      <c r="B5923" s="1" t="s">
        <v>8398</v>
      </c>
      <c r="C5923" s="1" t="s">
        <v>6867</v>
      </c>
      <c r="D5923" s="1">
        <v>300</v>
      </c>
      <c r="E5923" s="1" t="s">
        <v>6933</v>
      </c>
      <c r="F5923" s="1">
        <v>64</v>
      </c>
      <c r="G5923" s="1" t="str">
        <f t="shared" si="222"/>
        <v>64/150</v>
      </c>
      <c r="H5923" s="1">
        <v>2000</v>
      </c>
      <c r="I5923" s="1">
        <v>92</v>
      </c>
      <c r="J5923" s="1">
        <v>80</v>
      </c>
      <c r="K5923" s="1" t="s">
        <v>2006</v>
      </c>
      <c r="L5923" s="1" t="s">
        <v>4669</v>
      </c>
      <c r="M5923" s="1">
        <v>2013</v>
      </c>
      <c r="N5923" s="1">
        <v>48.4128872546964</v>
      </c>
      <c r="O5923" s="1">
        <v>-67.836002301597901</v>
      </c>
      <c r="Q5923" s="1" t="s">
        <v>6869</v>
      </c>
      <c r="R5923" s="1" t="s">
        <v>22</v>
      </c>
    </row>
    <row r="5924" spans="1:18" x14ac:dyDescent="0.3">
      <c r="A5924" s="1" t="s">
        <v>5978</v>
      </c>
      <c r="B5924" s="1" t="s">
        <v>8398</v>
      </c>
      <c r="C5924" s="1" t="s">
        <v>6867</v>
      </c>
      <c r="D5924" s="1">
        <v>300</v>
      </c>
      <c r="E5924" s="1" t="s">
        <v>6934</v>
      </c>
      <c r="F5924" s="1">
        <v>65</v>
      </c>
      <c r="G5924" s="1" t="str">
        <f t="shared" ref="G5924:G5955" si="223">F5924&amp;"/"&amp;150</f>
        <v>65/150</v>
      </c>
      <c r="H5924" s="1">
        <v>2000</v>
      </c>
      <c r="I5924" s="1">
        <v>92</v>
      </c>
      <c r="J5924" s="1">
        <v>80</v>
      </c>
      <c r="K5924" s="1" t="s">
        <v>2006</v>
      </c>
      <c r="L5924" s="1" t="s">
        <v>4669</v>
      </c>
      <c r="M5924" s="1">
        <v>2013</v>
      </c>
      <c r="N5924" s="1">
        <v>48.4105926358598</v>
      </c>
      <c r="O5924" s="1">
        <v>-67.832379889067099</v>
      </c>
      <c r="Q5924" s="1" t="s">
        <v>6869</v>
      </c>
      <c r="R5924" s="1" t="s">
        <v>22</v>
      </c>
    </row>
    <row r="5925" spans="1:18" x14ac:dyDescent="0.3">
      <c r="A5925" s="1" t="s">
        <v>5978</v>
      </c>
      <c r="B5925" s="1" t="s">
        <v>8398</v>
      </c>
      <c r="C5925" s="1" t="s">
        <v>6867</v>
      </c>
      <c r="D5925" s="1">
        <v>300</v>
      </c>
      <c r="E5925" s="1" t="s">
        <v>6935</v>
      </c>
      <c r="F5925" s="1">
        <v>66</v>
      </c>
      <c r="G5925" s="1" t="str">
        <f t="shared" si="223"/>
        <v>66/150</v>
      </c>
      <c r="H5925" s="1">
        <v>2000</v>
      </c>
      <c r="I5925" s="1">
        <v>92</v>
      </c>
      <c r="J5925" s="1">
        <v>80</v>
      </c>
      <c r="K5925" s="1" t="s">
        <v>2006</v>
      </c>
      <c r="L5925" s="1" t="s">
        <v>4669</v>
      </c>
      <c r="M5925" s="1">
        <v>2013</v>
      </c>
      <c r="N5925" s="1">
        <v>48.414179072735202</v>
      </c>
      <c r="O5925" s="1">
        <v>-67.827945432550706</v>
      </c>
      <c r="Q5925" s="1" t="s">
        <v>6869</v>
      </c>
      <c r="R5925" s="1" t="s">
        <v>22</v>
      </c>
    </row>
    <row r="5926" spans="1:18" x14ac:dyDescent="0.3">
      <c r="A5926" s="1" t="s">
        <v>5978</v>
      </c>
      <c r="B5926" s="1" t="s">
        <v>8398</v>
      </c>
      <c r="C5926" s="1" t="s">
        <v>6867</v>
      </c>
      <c r="D5926" s="1">
        <v>300</v>
      </c>
      <c r="E5926" s="1" t="s">
        <v>6936</v>
      </c>
      <c r="F5926" s="1">
        <v>67</v>
      </c>
      <c r="G5926" s="1" t="str">
        <f t="shared" si="223"/>
        <v>67/150</v>
      </c>
      <c r="H5926" s="1">
        <v>2000</v>
      </c>
      <c r="I5926" s="1">
        <v>82</v>
      </c>
      <c r="J5926" s="1">
        <v>80</v>
      </c>
      <c r="K5926" s="1" t="s">
        <v>2006</v>
      </c>
      <c r="L5926" s="1" t="s">
        <v>6876</v>
      </c>
      <c r="M5926" s="1">
        <v>2013</v>
      </c>
      <c r="N5926" s="1">
        <v>48.417504008198897</v>
      </c>
      <c r="O5926" s="1">
        <v>-67.817886125950395</v>
      </c>
      <c r="Q5926" s="1" t="s">
        <v>6869</v>
      </c>
      <c r="R5926" s="1" t="s">
        <v>22</v>
      </c>
    </row>
    <row r="5927" spans="1:18" x14ac:dyDescent="0.3">
      <c r="A5927" s="1" t="s">
        <v>5978</v>
      </c>
      <c r="B5927" s="1" t="s">
        <v>8398</v>
      </c>
      <c r="C5927" s="1" t="s">
        <v>6867</v>
      </c>
      <c r="D5927" s="1">
        <v>300</v>
      </c>
      <c r="E5927" s="1" t="s">
        <v>6937</v>
      </c>
      <c r="F5927" s="1">
        <v>68</v>
      </c>
      <c r="G5927" s="1" t="str">
        <f t="shared" si="223"/>
        <v>68/150</v>
      </c>
      <c r="H5927" s="1">
        <v>2000</v>
      </c>
      <c r="I5927" s="1">
        <v>82</v>
      </c>
      <c r="J5927" s="1">
        <v>80</v>
      </c>
      <c r="K5927" s="1" t="s">
        <v>2006</v>
      </c>
      <c r="L5927" s="1" t="s">
        <v>6876</v>
      </c>
      <c r="M5927" s="1">
        <v>2013</v>
      </c>
      <c r="N5927" s="1">
        <v>48.420359953602897</v>
      </c>
      <c r="O5927" s="1">
        <v>-67.816499999141101</v>
      </c>
      <c r="Q5927" s="1" t="s">
        <v>6869</v>
      </c>
      <c r="R5927" s="1" t="s">
        <v>22</v>
      </c>
    </row>
    <row r="5928" spans="1:18" x14ac:dyDescent="0.3">
      <c r="A5928" s="1" t="s">
        <v>5978</v>
      </c>
      <c r="B5928" s="1" t="s">
        <v>8398</v>
      </c>
      <c r="C5928" s="1" t="s">
        <v>6867</v>
      </c>
      <c r="D5928" s="1">
        <v>300</v>
      </c>
      <c r="E5928" s="1" t="s">
        <v>6938</v>
      </c>
      <c r="F5928" s="1">
        <v>69</v>
      </c>
      <c r="G5928" s="1" t="str">
        <f t="shared" si="223"/>
        <v>69/150</v>
      </c>
      <c r="H5928" s="1">
        <v>2000</v>
      </c>
      <c r="I5928" s="1">
        <v>82</v>
      </c>
      <c r="J5928" s="1">
        <v>80</v>
      </c>
      <c r="K5928" s="1" t="s">
        <v>2006</v>
      </c>
      <c r="L5928" s="1" t="s">
        <v>6876</v>
      </c>
      <c r="M5928" s="1">
        <v>2013</v>
      </c>
      <c r="N5928" s="1">
        <v>48.422941705231501</v>
      </c>
      <c r="O5928" s="1">
        <v>-67.815569215860506</v>
      </c>
      <c r="Q5928" s="1" t="s">
        <v>6869</v>
      </c>
      <c r="R5928" s="1" t="s">
        <v>22</v>
      </c>
    </row>
    <row r="5929" spans="1:18" x14ac:dyDescent="0.3">
      <c r="A5929" s="1" t="s">
        <v>5978</v>
      </c>
      <c r="B5929" s="1" t="s">
        <v>8398</v>
      </c>
      <c r="C5929" s="1" t="s">
        <v>6867</v>
      </c>
      <c r="D5929" s="1">
        <v>300</v>
      </c>
      <c r="E5929" s="1" t="s">
        <v>6939</v>
      </c>
      <c r="F5929" s="1">
        <v>70</v>
      </c>
      <c r="G5929" s="1" t="str">
        <f t="shared" si="223"/>
        <v>70/150</v>
      </c>
      <c r="H5929" s="1">
        <v>2000</v>
      </c>
      <c r="I5929" s="1">
        <v>82</v>
      </c>
      <c r="J5929" s="1">
        <v>80</v>
      </c>
      <c r="K5929" s="1" t="s">
        <v>2006</v>
      </c>
      <c r="L5929" s="1" t="s">
        <v>6876</v>
      </c>
      <c r="M5929" s="1">
        <v>2013</v>
      </c>
      <c r="N5929" s="1">
        <v>48.4213326168205</v>
      </c>
      <c r="O5929" s="1">
        <v>-67.8081353969216</v>
      </c>
      <c r="Q5929" s="1" t="s">
        <v>6869</v>
      </c>
      <c r="R5929" s="1" t="s">
        <v>22</v>
      </c>
    </row>
    <row r="5930" spans="1:18" x14ac:dyDescent="0.3">
      <c r="A5930" s="1" t="s">
        <v>5978</v>
      </c>
      <c r="B5930" s="1" t="s">
        <v>8398</v>
      </c>
      <c r="C5930" s="1" t="s">
        <v>6867</v>
      </c>
      <c r="D5930" s="1">
        <v>300</v>
      </c>
      <c r="E5930" s="1" t="s">
        <v>6940</v>
      </c>
      <c r="F5930" s="1">
        <v>71</v>
      </c>
      <c r="G5930" s="1" t="str">
        <f t="shared" si="223"/>
        <v>71/150</v>
      </c>
      <c r="H5930" s="1">
        <v>2000</v>
      </c>
      <c r="I5930" s="1">
        <v>82</v>
      </c>
      <c r="J5930" s="1">
        <v>80</v>
      </c>
      <c r="K5930" s="1" t="s">
        <v>2006</v>
      </c>
      <c r="L5930" s="1" t="s">
        <v>6876</v>
      </c>
      <c r="M5930" s="1">
        <v>2013</v>
      </c>
      <c r="N5930" s="1">
        <v>48.423868942615201</v>
      </c>
      <c r="O5930" s="1">
        <v>-67.802277410741695</v>
      </c>
      <c r="Q5930" s="1" t="s">
        <v>6869</v>
      </c>
      <c r="R5930" s="1" t="s">
        <v>22</v>
      </c>
    </row>
    <row r="5931" spans="1:18" x14ac:dyDescent="0.3">
      <c r="A5931" s="1" t="s">
        <v>5978</v>
      </c>
      <c r="B5931" s="1" t="s">
        <v>8398</v>
      </c>
      <c r="C5931" s="1" t="s">
        <v>6867</v>
      </c>
      <c r="D5931" s="1">
        <v>300</v>
      </c>
      <c r="E5931" s="1" t="s">
        <v>6941</v>
      </c>
      <c r="F5931" s="1">
        <v>72</v>
      </c>
      <c r="G5931" s="1" t="str">
        <f t="shared" si="223"/>
        <v>72/150</v>
      </c>
      <c r="H5931" s="1">
        <v>2000</v>
      </c>
      <c r="I5931" s="1">
        <v>92</v>
      </c>
      <c r="J5931" s="1">
        <v>80</v>
      </c>
      <c r="K5931" s="1" t="s">
        <v>2006</v>
      </c>
      <c r="L5931" s="1" t="s">
        <v>4669</v>
      </c>
      <c r="M5931" s="1">
        <v>2013</v>
      </c>
      <c r="N5931" s="1">
        <v>48.451496781226403</v>
      </c>
      <c r="O5931" s="1">
        <v>-67.820297122997999</v>
      </c>
      <c r="Q5931" s="1" t="s">
        <v>6869</v>
      </c>
      <c r="R5931" s="1" t="s">
        <v>22</v>
      </c>
    </row>
    <row r="5932" spans="1:18" x14ac:dyDescent="0.3">
      <c r="A5932" s="1" t="s">
        <v>5978</v>
      </c>
      <c r="B5932" s="1" t="s">
        <v>8398</v>
      </c>
      <c r="C5932" s="1" t="s">
        <v>6867</v>
      </c>
      <c r="D5932" s="1">
        <v>300</v>
      </c>
      <c r="E5932" s="1" t="s">
        <v>6942</v>
      </c>
      <c r="F5932" s="1">
        <v>73</v>
      </c>
      <c r="G5932" s="1" t="str">
        <f t="shared" si="223"/>
        <v>73/150</v>
      </c>
      <c r="H5932" s="1">
        <v>2000</v>
      </c>
      <c r="I5932" s="1">
        <v>92</v>
      </c>
      <c r="J5932" s="1">
        <v>80</v>
      </c>
      <c r="K5932" s="1" t="s">
        <v>2006</v>
      </c>
      <c r="L5932" s="1" t="s">
        <v>4669</v>
      </c>
      <c r="M5932" s="1">
        <v>2013</v>
      </c>
      <c r="N5932" s="1">
        <v>48.437978342203998</v>
      </c>
      <c r="O5932" s="1">
        <v>-67.793963648214401</v>
      </c>
      <c r="Q5932" s="1" t="s">
        <v>6869</v>
      </c>
      <c r="R5932" s="1" t="s">
        <v>22</v>
      </c>
    </row>
    <row r="5933" spans="1:18" x14ac:dyDescent="0.3">
      <c r="A5933" s="1" t="s">
        <v>5978</v>
      </c>
      <c r="B5933" s="1" t="s">
        <v>8398</v>
      </c>
      <c r="C5933" s="1" t="s">
        <v>6867</v>
      </c>
      <c r="D5933" s="1">
        <v>300</v>
      </c>
      <c r="E5933" s="1" t="s">
        <v>6943</v>
      </c>
      <c r="F5933" s="1">
        <v>74</v>
      </c>
      <c r="G5933" s="1" t="str">
        <f t="shared" si="223"/>
        <v>74/150</v>
      </c>
      <c r="H5933" s="1">
        <v>2000</v>
      </c>
      <c r="I5933" s="1">
        <v>92</v>
      </c>
      <c r="J5933" s="1">
        <v>80</v>
      </c>
      <c r="K5933" s="1" t="s">
        <v>2006</v>
      </c>
      <c r="L5933" s="1" t="s">
        <v>4669</v>
      </c>
      <c r="M5933" s="1">
        <v>2013</v>
      </c>
      <c r="N5933" s="1">
        <v>48.434369284441203</v>
      </c>
      <c r="O5933" s="1">
        <v>-67.796405035619202</v>
      </c>
      <c r="Q5933" s="1" t="s">
        <v>6869</v>
      </c>
      <c r="R5933" s="1" t="s">
        <v>22</v>
      </c>
    </row>
    <row r="5934" spans="1:18" x14ac:dyDescent="0.3">
      <c r="A5934" s="1" t="s">
        <v>5978</v>
      </c>
      <c r="B5934" s="1" t="s">
        <v>8398</v>
      </c>
      <c r="C5934" s="1" t="s">
        <v>6867</v>
      </c>
      <c r="D5934" s="1">
        <v>300</v>
      </c>
      <c r="E5934" s="1" t="s">
        <v>6944</v>
      </c>
      <c r="F5934" s="1">
        <v>75</v>
      </c>
      <c r="G5934" s="1" t="str">
        <f t="shared" si="223"/>
        <v>75/150</v>
      </c>
      <c r="H5934" s="1">
        <v>2000</v>
      </c>
      <c r="I5934" s="1">
        <v>82</v>
      </c>
      <c r="J5934" s="1">
        <v>80</v>
      </c>
      <c r="K5934" s="1" t="s">
        <v>2006</v>
      </c>
      <c r="L5934" s="1" t="s">
        <v>6876</v>
      </c>
      <c r="M5934" s="1">
        <v>2013</v>
      </c>
      <c r="N5934" s="1">
        <v>48.431165342545803</v>
      </c>
      <c r="O5934" s="1">
        <v>-67.799515542852205</v>
      </c>
      <c r="Q5934" s="1" t="s">
        <v>6869</v>
      </c>
      <c r="R5934" s="1" t="s">
        <v>22</v>
      </c>
    </row>
    <row r="5935" spans="1:18" x14ac:dyDescent="0.3">
      <c r="A5935" s="1" t="s">
        <v>5978</v>
      </c>
      <c r="B5935" s="1" t="s">
        <v>8398</v>
      </c>
      <c r="C5935" s="1" t="s">
        <v>6867</v>
      </c>
      <c r="D5935" s="1">
        <v>300</v>
      </c>
      <c r="E5935" s="1" t="s">
        <v>6945</v>
      </c>
      <c r="F5935" s="1">
        <v>76</v>
      </c>
      <c r="G5935" s="1" t="str">
        <f t="shared" si="223"/>
        <v>76/150</v>
      </c>
      <c r="H5935" s="1">
        <v>2000</v>
      </c>
      <c r="I5935" s="1">
        <v>82</v>
      </c>
      <c r="J5935" s="1">
        <v>80</v>
      </c>
      <c r="K5935" s="1" t="s">
        <v>2006</v>
      </c>
      <c r="L5935" s="1" t="s">
        <v>6876</v>
      </c>
      <c r="M5935" s="1">
        <v>2013</v>
      </c>
      <c r="N5935" s="1">
        <v>48.426894096415403</v>
      </c>
      <c r="O5935" s="1">
        <v>-67.807454369561597</v>
      </c>
      <c r="Q5935" s="1" t="s">
        <v>6869</v>
      </c>
      <c r="R5935" s="1" t="s">
        <v>22</v>
      </c>
    </row>
    <row r="5936" spans="1:18" x14ac:dyDescent="0.3">
      <c r="A5936" s="1" t="s">
        <v>5978</v>
      </c>
      <c r="B5936" s="1" t="s">
        <v>8398</v>
      </c>
      <c r="C5936" s="1" t="s">
        <v>6867</v>
      </c>
      <c r="D5936" s="1">
        <v>300</v>
      </c>
      <c r="E5936" s="1" t="s">
        <v>6946</v>
      </c>
      <c r="F5936" s="1">
        <v>77</v>
      </c>
      <c r="G5936" s="1" t="str">
        <f t="shared" si="223"/>
        <v>77/150</v>
      </c>
      <c r="H5936" s="1">
        <v>2000</v>
      </c>
      <c r="I5936" s="1">
        <v>82</v>
      </c>
      <c r="J5936" s="1">
        <v>80</v>
      </c>
      <c r="K5936" s="1" t="s">
        <v>2006</v>
      </c>
      <c r="L5936" s="1" t="s">
        <v>6876</v>
      </c>
      <c r="M5936" s="1">
        <v>2013</v>
      </c>
      <c r="N5936" s="1">
        <v>48.427745937517898</v>
      </c>
      <c r="O5936" s="1">
        <v>-67.814928673191503</v>
      </c>
      <c r="Q5936" s="1" t="s">
        <v>6869</v>
      </c>
      <c r="R5936" s="1" t="s">
        <v>22</v>
      </c>
    </row>
    <row r="5937" spans="1:18" x14ac:dyDescent="0.3">
      <c r="A5937" s="1" t="s">
        <v>5978</v>
      </c>
      <c r="B5937" s="1" t="s">
        <v>8398</v>
      </c>
      <c r="C5937" s="1" t="s">
        <v>6867</v>
      </c>
      <c r="D5937" s="1">
        <v>300</v>
      </c>
      <c r="E5937" s="1" t="s">
        <v>6947</v>
      </c>
      <c r="F5937" s="1">
        <v>78</v>
      </c>
      <c r="G5937" s="1" t="str">
        <f t="shared" si="223"/>
        <v>78/150</v>
      </c>
      <c r="H5937" s="1">
        <v>2000</v>
      </c>
      <c r="I5937" s="1">
        <v>82</v>
      </c>
      <c r="J5937" s="1">
        <v>80</v>
      </c>
      <c r="K5937" s="1" t="s">
        <v>2006</v>
      </c>
      <c r="L5937" s="1" t="s">
        <v>6876</v>
      </c>
      <c r="M5937" s="1">
        <v>2013</v>
      </c>
      <c r="N5937" s="1">
        <v>48.431381007506602</v>
      </c>
      <c r="O5937" s="1">
        <v>-67.809896006486596</v>
      </c>
      <c r="Q5937" s="1" t="s">
        <v>6869</v>
      </c>
      <c r="R5937" s="1" t="s">
        <v>22</v>
      </c>
    </row>
    <row r="5938" spans="1:18" x14ac:dyDescent="0.3">
      <c r="A5938" s="1" t="s">
        <v>5978</v>
      </c>
      <c r="B5938" s="1" t="s">
        <v>8398</v>
      </c>
      <c r="C5938" s="1" t="s">
        <v>6867</v>
      </c>
      <c r="D5938" s="1">
        <v>300</v>
      </c>
      <c r="E5938" s="1" t="s">
        <v>6948</v>
      </c>
      <c r="F5938" s="1">
        <v>79</v>
      </c>
      <c r="G5938" s="1" t="str">
        <f t="shared" si="223"/>
        <v>79/150</v>
      </c>
      <c r="H5938" s="1">
        <v>2000</v>
      </c>
      <c r="I5938" s="1">
        <v>82</v>
      </c>
      <c r="J5938" s="1">
        <v>80</v>
      </c>
      <c r="K5938" s="1" t="s">
        <v>2006</v>
      </c>
      <c r="L5938" s="1" t="s">
        <v>6876</v>
      </c>
      <c r="M5938" s="1">
        <v>2013</v>
      </c>
      <c r="N5938" s="1">
        <v>48.433921091194499</v>
      </c>
      <c r="O5938" s="1">
        <v>-67.810937138834404</v>
      </c>
      <c r="Q5938" s="1" t="s">
        <v>6869</v>
      </c>
      <c r="R5938" s="1" t="s">
        <v>22</v>
      </c>
    </row>
    <row r="5939" spans="1:18" x14ac:dyDescent="0.3">
      <c r="A5939" s="1" t="s">
        <v>5978</v>
      </c>
      <c r="B5939" s="1" t="s">
        <v>8398</v>
      </c>
      <c r="C5939" s="1" t="s">
        <v>6867</v>
      </c>
      <c r="D5939" s="1">
        <v>300</v>
      </c>
      <c r="E5939" s="1" t="s">
        <v>6949</v>
      </c>
      <c r="F5939" s="1">
        <v>80</v>
      </c>
      <c r="G5939" s="1" t="str">
        <f t="shared" si="223"/>
        <v>80/150</v>
      </c>
      <c r="H5939" s="1">
        <v>2000</v>
      </c>
      <c r="I5939" s="1">
        <v>82</v>
      </c>
      <c r="J5939" s="1">
        <v>80</v>
      </c>
      <c r="K5939" s="1" t="s">
        <v>2006</v>
      </c>
      <c r="L5939" s="1" t="s">
        <v>6876</v>
      </c>
      <c r="M5939" s="1">
        <v>2013</v>
      </c>
      <c r="N5939" s="1">
        <v>48.4376824264587</v>
      </c>
      <c r="O5939" s="1">
        <v>-67.8115685683225</v>
      </c>
      <c r="Q5939" s="1" t="s">
        <v>6869</v>
      </c>
      <c r="R5939" s="1" t="s">
        <v>22</v>
      </c>
    </row>
    <row r="5940" spans="1:18" x14ac:dyDescent="0.3">
      <c r="A5940" s="1" t="s">
        <v>5978</v>
      </c>
      <c r="B5940" s="1" t="s">
        <v>8398</v>
      </c>
      <c r="C5940" s="1" t="s">
        <v>6867</v>
      </c>
      <c r="D5940" s="1">
        <v>300</v>
      </c>
      <c r="E5940" s="1" t="s">
        <v>6950</v>
      </c>
      <c r="F5940" s="1">
        <v>81</v>
      </c>
      <c r="G5940" s="1" t="str">
        <f t="shared" si="223"/>
        <v>81/150</v>
      </c>
      <c r="H5940" s="1">
        <v>2000</v>
      </c>
      <c r="I5940" s="1">
        <v>92</v>
      </c>
      <c r="J5940" s="1">
        <v>80</v>
      </c>
      <c r="K5940" s="1" t="s">
        <v>2006</v>
      </c>
      <c r="L5940" s="1" t="s">
        <v>4669</v>
      </c>
      <c r="M5940" s="1">
        <v>2013</v>
      </c>
      <c r="N5940" s="1">
        <v>48.448236029492499</v>
      </c>
      <c r="O5940" s="1">
        <v>-67.807233040839606</v>
      </c>
      <c r="Q5940" s="1" t="s">
        <v>6869</v>
      </c>
      <c r="R5940" s="1" t="s">
        <v>22</v>
      </c>
    </row>
    <row r="5941" spans="1:18" x14ac:dyDescent="0.3">
      <c r="A5941" s="1" t="s">
        <v>5978</v>
      </c>
      <c r="B5941" s="1" t="s">
        <v>8398</v>
      </c>
      <c r="C5941" s="1" t="s">
        <v>6867</v>
      </c>
      <c r="D5941" s="1">
        <v>300</v>
      </c>
      <c r="E5941" s="1" t="s">
        <v>6951</v>
      </c>
      <c r="F5941" s="1">
        <v>82</v>
      </c>
      <c r="G5941" s="1" t="str">
        <f t="shared" si="223"/>
        <v>82/150</v>
      </c>
      <c r="H5941" s="1">
        <v>2000</v>
      </c>
      <c r="I5941" s="1">
        <v>92</v>
      </c>
      <c r="J5941" s="1">
        <v>80</v>
      </c>
      <c r="K5941" s="1" t="s">
        <v>2006</v>
      </c>
      <c r="L5941" s="1" t="s">
        <v>4669</v>
      </c>
      <c r="M5941" s="1">
        <v>2013</v>
      </c>
      <c r="N5941" s="1">
        <v>48.450972683071903</v>
      </c>
      <c r="O5941" s="1">
        <v>-67.809618974100999</v>
      </c>
      <c r="Q5941" s="1" t="s">
        <v>6869</v>
      </c>
      <c r="R5941" s="1" t="s">
        <v>22</v>
      </c>
    </row>
    <row r="5942" spans="1:18" x14ac:dyDescent="0.3">
      <c r="A5942" s="1" t="s">
        <v>5978</v>
      </c>
      <c r="B5942" s="1" t="s">
        <v>8398</v>
      </c>
      <c r="C5942" s="1" t="s">
        <v>6867</v>
      </c>
      <c r="D5942" s="1">
        <v>300</v>
      </c>
      <c r="E5942" s="1" t="s">
        <v>6952</v>
      </c>
      <c r="F5942" s="1">
        <v>83</v>
      </c>
      <c r="G5942" s="1" t="str">
        <f t="shared" si="223"/>
        <v>83/150</v>
      </c>
      <c r="H5942" s="1">
        <v>2000</v>
      </c>
      <c r="I5942" s="1">
        <v>92</v>
      </c>
      <c r="J5942" s="1">
        <v>80</v>
      </c>
      <c r="K5942" s="1" t="s">
        <v>2006</v>
      </c>
      <c r="L5942" s="1" t="s">
        <v>4669</v>
      </c>
      <c r="M5942" s="1">
        <v>2013</v>
      </c>
      <c r="N5942" s="1">
        <v>48.4466612926363</v>
      </c>
      <c r="O5942" s="1">
        <v>-67.824616703463704</v>
      </c>
      <c r="Q5942" s="1" t="s">
        <v>6869</v>
      </c>
      <c r="R5942" s="1" t="s">
        <v>22</v>
      </c>
    </row>
    <row r="5943" spans="1:18" x14ac:dyDescent="0.3">
      <c r="A5943" s="1" t="s">
        <v>5978</v>
      </c>
      <c r="B5943" s="1" t="s">
        <v>8398</v>
      </c>
      <c r="C5943" s="1" t="s">
        <v>6867</v>
      </c>
      <c r="D5943" s="1">
        <v>300</v>
      </c>
      <c r="E5943" s="1" t="s">
        <v>6953</v>
      </c>
      <c r="F5943" s="1">
        <v>84</v>
      </c>
      <c r="G5943" s="1" t="str">
        <f t="shared" si="223"/>
        <v>84/150</v>
      </c>
      <c r="H5943" s="1">
        <v>2000</v>
      </c>
      <c r="I5943" s="1">
        <v>92</v>
      </c>
      <c r="J5943" s="1">
        <v>80</v>
      </c>
      <c r="K5943" s="1" t="s">
        <v>2006</v>
      </c>
      <c r="L5943" s="1" t="s">
        <v>4669</v>
      </c>
      <c r="M5943" s="1">
        <v>2013</v>
      </c>
      <c r="N5943" s="1">
        <v>48.448590579281898</v>
      </c>
      <c r="O5943" s="1">
        <v>-67.819102476195198</v>
      </c>
      <c r="Q5943" s="1" t="s">
        <v>6869</v>
      </c>
      <c r="R5943" s="1" t="s">
        <v>22</v>
      </c>
    </row>
    <row r="5944" spans="1:18" x14ac:dyDescent="0.3">
      <c r="A5944" s="1" t="s">
        <v>5978</v>
      </c>
      <c r="B5944" s="1" t="s">
        <v>8398</v>
      </c>
      <c r="C5944" s="1" t="s">
        <v>6867</v>
      </c>
      <c r="D5944" s="1">
        <v>300</v>
      </c>
      <c r="E5944" s="1" t="s">
        <v>6954</v>
      </c>
      <c r="F5944" s="1">
        <v>85</v>
      </c>
      <c r="G5944" s="1" t="str">
        <f t="shared" si="223"/>
        <v>85/150</v>
      </c>
      <c r="H5944" s="1">
        <v>2000</v>
      </c>
      <c r="I5944" s="1">
        <v>82</v>
      </c>
      <c r="J5944" s="1">
        <v>80</v>
      </c>
      <c r="K5944" s="1" t="s">
        <v>2006</v>
      </c>
      <c r="L5944" s="1" t="s">
        <v>6876</v>
      </c>
      <c r="M5944" s="1">
        <v>2013</v>
      </c>
      <c r="N5944" s="1">
        <v>48.434808616949802</v>
      </c>
      <c r="O5944" s="1">
        <v>-67.820464826290703</v>
      </c>
      <c r="Q5944" s="1" t="s">
        <v>6869</v>
      </c>
      <c r="R5944" s="1" t="s">
        <v>22</v>
      </c>
    </row>
    <row r="5945" spans="1:18" x14ac:dyDescent="0.3">
      <c r="A5945" s="1" t="s">
        <v>5978</v>
      </c>
      <c r="B5945" s="1" t="s">
        <v>8398</v>
      </c>
      <c r="C5945" s="1" t="s">
        <v>6867</v>
      </c>
      <c r="D5945" s="1">
        <v>300</v>
      </c>
      <c r="E5945" s="1" t="s">
        <v>6955</v>
      </c>
      <c r="F5945" s="1">
        <v>86</v>
      </c>
      <c r="G5945" s="1" t="str">
        <f t="shared" si="223"/>
        <v>86/150</v>
      </c>
      <c r="H5945" s="1">
        <v>2000</v>
      </c>
      <c r="I5945" s="1">
        <v>82</v>
      </c>
      <c r="J5945" s="1">
        <v>80</v>
      </c>
      <c r="K5945" s="1" t="s">
        <v>2006</v>
      </c>
      <c r="L5945" s="1" t="s">
        <v>6876</v>
      </c>
      <c r="M5945" s="1">
        <v>2013</v>
      </c>
      <c r="N5945" s="1">
        <v>48.430592061383699</v>
      </c>
      <c r="O5945" s="1">
        <v>-67.823628260894196</v>
      </c>
      <c r="Q5945" s="1" t="s">
        <v>6869</v>
      </c>
      <c r="R5945" s="1" t="s">
        <v>22</v>
      </c>
    </row>
    <row r="5946" spans="1:18" x14ac:dyDescent="0.3">
      <c r="A5946" s="1" t="s">
        <v>5978</v>
      </c>
      <c r="B5946" s="1" t="s">
        <v>8398</v>
      </c>
      <c r="C5946" s="1" t="s">
        <v>6867</v>
      </c>
      <c r="D5946" s="1">
        <v>300</v>
      </c>
      <c r="E5946" s="1" t="s">
        <v>6956</v>
      </c>
      <c r="F5946" s="1">
        <v>87</v>
      </c>
      <c r="G5946" s="1" t="str">
        <f t="shared" si="223"/>
        <v>87/150</v>
      </c>
      <c r="H5946" s="1">
        <v>2000</v>
      </c>
      <c r="I5946" s="1">
        <v>82</v>
      </c>
      <c r="J5946" s="1">
        <v>80</v>
      </c>
      <c r="K5946" s="1" t="s">
        <v>2006</v>
      </c>
      <c r="L5946" s="1" t="s">
        <v>6876</v>
      </c>
      <c r="M5946" s="1">
        <v>2013</v>
      </c>
      <c r="N5946" s="1">
        <v>48.432043643452701</v>
      </c>
      <c r="O5946" s="1">
        <v>-67.832044840593497</v>
      </c>
      <c r="Q5946" s="1" t="s">
        <v>6869</v>
      </c>
      <c r="R5946" s="1" t="s">
        <v>22</v>
      </c>
    </row>
    <row r="5947" spans="1:18" x14ac:dyDescent="0.3">
      <c r="A5947" s="1" t="s">
        <v>5978</v>
      </c>
      <c r="B5947" s="1" t="s">
        <v>8398</v>
      </c>
      <c r="C5947" s="1" t="s">
        <v>6867</v>
      </c>
      <c r="D5947" s="1">
        <v>300</v>
      </c>
      <c r="E5947" s="1" t="s">
        <v>6957</v>
      </c>
      <c r="F5947" s="1">
        <v>88</v>
      </c>
      <c r="G5947" s="1" t="str">
        <f t="shared" si="223"/>
        <v>88/150</v>
      </c>
      <c r="H5947" s="1">
        <v>2000</v>
      </c>
      <c r="I5947" s="1">
        <v>92</v>
      </c>
      <c r="J5947" s="1">
        <v>80</v>
      </c>
      <c r="K5947" s="1" t="s">
        <v>2006</v>
      </c>
      <c r="L5947" s="1" t="s">
        <v>4669</v>
      </c>
      <c r="M5947" s="1">
        <v>2013</v>
      </c>
      <c r="N5947" s="1">
        <v>48.428802211691703</v>
      </c>
      <c r="O5947" s="1">
        <v>-67.831373017567003</v>
      </c>
      <c r="Q5947" s="1" t="s">
        <v>6869</v>
      </c>
      <c r="R5947" s="1" t="s">
        <v>22</v>
      </c>
    </row>
    <row r="5948" spans="1:18" x14ac:dyDescent="0.3">
      <c r="A5948" s="1" t="s">
        <v>5978</v>
      </c>
      <c r="B5948" s="1" t="s">
        <v>8398</v>
      </c>
      <c r="C5948" s="1" t="s">
        <v>6867</v>
      </c>
      <c r="D5948" s="1">
        <v>300</v>
      </c>
      <c r="E5948" s="1" t="s">
        <v>6958</v>
      </c>
      <c r="F5948" s="1">
        <v>89</v>
      </c>
      <c r="G5948" s="1" t="str">
        <f t="shared" si="223"/>
        <v>89/150</v>
      </c>
      <c r="H5948" s="1">
        <v>2000</v>
      </c>
      <c r="I5948" s="1">
        <v>92</v>
      </c>
      <c r="J5948" s="1">
        <v>80</v>
      </c>
      <c r="K5948" s="1" t="s">
        <v>2006</v>
      </c>
      <c r="L5948" s="1" t="s">
        <v>4669</v>
      </c>
      <c r="M5948" s="1">
        <v>2013</v>
      </c>
      <c r="N5948" s="1">
        <v>48.3503405428485</v>
      </c>
      <c r="O5948" s="1">
        <v>-67.695058833344603</v>
      </c>
      <c r="Q5948" s="1" t="s">
        <v>6869</v>
      </c>
      <c r="R5948" s="1" t="s">
        <v>22</v>
      </c>
    </row>
    <row r="5949" spans="1:18" x14ac:dyDescent="0.3">
      <c r="A5949" s="1" t="s">
        <v>5978</v>
      </c>
      <c r="B5949" s="1" t="s">
        <v>8398</v>
      </c>
      <c r="C5949" s="1" t="s">
        <v>6867</v>
      </c>
      <c r="D5949" s="1">
        <v>300</v>
      </c>
      <c r="E5949" s="1" t="s">
        <v>6959</v>
      </c>
      <c r="F5949" s="1">
        <v>90</v>
      </c>
      <c r="G5949" s="1" t="str">
        <f t="shared" si="223"/>
        <v>90/150</v>
      </c>
      <c r="H5949" s="1">
        <v>2000</v>
      </c>
      <c r="I5949" s="1">
        <v>92</v>
      </c>
      <c r="J5949" s="1">
        <v>80</v>
      </c>
      <c r="K5949" s="1" t="s">
        <v>2006</v>
      </c>
      <c r="L5949" s="1" t="s">
        <v>4669</v>
      </c>
      <c r="M5949" s="1">
        <v>2013</v>
      </c>
      <c r="N5949" s="1">
        <v>48.347427275204197</v>
      </c>
      <c r="O5949" s="1">
        <v>-67.693357173605804</v>
      </c>
      <c r="Q5949" s="1" t="s">
        <v>6869</v>
      </c>
      <c r="R5949" s="1" t="s">
        <v>22</v>
      </c>
    </row>
    <row r="5950" spans="1:18" x14ac:dyDescent="0.3">
      <c r="A5950" s="1" t="s">
        <v>5978</v>
      </c>
      <c r="B5950" s="1" t="s">
        <v>8398</v>
      </c>
      <c r="C5950" s="1" t="s">
        <v>6867</v>
      </c>
      <c r="D5950" s="1">
        <v>300</v>
      </c>
      <c r="E5950" s="1" t="s">
        <v>6960</v>
      </c>
      <c r="F5950" s="1">
        <v>91</v>
      </c>
      <c r="G5950" s="1" t="str">
        <f t="shared" si="223"/>
        <v>91/150</v>
      </c>
      <c r="H5950" s="1">
        <v>2000</v>
      </c>
      <c r="I5950" s="1">
        <v>92</v>
      </c>
      <c r="J5950" s="1">
        <v>80</v>
      </c>
      <c r="K5950" s="1" t="s">
        <v>2006</v>
      </c>
      <c r="L5950" s="1" t="s">
        <v>4669</v>
      </c>
      <c r="M5950" s="1">
        <v>2013</v>
      </c>
      <c r="N5950" s="1">
        <v>48.344767113579898</v>
      </c>
      <c r="O5950" s="1">
        <v>-67.691635182213204</v>
      </c>
      <c r="Q5950" s="1" t="s">
        <v>6869</v>
      </c>
      <c r="R5950" s="1" t="s">
        <v>22</v>
      </c>
    </row>
    <row r="5951" spans="1:18" x14ac:dyDescent="0.3">
      <c r="A5951" s="1" t="s">
        <v>5978</v>
      </c>
      <c r="B5951" s="1" t="s">
        <v>8398</v>
      </c>
      <c r="C5951" s="1" t="s">
        <v>6867</v>
      </c>
      <c r="D5951" s="1">
        <v>300</v>
      </c>
      <c r="E5951" s="1" t="s">
        <v>6961</v>
      </c>
      <c r="F5951" s="1">
        <v>92</v>
      </c>
      <c r="G5951" s="1" t="str">
        <f t="shared" si="223"/>
        <v>92/150</v>
      </c>
      <c r="H5951" s="1">
        <v>2000</v>
      </c>
      <c r="I5951" s="1">
        <v>92</v>
      </c>
      <c r="J5951" s="1">
        <v>80</v>
      </c>
      <c r="K5951" s="1" t="s">
        <v>2006</v>
      </c>
      <c r="L5951" s="1" t="s">
        <v>4669</v>
      </c>
      <c r="M5951" s="1">
        <v>2013</v>
      </c>
      <c r="N5951" s="1">
        <v>48.342109542212903</v>
      </c>
      <c r="O5951" s="1">
        <v>-67.691515695082799</v>
      </c>
      <c r="Q5951" s="1" t="s">
        <v>6869</v>
      </c>
      <c r="R5951" s="1" t="s">
        <v>22</v>
      </c>
    </row>
    <row r="5952" spans="1:18" x14ac:dyDescent="0.3">
      <c r="A5952" s="1" t="s">
        <v>5978</v>
      </c>
      <c r="B5952" s="1" t="s">
        <v>8398</v>
      </c>
      <c r="C5952" s="1" t="s">
        <v>6867</v>
      </c>
      <c r="D5952" s="1">
        <v>300</v>
      </c>
      <c r="E5952" s="1" t="s">
        <v>6962</v>
      </c>
      <c r="F5952" s="1">
        <v>93</v>
      </c>
      <c r="G5952" s="1" t="str">
        <f t="shared" si="223"/>
        <v>93/150</v>
      </c>
      <c r="H5952" s="1">
        <v>2000</v>
      </c>
      <c r="I5952" s="1">
        <v>92</v>
      </c>
      <c r="J5952" s="1">
        <v>80</v>
      </c>
      <c r="K5952" s="1" t="s">
        <v>2006</v>
      </c>
      <c r="L5952" s="1" t="s">
        <v>4669</v>
      </c>
      <c r="M5952" s="1">
        <v>2013</v>
      </c>
      <c r="N5952" s="1">
        <v>48.339483899107897</v>
      </c>
      <c r="O5952" s="1">
        <v>-67.691731855623999</v>
      </c>
      <c r="Q5952" s="1" t="s">
        <v>6869</v>
      </c>
      <c r="R5952" s="1" t="s">
        <v>22</v>
      </c>
    </row>
    <row r="5953" spans="1:18" x14ac:dyDescent="0.3">
      <c r="A5953" s="1" t="s">
        <v>5978</v>
      </c>
      <c r="B5953" s="1" t="s">
        <v>8398</v>
      </c>
      <c r="C5953" s="1" t="s">
        <v>6867</v>
      </c>
      <c r="D5953" s="1">
        <v>300</v>
      </c>
      <c r="E5953" s="1" t="s">
        <v>6963</v>
      </c>
      <c r="F5953" s="1">
        <v>94</v>
      </c>
      <c r="G5953" s="1" t="str">
        <f t="shared" si="223"/>
        <v>94/150</v>
      </c>
      <c r="H5953" s="1">
        <v>2000</v>
      </c>
      <c r="I5953" s="1">
        <v>92</v>
      </c>
      <c r="J5953" s="1">
        <v>80</v>
      </c>
      <c r="K5953" s="1" t="s">
        <v>2006</v>
      </c>
      <c r="L5953" s="1" t="s">
        <v>4669</v>
      </c>
      <c r="M5953" s="1">
        <v>2013</v>
      </c>
      <c r="N5953" s="1">
        <v>48.3367219905114</v>
      </c>
      <c r="O5953" s="1">
        <v>-67.691353765076201</v>
      </c>
      <c r="Q5953" s="1" t="s">
        <v>6869</v>
      </c>
      <c r="R5953" s="1" t="s">
        <v>22</v>
      </c>
    </row>
    <row r="5954" spans="1:18" x14ac:dyDescent="0.3">
      <c r="A5954" s="1" t="s">
        <v>5978</v>
      </c>
      <c r="B5954" s="1" t="s">
        <v>8398</v>
      </c>
      <c r="C5954" s="1" t="s">
        <v>6867</v>
      </c>
      <c r="D5954" s="1">
        <v>300</v>
      </c>
      <c r="E5954" s="1" t="s">
        <v>6964</v>
      </c>
      <c r="F5954" s="1">
        <v>95</v>
      </c>
      <c r="G5954" s="1" t="str">
        <f t="shared" si="223"/>
        <v>95/150</v>
      </c>
      <c r="H5954" s="1">
        <v>2000</v>
      </c>
      <c r="I5954" s="1">
        <v>92</v>
      </c>
      <c r="J5954" s="1">
        <v>80</v>
      </c>
      <c r="K5954" s="1" t="s">
        <v>2006</v>
      </c>
      <c r="L5954" s="1" t="s">
        <v>4669</v>
      </c>
      <c r="M5954" s="1">
        <v>2013</v>
      </c>
      <c r="N5954" s="1">
        <v>48.333583860603298</v>
      </c>
      <c r="O5954" s="1">
        <v>-67.679033240089893</v>
      </c>
      <c r="Q5954" s="1" t="s">
        <v>6869</v>
      </c>
      <c r="R5954" s="1" t="s">
        <v>22</v>
      </c>
    </row>
    <row r="5955" spans="1:18" x14ac:dyDescent="0.3">
      <c r="A5955" s="1" t="s">
        <v>5978</v>
      </c>
      <c r="B5955" s="1" t="s">
        <v>8398</v>
      </c>
      <c r="C5955" s="1" t="s">
        <v>6867</v>
      </c>
      <c r="D5955" s="1">
        <v>300</v>
      </c>
      <c r="E5955" s="1" t="s">
        <v>6965</v>
      </c>
      <c r="F5955" s="1">
        <v>96</v>
      </c>
      <c r="G5955" s="1" t="str">
        <f t="shared" si="223"/>
        <v>96/150</v>
      </c>
      <c r="H5955" s="1">
        <v>2000</v>
      </c>
      <c r="I5955" s="1">
        <v>82</v>
      </c>
      <c r="J5955" s="1">
        <v>80</v>
      </c>
      <c r="K5955" s="1" t="s">
        <v>2006</v>
      </c>
      <c r="L5955" s="1" t="s">
        <v>6876</v>
      </c>
      <c r="M5955" s="1">
        <v>2013</v>
      </c>
      <c r="N5955" s="1">
        <v>48.330709737453702</v>
      </c>
      <c r="O5955" s="1">
        <v>-67.677280993463398</v>
      </c>
      <c r="Q5955" s="1" t="s">
        <v>6869</v>
      </c>
      <c r="R5955" s="1" t="s">
        <v>22</v>
      </c>
    </row>
    <row r="5956" spans="1:18" x14ac:dyDescent="0.3">
      <c r="A5956" s="1" t="s">
        <v>5978</v>
      </c>
      <c r="B5956" s="1" t="s">
        <v>8398</v>
      </c>
      <c r="C5956" s="1" t="s">
        <v>6867</v>
      </c>
      <c r="D5956" s="1">
        <v>300</v>
      </c>
      <c r="E5956" s="1" t="s">
        <v>6966</v>
      </c>
      <c r="F5956" s="1">
        <v>97</v>
      </c>
      <c r="G5956" s="1" t="str">
        <f t="shared" ref="G5956:G5987" si="224">F5956&amp;"/"&amp;150</f>
        <v>97/150</v>
      </c>
      <c r="H5956" s="1">
        <v>2000</v>
      </c>
      <c r="I5956" s="1">
        <v>82</v>
      </c>
      <c r="J5956" s="1">
        <v>80</v>
      </c>
      <c r="K5956" s="1" t="s">
        <v>2006</v>
      </c>
      <c r="L5956" s="1" t="s">
        <v>6876</v>
      </c>
      <c r="M5956" s="1">
        <v>2013</v>
      </c>
      <c r="N5956" s="1">
        <v>48.328626798632399</v>
      </c>
      <c r="O5956" s="1">
        <v>-67.675655844097193</v>
      </c>
      <c r="Q5956" s="1" t="s">
        <v>6869</v>
      </c>
      <c r="R5956" s="1" t="s">
        <v>22</v>
      </c>
    </row>
    <row r="5957" spans="1:18" x14ac:dyDescent="0.3">
      <c r="A5957" s="1" t="s">
        <v>5978</v>
      </c>
      <c r="B5957" s="1" t="s">
        <v>8398</v>
      </c>
      <c r="C5957" s="1" t="s">
        <v>6867</v>
      </c>
      <c r="D5957" s="1">
        <v>300</v>
      </c>
      <c r="E5957" s="1" t="s">
        <v>6967</v>
      </c>
      <c r="F5957" s="1">
        <v>98</v>
      </c>
      <c r="G5957" s="1" t="str">
        <f t="shared" si="224"/>
        <v>98/150</v>
      </c>
      <c r="H5957" s="1">
        <v>2000</v>
      </c>
      <c r="I5957" s="1">
        <v>82</v>
      </c>
      <c r="J5957" s="1">
        <v>80</v>
      </c>
      <c r="K5957" s="1" t="s">
        <v>2006</v>
      </c>
      <c r="L5957" s="1" t="s">
        <v>6876</v>
      </c>
      <c r="M5957" s="1">
        <v>2013</v>
      </c>
      <c r="N5957" s="1">
        <v>48.326428683134701</v>
      </c>
      <c r="O5957" s="1">
        <v>-67.674584666917198</v>
      </c>
      <c r="Q5957" s="1" t="s">
        <v>6869</v>
      </c>
      <c r="R5957" s="1" t="s">
        <v>22</v>
      </c>
    </row>
    <row r="5958" spans="1:18" x14ac:dyDescent="0.3">
      <c r="A5958" s="1" t="s">
        <v>5978</v>
      </c>
      <c r="B5958" s="1" t="s">
        <v>8398</v>
      </c>
      <c r="C5958" s="1" t="s">
        <v>6867</v>
      </c>
      <c r="D5958" s="1">
        <v>300</v>
      </c>
      <c r="E5958" s="1" t="s">
        <v>6968</v>
      </c>
      <c r="F5958" s="1">
        <v>99</v>
      </c>
      <c r="G5958" s="1" t="str">
        <f t="shared" si="224"/>
        <v>99/150</v>
      </c>
      <c r="H5958" s="1">
        <v>2000</v>
      </c>
      <c r="I5958" s="1">
        <v>82</v>
      </c>
      <c r="J5958" s="1">
        <v>80</v>
      </c>
      <c r="K5958" s="1" t="s">
        <v>2006</v>
      </c>
      <c r="L5958" s="1" t="s">
        <v>6876</v>
      </c>
      <c r="M5958" s="1">
        <v>2013</v>
      </c>
      <c r="N5958" s="1">
        <v>48.323708373745497</v>
      </c>
      <c r="O5958" s="1">
        <v>-67.672855977396907</v>
      </c>
      <c r="Q5958" s="1" t="s">
        <v>6869</v>
      </c>
      <c r="R5958" s="1" t="s">
        <v>22</v>
      </c>
    </row>
    <row r="5959" spans="1:18" x14ac:dyDescent="0.3">
      <c r="A5959" s="1" t="s">
        <v>5978</v>
      </c>
      <c r="B5959" s="1" t="s">
        <v>8398</v>
      </c>
      <c r="C5959" s="1" t="s">
        <v>6867</v>
      </c>
      <c r="D5959" s="1">
        <v>300</v>
      </c>
      <c r="E5959" s="1" t="s">
        <v>6969</v>
      </c>
      <c r="F5959" s="1">
        <v>100</v>
      </c>
      <c r="G5959" s="1" t="str">
        <f t="shared" si="224"/>
        <v>100/150</v>
      </c>
      <c r="H5959" s="1">
        <v>2000</v>
      </c>
      <c r="I5959" s="1">
        <v>82</v>
      </c>
      <c r="J5959" s="1">
        <v>80</v>
      </c>
      <c r="K5959" s="1" t="s">
        <v>2006</v>
      </c>
      <c r="L5959" s="1" t="s">
        <v>6876</v>
      </c>
      <c r="M5959" s="1">
        <v>2013</v>
      </c>
      <c r="N5959" s="1">
        <v>48.321311563930301</v>
      </c>
      <c r="O5959" s="1">
        <v>-67.670960921829604</v>
      </c>
      <c r="Q5959" s="1" t="s">
        <v>6869</v>
      </c>
      <c r="R5959" s="1" t="s">
        <v>22</v>
      </c>
    </row>
    <row r="5960" spans="1:18" x14ac:dyDescent="0.3">
      <c r="A5960" s="1" t="s">
        <v>5978</v>
      </c>
      <c r="B5960" s="1" t="s">
        <v>8398</v>
      </c>
      <c r="C5960" s="1" t="s">
        <v>6867</v>
      </c>
      <c r="D5960" s="1">
        <v>300</v>
      </c>
      <c r="E5960" s="1" t="s">
        <v>6970</v>
      </c>
      <c r="F5960" s="1">
        <v>101</v>
      </c>
      <c r="G5960" s="1" t="str">
        <f t="shared" si="224"/>
        <v>101/150</v>
      </c>
      <c r="H5960" s="1">
        <v>2000</v>
      </c>
      <c r="I5960" s="1">
        <v>82</v>
      </c>
      <c r="J5960" s="1">
        <v>80</v>
      </c>
      <c r="K5960" s="1" t="s">
        <v>2006</v>
      </c>
      <c r="L5960" s="1" t="s">
        <v>6876</v>
      </c>
      <c r="M5960" s="1">
        <v>2013</v>
      </c>
      <c r="N5960" s="1">
        <v>48.318949958917599</v>
      </c>
      <c r="O5960" s="1">
        <v>-67.669479188140997</v>
      </c>
      <c r="Q5960" s="1" t="s">
        <v>6869</v>
      </c>
      <c r="R5960" s="1" t="s">
        <v>22</v>
      </c>
    </row>
    <row r="5961" spans="1:18" x14ac:dyDescent="0.3">
      <c r="A5961" s="1" t="s">
        <v>5978</v>
      </c>
      <c r="B5961" s="1" t="s">
        <v>8398</v>
      </c>
      <c r="C5961" s="1" t="s">
        <v>6867</v>
      </c>
      <c r="D5961" s="1">
        <v>300</v>
      </c>
      <c r="E5961" s="1" t="s">
        <v>6971</v>
      </c>
      <c r="F5961" s="1">
        <v>102</v>
      </c>
      <c r="G5961" s="1" t="str">
        <f t="shared" si="224"/>
        <v>102/150</v>
      </c>
      <c r="H5961" s="1">
        <v>2000</v>
      </c>
      <c r="I5961" s="1">
        <v>92</v>
      </c>
      <c r="J5961" s="1">
        <v>80</v>
      </c>
      <c r="K5961" s="1" t="s">
        <v>2006</v>
      </c>
      <c r="L5961" s="1" t="s">
        <v>4669</v>
      </c>
      <c r="M5961" s="1">
        <v>2013</v>
      </c>
      <c r="N5961" s="1">
        <v>48.315394960242301</v>
      </c>
      <c r="O5961" s="1">
        <v>-67.666812178232703</v>
      </c>
      <c r="Q5961" s="1" t="s">
        <v>6869</v>
      </c>
      <c r="R5961" s="1" t="s">
        <v>22</v>
      </c>
    </row>
    <row r="5962" spans="1:18" x14ac:dyDescent="0.3">
      <c r="A5962" s="1" t="s">
        <v>5978</v>
      </c>
      <c r="B5962" s="1" t="s">
        <v>8398</v>
      </c>
      <c r="C5962" s="1" t="s">
        <v>6867</v>
      </c>
      <c r="D5962" s="1">
        <v>300</v>
      </c>
      <c r="E5962" s="1" t="s">
        <v>6972</v>
      </c>
      <c r="F5962" s="1">
        <v>103</v>
      </c>
      <c r="G5962" s="1" t="str">
        <f t="shared" si="224"/>
        <v>103/150</v>
      </c>
      <c r="H5962" s="1">
        <v>2000</v>
      </c>
      <c r="I5962" s="1">
        <v>92</v>
      </c>
      <c r="J5962" s="1">
        <v>80</v>
      </c>
      <c r="K5962" s="1" t="s">
        <v>2006</v>
      </c>
      <c r="L5962" s="1" t="s">
        <v>4669</v>
      </c>
      <c r="M5962" s="1">
        <v>2013</v>
      </c>
      <c r="N5962" s="1">
        <v>48.312470748096302</v>
      </c>
      <c r="O5962" s="1">
        <v>-67.666264473121402</v>
      </c>
      <c r="Q5962" s="1" t="s">
        <v>6869</v>
      </c>
      <c r="R5962" s="1" t="s">
        <v>22</v>
      </c>
    </row>
    <row r="5963" spans="1:18" x14ac:dyDescent="0.3">
      <c r="A5963" s="1" t="s">
        <v>5978</v>
      </c>
      <c r="B5963" s="1" t="s">
        <v>8398</v>
      </c>
      <c r="C5963" s="1" t="s">
        <v>6867</v>
      </c>
      <c r="D5963" s="1">
        <v>300</v>
      </c>
      <c r="E5963" s="1" t="s">
        <v>6973</v>
      </c>
      <c r="F5963" s="1">
        <v>104</v>
      </c>
      <c r="G5963" s="1" t="str">
        <f t="shared" si="224"/>
        <v>104/150</v>
      </c>
      <c r="H5963" s="1">
        <v>2000</v>
      </c>
      <c r="I5963" s="1">
        <v>92</v>
      </c>
      <c r="J5963" s="1">
        <v>80</v>
      </c>
      <c r="K5963" s="1" t="s">
        <v>2006</v>
      </c>
      <c r="L5963" s="1" t="s">
        <v>4669</v>
      </c>
      <c r="M5963" s="1">
        <v>2013</v>
      </c>
      <c r="N5963" s="1">
        <v>48.308922346724202</v>
      </c>
      <c r="O5963" s="1">
        <v>-67.664664775826495</v>
      </c>
      <c r="Q5963" s="1" t="s">
        <v>6869</v>
      </c>
      <c r="R5963" s="1" t="s">
        <v>22</v>
      </c>
    </row>
    <row r="5964" spans="1:18" x14ac:dyDescent="0.3">
      <c r="A5964" s="1" t="s">
        <v>5978</v>
      </c>
      <c r="B5964" s="1" t="s">
        <v>8398</v>
      </c>
      <c r="C5964" s="1" t="s">
        <v>6867</v>
      </c>
      <c r="D5964" s="1">
        <v>300</v>
      </c>
      <c r="E5964" s="1" t="s">
        <v>6974</v>
      </c>
      <c r="F5964" s="1">
        <v>105</v>
      </c>
      <c r="G5964" s="1" t="str">
        <f t="shared" si="224"/>
        <v>105/150</v>
      </c>
      <c r="H5964" s="1">
        <v>2000</v>
      </c>
      <c r="I5964" s="1">
        <v>92</v>
      </c>
      <c r="J5964" s="1">
        <v>80</v>
      </c>
      <c r="K5964" s="1" t="s">
        <v>2006</v>
      </c>
      <c r="L5964" s="1" t="s">
        <v>4669</v>
      </c>
      <c r="M5964" s="1">
        <v>2013</v>
      </c>
      <c r="N5964" s="1">
        <v>48.305895055293497</v>
      </c>
      <c r="O5964" s="1">
        <v>-67.664149899487995</v>
      </c>
      <c r="Q5964" s="1" t="s">
        <v>6869</v>
      </c>
      <c r="R5964" s="1" t="s">
        <v>22</v>
      </c>
    </row>
    <row r="5965" spans="1:18" x14ac:dyDescent="0.3">
      <c r="A5965" s="1" t="s">
        <v>5978</v>
      </c>
      <c r="B5965" s="1" t="s">
        <v>8398</v>
      </c>
      <c r="C5965" s="1" t="s">
        <v>6867</v>
      </c>
      <c r="D5965" s="1">
        <v>300</v>
      </c>
      <c r="E5965" s="1" t="s">
        <v>6975</v>
      </c>
      <c r="F5965" s="1">
        <v>106</v>
      </c>
      <c r="G5965" s="1" t="str">
        <f t="shared" si="224"/>
        <v>106/150</v>
      </c>
      <c r="H5965" s="1">
        <v>2000</v>
      </c>
      <c r="I5965" s="1">
        <v>92</v>
      </c>
      <c r="J5965" s="1">
        <v>80</v>
      </c>
      <c r="K5965" s="1" t="s">
        <v>2006</v>
      </c>
      <c r="L5965" s="1" t="s">
        <v>4669</v>
      </c>
      <c r="M5965" s="1">
        <v>2013</v>
      </c>
      <c r="N5965" s="1">
        <v>48.304008402995301</v>
      </c>
      <c r="O5965" s="1">
        <v>-67.6730674818224</v>
      </c>
      <c r="Q5965" s="1" t="s">
        <v>6869</v>
      </c>
      <c r="R5965" s="1" t="s">
        <v>22</v>
      </c>
    </row>
    <row r="5966" spans="1:18" x14ac:dyDescent="0.3">
      <c r="A5966" s="1" t="s">
        <v>5978</v>
      </c>
      <c r="B5966" s="1" t="s">
        <v>8398</v>
      </c>
      <c r="C5966" s="1" t="s">
        <v>6867</v>
      </c>
      <c r="D5966" s="1">
        <v>300</v>
      </c>
      <c r="E5966" s="1" t="s">
        <v>6976</v>
      </c>
      <c r="F5966" s="1">
        <v>107</v>
      </c>
      <c r="G5966" s="1" t="str">
        <f t="shared" si="224"/>
        <v>107/150</v>
      </c>
      <c r="H5966" s="1">
        <v>2000</v>
      </c>
      <c r="I5966" s="1">
        <v>92</v>
      </c>
      <c r="J5966" s="1">
        <v>80</v>
      </c>
      <c r="K5966" s="1" t="s">
        <v>2006</v>
      </c>
      <c r="L5966" s="1" t="s">
        <v>4669</v>
      </c>
      <c r="M5966" s="1">
        <v>2013</v>
      </c>
      <c r="N5966" s="1">
        <v>48.308383060263097</v>
      </c>
      <c r="O5966" s="1">
        <v>-67.6758079212822</v>
      </c>
      <c r="Q5966" s="1" t="s">
        <v>6869</v>
      </c>
      <c r="R5966" s="1" t="s">
        <v>22</v>
      </c>
    </row>
    <row r="5967" spans="1:18" x14ac:dyDescent="0.3">
      <c r="A5967" s="1" t="s">
        <v>5978</v>
      </c>
      <c r="B5967" s="1" t="s">
        <v>8398</v>
      </c>
      <c r="C5967" s="1" t="s">
        <v>6867</v>
      </c>
      <c r="D5967" s="1">
        <v>300</v>
      </c>
      <c r="E5967" s="1" t="s">
        <v>6977</v>
      </c>
      <c r="F5967" s="1">
        <v>108</v>
      </c>
      <c r="G5967" s="1" t="str">
        <f t="shared" si="224"/>
        <v>108/150</v>
      </c>
      <c r="H5967" s="1">
        <v>2000</v>
      </c>
      <c r="I5967" s="1">
        <v>92</v>
      </c>
      <c r="J5967" s="1">
        <v>80</v>
      </c>
      <c r="K5967" s="1" t="s">
        <v>2006</v>
      </c>
      <c r="L5967" s="1" t="s">
        <v>4669</v>
      </c>
      <c r="M5967" s="1">
        <v>2013</v>
      </c>
      <c r="N5967" s="1">
        <v>48.312499052859202</v>
      </c>
      <c r="O5967" s="1">
        <v>-67.6774875523856</v>
      </c>
      <c r="Q5967" s="1" t="s">
        <v>6869</v>
      </c>
      <c r="R5967" s="1" t="s">
        <v>22</v>
      </c>
    </row>
    <row r="5968" spans="1:18" x14ac:dyDescent="0.3">
      <c r="A5968" s="1" t="s">
        <v>5978</v>
      </c>
      <c r="B5968" s="1" t="s">
        <v>8398</v>
      </c>
      <c r="C5968" s="1" t="s">
        <v>6867</v>
      </c>
      <c r="D5968" s="1">
        <v>300</v>
      </c>
      <c r="E5968" s="1" t="s">
        <v>6978</v>
      </c>
      <c r="F5968" s="1">
        <v>109</v>
      </c>
      <c r="G5968" s="1" t="str">
        <f t="shared" si="224"/>
        <v>109/150</v>
      </c>
      <c r="H5968" s="1">
        <v>2000</v>
      </c>
      <c r="I5968" s="1">
        <v>92</v>
      </c>
      <c r="J5968" s="1">
        <v>80</v>
      </c>
      <c r="K5968" s="1" t="s">
        <v>2006</v>
      </c>
      <c r="L5968" s="1" t="s">
        <v>4669</v>
      </c>
      <c r="M5968" s="1">
        <v>2013</v>
      </c>
      <c r="N5968" s="1">
        <v>48.315756165469303</v>
      </c>
      <c r="O5968" s="1">
        <v>-67.676581420432299</v>
      </c>
      <c r="Q5968" s="1" t="s">
        <v>6869</v>
      </c>
      <c r="R5968" s="1" t="s">
        <v>22</v>
      </c>
    </row>
    <row r="5969" spans="1:18" x14ac:dyDescent="0.3">
      <c r="A5969" s="1" t="s">
        <v>5978</v>
      </c>
      <c r="B5969" s="1" t="s">
        <v>8398</v>
      </c>
      <c r="C5969" s="1" t="s">
        <v>6867</v>
      </c>
      <c r="D5969" s="1">
        <v>300</v>
      </c>
      <c r="E5969" s="1" t="s">
        <v>6979</v>
      </c>
      <c r="F5969" s="1">
        <v>110</v>
      </c>
      <c r="G5969" s="1" t="str">
        <f t="shared" si="224"/>
        <v>110/150</v>
      </c>
      <c r="H5969" s="1">
        <v>2000</v>
      </c>
      <c r="I5969" s="1">
        <v>92</v>
      </c>
      <c r="J5969" s="1">
        <v>80</v>
      </c>
      <c r="K5969" s="1" t="s">
        <v>2006</v>
      </c>
      <c r="L5969" s="1" t="s">
        <v>4669</v>
      </c>
      <c r="M5969" s="1">
        <v>2013</v>
      </c>
      <c r="N5969" s="1">
        <v>48.323912036668901</v>
      </c>
      <c r="O5969" s="1">
        <v>-67.708331336833893</v>
      </c>
      <c r="Q5969" s="1" t="s">
        <v>6869</v>
      </c>
      <c r="R5969" s="1" t="s">
        <v>22</v>
      </c>
    </row>
    <row r="5970" spans="1:18" x14ac:dyDescent="0.3">
      <c r="A5970" s="1" t="s">
        <v>5978</v>
      </c>
      <c r="B5970" s="1" t="s">
        <v>8398</v>
      </c>
      <c r="C5970" s="1" t="s">
        <v>6867</v>
      </c>
      <c r="D5970" s="1">
        <v>300</v>
      </c>
      <c r="E5970" s="1" t="s">
        <v>6980</v>
      </c>
      <c r="F5970" s="1">
        <v>111</v>
      </c>
      <c r="G5970" s="1" t="str">
        <f t="shared" si="224"/>
        <v>111/150</v>
      </c>
      <c r="H5970" s="1">
        <v>2000</v>
      </c>
      <c r="I5970" s="1">
        <v>82</v>
      </c>
      <c r="J5970" s="1">
        <v>80</v>
      </c>
      <c r="K5970" s="1" t="s">
        <v>2006</v>
      </c>
      <c r="L5970" s="1" t="s">
        <v>6876</v>
      </c>
      <c r="M5970" s="1">
        <v>2013</v>
      </c>
      <c r="N5970" s="1">
        <v>48.319594177083999</v>
      </c>
      <c r="O5970" s="1">
        <v>-67.706444731308906</v>
      </c>
      <c r="Q5970" s="1" t="s">
        <v>6869</v>
      </c>
      <c r="R5970" s="1" t="s">
        <v>22</v>
      </c>
    </row>
    <row r="5971" spans="1:18" x14ac:dyDescent="0.3">
      <c r="A5971" s="1" t="s">
        <v>5978</v>
      </c>
      <c r="B5971" s="1" t="s">
        <v>8398</v>
      </c>
      <c r="C5971" s="1" t="s">
        <v>6867</v>
      </c>
      <c r="D5971" s="1">
        <v>300</v>
      </c>
      <c r="E5971" s="1" t="s">
        <v>6981</v>
      </c>
      <c r="F5971" s="1">
        <v>112</v>
      </c>
      <c r="G5971" s="1" t="str">
        <f t="shared" si="224"/>
        <v>112/150</v>
      </c>
      <c r="H5971" s="1">
        <v>2000</v>
      </c>
      <c r="I5971" s="1">
        <v>82</v>
      </c>
      <c r="J5971" s="1">
        <v>80</v>
      </c>
      <c r="K5971" s="1" t="s">
        <v>2006</v>
      </c>
      <c r="L5971" s="1" t="s">
        <v>6876</v>
      </c>
      <c r="M5971" s="1">
        <v>2013</v>
      </c>
      <c r="N5971" s="1">
        <v>48.317422945432497</v>
      </c>
      <c r="O5971" s="1">
        <v>-67.710501519924307</v>
      </c>
      <c r="Q5971" s="1" t="s">
        <v>6869</v>
      </c>
      <c r="R5971" s="1" t="s">
        <v>22</v>
      </c>
    </row>
    <row r="5972" spans="1:18" x14ac:dyDescent="0.3">
      <c r="A5972" s="1" t="s">
        <v>5978</v>
      </c>
      <c r="B5972" s="1" t="s">
        <v>8398</v>
      </c>
      <c r="C5972" s="1" t="s">
        <v>6867</v>
      </c>
      <c r="D5972" s="1">
        <v>300</v>
      </c>
      <c r="E5972" s="1" t="s">
        <v>6982</v>
      </c>
      <c r="F5972" s="1">
        <v>113</v>
      </c>
      <c r="G5972" s="1" t="str">
        <f t="shared" si="224"/>
        <v>113/150</v>
      </c>
      <c r="H5972" s="1">
        <v>2000</v>
      </c>
      <c r="I5972" s="1">
        <v>92</v>
      </c>
      <c r="J5972" s="1">
        <v>80</v>
      </c>
      <c r="K5972" s="1" t="s">
        <v>2006</v>
      </c>
      <c r="L5972" s="1" t="s">
        <v>4669</v>
      </c>
      <c r="M5972" s="1">
        <v>2013</v>
      </c>
      <c r="N5972" s="1">
        <v>48.314227813041001</v>
      </c>
      <c r="O5972" s="1">
        <v>-67.711856450137006</v>
      </c>
      <c r="Q5972" s="1" t="s">
        <v>6869</v>
      </c>
      <c r="R5972" s="1" t="s">
        <v>22</v>
      </c>
    </row>
    <row r="5973" spans="1:18" x14ac:dyDescent="0.3">
      <c r="A5973" s="1" t="s">
        <v>5978</v>
      </c>
      <c r="B5973" s="1" t="s">
        <v>8398</v>
      </c>
      <c r="C5973" s="1" t="s">
        <v>6867</v>
      </c>
      <c r="D5973" s="1">
        <v>300</v>
      </c>
      <c r="E5973" s="1" t="s">
        <v>6983</v>
      </c>
      <c r="F5973" s="1">
        <v>114</v>
      </c>
      <c r="G5973" s="1" t="str">
        <f t="shared" si="224"/>
        <v>114/150</v>
      </c>
      <c r="H5973" s="1">
        <v>2000</v>
      </c>
      <c r="I5973" s="1">
        <v>82</v>
      </c>
      <c r="J5973" s="1">
        <v>80</v>
      </c>
      <c r="K5973" s="1" t="s">
        <v>2006</v>
      </c>
      <c r="L5973" s="1" t="s">
        <v>6876</v>
      </c>
      <c r="M5973" s="1">
        <v>2013</v>
      </c>
      <c r="N5973" s="1">
        <v>48.310726739670301</v>
      </c>
      <c r="O5973" s="1">
        <v>-67.712671408535101</v>
      </c>
      <c r="Q5973" s="1" t="s">
        <v>6869</v>
      </c>
      <c r="R5973" s="1" t="s">
        <v>22</v>
      </c>
    </row>
    <row r="5974" spans="1:18" x14ac:dyDescent="0.3">
      <c r="A5974" s="1" t="s">
        <v>5978</v>
      </c>
      <c r="B5974" s="1" t="s">
        <v>8398</v>
      </c>
      <c r="C5974" s="1" t="s">
        <v>6867</v>
      </c>
      <c r="D5974" s="1">
        <v>300</v>
      </c>
      <c r="E5974" s="1" t="s">
        <v>6984</v>
      </c>
      <c r="F5974" s="1">
        <v>115</v>
      </c>
      <c r="G5974" s="1" t="str">
        <f t="shared" si="224"/>
        <v>115/150</v>
      </c>
      <c r="H5974" s="1">
        <v>2000</v>
      </c>
      <c r="I5974" s="1">
        <v>82</v>
      </c>
      <c r="J5974" s="1">
        <v>80</v>
      </c>
      <c r="K5974" s="1" t="s">
        <v>2006</v>
      </c>
      <c r="L5974" s="1" t="s">
        <v>6876</v>
      </c>
      <c r="M5974" s="1">
        <v>2013</v>
      </c>
      <c r="N5974" s="1">
        <v>48.307023170480498</v>
      </c>
      <c r="O5974" s="1">
        <v>-67.712713340313599</v>
      </c>
      <c r="Q5974" s="1" t="s">
        <v>6869</v>
      </c>
      <c r="R5974" s="1" t="s">
        <v>22</v>
      </c>
    </row>
    <row r="5975" spans="1:18" x14ac:dyDescent="0.3">
      <c r="A5975" s="1" t="s">
        <v>5978</v>
      </c>
      <c r="B5975" s="1" t="s">
        <v>8398</v>
      </c>
      <c r="C5975" s="1" t="s">
        <v>6867</v>
      </c>
      <c r="D5975" s="1">
        <v>300</v>
      </c>
      <c r="E5975" s="1" t="s">
        <v>6985</v>
      </c>
      <c r="F5975" s="1">
        <v>116</v>
      </c>
      <c r="G5975" s="1" t="str">
        <f t="shared" si="224"/>
        <v>116/150</v>
      </c>
      <c r="H5975" s="1">
        <v>2000</v>
      </c>
      <c r="I5975" s="1">
        <v>92</v>
      </c>
      <c r="J5975" s="1">
        <v>80</v>
      </c>
      <c r="K5975" s="1" t="s">
        <v>2006</v>
      </c>
      <c r="L5975" s="1" t="s">
        <v>4669</v>
      </c>
      <c r="M5975" s="1">
        <v>2013</v>
      </c>
      <c r="N5975" s="1">
        <v>48.304676563162801</v>
      </c>
      <c r="O5975" s="1">
        <v>-67.715737361109802</v>
      </c>
      <c r="Q5975" s="1" t="s">
        <v>6869</v>
      </c>
      <c r="R5975" s="1" t="s">
        <v>22</v>
      </c>
    </row>
    <row r="5976" spans="1:18" x14ac:dyDescent="0.3">
      <c r="A5976" s="1" t="s">
        <v>5978</v>
      </c>
      <c r="B5976" s="1" t="s">
        <v>8398</v>
      </c>
      <c r="C5976" s="1" t="s">
        <v>6867</v>
      </c>
      <c r="D5976" s="1">
        <v>300</v>
      </c>
      <c r="E5976" s="1" t="s">
        <v>6986</v>
      </c>
      <c r="F5976" s="1">
        <v>117</v>
      </c>
      <c r="G5976" s="1" t="str">
        <f t="shared" si="224"/>
        <v>117/150</v>
      </c>
      <c r="H5976" s="1">
        <v>2000</v>
      </c>
      <c r="I5976" s="1">
        <v>92</v>
      </c>
      <c r="J5976" s="1">
        <v>80</v>
      </c>
      <c r="K5976" s="1" t="s">
        <v>2006</v>
      </c>
      <c r="L5976" s="1" t="s">
        <v>4669</v>
      </c>
      <c r="M5976" s="1">
        <v>2013</v>
      </c>
      <c r="N5976" s="1">
        <v>48.307547999999997</v>
      </c>
      <c r="O5976" s="1">
        <v>-67.734604999999902</v>
      </c>
      <c r="Q5976" s="1" t="s">
        <v>6869</v>
      </c>
      <c r="R5976" s="1" t="s">
        <v>22</v>
      </c>
    </row>
    <row r="5977" spans="1:18" x14ac:dyDescent="0.3">
      <c r="A5977" s="1" t="s">
        <v>5978</v>
      </c>
      <c r="B5977" s="1" t="s">
        <v>8398</v>
      </c>
      <c r="C5977" s="1" t="s">
        <v>6867</v>
      </c>
      <c r="D5977" s="1">
        <v>300</v>
      </c>
      <c r="E5977" s="1" t="s">
        <v>6987</v>
      </c>
      <c r="F5977" s="1">
        <v>118</v>
      </c>
      <c r="G5977" s="1" t="str">
        <f t="shared" si="224"/>
        <v>118/150</v>
      </c>
      <c r="H5977" s="1">
        <v>2000</v>
      </c>
      <c r="I5977" s="1">
        <v>92</v>
      </c>
      <c r="J5977" s="1">
        <v>80</v>
      </c>
      <c r="K5977" s="1" t="s">
        <v>2006</v>
      </c>
      <c r="L5977" s="1" t="s">
        <v>4669</v>
      </c>
      <c r="M5977" s="1">
        <v>2013</v>
      </c>
      <c r="N5977" s="1">
        <v>48.313186999999999</v>
      </c>
      <c r="O5977" s="1">
        <v>-67.737137000000004</v>
      </c>
      <c r="Q5977" s="1" t="s">
        <v>6869</v>
      </c>
      <c r="R5977" s="1" t="s">
        <v>22</v>
      </c>
    </row>
    <row r="5978" spans="1:18" x14ac:dyDescent="0.3">
      <c r="A5978" s="1" t="s">
        <v>5978</v>
      </c>
      <c r="B5978" s="1" t="s">
        <v>8398</v>
      </c>
      <c r="C5978" s="1" t="s">
        <v>6867</v>
      </c>
      <c r="D5978" s="1">
        <v>300</v>
      </c>
      <c r="E5978" s="1" t="s">
        <v>6988</v>
      </c>
      <c r="F5978" s="1">
        <v>119</v>
      </c>
      <c r="G5978" s="1" t="str">
        <f t="shared" si="224"/>
        <v>119/150</v>
      </c>
      <c r="H5978" s="1">
        <v>2000</v>
      </c>
      <c r="I5978" s="1">
        <v>92</v>
      </c>
      <c r="J5978" s="1">
        <v>80</v>
      </c>
      <c r="K5978" s="1" t="s">
        <v>2006</v>
      </c>
      <c r="L5978" s="1" t="s">
        <v>4669</v>
      </c>
      <c r="M5978" s="1">
        <v>2013</v>
      </c>
      <c r="N5978" s="1">
        <v>48.316451000000001</v>
      </c>
      <c r="O5978" s="1">
        <v>-67.737865999999897</v>
      </c>
      <c r="Q5978" s="1" t="s">
        <v>6869</v>
      </c>
      <c r="R5978" s="1" t="s">
        <v>22</v>
      </c>
    </row>
    <row r="5979" spans="1:18" x14ac:dyDescent="0.3">
      <c r="A5979" s="1" t="s">
        <v>5978</v>
      </c>
      <c r="B5979" s="1" t="s">
        <v>8398</v>
      </c>
      <c r="C5979" s="1" t="s">
        <v>6867</v>
      </c>
      <c r="D5979" s="1">
        <v>300</v>
      </c>
      <c r="E5979" s="1" t="s">
        <v>6989</v>
      </c>
      <c r="F5979" s="1">
        <v>120</v>
      </c>
      <c r="G5979" s="1" t="str">
        <f t="shared" si="224"/>
        <v>120/150</v>
      </c>
      <c r="H5979" s="1">
        <v>2000</v>
      </c>
      <c r="I5979" s="1">
        <v>82</v>
      </c>
      <c r="J5979" s="1">
        <v>80</v>
      </c>
      <c r="K5979" s="1" t="s">
        <v>2006</v>
      </c>
      <c r="L5979" s="1" t="s">
        <v>6876</v>
      </c>
      <c r="M5979" s="1">
        <v>2013</v>
      </c>
      <c r="N5979" s="1">
        <v>48.318677999999998</v>
      </c>
      <c r="O5979" s="1">
        <v>-67.741256999999905</v>
      </c>
      <c r="Q5979" s="1" t="s">
        <v>6869</v>
      </c>
      <c r="R5979" s="1" t="s">
        <v>22</v>
      </c>
    </row>
    <row r="5980" spans="1:18" x14ac:dyDescent="0.3">
      <c r="A5980" s="1" t="s">
        <v>5978</v>
      </c>
      <c r="B5980" s="1" t="s">
        <v>8398</v>
      </c>
      <c r="C5980" s="1" t="s">
        <v>6867</v>
      </c>
      <c r="D5980" s="1">
        <v>300</v>
      </c>
      <c r="E5980" s="1" t="s">
        <v>6990</v>
      </c>
      <c r="F5980" s="1">
        <v>121</v>
      </c>
      <c r="G5980" s="1" t="str">
        <f t="shared" si="224"/>
        <v>121/150</v>
      </c>
      <c r="H5980" s="1">
        <v>2000</v>
      </c>
      <c r="I5980" s="1">
        <v>92</v>
      </c>
      <c r="J5980" s="1">
        <v>80</v>
      </c>
      <c r="K5980" s="1" t="s">
        <v>2006</v>
      </c>
      <c r="L5980" s="1" t="s">
        <v>4669</v>
      </c>
      <c r="M5980" s="1">
        <v>2013</v>
      </c>
      <c r="N5980" s="1">
        <v>48.316068999999899</v>
      </c>
      <c r="O5980" s="1">
        <v>-67.749433999999894</v>
      </c>
      <c r="Q5980" s="1" t="s">
        <v>6869</v>
      </c>
      <c r="R5980" s="1" t="s">
        <v>22</v>
      </c>
    </row>
    <row r="5981" spans="1:18" x14ac:dyDescent="0.3">
      <c r="A5981" s="1" t="s">
        <v>5978</v>
      </c>
      <c r="B5981" s="1" t="s">
        <v>8398</v>
      </c>
      <c r="C5981" s="1" t="s">
        <v>6867</v>
      </c>
      <c r="D5981" s="1">
        <v>300</v>
      </c>
      <c r="E5981" s="1" t="s">
        <v>6991</v>
      </c>
      <c r="F5981" s="1">
        <v>122</v>
      </c>
      <c r="G5981" s="1" t="str">
        <f t="shared" si="224"/>
        <v>122/150</v>
      </c>
      <c r="H5981" s="1">
        <v>2000</v>
      </c>
      <c r="I5981" s="1">
        <v>92</v>
      </c>
      <c r="J5981" s="1">
        <v>80</v>
      </c>
      <c r="K5981" s="1" t="s">
        <v>2006</v>
      </c>
      <c r="L5981" s="1" t="s">
        <v>4669</v>
      </c>
      <c r="M5981" s="1">
        <v>2013</v>
      </c>
      <c r="N5981" s="1">
        <v>48.319046</v>
      </c>
      <c r="O5981" s="1">
        <v>-67.7546269999999</v>
      </c>
      <c r="Q5981" s="1" t="s">
        <v>6869</v>
      </c>
      <c r="R5981" s="1" t="s">
        <v>22</v>
      </c>
    </row>
    <row r="5982" spans="1:18" x14ac:dyDescent="0.3">
      <c r="A5982" s="1" t="s">
        <v>5978</v>
      </c>
      <c r="B5982" s="1" t="s">
        <v>8398</v>
      </c>
      <c r="C5982" s="1" t="s">
        <v>6867</v>
      </c>
      <c r="D5982" s="1">
        <v>300</v>
      </c>
      <c r="E5982" s="1" t="s">
        <v>6992</v>
      </c>
      <c r="F5982" s="1">
        <v>123</v>
      </c>
      <c r="G5982" s="1" t="str">
        <f t="shared" si="224"/>
        <v>123/150</v>
      </c>
      <c r="H5982" s="1">
        <v>2000</v>
      </c>
      <c r="I5982" s="1">
        <v>92</v>
      </c>
      <c r="J5982" s="1">
        <v>80</v>
      </c>
      <c r="K5982" s="1" t="s">
        <v>2006</v>
      </c>
      <c r="L5982" s="1" t="s">
        <v>4669</v>
      </c>
      <c r="M5982" s="1">
        <v>2013</v>
      </c>
      <c r="N5982" s="1">
        <v>48.320678000000001</v>
      </c>
      <c r="O5982" s="1">
        <v>-67.758102999999906</v>
      </c>
      <c r="Q5982" s="1" t="s">
        <v>6869</v>
      </c>
      <c r="R5982" s="1" t="s">
        <v>22</v>
      </c>
    </row>
    <row r="5983" spans="1:18" x14ac:dyDescent="0.3">
      <c r="A5983" s="1" t="s">
        <v>5978</v>
      </c>
      <c r="B5983" s="1" t="s">
        <v>8398</v>
      </c>
      <c r="C5983" s="1" t="s">
        <v>6867</v>
      </c>
      <c r="D5983" s="1">
        <v>300</v>
      </c>
      <c r="E5983" s="1" t="s">
        <v>6993</v>
      </c>
      <c r="F5983" s="1">
        <v>124</v>
      </c>
      <c r="G5983" s="1" t="str">
        <f t="shared" si="224"/>
        <v>124/150</v>
      </c>
      <c r="H5983" s="1">
        <v>2000</v>
      </c>
      <c r="I5983" s="1">
        <v>82</v>
      </c>
      <c r="J5983" s="1">
        <v>80</v>
      </c>
      <c r="K5983" s="1" t="s">
        <v>2006</v>
      </c>
      <c r="L5983" s="1" t="s">
        <v>6876</v>
      </c>
      <c r="M5983" s="1">
        <v>2013</v>
      </c>
      <c r="N5983" s="1">
        <v>48.314753000000003</v>
      </c>
      <c r="O5983" s="1">
        <v>-67.742841999999996</v>
      </c>
      <c r="Q5983" s="1" t="s">
        <v>6869</v>
      </c>
      <c r="R5983" s="1" t="s">
        <v>22</v>
      </c>
    </row>
    <row r="5984" spans="1:18" x14ac:dyDescent="0.3">
      <c r="A5984" s="1" t="s">
        <v>5978</v>
      </c>
      <c r="B5984" s="1" t="s">
        <v>8398</v>
      </c>
      <c r="C5984" s="1" t="s">
        <v>6867</v>
      </c>
      <c r="D5984" s="1">
        <v>300</v>
      </c>
      <c r="E5984" s="1" t="s">
        <v>6994</v>
      </c>
      <c r="F5984" s="1">
        <v>125</v>
      </c>
      <c r="G5984" s="1" t="str">
        <f t="shared" si="224"/>
        <v>125/150</v>
      </c>
      <c r="H5984" s="1">
        <v>2000</v>
      </c>
      <c r="I5984" s="1">
        <v>92</v>
      </c>
      <c r="J5984" s="1">
        <v>80</v>
      </c>
      <c r="K5984" s="1" t="s">
        <v>2006</v>
      </c>
      <c r="L5984" s="1" t="s">
        <v>4669</v>
      </c>
      <c r="M5984" s="1">
        <v>2013</v>
      </c>
      <c r="N5984" s="1">
        <v>48.370170520901198</v>
      </c>
      <c r="O5984" s="1">
        <v>-67.713950450866506</v>
      </c>
      <c r="Q5984" s="1" t="s">
        <v>6869</v>
      </c>
      <c r="R5984" s="1" t="s">
        <v>22</v>
      </c>
    </row>
    <row r="5985" spans="1:18" x14ac:dyDescent="0.3">
      <c r="A5985" s="1" t="s">
        <v>5978</v>
      </c>
      <c r="B5985" s="1" t="s">
        <v>8398</v>
      </c>
      <c r="C5985" s="1" t="s">
        <v>6867</v>
      </c>
      <c r="D5985" s="1">
        <v>300</v>
      </c>
      <c r="E5985" s="1" t="s">
        <v>6995</v>
      </c>
      <c r="F5985" s="1">
        <v>126</v>
      </c>
      <c r="G5985" s="1" t="str">
        <f t="shared" si="224"/>
        <v>126/150</v>
      </c>
      <c r="H5985" s="1">
        <v>2000</v>
      </c>
      <c r="I5985" s="1">
        <v>92</v>
      </c>
      <c r="J5985" s="1">
        <v>80</v>
      </c>
      <c r="K5985" s="1" t="s">
        <v>2006</v>
      </c>
      <c r="L5985" s="1" t="s">
        <v>4669</v>
      </c>
      <c r="M5985" s="1">
        <v>2013</v>
      </c>
      <c r="N5985" s="1">
        <v>48.367343656857301</v>
      </c>
      <c r="O5985" s="1">
        <v>-67.713278758943702</v>
      </c>
      <c r="Q5985" s="1" t="s">
        <v>6869</v>
      </c>
      <c r="R5985" s="1" t="s">
        <v>22</v>
      </c>
    </row>
    <row r="5986" spans="1:18" x14ac:dyDescent="0.3">
      <c r="A5986" s="1" t="s">
        <v>5978</v>
      </c>
      <c r="B5986" s="1" t="s">
        <v>8398</v>
      </c>
      <c r="C5986" s="1" t="s">
        <v>6867</v>
      </c>
      <c r="D5986" s="1">
        <v>300</v>
      </c>
      <c r="E5986" s="1" t="s">
        <v>6996</v>
      </c>
      <c r="F5986" s="1">
        <v>127</v>
      </c>
      <c r="G5986" s="1" t="str">
        <f t="shared" si="224"/>
        <v>127/150</v>
      </c>
      <c r="H5986" s="1">
        <v>2000</v>
      </c>
      <c r="I5986" s="1">
        <v>92</v>
      </c>
      <c r="J5986" s="1">
        <v>80</v>
      </c>
      <c r="K5986" s="1" t="s">
        <v>2006</v>
      </c>
      <c r="L5986" s="1" t="s">
        <v>4669</v>
      </c>
      <c r="M5986" s="1">
        <v>2013</v>
      </c>
      <c r="N5986" s="1">
        <v>48.3645318127043</v>
      </c>
      <c r="O5986" s="1">
        <v>-67.7125019954442</v>
      </c>
      <c r="Q5986" s="1" t="s">
        <v>6869</v>
      </c>
      <c r="R5986" s="1" t="s">
        <v>22</v>
      </c>
    </row>
    <row r="5987" spans="1:18" x14ac:dyDescent="0.3">
      <c r="A5987" s="1" t="s">
        <v>5978</v>
      </c>
      <c r="B5987" s="1" t="s">
        <v>8398</v>
      </c>
      <c r="C5987" s="1" t="s">
        <v>6867</v>
      </c>
      <c r="D5987" s="1">
        <v>300</v>
      </c>
      <c r="E5987" s="1" t="s">
        <v>6997</v>
      </c>
      <c r="F5987" s="1">
        <v>128</v>
      </c>
      <c r="G5987" s="1" t="str">
        <f t="shared" si="224"/>
        <v>128/150</v>
      </c>
      <c r="H5987" s="1">
        <v>2000</v>
      </c>
      <c r="I5987" s="1">
        <v>92</v>
      </c>
      <c r="J5987" s="1">
        <v>80</v>
      </c>
      <c r="K5987" s="1" t="s">
        <v>2006</v>
      </c>
      <c r="L5987" s="1" t="s">
        <v>4669</v>
      </c>
      <c r="M5987" s="1">
        <v>2013</v>
      </c>
      <c r="N5987" s="1">
        <v>48.366307999999997</v>
      </c>
      <c r="O5987" s="1">
        <v>-67.721821999999904</v>
      </c>
      <c r="Q5987" s="1" t="s">
        <v>6869</v>
      </c>
      <c r="R5987" s="1" t="s">
        <v>22</v>
      </c>
    </row>
    <row r="5988" spans="1:18" x14ac:dyDescent="0.3">
      <c r="A5988" s="1" t="s">
        <v>5978</v>
      </c>
      <c r="B5988" s="1" t="s">
        <v>8398</v>
      </c>
      <c r="C5988" s="1" t="s">
        <v>6867</v>
      </c>
      <c r="D5988" s="1">
        <v>300</v>
      </c>
      <c r="E5988" s="1" t="s">
        <v>6998</v>
      </c>
      <c r="F5988" s="1">
        <v>129</v>
      </c>
      <c r="G5988" s="1" t="str">
        <f t="shared" ref="G5988:G6009" si="225">F5988&amp;"/"&amp;150</f>
        <v>129/150</v>
      </c>
      <c r="H5988" s="1">
        <v>2000</v>
      </c>
      <c r="I5988" s="1">
        <v>92</v>
      </c>
      <c r="J5988" s="1">
        <v>80</v>
      </c>
      <c r="K5988" s="1" t="s">
        <v>2006</v>
      </c>
      <c r="L5988" s="1" t="s">
        <v>4669</v>
      </c>
      <c r="M5988" s="1">
        <v>2013</v>
      </c>
      <c r="N5988" s="1">
        <v>48.369225</v>
      </c>
      <c r="O5988" s="1">
        <v>-67.725984999999895</v>
      </c>
      <c r="Q5988" s="1" t="s">
        <v>6869</v>
      </c>
      <c r="R5988" s="1" t="s">
        <v>22</v>
      </c>
    </row>
    <row r="5989" spans="1:18" x14ac:dyDescent="0.3">
      <c r="A5989" s="1" t="s">
        <v>5978</v>
      </c>
      <c r="B5989" s="1" t="s">
        <v>8398</v>
      </c>
      <c r="C5989" s="1" t="s">
        <v>6867</v>
      </c>
      <c r="D5989" s="1">
        <v>300</v>
      </c>
      <c r="E5989" s="1" t="s">
        <v>6999</v>
      </c>
      <c r="F5989" s="1">
        <v>130</v>
      </c>
      <c r="G5989" s="1" t="str">
        <f t="shared" si="225"/>
        <v>130/150</v>
      </c>
      <c r="H5989" s="1">
        <v>2000</v>
      </c>
      <c r="I5989" s="1">
        <v>82</v>
      </c>
      <c r="J5989" s="1">
        <v>80</v>
      </c>
      <c r="K5989" s="1" t="s">
        <v>2006</v>
      </c>
      <c r="L5989" s="1" t="s">
        <v>6876</v>
      </c>
      <c r="M5989" s="1">
        <v>2013</v>
      </c>
      <c r="N5989" s="1">
        <v>48.362333</v>
      </c>
      <c r="O5989" s="1">
        <v>-67.736927999999907</v>
      </c>
      <c r="Q5989" s="1" t="s">
        <v>6869</v>
      </c>
      <c r="R5989" s="1" t="s">
        <v>22</v>
      </c>
    </row>
    <row r="5990" spans="1:18" x14ac:dyDescent="0.3">
      <c r="A5990" s="1" t="s">
        <v>5978</v>
      </c>
      <c r="B5990" s="1" t="s">
        <v>8398</v>
      </c>
      <c r="C5990" s="1" t="s">
        <v>6867</v>
      </c>
      <c r="D5990" s="1">
        <v>300</v>
      </c>
      <c r="E5990" s="1" t="s">
        <v>7000</v>
      </c>
      <c r="F5990" s="1">
        <v>131</v>
      </c>
      <c r="G5990" s="1" t="str">
        <f t="shared" si="225"/>
        <v>131/150</v>
      </c>
      <c r="H5990" s="1">
        <v>2000</v>
      </c>
      <c r="I5990" s="1">
        <v>82</v>
      </c>
      <c r="J5990" s="1">
        <v>80</v>
      </c>
      <c r="K5990" s="1" t="s">
        <v>2006</v>
      </c>
      <c r="L5990" s="1" t="s">
        <v>6876</v>
      </c>
      <c r="M5990" s="1">
        <v>2013</v>
      </c>
      <c r="N5990" s="1">
        <v>48.357613999999899</v>
      </c>
      <c r="O5990" s="1">
        <v>-67.735639999999904</v>
      </c>
      <c r="Q5990" s="1" t="s">
        <v>6869</v>
      </c>
      <c r="R5990" s="1" t="s">
        <v>22</v>
      </c>
    </row>
    <row r="5991" spans="1:18" x14ac:dyDescent="0.3">
      <c r="A5991" s="1" t="s">
        <v>5978</v>
      </c>
      <c r="B5991" s="1" t="s">
        <v>8398</v>
      </c>
      <c r="C5991" s="1" t="s">
        <v>6867</v>
      </c>
      <c r="D5991" s="1">
        <v>300</v>
      </c>
      <c r="E5991" s="1" t="s">
        <v>7001</v>
      </c>
      <c r="F5991" s="1">
        <v>132</v>
      </c>
      <c r="G5991" s="1" t="str">
        <f t="shared" si="225"/>
        <v>132/150</v>
      </c>
      <c r="H5991" s="1">
        <v>2000</v>
      </c>
      <c r="I5991" s="1">
        <v>92</v>
      </c>
      <c r="J5991" s="1">
        <v>80</v>
      </c>
      <c r="K5991" s="1" t="s">
        <v>2006</v>
      </c>
      <c r="L5991" s="1" t="s">
        <v>4669</v>
      </c>
      <c r="M5991" s="1">
        <v>2013</v>
      </c>
      <c r="N5991" s="1">
        <v>48.372771</v>
      </c>
      <c r="O5991" s="1">
        <v>-67.764221999999904</v>
      </c>
      <c r="Q5991" s="1" t="s">
        <v>6869</v>
      </c>
      <c r="R5991" s="1" t="s">
        <v>22</v>
      </c>
    </row>
    <row r="5992" spans="1:18" x14ac:dyDescent="0.3">
      <c r="A5992" s="1" t="s">
        <v>5978</v>
      </c>
      <c r="B5992" s="1" t="s">
        <v>8398</v>
      </c>
      <c r="C5992" s="1" t="s">
        <v>6867</v>
      </c>
      <c r="D5992" s="1">
        <v>300</v>
      </c>
      <c r="E5992" s="1" t="s">
        <v>7002</v>
      </c>
      <c r="F5992" s="1">
        <v>133</v>
      </c>
      <c r="G5992" s="1" t="str">
        <f t="shared" si="225"/>
        <v>133/150</v>
      </c>
      <c r="H5992" s="1">
        <v>2000</v>
      </c>
      <c r="I5992" s="1">
        <v>92</v>
      </c>
      <c r="J5992" s="1">
        <v>80</v>
      </c>
      <c r="K5992" s="1" t="s">
        <v>2006</v>
      </c>
      <c r="L5992" s="1" t="s">
        <v>4669</v>
      </c>
      <c r="M5992" s="1">
        <v>2013</v>
      </c>
      <c r="N5992" s="1">
        <v>48.375515</v>
      </c>
      <c r="O5992" s="1">
        <v>-67.765766999999897</v>
      </c>
      <c r="Q5992" s="1" t="s">
        <v>6869</v>
      </c>
      <c r="R5992" s="1" t="s">
        <v>22</v>
      </c>
    </row>
    <row r="5993" spans="1:18" x14ac:dyDescent="0.3">
      <c r="A5993" s="1" t="s">
        <v>5978</v>
      </c>
      <c r="B5993" s="1" t="s">
        <v>8398</v>
      </c>
      <c r="C5993" s="1" t="s">
        <v>6867</v>
      </c>
      <c r="D5993" s="1">
        <v>300</v>
      </c>
      <c r="E5993" s="1" t="s">
        <v>7003</v>
      </c>
      <c r="F5993" s="1">
        <v>134</v>
      </c>
      <c r="G5993" s="1" t="str">
        <f t="shared" si="225"/>
        <v>134/150</v>
      </c>
      <c r="H5993" s="1">
        <v>2000</v>
      </c>
      <c r="I5993" s="1">
        <v>92</v>
      </c>
      <c r="J5993" s="1">
        <v>80</v>
      </c>
      <c r="K5993" s="1" t="s">
        <v>2006</v>
      </c>
      <c r="L5993" s="1" t="s">
        <v>4669</v>
      </c>
      <c r="M5993" s="1">
        <v>2013</v>
      </c>
      <c r="N5993" s="1">
        <v>48.378546</v>
      </c>
      <c r="O5993" s="1">
        <v>-67.767654999999905</v>
      </c>
      <c r="Q5993" s="1" t="s">
        <v>6869</v>
      </c>
      <c r="R5993" s="1" t="s">
        <v>22</v>
      </c>
    </row>
    <row r="5994" spans="1:18" x14ac:dyDescent="0.3">
      <c r="A5994" s="1" t="s">
        <v>5978</v>
      </c>
      <c r="B5994" s="1" t="s">
        <v>8398</v>
      </c>
      <c r="C5994" s="1" t="s">
        <v>6867</v>
      </c>
      <c r="D5994" s="1">
        <v>300</v>
      </c>
      <c r="E5994" s="1" t="s">
        <v>7004</v>
      </c>
      <c r="F5994" s="1">
        <v>135</v>
      </c>
      <c r="G5994" s="1" t="str">
        <f t="shared" si="225"/>
        <v>135/150</v>
      </c>
      <c r="H5994" s="1">
        <v>2000</v>
      </c>
      <c r="I5994" s="1">
        <v>92</v>
      </c>
      <c r="J5994" s="1">
        <v>80</v>
      </c>
      <c r="K5994" s="1" t="s">
        <v>2006</v>
      </c>
      <c r="L5994" s="1" t="s">
        <v>4669</v>
      </c>
      <c r="M5994" s="1">
        <v>2013</v>
      </c>
      <c r="N5994" s="1">
        <v>48.381148000000003</v>
      </c>
      <c r="O5994" s="1">
        <v>-67.7703589999999</v>
      </c>
      <c r="Q5994" s="1" t="s">
        <v>6869</v>
      </c>
      <c r="R5994" s="1" t="s">
        <v>22</v>
      </c>
    </row>
    <row r="5995" spans="1:18" x14ac:dyDescent="0.3">
      <c r="A5995" s="1" t="s">
        <v>5978</v>
      </c>
      <c r="B5995" s="1" t="s">
        <v>8398</v>
      </c>
      <c r="C5995" s="1" t="s">
        <v>6867</v>
      </c>
      <c r="D5995" s="1">
        <v>300</v>
      </c>
      <c r="E5995" s="1" t="s">
        <v>7005</v>
      </c>
      <c r="F5995" s="1">
        <v>136</v>
      </c>
      <c r="G5995" s="1" t="str">
        <f t="shared" si="225"/>
        <v>136/150</v>
      </c>
      <c r="H5995" s="1">
        <v>2000</v>
      </c>
      <c r="I5995" s="1">
        <v>92</v>
      </c>
      <c r="J5995" s="1">
        <v>80</v>
      </c>
      <c r="K5995" s="1" t="s">
        <v>2006</v>
      </c>
      <c r="L5995" s="1" t="s">
        <v>4669</v>
      </c>
      <c r="M5995" s="1">
        <v>2013</v>
      </c>
      <c r="N5995" s="1">
        <v>48.381433000000001</v>
      </c>
      <c r="O5995" s="1">
        <v>-67.783276999999998</v>
      </c>
      <c r="Q5995" s="1" t="s">
        <v>6869</v>
      </c>
      <c r="R5995" s="1" t="s">
        <v>22</v>
      </c>
    </row>
    <row r="5996" spans="1:18" x14ac:dyDescent="0.3">
      <c r="A5996" s="1" t="s">
        <v>5978</v>
      </c>
      <c r="B5996" s="1" t="s">
        <v>8398</v>
      </c>
      <c r="C5996" s="1" t="s">
        <v>6867</v>
      </c>
      <c r="D5996" s="1">
        <v>300</v>
      </c>
      <c r="E5996" s="1" t="s">
        <v>7006</v>
      </c>
      <c r="F5996" s="1">
        <v>137</v>
      </c>
      <c r="G5996" s="1" t="str">
        <f t="shared" si="225"/>
        <v>137/150</v>
      </c>
      <c r="H5996" s="1">
        <v>2000</v>
      </c>
      <c r="I5996" s="1">
        <v>92</v>
      </c>
      <c r="J5996" s="1">
        <v>80</v>
      </c>
      <c r="K5996" s="1" t="s">
        <v>2006</v>
      </c>
      <c r="L5996" s="1" t="s">
        <v>4669</v>
      </c>
      <c r="M5996" s="1">
        <v>2013</v>
      </c>
      <c r="N5996" s="1">
        <v>48.378488999999902</v>
      </c>
      <c r="O5996" s="1">
        <v>-67.781387999999893</v>
      </c>
      <c r="Q5996" s="1" t="s">
        <v>6869</v>
      </c>
      <c r="R5996" s="1" t="s">
        <v>22</v>
      </c>
    </row>
    <row r="5997" spans="1:18" x14ac:dyDescent="0.3">
      <c r="A5997" s="1" t="s">
        <v>5978</v>
      </c>
      <c r="B5997" s="1" t="s">
        <v>8398</v>
      </c>
      <c r="C5997" s="1" t="s">
        <v>6867</v>
      </c>
      <c r="D5997" s="1">
        <v>300</v>
      </c>
      <c r="E5997" s="1" t="s">
        <v>7007</v>
      </c>
      <c r="F5997" s="1">
        <v>138</v>
      </c>
      <c r="G5997" s="1" t="str">
        <f t="shared" si="225"/>
        <v>138/150</v>
      </c>
      <c r="H5997" s="1">
        <v>2000</v>
      </c>
      <c r="I5997" s="1">
        <v>92</v>
      </c>
      <c r="J5997" s="1">
        <v>80</v>
      </c>
      <c r="K5997" s="1" t="s">
        <v>2006</v>
      </c>
      <c r="L5997" s="1" t="s">
        <v>4669</v>
      </c>
      <c r="M5997" s="1">
        <v>2013</v>
      </c>
      <c r="N5997" s="1">
        <v>48.375429999999902</v>
      </c>
      <c r="O5997" s="1">
        <v>-67.782117999999997</v>
      </c>
      <c r="Q5997" s="1" t="s">
        <v>6869</v>
      </c>
      <c r="R5997" s="1" t="s">
        <v>22</v>
      </c>
    </row>
    <row r="5998" spans="1:18" x14ac:dyDescent="0.3">
      <c r="A5998" s="1" t="s">
        <v>5978</v>
      </c>
      <c r="B5998" s="1" t="s">
        <v>8398</v>
      </c>
      <c r="C5998" s="1" t="s">
        <v>6867</v>
      </c>
      <c r="D5998" s="1">
        <v>300</v>
      </c>
      <c r="E5998" s="1" t="s">
        <v>7008</v>
      </c>
      <c r="F5998" s="1">
        <v>139</v>
      </c>
      <c r="G5998" s="1" t="str">
        <f t="shared" si="225"/>
        <v>139/150</v>
      </c>
      <c r="H5998" s="1">
        <v>2000</v>
      </c>
      <c r="I5998" s="1">
        <v>92</v>
      </c>
      <c r="J5998" s="1">
        <v>80</v>
      </c>
      <c r="K5998" s="1" t="s">
        <v>2006</v>
      </c>
      <c r="L5998" s="1" t="s">
        <v>4669</v>
      </c>
      <c r="M5998" s="1">
        <v>2013</v>
      </c>
      <c r="N5998" s="1">
        <v>48.375057999999903</v>
      </c>
      <c r="O5998" s="1">
        <v>-67.7898</v>
      </c>
      <c r="Q5998" s="1" t="s">
        <v>6869</v>
      </c>
      <c r="R5998" s="1" t="s">
        <v>22</v>
      </c>
    </row>
    <row r="5999" spans="1:18" x14ac:dyDescent="0.3">
      <c r="A5999" s="1" t="s">
        <v>5978</v>
      </c>
      <c r="B5999" s="1" t="s">
        <v>8398</v>
      </c>
      <c r="C5999" s="1" t="s">
        <v>6867</v>
      </c>
      <c r="D5999" s="1">
        <v>300</v>
      </c>
      <c r="E5999" s="1" t="s">
        <v>7009</v>
      </c>
      <c r="F5999" s="1">
        <v>140</v>
      </c>
      <c r="G5999" s="1" t="str">
        <f t="shared" si="225"/>
        <v>140/150</v>
      </c>
      <c r="H5999" s="1">
        <v>2000</v>
      </c>
      <c r="I5999" s="1">
        <v>92</v>
      </c>
      <c r="J5999" s="1">
        <v>80</v>
      </c>
      <c r="K5999" s="1" t="s">
        <v>2006</v>
      </c>
      <c r="L5999" s="1" t="s">
        <v>4669</v>
      </c>
      <c r="M5999" s="1">
        <v>2013</v>
      </c>
      <c r="N5999" s="1">
        <v>48.376919000000001</v>
      </c>
      <c r="O5999" s="1">
        <v>-67.809724000000003</v>
      </c>
      <c r="Q5999" s="1" t="s">
        <v>6869</v>
      </c>
      <c r="R5999" s="1" t="s">
        <v>22</v>
      </c>
    </row>
    <row r="6000" spans="1:18" x14ac:dyDescent="0.3">
      <c r="A6000" s="1" t="s">
        <v>5978</v>
      </c>
      <c r="B6000" s="1" t="s">
        <v>8398</v>
      </c>
      <c r="C6000" s="1" t="s">
        <v>6867</v>
      </c>
      <c r="D6000" s="1">
        <v>300</v>
      </c>
      <c r="E6000" s="1" t="s">
        <v>7010</v>
      </c>
      <c r="F6000" s="1">
        <v>141</v>
      </c>
      <c r="G6000" s="1" t="str">
        <f t="shared" si="225"/>
        <v>141/150</v>
      </c>
      <c r="H6000" s="1">
        <v>2000</v>
      </c>
      <c r="I6000" s="1">
        <v>92</v>
      </c>
      <c r="J6000" s="1">
        <v>80</v>
      </c>
      <c r="K6000" s="1" t="s">
        <v>2006</v>
      </c>
      <c r="L6000" s="1" t="s">
        <v>4669</v>
      </c>
      <c r="M6000" s="1">
        <v>2013</v>
      </c>
      <c r="N6000" s="1">
        <v>48.379221000000001</v>
      </c>
      <c r="O6000" s="1">
        <v>-67.813141999999999</v>
      </c>
      <c r="Q6000" s="1" t="s">
        <v>6869</v>
      </c>
      <c r="R6000" s="1" t="s">
        <v>22</v>
      </c>
    </row>
    <row r="6001" spans="1:18" x14ac:dyDescent="0.3">
      <c r="A6001" s="1" t="s">
        <v>5978</v>
      </c>
      <c r="B6001" s="1" t="s">
        <v>8398</v>
      </c>
      <c r="C6001" s="1" t="s">
        <v>6867</v>
      </c>
      <c r="D6001" s="1">
        <v>300</v>
      </c>
      <c r="E6001" s="1" t="s">
        <v>7011</v>
      </c>
      <c r="F6001" s="1">
        <v>142</v>
      </c>
      <c r="G6001" s="1" t="str">
        <f t="shared" si="225"/>
        <v>142/150</v>
      </c>
      <c r="H6001" s="1">
        <v>2000</v>
      </c>
      <c r="I6001" s="1">
        <v>92</v>
      </c>
      <c r="J6001" s="1">
        <v>80</v>
      </c>
      <c r="K6001" s="1" t="s">
        <v>2006</v>
      </c>
      <c r="L6001" s="1" t="s">
        <v>4669</v>
      </c>
      <c r="M6001" s="1">
        <v>2013</v>
      </c>
      <c r="N6001" s="1">
        <v>48.3815659999999</v>
      </c>
      <c r="O6001" s="1">
        <v>-67.824042999999904</v>
      </c>
      <c r="Q6001" s="1" t="s">
        <v>6869</v>
      </c>
      <c r="R6001" s="1" t="s">
        <v>22</v>
      </c>
    </row>
    <row r="6002" spans="1:18" x14ac:dyDescent="0.3">
      <c r="A6002" s="1" t="s">
        <v>5978</v>
      </c>
      <c r="B6002" s="1" t="s">
        <v>8398</v>
      </c>
      <c r="C6002" s="1" t="s">
        <v>6867</v>
      </c>
      <c r="D6002" s="1">
        <v>300</v>
      </c>
      <c r="E6002" s="1" t="s">
        <v>7012</v>
      </c>
      <c r="F6002" s="1">
        <v>143</v>
      </c>
      <c r="G6002" s="1" t="str">
        <f t="shared" si="225"/>
        <v>143/150</v>
      </c>
      <c r="H6002" s="1">
        <v>2000</v>
      </c>
      <c r="I6002" s="1">
        <v>82</v>
      </c>
      <c r="J6002" s="1">
        <v>80</v>
      </c>
      <c r="K6002" s="1" t="s">
        <v>2006</v>
      </c>
      <c r="L6002" s="1" t="s">
        <v>6876</v>
      </c>
      <c r="M6002" s="1">
        <v>2013</v>
      </c>
      <c r="N6002" s="1">
        <v>48.384453000000001</v>
      </c>
      <c r="O6002" s="1">
        <v>-67.8220689999999</v>
      </c>
      <c r="Q6002" s="1" t="s">
        <v>6869</v>
      </c>
      <c r="R6002" s="1" t="s">
        <v>22</v>
      </c>
    </row>
    <row r="6003" spans="1:18" x14ac:dyDescent="0.3">
      <c r="A6003" s="1" t="s">
        <v>5978</v>
      </c>
      <c r="B6003" s="1" t="s">
        <v>8398</v>
      </c>
      <c r="C6003" s="1" t="s">
        <v>6867</v>
      </c>
      <c r="D6003" s="1">
        <v>300</v>
      </c>
      <c r="E6003" s="1" t="s">
        <v>7013</v>
      </c>
      <c r="F6003" s="1">
        <v>144</v>
      </c>
      <c r="G6003" s="1" t="str">
        <f t="shared" si="225"/>
        <v>144/150</v>
      </c>
      <c r="H6003" s="1">
        <v>2000</v>
      </c>
      <c r="I6003" s="1">
        <v>92</v>
      </c>
      <c r="J6003" s="1">
        <v>80</v>
      </c>
      <c r="K6003" s="1" t="s">
        <v>2006</v>
      </c>
      <c r="L6003" s="1" t="s">
        <v>4669</v>
      </c>
      <c r="M6003" s="1">
        <v>2013</v>
      </c>
      <c r="N6003" s="1">
        <v>48.386997000000001</v>
      </c>
      <c r="O6003" s="1">
        <v>-67.819793999999902</v>
      </c>
      <c r="Q6003" s="1" t="s">
        <v>6869</v>
      </c>
      <c r="R6003" s="1" t="s">
        <v>22</v>
      </c>
    </row>
    <row r="6004" spans="1:18" x14ac:dyDescent="0.3">
      <c r="A6004" s="1" t="s">
        <v>5978</v>
      </c>
      <c r="B6004" s="1" t="s">
        <v>8398</v>
      </c>
      <c r="C6004" s="1" t="s">
        <v>6867</v>
      </c>
      <c r="D6004" s="1">
        <v>300</v>
      </c>
      <c r="E6004" s="1" t="s">
        <v>7014</v>
      </c>
      <c r="F6004" s="1">
        <v>145</v>
      </c>
      <c r="G6004" s="1" t="str">
        <f t="shared" si="225"/>
        <v>145/150</v>
      </c>
      <c r="H6004" s="1">
        <v>2000</v>
      </c>
      <c r="I6004" s="1">
        <v>92</v>
      </c>
      <c r="J6004" s="1">
        <v>80</v>
      </c>
      <c r="K6004" s="1" t="s">
        <v>2006</v>
      </c>
      <c r="L6004" s="1" t="s">
        <v>4669</v>
      </c>
      <c r="M6004" s="1">
        <v>2013</v>
      </c>
      <c r="N6004" s="1">
        <v>48.392428000000002</v>
      </c>
      <c r="O6004" s="1">
        <v>-67.815888999999899</v>
      </c>
      <c r="Q6004" s="1" t="s">
        <v>6869</v>
      </c>
      <c r="R6004" s="1" t="s">
        <v>22</v>
      </c>
    </row>
    <row r="6005" spans="1:18" x14ac:dyDescent="0.3">
      <c r="A6005" s="1" t="s">
        <v>5978</v>
      </c>
      <c r="B6005" s="1" t="s">
        <v>8398</v>
      </c>
      <c r="C6005" s="1" t="s">
        <v>6867</v>
      </c>
      <c r="D6005" s="1">
        <v>300</v>
      </c>
      <c r="E6005" s="1" t="s">
        <v>7015</v>
      </c>
      <c r="F6005" s="1">
        <v>146</v>
      </c>
      <c r="G6005" s="1" t="str">
        <f t="shared" si="225"/>
        <v>146/150</v>
      </c>
      <c r="H6005" s="1">
        <v>2000</v>
      </c>
      <c r="I6005" s="1">
        <v>92</v>
      </c>
      <c r="J6005" s="1">
        <v>80</v>
      </c>
      <c r="K6005" s="1" t="s">
        <v>2006</v>
      </c>
      <c r="L6005" s="1" t="s">
        <v>4669</v>
      </c>
      <c r="M6005" s="1">
        <v>2013</v>
      </c>
      <c r="N6005" s="1">
        <v>48.394599999999997</v>
      </c>
      <c r="O6005" s="1">
        <v>-67.811124999999905</v>
      </c>
      <c r="Q6005" s="1" t="s">
        <v>6869</v>
      </c>
      <c r="R6005" s="1" t="s">
        <v>22</v>
      </c>
    </row>
    <row r="6006" spans="1:18" x14ac:dyDescent="0.3">
      <c r="A6006" s="1" t="s">
        <v>5978</v>
      </c>
      <c r="B6006" s="1" t="s">
        <v>8398</v>
      </c>
      <c r="C6006" s="1" t="s">
        <v>6867</v>
      </c>
      <c r="D6006" s="1">
        <v>300</v>
      </c>
      <c r="E6006" s="1" t="s">
        <v>7016</v>
      </c>
      <c r="F6006" s="1">
        <v>147</v>
      </c>
      <c r="G6006" s="1" t="str">
        <f t="shared" si="225"/>
        <v>147/150</v>
      </c>
      <c r="H6006" s="1">
        <v>2000</v>
      </c>
      <c r="I6006" s="1">
        <v>82</v>
      </c>
      <c r="J6006" s="1">
        <v>80</v>
      </c>
      <c r="K6006" s="1" t="s">
        <v>2006</v>
      </c>
      <c r="L6006" s="1" t="s">
        <v>6876</v>
      </c>
      <c r="M6006" s="1">
        <v>2013</v>
      </c>
      <c r="N6006" s="1">
        <v>48.396571999999999</v>
      </c>
      <c r="O6006" s="1">
        <v>-67.800324999999901</v>
      </c>
      <c r="Q6006" s="1" t="s">
        <v>6869</v>
      </c>
      <c r="R6006" s="1" t="s">
        <v>22</v>
      </c>
    </row>
    <row r="6007" spans="1:18" x14ac:dyDescent="0.3">
      <c r="A6007" s="1" t="s">
        <v>5978</v>
      </c>
      <c r="B6007" s="1" t="s">
        <v>8398</v>
      </c>
      <c r="C6007" s="1" t="s">
        <v>6867</v>
      </c>
      <c r="D6007" s="1">
        <v>300</v>
      </c>
      <c r="E6007" s="1" t="s">
        <v>7017</v>
      </c>
      <c r="F6007" s="1">
        <v>148</v>
      </c>
      <c r="G6007" s="1" t="str">
        <f t="shared" si="225"/>
        <v>148/150</v>
      </c>
      <c r="H6007" s="1">
        <v>2000</v>
      </c>
      <c r="I6007" s="1">
        <v>82</v>
      </c>
      <c r="J6007" s="1">
        <v>80</v>
      </c>
      <c r="K6007" s="1" t="s">
        <v>2006</v>
      </c>
      <c r="L6007" s="1" t="s">
        <v>6876</v>
      </c>
      <c r="M6007" s="1">
        <v>2013</v>
      </c>
      <c r="N6007" s="1">
        <v>48.392684999999901</v>
      </c>
      <c r="O6007" s="1">
        <v>-67.7968919999999</v>
      </c>
      <c r="Q6007" s="1" t="s">
        <v>6869</v>
      </c>
      <c r="R6007" s="1" t="s">
        <v>22</v>
      </c>
    </row>
    <row r="6008" spans="1:18" x14ac:dyDescent="0.3">
      <c r="A6008" s="1" t="s">
        <v>5978</v>
      </c>
      <c r="B6008" s="1" t="s">
        <v>8398</v>
      </c>
      <c r="C6008" s="1" t="s">
        <v>6867</v>
      </c>
      <c r="D6008" s="1">
        <v>300</v>
      </c>
      <c r="E6008" s="1" t="s">
        <v>7018</v>
      </c>
      <c r="F6008" s="1">
        <v>149</v>
      </c>
      <c r="G6008" s="1" t="str">
        <f t="shared" si="225"/>
        <v>149/150</v>
      </c>
      <c r="H6008" s="1">
        <v>2000</v>
      </c>
      <c r="I6008" s="1">
        <v>92</v>
      </c>
      <c r="J6008" s="1">
        <v>80</v>
      </c>
      <c r="K6008" s="1" t="s">
        <v>2006</v>
      </c>
      <c r="L6008" s="1" t="s">
        <v>4669</v>
      </c>
      <c r="M6008" s="1">
        <v>2013</v>
      </c>
      <c r="N6008" s="1">
        <v>48.395538999999999</v>
      </c>
      <c r="O6008" s="1">
        <v>-67.779836999999901</v>
      </c>
      <c r="Q6008" s="1" t="s">
        <v>6869</v>
      </c>
      <c r="R6008" s="1" t="s">
        <v>22</v>
      </c>
    </row>
    <row r="6009" spans="1:18" x14ac:dyDescent="0.3">
      <c r="A6009" s="1" t="s">
        <v>5978</v>
      </c>
      <c r="B6009" s="1" t="s">
        <v>8398</v>
      </c>
      <c r="C6009" s="1" t="s">
        <v>6867</v>
      </c>
      <c r="D6009" s="1">
        <v>300</v>
      </c>
      <c r="E6009" s="1" t="s">
        <v>7019</v>
      </c>
      <c r="F6009" s="1">
        <v>150</v>
      </c>
      <c r="G6009" s="1" t="str">
        <f t="shared" si="225"/>
        <v>150/150</v>
      </c>
      <c r="H6009" s="1">
        <v>2000</v>
      </c>
      <c r="I6009" s="1">
        <v>92</v>
      </c>
      <c r="J6009" s="1">
        <v>80</v>
      </c>
      <c r="K6009" s="1" t="s">
        <v>2006</v>
      </c>
      <c r="L6009" s="1" t="s">
        <v>4669</v>
      </c>
      <c r="M6009" s="1">
        <v>2013</v>
      </c>
      <c r="N6009" s="1">
        <v>48.393462999999997</v>
      </c>
      <c r="O6009" s="1">
        <v>-67.833734000000007</v>
      </c>
      <c r="Q6009" s="1" t="s">
        <v>6869</v>
      </c>
      <c r="R6009" s="1" t="s">
        <v>22</v>
      </c>
    </row>
    <row r="6010" spans="1:18" x14ac:dyDescent="0.3">
      <c r="A6010" s="1" t="s">
        <v>5978</v>
      </c>
      <c r="B6010" s="1" t="s">
        <v>8398</v>
      </c>
      <c r="C6010" s="1" t="s">
        <v>6256</v>
      </c>
      <c r="D6010" s="1">
        <v>100.5</v>
      </c>
      <c r="E6010" s="1" t="s">
        <v>6257</v>
      </c>
      <c r="F6010" s="1">
        <v>1</v>
      </c>
      <c r="G6010" s="1" t="str">
        <f t="shared" ref="G6010:G6041" si="226">F6010&amp;"/"&amp;67</f>
        <v>1/67</v>
      </c>
      <c r="H6010" s="1">
        <v>1500</v>
      </c>
      <c r="I6010" s="1">
        <v>77</v>
      </c>
      <c r="J6010" s="1">
        <v>80</v>
      </c>
      <c r="K6010" s="1" t="s">
        <v>203</v>
      </c>
      <c r="L6010" s="1" t="s">
        <v>204</v>
      </c>
      <c r="M6010" s="1">
        <v>2007</v>
      </c>
      <c r="N6010" s="1">
        <v>49.101800453510499</v>
      </c>
      <c r="O6010" s="1">
        <v>-64.685871915650793</v>
      </c>
      <c r="Q6010" s="1" t="s">
        <v>6258</v>
      </c>
      <c r="R6010" s="1" t="s">
        <v>22</v>
      </c>
    </row>
    <row r="6011" spans="1:18" x14ac:dyDescent="0.3">
      <c r="A6011" s="1" t="s">
        <v>5978</v>
      </c>
      <c r="B6011" s="1" t="s">
        <v>8398</v>
      </c>
      <c r="C6011" s="1" t="s">
        <v>6256</v>
      </c>
      <c r="D6011" s="1">
        <v>100.5</v>
      </c>
      <c r="E6011" s="1" t="s">
        <v>6259</v>
      </c>
      <c r="F6011" s="1">
        <v>2</v>
      </c>
      <c r="G6011" s="1" t="str">
        <f t="shared" si="226"/>
        <v>2/67</v>
      </c>
      <c r="H6011" s="1">
        <v>1500</v>
      </c>
      <c r="I6011" s="1">
        <v>77</v>
      </c>
      <c r="J6011" s="1">
        <v>80</v>
      </c>
      <c r="K6011" s="1" t="s">
        <v>203</v>
      </c>
      <c r="L6011" s="1" t="s">
        <v>204</v>
      </c>
      <c r="M6011" s="1">
        <v>2007</v>
      </c>
      <c r="N6011" s="1">
        <v>49.103174968948103</v>
      </c>
      <c r="O6011" s="1">
        <v>-64.695171141714098</v>
      </c>
      <c r="Q6011" s="1" t="s">
        <v>6258</v>
      </c>
      <c r="R6011" s="1" t="s">
        <v>22</v>
      </c>
    </row>
    <row r="6012" spans="1:18" x14ac:dyDescent="0.3">
      <c r="A6012" s="1" t="s">
        <v>5978</v>
      </c>
      <c r="B6012" s="1" t="s">
        <v>8398</v>
      </c>
      <c r="C6012" s="1" t="s">
        <v>6256</v>
      </c>
      <c r="D6012" s="1">
        <v>100.5</v>
      </c>
      <c r="E6012" s="1" t="s">
        <v>6260</v>
      </c>
      <c r="F6012" s="1">
        <v>3</v>
      </c>
      <c r="G6012" s="1" t="str">
        <f t="shared" si="226"/>
        <v>3/67</v>
      </c>
      <c r="H6012" s="1">
        <v>1500</v>
      </c>
      <c r="I6012" s="1">
        <v>77</v>
      </c>
      <c r="J6012" s="1">
        <v>80</v>
      </c>
      <c r="K6012" s="1" t="s">
        <v>203</v>
      </c>
      <c r="L6012" s="1" t="s">
        <v>204</v>
      </c>
      <c r="M6012" s="1">
        <v>2007</v>
      </c>
      <c r="N6012" s="1">
        <v>49.1022590200728</v>
      </c>
      <c r="O6012" s="1">
        <v>-64.699054849062705</v>
      </c>
      <c r="Q6012" s="1" t="s">
        <v>6258</v>
      </c>
      <c r="R6012" s="1" t="s">
        <v>22</v>
      </c>
    </row>
    <row r="6013" spans="1:18" x14ac:dyDescent="0.3">
      <c r="A6013" s="1" t="s">
        <v>5978</v>
      </c>
      <c r="B6013" s="1" t="s">
        <v>8398</v>
      </c>
      <c r="C6013" s="1" t="s">
        <v>6256</v>
      </c>
      <c r="D6013" s="1">
        <v>100.5</v>
      </c>
      <c r="E6013" s="1" t="s">
        <v>6261</v>
      </c>
      <c r="F6013" s="1">
        <v>4</v>
      </c>
      <c r="G6013" s="1" t="str">
        <f t="shared" si="226"/>
        <v>4/67</v>
      </c>
      <c r="H6013" s="1">
        <v>1500</v>
      </c>
      <c r="I6013" s="1">
        <v>77</v>
      </c>
      <c r="J6013" s="1">
        <v>80</v>
      </c>
      <c r="K6013" s="1" t="s">
        <v>203</v>
      </c>
      <c r="L6013" s="1" t="s">
        <v>204</v>
      </c>
      <c r="M6013" s="1">
        <v>2007</v>
      </c>
      <c r="N6013" s="1">
        <v>49.101143097802399</v>
      </c>
      <c r="O6013" s="1">
        <v>-64.701264142813898</v>
      </c>
      <c r="Q6013" s="1" t="s">
        <v>6258</v>
      </c>
      <c r="R6013" s="1" t="s">
        <v>22</v>
      </c>
    </row>
    <row r="6014" spans="1:18" x14ac:dyDescent="0.3">
      <c r="A6014" s="1" t="s">
        <v>5978</v>
      </c>
      <c r="B6014" s="1" t="s">
        <v>8398</v>
      </c>
      <c r="C6014" s="1" t="s">
        <v>6256</v>
      </c>
      <c r="D6014" s="1">
        <v>100.5</v>
      </c>
      <c r="E6014" s="1" t="s">
        <v>6262</v>
      </c>
      <c r="F6014" s="1">
        <v>5</v>
      </c>
      <c r="G6014" s="1" t="str">
        <f t="shared" si="226"/>
        <v>5/67</v>
      </c>
      <c r="H6014" s="1">
        <v>1500</v>
      </c>
      <c r="I6014" s="1">
        <v>77</v>
      </c>
      <c r="J6014" s="1">
        <v>80</v>
      </c>
      <c r="K6014" s="1" t="s">
        <v>203</v>
      </c>
      <c r="L6014" s="1" t="s">
        <v>204</v>
      </c>
      <c r="M6014" s="1">
        <v>2007</v>
      </c>
      <c r="N6014" s="1">
        <v>49.098727626686603</v>
      </c>
      <c r="O6014" s="1">
        <v>-64.702916074743499</v>
      </c>
      <c r="Q6014" s="1" t="s">
        <v>6258</v>
      </c>
      <c r="R6014" s="1" t="s">
        <v>22</v>
      </c>
    </row>
    <row r="6015" spans="1:18" x14ac:dyDescent="0.3">
      <c r="A6015" s="1" t="s">
        <v>5978</v>
      </c>
      <c r="B6015" s="1" t="s">
        <v>8398</v>
      </c>
      <c r="C6015" s="1" t="s">
        <v>6256</v>
      </c>
      <c r="D6015" s="1">
        <v>100.5</v>
      </c>
      <c r="E6015" s="1" t="s">
        <v>6263</v>
      </c>
      <c r="F6015" s="1">
        <v>6</v>
      </c>
      <c r="G6015" s="1" t="str">
        <f t="shared" si="226"/>
        <v>6/67</v>
      </c>
      <c r="H6015" s="1">
        <v>1500</v>
      </c>
      <c r="I6015" s="1">
        <v>77</v>
      </c>
      <c r="J6015" s="1">
        <v>80</v>
      </c>
      <c r="K6015" s="1" t="s">
        <v>203</v>
      </c>
      <c r="L6015" s="1" t="s">
        <v>204</v>
      </c>
      <c r="M6015" s="1">
        <v>2007</v>
      </c>
      <c r="N6015" s="1">
        <v>49.096726769442398</v>
      </c>
      <c r="O6015" s="1">
        <v>-64.704420458476406</v>
      </c>
      <c r="Q6015" s="1" t="s">
        <v>6258</v>
      </c>
      <c r="R6015" s="1" t="s">
        <v>22</v>
      </c>
    </row>
    <row r="6016" spans="1:18" x14ac:dyDescent="0.3">
      <c r="A6016" s="1" t="s">
        <v>5978</v>
      </c>
      <c r="B6016" s="1" t="s">
        <v>8398</v>
      </c>
      <c r="C6016" s="1" t="s">
        <v>6256</v>
      </c>
      <c r="D6016" s="1">
        <v>100.5</v>
      </c>
      <c r="E6016" s="1" t="s">
        <v>6264</v>
      </c>
      <c r="F6016" s="1">
        <v>7</v>
      </c>
      <c r="G6016" s="1" t="str">
        <f t="shared" si="226"/>
        <v>7/67</v>
      </c>
      <c r="H6016" s="1">
        <v>1500</v>
      </c>
      <c r="I6016" s="1">
        <v>77</v>
      </c>
      <c r="J6016" s="1">
        <v>80</v>
      </c>
      <c r="K6016" s="1" t="s">
        <v>203</v>
      </c>
      <c r="L6016" s="1" t="s">
        <v>204</v>
      </c>
      <c r="M6016" s="1">
        <v>2007</v>
      </c>
      <c r="N6016" s="1">
        <v>49.0980894231961</v>
      </c>
      <c r="O6016" s="1">
        <v>-64.697742655431597</v>
      </c>
      <c r="Q6016" s="1" t="s">
        <v>6258</v>
      </c>
      <c r="R6016" s="1" t="s">
        <v>22</v>
      </c>
    </row>
    <row r="6017" spans="1:18" x14ac:dyDescent="0.3">
      <c r="A6017" s="1" t="s">
        <v>5978</v>
      </c>
      <c r="B6017" s="1" t="s">
        <v>8398</v>
      </c>
      <c r="C6017" s="1" t="s">
        <v>6256</v>
      </c>
      <c r="D6017" s="1">
        <v>100.5</v>
      </c>
      <c r="E6017" s="1" t="s">
        <v>6265</v>
      </c>
      <c r="F6017" s="1">
        <v>8</v>
      </c>
      <c r="G6017" s="1" t="str">
        <f t="shared" si="226"/>
        <v>8/67</v>
      </c>
      <c r="H6017" s="1">
        <v>1500</v>
      </c>
      <c r="I6017" s="1">
        <v>77</v>
      </c>
      <c r="J6017" s="1">
        <v>80</v>
      </c>
      <c r="K6017" s="1" t="s">
        <v>203</v>
      </c>
      <c r="L6017" s="1" t="s">
        <v>204</v>
      </c>
      <c r="M6017" s="1">
        <v>2007</v>
      </c>
      <c r="N6017" s="1">
        <v>49.095166817183802</v>
      </c>
      <c r="O6017" s="1">
        <v>-64.698010501812405</v>
      </c>
      <c r="Q6017" s="1" t="s">
        <v>6258</v>
      </c>
      <c r="R6017" s="1" t="s">
        <v>22</v>
      </c>
    </row>
    <row r="6018" spans="1:18" x14ac:dyDescent="0.3">
      <c r="A6018" s="1" t="s">
        <v>5978</v>
      </c>
      <c r="B6018" s="1" t="s">
        <v>8398</v>
      </c>
      <c r="C6018" s="1" t="s">
        <v>6256</v>
      </c>
      <c r="D6018" s="1">
        <v>100.5</v>
      </c>
      <c r="E6018" s="1" t="s">
        <v>6266</v>
      </c>
      <c r="F6018" s="1">
        <v>9</v>
      </c>
      <c r="G6018" s="1" t="str">
        <f t="shared" si="226"/>
        <v>9/67</v>
      </c>
      <c r="H6018" s="1">
        <v>1500</v>
      </c>
      <c r="I6018" s="1">
        <v>77</v>
      </c>
      <c r="J6018" s="1">
        <v>80</v>
      </c>
      <c r="K6018" s="1" t="s">
        <v>203</v>
      </c>
      <c r="L6018" s="1" t="s">
        <v>204</v>
      </c>
      <c r="M6018" s="1">
        <v>2007</v>
      </c>
      <c r="N6018" s="1">
        <v>49.0930831762944</v>
      </c>
      <c r="O6018" s="1">
        <v>-64.7008066914605</v>
      </c>
      <c r="Q6018" s="1" t="s">
        <v>6258</v>
      </c>
      <c r="R6018" s="1" t="s">
        <v>22</v>
      </c>
    </row>
    <row r="6019" spans="1:18" x14ac:dyDescent="0.3">
      <c r="A6019" s="1" t="s">
        <v>5978</v>
      </c>
      <c r="B6019" s="1" t="s">
        <v>8398</v>
      </c>
      <c r="C6019" s="1" t="s">
        <v>6256</v>
      </c>
      <c r="D6019" s="1">
        <v>100.5</v>
      </c>
      <c r="E6019" s="1" t="s">
        <v>6267</v>
      </c>
      <c r="F6019" s="1">
        <v>10</v>
      </c>
      <c r="G6019" s="1" t="str">
        <f t="shared" si="226"/>
        <v>10/67</v>
      </c>
      <c r="H6019" s="1">
        <v>1500</v>
      </c>
      <c r="I6019" s="1">
        <v>77</v>
      </c>
      <c r="J6019" s="1">
        <v>80</v>
      </c>
      <c r="K6019" s="1" t="s">
        <v>203</v>
      </c>
      <c r="L6019" s="1" t="s">
        <v>204</v>
      </c>
      <c r="M6019" s="1">
        <v>2007</v>
      </c>
      <c r="N6019" s="1">
        <v>49.086454985047901</v>
      </c>
      <c r="O6019" s="1">
        <v>-64.691850978714101</v>
      </c>
      <c r="Q6019" s="1" t="s">
        <v>6258</v>
      </c>
      <c r="R6019" s="1" t="s">
        <v>22</v>
      </c>
    </row>
    <row r="6020" spans="1:18" x14ac:dyDescent="0.3">
      <c r="A6020" s="1" t="s">
        <v>5978</v>
      </c>
      <c r="B6020" s="1" t="s">
        <v>8398</v>
      </c>
      <c r="C6020" s="1" t="s">
        <v>6256</v>
      </c>
      <c r="D6020" s="1">
        <v>100.5</v>
      </c>
      <c r="E6020" s="1" t="s">
        <v>6268</v>
      </c>
      <c r="F6020" s="1">
        <v>11</v>
      </c>
      <c r="G6020" s="1" t="str">
        <f t="shared" si="226"/>
        <v>11/67</v>
      </c>
      <c r="H6020" s="1">
        <v>1500</v>
      </c>
      <c r="I6020" s="1">
        <v>77</v>
      </c>
      <c r="J6020" s="1">
        <v>80</v>
      </c>
      <c r="K6020" s="1" t="s">
        <v>203</v>
      </c>
      <c r="L6020" s="1" t="s">
        <v>204</v>
      </c>
      <c r="M6020" s="1">
        <v>2007</v>
      </c>
      <c r="N6020" s="1">
        <v>49.088933549773301</v>
      </c>
      <c r="O6020" s="1">
        <v>-64.690272391342404</v>
      </c>
      <c r="Q6020" s="1" t="s">
        <v>6258</v>
      </c>
      <c r="R6020" s="1" t="s">
        <v>22</v>
      </c>
    </row>
    <row r="6021" spans="1:18" x14ac:dyDescent="0.3">
      <c r="A6021" s="1" t="s">
        <v>5978</v>
      </c>
      <c r="B6021" s="1" t="s">
        <v>8398</v>
      </c>
      <c r="C6021" s="1" t="s">
        <v>6256</v>
      </c>
      <c r="D6021" s="1">
        <v>100.5</v>
      </c>
      <c r="E6021" s="1" t="s">
        <v>6269</v>
      </c>
      <c r="F6021" s="1">
        <v>12</v>
      </c>
      <c r="G6021" s="1" t="str">
        <f t="shared" si="226"/>
        <v>12/67</v>
      </c>
      <c r="H6021" s="1">
        <v>1500</v>
      </c>
      <c r="I6021" s="1">
        <v>77</v>
      </c>
      <c r="J6021" s="1">
        <v>80</v>
      </c>
      <c r="K6021" s="1" t="s">
        <v>203</v>
      </c>
      <c r="L6021" s="1" t="s">
        <v>204</v>
      </c>
      <c r="M6021" s="1">
        <v>2007</v>
      </c>
      <c r="N6021" s="1">
        <v>49.092525378733399</v>
      </c>
      <c r="O6021" s="1">
        <v>-64.686225517400899</v>
      </c>
      <c r="Q6021" s="1" t="s">
        <v>6258</v>
      </c>
      <c r="R6021" s="1" t="s">
        <v>22</v>
      </c>
    </row>
    <row r="6022" spans="1:18" x14ac:dyDescent="0.3">
      <c r="A6022" s="1" t="s">
        <v>5978</v>
      </c>
      <c r="B6022" s="1" t="s">
        <v>8398</v>
      </c>
      <c r="C6022" s="1" t="s">
        <v>6256</v>
      </c>
      <c r="D6022" s="1">
        <v>100.5</v>
      </c>
      <c r="E6022" s="1" t="s">
        <v>6270</v>
      </c>
      <c r="F6022" s="1">
        <v>13</v>
      </c>
      <c r="G6022" s="1" t="str">
        <f t="shared" si="226"/>
        <v>13/67</v>
      </c>
      <c r="H6022" s="1">
        <v>1500</v>
      </c>
      <c r="I6022" s="1">
        <v>77</v>
      </c>
      <c r="J6022" s="1">
        <v>80</v>
      </c>
      <c r="K6022" s="1" t="s">
        <v>203</v>
      </c>
      <c r="L6022" s="1" t="s">
        <v>204</v>
      </c>
      <c r="M6022" s="1">
        <v>2007</v>
      </c>
      <c r="N6022" s="1">
        <v>49.0934532977532</v>
      </c>
      <c r="O6022" s="1">
        <v>-64.682940709295394</v>
      </c>
      <c r="Q6022" s="1" t="s">
        <v>6258</v>
      </c>
      <c r="R6022" s="1" t="s">
        <v>22</v>
      </c>
    </row>
    <row r="6023" spans="1:18" x14ac:dyDescent="0.3">
      <c r="A6023" s="1" t="s">
        <v>5978</v>
      </c>
      <c r="B6023" s="1" t="s">
        <v>8398</v>
      </c>
      <c r="C6023" s="1" t="s">
        <v>6256</v>
      </c>
      <c r="D6023" s="1">
        <v>100.5</v>
      </c>
      <c r="E6023" s="1" t="s">
        <v>6271</v>
      </c>
      <c r="F6023" s="1">
        <v>14</v>
      </c>
      <c r="G6023" s="1" t="str">
        <f t="shared" si="226"/>
        <v>14/67</v>
      </c>
      <c r="H6023" s="1">
        <v>1500</v>
      </c>
      <c r="I6023" s="1">
        <v>77</v>
      </c>
      <c r="J6023" s="1">
        <v>80</v>
      </c>
      <c r="K6023" s="1" t="s">
        <v>203</v>
      </c>
      <c r="L6023" s="1" t="s">
        <v>204</v>
      </c>
      <c r="M6023" s="1">
        <v>2007</v>
      </c>
      <c r="N6023" s="1">
        <v>49.094865837575099</v>
      </c>
      <c r="O6023" s="1">
        <v>-64.680146568065297</v>
      </c>
      <c r="Q6023" s="1" t="s">
        <v>6258</v>
      </c>
      <c r="R6023" s="1" t="s">
        <v>22</v>
      </c>
    </row>
    <row r="6024" spans="1:18" x14ac:dyDescent="0.3">
      <c r="A6024" s="1" t="s">
        <v>5978</v>
      </c>
      <c r="B6024" s="1" t="s">
        <v>8398</v>
      </c>
      <c r="C6024" s="1" t="s">
        <v>6256</v>
      </c>
      <c r="D6024" s="1">
        <v>100.5</v>
      </c>
      <c r="E6024" s="1" t="s">
        <v>6272</v>
      </c>
      <c r="F6024" s="1">
        <v>15</v>
      </c>
      <c r="G6024" s="1" t="str">
        <f t="shared" si="226"/>
        <v>15/67</v>
      </c>
      <c r="H6024" s="1">
        <v>1500</v>
      </c>
      <c r="I6024" s="1">
        <v>77</v>
      </c>
      <c r="J6024" s="1">
        <v>80</v>
      </c>
      <c r="K6024" s="1" t="s">
        <v>203</v>
      </c>
      <c r="L6024" s="1" t="s">
        <v>204</v>
      </c>
      <c r="M6024" s="1">
        <v>2007</v>
      </c>
      <c r="N6024" s="1">
        <v>49.0953776645988</v>
      </c>
      <c r="O6024" s="1">
        <v>-64.677272956047702</v>
      </c>
      <c r="Q6024" s="1" t="s">
        <v>6258</v>
      </c>
      <c r="R6024" s="1" t="s">
        <v>22</v>
      </c>
    </row>
    <row r="6025" spans="1:18" x14ac:dyDescent="0.3">
      <c r="A6025" s="1" t="s">
        <v>5978</v>
      </c>
      <c r="B6025" s="1" t="s">
        <v>8398</v>
      </c>
      <c r="C6025" s="1" t="s">
        <v>6256</v>
      </c>
      <c r="D6025" s="1">
        <v>100.5</v>
      </c>
      <c r="E6025" s="1" t="s">
        <v>6273</v>
      </c>
      <c r="F6025" s="1">
        <v>16</v>
      </c>
      <c r="G6025" s="1" t="str">
        <f t="shared" si="226"/>
        <v>16/67</v>
      </c>
      <c r="H6025" s="1">
        <v>1500</v>
      </c>
      <c r="I6025" s="1">
        <v>77</v>
      </c>
      <c r="J6025" s="1">
        <v>80</v>
      </c>
      <c r="K6025" s="1" t="s">
        <v>203</v>
      </c>
      <c r="L6025" s="1" t="s">
        <v>204</v>
      </c>
      <c r="M6025" s="1">
        <v>2007</v>
      </c>
      <c r="N6025" s="1">
        <v>49.095906083656899</v>
      </c>
      <c r="O6025" s="1">
        <v>-64.674475091726094</v>
      </c>
      <c r="Q6025" s="1" t="s">
        <v>6258</v>
      </c>
      <c r="R6025" s="1" t="s">
        <v>22</v>
      </c>
    </row>
    <row r="6026" spans="1:18" x14ac:dyDescent="0.3">
      <c r="A6026" s="1" t="s">
        <v>5978</v>
      </c>
      <c r="B6026" s="1" t="s">
        <v>8398</v>
      </c>
      <c r="C6026" s="1" t="s">
        <v>6256</v>
      </c>
      <c r="D6026" s="1">
        <v>100.5</v>
      </c>
      <c r="E6026" s="1" t="s">
        <v>6274</v>
      </c>
      <c r="F6026" s="1">
        <v>17</v>
      </c>
      <c r="G6026" s="1" t="str">
        <f t="shared" si="226"/>
        <v>17/67</v>
      </c>
      <c r="H6026" s="1">
        <v>1500</v>
      </c>
      <c r="I6026" s="1">
        <v>77</v>
      </c>
      <c r="J6026" s="1">
        <v>80</v>
      </c>
      <c r="K6026" s="1" t="s">
        <v>203</v>
      </c>
      <c r="L6026" s="1" t="s">
        <v>204</v>
      </c>
      <c r="M6026" s="1">
        <v>2007</v>
      </c>
      <c r="N6026" s="1">
        <v>49.096702098758399</v>
      </c>
      <c r="O6026" s="1">
        <v>-64.671549975458504</v>
      </c>
      <c r="Q6026" s="1" t="s">
        <v>6258</v>
      </c>
      <c r="R6026" s="1" t="s">
        <v>22</v>
      </c>
    </row>
    <row r="6027" spans="1:18" x14ac:dyDescent="0.3">
      <c r="A6027" s="1" t="s">
        <v>5978</v>
      </c>
      <c r="B6027" s="1" t="s">
        <v>8398</v>
      </c>
      <c r="C6027" s="1" t="s">
        <v>6256</v>
      </c>
      <c r="D6027" s="1">
        <v>100.5</v>
      </c>
      <c r="E6027" s="1" t="s">
        <v>6275</v>
      </c>
      <c r="F6027" s="1">
        <v>18</v>
      </c>
      <c r="G6027" s="1" t="str">
        <f t="shared" si="226"/>
        <v>18/67</v>
      </c>
      <c r="H6027" s="1">
        <v>1500</v>
      </c>
      <c r="I6027" s="1">
        <v>77</v>
      </c>
      <c r="J6027" s="1">
        <v>80</v>
      </c>
      <c r="K6027" s="1" t="s">
        <v>203</v>
      </c>
      <c r="L6027" s="1" t="s">
        <v>204</v>
      </c>
      <c r="M6027" s="1">
        <v>2007</v>
      </c>
      <c r="N6027" s="1">
        <v>49.095332819731503</v>
      </c>
      <c r="O6027" s="1">
        <v>-64.659146127010402</v>
      </c>
      <c r="Q6027" s="1" t="s">
        <v>6258</v>
      </c>
      <c r="R6027" s="1" t="s">
        <v>22</v>
      </c>
    </row>
    <row r="6028" spans="1:18" x14ac:dyDescent="0.3">
      <c r="A6028" s="1" t="s">
        <v>5978</v>
      </c>
      <c r="B6028" s="1" t="s">
        <v>8398</v>
      </c>
      <c r="C6028" s="1" t="s">
        <v>6256</v>
      </c>
      <c r="D6028" s="1">
        <v>100.5</v>
      </c>
      <c r="E6028" s="1" t="s">
        <v>6276</v>
      </c>
      <c r="F6028" s="1">
        <v>19</v>
      </c>
      <c r="G6028" s="1" t="str">
        <f t="shared" si="226"/>
        <v>19/67</v>
      </c>
      <c r="H6028" s="1">
        <v>1500</v>
      </c>
      <c r="I6028" s="1">
        <v>77</v>
      </c>
      <c r="J6028" s="1">
        <v>80</v>
      </c>
      <c r="K6028" s="1" t="s">
        <v>203</v>
      </c>
      <c r="L6028" s="1" t="s">
        <v>204</v>
      </c>
      <c r="M6028" s="1">
        <v>2007</v>
      </c>
      <c r="N6028" s="1">
        <v>49.093969027044601</v>
      </c>
      <c r="O6028" s="1">
        <v>-64.661748870644104</v>
      </c>
      <c r="Q6028" s="1" t="s">
        <v>6258</v>
      </c>
      <c r="R6028" s="1" t="s">
        <v>22</v>
      </c>
    </row>
    <row r="6029" spans="1:18" x14ac:dyDescent="0.3">
      <c r="A6029" s="1" t="s">
        <v>5978</v>
      </c>
      <c r="B6029" s="1" t="s">
        <v>8398</v>
      </c>
      <c r="C6029" s="1" t="s">
        <v>6256</v>
      </c>
      <c r="D6029" s="1">
        <v>100.5</v>
      </c>
      <c r="E6029" s="1" t="s">
        <v>6277</v>
      </c>
      <c r="F6029" s="1">
        <v>20</v>
      </c>
      <c r="G6029" s="1" t="str">
        <f t="shared" si="226"/>
        <v>20/67</v>
      </c>
      <c r="H6029" s="1">
        <v>1500</v>
      </c>
      <c r="I6029" s="1">
        <v>77</v>
      </c>
      <c r="J6029" s="1">
        <v>80</v>
      </c>
      <c r="K6029" s="1" t="s">
        <v>203</v>
      </c>
      <c r="L6029" s="1" t="s">
        <v>204</v>
      </c>
      <c r="M6029" s="1">
        <v>2007</v>
      </c>
      <c r="N6029" s="1">
        <v>49.092146391840302</v>
      </c>
      <c r="O6029" s="1">
        <v>-64.662689652956601</v>
      </c>
      <c r="Q6029" s="1" t="s">
        <v>6258</v>
      </c>
      <c r="R6029" s="1" t="s">
        <v>22</v>
      </c>
    </row>
    <row r="6030" spans="1:18" x14ac:dyDescent="0.3">
      <c r="A6030" s="1" t="s">
        <v>5978</v>
      </c>
      <c r="B6030" s="1" t="s">
        <v>8398</v>
      </c>
      <c r="C6030" s="1" t="s">
        <v>6256</v>
      </c>
      <c r="D6030" s="1">
        <v>100.5</v>
      </c>
      <c r="E6030" s="1" t="s">
        <v>6278</v>
      </c>
      <c r="F6030" s="1">
        <v>21</v>
      </c>
      <c r="G6030" s="1" t="str">
        <f t="shared" si="226"/>
        <v>21/67</v>
      </c>
      <c r="H6030" s="1">
        <v>1500</v>
      </c>
      <c r="I6030" s="1">
        <v>77</v>
      </c>
      <c r="J6030" s="1">
        <v>80</v>
      </c>
      <c r="K6030" s="1" t="s">
        <v>203</v>
      </c>
      <c r="L6030" s="1" t="s">
        <v>204</v>
      </c>
      <c r="M6030" s="1">
        <v>2007</v>
      </c>
      <c r="N6030" s="1">
        <v>49.095362546791598</v>
      </c>
      <c r="O6030" s="1">
        <v>-64.652117934632898</v>
      </c>
      <c r="Q6030" s="1" t="s">
        <v>6258</v>
      </c>
      <c r="R6030" s="1" t="s">
        <v>22</v>
      </c>
    </row>
    <row r="6031" spans="1:18" x14ac:dyDescent="0.3">
      <c r="A6031" s="1" t="s">
        <v>5978</v>
      </c>
      <c r="B6031" s="1" t="s">
        <v>8398</v>
      </c>
      <c r="C6031" s="1" t="s">
        <v>6256</v>
      </c>
      <c r="D6031" s="1">
        <v>100.5</v>
      </c>
      <c r="E6031" s="1" t="s">
        <v>6279</v>
      </c>
      <c r="F6031" s="1">
        <v>22</v>
      </c>
      <c r="G6031" s="1" t="str">
        <f t="shared" si="226"/>
        <v>22/67</v>
      </c>
      <c r="H6031" s="1">
        <v>1500</v>
      </c>
      <c r="I6031" s="1">
        <v>77</v>
      </c>
      <c r="J6031" s="1">
        <v>80</v>
      </c>
      <c r="K6031" s="1" t="s">
        <v>203</v>
      </c>
      <c r="L6031" s="1" t="s">
        <v>204</v>
      </c>
      <c r="M6031" s="1">
        <v>2007</v>
      </c>
      <c r="N6031" s="1">
        <v>49.093340729428</v>
      </c>
      <c r="O6031" s="1">
        <v>-64.653794747067295</v>
      </c>
      <c r="Q6031" s="1" t="s">
        <v>6258</v>
      </c>
      <c r="R6031" s="1" t="s">
        <v>22</v>
      </c>
    </row>
    <row r="6032" spans="1:18" x14ac:dyDescent="0.3">
      <c r="A6032" s="1" t="s">
        <v>5978</v>
      </c>
      <c r="B6032" s="1" t="s">
        <v>8398</v>
      </c>
      <c r="C6032" s="1" t="s">
        <v>6256</v>
      </c>
      <c r="D6032" s="1">
        <v>100.5</v>
      </c>
      <c r="E6032" s="1" t="s">
        <v>6280</v>
      </c>
      <c r="F6032" s="1">
        <v>23</v>
      </c>
      <c r="G6032" s="1" t="str">
        <f t="shared" si="226"/>
        <v>23/67</v>
      </c>
      <c r="H6032" s="1">
        <v>1500</v>
      </c>
      <c r="I6032" s="1">
        <v>77</v>
      </c>
      <c r="J6032" s="1">
        <v>80</v>
      </c>
      <c r="K6032" s="1" t="s">
        <v>203</v>
      </c>
      <c r="L6032" s="1" t="s">
        <v>204</v>
      </c>
      <c r="M6032" s="1">
        <v>2007</v>
      </c>
      <c r="N6032" s="1">
        <v>49.091168650414502</v>
      </c>
      <c r="O6032" s="1">
        <v>-64.655243676503503</v>
      </c>
      <c r="Q6032" s="1" t="s">
        <v>6258</v>
      </c>
      <c r="R6032" s="1" t="s">
        <v>22</v>
      </c>
    </row>
    <row r="6033" spans="1:18" x14ac:dyDescent="0.3">
      <c r="A6033" s="1" t="s">
        <v>5978</v>
      </c>
      <c r="B6033" s="1" t="s">
        <v>8398</v>
      </c>
      <c r="C6033" s="1" t="s">
        <v>6256</v>
      </c>
      <c r="D6033" s="1">
        <v>100.5</v>
      </c>
      <c r="E6033" s="1" t="s">
        <v>6281</v>
      </c>
      <c r="F6033" s="1">
        <v>24</v>
      </c>
      <c r="G6033" s="1" t="str">
        <f t="shared" si="226"/>
        <v>24/67</v>
      </c>
      <c r="H6033" s="1">
        <v>1500</v>
      </c>
      <c r="I6033" s="1">
        <v>77</v>
      </c>
      <c r="J6033" s="1">
        <v>80</v>
      </c>
      <c r="K6033" s="1" t="s">
        <v>203</v>
      </c>
      <c r="L6033" s="1" t="s">
        <v>204</v>
      </c>
      <c r="M6033" s="1">
        <v>2007</v>
      </c>
      <c r="N6033" s="1">
        <v>49.090061307380601</v>
      </c>
      <c r="O6033" s="1">
        <v>-64.658824121316499</v>
      </c>
      <c r="Q6033" s="1" t="s">
        <v>6258</v>
      </c>
      <c r="R6033" s="1" t="s">
        <v>22</v>
      </c>
    </row>
    <row r="6034" spans="1:18" x14ac:dyDescent="0.3">
      <c r="A6034" s="1" t="s">
        <v>5978</v>
      </c>
      <c r="B6034" s="1" t="s">
        <v>8398</v>
      </c>
      <c r="C6034" s="1" t="s">
        <v>6256</v>
      </c>
      <c r="D6034" s="1">
        <v>100.5</v>
      </c>
      <c r="E6034" s="1" t="s">
        <v>6282</v>
      </c>
      <c r="F6034" s="1">
        <v>25</v>
      </c>
      <c r="G6034" s="1" t="str">
        <f t="shared" si="226"/>
        <v>25/67</v>
      </c>
      <c r="H6034" s="1">
        <v>1500</v>
      </c>
      <c r="I6034" s="1">
        <v>77</v>
      </c>
      <c r="J6034" s="1">
        <v>80</v>
      </c>
      <c r="K6034" s="1" t="s">
        <v>203</v>
      </c>
      <c r="L6034" s="1" t="s">
        <v>204</v>
      </c>
      <c r="M6034" s="1">
        <v>2007</v>
      </c>
      <c r="N6034" s="1">
        <v>49.089175303571899</v>
      </c>
      <c r="O6034" s="1">
        <v>-64.663774286751007</v>
      </c>
      <c r="Q6034" s="1" t="s">
        <v>6258</v>
      </c>
      <c r="R6034" s="1" t="s">
        <v>22</v>
      </c>
    </row>
    <row r="6035" spans="1:18" x14ac:dyDescent="0.3">
      <c r="A6035" s="1" t="s">
        <v>5978</v>
      </c>
      <c r="B6035" s="1" t="s">
        <v>8398</v>
      </c>
      <c r="C6035" s="1" t="s">
        <v>6256</v>
      </c>
      <c r="D6035" s="1">
        <v>100.5</v>
      </c>
      <c r="E6035" s="1" t="s">
        <v>6283</v>
      </c>
      <c r="F6035" s="1">
        <v>26</v>
      </c>
      <c r="G6035" s="1" t="str">
        <f t="shared" si="226"/>
        <v>26/67</v>
      </c>
      <c r="H6035" s="1">
        <v>1500</v>
      </c>
      <c r="I6035" s="1">
        <v>77</v>
      </c>
      <c r="J6035" s="1">
        <v>80</v>
      </c>
      <c r="K6035" s="1" t="s">
        <v>203</v>
      </c>
      <c r="L6035" s="1" t="s">
        <v>204</v>
      </c>
      <c r="M6035" s="1">
        <v>2007</v>
      </c>
      <c r="N6035" s="1">
        <v>49.087122661550801</v>
      </c>
      <c r="O6035" s="1">
        <v>-64.670536666737704</v>
      </c>
      <c r="Q6035" s="1" t="s">
        <v>6258</v>
      </c>
      <c r="R6035" s="1" t="s">
        <v>22</v>
      </c>
    </row>
    <row r="6036" spans="1:18" x14ac:dyDescent="0.3">
      <c r="A6036" s="1" t="s">
        <v>5978</v>
      </c>
      <c r="B6036" s="1" t="s">
        <v>8398</v>
      </c>
      <c r="C6036" s="1" t="s">
        <v>6256</v>
      </c>
      <c r="D6036" s="1">
        <v>100.5</v>
      </c>
      <c r="E6036" s="1" t="s">
        <v>6284</v>
      </c>
      <c r="F6036" s="1">
        <v>27</v>
      </c>
      <c r="G6036" s="1" t="str">
        <f t="shared" si="226"/>
        <v>27/67</v>
      </c>
      <c r="H6036" s="1">
        <v>1500</v>
      </c>
      <c r="I6036" s="1">
        <v>77</v>
      </c>
      <c r="J6036" s="1">
        <v>80</v>
      </c>
      <c r="K6036" s="1" t="s">
        <v>203</v>
      </c>
      <c r="L6036" s="1" t="s">
        <v>204</v>
      </c>
      <c r="M6036" s="1">
        <v>2007</v>
      </c>
      <c r="N6036" s="1">
        <v>49.086192123375596</v>
      </c>
      <c r="O6036" s="1">
        <v>-64.676302234104</v>
      </c>
      <c r="Q6036" s="1" t="s">
        <v>6258</v>
      </c>
      <c r="R6036" s="1" t="s">
        <v>22</v>
      </c>
    </row>
    <row r="6037" spans="1:18" x14ac:dyDescent="0.3">
      <c r="A6037" s="1" t="s">
        <v>5978</v>
      </c>
      <c r="B6037" s="1" t="s">
        <v>8398</v>
      </c>
      <c r="C6037" s="1" t="s">
        <v>6256</v>
      </c>
      <c r="D6037" s="1">
        <v>100.5</v>
      </c>
      <c r="E6037" s="1" t="s">
        <v>6285</v>
      </c>
      <c r="F6037" s="1">
        <v>28</v>
      </c>
      <c r="G6037" s="1" t="str">
        <f t="shared" si="226"/>
        <v>28/67</v>
      </c>
      <c r="H6037" s="1">
        <v>1500</v>
      </c>
      <c r="I6037" s="1">
        <v>77</v>
      </c>
      <c r="J6037" s="1">
        <v>80</v>
      </c>
      <c r="K6037" s="1" t="s">
        <v>203</v>
      </c>
      <c r="L6037" s="1" t="s">
        <v>204</v>
      </c>
      <c r="M6037" s="1">
        <v>2007</v>
      </c>
      <c r="N6037" s="1">
        <v>49.093508454451502</v>
      </c>
      <c r="O6037" s="1">
        <v>-64.646502113076195</v>
      </c>
      <c r="Q6037" s="1" t="s">
        <v>6258</v>
      </c>
      <c r="R6037" s="1" t="s">
        <v>22</v>
      </c>
    </row>
    <row r="6038" spans="1:18" x14ac:dyDescent="0.3">
      <c r="A6038" s="1" t="s">
        <v>5978</v>
      </c>
      <c r="B6038" s="1" t="s">
        <v>8398</v>
      </c>
      <c r="C6038" s="1" t="s">
        <v>6256</v>
      </c>
      <c r="D6038" s="1">
        <v>100.5</v>
      </c>
      <c r="E6038" s="1" t="s">
        <v>6286</v>
      </c>
      <c r="F6038" s="1">
        <v>29</v>
      </c>
      <c r="G6038" s="1" t="str">
        <f t="shared" si="226"/>
        <v>29/67</v>
      </c>
      <c r="H6038" s="1">
        <v>1500</v>
      </c>
      <c r="I6038" s="1">
        <v>77</v>
      </c>
      <c r="J6038" s="1">
        <v>80</v>
      </c>
      <c r="K6038" s="1" t="s">
        <v>203</v>
      </c>
      <c r="L6038" s="1" t="s">
        <v>204</v>
      </c>
      <c r="M6038" s="1">
        <v>2007</v>
      </c>
      <c r="N6038" s="1">
        <v>49.090918319632699</v>
      </c>
      <c r="O6038" s="1">
        <v>-64.648995564019302</v>
      </c>
      <c r="Q6038" s="1" t="s">
        <v>6258</v>
      </c>
      <c r="R6038" s="1" t="s">
        <v>22</v>
      </c>
    </row>
    <row r="6039" spans="1:18" x14ac:dyDescent="0.3">
      <c r="A6039" s="1" t="s">
        <v>5978</v>
      </c>
      <c r="B6039" s="1" t="s">
        <v>8398</v>
      </c>
      <c r="C6039" s="1" t="s">
        <v>6256</v>
      </c>
      <c r="D6039" s="1">
        <v>100.5</v>
      </c>
      <c r="E6039" s="1" t="s">
        <v>6287</v>
      </c>
      <c r="F6039" s="1">
        <v>30</v>
      </c>
      <c r="G6039" s="1" t="str">
        <f t="shared" si="226"/>
        <v>30/67</v>
      </c>
      <c r="H6039" s="1">
        <v>1500</v>
      </c>
      <c r="I6039" s="1">
        <v>77</v>
      </c>
      <c r="J6039" s="1">
        <v>80</v>
      </c>
      <c r="K6039" s="1" t="s">
        <v>203</v>
      </c>
      <c r="L6039" s="1" t="s">
        <v>204</v>
      </c>
      <c r="M6039" s="1">
        <v>2007</v>
      </c>
      <c r="N6039" s="1">
        <v>49.088876151203102</v>
      </c>
      <c r="O6039" s="1">
        <v>-64.650882845060096</v>
      </c>
      <c r="Q6039" s="1" t="s">
        <v>6258</v>
      </c>
      <c r="R6039" s="1" t="s">
        <v>22</v>
      </c>
    </row>
    <row r="6040" spans="1:18" x14ac:dyDescent="0.3">
      <c r="A6040" s="1" t="s">
        <v>5978</v>
      </c>
      <c r="B6040" s="1" t="s">
        <v>8398</v>
      </c>
      <c r="C6040" s="1" t="s">
        <v>6256</v>
      </c>
      <c r="D6040" s="1">
        <v>100.5</v>
      </c>
      <c r="E6040" s="1" t="s">
        <v>6288</v>
      </c>
      <c r="F6040" s="1">
        <v>31</v>
      </c>
      <c r="G6040" s="1" t="str">
        <f t="shared" si="226"/>
        <v>31/67</v>
      </c>
      <c r="H6040" s="1">
        <v>1500</v>
      </c>
      <c r="I6040" s="1">
        <v>77</v>
      </c>
      <c r="J6040" s="1">
        <v>80</v>
      </c>
      <c r="K6040" s="1" t="s">
        <v>203</v>
      </c>
      <c r="L6040" s="1" t="s">
        <v>204</v>
      </c>
      <c r="M6040" s="1">
        <v>2007</v>
      </c>
      <c r="N6040" s="1">
        <v>49.085613879672898</v>
      </c>
      <c r="O6040" s="1">
        <v>-64.654558278376101</v>
      </c>
      <c r="Q6040" s="1" t="s">
        <v>6258</v>
      </c>
      <c r="R6040" s="1" t="s">
        <v>22</v>
      </c>
    </row>
    <row r="6041" spans="1:18" x14ac:dyDescent="0.3">
      <c r="A6041" s="1" t="s">
        <v>5978</v>
      </c>
      <c r="B6041" s="1" t="s">
        <v>8398</v>
      </c>
      <c r="C6041" s="1" t="s">
        <v>6256</v>
      </c>
      <c r="D6041" s="1">
        <v>100.5</v>
      </c>
      <c r="E6041" s="1" t="s">
        <v>6289</v>
      </c>
      <c r="F6041" s="1">
        <v>32</v>
      </c>
      <c r="G6041" s="1" t="str">
        <f t="shared" si="226"/>
        <v>32/67</v>
      </c>
      <c r="H6041" s="1">
        <v>1500</v>
      </c>
      <c r="I6041" s="1">
        <v>77</v>
      </c>
      <c r="J6041" s="1">
        <v>80</v>
      </c>
      <c r="K6041" s="1" t="s">
        <v>203</v>
      </c>
      <c r="L6041" s="1" t="s">
        <v>204</v>
      </c>
      <c r="M6041" s="1">
        <v>2007</v>
      </c>
      <c r="N6041" s="1">
        <v>49.088098620755801</v>
      </c>
      <c r="O6041" s="1">
        <v>-64.637621307268304</v>
      </c>
      <c r="Q6041" s="1" t="s">
        <v>6258</v>
      </c>
      <c r="R6041" s="1" t="s">
        <v>22</v>
      </c>
    </row>
    <row r="6042" spans="1:18" x14ac:dyDescent="0.3">
      <c r="A6042" s="1" t="s">
        <v>5978</v>
      </c>
      <c r="B6042" s="1" t="s">
        <v>8398</v>
      </c>
      <c r="C6042" s="1" t="s">
        <v>6256</v>
      </c>
      <c r="D6042" s="1">
        <v>100.5</v>
      </c>
      <c r="E6042" s="1" t="s">
        <v>6290</v>
      </c>
      <c r="F6042" s="1">
        <v>33</v>
      </c>
      <c r="G6042" s="1" t="str">
        <f t="shared" ref="G6042:G6073" si="227">F6042&amp;"/"&amp;67</f>
        <v>33/67</v>
      </c>
      <c r="H6042" s="1">
        <v>1500</v>
      </c>
      <c r="I6042" s="1">
        <v>77</v>
      </c>
      <c r="J6042" s="1">
        <v>80</v>
      </c>
      <c r="K6042" s="1" t="s">
        <v>203</v>
      </c>
      <c r="L6042" s="1" t="s">
        <v>204</v>
      </c>
      <c r="M6042" s="1">
        <v>2007</v>
      </c>
      <c r="N6042" s="1">
        <v>49.089991366192599</v>
      </c>
      <c r="O6042" s="1">
        <v>-64.636475424492801</v>
      </c>
      <c r="Q6042" s="1" t="s">
        <v>6258</v>
      </c>
      <c r="R6042" s="1" t="s">
        <v>22</v>
      </c>
    </row>
    <row r="6043" spans="1:18" x14ac:dyDescent="0.3">
      <c r="A6043" s="1" t="s">
        <v>5978</v>
      </c>
      <c r="B6043" s="1" t="s">
        <v>8398</v>
      </c>
      <c r="C6043" s="1" t="s">
        <v>6256</v>
      </c>
      <c r="D6043" s="1">
        <v>100.5</v>
      </c>
      <c r="E6043" s="1" t="s">
        <v>6291</v>
      </c>
      <c r="F6043" s="1">
        <v>34</v>
      </c>
      <c r="G6043" s="1" t="str">
        <f t="shared" si="227"/>
        <v>34/67</v>
      </c>
      <c r="H6043" s="1">
        <v>1500</v>
      </c>
      <c r="I6043" s="1">
        <v>77</v>
      </c>
      <c r="J6043" s="1">
        <v>80</v>
      </c>
      <c r="K6043" s="1" t="s">
        <v>203</v>
      </c>
      <c r="L6043" s="1" t="s">
        <v>204</v>
      </c>
      <c r="M6043" s="1">
        <v>2007</v>
      </c>
      <c r="N6043" s="1">
        <v>49.087910817803298</v>
      </c>
      <c r="O6043" s="1">
        <v>-64.6282522988745</v>
      </c>
      <c r="Q6043" s="1" t="s">
        <v>6258</v>
      </c>
      <c r="R6043" s="1" t="s">
        <v>22</v>
      </c>
    </row>
    <row r="6044" spans="1:18" x14ac:dyDescent="0.3">
      <c r="A6044" s="1" t="s">
        <v>5978</v>
      </c>
      <c r="B6044" s="1" t="s">
        <v>8398</v>
      </c>
      <c r="C6044" s="1" t="s">
        <v>6256</v>
      </c>
      <c r="D6044" s="1">
        <v>100.5</v>
      </c>
      <c r="E6044" s="1" t="s">
        <v>6292</v>
      </c>
      <c r="F6044" s="1">
        <v>35</v>
      </c>
      <c r="G6044" s="1" t="str">
        <f t="shared" si="227"/>
        <v>35/67</v>
      </c>
      <c r="H6044" s="1">
        <v>1500</v>
      </c>
      <c r="I6044" s="1">
        <v>77</v>
      </c>
      <c r="J6044" s="1">
        <v>80</v>
      </c>
      <c r="K6044" s="1" t="s">
        <v>203</v>
      </c>
      <c r="L6044" s="1" t="s">
        <v>204</v>
      </c>
      <c r="M6044" s="1">
        <v>2007</v>
      </c>
      <c r="N6044" s="1">
        <v>49.086072728819097</v>
      </c>
      <c r="O6044" s="1">
        <v>-64.628831422777495</v>
      </c>
      <c r="Q6044" s="1" t="s">
        <v>6258</v>
      </c>
      <c r="R6044" s="1" t="s">
        <v>22</v>
      </c>
    </row>
    <row r="6045" spans="1:18" x14ac:dyDescent="0.3">
      <c r="A6045" s="1" t="s">
        <v>5978</v>
      </c>
      <c r="B6045" s="1" t="s">
        <v>8398</v>
      </c>
      <c r="C6045" s="1" t="s">
        <v>6256</v>
      </c>
      <c r="D6045" s="1">
        <v>100.5</v>
      </c>
      <c r="E6045" s="1" t="s">
        <v>6293</v>
      </c>
      <c r="F6045" s="1">
        <v>36</v>
      </c>
      <c r="G6045" s="1" t="str">
        <f t="shared" si="227"/>
        <v>36/67</v>
      </c>
      <c r="H6045" s="1">
        <v>1500</v>
      </c>
      <c r="I6045" s="1">
        <v>77</v>
      </c>
      <c r="J6045" s="1">
        <v>80</v>
      </c>
      <c r="K6045" s="1" t="s">
        <v>203</v>
      </c>
      <c r="L6045" s="1" t="s">
        <v>204</v>
      </c>
      <c r="M6045" s="1">
        <v>2007</v>
      </c>
      <c r="N6045" s="1">
        <v>49.086454770050203</v>
      </c>
      <c r="O6045" s="1">
        <v>-64.640574308683199</v>
      </c>
      <c r="Q6045" s="1" t="s">
        <v>6258</v>
      </c>
      <c r="R6045" s="1" t="s">
        <v>22</v>
      </c>
    </row>
    <row r="6046" spans="1:18" x14ac:dyDescent="0.3">
      <c r="A6046" s="1" t="s">
        <v>5978</v>
      </c>
      <c r="B6046" s="1" t="s">
        <v>8398</v>
      </c>
      <c r="C6046" s="1" t="s">
        <v>6256</v>
      </c>
      <c r="D6046" s="1">
        <v>100.5</v>
      </c>
      <c r="E6046" s="1" t="s">
        <v>6294</v>
      </c>
      <c r="F6046" s="1">
        <v>37</v>
      </c>
      <c r="G6046" s="1" t="str">
        <f t="shared" si="227"/>
        <v>37/67</v>
      </c>
      <c r="H6046" s="1">
        <v>1500</v>
      </c>
      <c r="I6046" s="1">
        <v>77</v>
      </c>
      <c r="J6046" s="1">
        <v>80</v>
      </c>
      <c r="K6046" s="1" t="s">
        <v>203</v>
      </c>
      <c r="L6046" s="1" t="s">
        <v>204</v>
      </c>
      <c r="M6046" s="1">
        <v>2007</v>
      </c>
      <c r="N6046" s="1">
        <v>49.085402115972798</v>
      </c>
      <c r="O6046" s="1">
        <v>-64.635061288772704</v>
      </c>
      <c r="Q6046" s="1" t="s">
        <v>6258</v>
      </c>
      <c r="R6046" s="1" t="s">
        <v>22</v>
      </c>
    </row>
    <row r="6047" spans="1:18" x14ac:dyDescent="0.3">
      <c r="A6047" s="1" t="s">
        <v>5978</v>
      </c>
      <c r="B6047" s="1" t="s">
        <v>8398</v>
      </c>
      <c r="C6047" s="1" t="s">
        <v>6256</v>
      </c>
      <c r="D6047" s="1">
        <v>100.5</v>
      </c>
      <c r="E6047" s="1" t="s">
        <v>6295</v>
      </c>
      <c r="F6047" s="1">
        <v>38</v>
      </c>
      <c r="G6047" s="1" t="str">
        <f t="shared" si="227"/>
        <v>38/67</v>
      </c>
      <c r="H6047" s="1">
        <v>1500</v>
      </c>
      <c r="I6047" s="1">
        <v>77</v>
      </c>
      <c r="J6047" s="1">
        <v>80</v>
      </c>
      <c r="K6047" s="1" t="s">
        <v>203</v>
      </c>
      <c r="L6047" s="1" t="s">
        <v>204</v>
      </c>
      <c r="M6047" s="1">
        <v>2007</v>
      </c>
      <c r="N6047" s="1">
        <v>49.082918826177497</v>
      </c>
      <c r="O6047" s="1">
        <v>-64.640484893000902</v>
      </c>
      <c r="Q6047" s="1" t="s">
        <v>6258</v>
      </c>
      <c r="R6047" s="1" t="s">
        <v>22</v>
      </c>
    </row>
    <row r="6048" spans="1:18" x14ac:dyDescent="0.3">
      <c r="A6048" s="1" t="s">
        <v>5978</v>
      </c>
      <c r="B6048" s="1" t="s">
        <v>8398</v>
      </c>
      <c r="C6048" s="1" t="s">
        <v>6256</v>
      </c>
      <c r="D6048" s="1">
        <v>100.5</v>
      </c>
      <c r="E6048" s="1" t="s">
        <v>6296</v>
      </c>
      <c r="F6048" s="1">
        <v>39</v>
      </c>
      <c r="G6048" s="1" t="str">
        <f t="shared" si="227"/>
        <v>39/67</v>
      </c>
      <c r="H6048" s="1">
        <v>1500</v>
      </c>
      <c r="I6048" s="1">
        <v>77</v>
      </c>
      <c r="J6048" s="1">
        <v>80</v>
      </c>
      <c r="K6048" s="1" t="s">
        <v>203</v>
      </c>
      <c r="L6048" s="1" t="s">
        <v>204</v>
      </c>
      <c r="M6048" s="1">
        <v>2007</v>
      </c>
      <c r="N6048" s="1">
        <v>49.081388036477399</v>
      </c>
      <c r="O6048" s="1">
        <v>-64.633318998380602</v>
      </c>
      <c r="Q6048" s="1" t="s">
        <v>6258</v>
      </c>
      <c r="R6048" s="1" t="s">
        <v>22</v>
      </c>
    </row>
    <row r="6049" spans="1:18" x14ac:dyDescent="0.3">
      <c r="A6049" s="1" t="s">
        <v>5978</v>
      </c>
      <c r="B6049" s="1" t="s">
        <v>8398</v>
      </c>
      <c r="C6049" s="1" t="s">
        <v>6256</v>
      </c>
      <c r="D6049" s="1">
        <v>100.5</v>
      </c>
      <c r="E6049" s="1" t="s">
        <v>6297</v>
      </c>
      <c r="F6049" s="1">
        <v>40</v>
      </c>
      <c r="G6049" s="1" t="str">
        <f t="shared" si="227"/>
        <v>40/67</v>
      </c>
      <c r="H6049" s="1">
        <v>1500</v>
      </c>
      <c r="I6049" s="1">
        <v>77</v>
      </c>
      <c r="J6049" s="1">
        <v>80</v>
      </c>
      <c r="K6049" s="1" t="s">
        <v>203</v>
      </c>
      <c r="L6049" s="1" t="s">
        <v>204</v>
      </c>
      <c r="M6049" s="1">
        <v>2007</v>
      </c>
      <c r="N6049" s="1">
        <v>49.082296863004103</v>
      </c>
      <c r="O6049" s="1">
        <v>-64.629294179946996</v>
      </c>
      <c r="Q6049" s="1" t="s">
        <v>6258</v>
      </c>
      <c r="R6049" s="1" t="s">
        <v>22</v>
      </c>
    </row>
    <row r="6050" spans="1:18" x14ac:dyDescent="0.3">
      <c r="A6050" s="1" t="s">
        <v>5978</v>
      </c>
      <c r="B6050" s="1" t="s">
        <v>8398</v>
      </c>
      <c r="C6050" s="1" t="s">
        <v>6256</v>
      </c>
      <c r="D6050" s="1">
        <v>100.5</v>
      </c>
      <c r="E6050" s="1" t="s">
        <v>6298</v>
      </c>
      <c r="F6050" s="1">
        <v>41</v>
      </c>
      <c r="G6050" s="1" t="str">
        <f t="shared" si="227"/>
        <v>41/67</v>
      </c>
      <c r="H6050" s="1">
        <v>1500</v>
      </c>
      <c r="I6050" s="1">
        <v>77</v>
      </c>
      <c r="J6050" s="1">
        <v>80</v>
      </c>
      <c r="K6050" s="1" t="s">
        <v>203</v>
      </c>
      <c r="L6050" s="1" t="s">
        <v>204</v>
      </c>
      <c r="M6050" s="1">
        <v>2007</v>
      </c>
      <c r="N6050" s="1">
        <v>49.085259708907799</v>
      </c>
      <c r="O6050" s="1">
        <v>-64.622802787438502</v>
      </c>
      <c r="Q6050" s="1" t="s">
        <v>6258</v>
      </c>
      <c r="R6050" s="1" t="s">
        <v>22</v>
      </c>
    </row>
    <row r="6051" spans="1:18" x14ac:dyDescent="0.3">
      <c r="A6051" s="1" t="s">
        <v>5978</v>
      </c>
      <c r="B6051" s="1" t="s">
        <v>8398</v>
      </c>
      <c r="C6051" s="1" t="s">
        <v>6256</v>
      </c>
      <c r="D6051" s="1">
        <v>100.5</v>
      </c>
      <c r="E6051" s="1" t="s">
        <v>6299</v>
      </c>
      <c r="F6051" s="1">
        <v>42</v>
      </c>
      <c r="G6051" s="1" t="str">
        <f t="shared" si="227"/>
        <v>42/67</v>
      </c>
      <c r="H6051" s="1">
        <v>1500</v>
      </c>
      <c r="I6051" s="1">
        <v>77</v>
      </c>
      <c r="J6051" s="1">
        <v>80</v>
      </c>
      <c r="K6051" s="1" t="s">
        <v>203</v>
      </c>
      <c r="L6051" s="1" t="s">
        <v>204</v>
      </c>
      <c r="M6051" s="1">
        <v>2007</v>
      </c>
      <c r="N6051" s="1">
        <v>49.084187220034103</v>
      </c>
      <c r="O6051" s="1">
        <v>-64.618296532674606</v>
      </c>
      <c r="Q6051" s="1" t="s">
        <v>6258</v>
      </c>
      <c r="R6051" s="1" t="s">
        <v>22</v>
      </c>
    </row>
    <row r="6052" spans="1:18" x14ac:dyDescent="0.3">
      <c r="A6052" s="1" t="s">
        <v>5978</v>
      </c>
      <c r="B6052" s="1" t="s">
        <v>8398</v>
      </c>
      <c r="C6052" s="1" t="s">
        <v>6256</v>
      </c>
      <c r="D6052" s="1">
        <v>100.5</v>
      </c>
      <c r="E6052" s="1" t="s">
        <v>6300</v>
      </c>
      <c r="F6052" s="1">
        <v>43</v>
      </c>
      <c r="G6052" s="1" t="str">
        <f t="shared" si="227"/>
        <v>43/67</v>
      </c>
      <c r="H6052" s="1">
        <v>1500</v>
      </c>
      <c r="I6052" s="1">
        <v>77</v>
      </c>
      <c r="J6052" s="1">
        <v>80</v>
      </c>
      <c r="K6052" s="1" t="s">
        <v>203</v>
      </c>
      <c r="L6052" s="1" t="s">
        <v>204</v>
      </c>
      <c r="M6052" s="1">
        <v>2007</v>
      </c>
      <c r="N6052" s="1">
        <v>49.083436814270399</v>
      </c>
      <c r="O6052" s="1">
        <v>-64.613326942098297</v>
      </c>
      <c r="Q6052" s="1" t="s">
        <v>6258</v>
      </c>
      <c r="R6052" s="1" t="s">
        <v>22</v>
      </c>
    </row>
    <row r="6053" spans="1:18" x14ac:dyDescent="0.3">
      <c r="A6053" s="1" t="s">
        <v>5978</v>
      </c>
      <c r="B6053" s="1" t="s">
        <v>8398</v>
      </c>
      <c r="C6053" s="1" t="s">
        <v>6256</v>
      </c>
      <c r="D6053" s="1">
        <v>100.5</v>
      </c>
      <c r="E6053" s="1" t="s">
        <v>6301</v>
      </c>
      <c r="F6053" s="1">
        <v>44</v>
      </c>
      <c r="G6053" s="1" t="str">
        <f t="shared" si="227"/>
        <v>44/67</v>
      </c>
      <c r="H6053" s="1">
        <v>1500</v>
      </c>
      <c r="I6053" s="1">
        <v>77</v>
      </c>
      <c r="J6053" s="1">
        <v>80</v>
      </c>
      <c r="K6053" s="1" t="s">
        <v>203</v>
      </c>
      <c r="L6053" s="1" t="s">
        <v>204</v>
      </c>
      <c r="M6053" s="1">
        <v>2007</v>
      </c>
      <c r="N6053" s="1">
        <v>49.078873920739497</v>
      </c>
      <c r="O6053" s="1">
        <v>-64.603409398706006</v>
      </c>
      <c r="Q6053" s="1" t="s">
        <v>6258</v>
      </c>
      <c r="R6053" s="1" t="s">
        <v>22</v>
      </c>
    </row>
    <row r="6054" spans="1:18" x14ac:dyDescent="0.3">
      <c r="A6054" s="1" t="s">
        <v>5978</v>
      </c>
      <c r="B6054" s="1" t="s">
        <v>8398</v>
      </c>
      <c r="C6054" s="1" t="s">
        <v>6256</v>
      </c>
      <c r="D6054" s="1">
        <v>100.5</v>
      </c>
      <c r="E6054" s="1" t="s">
        <v>6302</v>
      </c>
      <c r="F6054" s="1">
        <v>45</v>
      </c>
      <c r="G6054" s="1" t="str">
        <f t="shared" si="227"/>
        <v>45/67</v>
      </c>
      <c r="H6054" s="1">
        <v>1500</v>
      </c>
      <c r="I6054" s="1">
        <v>77</v>
      </c>
      <c r="J6054" s="1">
        <v>80</v>
      </c>
      <c r="K6054" s="1" t="s">
        <v>203</v>
      </c>
      <c r="L6054" s="1" t="s">
        <v>204</v>
      </c>
      <c r="M6054" s="1">
        <v>2007</v>
      </c>
      <c r="N6054" s="1">
        <v>49.076957226743197</v>
      </c>
      <c r="O6054" s="1">
        <v>-64.604320389564904</v>
      </c>
      <c r="Q6054" s="1" t="s">
        <v>6258</v>
      </c>
      <c r="R6054" s="1" t="s">
        <v>22</v>
      </c>
    </row>
    <row r="6055" spans="1:18" x14ac:dyDescent="0.3">
      <c r="A6055" s="1" t="s">
        <v>5978</v>
      </c>
      <c r="B6055" s="1" t="s">
        <v>8398</v>
      </c>
      <c r="C6055" s="1" t="s">
        <v>6256</v>
      </c>
      <c r="D6055" s="1">
        <v>100.5</v>
      </c>
      <c r="E6055" s="1" t="s">
        <v>6303</v>
      </c>
      <c r="F6055" s="1">
        <v>46</v>
      </c>
      <c r="G6055" s="1" t="str">
        <f t="shared" si="227"/>
        <v>46/67</v>
      </c>
      <c r="H6055" s="1">
        <v>1500</v>
      </c>
      <c r="I6055" s="1">
        <v>77</v>
      </c>
      <c r="J6055" s="1">
        <v>80</v>
      </c>
      <c r="K6055" s="1" t="s">
        <v>203</v>
      </c>
      <c r="L6055" s="1" t="s">
        <v>204</v>
      </c>
      <c r="M6055" s="1">
        <v>2007</v>
      </c>
      <c r="N6055" s="1">
        <v>49.0744558659784</v>
      </c>
      <c r="O6055" s="1">
        <v>-64.602975590547899</v>
      </c>
      <c r="Q6055" s="1" t="s">
        <v>6258</v>
      </c>
      <c r="R6055" s="1" t="s">
        <v>22</v>
      </c>
    </row>
    <row r="6056" spans="1:18" x14ac:dyDescent="0.3">
      <c r="A6056" s="1" t="s">
        <v>5978</v>
      </c>
      <c r="B6056" s="1" t="s">
        <v>8398</v>
      </c>
      <c r="C6056" s="1" t="s">
        <v>6256</v>
      </c>
      <c r="D6056" s="1">
        <v>100.5</v>
      </c>
      <c r="E6056" s="1" t="s">
        <v>6304</v>
      </c>
      <c r="F6056" s="1">
        <v>47</v>
      </c>
      <c r="G6056" s="1" t="str">
        <f t="shared" si="227"/>
        <v>47/67</v>
      </c>
      <c r="H6056" s="1">
        <v>1500</v>
      </c>
      <c r="I6056" s="1">
        <v>77</v>
      </c>
      <c r="J6056" s="1">
        <v>80</v>
      </c>
      <c r="K6056" s="1" t="s">
        <v>203</v>
      </c>
      <c r="L6056" s="1" t="s">
        <v>204</v>
      </c>
      <c r="M6056" s="1">
        <v>2007</v>
      </c>
      <c r="N6056" s="1">
        <v>49.072843936069297</v>
      </c>
      <c r="O6056" s="1">
        <v>-64.598818057309202</v>
      </c>
      <c r="Q6056" s="1" t="s">
        <v>6258</v>
      </c>
      <c r="R6056" s="1" t="s">
        <v>22</v>
      </c>
    </row>
    <row r="6057" spans="1:18" x14ac:dyDescent="0.3">
      <c r="A6057" s="1" t="s">
        <v>5978</v>
      </c>
      <c r="B6057" s="1" t="s">
        <v>8398</v>
      </c>
      <c r="C6057" s="1" t="s">
        <v>6256</v>
      </c>
      <c r="D6057" s="1">
        <v>100.5</v>
      </c>
      <c r="E6057" s="1" t="s">
        <v>6305</v>
      </c>
      <c r="F6057" s="1">
        <v>48</v>
      </c>
      <c r="G6057" s="1" t="str">
        <f t="shared" si="227"/>
        <v>48/67</v>
      </c>
      <c r="H6057" s="1">
        <v>1500</v>
      </c>
      <c r="I6057" s="1">
        <v>77</v>
      </c>
      <c r="J6057" s="1">
        <v>80</v>
      </c>
      <c r="K6057" s="1" t="s">
        <v>203</v>
      </c>
      <c r="L6057" s="1" t="s">
        <v>204</v>
      </c>
      <c r="M6057" s="1">
        <v>2007</v>
      </c>
      <c r="N6057" s="1">
        <v>49.077076520414202</v>
      </c>
      <c r="O6057" s="1">
        <v>-64.5978719563591</v>
      </c>
      <c r="Q6057" s="1" t="s">
        <v>6258</v>
      </c>
      <c r="R6057" s="1" t="s">
        <v>22</v>
      </c>
    </row>
    <row r="6058" spans="1:18" x14ac:dyDescent="0.3">
      <c r="A6058" s="1" t="s">
        <v>5978</v>
      </c>
      <c r="B6058" s="1" t="s">
        <v>8398</v>
      </c>
      <c r="C6058" s="1" t="s">
        <v>6256</v>
      </c>
      <c r="D6058" s="1">
        <v>100.5</v>
      </c>
      <c r="E6058" s="1" t="s">
        <v>6306</v>
      </c>
      <c r="F6058" s="1">
        <v>49</v>
      </c>
      <c r="G6058" s="1" t="str">
        <f t="shared" si="227"/>
        <v>49/67</v>
      </c>
      <c r="H6058" s="1">
        <v>1500</v>
      </c>
      <c r="I6058" s="1">
        <v>77</v>
      </c>
      <c r="J6058" s="1">
        <v>80</v>
      </c>
      <c r="K6058" s="1" t="s">
        <v>203</v>
      </c>
      <c r="L6058" s="1" t="s">
        <v>204</v>
      </c>
      <c r="M6058" s="1">
        <v>2007</v>
      </c>
      <c r="N6058" s="1">
        <v>49.078472733726599</v>
      </c>
      <c r="O6058" s="1">
        <v>-64.594835613854002</v>
      </c>
      <c r="Q6058" s="1" t="s">
        <v>6258</v>
      </c>
      <c r="R6058" s="1" t="s">
        <v>22</v>
      </c>
    </row>
    <row r="6059" spans="1:18" x14ac:dyDescent="0.3">
      <c r="A6059" s="1" t="s">
        <v>5978</v>
      </c>
      <c r="B6059" s="1" t="s">
        <v>8398</v>
      </c>
      <c r="C6059" s="1" t="s">
        <v>6256</v>
      </c>
      <c r="D6059" s="1">
        <v>100.5</v>
      </c>
      <c r="E6059" s="1" t="s">
        <v>6307</v>
      </c>
      <c r="F6059" s="1">
        <v>50</v>
      </c>
      <c r="G6059" s="1" t="str">
        <f t="shared" si="227"/>
        <v>50/67</v>
      </c>
      <c r="H6059" s="1">
        <v>1500</v>
      </c>
      <c r="I6059" s="1">
        <v>77</v>
      </c>
      <c r="J6059" s="1">
        <v>80</v>
      </c>
      <c r="K6059" s="1" t="s">
        <v>203</v>
      </c>
      <c r="L6059" s="1" t="s">
        <v>204</v>
      </c>
      <c r="M6059" s="1">
        <v>2007</v>
      </c>
      <c r="N6059" s="1">
        <v>49.066730273007998</v>
      </c>
      <c r="O6059" s="1">
        <v>-64.582414340651198</v>
      </c>
      <c r="Q6059" s="1" t="s">
        <v>6258</v>
      </c>
      <c r="R6059" s="1" t="s">
        <v>22</v>
      </c>
    </row>
    <row r="6060" spans="1:18" x14ac:dyDescent="0.3">
      <c r="A6060" s="1" t="s">
        <v>5978</v>
      </c>
      <c r="B6060" s="1" t="s">
        <v>8398</v>
      </c>
      <c r="C6060" s="1" t="s">
        <v>6256</v>
      </c>
      <c r="D6060" s="1">
        <v>100.5</v>
      </c>
      <c r="E6060" s="1" t="s">
        <v>6308</v>
      </c>
      <c r="F6060" s="1">
        <v>51</v>
      </c>
      <c r="G6060" s="1" t="str">
        <f t="shared" si="227"/>
        <v>51/67</v>
      </c>
      <c r="H6060" s="1">
        <v>1500</v>
      </c>
      <c r="I6060" s="1">
        <v>77</v>
      </c>
      <c r="J6060" s="1">
        <v>80</v>
      </c>
      <c r="K6060" s="1" t="s">
        <v>203</v>
      </c>
      <c r="L6060" s="1" t="s">
        <v>204</v>
      </c>
      <c r="M6060" s="1">
        <v>2007</v>
      </c>
      <c r="N6060" s="1">
        <v>49.067714060210903</v>
      </c>
      <c r="O6060" s="1">
        <v>-64.587057700321594</v>
      </c>
      <c r="Q6060" s="1" t="s">
        <v>6258</v>
      </c>
      <c r="R6060" s="1" t="s">
        <v>22</v>
      </c>
    </row>
    <row r="6061" spans="1:18" x14ac:dyDescent="0.3">
      <c r="A6061" s="1" t="s">
        <v>5978</v>
      </c>
      <c r="B6061" s="1" t="s">
        <v>8398</v>
      </c>
      <c r="C6061" s="1" t="s">
        <v>6256</v>
      </c>
      <c r="D6061" s="1">
        <v>100.5</v>
      </c>
      <c r="E6061" s="1" t="s">
        <v>6309</v>
      </c>
      <c r="F6061" s="1">
        <v>52</v>
      </c>
      <c r="G6061" s="1" t="str">
        <f t="shared" si="227"/>
        <v>52/67</v>
      </c>
      <c r="H6061" s="1">
        <v>1500</v>
      </c>
      <c r="I6061" s="1">
        <v>77</v>
      </c>
      <c r="J6061" s="1">
        <v>80</v>
      </c>
      <c r="K6061" s="1" t="s">
        <v>203</v>
      </c>
      <c r="L6061" s="1" t="s">
        <v>204</v>
      </c>
      <c r="M6061" s="1">
        <v>2007</v>
      </c>
      <c r="N6061" s="1">
        <v>49.078955708804102</v>
      </c>
      <c r="O6061" s="1">
        <v>-64.621755304386895</v>
      </c>
      <c r="Q6061" s="1" t="s">
        <v>6258</v>
      </c>
      <c r="R6061" s="1" t="s">
        <v>22</v>
      </c>
    </row>
    <row r="6062" spans="1:18" x14ac:dyDescent="0.3">
      <c r="A6062" s="1" t="s">
        <v>5978</v>
      </c>
      <c r="B6062" s="1" t="s">
        <v>8398</v>
      </c>
      <c r="C6062" s="1" t="s">
        <v>6256</v>
      </c>
      <c r="D6062" s="1">
        <v>100.5</v>
      </c>
      <c r="E6062" s="1" t="s">
        <v>6310</v>
      </c>
      <c r="F6062" s="1">
        <v>53</v>
      </c>
      <c r="G6062" s="1" t="str">
        <f t="shared" si="227"/>
        <v>53/67</v>
      </c>
      <c r="H6062" s="1">
        <v>1500</v>
      </c>
      <c r="I6062" s="1">
        <v>77</v>
      </c>
      <c r="J6062" s="1">
        <v>80</v>
      </c>
      <c r="K6062" s="1" t="s">
        <v>203</v>
      </c>
      <c r="L6062" s="1" t="s">
        <v>204</v>
      </c>
      <c r="M6062" s="1">
        <v>2007</v>
      </c>
      <c r="N6062" s="1">
        <v>49.078776436739403</v>
      </c>
      <c r="O6062" s="1">
        <v>-64.624573647450902</v>
      </c>
      <c r="Q6062" s="1" t="s">
        <v>6258</v>
      </c>
      <c r="R6062" s="1" t="s">
        <v>22</v>
      </c>
    </row>
    <row r="6063" spans="1:18" x14ac:dyDescent="0.3">
      <c r="A6063" s="1" t="s">
        <v>5978</v>
      </c>
      <c r="B6063" s="1" t="s">
        <v>8398</v>
      </c>
      <c r="C6063" s="1" t="s">
        <v>6256</v>
      </c>
      <c r="D6063" s="1">
        <v>100.5</v>
      </c>
      <c r="E6063" s="1" t="s">
        <v>6311</v>
      </c>
      <c r="F6063" s="1">
        <v>54</v>
      </c>
      <c r="G6063" s="1" t="str">
        <f t="shared" si="227"/>
        <v>54/67</v>
      </c>
      <c r="H6063" s="1">
        <v>1500</v>
      </c>
      <c r="I6063" s="1">
        <v>77</v>
      </c>
      <c r="J6063" s="1">
        <v>80</v>
      </c>
      <c r="K6063" s="1" t="s">
        <v>203</v>
      </c>
      <c r="L6063" s="1" t="s">
        <v>204</v>
      </c>
      <c r="M6063" s="1">
        <v>2007</v>
      </c>
      <c r="N6063" s="1">
        <v>49.1285497565379</v>
      </c>
      <c r="O6063" s="1">
        <v>-64.706366176028695</v>
      </c>
      <c r="Q6063" s="1" t="s">
        <v>6258</v>
      </c>
      <c r="R6063" s="1" t="s">
        <v>22</v>
      </c>
    </row>
    <row r="6064" spans="1:18" x14ac:dyDescent="0.3">
      <c r="A6064" s="1" t="s">
        <v>5978</v>
      </c>
      <c r="B6064" s="1" t="s">
        <v>8398</v>
      </c>
      <c r="C6064" s="1" t="s">
        <v>6256</v>
      </c>
      <c r="D6064" s="1">
        <v>100.5</v>
      </c>
      <c r="E6064" s="1" t="s">
        <v>6312</v>
      </c>
      <c r="F6064" s="1">
        <v>55</v>
      </c>
      <c r="G6064" s="1" t="str">
        <f t="shared" si="227"/>
        <v>55/67</v>
      </c>
      <c r="H6064" s="1">
        <v>1500</v>
      </c>
      <c r="I6064" s="1">
        <v>77</v>
      </c>
      <c r="J6064" s="1">
        <v>80</v>
      </c>
      <c r="K6064" s="1" t="s">
        <v>203</v>
      </c>
      <c r="L6064" s="1" t="s">
        <v>204</v>
      </c>
      <c r="M6064" s="1">
        <v>2007</v>
      </c>
      <c r="N6064" s="1">
        <v>49.125974196674498</v>
      </c>
      <c r="O6064" s="1">
        <v>-64.702780614798996</v>
      </c>
      <c r="Q6064" s="1" t="s">
        <v>6258</v>
      </c>
      <c r="R6064" s="1" t="s">
        <v>22</v>
      </c>
    </row>
    <row r="6065" spans="1:18" x14ac:dyDescent="0.3">
      <c r="A6065" s="1" t="s">
        <v>5978</v>
      </c>
      <c r="B6065" s="1" t="s">
        <v>8398</v>
      </c>
      <c r="C6065" s="1" t="s">
        <v>6256</v>
      </c>
      <c r="D6065" s="1">
        <v>100.5</v>
      </c>
      <c r="E6065" s="1" t="s">
        <v>6313</v>
      </c>
      <c r="F6065" s="1">
        <v>56</v>
      </c>
      <c r="G6065" s="1" t="str">
        <f t="shared" si="227"/>
        <v>56/67</v>
      </c>
      <c r="H6065" s="1">
        <v>1500</v>
      </c>
      <c r="I6065" s="1">
        <v>77</v>
      </c>
      <c r="J6065" s="1">
        <v>80</v>
      </c>
      <c r="K6065" s="1" t="s">
        <v>203</v>
      </c>
      <c r="L6065" s="1" t="s">
        <v>204</v>
      </c>
      <c r="M6065" s="1">
        <v>2007</v>
      </c>
      <c r="N6065" s="1">
        <v>49.124794512416102</v>
      </c>
      <c r="O6065" s="1">
        <v>-64.697665167725006</v>
      </c>
      <c r="Q6065" s="1" t="s">
        <v>6258</v>
      </c>
      <c r="R6065" s="1" t="s">
        <v>22</v>
      </c>
    </row>
    <row r="6066" spans="1:18" x14ac:dyDescent="0.3">
      <c r="A6066" s="1" t="s">
        <v>5978</v>
      </c>
      <c r="B6066" s="1" t="s">
        <v>8398</v>
      </c>
      <c r="C6066" s="1" t="s">
        <v>6256</v>
      </c>
      <c r="D6066" s="1">
        <v>100.5</v>
      </c>
      <c r="E6066" s="1" t="s">
        <v>6314</v>
      </c>
      <c r="F6066" s="1">
        <v>57</v>
      </c>
      <c r="G6066" s="1" t="str">
        <f t="shared" si="227"/>
        <v>57/67</v>
      </c>
      <c r="H6066" s="1">
        <v>1500</v>
      </c>
      <c r="I6066" s="1">
        <v>77</v>
      </c>
      <c r="J6066" s="1">
        <v>80</v>
      </c>
      <c r="K6066" s="1" t="s">
        <v>203</v>
      </c>
      <c r="L6066" s="1" t="s">
        <v>204</v>
      </c>
      <c r="M6066" s="1">
        <v>2007</v>
      </c>
      <c r="N6066" s="1">
        <v>49.123722454920198</v>
      </c>
      <c r="O6066" s="1">
        <v>-64.691540966893896</v>
      </c>
      <c r="Q6066" s="1" t="s">
        <v>6258</v>
      </c>
      <c r="R6066" s="1" t="s">
        <v>22</v>
      </c>
    </row>
    <row r="6067" spans="1:18" x14ac:dyDescent="0.3">
      <c r="A6067" s="1" t="s">
        <v>5978</v>
      </c>
      <c r="B6067" s="1" t="s">
        <v>8398</v>
      </c>
      <c r="C6067" s="1" t="s">
        <v>6256</v>
      </c>
      <c r="D6067" s="1">
        <v>100.5</v>
      </c>
      <c r="E6067" s="1" t="s">
        <v>6315</v>
      </c>
      <c r="F6067" s="1">
        <v>58</v>
      </c>
      <c r="G6067" s="1" t="str">
        <f t="shared" si="227"/>
        <v>58/67</v>
      </c>
      <c r="H6067" s="1">
        <v>1500</v>
      </c>
      <c r="I6067" s="1">
        <v>77</v>
      </c>
      <c r="J6067" s="1">
        <v>80</v>
      </c>
      <c r="K6067" s="1" t="s">
        <v>203</v>
      </c>
      <c r="L6067" s="1" t="s">
        <v>204</v>
      </c>
      <c r="M6067" s="1">
        <v>2007</v>
      </c>
      <c r="N6067" s="1">
        <v>49.121877135174103</v>
      </c>
      <c r="O6067" s="1">
        <v>-64.687932529880101</v>
      </c>
      <c r="Q6067" s="1" t="s">
        <v>6258</v>
      </c>
      <c r="R6067" s="1" t="s">
        <v>22</v>
      </c>
    </row>
    <row r="6068" spans="1:18" x14ac:dyDescent="0.3">
      <c r="A6068" s="1" t="s">
        <v>5978</v>
      </c>
      <c r="B6068" s="1" t="s">
        <v>8398</v>
      </c>
      <c r="C6068" s="1" t="s">
        <v>6256</v>
      </c>
      <c r="D6068" s="1">
        <v>100.5</v>
      </c>
      <c r="E6068" s="1" t="s">
        <v>6316</v>
      </c>
      <c r="F6068" s="1">
        <v>59</v>
      </c>
      <c r="G6068" s="1" t="str">
        <f t="shared" si="227"/>
        <v>59/67</v>
      </c>
      <c r="H6068" s="1">
        <v>1500</v>
      </c>
      <c r="I6068" s="1">
        <v>77</v>
      </c>
      <c r="J6068" s="1">
        <v>80</v>
      </c>
      <c r="K6068" s="1" t="s">
        <v>203</v>
      </c>
      <c r="L6068" s="1" t="s">
        <v>204</v>
      </c>
      <c r="M6068" s="1">
        <v>2007</v>
      </c>
      <c r="N6068" s="1">
        <v>49.1198810539032</v>
      </c>
      <c r="O6068" s="1">
        <v>-64.682298518003904</v>
      </c>
      <c r="Q6068" s="1" t="s">
        <v>6258</v>
      </c>
      <c r="R6068" s="1" t="s">
        <v>22</v>
      </c>
    </row>
    <row r="6069" spans="1:18" x14ac:dyDescent="0.3">
      <c r="A6069" s="1" t="s">
        <v>5978</v>
      </c>
      <c r="B6069" s="1" t="s">
        <v>8398</v>
      </c>
      <c r="C6069" s="1" t="s">
        <v>6256</v>
      </c>
      <c r="D6069" s="1">
        <v>100.5</v>
      </c>
      <c r="E6069" s="1" t="s">
        <v>6317</v>
      </c>
      <c r="F6069" s="1">
        <v>60</v>
      </c>
      <c r="G6069" s="1" t="str">
        <f t="shared" si="227"/>
        <v>60/67</v>
      </c>
      <c r="H6069" s="1">
        <v>1500</v>
      </c>
      <c r="I6069" s="1">
        <v>77</v>
      </c>
      <c r="J6069" s="1">
        <v>80</v>
      </c>
      <c r="K6069" s="1" t="s">
        <v>203</v>
      </c>
      <c r="L6069" s="1" t="s">
        <v>204</v>
      </c>
      <c r="M6069" s="1">
        <v>2007</v>
      </c>
      <c r="N6069" s="1">
        <v>49.1172219514578</v>
      </c>
      <c r="O6069" s="1">
        <v>-64.669439733564403</v>
      </c>
      <c r="Q6069" s="1" t="s">
        <v>6258</v>
      </c>
      <c r="R6069" s="1" t="s">
        <v>22</v>
      </c>
    </row>
    <row r="6070" spans="1:18" x14ac:dyDescent="0.3">
      <c r="A6070" s="1" t="s">
        <v>5978</v>
      </c>
      <c r="B6070" s="1" t="s">
        <v>8398</v>
      </c>
      <c r="C6070" s="1" t="s">
        <v>6256</v>
      </c>
      <c r="D6070" s="1">
        <v>100.5</v>
      </c>
      <c r="E6070" s="1" t="s">
        <v>6318</v>
      </c>
      <c r="F6070" s="1">
        <v>61</v>
      </c>
      <c r="G6070" s="1" t="str">
        <f t="shared" si="227"/>
        <v>61/67</v>
      </c>
      <c r="H6070" s="1">
        <v>1500</v>
      </c>
      <c r="I6070" s="1">
        <v>77</v>
      </c>
      <c r="J6070" s="1">
        <v>80</v>
      </c>
      <c r="K6070" s="1" t="s">
        <v>203</v>
      </c>
      <c r="L6070" s="1" t="s">
        <v>204</v>
      </c>
      <c r="M6070" s="1">
        <v>2007</v>
      </c>
      <c r="N6070" s="1">
        <v>49.116449382121303</v>
      </c>
      <c r="O6070" s="1">
        <v>-64.662280680582398</v>
      </c>
      <c r="Q6070" s="1" t="s">
        <v>6258</v>
      </c>
      <c r="R6070" s="1" t="s">
        <v>22</v>
      </c>
    </row>
    <row r="6071" spans="1:18" x14ac:dyDescent="0.3">
      <c r="A6071" s="1" t="s">
        <v>5978</v>
      </c>
      <c r="B6071" s="1" t="s">
        <v>8398</v>
      </c>
      <c r="C6071" s="1" t="s">
        <v>6256</v>
      </c>
      <c r="D6071" s="1">
        <v>100.5</v>
      </c>
      <c r="E6071" s="1" t="s">
        <v>6319</v>
      </c>
      <c r="F6071" s="1">
        <v>62</v>
      </c>
      <c r="G6071" s="1" t="str">
        <f t="shared" si="227"/>
        <v>62/67</v>
      </c>
      <c r="H6071" s="1">
        <v>1500</v>
      </c>
      <c r="I6071" s="1">
        <v>77</v>
      </c>
      <c r="J6071" s="1">
        <v>80</v>
      </c>
      <c r="K6071" s="1" t="s">
        <v>203</v>
      </c>
      <c r="L6071" s="1" t="s">
        <v>204</v>
      </c>
      <c r="M6071" s="1">
        <v>2007</v>
      </c>
      <c r="N6071" s="1">
        <v>49.114269175827701</v>
      </c>
      <c r="O6071" s="1">
        <v>-64.660021596955104</v>
      </c>
      <c r="Q6071" s="1" t="s">
        <v>6258</v>
      </c>
      <c r="R6071" s="1" t="s">
        <v>22</v>
      </c>
    </row>
    <row r="6072" spans="1:18" x14ac:dyDescent="0.3">
      <c r="A6072" s="1" t="s">
        <v>5978</v>
      </c>
      <c r="B6072" s="1" t="s">
        <v>8398</v>
      </c>
      <c r="C6072" s="1" t="s">
        <v>6256</v>
      </c>
      <c r="D6072" s="1">
        <v>100.5</v>
      </c>
      <c r="E6072" s="1" t="s">
        <v>6320</v>
      </c>
      <c r="F6072" s="1">
        <v>63</v>
      </c>
      <c r="G6072" s="1" t="str">
        <f t="shared" si="227"/>
        <v>63/67</v>
      </c>
      <c r="H6072" s="1">
        <v>1500</v>
      </c>
      <c r="I6072" s="1">
        <v>77</v>
      </c>
      <c r="J6072" s="1">
        <v>80</v>
      </c>
      <c r="K6072" s="1" t="s">
        <v>203</v>
      </c>
      <c r="L6072" s="1" t="s">
        <v>204</v>
      </c>
      <c r="M6072" s="1">
        <v>2007</v>
      </c>
      <c r="N6072" s="1">
        <v>49.112654331376703</v>
      </c>
      <c r="O6072" s="1">
        <v>-64.653317349904398</v>
      </c>
      <c r="Q6072" s="1" t="s">
        <v>6258</v>
      </c>
      <c r="R6072" s="1" t="s">
        <v>22</v>
      </c>
    </row>
    <row r="6073" spans="1:18" x14ac:dyDescent="0.3">
      <c r="A6073" s="1" t="s">
        <v>5978</v>
      </c>
      <c r="B6073" s="1" t="s">
        <v>8398</v>
      </c>
      <c r="C6073" s="1" t="s">
        <v>6256</v>
      </c>
      <c r="D6073" s="1">
        <v>100.5</v>
      </c>
      <c r="E6073" s="1" t="s">
        <v>6321</v>
      </c>
      <c r="F6073" s="1">
        <v>64</v>
      </c>
      <c r="G6073" s="1" t="str">
        <f t="shared" si="227"/>
        <v>64/67</v>
      </c>
      <c r="H6073" s="1">
        <v>1500</v>
      </c>
      <c r="I6073" s="1">
        <v>77</v>
      </c>
      <c r="J6073" s="1">
        <v>80</v>
      </c>
      <c r="K6073" s="1" t="s">
        <v>203</v>
      </c>
      <c r="L6073" s="1" t="s">
        <v>204</v>
      </c>
      <c r="M6073" s="1">
        <v>2007</v>
      </c>
      <c r="N6073" s="1">
        <v>49.111510890851903</v>
      </c>
      <c r="O6073" s="1">
        <v>-64.649687036866894</v>
      </c>
      <c r="Q6073" s="1" t="s">
        <v>6258</v>
      </c>
      <c r="R6073" s="1" t="s">
        <v>22</v>
      </c>
    </row>
    <row r="6074" spans="1:18" x14ac:dyDescent="0.3">
      <c r="A6074" s="1" t="s">
        <v>5978</v>
      </c>
      <c r="B6074" s="1" t="s">
        <v>8398</v>
      </c>
      <c r="C6074" s="1" t="s">
        <v>6256</v>
      </c>
      <c r="D6074" s="1">
        <v>100.5</v>
      </c>
      <c r="E6074" s="1" t="s">
        <v>6322</v>
      </c>
      <c r="F6074" s="1">
        <v>65</v>
      </c>
      <c r="G6074" s="1" t="str">
        <f t="shared" ref="G6074:G6076" si="228">F6074&amp;"/"&amp;67</f>
        <v>65/67</v>
      </c>
      <c r="H6074" s="1">
        <v>1500</v>
      </c>
      <c r="I6074" s="1">
        <v>77</v>
      </c>
      <c r="J6074" s="1">
        <v>80</v>
      </c>
      <c r="K6074" s="1" t="s">
        <v>203</v>
      </c>
      <c r="L6074" s="1" t="s">
        <v>204</v>
      </c>
      <c r="M6074" s="1">
        <v>2007</v>
      </c>
      <c r="N6074" s="1">
        <v>49.110129520928801</v>
      </c>
      <c r="O6074" s="1">
        <v>-64.645547306539896</v>
      </c>
      <c r="Q6074" s="1" t="s">
        <v>6258</v>
      </c>
      <c r="R6074" s="1" t="s">
        <v>22</v>
      </c>
    </row>
    <row r="6075" spans="1:18" x14ac:dyDescent="0.3">
      <c r="A6075" s="1" t="s">
        <v>5978</v>
      </c>
      <c r="B6075" s="1" t="s">
        <v>8398</v>
      </c>
      <c r="C6075" s="1" t="s">
        <v>6256</v>
      </c>
      <c r="D6075" s="1">
        <v>100.5</v>
      </c>
      <c r="E6075" s="1" t="s">
        <v>6323</v>
      </c>
      <c r="F6075" s="1">
        <v>66</v>
      </c>
      <c r="G6075" s="1" t="str">
        <f t="shared" si="228"/>
        <v>66/67</v>
      </c>
      <c r="H6075" s="1">
        <v>1500</v>
      </c>
      <c r="I6075" s="1">
        <v>77</v>
      </c>
      <c r="J6075" s="1">
        <v>80</v>
      </c>
      <c r="K6075" s="1" t="s">
        <v>203</v>
      </c>
      <c r="L6075" s="1" t="s">
        <v>204</v>
      </c>
      <c r="M6075" s="1">
        <v>2007</v>
      </c>
      <c r="N6075" s="1">
        <v>49.073417283596399</v>
      </c>
      <c r="O6075" s="1">
        <v>-64.592177223592898</v>
      </c>
      <c r="Q6075" s="1" t="s">
        <v>6258</v>
      </c>
      <c r="R6075" s="1" t="s">
        <v>22</v>
      </c>
    </row>
    <row r="6076" spans="1:18" x14ac:dyDescent="0.3">
      <c r="A6076" s="1" t="s">
        <v>5978</v>
      </c>
      <c r="B6076" s="1" t="s">
        <v>8398</v>
      </c>
      <c r="C6076" s="1" t="s">
        <v>6256</v>
      </c>
      <c r="D6076" s="1">
        <v>100.5</v>
      </c>
      <c r="E6076" s="1" t="s">
        <v>6324</v>
      </c>
      <c r="F6076" s="1">
        <v>67</v>
      </c>
      <c r="G6076" s="1" t="str">
        <f t="shared" si="228"/>
        <v>67/67</v>
      </c>
      <c r="H6076" s="1">
        <v>1500</v>
      </c>
      <c r="I6076" s="1">
        <v>77</v>
      </c>
      <c r="J6076" s="1">
        <v>80</v>
      </c>
      <c r="K6076" s="1" t="s">
        <v>203</v>
      </c>
      <c r="L6076" s="1" t="s">
        <v>204</v>
      </c>
      <c r="M6076" s="1">
        <v>2007</v>
      </c>
      <c r="N6076" s="1">
        <v>49.0751871527223</v>
      </c>
      <c r="O6076" s="1">
        <v>-64.584212310499694</v>
      </c>
      <c r="Q6076" s="1" t="s">
        <v>6258</v>
      </c>
      <c r="R6076" s="1" t="s">
        <v>22</v>
      </c>
    </row>
    <row r="6077" spans="1:18" x14ac:dyDescent="0.3">
      <c r="A6077" s="1" t="s">
        <v>5978</v>
      </c>
      <c r="B6077" s="1" t="s">
        <v>8398</v>
      </c>
      <c r="C6077" s="1" t="s">
        <v>7170</v>
      </c>
      <c r="D6077" s="1">
        <v>24.6</v>
      </c>
      <c r="E6077" s="1" t="s">
        <v>7171</v>
      </c>
      <c r="F6077" s="1">
        <v>1</v>
      </c>
      <c r="G6077" s="1" t="str">
        <f t="shared" ref="G6077:G6088" si="229">F6077&amp;"/"&amp;12</f>
        <v>1/12</v>
      </c>
      <c r="H6077" s="1">
        <v>2050</v>
      </c>
      <c r="I6077" s="1">
        <v>92</v>
      </c>
      <c r="J6077" s="1">
        <v>80</v>
      </c>
      <c r="K6077" s="1" t="s">
        <v>2006</v>
      </c>
      <c r="L6077" s="1" t="s">
        <v>4669</v>
      </c>
      <c r="M6077" s="1">
        <v>2014</v>
      </c>
      <c r="N6077" s="1">
        <v>45.696452273723999</v>
      </c>
      <c r="O6077" s="1">
        <v>-70.573506267005399</v>
      </c>
      <c r="Q6077" s="1" t="s">
        <v>7172</v>
      </c>
      <c r="R6077" s="1" t="s">
        <v>22</v>
      </c>
    </row>
    <row r="6078" spans="1:18" x14ac:dyDescent="0.3">
      <c r="A6078" s="1" t="s">
        <v>5978</v>
      </c>
      <c r="B6078" s="1" t="s">
        <v>8398</v>
      </c>
      <c r="C6078" s="1" t="s">
        <v>7170</v>
      </c>
      <c r="D6078" s="1">
        <v>24.6</v>
      </c>
      <c r="E6078" s="1" t="s">
        <v>7173</v>
      </c>
      <c r="F6078" s="1">
        <v>2</v>
      </c>
      <c r="G6078" s="1" t="str">
        <f t="shared" si="229"/>
        <v>2/12</v>
      </c>
      <c r="H6078" s="1">
        <v>2050</v>
      </c>
      <c r="I6078" s="1">
        <v>92</v>
      </c>
      <c r="J6078" s="1">
        <v>80</v>
      </c>
      <c r="K6078" s="1" t="s">
        <v>2006</v>
      </c>
      <c r="L6078" s="1" t="s">
        <v>4669</v>
      </c>
      <c r="M6078" s="1">
        <v>2014</v>
      </c>
      <c r="N6078" s="1">
        <v>45.705061722977497</v>
      </c>
      <c r="O6078" s="1">
        <v>-70.574105428763701</v>
      </c>
      <c r="Q6078" s="1" t="s">
        <v>7172</v>
      </c>
      <c r="R6078" s="1" t="s">
        <v>22</v>
      </c>
    </row>
    <row r="6079" spans="1:18" x14ac:dyDescent="0.3">
      <c r="A6079" s="1" t="s">
        <v>5978</v>
      </c>
      <c r="B6079" s="1" t="s">
        <v>8398</v>
      </c>
      <c r="C6079" s="1" t="s">
        <v>7170</v>
      </c>
      <c r="D6079" s="1">
        <v>24.6</v>
      </c>
      <c r="E6079" s="1" t="s">
        <v>7174</v>
      </c>
      <c r="F6079" s="1">
        <v>3</v>
      </c>
      <c r="G6079" s="1" t="str">
        <f t="shared" si="229"/>
        <v>3/12</v>
      </c>
      <c r="H6079" s="1">
        <v>2050</v>
      </c>
      <c r="I6079" s="1">
        <v>92</v>
      </c>
      <c r="J6079" s="1">
        <v>80</v>
      </c>
      <c r="K6079" s="1" t="s">
        <v>2006</v>
      </c>
      <c r="L6079" s="1" t="s">
        <v>4669</v>
      </c>
      <c r="M6079" s="1">
        <v>2014</v>
      </c>
      <c r="N6079" s="1">
        <v>45.694183000000002</v>
      </c>
      <c r="O6079" s="1">
        <v>-70.574862999999993</v>
      </c>
      <c r="Q6079" s="1" t="s">
        <v>7172</v>
      </c>
      <c r="R6079" s="1" t="s">
        <v>22</v>
      </c>
    </row>
    <row r="6080" spans="1:18" x14ac:dyDescent="0.3">
      <c r="A6080" s="1" t="s">
        <v>5978</v>
      </c>
      <c r="B6080" s="1" t="s">
        <v>8398</v>
      </c>
      <c r="C6080" s="1" t="s">
        <v>7170</v>
      </c>
      <c r="D6080" s="1">
        <v>24.6</v>
      </c>
      <c r="E6080" s="1" t="s">
        <v>7175</v>
      </c>
      <c r="F6080" s="1">
        <v>4</v>
      </c>
      <c r="G6080" s="1" t="str">
        <f t="shared" si="229"/>
        <v>4/12</v>
      </c>
      <c r="H6080" s="1">
        <v>2050</v>
      </c>
      <c r="I6080" s="1">
        <v>92</v>
      </c>
      <c r="J6080" s="1">
        <v>80</v>
      </c>
      <c r="K6080" s="1" t="s">
        <v>2006</v>
      </c>
      <c r="L6080" s="1" t="s">
        <v>4669</v>
      </c>
      <c r="M6080" s="1">
        <v>2014</v>
      </c>
      <c r="N6080" s="1">
        <v>45.686748999999999</v>
      </c>
      <c r="O6080" s="1">
        <v>-70.589132000000006</v>
      </c>
      <c r="Q6080" s="1" t="s">
        <v>7172</v>
      </c>
      <c r="R6080" s="1" t="s">
        <v>22</v>
      </c>
    </row>
    <row r="6081" spans="1:18" x14ac:dyDescent="0.3">
      <c r="A6081" s="1" t="s">
        <v>5978</v>
      </c>
      <c r="B6081" s="1" t="s">
        <v>8398</v>
      </c>
      <c r="C6081" s="1" t="s">
        <v>7170</v>
      </c>
      <c r="D6081" s="1">
        <v>24.6</v>
      </c>
      <c r="E6081" s="1" t="s">
        <v>7176</v>
      </c>
      <c r="F6081" s="1">
        <v>5</v>
      </c>
      <c r="G6081" s="1" t="str">
        <f t="shared" si="229"/>
        <v>5/12</v>
      </c>
      <c r="H6081" s="1">
        <v>2050</v>
      </c>
      <c r="I6081" s="1">
        <v>92</v>
      </c>
      <c r="J6081" s="1">
        <v>80</v>
      </c>
      <c r="K6081" s="1" t="s">
        <v>2006</v>
      </c>
      <c r="L6081" s="1" t="s">
        <v>4669</v>
      </c>
      <c r="M6081" s="1">
        <v>2014</v>
      </c>
      <c r="N6081" s="1">
        <v>45.690345999999998</v>
      </c>
      <c r="O6081" s="1">
        <v>-70.586707000000004</v>
      </c>
      <c r="Q6081" s="1" t="s">
        <v>7172</v>
      </c>
      <c r="R6081" s="1" t="s">
        <v>22</v>
      </c>
    </row>
    <row r="6082" spans="1:18" x14ac:dyDescent="0.3">
      <c r="A6082" s="1" t="s">
        <v>5978</v>
      </c>
      <c r="B6082" s="1" t="s">
        <v>8398</v>
      </c>
      <c r="C6082" s="1" t="s">
        <v>7170</v>
      </c>
      <c r="D6082" s="1">
        <v>24.6</v>
      </c>
      <c r="E6082" s="1" t="s">
        <v>7177</v>
      </c>
      <c r="F6082" s="1">
        <v>6</v>
      </c>
      <c r="G6082" s="1" t="str">
        <f t="shared" si="229"/>
        <v>6/12</v>
      </c>
      <c r="H6082" s="1">
        <v>2050</v>
      </c>
      <c r="I6082" s="1">
        <v>92</v>
      </c>
      <c r="J6082" s="1">
        <v>80</v>
      </c>
      <c r="K6082" s="1" t="s">
        <v>2006</v>
      </c>
      <c r="L6082" s="1" t="s">
        <v>4669</v>
      </c>
      <c r="M6082" s="1">
        <v>2014</v>
      </c>
      <c r="N6082" s="1">
        <v>45.692849000000002</v>
      </c>
      <c r="O6082" s="1">
        <v>-70.587007999999997</v>
      </c>
      <c r="Q6082" s="1" t="s">
        <v>7172</v>
      </c>
      <c r="R6082" s="1" t="s">
        <v>22</v>
      </c>
    </row>
    <row r="6083" spans="1:18" x14ac:dyDescent="0.3">
      <c r="A6083" s="1" t="s">
        <v>5978</v>
      </c>
      <c r="B6083" s="1" t="s">
        <v>8398</v>
      </c>
      <c r="C6083" s="1" t="s">
        <v>7170</v>
      </c>
      <c r="D6083" s="1">
        <v>24.6</v>
      </c>
      <c r="E6083" s="1" t="s">
        <v>7178</v>
      </c>
      <c r="F6083" s="1">
        <v>7</v>
      </c>
      <c r="G6083" s="1" t="str">
        <f t="shared" si="229"/>
        <v>7/12</v>
      </c>
      <c r="H6083" s="1">
        <v>2050</v>
      </c>
      <c r="I6083" s="1">
        <v>92</v>
      </c>
      <c r="J6083" s="1">
        <v>80</v>
      </c>
      <c r="K6083" s="1" t="s">
        <v>2006</v>
      </c>
      <c r="L6083" s="1" t="s">
        <v>4669</v>
      </c>
      <c r="M6083" s="1">
        <v>2014</v>
      </c>
      <c r="N6083" s="1">
        <v>45.697794999999999</v>
      </c>
      <c r="O6083" s="1">
        <v>-70.584346999999994</v>
      </c>
      <c r="Q6083" s="1" t="s">
        <v>7172</v>
      </c>
      <c r="R6083" s="1" t="s">
        <v>22</v>
      </c>
    </row>
    <row r="6084" spans="1:18" x14ac:dyDescent="0.3">
      <c r="A6084" s="1" t="s">
        <v>5978</v>
      </c>
      <c r="B6084" s="1" t="s">
        <v>8398</v>
      </c>
      <c r="C6084" s="1" t="s">
        <v>7170</v>
      </c>
      <c r="D6084" s="1">
        <v>24.6</v>
      </c>
      <c r="E6084" s="1" t="s">
        <v>7179</v>
      </c>
      <c r="F6084" s="1">
        <v>8</v>
      </c>
      <c r="G6084" s="1" t="str">
        <f t="shared" si="229"/>
        <v>8/12</v>
      </c>
      <c r="H6084" s="1">
        <v>2050</v>
      </c>
      <c r="I6084" s="1">
        <v>92</v>
      </c>
      <c r="J6084" s="1">
        <v>80</v>
      </c>
      <c r="K6084" s="1" t="s">
        <v>2006</v>
      </c>
      <c r="L6084" s="1" t="s">
        <v>4669</v>
      </c>
      <c r="M6084" s="1">
        <v>2014</v>
      </c>
      <c r="N6084" s="1">
        <v>45.699218999999999</v>
      </c>
      <c r="O6084" s="1">
        <v>-70.580140999999998</v>
      </c>
      <c r="Q6084" s="1" t="s">
        <v>7172</v>
      </c>
      <c r="R6084" s="1" t="s">
        <v>22</v>
      </c>
    </row>
    <row r="6085" spans="1:18" x14ac:dyDescent="0.3">
      <c r="A6085" s="1" t="s">
        <v>5978</v>
      </c>
      <c r="B6085" s="1" t="s">
        <v>8398</v>
      </c>
      <c r="C6085" s="1" t="s">
        <v>7170</v>
      </c>
      <c r="D6085" s="1">
        <v>24.6</v>
      </c>
      <c r="E6085" s="1" t="s">
        <v>7180</v>
      </c>
      <c r="F6085" s="1">
        <v>9</v>
      </c>
      <c r="G6085" s="1" t="str">
        <f t="shared" si="229"/>
        <v>9/12</v>
      </c>
      <c r="H6085" s="1">
        <v>2050</v>
      </c>
      <c r="I6085" s="1">
        <v>92</v>
      </c>
      <c r="J6085" s="1">
        <v>80</v>
      </c>
      <c r="K6085" s="1" t="s">
        <v>2006</v>
      </c>
      <c r="L6085" s="1" t="s">
        <v>4669</v>
      </c>
      <c r="M6085" s="1">
        <v>2014</v>
      </c>
      <c r="N6085" s="1">
        <v>45.700777000000002</v>
      </c>
      <c r="O6085" s="1">
        <v>-70.577566000000004</v>
      </c>
      <c r="Q6085" s="1" t="s">
        <v>7172</v>
      </c>
      <c r="R6085" s="1" t="s">
        <v>22</v>
      </c>
    </row>
    <row r="6086" spans="1:18" x14ac:dyDescent="0.3">
      <c r="A6086" s="1" t="s">
        <v>5978</v>
      </c>
      <c r="B6086" s="1" t="s">
        <v>8398</v>
      </c>
      <c r="C6086" s="1" t="s">
        <v>7170</v>
      </c>
      <c r="D6086" s="1">
        <v>24.6</v>
      </c>
      <c r="E6086" s="1" t="s">
        <v>7181</v>
      </c>
      <c r="F6086" s="1">
        <v>10</v>
      </c>
      <c r="G6086" s="1" t="str">
        <f t="shared" si="229"/>
        <v>10/12</v>
      </c>
      <c r="H6086" s="1">
        <v>2050</v>
      </c>
      <c r="I6086" s="1">
        <v>92</v>
      </c>
      <c r="J6086" s="1">
        <v>80</v>
      </c>
      <c r="K6086" s="1" t="s">
        <v>2006</v>
      </c>
      <c r="L6086" s="1" t="s">
        <v>4669</v>
      </c>
      <c r="M6086" s="1">
        <v>2014</v>
      </c>
      <c r="N6086" s="1">
        <v>45.698649000000003</v>
      </c>
      <c r="O6086" s="1">
        <v>-70.593401999999998</v>
      </c>
      <c r="Q6086" s="1" t="s">
        <v>7172</v>
      </c>
      <c r="R6086" s="1" t="s">
        <v>22</v>
      </c>
    </row>
    <row r="6087" spans="1:18" x14ac:dyDescent="0.3">
      <c r="A6087" s="1" t="s">
        <v>5978</v>
      </c>
      <c r="B6087" s="1" t="s">
        <v>8398</v>
      </c>
      <c r="C6087" s="1" t="s">
        <v>7170</v>
      </c>
      <c r="D6087" s="1">
        <v>24.6</v>
      </c>
      <c r="E6087" s="1" t="s">
        <v>7182</v>
      </c>
      <c r="F6087" s="1">
        <v>11</v>
      </c>
      <c r="G6087" s="1" t="str">
        <f t="shared" si="229"/>
        <v>11/12</v>
      </c>
      <c r="H6087" s="1">
        <v>2050</v>
      </c>
      <c r="I6087" s="1">
        <v>92</v>
      </c>
      <c r="J6087" s="1">
        <v>80</v>
      </c>
      <c r="K6087" s="1" t="s">
        <v>2006</v>
      </c>
      <c r="L6087" s="1" t="s">
        <v>4669</v>
      </c>
      <c r="M6087" s="1">
        <v>2014</v>
      </c>
      <c r="N6087" s="1">
        <v>45.701870999999997</v>
      </c>
      <c r="O6087" s="1">
        <v>-70.582716000000005</v>
      </c>
      <c r="Q6087" s="1" t="s">
        <v>7172</v>
      </c>
      <c r="R6087" s="1" t="s">
        <v>22</v>
      </c>
    </row>
    <row r="6088" spans="1:18" x14ac:dyDescent="0.3">
      <c r="A6088" s="1" t="s">
        <v>5978</v>
      </c>
      <c r="B6088" s="1" t="s">
        <v>8398</v>
      </c>
      <c r="C6088" s="1" t="s">
        <v>7170</v>
      </c>
      <c r="D6088" s="1">
        <v>24.6</v>
      </c>
      <c r="E6088" s="1" t="s">
        <v>7183</v>
      </c>
      <c r="F6088" s="1">
        <v>12</v>
      </c>
      <c r="G6088" s="1" t="str">
        <f t="shared" si="229"/>
        <v>12/12</v>
      </c>
      <c r="H6088" s="1">
        <v>2050</v>
      </c>
      <c r="I6088" s="1">
        <v>92</v>
      </c>
      <c r="J6088" s="1">
        <v>80</v>
      </c>
      <c r="K6088" s="1" t="s">
        <v>2006</v>
      </c>
      <c r="L6088" s="1" t="s">
        <v>4669</v>
      </c>
      <c r="M6088" s="1">
        <v>2014</v>
      </c>
      <c r="N6088" s="1">
        <v>45.707490999999898</v>
      </c>
      <c r="O6088" s="1">
        <v>-70.570335</v>
      </c>
      <c r="Q6088" s="1" t="s">
        <v>7172</v>
      </c>
      <c r="R6088" s="1" t="s">
        <v>22</v>
      </c>
    </row>
    <row r="6089" spans="1:18" x14ac:dyDescent="0.3">
      <c r="A6089" s="1" t="s">
        <v>5978</v>
      </c>
      <c r="B6089" s="1" t="s">
        <v>8398</v>
      </c>
      <c r="C6089" s="1" t="s">
        <v>5979</v>
      </c>
      <c r="D6089" s="1">
        <v>97.5</v>
      </c>
      <c r="E6089" s="1" t="s">
        <v>5980</v>
      </c>
      <c r="F6089" s="1">
        <v>1</v>
      </c>
      <c r="G6089" s="1" t="str">
        <f t="shared" ref="G6089:G6120" si="230">F6089&amp;"/"&amp;75</f>
        <v>1/75</v>
      </c>
      <c r="H6089" s="1">
        <v>750</v>
      </c>
      <c r="I6089" s="1">
        <v>48.25</v>
      </c>
      <c r="J6089" s="1">
        <v>55</v>
      </c>
      <c r="K6089" s="1" t="s">
        <v>5981</v>
      </c>
      <c r="L6089" s="1" t="s">
        <v>5982</v>
      </c>
      <c r="M6089" s="1">
        <v>1998</v>
      </c>
      <c r="N6089" s="1">
        <v>49.077615636560203</v>
      </c>
      <c r="O6089" s="1">
        <v>-66.731691392218096</v>
      </c>
      <c r="Q6089" s="1" t="s">
        <v>5983</v>
      </c>
      <c r="R6089" s="1" t="s">
        <v>22</v>
      </c>
    </row>
    <row r="6090" spans="1:18" x14ac:dyDescent="0.3">
      <c r="A6090" s="1" t="s">
        <v>5978</v>
      </c>
      <c r="B6090" s="1" t="s">
        <v>8398</v>
      </c>
      <c r="C6090" s="1" t="s">
        <v>5979</v>
      </c>
      <c r="D6090" s="1">
        <v>97.5</v>
      </c>
      <c r="E6090" s="1" t="s">
        <v>5984</v>
      </c>
      <c r="F6090" s="1">
        <v>2</v>
      </c>
      <c r="G6090" s="1" t="str">
        <f t="shared" si="230"/>
        <v>2/75</v>
      </c>
      <c r="H6090" s="1">
        <v>750</v>
      </c>
      <c r="I6090" s="1">
        <v>48.25</v>
      </c>
      <c r="J6090" s="1">
        <v>55</v>
      </c>
      <c r="K6090" s="1" t="s">
        <v>5981</v>
      </c>
      <c r="L6090" s="1" t="s">
        <v>5982</v>
      </c>
      <c r="M6090" s="1">
        <v>1998</v>
      </c>
      <c r="N6090" s="1">
        <v>49.0785502775231</v>
      </c>
      <c r="O6090" s="1">
        <v>-66.733075262723602</v>
      </c>
      <c r="Q6090" s="1" t="s">
        <v>5983</v>
      </c>
      <c r="R6090" s="1" t="s">
        <v>22</v>
      </c>
    </row>
    <row r="6091" spans="1:18" x14ac:dyDescent="0.3">
      <c r="A6091" s="1" t="s">
        <v>5978</v>
      </c>
      <c r="B6091" s="1" t="s">
        <v>8398</v>
      </c>
      <c r="C6091" s="1" t="s">
        <v>5979</v>
      </c>
      <c r="D6091" s="1">
        <v>97.5</v>
      </c>
      <c r="E6091" s="1" t="s">
        <v>5985</v>
      </c>
      <c r="F6091" s="1">
        <v>3</v>
      </c>
      <c r="G6091" s="1" t="str">
        <f t="shared" si="230"/>
        <v>3/75</v>
      </c>
      <c r="H6091" s="1">
        <v>750</v>
      </c>
      <c r="I6091" s="1">
        <v>48.25</v>
      </c>
      <c r="J6091" s="1">
        <v>55</v>
      </c>
      <c r="K6091" s="1" t="s">
        <v>5981</v>
      </c>
      <c r="L6091" s="1" t="s">
        <v>5982</v>
      </c>
      <c r="M6091" s="1">
        <v>1998</v>
      </c>
      <c r="N6091" s="1">
        <v>49.079284425456898</v>
      </c>
      <c r="O6091" s="1">
        <v>-66.729910799225905</v>
      </c>
      <c r="Q6091" s="1" t="s">
        <v>5983</v>
      </c>
      <c r="R6091" s="1" t="s">
        <v>22</v>
      </c>
    </row>
    <row r="6092" spans="1:18" x14ac:dyDescent="0.3">
      <c r="A6092" s="1" t="s">
        <v>5978</v>
      </c>
      <c r="B6092" s="1" t="s">
        <v>8398</v>
      </c>
      <c r="C6092" s="1" t="s">
        <v>5979</v>
      </c>
      <c r="D6092" s="1">
        <v>97.5</v>
      </c>
      <c r="E6092" s="1" t="s">
        <v>5986</v>
      </c>
      <c r="F6092" s="1">
        <v>4</v>
      </c>
      <c r="G6092" s="1" t="str">
        <f t="shared" si="230"/>
        <v>4/75</v>
      </c>
      <c r="H6092" s="1">
        <v>750</v>
      </c>
      <c r="I6092" s="1">
        <v>48.25</v>
      </c>
      <c r="J6092" s="1">
        <v>55</v>
      </c>
      <c r="K6092" s="1" t="s">
        <v>5981</v>
      </c>
      <c r="L6092" s="1" t="s">
        <v>5982</v>
      </c>
      <c r="M6092" s="1">
        <v>1998</v>
      </c>
      <c r="N6092" s="1">
        <v>49.080211098244099</v>
      </c>
      <c r="O6092" s="1">
        <v>-66.731331300598896</v>
      </c>
      <c r="Q6092" s="1" t="s">
        <v>5983</v>
      </c>
      <c r="R6092" s="1" t="s">
        <v>22</v>
      </c>
    </row>
    <row r="6093" spans="1:18" x14ac:dyDescent="0.3">
      <c r="A6093" s="1" t="s">
        <v>5978</v>
      </c>
      <c r="B6093" s="1" t="s">
        <v>8398</v>
      </c>
      <c r="C6093" s="1" t="s">
        <v>5979</v>
      </c>
      <c r="D6093" s="1">
        <v>97.5</v>
      </c>
      <c r="E6093" s="1" t="s">
        <v>5987</v>
      </c>
      <c r="F6093" s="1">
        <v>5</v>
      </c>
      <c r="G6093" s="1" t="str">
        <f t="shared" si="230"/>
        <v>5/75</v>
      </c>
      <c r="H6093" s="1">
        <v>750</v>
      </c>
      <c r="I6093" s="1">
        <v>48.25</v>
      </c>
      <c r="J6093" s="1">
        <v>55</v>
      </c>
      <c r="K6093" s="1" t="s">
        <v>5981</v>
      </c>
      <c r="L6093" s="1" t="s">
        <v>5982</v>
      </c>
      <c r="M6093" s="1">
        <v>1998</v>
      </c>
      <c r="N6093" s="1">
        <v>49.0757451626963</v>
      </c>
      <c r="O6093" s="1">
        <v>-66.728681185153505</v>
      </c>
      <c r="Q6093" s="1" t="s">
        <v>5983</v>
      </c>
      <c r="R6093" s="1" t="s">
        <v>22</v>
      </c>
    </row>
    <row r="6094" spans="1:18" x14ac:dyDescent="0.3">
      <c r="A6094" s="1" t="s">
        <v>5978</v>
      </c>
      <c r="B6094" s="1" t="s">
        <v>8398</v>
      </c>
      <c r="C6094" s="1" t="s">
        <v>5979</v>
      </c>
      <c r="D6094" s="1">
        <v>97.5</v>
      </c>
      <c r="E6094" s="1" t="s">
        <v>5988</v>
      </c>
      <c r="F6094" s="1">
        <v>6</v>
      </c>
      <c r="G6094" s="1" t="str">
        <f t="shared" si="230"/>
        <v>6/75</v>
      </c>
      <c r="H6094" s="1">
        <v>750</v>
      </c>
      <c r="I6094" s="1">
        <v>48.25</v>
      </c>
      <c r="J6094" s="1">
        <v>55</v>
      </c>
      <c r="K6094" s="1" t="s">
        <v>5981</v>
      </c>
      <c r="L6094" s="1" t="s">
        <v>5982</v>
      </c>
      <c r="M6094" s="1">
        <v>1998</v>
      </c>
      <c r="N6094" s="1">
        <v>49.076753262947101</v>
      </c>
      <c r="O6094" s="1">
        <v>-66.730198674515293</v>
      </c>
      <c r="Q6094" s="1" t="s">
        <v>5983</v>
      </c>
      <c r="R6094" s="1" t="s">
        <v>22</v>
      </c>
    </row>
    <row r="6095" spans="1:18" x14ac:dyDescent="0.3">
      <c r="A6095" s="1" t="s">
        <v>5978</v>
      </c>
      <c r="B6095" s="1" t="s">
        <v>8398</v>
      </c>
      <c r="C6095" s="1" t="s">
        <v>5979</v>
      </c>
      <c r="D6095" s="1">
        <v>97.5</v>
      </c>
      <c r="E6095" s="1" t="s">
        <v>5989</v>
      </c>
      <c r="F6095" s="1">
        <v>7</v>
      </c>
      <c r="G6095" s="1" t="str">
        <f t="shared" si="230"/>
        <v>7/75</v>
      </c>
      <c r="H6095" s="1">
        <v>750</v>
      </c>
      <c r="I6095" s="1">
        <v>48.25</v>
      </c>
      <c r="J6095" s="1">
        <v>55</v>
      </c>
      <c r="K6095" s="1" t="s">
        <v>5981</v>
      </c>
      <c r="L6095" s="1" t="s">
        <v>5982</v>
      </c>
      <c r="M6095" s="1">
        <v>1998</v>
      </c>
      <c r="N6095" s="1">
        <v>49.075230953742597</v>
      </c>
      <c r="O6095" s="1">
        <v>-66.732776710232002</v>
      </c>
      <c r="Q6095" s="1" t="s">
        <v>5983</v>
      </c>
      <c r="R6095" s="1" t="s">
        <v>22</v>
      </c>
    </row>
    <row r="6096" spans="1:18" x14ac:dyDescent="0.3">
      <c r="A6096" s="1" t="s">
        <v>5978</v>
      </c>
      <c r="B6096" s="1" t="s">
        <v>8398</v>
      </c>
      <c r="C6096" s="1" t="s">
        <v>5979</v>
      </c>
      <c r="D6096" s="1">
        <v>97.5</v>
      </c>
      <c r="E6096" s="1" t="s">
        <v>5990</v>
      </c>
      <c r="F6096" s="1">
        <v>8</v>
      </c>
      <c r="G6096" s="1" t="str">
        <f t="shared" si="230"/>
        <v>8/75</v>
      </c>
      <c r="H6096" s="1">
        <v>750</v>
      </c>
      <c r="I6096" s="1">
        <v>48.25</v>
      </c>
      <c r="J6096" s="1">
        <v>55</v>
      </c>
      <c r="K6096" s="1" t="s">
        <v>5981</v>
      </c>
      <c r="L6096" s="1" t="s">
        <v>5982</v>
      </c>
      <c r="M6096" s="1">
        <v>1998</v>
      </c>
      <c r="N6096" s="1">
        <v>49.072379155368999</v>
      </c>
      <c r="O6096" s="1">
        <v>-66.740749059106506</v>
      </c>
      <c r="Q6096" s="1" t="s">
        <v>5983</v>
      </c>
      <c r="R6096" s="1" t="s">
        <v>22</v>
      </c>
    </row>
    <row r="6097" spans="1:18" x14ac:dyDescent="0.3">
      <c r="A6097" s="1" t="s">
        <v>5978</v>
      </c>
      <c r="B6097" s="1" t="s">
        <v>8398</v>
      </c>
      <c r="C6097" s="1" t="s">
        <v>5979</v>
      </c>
      <c r="D6097" s="1">
        <v>97.5</v>
      </c>
      <c r="E6097" s="1" t="s">
        <v>5991</v>
      </c>
      <c r="F6097" s="1">
        <v>9</v>
      </c>
      <c r="G6097" s="1" t="str">
        <f t="shared" si="230"/>
        <v>9/75</v>
      </c>
      <c r="H6097" s="1">
        <v>750</v>
      </c>
      <c r="I6097" s="1">
        <v>48.25</v>
      </c>
      <c r="J6097" s="1">
        <v>55</v>
      </c>
      <c r="K6097" s="1" t="s">
        <v>5981</v>
      </c>
      <c r="L6097" s="1" t="s">
        <v>5982</v>
      </c>
      <c r="M6097" s="1">
        <v>1998</v>
      </c>
      <c r="N6097" s="1">
        <v>49.073947624598503</v>
      </c>
      <c r="O6097" s="1">
        <v>-66.732743629486606</v>
      </c>
      <c r="Q6097" s="1" t="s">
        <v>5983</v>
      </c>
      <c r="R6097" s="1" t="s">
        <v>22</v>
      </c>
    </row>
    <row r="6098" spans="1:18" x14ac:dyDescent="0.3">
      <c r="A6098" s="1" t="s">
        <v>5978</v>
      </c>
      <c r="B6098" s="1" t="s">
        <v>8398</v>
      </c>
      <c r="C6098" s="1" t="s">
        <v>5979</v>
      </c>
      <c r="D6098" s="1">
        <v>97.5</v>
      </c>
      <c r="E6098" s="1" t="s">
        <v>5992</v>
      </c>
      <c r="F6098" s="1">
        <v>10</v>
      </c>
      <c r="G6098" s="1" t="str">
        <f t="shared" si="230"/>
        <v>10/75</v>
      </c>
      <c r="H6098" s="1">
        <v>750</v>
      </c>
      <c r="I6098" s="1">
        <v>48.25</v>
      </c>
      <c r="J6098" s="1">
        <v>55</v>
      </c>
      <c r="K6098" s="1" t="s">
        <v>5981</v>
      </c>
      <c r="L6098" s="1" t="s">
        <v>5982</v>
      </c>
      <c r="M6098" s="1">
        <v>1998</v>
      </c>
      <c r="N6098" s="1">
        <v>49.070679624704603</v>
      </c>
      <c r="O6098" s="1">
        <v>-66.742521040080902</v>
      </c>
      <c r="Q6098" s="1" t="s">
        <v>5983</v>
      </c>
      <c r="R6098" s="1" t="s">
        <v>22</v>
      </c>
    </row>
    <row r="6099" spans="1:18" x14ac:dyDescent="0.3">
      <c r="A6099" s="1" t="s">
        <v>5978</v>
      </c>
      <c r="B6099" s="1" t="s">
        <v>8398</v>
      </c>
      <c r="C6099" s="1" t="s">
        <v>5979</v>
      </c>
      <c r="D6099" s="1">
        <v>97.5</v>
      </c>
      <c r="E6099" s="1" t="s">
        <v>5993</v>
      </c>
      <c r="F6099" s="1">
        <v>11</v>
      </c>
      <c r="G6099" s="1" t="str">
        <f t="shared" si="230"/>
        <v>11/75</v>
      </c>
      <c r="H6099" s="1">
        <v>750</v>
      </c>
      <c r="I6099" s="1">
        <v>48.25</v>
      </c>
      <c r="J6099" s="1">
        <v>55</v>
      </c>
      <c r="K6099" s="1" t="s">
        <v>5981</v>
      </c>
      <c r="L6099" s="1" t="s">
        <v>5982</v>
      </c>
      <c r="M6099" s="1">
        <v>1998</v>
      </c>
      <c r="N6099" s="1">
        <v>49.071494668514497</v>
      </c>
      <c r="O6099" s="1">
        <v>-66.743892409736006</v>
      </c>
      <c r="Q6099" s="1" t="s">
        <v>5983</v>
      </c>
      <c r="R6099" s="1" t="s">
        <v>22</v>
      </c>
    </row>
    <row r="6100" spans="1:18" x14ac:dyDescent="0.3">
      <c r="A6100" s="1" t="s">
        <v>5978</v>
      </c>
      <c r="B6100" s="1" t="s">
        <v>8398</v>
      </c>
      <c r="C6100" s="1" t="s">
        <v>5979</v>
      </c>
      <c r="D6100" s="1">
        <v>97.5</v>
      </c>
      <c r="E6100" s="1" t="s">
        <v>5994</v>
      </c>
      <c r="F6100" s="1">
        <v>12</v>
      </c>
      <c r="G6100" s="1" t="str">
        <f t="shared" si="230"/>
        <v>12/75</v>
      </c>
      <c r="H6100" s="1">
        <v>750</v>
      </c>
      <c r="I6100" s="1">
        <v>48.25</v>
      </c>
      <c r="J6100" s="1">
        <v>55</v>
      </c>
      <c r="K6100" s="1" t="s">
        <v>5981</v>
      </c>
      <c r="L6100" s="1" t="s">
        <v>5982</v>
      </c>
      <c r="M6100" s="1">
        <v>1998</v>
      </c>
      <c r="N6100" s="1">
        <v>49.072315332114101</v>
      </c>
      <c r="O6100" s="1">
        <v>-66.745204640188305</v>
      </c>
      <c r="Q6100" s="1" t="s">
        <v>5983</v>
      </c>
      <c r="R6100" s="1" t="s">
        <v>22</v>
      </c>
    </row>
    <row r="6101" spans="1:18" x14ac:dyDescent="0.3">
      <c r="A6101" s="1" t="s">
        <v>5978</v>
      </c>
      <c r="B6101" s="1" t="s">
        <v>8398</v>
      </c>
      <c r="C6101" s="1" t="s">
        <v>5979</v>
      </c>
      <c r="D6101" s="1">
        <v>97.5</v>
      </c>
      <c r="E6101" s="1" t="s">
        <v>5995</v>
      </c>
      <c r="F6101" s="1">
        <v>13</v>
      </c>
      <c r="G6101" s="1" t="str">
        <f t="shared" si="230"/>
        <v>13/75</v>
      </c>
      <c r="H6101" s="1">
        <v>750</v>
      </c>
      <c r="I6101" s="1">
        <v>48.25</v>
      </c>
      <c r="J6101" s="1">
        <v>55</v>
      </c>
      <c r="K6101" s="1" t="s">
        <v>5981</v>
      </c>
      <c r="L6101" s="1" t="s">
        <v>5982</v>
      </c>
      <c r="M6101" s="1">
        <v>1998</v>
      </c>
      <c r="N6101" s="1">
        <v>49.071403455647904</v>
      </c>
      <c r="O6101" s="1">
        <v>-66.748977197356496</v>
      </c>
      <c r="Q6101" s="1" t="s">
        <v>5983</v>
      </c>
      <c r="R6101" s="1" t="s">
        <v>22</v>
      </c>
    </row>
    <row r="6102" spans="1:18" x14ac:dyDescent="0.3">
      <c r="A6102" s="1" t="s">
        <v>5978</v>
      </c>
      <c r="B6102" s="1" t="s">
        <v>8398</v>
      </c>
      <c r="C6102" s="1" t="s">
        <v>5979</v>
      </c>
      <c r="D6102" s="1">
        <v>97.5</v>
      </c>
      <c r="E6102" s="1" t="s">
        <v>5996</v>
      </c>
      <c r="F6102" s="1">
        <v>14</v>
      </c>
      <c r="G6102" s="1" t="str">
        <f t="shared" si="230"/>
        <v>14/75</v>
      </c>
      <c r="H6102" s="1">
        <v>750</v>
      </c>
      <c r="I6102" s="1">
        <v>48.25</v>
      </c>
      <c r="J6102" s="1">
        <v>55</v>
      </c>
      <c r="K6102" s="1" t="s">
        <v>5981</v>
      </c>
      <c r="L6102" s="1" t="s">
        <v>5982</v>
      </c>
      <c r="M6102" s="1">
        <v>1998</v>
      </c>
      <c r="N6102" s="1">
        <v>49.071557301202098</v>
      </c>
      <c r="O6102" s="1">
        <v>-66.739417755574607</v>
      </c>
      <c r="Q6102" s="1" t="s">
        <v>5983</v>
      </c>
      <c r="R6102" s="1" t="s">
        <v>22</v>
      </c>
    </row>
    <row r="6103" spans="1:18" x14ac:dyDescent="0.3">
      <c r="A6103" s="1" t="s">
        <v>5978</v>
      </c>
      <c r="B6103" s="1" t="s">
        <v>8398</v>
      </c>
      <c r="C6103" s="1" t="s">
        <v>5979</v>
      </c>
      <c r="D6103" s="1">
        <v>97.5</v>
      </c>
      <c r="E6103" s="1" t="s">
        <v>5997</v>
      </c>
      <c r="F6103" s="1">
        <v>15</v>
      </c>
      <c r="G6103" s="1" t="str">
        <f t="shared" si="230"/>
        <v>15/75</v>
      </c>
      <c r="H6103" s="1">
        <v>750</v>
      </c>
      <c r="I6103" s="1">
        <v>48.25</v>
      </c>
      <c r="J6103" s="1">
        <v>55</v>
      </c>
      <c r="K6103" s="1" t="s">
        <v>5981</v>
      </c>
      <c r="L6103" s="1" t="s">
        <v>5982</v>
      </c>
      <c r="M6103" s="1">
        <v>1998</v>
      </c>
      <c r="N6103" s="1">
        <v>49.069818919124302</v>
      </c>
      <c r="O6103" s="1">
        <v>-66.736665092520596</v>
      </c>
      <c r="Q6103" s="1" t="s">
        <v>5983</v>
      </c>
      <c r="R6103" s="1" t="s">
        <v>22</v>
      </c>
    </row>
    <row r="6104" spans="1:18" x14ac:dyDescent="0.3">
      <c r="A6104" s="1" t="s">
        <v>5978</v>
      </c>
      <c r="B6104" s="1" t="s">
        <v>8398</v>
      </c>
      <c r="C6104" s="1" t="s">
        <v>5979</v>
      </c>
      <c r="D6104" s="1">
        <v>97.5</v>
      </c>
      <c r="E6104" s="1" t="s">
        <v>5998</v>
      </c>
      <c r="F6104" s="1">
        <v>16</v>
      </c>
      <c r="G6104" s="1" t="str">
        <f t="shared" si="230"/>
        <v>16/75</v>
      </c>
      <c r="H6104" s="1">
        <v>750</v>
      </c>
      <c r="I6104" s="1">
        <v>48.25</v>
      </c>
      <c r="J6104" s="1">
        <v>55</v>
      </c>
      <c r="K6104" s="1" t="s">
        <v>5981</v>
      </c>
      <c r="L6104" s="1" t="s">
        <v>5982</v>
      </c>
      <c r="M6104" s="1">
        <v>1998</v>
      </c>
      <c r="N6104" s="1">
        <v>49.070421369631902</v>
      </c>
      <c r="O6104" s="1">
        <v>-66.751780097675294</v>
      </c>
      <c r="Q6104" s="1" t="s">
        <v>5983</v>
      </c>
      <c r="R6104" s="1" t="s">
        <v>22</v>
      </c>
    </row>
    <row r="6105" spans="1:18" x14ac:dyDescent="0.3">
      <c r="A6105" s="1" t="s">
        <v>5978</v>
      </c>
      <c r="B6105" s="1" t="s">
        <v>8398</v>
      </c>
      <c r="C6105" s="1" t="s">
        <v>5979</v>
      </c>
      <c r="D6105" s="1">
        <v>97.5</v>
      </c>
      <c r="E6105" s="1" t="s">
        <v>5999</v>
      </c>
      <c r="F6105" s="1">
        <v>17</v>
      </c>
      <c r="G6105" s="1" t="str">
        <f t="shared" si="230"/>
        <v>17/75</v>
      </c>
      <c r="H6105" s="1">
        <v>750</v>
      </c>
      <c r="I6105" s="1">
        <v>48.25</v>
      </c>
      <c r="J6105" s="1">
        <v>55</v>
      </c>
      <c r="K6105" s="1" t="s">
        <v>5981</v>
      </c>
      <c r="L6105" s="1" t="s">
        <v>5982</v>
      </c>
      <c r="M6105" s="1">
        <v>1998</v>
      </c>
      <c r="N6105" s="1">
        <v>49.069528141954997</v>
      </c>
      <c r="O6105" s="1">
        <v>-66.750300476097294</v>
      </c>
      <c r="Q6105" s="1" t="s">
        <v>5983</v>
      </c>
      <c r="R6105" s="1" t="s">
        <v>22</v>
      </c>
    </row>
    <row r="6106" spans="1:18" x14ac:dyDescent="0.3">
      <c r="A6106" s="1" t="s">
        <v>5978</v>
      </c>
      <c r="B6106" s="1" t="s">
        <v>8398</v>
      </c>
      <c r="C6106" s="1" t="s">
        <v>5979</v>
      </c>
      <c r="D6106" s="1">
        <v>97.5</v>
      </c>
      <c r="E6106" s="1" t="s">
        <v>6000</v>
      </c>
      <c r="F6106" s="1">
        <v>18</v>
      </c>
      <c r="G6106" s="1" t="str">
        <f t="shared" si="230"/>
        <v>18/75</v>
      </c>
      <c r="H6106" s="1">
        <v>750</v>
      </c>
      <c r="I6106" s="1">
        <v>48.25</v>
      </c>
      <c r="J6106" s="1">
        <v>55</v>
      </c>
      <c r="K6106" s="1" t="s">
        <v>5981</v>
      </c>
      <c r="L6106" s="1" t="s">
        <v>5982</v>
      </c>
      <c r="M6106" s="1">
        <v>1998</v>
      </c>
      <c r="N6106" s="1">
        <v>49.071321930335102</v>
      </c>
      <c r="O6106" s="1">
        <v>-66.753162481088395</v>
      </c>
      <c r="Q6106" s="1" t="s">
        <v>5983</v>
      </c>
      <c r="R6106" s="1" t="s">
        <v>22</v>
      </c>
    </row>
    <row r="6107" spans="1:18" x14ac:dyDescent="0.3">
      <c r="A6107" s="1" t="s">
        <v>5978</v>
      </c>
      <c r="B6107" s="1" t="s">
        <v>8398</v>
      </c>
      <c r="C6107" s="1" t="s">
        <v>5979</v>
      </c>
      <c r="D6107" s="1">
        <v>97.5</v>
      </c>
      <c r="E6107" s="1" t="s">
        <v>6001</v>
      </c>
      <c r="F6107" s="1">
        <v>19</v>
      </c>
      <c r="G6107" s="1" t="str">
        <f t="shared" si="230"/>
        <v>19/75</v>
      </c>
      <c r="H6107" s="1">
        <v>750</v>
      </c>
      <c r="I6107" s="1">
        <v>48.25</v>
      </c>
      <c r="J6107" s="1">
        <v>55</v>
      </c>
      <c r="K6107" s="1" t="s">
        <v>5981</v>
      </c>
      <c r="L6107" s="1" t="s">
        <v>5982</v>
      </c>
      <c r="M6107" s="1">
        <v>1998</v>
      </c>
      <c r="N6107" s="1">
        <v>49.072346868348298</v>
      </c>
      <c r="O6107" s="1">
        <v>-66.750449848153906</v>
      </c>
      <c r="Q6107" s="1" t="s">
        <v>5983</v>
      </c>
      <c r="R6107" s="1" t="s">
        <v>22</v>
      </c>
    </row>
    <row r="6108" spans="1:18" x14ac:dyDescent="0.3">
      <c r="A6108" s="1" t="s">
        <v>5978</v>
      </c>
      <c r="B6108" s="1" t="s">
        <v>8398</v>
      </c>
      <c r="C6108" s="1" t="s">
        <v>5979</v>
      </c>
      <c r="D6108" s="1">
        <v>97.5</v>
      </c>
      <c r="E6108" s="1" t="s">
        <v>6002</v>
      </c>
      <c r="F6108" s="1">
        <v>20</v>
      </c>
      <c r="G6108" s="1" t="str">
        <f t="shared" si="230"/>
        <v>20/75</v>
      </c>
      <c r="H6108" s="1">
        <v>750</v>
      </c>
      <c r="I6108" s="1">
        <v>48.25</v>
      </c>
      <c r="J6108" s="1">
        <v>55</v>
      </c>
      <c r="K6108" s="1" t="s">
        <v>5981</v>
      </c>
      <c r="L6108" s="1" t="s">
        <v>5982</v>
      </c>
      <c r="M6108" s="1">
        <v>1998</v>
      </c>
      <c r="N6108" s="1">
        <v>49.0666099038311</v>
      </c>
      <c r="O6108" s="1">
        <v>-66.750865246109598</v>
      </c>
      <c r="Q6108" s="1" t="s">
        <v>5983</v>
      </c>
      <c r="R6108" s="1" t="s">
        <v>22</v>
      </c>
    </row>
    <row r="6109" spans="1:18" x14ac:dyDescent="0.3">
      <c r="A6109" s="1" t="s">
        <v>5978</v>
      </c>
      <c r="B6109" s="1" t="s">
        <v>8398</v>
      </c>
      <c r="C6109" s="1" t="s">
        <v>5979</v>
      </c>
      <c r="D6109" s="1">
        <v>97.5</v>
      </c>
      <c r="E6109" s="1" t="s">
        <v>6003</v>
      </c>
      <c r="F6109" s="1">
        <v>21</v>
      </c>
      <c r="G6109" s="1" t="str">
        <f t="shared" si="230"/>
        <v>21/75</v>
      </c>
      <c r="H6109" s="1">
        <v>750</v>
      </c>
      <c r="I6109" s="1">
        <v>48.25</v>
      </c>
      <c r="J6109" s="1">
        <v>55</v>
      </c>
      <c r="K6109" s="1" t="s">
        <v>5981</v>
      </c>
      <c r="L6109" s="1" t="s">
        <v>5982</v>
      </c>
      <c r="M6109" s="1">
        <v>1998</v>
      </c>
      <c r="N6109" s="1">
        <v>49.068488479385501</v>
      </c>
      <c r="O6109" s="1">
        <v>-66.753793281111101</v>
      </c>
      <c r="Q6109" s="1" t="s">
        <v>5983</v>
      </c>
      <c r="R6109" s="1" t="s">
        <v>22</v>
      </c>
    </row>
    <row r="6110" spans="1:18" x14ac:dyDescent="0.3">
      <c r="A6110" s="1" t="s">
        <v>5978</v>
      </c>
      <c r="B6110" s="1" t="s">
        <v>8398</v>
      </c>
      <c r="C6110" s="1" t="s">
        <v>5979</v>
      </c>
      <c r="D6110" s="1">
        <v>97.5</v>
      </c>
      <c r="E6110" s="1" t="s">
        <v>6004</v>
      </c>
      <c r="F6110" s="1">
        <v>22</v>
      </c>
      <c r="G6110" s="1" t="str">
        <f t="shared" si="230"/>
        <v>22/75</v>
      </c>
      <c r="H6110" s="1">
        <v>750</v>
      </c>
      <c r="I6110" s="1">
        <v>48.25</v>
      </c>
      <c r="J6110" s="1">
        <v>55</v>
      </c>
      <c r="K6110" s="1" t="s">
        <v>5981</v>
      </c>
      <c r="L6110" s="1" t="s">
        <v>5982</v>
      </c>
      <c r="M6110" s="1">
        <v>1998</v>
      </c>
      <c r="N6110" s="1">
        <v>49.067576227560401</v>
      </c>
      <c r="O6110" s="1">
        <v>-66.752347233628896</v>
      </c>
      <c r="Q6110" s="1" t="s">
        <v>5983</v>
      </c>
      <c r="R6110" s="1" t="s">
        <v>22</v>
      </c>
    </row>
    <row r="6111" spans="1:18" x14ac:dyDescent="0.3">
      <c r="A6111" s="1" t="s">
        <v>5978</v>
      </c>
      <c r="B6111" s="1" t="s">
        <v>8398</v>
      </c>
      <c r="C6111" s="1" t="s">
        <v>5979</v>
      </c>
      <c r="D6111" s="1">
        <v>97.5</v>
      </c>
      <c r="E6111" s="1" t="s">
        <v>6005</v>
      </c>
      <c r="F6111" s="1">
        <v>23</v>
      </c>
      <c r="G6111" s="1" t="str">
        <f t="shared" si="230"/>
        <v>23/75</v>
      </c>
      <c r="H6111" s="1">
        <v>750</v>
      </c>
      <c r="I6111" s="1">
        <v>48.25</v>
      </c>
      <c r="J6111" s="1">
        <v>55</v>
      </c>
      <c r="K6111" s="1" t="s">
        <v>5981</v>
      </c>
      <c r="L6111" s="1" t="s">
        <v>5982</v>
      </c>
      <c r="M6111" s="1">
        <v>1998</v>
      </c>
      <c r="N6111" s="1">
        <v>49.0693855981052</v>
      </c>
      <c r="O6111" s="1">
        <v>-66.755197030571097</v>
      </c>
      <c r="Q6111" s="1" t="s">
        <v>5983</v>
      </c>
      <c r="R6111" s="1" t="s">
        <v>22</v>
      </c>
    </row>
    <row r="6112" spans="1:18" x14ac:dyDescent="0.3">
      <c r="A6112" s="1" t="s">
        <v>5978</v>
      </c>
      <c r="B6112" s="1" t="s">
        <v>8398</v>
      </c>
      <c r="C6112" s="1" t="s">
        <v>5979</v>
      </c>
      <c r="D6112" s="1">
        <v>97.5</v>
      </c>
      <c r="E6112" s="1" t="s">
        <v>6006</v>
      </c>
      <c r="F6112" s="1">
        <v>24</v>
      </c>
      <c r="G6112" s="1" t="str">
        <f t="shared" si="230"/>
        <v>24/75</v>
      </c>
      <c r="H6112" s="1">
        <v>750</v>
      </c>
      <c r="I6112" s="1">
        <v>48.25</v>
      </c>
      <c r="J6112" s="1">
        <v>55</v>
      </c>
      <c r="K6112" s="1" t="s">
        <v>5981</v>
      </c>
      <c r="L6112" s="1" t="s">
        <v>5982</v>
      </c>
      <c r="M6112" s="1">
        <v>1998</v>
      </c>
      <c r="N6112" s="1">
        <v>49.0702943159638</v>
      </c>
      <c r="O6112" s="1">
        <v>-66.756586168867898</v>
      </c>
      <c r="Q6112" s="1" t="s">
        <v>5983</v>
      </c>
      <c r="R6112" s="1" t="s">
        <v>22</v>
      </c>
    </row>
    <row r="6113" spans="1:18" x14ac:dyDescent="0.3">
      <c r="A6113" s="1" t="s">
        <v>5978</v>
      </c>
      <c r="B6113" s="1" t="s">
        <v>8398</v>
      </c>
      <c r="C6113" s="1" t="s">
        <v>5979</v>
      </c>
      <c r="D6113" s="1">
        <v>97.5</v>
      </c>
      <c r="E6113" s="1" t="s">
        <v>6007</v>
      </c>
      <c r="F6113" s="1">
        <v>25</v>
      </c>
      <c r="G6113" s="1" t="str">
        <f t="shared" si="230"/>
        <v>25/75</v>
      </c>
      <c r="H6113" s="1">
        <v>750</v>
      </c>
      <c r="I6113" s="1">
        <v>48.25</v>
      </c>
      <c r="J6113" s="1">
        <v>55</v>
      </c>
      <c r="K6113" s="1" t="s">
        <v>5981</v>
      </c>
      <c r="L6113" s="1" t="s">
        <v>5982</v>
      </c>
      <c r="M6113" s="1">
        <v>1998</v>
      </c>
      <c r="N6113" s="1">
        <v>49.0690112270048</v>
      </c>
      <c r="O6113" s="1">
        <v>-66.759820954831198</v>
      </c>
      <c r="Q6113" s="1" t="s">
        <v>5983</v>
      </c>
      <c r="R6113" s="1" t="s">
        <v>22</v>
      </c>
    </row>
    <row r="6114" spans="1:18" x14ac:dyDescent="0.3">
      <c r="A6114" s="1" t="s">
        <v>5978</v>
      </c>
      <c r="B6114" s="1" t="s">
        <v>8398</v>
      </c>
      <c r="C6114" s="1" t="s">
        <v>5979</v>
      </c>
      <c r="D6114" s="1">
        <v>97.5</v>
      </c>
      <c r="E6114" s="1" t="s">
        <v>6008</v>
      </c>
      <c r="F6114" s="1">
        <v>26</v>
      </c>
      <c r="G6114" s="1" t="str">
        <f t="shared" si="230"/>
        <v>26/75</v>
      </c>
      <c r="H6114" s="1">
        <v>750</v>
      </c>
      <c r="I6114" s="1">
        <v>48.25</v>
      </c>
      <c r="J6114" s="1">
        <v>55</v>
      </c>
      <c r="K6114" s="1" t="s">
        <v>5981</v>
      </c>
      <c r="L6114" s="1" t="s">
        <v>5982</v>
      </c>
      <c r="M6114" s="1">
        <v>1998</v>
      </c>
      <c r="N6114" s="1">
        <v>49.066288284068598</v>
      </c>
      <c r="O6114" s="1">
        <v>-66.755600821459197</v>
      </c>
      <c r="Q6114" s="1" t="s">
        <v>5983</v>
      </c>
      <c r="R6114" s="1" t="s">
        <v>22</v>
      </c>
    </row>
    <row r="6115" spans="1:18" x14ac:dyDescent="0.3">
      <c r="A6115" s="1" t="s">
        <v>5978</v>
      </c>
      <c r="B6115" s="1" t="s">
        <v>8398</v>
      </c>
      <c r="C6115" s="1" t="s">
        <v>5979</v>
      </c>
      <c r="D6115" s="1">
        <v>97.5</v>
      </c>
      <c r="E6115" s="1" t="s">
        <v>6009</v>
      </c>
      <c r="F6115" s="1">
        <v>27</v>
      </c>
      <c r="G6115" s="1" t="str">
        <f t="shared" si="230"/>
        <v>27/75</v>
      </c>
      <c r="H6115" s="1">
        <v>750</v>
      </c>
      <c r="I6115" s="1">
        <v>48.25</v>
      </c>
      <c r="J6115" s="1">
        <v>55</v>
      </c>
      <c r="K6115" s="1" t="s">
        <v>5981</v>
      </c>
      <c r="L6115" s="1" t="s">
        <v>5982</v>
      </c>
      <c r="M6115" s="1">
        <v>1998</v>
      </c>
      <c r="N6115" s="1">
        <v>49.068163884934698</v>
      </c>
      <c r="O6115" s="1">
        <v>-66.758459692005204</v>
      </c>
      <c r="Q6115" s="1" t="s">
        <v>5983</v>
      </c>
      <c r="R6115" s="1" t="s">
        <v>22</v>
      </c>
    </row>
    <row r="6116" spans="1:18" x14ac:dyDescent="0.3">
      <c r="A6116" s="1" t="s">
        <v>5978</v>
      </c>
      <c r="B6116" s="1" t="s">
        <v>8398</v>
      </c>
      <c r="C6116" s="1" t="s">
        <v>5979</v>
      </c>
      <c r="D6116" s="1">
        <v>97.5</v>
      </c>
      <c r="E6116" s="1" t="s">
        <v>6010</v>
      </c>
      <c r="F6116" s="1">
        <v>28</v>
      </c>
      <c r="G6116" s="1" t="str">
        <f t="shared" si="230"/>
        <v>28/75</v>
      </c>
      <c r="H6116" s="1">
        <v>750</v>
      </c>
      <c r="I6116" s="1">
        <v>48.25</v>
      </c>
      <c r="J6116" s="1">
        <v>55</v>
      </c>
      <c r="K6116" s="1" t="s">
        <v>5981</v>
      </c>
      <c r="L6116" s="1" t="s">
        <v>5982</v>
      </c>
      <c r="M6116" s="1">
        <v>1998</v>
      </c>
      <c r="N6116" s="1">
        <v>49.067270960086198</v>
      </c>
      <c r="O6116" s="1">
        <v>-66.757147248465301</v>
      </c>
      <c r="Q6116" s="1" t="s">
        <v>5983</v>
      </c>
      <c r="R6116" s="1" t="s">
        <v>22</v>
      </c>
    </row>
    <row r="6117" spans="1:18" x14ac:dyDescent="0.3">
      <c r="A6117" s="1" t="s">
        <v>5978</v>
      </c>
      <c r="B6117" s="1" t="s">
        <v>8398</v>
      </c>
      <c r="C6117" s="1" t="s">
        <v>5979</v>
      </c>
      <c r="D6117" s="1">
        <v>97.5</v>
      </c>
      <c r="E6117" s="1" t="s">
        <v>6011</v>
      </c>
      <c r="F6117" s="1">
        <v>29</v>
      </c>
      <c r="G6117" s="1" t="str">
        <f t="shared" si="230"/>
        <v>29/75</v>
      </c>
      <c r="H6117" s="1">
        <v>750</v>
      </c>
      <c r="I6117" s="1">
        <v>48.25</v>
      </c>
      <c r="J6117" s="1">
        <v>55</v>
      </c>
      <c r="K6117" s="1" t="s">
        <v>5981</v>
      </c>
      <c r="L6117" s="1" t="s">
        <v>5982</v>
      </c>
      <c r="M6117" s="1">
        <v>1998</v>
      </c>
      <c r="N6117" s="1">
        <v>49.065167771330501</v>
      </c>
      <c r="O6117" s="1">
        <v>-66.753844853560494</v>
      </c>
      <c r="Q6117" s="1" t="s">
        <v>5983</v>
      </c>
      <c r="R6117" s="1" t="s">
        <v>22</v>
      </c>
    </row>
    <row r="6118" spans="1:18" x14ac:dyDescent="0.3">
      <c r="A6118" s="1" t="s">
        <v>5978</v>
      </c>
      <c r="B6118" s="1" t="s">
        <v>8398</v>
      </c>
      <c r="C6118" s="1" t="s">
        <v>5979</v>
      </c>
      <c r="D6118" s="1">
        <v>97.5</v>
      </c>
      <c r="E6118" s="1" t="s">
        <v>6012</v>
      </c>
      <c r="F6118" s="1">
        <v>30</v>
      </c>
      <c r="G6118" s="1" t="str">
        <f t="shared" si="230"/>
        <v>30/75</v>
      </c>
      <c r="H6118" s="1">
        <v>750</v>
      </c>
      <c r="I6118" s="1">
        <v>48.25</v>
      </c>
      <c r="J6118" s="1">
        <v>55</v>
      </c>
      <c r="K6118" s="1" t="s">
        <v>5981</v>
      </c>
      <c r="L6118" s="1" t="s">
        <v>5982</v>
      </c>
      <c r="M6118" s="1">
        <v>1998</v>
      </c>
      <c r="N6118" s="1">
        <v>49.063179665715197</v>
      </c>
      <c r="O6118" s="1">
        <v>-66.755840824640003</v>
      </c>
      <c r="Q6118" s="1" t="s">
        <v>5983</v>
      </c>
      <c r="R6118" s="1" t="s">
        <v>22</v>
      </c>
    </row>
    <row r="6119" spans="1:18" x14ac:dyDescent="0.3">
      <c r="A6119" s="1" t="s">
        <v>5978</v>
      </c>
      <c r="B6119" s="1" t="s">
        <v>8398</v>
      </c>
      <c r="C6119" s="1" t="s">
        <v>5979</v>
      </c>
      <c r="D6119" s="1">
        <v>97.5</v>
      </c>
      <c r="E6119" s="1" t="s">
        <v>6013</v>
      </c>
      <c r="F6119" s="1">
        <v>31</v>
      </c>
      <c r="G6119" s="1" t="str">
        <f t="shared" si="230"/>
        <v>31/75</v>
      </c>
      <c r="H6119" s="1">
        <v>750</v>
      </c>
      <c r="I6119" s="1">
        <v>48.25</v>
      </c>
      <c r="J6119" s="1">
        <v>55</v>
      </c>
      <c r="K6119" s="1" t="s">
        <v>5981</v>
      </c>
      <c r="L6119" s="1" t="s">
        <v>5982</v>
      </c>
      <c r="M6119" s="1">
        <v>1998</v>
      </c>
      <c r="N6119" s="1">
        <v>49.063462500961798</v>
      </c>
      <c r="O6119" s="1">
        <v>-66.751173583187196</v>
      </c>
      <c r="Q6119" s="1" t="s">
        <v>5983</v>
      </c>
      <c r="R6119" s="1" t="s">
        <v>22</v>
      </c>
    </row>
    <row r="6120" spans="1:18" x14ac:dyDescent="0.3">
      <c r="A6120" s="1" t="s">
        <v>5978</v>
      </c>
      <c r="B6120" s="1" t="s">
        <v>8398</v>
      </c>
      <c r="C6120" s="1" t="s">
        <v>5979</v>
      </c>
      <c r="D6120" s="1">
        <v>97.5</v>
      </c>
      <c r="E6120" s="1" t="s">
        <v>6014</v>
      </c>
      <c r="F6120" s="1">
        <v>32</v>
      </c>
      <c r="G6120" s="1" t="str">
        <f t="shared" si="230"/>
        <v>32/75</v>
      </c>
      <c r="H6120" s="1">
        <v>750</v>
      </c>
      <c r="I6120" s="1">
        <v>48.25</v>
      </c>
      <c r="J6120" s="1">
        <v>55</v>
      </c>
      <c r="K6120" s="1" t="s">
        <v>5981</v>
      </c>
      <c r="L6120" s="1" t="s">
        <v>5982</v>
      </c>
      <c r="M6120" s="1">
        <v>1998</v>
      </c>
      <c r="N6120" s="1">
        <v>49.065905965671099</v>
      </c>
      <c r="O6120" s="1">
        <v>-66.760084004765602</v>
      </c>
      <c r="Q6120" s="1" t="s">
        <v>5983</v>
      </c>
      <c r="R6120" s="1" t="s">
        <v>22</v>
      </c>
    </row>
    <row r="6121" spans="1:18" x14ac:dyDescent="0.3">
      <c r="A6121" s="1" t="s">
        <v>5978</v>
      </c>
      <c r="B6121" s="1" t="s">
        <v>8398</v>
      </c>
      <c r="C6121" s="1" t="s">
        <v>5979</v>
      </c>
      <c r="D6121" s="1">
        <v>97.5</v>
      </c>
      <c r="E6121" s="1" t="s">
        <v>6015</v>
      </c>
      <c r="F6121" s="1">
        <v>33</v>
      </c>
      <c r="G6121" s="1" t="str">
        <f t="shared" ref="G6121:G6152" si="231">F6121&amp;"/"&amp;75</f>
        <v>33/75</v>
      </c>
      <c r="H6121" s="1">
        <v>750</v>
      </c>
      <c r="I6121" s="1">
        <v>48.25</v>
      </c>
      <c r="J6121" s="1">
        <v>55</v>
      </c>
      <c r="K6121" s="1" t="s">
        <v>5981</v>
      </c>
      <c r="L6121" s="1" t="s">
        <v>5982</v>
      </c>
      <c r="M6121" s="1">
        <v>1998</v>
      </c>
      <c r="N6121" s="1">
        <v>49.0641486146625</v>
      </c>
      <c r="O6121" s="1">
        <v>-66.757331914408198</v>
      </c>
      <c r="Q6121" s="1" t="s">
        <v>5983</v>
      </c>
      <c r="R6121" s="1" t="s">
        <v>22</v>
      </c>
    </row>
    <row r="6122" spans="1:18" x14ac:dyDescent="0.3">
      <c r="A6122" s="1" t="s">
        <v>5978</v>
      </c>
      <c r="B6122" s="1" t="s">
        <v>8398</v>
      </c>
      <c r="C6122" s="1" t="s">
        <v>5979</v>
      </c>
      <c r="D6122" s="1">
        <v>97.5</v>
      </c>
      <c r="E6122" s="1" t="s">
        <v>6016</v>
      </c>
      <c r="F6122" s="1">
        <v>34</v>
      </c>
      <c r="G6122" s="1" t="str">
        <f t="shared" si="231"/>
        <v>34/75</v>
      </c>
      <c r="H6122" s="1">
        <v>750</v>
      </c>
      <c r="I6122" s="1">
        <v>48.25</v>
      </c>
      <c r="J6122" s="1">
        <v>55</v>
      </c>
      <c r="K6122" s="1" t="s">
        <v>5981</v>
      </c>
      <c r="L6122" s="1" t="s">
        <v>5982</v>
      </c>
      <c r="M6122" s="1">
        <v>1998</v>
      </c>
      <c r="N6122" s="1">
        <v>49.065011323741103</v>
      </c>
      <c r="O6122" s="1">
        <v>-66.758689163622606</v>
      </c>
      <c r="Q6122" s="1" t="s">
        <v>5983</v>
      </c>
      <c r="R6122" s="1" t="s">
        <v>22</v>
      </c>
    </row>
    <row r="6123" spans="1:18" x14ac:dyDescent="0.3">
      <c r="A6123" s="1" t="s">
        <v>5978</v>
      </c>
      <c r="B6123" s="1" t="s">
        <v>8398</v>
      </c>
      <c r="C6123" s="1" t="s">
        <v>5979</v>
      </c>
      <c r="D6123" s="1">
        <v>97.5</v>
      </c>
      <c r="E6123" s="1" t="s">
        <v>6017</v>
      </c>
      <c r="F6123" s="1">
        <v>35</v>
      </c>
      <c r="G6123" s="1" t="str">
        <f t="shared" si="231"/>
        <v>35/75</v>
      </c>
      <c r="H6123" s="1">
        <v>750</v>
      </c>
      <c r="I6123" s="1">
        <v>48.25</v>
      </c>
      <c r="J6123" s="1">
        <v>55</v>
      </c>
      <c r="K6123" s="1" t="s">
        <v>5981</v>
      </c>
      <c r="L6123" s="1" t="s">
        <v>5982</v>
      </c>
      <c r="M6123" s="1">
        <v>1998</v>
      </c>
      <c r="N6123" s="1">
        <v>49.064951330241698</v>
      </c>
      <c r="O6123" s="1">
        <v>-66.762496882390494</v>
      </c>
      <c r="Q6123" s="1" t="s">
        <v>5983</v>
      </c>
      <c r="R6123" s="1" t="s">
        <v>22</v>
      </c>
    </row>
    <row r="6124" spans="1:18" x14ac:dyDescent="0.3">
      <c r="A6124" s="1" t="s">
        <v>5978</v>
      </c>
      <c r="B6124" s="1" t="s">
        <v>8398</v>
      </c>
      <c r="C6124" s="1" t="s">
        <v>5979</v>
      </c>
      <c r="D6124" s="1">
        <v>97.5</v>
      </c>
      <c r="E6124" s="1" t="s">
        <v>6018</v>
      </c>
      <c r="F6124" s="1">
        <v>36</v>
      </c>
      <c r="G6124" s="1" t="str">
        <f t="shared" si="231"/>
        <v>36/75</v>
      </c>
      <c r="H6124" s="1">
        <v>750</v>
      </c>
      <c r="I6124" s="1">
        <v>48.25</v>
      </c>
      <c r="J6124" s="1">
        <v>55</v>
      </c>
      <c r="K6124" s="1" t="s">
        <v>5981</v>
      </c>
      <c r="L6124" s="1" t="s">
        <v>5982</v>
      </c>
      <c r="M6124" s="1">
        <v>1998</v>
      </c>
      <c r="N6124" s="1">
        <v>49.0675979772709</v>
      </c>
      <c r="O6124" s="1">
        <v>-66.762731573948798</v>
      </c>
      <c r="Q6124" s="1" t="s">
        <v>5983</v>
      </c>
      <c r="R6124" s="1" t="s">
        <v>22</v>
      </c>
    </row>
    <row r="6125" spans="1:18" x14ac:dyDescent="0.3">
      <c r="A6125" s="1" t="s">
        <v>5978</v>
      </c>
      <c r="B6125" s="1" t="s">
        <v>8398</v>
      </c>
      <c r="C6125" s="1" t="s">
        <v>5979</v>
      </c>
      <c r="D6125" s="1">
        <v>97.5</v>
      </c>
      <c r="E6125" s="1" t="s">
        <v>6019</v>
      </c>
      <c r="F6125" s="1">
        <v>37</v>
      </c>
      <c r="G6125" s="1" t="str">
        <f t="shared" si="231"/>
        <v>37/75</v>
      </c>
      <c r="H6125" s="1">
        <v>750</v>
      </c>
      <c r="I6125" s="1">
        <v>48.25</v>
      </c>
      <c r="J6125" s="1">
        <v>55</v>
      </c>
      <c r="K6125" s="1" t="s">
        <v>5981</v>
      </c>
      <c r="L6125" s="1" t="s">
        <v>5982</v>
      </c>
      <c r="M6125" s="1">
        <v>1998</v>
      </c>
      <c r="N6125" s="1">
        <v>49.066780834735503</v>
      </c>
      <c r="O6125" s="1">
        <v>-66.761492424953005</v>
      </c>
      <c r="Q6125" s="1" t="s">
        <v>5983</v>
      </c>
      <c r="R6125" s="1" t="s">
        <v>22</v>
      </c>
    </row>
    <row r="6126" spans="1:18" x14ac:dyDescent="0.3">
      <c r="A6126" s="1" t="s">
        <v>5978</v>
      </c>
      <c r="B6126" s="1" t="s">
        <v>8398</v>
      </c>
      <c r="C6126" s="1" t="s">
        <v>5979</v>
      </c>
      <c r="D6126" s="1">
        <v>97.5</v>
      </c>
      <c r="E6126" s="1" t="s">
        <v>6020</v>
      </c>
      <c r="F6126" s="1">
        <v>38</v>
      </c>
      <c r="G6126" s="1" t="str">
        <f t="shared" si="231"/>
        <v>38/75</v>
      </c>
      <c r="H6126" s="1">
        <v>750</v>
      </c>
      <c r="I6126" s="1">
        <v>48.25</v>
      </c>
      <c r="J6126" s="1">
        <v>55</v>
      </c>
      <c r="K6126" s="1" t="s">
        <v>5981</v>
      </c>
      <c r="L6126" s="1" t="s">
        <v>5982</v>
      </c>
      <c r="M6126" s="1">
        <v>1998</v>
      </c>
      <c r="N6126" s="1">
        <v>49.066806183384202</v>
      </c>
      <c r="O6126" s="1">
        <v>-66.765456129171596</v>
      </c>
      <c r="Q6126" s="1" t="s">
        <v>5983</v>
      </c>
      <c r="R6126" s="1" t="s">
        <v>22</v>
      </c>
    </row>
    <row r="6127" spans="1:18" x14ac:dyDescent="0.3">
      <c r="A6127" s="1" t="s">
        <v>5978</v>
      </c>
      <c r="B6127" s="1" t="s">
        <v>8398</v>
      </c>
      <c r="C6127" s="1" t="s">
        <v>5979</v>
      </c>
      <c r="D6127" s="1">
        <v>97.5</v>
      </c>
      <c r="E6127" s="1" t="s">
        <v>6021</v>
      </c>
      <c r="F6127" s="1">
        <v>39</v>
      </c>
      <c r="G6127" s="1" t="str">
        <f t="shared" si="231"/>
        <v>39/75</v>
      </c>
      <c r="H6127" s="1">
        <v>750</v>
      </c>
      <c r="I6127" s="1">
        <v>48.25</v>
      </c>
      <c r="J6127" s="1">
        <v>55</v>
      </c>
      <c r="K6127" s="1" t="s">
        <v>5981</v>
      </c>
      <c r="L6127" s="1" t="s">
        <v>5982</v>
      </c>
      <c r="M6127" s="1">
        <v>1998</v>
      </c>
      <c r="N6127" s="1">
        <v>49.065845651161801</v>
      </c>
      <c r="O6127" s="1">
        <v>-66.764000908292601</v>
      </c>
      <c r="Q6127" s="1" t="s">
        <v>5983</v>
      </c>
      <c r="R6127" s="1" t="s">
        <v>22</v>
      </c>
    </row>
    <row r="6128" spans="1:18" x14ac:dyDescent="0.3">
      <c r="A6128" s="1" t="s">
        <v>5978</v>
      </c>
      <c r="B6128" s="1" t="s">
        <v>8398</v>
      </c>
      <c r="C6128" s="1" t="s">
        <v>5979</v>
      </c>
      <c r="D6128" s="1">
        <v>97.5</v>
      </c>
      <c r="E6128" s="1" t="s">
        <v>6022</v>
      </c>
      <c r="F6128" s="1">
        <v>40</v>
      </c>
      <c r="G6128" s="1" t="str">
        <f t="shared" si="231"/>
        <v>40/75</v>
      </c>
      <c r="H6128" s="1">
        <v>750</v>
      </c>
      <c r="I6128" s="1">
        <v>48.25</v>
      </c>
      <c r="J6128" s="1">
        <v>55</v>
      </c>
      <c r="K6128" s="1" t="s">
        <v>5981</v>
      </c>
      <c r="L6128" s="1" t="s">
        <v>5982</v>
      </c>
      <c r="M6128" s="1">
        <v>1998</v>
      </c>
      <c r="N6128" s="1">
        <v>49.065147891413702</v>
      </c>
      <c r="O6128" s="1">
        <v>-66.768821756591194</v>
      </c>
      <c r="Q6128" s="1" t="s">
        <v>5983</v>
      </c>
      <c r="R6128" s="1" t="s">
        <v>22</v>
      </c>
    </row>
    <row r="6129" spans="1:18" x14ac:dyDescent="0.3">
      <c r="A6129" s="1" t="s">
        <v>5978</v>
      </c>
      <c r="B6129" s="1" t="s">
        <v>8398</v>
      </c>
      <c r="C6129" s="1" t="s">
        <v>5979</v>
      </c>
      <c r="D6129" s="1">
        <v>97.5</v>
      </c>
      <c r="E6129" s="1" t="s">
        <v>6023</v>
      </c>
      <c r="F6129" s="1">
        <v>41</v>
      </c>
      <c r="G6129" s="1" t="str">
        <f t="shared" si="231"/>
        <v>41/75</v>
      </c>
      <c r="H6129" s="1">
        <v>750</v>
      </c>
      <c r="I6129" s="1">
        <v>48.25</v>
      </c>
      <c r="J6129" s="1">
        <v>55</v>
      </c>
      <c r="K6129" s="1" t="s">
        <v>5981</v>
      </c>
      <c r="L6129" s="1" t="s">
        <v>5982</v>
      </c>
      <c r="M6129" s="1">
        <v>1998</v>
      </c>
      <c r="N6129" s="1">
        <v>49.064347747055699</v>
      </c>
      <c r="O6129" s="1">
        <v>-66.767486509071205</v>
      </c>
      <c r="Q6129" s="1" t="s">
        <v>5983</v>
      </c>
      <c r="R6129" s="1" t="s">
        <v>22</v>
      </c>
    </row>
    <row r="6130" spans="1:18" x14ac:dyDescent="0.3">
      <c r="A6130" s="1" t="s">
        <v>5978</v>
      </c>
      <c r="B6130" s="1" t="s">
        <v>8398</v>
      </c>
      <c r="C6130" s="1" t="s">
        <v>5979</v>
      </c>
      <c r="D6130" s="1">
        <v>97.5</v>
      </c>
      <c r="E6130" s="1" t="s">
        <v>6024</v>
      </c>
      <c r="F6130" s="1">
        <v>42</v>
      </c>
      <c r="G6130" s="1" t="str">
        <f t="shared" si="231"/>
        <v>42/75</v>
      </c>
      <c r="H6130" s="1">
        <v>750</v>
      </c>
      <c r="I6130" s="1">
        <v>48.25</v>
      </c>
      <c r="J6130" s="1">
        <v>55</v>
      </c>
      <c r="K6130" s="1" t="s">
        <v>5981</v>
      </c>
      <c r="L6130" s="1" t="s">
        <v>5982</v>
      </c>
      <c r="M6130" s="1">
        <v>1998</v>
      </c>
      <c r="N6130" s="1">
        <v>49.063192771763497</v>
      </c>
      <c r="O6130" s="1">
        <v>-66.765777427351296</v>
      </c>
      <c r="Q6130" s="1" t="s">
        <v>5983</v>
      </c>
      <c r="R6130" s="1" t="s">
        <v>22</v>
      </c>
    </row>
    <row r="6131" spans="1:18" x14ac:dyDescent="0.3">
      <c r="A6131" s="1" t="s">
        <v>5978</v>
      </c>
      <c r="B6131" s="1" t="s">
        <v>8398</v>
      </c>
      <c r="C6131" s="1" t="s">
        <v>5979</v>
      </c>
      <c r="D6131" s="1">
        <v>97.5</v>
      </c>
      <c r="E6131" s="1" t="s">
        <v>6025</v>
      </c>
      <c r="F6131" s="1">
        <v>43</v>
      </c>
      <c r="G6131" s="1" t="str">
        <f t="shared" si="231"/>
        <v>43/75</v>
      </c>
      <c r="H6131" s="1">
        <v>750</v>
      </c>
      <c r="I6131" s="1">
        <v>48.25</v>
      </c>
      <c r="J6131" s="1">
        <v>55</v>
      </c>
      <c r="K6131" s="1" t="s">
        <v>5981</v>
      </c>
      <c r="L6131" s="1" t="s">
        <v>5982</v>
      </c>
      <c r="M6131" s="1">
        <v>1998</v>
      </c>
      <c r="N6131" s="1">
        <v>49.061400929631297</v>
      </c>
      <c r="O6131" s="1">
        <v>-66.762900466634704</v>
      </c>
      <c r="Q6131" s="1" t="s">
        <v>5983</v>
      </c>
      <c r="R6131" s="1" t="s">
        <v>22</v>
      </c>
    </row>
    <row r="6132" spans="1:18" x14ac:dyDescent="0.3">
      <c r="A6132" s="1" t="s">
        <v>5978</v>
      </c>
      <c r="B6132" s="1" t="s">
        <v>8398</v>
      </c>
      <c r="C6132" s="1" t="s">
        <v>5979</v>
      </c>
      <c r="D6132" s="1">
        <v>97.5</v>
      </c>
      <c r="E6132" s="1" t="s">
        <v>6026</v>
      </c>
      <c r="F6132" s="1">
        <v>44</v>
      </c>
      <c r="G6132" s="1" t="str">
        <f t="shared" si="231"/>
        <v>44/75</v>
      </c>
      <c r="H6132" s="1">
        <v>750</v>
      </c>
      <c r="I6132" s="1">
        <v>48.25</v>
      </c>
      <c r="J6132" s="1">
        <v>55</v>
      </c>
      <c r="K6132" s="1" t="s">
        <v>5981</v>
      </c>
      <c r="L6132" s="1" t="s">
        <v>5982</v>
      </c>
      <c r="M6132" s="1">
        <v>1998</v>
      </c>
      <c r="N6132" s="1">
        <v>49.064439107889598</v>
      </c>
      <c r="O6132" s="1">
        <v>-66.771131977664695</v>
      </c>
      <c r="Q6132" s="1" t="s">
        <v>5983</v>
      </c>
      <c r="R6132" s="1" t="s">
        <v>22</v>
      </c>
    </row>
    <row r="6133" spans="1:18" x14ac:dyDescent="0.3">
      <c r="A6133" s="1" t="s">
        <v>5978</v>
      </c>
      <c r="B6133" s="1" t="s">
        <v>8398</v>
      </c>
      <c r="C6133" s="1" t="s">
        <v>5979</v>
      </c>
      <c r="D6133" s="1">
        <v>97.5</v>
      </c>
      <c r="E6133" s="1" t="s">
        <v>6027</v>
      </c>
      <c r="F6133" s="1">
        <v>45</v>
      </c>
      <c r="G6133" s="1" t="str">
        <f t="shared" si="231"/>
        <v>45/75</v>
      </c>
      <c r="H6133" s="1">
        <v>750</v>
      </c>
      <c r="I6133" s="1">
        <v>48.25</v>
      </c>
      <c r="J6133" s="1">
        <v>55</v>
      </c>
      <c r="K6133" s="1" t="s">
        <v>5981</v>
      </c>
      <c r="L6133" s="1" t="s">
        <v>5982</v>
      </c>
      <c r="M6133" s="1">
        <v>1998</v>
      </c>
      <c r="N6133" s="1">
        <v>49.063613984557797</v>
      </c>
      <c r="O6133" s="1">
        <v>-66.769894735595301</v>
      </c>
      <c r="Q6133" s="1" t="s">
        <v>5983</v>
      </c>
      <c r="R6133" s="1" t="s">
        <v>22</v>
      </c>
    </row>
    <row r="6134" spans="1:18" x14ac:dyDescent="0.3">
      <c r="A6134" s="1" t="s">
        <v>5978</v>
      </c>
      <c r="B6134" s="1" t="s">
        <v>8398</v>
      </c>
      <c r="C6134" s="1" t="s">
        <v>5979</v>
      </c>
      <c r="D6134" s="1">
        <v>97.5</v>
      </c>
      <c r="E6134" s="1" t="s">
        <v>6028</v>
      </c>
      <c r="F6134" s="1">
        <v>46</v>
      </c>
      <c r="G6134" s="1" t="str">
        <f t="shared" si="231"/>
        <v>46/75</v>
      </c>
      <c r="H6134" s="1">
        <v>750</v>
      </c>
      <c r="I6134" s="1">
        <v>48.25</v>
      </c>
      <c r="J6134" s="1">
        <v>55</v>
      </c>
      <c r="K6134" s="1" t="s">
        <v>5981</v>
      </c>
      <c r="L6134" s="1" t="s">
        <v>5982</v>
      </c>
      <c r="M6134" s="1">
        <v>1998</v>
      </c>
      <c r="N6134" s="1">
        <v>49.061469555158403</v>
      </c>
      <c r="O6134" s="1">
        <v>-66.768231529121195</v>
      </c>
      <c r="Q6134" s="1" t="s">
        <v>5983</v>
      </c>
      <c r="R6134" s="1" t="s">
        <v>22</v>
      </c>
    </row>
    <row r="6135" spans="1:18" x14ac:dyDescent="0.3">
      <c r="A6135" s="1" t="s">
        <v>5978</v>
      </c>
      <c r="B6135" s="1" t="s">
        <v>8398</v>
      </c>
      <c r="C6135" s="1" t="s">
        <v>5979</v>
      </c>
      <c r="D6135" s="1">
        <v>97.5</v>
      </c>
      <c r="E6135" s="1" t="s">
        <v>6029</v>
      </c>
      <c r="F6135" s="1">
        <v>47</v>
      </c>
      <c r="G6135" s="1" t="str">
        <f t="shared" si="231"/>
        <v>47/75</v>
      </c>
      <c r="H6135" s="1">
        <v>750</v>
      </c>
      <c r="I6135" s="1">
        <v>48.25</v>
      </c>
      <c r="J6135" s="1">
        <v>55</v>
      </c>
      <c r="K6135" s="1" t="s">
        <v>5981</v>
      </c>
      <c r="L6135" s="1" t="s">
        <v>5982</v>
      </c>
      <c r="M6135" s="1">
        <v>1998</v>
      </c>
      <c r="N6135" s="1">
        <v>49.063290670911599</v>
      </c>
      <c r="O6135" s="1">
        <v>-66.774568686608305</v>
      </c>
      <c r="Q6135" s="1" t="s">
        <v>5983</v>
      </c>
      <c r="R6135" s="1" t="s">
        <v>22</v>
      </c>
    </row>
    <row r="6136" spans="1:18" x14ac:dyDescent="0.3">
      <c r="A6136" s="1" t="s">
        <v>5978</v>
      </c>
      <c r="B6136" s="1" t="s">
        <v>8398</v>
      </c>
      <c r="C6136" s="1" t="s">
        <v>5979</v>
      </c>
      <c r="D6136" s="1">
        <v>97.5</v>
      </c>
      <c r="E6136" s="1" t="s">
        <v>6030</v>
      </c>
      <c r="F6136" s="1">
        <v>48</v>
      </c>
      <c r="G6136" s="1" t="str">
        <f t="shared" si="231"/>
        <v>48/75</v>
      </c>
      <c r="H6136" s="1">
        <v>750</v>
      </c>
      <c r="I6136" s="1">
        <v>48.25</v>
      </c>
      <c r="J6136" s="1">
        <v>55</v>
      </c>
      <c r="K6136" s="1" t="s">
        <v>5981</v>
      </c>
      <c r="L6136" s="1" t="s">
        <v>5982</v>
      </c>
      <c r="M6136" s="1">
        <v>1998</v>
      </c>
      <c r="N6136" s="1">
        <v>49.061493699684902</v>
      </c>
      <c r="O6136" s="1">
        <v>-66.775210387014795</v>
      </c>
      <c r="Q6136" s="1" t="s">
        <v>5983</v>
      </c>
      <c r="R6136" s="1" t="s">
        <v>22</v>
      </c>
    </row>
    <row r="6137" spans="1:18" x14ac:dyDescent="0.3">
      <c r="A6137" s="1" t="s">
        <v>5978</v>
      </c>
      <c r="B6137" s="1" t="s">
        <v>8398</v>
      </c>
      <c r="C6137" s="1" t="s">
        <v>5979</v>
      </c>
      <c r="D6137" s="1">
        <v>97.5</v>
      </c>
      <c r="E6137" s="1" t="s">
        <v>6031</v>
      </c>
      <c r="F6137" s="1">
        <v>49</v>
      </c>
      <c r="G6137" s="1" t="str">
        <f t="shared" si="231"/>
        <v>49/75</v>
      </c>
      <c r="H6137" s="1">
        <v>750</v>
      </c>
      <c r="I6137" s="1">
        <v>48.25</v>
      </c>
      <c r="J6137" s="1">
        <v>55</v>
      </c>
      <c r="K6137" s="1" t="s">
        <v>5981</v>
      </c>
      <c r="L6137" s="1" t="s">
        <v>5982</v>
      </c>
      <c r="M6137" s="1">
        <v>1998</v>
      </c>
      <c r="N6137" s="1">
        <v>49.051753984428302</v>
      </c>
      <c r="O6137" s="1">
        <v>-66.769216829383296</v>
      </c>
      <c r="Q6137" s="1" t="s">
        <v>5983</v>
      </c>
      <c r="R6137" s="1" t="s">
        <v>22</v>
      </c>
    </row>
    <row r="6138" spans="1:18" x14ac:dyDescent="0.3">
      <c r="A6138" s="1" t="s">
        <v>5978</v>
      </c>
      <c r="B6138" s="1" t="s">
        <v>8398</v>
      </c>
      <c r="C6138" s="1" t="s">
        <v>5979</v>
      </c>
      <c r="D6138" s="1">
        <v>97.5</v>
      </c>
      <c r="E6138" s="1" t="s">
        <v>6032</v>
      </c>
      <c r="F6138" s="1">
        <v>50</v>
      </c>
      <c r="G6138" s="1" t="str">
        <f t="shared" si="231"/>
        <v>50/75</v>
      </c>
      <c r="H6138" s="1">
        <v>750</v>
      </c>
      <c r="I6138" s="1">
        <v>48.25</v>
      </c>
      <c r="J6138" s="1">
        <v>55</v>
      </c>
      <c r="K6138" s="1" t="s">
        <v>5981</v>
      </c>
      <c r="L6138" s="1" t="s">
        <v>5982</v>
      </c>
      <c r="M6138" s="1">
        <v>1998</v>
      </c>
      <c r="N6138" s="1">
        <v>49.054371757758801</v>
      </c>
      <c r="O6138" s="1">
        <v>-66.767540379886995</v>
      </c>
      <c r="Q6138" s="1" t="s">
        <v>5983</v>
      </c>
      <c r="R6138" s="1" t="s">
        <v>22</v>
      </c>
    </row>
    <row r="6139" spans="1:18" x14ac:dyDescent="0.3">
      <c r="A6139" s="1" t="s">
        <v>5978</v>
      </c>
      <c r="B6139" s="1" t="s">
        <v>8398</v>
      </c>
      <c r="C6139" s="1" t="s">
        <v>5979</v>
      </c>
      <c r="D6139" s="1">
        <v>97.5</v>
      </c>
      <c r="E6139" s="1" t="s">
        <v>6033</v>
      </c>
      <c r="F6139" s="1">
        <v>51</v>
      </c>
      <c r="G6139" s="1" t="str">
        <f t="shared" si="231"/>
        <v>51/75</v>
      </c>
      <c r="H6139" s="1">
        <v>750</v>
      </c>
      <c r="I6139" s="1">
        <v>48.25</v>
      </c>
      <c r="J6139" s="1">
        <v>55</v>
      </c>
      <c r="K6139" s="1" t="s">
        <v>5981</v>
      </c>
      <c r="L6139" s="1" t="s">
        <v>5982</v>
      </c>
      <c r="M6139" s="1">
        <v>1998</v>
      </c>
      <c r="N6139" s="1">
        <v>49.054274610849397</v>
      </c>
      <c r="O6139" s="1">
        <v>-66.764237081776002</v>
      </c>
      <c r="Q6139" s="1" t="s">
        <v>5983</v>
      </c>
      <c r="R6139" s="1" t="s">
        <v>22</v>
      </c>
    </row>
    <row r="6140" spans="1:18" x14ac:dyDescent="0.3">
      <c r="A6140" s="1" t="s">
        <v>5978</v>
      </c>
      <c r="B6140" s="1" t="s">
        <v>8398</v>
      </c>
      <c r="C6140" s="1" t="s">
        <v>5979</v>
      </c>
      <c r="D6140" s="1">
        <v>97.5</v>
      </c>
      <c r="E6140" s="1" t="s">
        <v>6034</v>
      </c>
      <c r="F6140" s="1">
        <v>52</v>
      </c>
      <c r="G6140" s="1" t="str">
        <f t="shared" si="231"/>
        <v>52/75</v>
      </c>
      <c r="H6140" s="1">
        <v>750</v>
      </c>
      <c r="I6140" s="1">
        <v>48.25</v>
      </c>
      <c r="J6140" s="1">
        <v>55</v>
      </c>
      <c r="K6140" s="1" t="s">
        <v>5981</v>
      </c>
      <c r="L6140" s="1" t="s">
        <v>5982</v>
      </c>
      <c r="M6140" s="1">
        <v>1998</v>
      </c>
      <c r="N6140" s="1">
        <v>49.0509259249935</v>
      </c>
      <c r="O6140" s="1">
        <v>-66.766747627301996</v>
      </c>
      <c r="Q6140" s="1" t="s">
        <v>5983</v>
      </c>
      <c r="R6140" s="1" t="s">
        <v>22</v>
      </c>
    </row>
    <row r="6141" spans="1:18" x14ac:dyDescent="0.3">
      <c r="A6141" s="1" t="s">
        <v>5978</v>
      </c>
      <c r="B6141" s="1" t="s">
        <v>8398</v>
      </c>
      <c r="C6141" s="1" t="s">
        <v>5979</v>
      </c>
      <c r="D6141" s="1">
        <v>97.5</v>
      </c>
      <c r="E6141" s="1" t="s">
        <v>6035</v>
      </c>
      <c r="F6141" s="1">
        <v>53</v>
      </c>
      <c r="G6141" s="1" t="str">
        <f t="shared" si="231"/>
        <v>53/75</v>
      </c>
      <c r="H6141" s="1">
        <v>750</v>
      </c>
      <c r="I6141" s="1">
        <v>48.25</v>
      </c>
      <c r="J6141" s="1">
        <v>55</v>
      </c>
      <c r="K6141" s="1" t="s">
        <v>5981</v>
      </c>
      <c r="L6141" s="1" t="s">
        <v>5982</v>
      </c>
      <c r="M6141" s="1">
        <v>1998</v>
      </c>
      <c r="N6141" s="1">
        <v>49.0532078682213</v>
      </c>
      <c r="O6141" s="1">
        <v>-66.764864508249502</v>
      </c>
      <c r="Q6141" s="1" t="s">
        <v>5983</v>
      </c>
      <c r="R6141" s="1" t="s">
        <v>22</v>
      </c>
    </row>
    <row r="6142" spans="1:18" x14ac:dyDescent="0.3">
      <c r="A6142" s="1" t="s">
        <v>5978</v>
      </c>
      <c r="B6142" s="1" t="s">
        <v>8398</v>
      </c>
      <c r="C6142" s="1" t="s">
        <v>5979</v>
      </c>
      <c r="D6142" s="1">
        <v>97.5</v>
      </c>
      <c r="E6142" s="1" t="s">
        <v>6036</v>
      </c>
      <c r="F6142" s="1">
        <v>54</v>
      </c>
      <c r="G6142" s="1" t="str">
        <f t="shared" si="231"/>
        <v>54/75</v>
      </c>
      <c r="H6142" s="1">
        <v>750</v>
      </c>
      <c r="I6142" s="1">
        <v>48.25</v>
      </c>
      <c r="J6142" s="1">
        <v>55</v>
      </c>
      <c r="K6142" s="1" t="s">
        <v>5981</v>
      </c>
      <c r="L6142" s="1" t="s">
        <v>5982</v>
      </c>
      <c r="M6142" s="1">
        <v>1998</v>
      </c>
      <c r="N6142" s="1">
        <v>49.050646473459999</v>
      </c>
      <c r="O6142" s="1">
        <v>-66.769984799808697</v>
      </c>
      <c r="Q6142" s="1" t="s">
        <v>5983</v>
      </c>
      <c r="R6142" s="1" t="s">
        <v>22</v>
      </c>
    </row>
    <row r="6143" spans="1:18" x14ac:dyDescent="0.3">
      <c r="A6143" s="1" t="s">
        <v>5978</v>
      </c>
      <c r="B6143" s="1" t="s">
        <v>8398</v>
      </c>
      <c r="C6143" s="1" t="s">
        <v>5979</v>
      </c>
      <c r="D6143" s="1">
        <v>97.5</v>
      </c>
      <c r="E6143" s="1" t="s">
        <v>6037</v>
      </c>
      <c r="F6143" s="1">
        <v>55</v>
      </c>
      <c r="G6143" s="1" t="str">
        <f t="shared" si="231"/>
        <v>55/75</v>
      </c>
      <c r="H6143" s="1">
        <v>750</v>
      </c>
      <c r="I6143" s="1">
        <v>48.25</v>
      </c>
      <c r="J6143" s="1">
        <v>55</v>
      </c>
      <c r="K6143" s="1" t="s">
        <v>5981</v>
      </c>
      <c r="L6143" s="1" t="s">
        <v>5982</v>
      </c>
      <c r="M6143" s="1">
        <v>1998</v>
      </c>
      <c r="N6143" s="1">
        <v>49.050084544930698</v>
      </c>
      <c r="O6143" s="1">
        <v>-66.7552529720449</v>
      </c>
      <c r="Q6143" s="1" t="s">
        <v>5983</v>
      </c>
      <c r="R6143" s="1" t="s">
        <v>22</v>
      </c>
    </row>
    <row r="6144" spans="1:18" x14ac:dyDescent="0.3">
      <c r="A6144" s="1" t="s">
        <v>5978</v>
      </c>
      <c r="B6144" s="1" t="s">
        <v>8398</v>
      </c>
      <c r="C6144" s="1" t="s">
        <v>5979</v>
      </c>
      <c r="D6144" s="1">
        <v>97.5</v>
      </c>
      <c r="E6144" s="1" t="s">
        <v>6038</v>
      </c>
      <c r="F6144" s="1">
        <v>56</v>
      </c>
      <c r="G6144" s="1" t="str">
        <f t="shared" si="231"/>
        <v>56/75</v>
      </c>
      <c r="H6144" s="1">
        <v>750</v>
      </c>
      <c r="I6144" s="1">
        <v>48.25</v>
      </c>
      <c r="J6144" s="1">
        <v>55</v>
      </c>
      <c r="K6144" s="1" t="s">
        <v>5981</v>
      </c>
      <c r="L6144" s="1" t="s">
        <v>5982</v>
      </c>
      <c r="M6144" s="1">
        <v>1998</v>
      </c>
      <c r="N6144" s="1">
        <v>49.049758208768203</v>
      </c>
      <c r="O6144" s="1">
        <v>-66.753698599408906</v>
      </c>
      <c r="Q6144" s="1" t="s">
        <v>5983</v>
      </c>
      <c r="R6144" s="1" t="s">
        <v>22</v>
      </c>
    </row>
    <row r="6145" spans="1:18" x14ac:dyDescent="0.3">
      <c r="A6145" s="1" t="s">
        <v>5978</v>
      </c>
      <c r="B6145" s="1" t="s">
        <v>8398</v>
      </c>
      <c r="C6145" s="1" t="s">
        <v>5979</v>
      </c>
      <c r="D6145" s="1">
        <v>97.5</v>
      </c>
      <c r="E6145" s="1" t="s">
        <v>6039</v>
      </c>
      <c r="F6145" s="1">
        <v>57</v>
      </c>
      <c r="G6145" s="1" t="str">
        <f t="shared" si="231"/>
        <v>57/75</v>
      </c>
      <c r="H6145" s="1">
        <v>750</v>
      </c>
      <c r="I6145" s="1">
        <v>48.25</v>
      </c>
      <c r="J6145" s="1">
        <v>55</v>
      </c>
      <c r="K6145" s="1" t="s">
        <v>5981</v>
      </c>
      <c r="L6145" s="1" t="s">
        <v>5982</v>
      </c>
      <c r="M6145" s="1">
        <v>1998</v>
      </c>
      <c r="N6145" s="1">
        <v>49.049369927394402</v>
      </c>
      <c r="O6145" s="1">
        <v>-66.751937616554102</v>
      </c>
      <c r="Q6145" s="1" t="s">
        <v>5983</v>
      </c>
      <c r="R6145" s="1" t="s">
        <v>22</v>
      </c>
    </row>
    <row r="6146" spans="1:18" x14ac:dyDescent="0.3">
      <c r="A6146" s="1" t="s">
        <v>5978</v>
      </c>
      <c r="B6146" s="1" t="s">
        <v>8398</v>
      </c>
      <c r="C6146" s="1" t="s">
        <v>5979</v>
      </c>
      <c r="D6146" s="1">
        <v>97.5</v>
      </c>
      <c r="E6146" s="1" t="s">
        <v>6040</v>
      </c>
      <c r="F6146" s="1">
        <v>58</v>
      </c>
      <c r="G6146" s="1" t="str">
        <f t="shared" si="231"/>
        <v>58/75</v>
      </c>
      <c r="H6146" s="1">
        <v>750</v>
      </c>
      <c r="I6146" s="1">
        <v>48.25</v>
      </c>
      <c r="J6146" s="1">
        <v>55</v>
      </c>
      <c r="K6146" s="1" t="s">
        <v>5981</v>
      </c>
      <c r="L6146" s="1" t="s">
        <v>5982</v>
      </c>
      <c r="M6146" s="1">
        <v>1998</v>
      </c>
      <c r="N6146" s="1">
        <v>49.049515655677403</v>
      </c>
      <c r="O6146" s="1">
        <v>-66.749631622554702</v>
      </c>
      <c r="Q6146" s="1" t="s">
        <v>5983</v>
      </c>
      <c r="R6146" s="1" t="s">
        <v>22</v>
      </c>
    </row>
    <row r="6147" spans="1:18" x14ac:dyDescent="0.3">
      <c r="A6147" s="1" t="s">
        <v>5978</v>
      </c>
      <c r="B6147" s="1" t="s">
        <v>8398</v>
      </c>
      <c r="C6147" s="1" t="s">
        <v>5979</v>
      </c>
      <c r="D6147" s="1">
        <v>97.5</v>
      </c>
      <c r="E6147" s="1" t="s">
        <v>6041</v>
      </c>
      <c r="F6147" s="1">
        <v>59</v>
      </c>
      <c r="G6147" s="1" t="str">
        <f t="shared" si="231"/>
        <v>59/75</v>
      </c>
      <c r="H6147" s="1">
        <v>750</v>
      </c>
      <c r="I6147" s="1">
        <v>48.25</v>
      </c>
      <c r="J6147" s="1">
        <v>55</v>
      </c>
      <c r="K6147" s="1" t="s">
        <v>5981</v>
      </c>
      <c r="L6147" s="1" t="s">
        <v>5982</v>
      </c>
      <c r="M6147" s="1">
        <v>1998</v>
      </c>
      <c r="N6147" s="1">
        <v>49.049738773617698</v>
      </c>
      <c r="O6147" s="1">
        <v>-66.747203359331706</v>
      </c>
      <c r="Q6147" s="1" t="s">
        <v>5983</v>
      </c>
      <c r="R6147" s="1" t="s">
        <v>22</v>
      </c>
    </row>
    <row r="6148" spans="1:18" x14ac:dyDescent="0.3">
      <c r="A6148" s="1" t="s">
        <v>5978</v>
      </c>
      <c r="B6148" s="1" t="s">
        <v>8398</v>
      </c>
      <c r="C6148" s="1" t="s">
        <v>5979</v>
      </c>
      <c r="D6148" s="1">
        <v>97.5</v>
      </c>
      <c r="E6148" s="1" t="s">
        <v>6042</v>
      </c>
      <c r="F6148" s="1">
        <v>60</v>
      </c>
      <c r="G6148" s="1" t="str">
        <f t="shared" si="231"/>
        <v>60/75</v>
      </c>
      <c r="H6148" s="1">
        <v>750</v>
      </c>
      <c r="I6148" s="1">
        <v>48.25</v>
      </c>
      <c r="J6148" s="1">
        <v>55</v>
      </c>
      <c r="K6148" s="1" t="s">
        <v>5981</v>
      </c>
      <c r="L6148" s="1" t="s">
        <v>5982</v>
      </c>
      <c r="M6148" s="1">
        <v>1998</v>
      </c>
      <c r="N6148" s="1">
        <v>49.048673141172301</v>
      </c>
      <c r="O6148" s="1">
        <v>-66.745243119139204</v>
      </c>
      <c r="Q6148" s="1" t="s">
        <v>5983</v>
      </c>
      <c r="R6148" s="1" t="s">
        <v>22</v>
      </c>
    </row>
    <row r="6149" spans="1:18" x14ac:dyDescent="0.3">
      <c r="A6149" s="1" t="s">
        <v>5978</v>
      </c>
      <c r="B6149" s="1" t="s">
        <v>8398</v>
      </c>
      <c r="C6149" s="1" t="s">
        <v>5979</v>
      </c>
      <c r="D6149" s="1">
        <v>97.5</v>
      </c>
      <c r="E6149" s="1" t="s">
        <v>6043</v>
      </c>
      <c r="F6149" s="1">
        <v>61</v>
      </c>
      <c r="G6149" s="1" t="str">
        <f t="shared" si="231"/>
        <v>61/75</v>
      </c>
      <c r="H6149" s="1">
        <v>750</v>
      </c>
      <c r="I6149" s="1">
        <v>48.25</v>
      </c>
      <c r="J6149" s="1">
        <v>55</v>
      </c>
      <c r="K6149" s="1" t="s">
        <v>5981</v>
      </c>
      <c r="L6149" s="1" t="s">
        <v>5982</v>
      </c>
      <c r="M6149" s="1">
        <v>1998</v>
      </c>
      <c r="N6149" s="1">
        <v>49.048166880707399</v>
      </c>
      <c r="O6149" s="1">
        <v>-66.740665640303604</v>
      </c>
      <c r="Q6149" s="1" t="s">
        <v>5983</v>
      </c>
      <c r="R6149" s="1" t="s">
        <v>22</v>
      </c>
    </row>
    <row r="6150" spans="1:18" x14ac:dyDescent="0.3">
      <c r="A6150" s="1" t="s">
        <v>5978</v>
      </c>
      <c r="B6150" s="1" t="s">
        <v>8398</v>
      </c>
      <c r="C6150" s="1" t="s">
        <v>5979</v>
      </c>
      <c r="D6150" s="1">
        <v>97.5</v>
      </c>
      <c r="E6150" s="1" t="s">
        <v>6044</v>
      </c>
      <c r="F6150" s="1">
        <v>62</v>
      </c>
      <c r="G6150" s="1" t="str">
        <f t="shared" si="231"/>
        <v>62/75</v>
      </c>
      <c r="H6150" s="1">
        <v>750</v>
      </c>
      <c r="I6150" s="1">
        <v>48.25</v>
      </c>
      <c r="J6150" s="1">
        <v>55</v>
      </c>
      <c r="K6150" s="1" t="s">
        <v>5981</v>
      </c>
      <c r="L6150" s="1" t="s">
        <v>5982</v>
      </c>
      <c r="M6150" s="1">
        <v>1998</v>
      </c>
      <c r="N6150" s="1">
        <v>49.0493433822176</v>
      </c>
      <c r="O6150" s="1">
        <v>-66.740500280106005</v>
      </c>
      <c r="Q6150" s="1" t="s">
        <v>5983</v>
      </c>
      <c r="R6150" s="1" t="s">
        <v>22</v>
      </c>
    </row>
    <row r="6151" spans="1:18" x14ac:dyDescent="0.3">
      <c r="A6151" s="1" t="s">
        <v>5978</v>
      </c>
      <c r="B6151" s="1" t="s">
        <v>8398</v>
      </c>
      <c r="C6151" s="1" t="s">
        <v>5979</v>
      </c>
      <c r="D6151" s="1">
        <v>97.5</v>
      </c>
      <c r="E6151" s="1" t="s">
        <v>6045</v>
      </c>
      <c r="F6151" s="1">
        <v>63</v>
      </c>
      <c r="G6151" s="1" t="str">
        <f t="shared" si="231"/>
        <v>63/75</v>
      </c>
      <c r="H6151" s="1">
        <v>750</v>
      </c>
      <c r="I6151" s="1">
        <v>48.25</v>
      </c>
      <c r="J6151" s="1">
        <v>55</v>
      </c>
      <c r="K6151" s="1" t="s">
        <v>5981</v>
      </c>
      <c r="L6151" s="1" t="s">
        <v>5982</v>
      </c>
      <c r="M6151" s="1">
        <v>1998</v>
      </c>
      <c r="N6151" s="1">
        <v>49.048826636929</v>
      </c>
      <c r="O6151" s="1">
        <v>-66.738304640539894</v>
      </c>
      <c r="Q6151" s="1" t="s">
        <v>5983</v>
      </c>
      <c r="R6151" s="1" t="s">
        <v>22</v>
      </c>
    </row>
    <row r="6152" spans="1:18" x14ac:dyDescent="0.3">
      <c r="A6152" s="1" t="s">
        <v>5978</v>
      </c>
      <c r="B6152" s="1" t="s">
        <v>8398</v>
      </c>
      <c r="C6152" s="1" t="s">
        <v>5979</v>
      </c>
      <c r="D6152" s="1">
        <v>97.5</v>
      </c>
      <c r="E6152" s="1" t="s">
        <v>6046</v>
      </c>
      <c r="F6152" s="1">
        <v>64</v>
      </c>
      <c r="G6152" s="1" t="str">
        <f t="shared" si="231"/>
        <v>64/75</v>
      </c>
      <c r="H6152" s="1">
        <v>750</v>
      </c>
      <c r="I6152" s="1">
        <v>48.25</v>
      </c>
      <c r="J6152" s="1">
        <v>55</v>
      </c>
      <c r="K6152" s="1" t="s">
        <v>5981</v>
      </c>
      <c r="L6152" s="1" t="s">
        <v>5982</v>
      </c>
      <c r="M6152" s="1">
        <v>1998</v>
      </c>
      <c r="N6152" s="1">
        <v>49.048074823759997</v>
      </c>
      <c r="O6152" s="1">
        <v>-66.737140671898402</v>
      </c>
      <c r="Q6152" s="1" t="s">
        <v>5983</v>
      </c>
      <c r="R6152" s="1" t="s">
        <v>22</v>
      </c>
    </row>
    <row r="6153" spans="1:18" x14ac:dyDescent="0.3">
      <c r="A6153" s="1" t="s">
        <v>5978</v>
      </c>
      <c r="B6153" s="1" t="s">
        <v>8398</v>
      </c>
      <c r="C6153" s="1" t="s">
        <v>5979</v>
      </c>
      <c r="D6153" s="1">
        <v>97.5</v>
      </c>
      <c r="E6153" s="1" t="s">
        <v>6047</v>
      </c>
      <c r="F6153" s="1">
        <v>65</v>
      </c>
      <c r="G6153" s="1" t="str">
        <f t="shared" ref="G6153:G6163" si="232">F6153&amp;"/"&amp;75</f>
        <v>65/75</v>
      </c>
      <c r="H6153" s="1">
        <v>750</v>
      </c>
      <c r="I6153" s="1">
        <v>48.25</v>
      </c>
      <c r="J6153" s="1">
        <v>55</v>
      </c>
      <c r="K6153" s="1" t="s">
        <v>5981</v>
      </c>
      <c r="L6153" s="1" t="s">
        <v>5982</v>
      </c>
      <c r="M6153" s="1">
        <v>1998</v>
      </c>
      <c r="N6153" s="1">
        <v>49.055483704546702</v>
      </c>
      <c r="O6153" s="1">
        <v>-66.7679018984159</v>
      </c>
      <c r="Q6153" s="1" t="s">
        <v>5983</v>
      </c>
      <c r="R6153" s="1" t="s">
        <v>22</v>
      </c>
    </row>
    <row r="6154" spans="1:18" x14ac:dyDescent="0.3">
      <c r="A6154" s="1" t="s">
        <v>5978</v>
      </c>
      <c r="B6154" s="1" t="s">
        <v>8398</v>
      </c>
      <c r="C6154" s="1" t="s">
        <v>5979</v>
      </c>
      <c r="D6154" s="1">
        <v>97.5</v>
      </c>
      <c r="E6154" s="1" t="s">
        <v>6048</v>
      </c>
      <c r="F6154" s="1">
        <v>66</v>
      </c>
      <c r="G6154" s="1" t="str">
        <f t="shared" si="232"/>
        <v>66/75</v>
      </c>
      <c r="H6154" s="1">
        <v>750</v>
      </c>
      <c r="I6154" s="1">
        <v>48.25</v>
      </c>
      <c r="J6154" s="1">
        <v>55</v>
      </c>
      <c r="K6154" s="1" t="s">
        <v>5981</v>
      </c>
      <c r="L6154" s="1" t="s">
        <v>5982</v>
      </c>
      <c r="M6154" s="1">
        <v>1998</v>
      </c>
      <c r="N6154" s="1">
        <v>49.059133808639501</v>
      </c>
      <c r="O6154" s="1">
        <v>-66.767559590016205</v>
      </c>
      <c r="Q6154" s="1" t="s">
        <v>5983</v>
      </c>
      <c r="R6154" s="1" t="s">
        <v>22</v>
      </c>
    </row>
    <row r="6155" spans="1:18" x14ac:dyDescent="0.3">
      <c r="A6155" s="1" t="s">
        <v>5978</v>
      </c>
      <c r="B6155" s="1" t="s">
        <v>8398</v>
      </c>
      <c r="C6155" s="1" t="s">
        <v>5979</v>
      </c>
      <c r="D6155" s="1">
        <v>97.5</v>
      </c>
      <c r="E6155" s="1" t="s">
        <v>6049</v>
      </c>
      <c r="F6155" s="1">
        <v>67</v>
      </c>
      <c r="G6155" s="1" t="str">
        <f t="shared" si="232"/>
        <v>67/75</v>
      </c>
      <c r="H6155" s="1">
        <v>750</v>
      </c>
      <c r="I6155" s="1">
        <v>48.25</v>
      </c>
      <c r="J6155" s="1">
        <v>55</v>
      </c>
      <c r="K6155" s="1" t="s">
        <v>5981</v>
      </c>
      <c r="L6155" s="1" t="s">
        <v>5982</v>
      </c>
      <c r="M6155" s="1">
        <v>1998</v>
      </c>
      <c r="N6155" s="1">
        <v>49.060341856071801</v>
      </c>
      <c r="O6155" s="1">
        <v>-66.768134044810594</v>
      </c>
      <c r="Q6155" s="1" t="s">
        <v>5983</v>
      </c>
      <c r="R6155" s="1" t="s">
        <v>22</v>
      </c>
    </row>
    <row r="6156" spans="1:18" x14ac:dyDescent="0.3">
      <c r="A6156" s="1" t="s">
        <v>5978</v>
      </c>
      <c r="B6156" s="1" t="s">
        <v>8398</v>
      </c>
      <c r="C6156" s="1" t="s">
        <v>5979</v>
      </c>
      <c r="D6156" s="1">
        <v>97.5</v>
      </c>
      <c r="E6156" s="1" t="s">
        <v>6050</v>
      </c>
      <c r="F6156" s="1">
        <v>68</v>
      </c>
      <c r="G6156" s="1" t="str">
        <f t="shared" si="232"/>
        <v>68/75</v>
      </c>
      <c r="H6156" s="1">
        <v>750</v>
      </c>
      <c r="I6156" s="1">
        <v>48.25</v>
      </c>
      <c r="J6156" s="1">
        <v>55</v>
      </c>
      <c r="K6156" s="1" t="s">
        <v>5981</v>
      </c>
      <c r="L6156" s="1" t="s">
        <v>5982</v>
      </c>
      <c r="M6156" s="1">
        <v>1998</v>
      </c>
      <c r="N6156" s="1">
        <v>49.051767496382404</v>
      </c>
      <c r="O6156" s="1">
        <v>-66.766125174181894</v>
      </c>
      <c r="Q6156" s="1" t="s">
        <v>5983</v>
      </c>
      <c r="R6156" s="1" t="s">
        <v>22</v>
      </c>
    </row>
    <row r="6157" spans="1:18" x14ac:dyDescent="0.3">
      <c r="A6157" s="1" t="s">
        <v>5978</v>
      </c>
      <c r="B6157" s="1" t="s">
        <v>8398</v>
      </c>
      <c r="C6157" s="1" t="s">
        <v>5979</v>
      </c>
      <c r="D6157" s="1">
        <v>97.5</v>
      </c>
      <c r="E6157" s="1" t="s">
        <v>6051</v>
      </c>
      <c r="F6157" s="1">
        <v>69</v>
      </c>
      <c r="G6157" s="1" t="str">
        <f t="shared" si="232"/>
        <v>69/75</v>
      </c>
      <c r="H6157" s="1">
        <v>750</v>
      </c>
      <c r="I6157" s="1">
        <v>48.25</v>
      </c>
      <c r="J6157" s="1">
        <v>55</v>
      </c>
      <c r="K6157" s="1" t="s">
        <v>5981</v>
      </c>
      <c r="L6157" s="1" t="s">
        <v>5982</v>
      </c>
      <c r="M6157" s="1">
        <v>1998</v>
      </c>
      <c r="N6157" s="1">
        <v>49.056856839755397</v>
      </c>
      <c r="O6157" s="1">
        <v>-66.768040500002897</v>
      </c>
      <c r="Q6157" s="1" t="s">
        <v>5983</v>
      </c>
      <c r="R6157" s="1" t="s">
        <v>22</v>
      </c>
    </row>
    <row r="6158" spans="1:18" x14ac:dyDescent="0.3">
      <c r="A6158" s="1" t="s">
        <v>5978</v>
      </c>
      <c r="B6158" s="1" t="s">
        <v>8398</v>
      </c>
      <c r="C6158" s="1" t="s">
        <v>5979</v>
      </c>
      <c r="D6158" s="1">
        <v>97.5</v>
      </c>
      <c r="E6158" s="1" t="s">
        <v>6052</v>
      </c>
      <c r="F6158" s="1">
        <v>70</v>
      </c>
      <c r="G6158" s="1" t="str">
        <f t="shared" si="232"/>
        <v>70/75</v>
      </c>
      <c r="H6158" s="1">
        <v>750</v>
      </c>
      <c r="I6158" s="1">
        <v>48.25</v>
      </c>
      <c r="J6158" s="1">
        <v>55</v>
      </c>
      <c r="K6158" s="1" t="s">
        <v>5981</v>
      </c>
      <c r="L6158" s="1" t="s">
        <v>5982</v>
      </c>
      <c r="M6158" s="1">
        <v>1998</v>
      </c>
      <c r="N6158" s="1">
        <v>49.058530265407597</v>
      </c>
      <c r="O6158" s="1">
        <v>-66.785079206150101</v>
      </c>
      <c r="Q6158" s="1" t="s">
        <v>5983</v>
      </c>
      <c r="R6158" s="1" t="s">
        <v>22</v>
      </c>
    </row>
    <row r="6159" spans="1:18" x14ac:dyDescent="0.3">
      <c r="A6159" s="1" t="s">
        <v>5978</v>
      </c>
      <c r="B6159" s="1" t="s">
        <v>8398</v>
      </c>
      <c r="C6159" s="1" t="s">
        <v>5979</v>
      </c>
      <c r="D6159" s="1">
        <v>97.5</v>
      </c>
      <c r="E6159" s="1" t="s">
        <v>6053</v>
      </c>
      <c r="F6159" s="1">
        <v>71</v>
      </c>
      <c r="G6159" s="1" t="str">
        <f t="shared" si="232"/>
        <v>71/75</v>
      </c>
      <c r="H6159" s="1">
        <v>750</v>
      </c>
      <c r="I6159" s="1">
        <v>48.25</v>
      </c>
      <c r="J6159" s="1">
        <v>55</v>
      </c>
      <c r="K6159" s="1" t="s">
        <v>5981</v>
      </c>
      <c r="L6159" s="1" t="s">
        <v>5982</v>
      </c>
      <c r="M6159" s="1">
        <v>1998</v>
      </c>
      <c r="N6159" s="1">
        <v>49.060761697062297</v>
      </c>
      <c r="O6159" s="1">
        <v>-66.780016005250104</v>
      </c>
      <c r="Q6159" s="1" t="s">
        <v>5983</v>
      </c>
      <c r="R6159" s="1" t="s">
        <v>22</v>
      </c>
    </row>
    <row r="6160" spans="1:18" x14ac:dyDescent="0.3">
      <c r="A6160" s="1" t="s">
        <v>5978</v>
      </c>
      <c r="B6160" s="1" t="s">
        <v>8398</v>
      </c>
      <c r="C6160" s="1" t="s">
        <v>5979</v>
      </c>
      <c r="D6160" s="1">
        <v>97.5</v>
      </c>
      <c r="E6160" s="1" t="s">
        <v>6054</v>
      </c>
      <c r="F6160" s="1">
        <v>72</v>
      </c>
      <c r="G6160" s="1" t="str">
        <f t="shared" si="232"/>
        <v>72/75</v>
      </c>
      <c r="H6160" s="1">
        <v>750</v>
      </c>
      <c r="I6160" s="1">
        <v>48.25</v>
      </c>
      <c r="J6160" s="1">
        <v>55</v>
      </c>
      <c r="K6160" s="1" t="s">
        <v>5981</v>
      </c>
      <c r="L6160" s="1" t="s">
        <v>5982</v>
      </c>
      <c r="M6160" s="1">
        <v>1998</v>
      </c>
      <c r="N6160" s="1">
        <v>49.055252560504798</v>
      </c>
      <c r="O6160" s="1">
        <v>-66.790043888361396</v>
      </c>
      <c r="Q6160" s="1" t="s">
        <v>5983</v>
      </c>
      <c r="R6160" s="1" t="s">
        <v>22</v>
      </c>
    </row>
    <row r="6161" spans="1:18" x14ac:dyDescent="0.3">
      <c r="A6161" s="1" t="s">
        <v>5978</v>
      </c>
      <c r="B6161" s="1" t="s">
        <v>8398</v>
      </c>
      <c r="C6161" s="1" t="s">
        <v>5979</v>
      </c>
      <c r="D6161" s="1">
        <v>97.5</v>
      </c>
      <c r="E6161" s="1" t="s">
        <v>6055</v>
      </c>
      <c r="F6161" s="1">
        <v>73</v>
      </c>
      <c r="G6161" s="1" t="str">
        <f t="shared" si="232"/>
        <v>73/75</v>
      </c>
      <c r="H6161" s="1">
        <v>750</v>
      </c>
      <c r="I6161" s="1">
        <v>48.25</v>
      </c>
      <c r="J6161" s="1">
        <v>55</v>
      </c>
      <c r="K6161" s="1" t="s">
        <v>5981</v>
      </c>
      <c r="L6161" s="1" t="s">
        <v>5982</v>
      </c>
      <c r="M6161" s="1">
        <v>1998</v>
      </c>
      <c r="N6161" s="1">
        <v>49.056116006046302</v>
      </c>
      <c r="O6161" s="1">
        <v>-66.791568599891903</v>
      </c>
      <c r="Q6161" s="1" t="s">
        <v>5983</v>
      </c>
      <c r="R6161" s="1" t="s">
        <v>22</v>
      </c>
    </row>
    <row r="6162" spans="1:18" x14ac:dyDescent="0.3">
      <c r="A6162" s="1" t="s">
        <v>5978</v>
      </c>
      <c r="B6162" s="1" t="s">
        <v>8398</v>
      </c>
      <c r="C6162" s="1" t="s">
        <v>5979</v>
      </c>
      <c r="D6162" s="1">
        <v>97.5</v>
      </c>
      <c r="E6162" s="1" t="s">
        <v>6056</v>
      </c>
      <c r="F6162" s="1">
        <v>74</v>
      </c>
      <c r="G6162" s="1" t="str">
        <f t="shared" si="232"/>
        <v>74/75</v>
      </c>
      <c r="H6162" s="1">
        <v>750</v>
      </c>
      <c r="I6162" s="1">
        <v>48.25</v>
      </c>
      <c r="J6162" s="1">
        <v>55</v>
      </c>
      <c r="K6162" s="1" t="s">
        <v>5981</v>
      </c>
      <c r="L6162" s="1" t="s">
        <v>5982</v>
      </c>
      <c r="M6162" s="1">
        <v>1998</v>
      </c>
      <c r="N6162" s="1">
        <v>49.057629765071397</v>
      </c>
      <c r="O6162" s="1">
        <v>-66.787875130887301</v>
      </c>
      <c r="Q6162" s="1" t="s">
        <v>5983</v>
      </c>
      <c r="R6162" s="1" t="s">
        <v>22</v>
      </c>
    </row>
    <row r="6163" spans="1:18" x14ac:dyDescent="0.3">
      <c r="A6163" s="1" t="s">
        <v>5978</v>
      </c>
      <c r="B6163" s="1" t="s">
        <v>8398</v>
      </c>
      <c r="C6163" s="1" t="s">
        <v>5979</v>
      </c>
      <c r="D6163" s="1">
        <v>97.5</v>
      </c>
      <c r="E6163" s="1" t="s">
        <v>6057</v>
      </c>
      <c r="F6163" s="1">
        <v>75</v>
      </c>
      <c r="G6163" s="1" t="str">
        <f t="shared" si="232"/>
        <v>75/75</v>
      </c>
      <c r="H6163" s="1">
        <v>0</v>
      </c>
      <c r="I6163" s="1">
        <v>48.25</v>
      </c>
      <c r="J6163" s="1">
        <v>55</v>
      </c>
      <c r="K6163" s="1" t="s">
        <v>5981</v>
      </c>
      <c r="L6163" s="1" t="s">
        <v>5982</v>
      </c>
      <c r="M6163" s="1">
        <v>1998</v>
      </c>
      <c r="N6163" s="1">
        <v>49.0529192280841</v>
      </c>
      <c r="O6163" s="1">
        <v>-66.768408229961693</v>
      </c>
      <c r="P6163" s="1" t="s">
        <v>6058</v>
      </c>
      <c r="Q6163" s="1" t="s">
        <v>8373</v>
      </c>
      <c r="R6163" s="1" t="s">
        <v>1013</v>
      </c>
    </row>
    <row r="6164" spans="1:18" x14ac:dyDescent="0.3">
      <c r="A6164" s="1" t="s">
        <v>5978</v>
      </c>
      <c r="B6164" s="1" t="s">
        <v>8398</v>
      </c>
      <c r="C6164" s="1" t="s">
        <v>6059</v>
      </c>
      <c r="D6164" s="1">
        <v>97.5</v>
      </c>
      <c r="E6164" s="1" t="s">
        <v>6060</v>
      </c>
      <c r="F6164" s="1">
        <v>1</v>
      </c>
      <c r="G6164" s="1" t="str">
        <f t="shared" ref="G6164:G6195" si="233">F6164&amp;"/"&amp;57</f>
        <v>1/57</v>
      </c>
      <c r="H6164" s="1">
        <v>750</v>
      </c>
      <c r="I6164" s="1">
        <v>48.25</v>
      </c>
      <c r="J6164" s="1">
        <v>55</v>
      </c>
      <c r="K6164" s="1" t="s">
        <v>5981</v>
      </c>
      <c r="L6164" s="1" t="s">
        <v>5982</v>
      </c>
      <c r="M6164" s="1">
        <v>1999</v>
      </c>
      <c r="N6164" s="1">
        <v>48.8057653844225</v>
      </c>
      <c r="O6164" s="1">
        <v>-67.549707112992706</v>
      </c>
      <c r="Q6164" s="1" t="s">
        <v>5983</v>
      </c>
      <c r="R6164" s="1" t="s">
        <v>22</v>
      </c>
    </row>
    <row r="6165" spans="1:18" x14ac:dyDescent="0.3">
      <c r="A6165" s="1" t="s">
        <v>5978</v>
      </c>
      <c r="B6165" s="1" t="s">
        <v>8398</v>
      </c>
      <c r="C6165" s="1" t="s">
        <v>6059</v>
      </c>
      <c r="D6165" s="1">
        <v>97.5</v>
      </c>
      <c r="E6165" s="1" t="s">
        <v>6061</v>
      </c>
      <c r="F6165" s="1">
        <v>2</v>
      </c>
      <c r="G6165" s="1" t="str">
        <f t="shared" si="233"/>
        <v>2/57</v>
      </c>
      <c r="H6165" s="1">
        <v>750</v>
      </c>
      <c r="I6165" s="1">
        <v>48.25</v>
      </c>
      <c r="J6165" s="1">
        <v>55</v>
      </c>
      <c r="K6165" s="1" t="s">
        <v>5981</v>
      </c>
      <c r="L6165" s="1" t="s">
        <v>5982</v>
      </c>
      <c r="M6165" s="1">
        <v>1999</v>
      </c>
      <c r="N6165" s="1">
        <v>48.805129255174698</v>
      </c>
      <c r="O6165" s="1">
        <v>-67.552252511351995</v>
      </c>
      <c r="Q6165" s="1" t="s">
        <v>5983</v>
      </c>
      <c r="R6165" s="1" t="s">
        <v>22</v>
      </c>
    </row>
    <row r="6166" spans="1:18" x14ac:dyDescent="0.3">
      <c r="A6166" s="1" t="s">
        <v>5978</v>
      </c>
      <c r="B6166" s="1" t="s">
        <v>8398</v>
      </c>
      <c r="C6166" s="1" t="s">
        <v>6059</v>
      </c>
      <c r="D6166" s="1">
        <v>97.5</v>
      </c>
      <c r="E6166" s="1" t="s">
        <v>6062</v>
      </c>
      <c r="F6166" s="1">
        <v>3</v>
      </c>
      <c r="G6166" s="1" t="str">
        <f t="shared" si="233"/>
        <v>3/57</v>
      </c>
      <c r="H6166" s="1">
        <v>750</v>
      </c>
      <c r="I6166" s="1">
        <v>48.25</v>
      </c>
      <c r="J6166" s="1">
        <v>55</v>
      </c>
      <c r="K6166" s="1" t="s">
        <v>5981</v>
      </c>
      <c r="L6166" s="1" t="s">
        <v>5982</v>
      </c>
      <c r="M6166" s="1">
        <v>1999</v>
      </c>
      <c r="N6166" s="1">
        <v>48.804392310515603</v>
      </c>
      <c r="O6166" s="1">
        <v>-67.555110668925195</v>
      </c>
      <c r="Q6166" s="1" t="s">
        <v>5983</v>
      </c>
      <c r="R6166" s="1" t="s">
        <v>22</v>
      </c>
    </row>
    <row r="6167" spans="1:18" x14ac:dyDescent="0.3">
      <c r="A6167" s="1" t="s">
        <v>5978</v>
      </c>
      <c r="B6167" s="1" t="s">
        <v>8398</v>
      </c>
      <c r="C6167" s="1" t="s">
        <v>6059</v>
      </c>
      <c r="D6167" s="1">
        <v>97.5</v>
      </c>
      <c r="E6167" s="1" t="s">
        <v>6063</v>
      </c>
      <c r="F6167" s="1">
        <v>4</v>
      </c>
      <c r="G6167" s="1" t="str">
        <f t="shared" si="233"/>
        <v>4/57</v>
      </c>
      <c r="H6167" s="1">
        <v>750</v>
      </c>
      <c r="I6167" s="1">
        <v>48.25</v>
      </c>
      <c r="J6167" s="1">
        <v>55</v>
      </c>
      <c r="K6167" s="1" t="s">
        <v>5981</v>
      </c>
      <c r="L6167" s="1" t="s">
        <v>5982</v>
      </c>
      <c r="M6167" s="1">
        <v>1999</v>
      </c>
      <c r="N6167" s="1">
        <v>48.803441681184403</v>
      </c>
      <c r="O6167" s="1">
        <v>-67.558856164085</v>
      </c>
      <c r="Q6167" s="1" t="s">
        <v>5983</v>
      </c>
      <c r="R6167" s="1" t="s">
        <v>22</v>
      </c>
    </row>
    <row r="6168" spans="1:18" x14ac:dyDescent="0.3">
      <c r="A6168" s="1" t="s">
        <v>5978</v>
      </c>
      <c r="B6168" s="1" t="s">
        <v>8398</v>
      </c>
      <c r="C6168" s="1" t="s">
        <v>6059</v>
      </c>
      <c r="D6168" s="1">
        <v>97.5</v>
      </c>
      <c r="E6168" s="1" t="s">
        <v>6064</v>
      </c>
      <c r="F6168" s="1">
        <v>5</v>
      </c>
      <c r="G6168" s="1" t="str">
        <f t="shared" si="233"/>
        <v>5/57</v>
      </c>
      <c r="H6168" s="1">
        <v>750</v>
      </c>
      <c r="I6168" s="1">
        <v>48.25</v>
      </c>
      <c r="J6168" s="1">
        <v>55</v>
      </c>
      <c r="K6168" s="1" t="s">
        <v>5981</v>
      </c>
      <c r="L6168" s="1" t="s">
        <v>5982</v>
      </c>
      <c r="M6168" s="1">
        <v>1999</v>
      </c>
      <c r="N6168" s="1">
        <v>48.789664050703998</v>
      </c>
      <c r="O6168" s="1">
        <v>-67.561772896703999</v>
      </c>
      <c r="Q6168" s="1" t="s">
        <v>5983</v>
      </c>
      <c r="R6168" s="1" t="s">
        <v>22</v>
      </c>
    </row>
    <row r="6169" spans="1:18" x14ac:dyDescent="0.3">
      <c r="A6169" s="1" t="s">
        <v>5978</v>
      </c>
      <c r="B6169" s="1" t="s">
        <v>8398</v>
      </c>
      <c r="C6169" s="1" t="s">
        <v>6059</v>
      </c>
      <c r="D6169" s="1">
        <v>97.5</v>
      </c>
      <c r="E6169" s="1" t="s">
        <v>6065</v>
      </c>
      <c r="F6169" s="1">
        <v>6</v>
      </c>
      <c r="G6169" s="1" t="str">
        <f t="shared" si="233"/>
        <v>6/57</v>
      </c>
      <c r="H6169" s="1">
        <v>750</v>
      </c>
      <c r="I6169" s="1">
        <v>48.25</v>
      </c>
      <c r="J6169" s="1">
        <v>55</v>
      </c>
      <c r="K6169" s="1" t="s">
        <v>5981</v>
      </c>
      <c r="L6169" s="1" t="s">
        <v>5982</v>
      </c>
      <c r="M6169" s="1">
        <v>1999</v>
      </c>
      <c r="N6169" s="1">
        <v>48.788648314955999</v>
      </c>
      <c r="O6169" s="1">
        <v>-67.5592362042091</v>
      </c>
      <c r="Q6169" s="1" t="s">
        <v>5983</v>
      </c>
      <c r="R6169" s="1" t="s">
        <v>22</v>
      </c>
    </row>
    <row r="6170" spans="1:18" x14ac:dyDescent="0.3">
      <c r="A6170" s="1" t="s">
        <v>5978</v>
      </c>
      <c r="B6170" s="1" t="s">
        <v>8398</v>
      </c>
      <c r="C6170" s="1" t="s">
        <v>6059</v>
      </c>
      <c r="D6170" s="1">
        <v>97.5</v>
      </c>
      <c r="E6170" s="1" t="s">
        <v>6066</v>
      </c>
      <c r="F6170" s="1">
        <v>7</v>
      </c>
      <c r="G6170" s="1" t="str">
        <f t="shared" si="233"/>
        <v>7/57</v>
      </c>
      <c r="H6170" s="1">
        <v>750</v>
      </c>
      <c r="I6170" s="1">
        <v>48.25</v>
      </c>
      <c r="J6170" s="1">
        <v>55</v>
      </c>
      <c r="K6170" s="1" t="s">
        <v>5981</v>
      </c>
      <c r="L6170" s="1" t="s">
        <v>5982</v>
      </c>
      <c r="M6170" s="1">
        <v>1999</v>
      </c>
      <c r="N6170" s="1">
        <v>48.787820122351903</v>
      </c>
      <c r="O6170" s="1">
        <v>-67.557310090225599</v>
      </c>
      <c r="Q6170" s="1" t="s">
        <v>5983</v>
      </c>
      <c r="R6170" s="1" t="s">
        <v>22</v>
      </c>
    </row>
    <row r="6171" spans="1:18" x14ac:dyDescent="0.3">
      <c r="A6171" s="1" t="s">
        <v>5978</v>
      </c>
      <c r="B6171" s="1" t="s">
        <v>8398</v>
      </c>
      <c r="C6171" s="1" t="s">
        <v>6059</v>
      </c>
      <c r="D6171" s="1">
        <v>97.5</v>
      </c>
      <c r="E6171" s="1" t="s">
        <v>6067</v>
      </c>
      <c r="F6171" s="1">
        <v>8</v>
      </c>
      <c r="G6171" s="1" t="str">
        <f t="shared" si="233"/>
        <v>8/57</v>
      </c>
      <c r="H6171" s="1">
        <v>750</v>
      </c>
      <c r="I6171" s="1">
        <v>48.25</v>
      </c>
      <c r="J6171" s="1">
        <v>55</v>
      </c>
      <c r="K6171" s="1" t="s">
        <v>5981</v>
      </c>
      <c r="L6171" s="1" t="s">
        <v>5982</v>
      </c>
      <c r="M6171" s="1">
        <v>1999</v>
      </c>
      <c r="N6171" s="1">
        <v>48.785775656207797</v>
      </c>
      <c r="O6171" s="1">
        <v>-67.566791697109807</v>
      </c>
      <c r="Q6171" s="1" t="s">
        <v>5983</v>
      </c>
      <c r="R6171" s="1" t="s">
        <v>22</v>
      </c>
    </row>
    <row r="6172" spans="1:18" x14ac:dyDescent="0.3">
      <c r="A6172" s="1" t="s">
        <v>5978</v>
      </c>
      <c r="B6172" s="1" t="s">
        <v>8398</v>
      </c>
      <c r="C6172" s="1" t="s">
        <v>6059</v>
      </c>
      <c r="D6172" s="1">
        <v>97.5</v>
      </c>
      <c r="E6172" s="1" t="s">
        <v>6068</v>
      </c>
      <c r="F6172" s="1">
        <v>9</v>
      </c>
      <c r="G6172" s="1" t="str">
        <f t="shared" si="233"/>
        <v>9/57</v>
      </c>
      <c r="H6172" s="1">
        <v>750</v>
      </c>
      <c r="I6172" s="1">
        <v>48.25</v>
      </c>
      <c r="J6172" s="1">
        <v>55</v>
      </c>
      <c r="K6172" s="1" t="s">
        <v>5981</v>
      </c>
      <c r="L6172" s="1" t="s">
        <v>5982</v>
      </c>
      <c r="M6172" s="1">
        <v>1999</v>
      </c>
      <c r="N6172" s="1">
        <v>48.784912447612598</v>
      </c>
      <c r="O6172" s="1">
        <v>-67.568157364994804</v>
      </c>
      <c r="Q6172" s="1" t="s">
        <v>5983</v>
      </c>
      <c r="R6172" s="1" t="s">
        <v>22</v>
      </c>
    </row>
    <row r="6173" spans="1:18" x14ac:dyDescent="0.3">
      <c r="A6173" s="1" t="s">
        <v>5978</v>
      </c>
      <c r="B6173" s="1" t="s">
        <v>8398</v>
      </c>
      <c r="C6173" s="1" t="s">
        <v>6059</v>
      </c>
      <c r="D6173" s="1">
        <v>97.5</v>
      </c>
      <c r="E6173" s="1" t="s">
        <v>6069</v>
      </c>
      <c r="F6173" s="1">
        <v>10</v>
      </c>
      <c r="G6173" s="1" t="str">
        <f t="shared" si="233"/>
        <v>10/57</v>
      </c>
      <c r="H6173" s="1">
        <v>750</v>
      </c>
      <c r="I6173" s="1">
        <v>48.25</v>
      </c>
      <c r="J6173" s="1">
        <v>55</v>
      </c>
      <c r="K6173" s="1" t="s">
        <v>5981</v>
      </c>
      <c r="L6173" s="1" t="s">
        <v>5982</v>
      </c>
      <c r="M6173" s="1">
        <v>1999</v>
      </c>
      <c r="N6173" s="1">
        <v>48.774064433311501</v>
      </c>
      <c r="O6173" s="1">
        <v>-67.561809666663805</v>
      </c>
      <c r="Q6173" s="1" t="s">
        <v>5983</v>
      </c>
      <c r="R6173" s="1" t="s">
        <v>22</v>
      </c>
    </row>
    <row r="6174" spans="1:18" x14ac:dyDescent="0.3">
      <c r="A6174" s="1" t="s">
        <v>5978</v>
      </c>
      <c r="B6174" s="1" t="s">
        <v>8398</v>
      </c>
      <c r="C6174" s="1" t="s">
        <v>6059</v>
      </c>
      <c r="D6174" s="1">
        <v>97.5</v>
      </c>
      <c r="E6174" s="1" t="s">
        <v>6070</v>
      </c>
      <c r="F6174" s="1">
        <v>11</v>
      </c>
      <c r="G6174" s="1" t="str">
        <f t="shared" si="233"/>
        <v>11/57</v>
      </c>
      <c r="H6174" s="1">
        <v>750</v>
      </c>
      <c r="I6174" s="1">
        <v>48.25</v>
      </c>
      <c r="J6174" s="1">
        <v>55</v>
      </c>
      <c r="K6174" s="1" t="s">
        <v>5981</v>
      </c>
      <c r="L6174" s="1" t="s">
        <v>5982</v>
      </c>
      <c r="M6174" s="1">
        <v>1999</v>
      </c>
      <c r="N6174" s="1">
        <v>48.772863333157503</v>
      </c>
      <c r="O6174" s="1">
        <v>-67.562727119761007</v>
      </c>
      <c r="Q6174" s="1" t="s">
        <v>5983</v>
      </c>
      <c r="R6174" s="1" t="s">
        <v>22</v>
      </c>
    </row>
    <row r="6175" spans="1:18" x14ac:dyDescent="0.3">
      <c r="A6175" s="1" t="s">
        <v>5978</v>
      </c>
      <c r="B6175" s="1" t="s">
        <v>8398</v>
      </c>
      <c r="C6175" s="1" t="s">
        <v>6059</v>
      </c>
      <c r="D6175" s="1">
        <v>97.5</v>
      </c>
      <c r="E6175" s="1" t="s">
        <v>6071</v>
      </c>
      <c r="F6175" s="1">
        <v>12</v>
      </c>
      <c r="G6175" s="1" t="str">
        <f t="shared" si="233"/>
        <v>12/57</v>
      </c>
      <c r="H6175" s="1">
        <v>750</v>
      </c>
      <c r="I6175" s="1">
        <v>48.25</v>
      </c>
      <c r="J6175" s="1">
        <v>55</v>
      </c>
      <c r="K6175" s="1" t="s">
        <v>5981</v>
      </c>
      <c r="L6175" s="1" t="s">
        <v>5982</v>
      </c>
      <c r="M6175" s="1">
        <v>1999</v>
      </c>
      <c r="N6175" s="1">
        <v>48.771484845494101</v>
      </c>
      <c r="O6175" s="1">
        <v>-67.5625136003314</v>
      </c>
      <c r="Q6175" s="1" t="s">
        <v>5983</v>
      </c>
      <c r="R6175" s="1" t="s">
        <v>22</v>
      </c>
    </row>
    <row r="6176" spans="1:18" x14ac:dyDescent="0.3">
      <c r="A6176" s="1" t="s">
        <v>5978</v>
      </c>
      <c r="B6176" s="1" t="s">
        <v>8398</v>
      </c>
      <c r="C6176" s="1" t="s">
        <v>6059</v>
      </c>
      <c r="D6176" s="1">
        <v>97.5</v>
      </c>
      <c r="E6176" s="1" t="s">
        <v>6072</v>
      </c>
      <c r="F6176" s="1">
        <v>13</v>
      </c>
      <c r="G6176" s="1" t="str">
        <f t="shared" si="233"/>
        <v>13/57</v>
      </c>
      <c r="H6176" s="1">
        <v>750</v>
      </c>
      <c r="I6176" s="1">
        <v>48.25</v>
      </c>
      <c r="J6176" s="1">
        <v>55</v>
      </c>
      <c r="K6176" s="1" t="s">
        <v>5981</v>
      </c>
      <c r="L6176" s="1" t="s">
        <v>5982</v>
      </c>
      <c r="M6176" s="1">
        <v>1999</v>
      </c>
      <c r="N6176" s="1">
        <v>48.773248765764897</v>
      </c>
      <c r="O6176" s="1">
        <v>-67.568078766323197</v>
      </c>
      <c r="Q6176" s="1" t="s">
        <v>5983</v>
      </c>
      <c r="R6176" s="1" t="s">
        <v>22</v>
      </c>
    </row>
    <row r="6177" spans="1:18" x14ac:dyDescent="0.3">
      <c r="A6177" s="1" t="s">
        <v>5978</v>
      </c>
      <c r="B6177" s="1" t="s">
        <v>8398</v>
      </c>
      <c r="C6177" s="1" t="s">
        <v>6059</v>
      </c>
      <c r="D6177" s="1">
        <v>97.5</v>
      </c>
      <c r="E6177" s="1" t="s">
        <v>6073</v>
      </c>
      <c r="F6177" s="1">
        <v>14</v>
      </c>
      <c r="G6177" s="1" t="str">
        <f t="shared" si="233"/>
        <v>14/57</v>
      </c>
      <c r="H6177" s="1">
        <v>750</v>
      </c>
      <c r="I6177" s="1">
        <v>48.25</v>
      </c>
      <c r="J6177" s="1">
        <v>55</v>
      </c>
      <c r="K6177" s="1" t="s">
        <v>5981</v>
      </c>
      <c r="L6177" s="1" t="s">
        <v>5982</v>
      </c>
      <c r="M6177" s="1">
        <v>1999</v>
      </c>
      <c r="N6177" s="1">
        <v>48.772354838197799</v>
      </c>
      <c r="O6177" s="1">
        <v>-67.566534768897995</v>
      </c>
      <c r="Q6177" s="1" t="s">
        <v>5983</v>
      </c>
      <c r="R6177" s="1" t="s">
        <v>22</v>
      </c>
    </row>
    <row r="6178" spans="1:18" x14ac:dyDescent="0.3">
      <c r="A6178" s="1" t="s">
        <v>5978</v>
      </c>
      <c r="B6178" s="1" t="s">
        <v>8398</v>
      </c>
      <c r="C6178" s="1" t="s">
        <v>6059</v>
      </c>
      <c r="D6178" s="1">
        <v>97.5</v>
      </c>
      <c r="E6178" s="1" t="s">
        <v>6074</v>
      </c>
      <c r="F6178" s="1">
        <v>15</v>
      </c>
      <c r="G6178" s="1" t="str">
        <f t="shared" si="233"/>
        <v>15/57</v>
      </c>
      <c r="H6178" s="1">
        <v>750</v>
      </c>
      <c r="I6178" s="1">
        <v>48.25</v>
      </c>
      <c r="J6178" s="1">
        <v>55</v>
      </c>
      <c r="K6178" s="1" t="s">
        <v>5981</v>
      </c>
      <c r="L6178" s="1" t="s">
        <v>5982</v>
      </c>
      <c r="M6178" s="1">
        <v>1999</v>
      </c>
      <c r="N6178" s="1">
        <v>48.771001635632999</v>
      </c>
      <c r="O6178" s="1">
        <v>-67.564710463572496</v>
      </c>
      <c r="Q6178" s="1" t="s">
        <v>5983</v>
      </c>
      <c r="R6178" s="1" t="s">
        <v>22</v>
      </c>
    </row>
    <row r="6179" spans="1:18" x14ac:dyDescent="0.3">
      <c r="A6179" s="1" t="s">
        <v>5978</v>
      </c>
      <c r="B6179" s="1" t="s">
        <v>8398</v>
      </c>
      <c r="C6179" s="1" t="s">
        <v>6059</v>
      </c>
      <c r="D6179" s="1">
        <v>97.5</v>
      </c>
      <c r="E6179" s="1" t="s">
        <v>6075</v>
      </c>
      <c r="F6179" s="1">
        <v>16</v>
      </c>
      <c r="G6179" s="1" t="str">
        <f t="shared" si="233"/>
        <v>16/57</v>
      </c>
      <c r="H6179" s="1">
        <v>750</v>
      </c>
      <c r="I6179" s="1">
        <v>48.25</v>
      </c>
      <c r="J6179" s="1">
        <v>55</v>
      </c>
      <c r="K6179" s="1" t="s">
        <v>5981</v>
      </c>
      <c r="L6179" s="1" t="s">
        <v>5982</v>
      </c>
      <c r="M6179" s="1">
        <v>1999</v>
      </c>
      <c r="N6179" s="1">
        <v>48.768919508808899</v>
      </c>
      <c r="O6179" s="1">
        <v>-67.568133665634903</v>
      </c>
      <c r="Q6179" s="1" t="s">
        <v>5983</v>
      </c>
      <c r="R6179" s="1" t="s">
        <v>22</v>
      </c>
    </row>
    <row r="6180" spans="1:18" x14ac:dyDescent="0.3">
      <c r="A6180" s="1" t="s">
        <v>5978</v>
      </c>
      <c r="B6180" s="1" t="s">
        <v>8398</v>
      </c>
      <c r="C6180" s="1" t="s">
        <v>6059</v>
      </c>
      <c r="D6180" s="1">
        <v>97.5</v>
      </c>
      <c r="E6180" s="1" t="s">
        <v>6076</v>
      </c>
      <c r="F6180" s="1">
        <v>17</v>
      </c>
      <c r="G6180" s="1" t="str">
        <f t="shared" si="233"/>
        <v>17/57</v>
      </c>
      <c r="H6180" s="1">
        <v>750</v>
      </c>
      <c r="I6180" s="1">
        <v>48.25</v>
      </c>
      <c r="J6180" s="1">
        <v>55</v>
      </c>
      <c r="K6180" s="1" t="s">
        <v>5981</v>
      </c>
      <c r="L6180" s="1" t="s">
        <v>5982</v>
      </c>
      <c r="M6180" s="1">
        <v>1999</v>
      </c>
      <c r="N6180" s="1">
        <v>48.770356936950499</v>
      </c>
      <c r="O6180" s="1">
        <v>-67.569635463434395</v>
      </c>
      <c r="Q6180" s="1" t="s">
        <v>5983</v>
      </c>
      <c r="R6180" s="1" t="s">
        <v>22</v>
      </c>
    </row>
    <row r="6181" spans="1:18" x14ac:dyDescent="0.3">
      <c r="A6181" s="1" t="s">
        <v>5978</v>
      </c>
      <c r="B6181" s="1" t="s">
        <v>8398</v>
      </c>
      <c r="C6181" s="1" t="s">
        <v>6059</v>
      </c>
      <c r="D6181" s="1">
        <v>97.5</v>
      </c>
      <c r="E6181" s="1" t="s">
        <v>6077</v>
      </c>
      <c r="F6181" s="1">
        <v>18</v>
      </c>
      <c r="G6181" s="1" t="str">
        <f t="shared" si="233"/>
        <v>18/57</v>
      </c>
      <c r="H6181" s="1">
        <v>750</v>
      </c>
      <c r="I6181" s="1">
        <v>48.25</v>
      </c>
      <c r="J6181" s="1">
        <v>55</v>
      </c>
      <c r="K6181" s="1" t="s">
        <v>5981</v>
      </c>
      <c r="L6181" s="1" t="s">
        <v>5982</v>
      </c>
      <c r="M6181" s="1">
        <v>1999</v>
      </c>
      <c r="N6181" s="1">
        <v>48.771434444389101</v>
      </c>
      <c r="O6181" s="1">
        <v>-67.570772905069802</v>
      </c>
      <c r="Q6181" s="1" t="s">
        <v>5983</v>
      </c>
      <c r="R6181" s="1" t="s">
        <v>22</v>
      </c>
    </row>
    <row r="6182" spans="1:18" x14ac:dyDescent="0.3">
      <c r="A6182" s="1" t="s">
        <v>5978</v>
      </c>
      <c r="B6182" s="1" t="s">
        <v>8398</v>
      </c>
      <c r="C6182" s="1" t="s">
        <v>6059</v>
      </c>
      <c r="D6182" s="1">
        <v>97.5</v>
      </c>
      <c r="E6182" s="1" t="s">
        <v>6078</v>
      </c>
      <c r="F6182" s="1">
        <v>19</v>
      </c>
      <c r="G6182" s="1" t="str">
        <f t="shared" si="233"/>
        <v>19/57</v>
      </c>
      <c r="H6182" s="1">
        <v>750</v>
      </c>
      <c r="I6182" s="1">
        <v>48.25</v>
      </c>
      <c r="J6182" s="1">
        <v>55</v>
      </c>
      <c r="K6182" s="1" t="s">
        <v>5981</v>
      </c>
      <c r="L6182" s="1" t="s">
        <v>5982</v>
      </c>
      <c r="M6182" s="1">
        <v>1999</v>
      </c>
      <c r="N6182" s="1">
        <v>48.770007430962302</v>
      </c>
      <c r="O6182" s="1">
        <v>-67.573685337212893</v>
      </c>
      <c r="Q6182" s="1" t="s">
        <v>5983</v>
      </c>
      <c r="R6182" s="1" t="s">
        <v>22</v>
      </c>
    </row>
    <row r="6183" spans="1:18" x14ac:dyDescent="0.3">
      <c r="A6183" s="1" t="s">
        <v>5978</v>
      </c>
      <c r="B6183" s="1" t="s">
        <v>8398</v>
      </c>
      <c r="C6183" s="1" t="s">
        <v>6059</v>
      </c>
      <c r="D6183" s="1">
        <v>97.5</v>
      </c>
      <c r="E6183" s="1" t="s">
        <v>6079</v>
      </c>
      <c r="F6183" s="1">
        <v>20</v>
      </c>
      <c r="G6183" s="1" t="str">
        <f t="shared" si="233"/>
        <v>20/57</v>
      </c>
      <c r="H6183" s="1">
        <v>750</v>
      </c>
      <c r="I6183" s="1">
        <v>48.25</v>
      </c>
      <c r="J6183" s="1">
        <v>55</v>
      </c>
      <c r="K6183" s="1" t="s">
        <v>5981</v>
      </c>
      <c r="L6183" s="1" t="s">
        <v>5982</v>
      </c>
      <c r="M6183" s="1">
        <v>1999</v>
      </c>
      <c r="N6183" s="1">
        <v>48.769141648875902</v>
      </c>
      <c r="O6183" s="1">
        <v>-67.572014206404702</v>
      </c>
      <c r="Q6183" s="1" t="s">
        <v>5983</v>
      </c>
      <c r="R6183" s="1" t="s">
        <v>22</v>
      </c>
    </row>
    <row r="6184" spans="1:18" x14ac:dyDescent="0.3">
      <c r="A6184" s="1" t="s">
        <v>5978</v>
      </c>
      <c r="B6184" s="1" t="s">
        <v>8398</v>
      </c>
      <c r="C6184" s="1" t="s">
        <v>6059</v>
      </c>
      <c r="D6184" s="1">
        <v>97.5</v>
      </c>
      <c r="E6184" s="1" t="s">
        <v>6080</v>
      </c>
      <c r="F6184" s="1">
        <v>21</v>
      </c>
      <c r="G6184" s="1" t="str">
        <f t="shared" si="233"/>
        <v>21/57</v>
      </c>
      <c r="H6184" s="1">
        <v>750</v>
      </c>
      <c r="I6184" s="1">
        <v>48.25</v>
      </c>
      <c r="J6184" s="1">
        <v>55</v>
      </c>
      <c r="K6184" s="1" t="s">
        <v>5981</v>
      </c>
      <c r="L6184" s="1" t="s">
        <v>5982</v>
      </c>
      <c r="M6184" s="1">
        <v>1999</v>
      </c>
      <c r="N6184" s="1">
        <v>48.767896515187701</v>
      </c>
      <c r="O6184" s="1">
        <v>-67.571259377035403</v>
      </c>
      <c r="Q6184" s="1" t="s">
        <v>5983</v>
      </c>
      <c r="R6184" s="1" t="s">
        <v>22</v>
      </c>
    </row>
    <row r="6185" spans="1:18" x14ac:dyDescent="0.3">
      <c r="A6185" s="1" t="s">
        <v>5978</v>
      </c>
      <c r="B6185" s="1" t="s">
        <v>8398</v>
      </c>
      <c r="C6185" s="1" t="s">
        <v>6059</v>
      </c>
      <c r="D6185" s="1">
        <v>97.5</v>
      </c>
      <c r="E6185" s="1" t="s">
        <v>6081</v>
      </c>
      <c r="F6185" s="1">
        <v>22</v>
      </c>
      <c r="G6185" s="1" t="str">
        <f t="shared" si="233"/>
        <v>22/57</v>
      </c>
      <c r="H6185" s="1">
        <v>750</v>
      </c>
      <c r="I6185" s="1">
        <v>48.25</v>
      </c>
      <c r="J6185" s="1">
        <v>55</v>
      </c>
      <c r="K6185" s="1" t="s">
        <v>5981</v>
      </c>
      <c r="L6185" s="1" t="s">
        <v>5982</v>
      </c>
      <c r="M6185" s="1">
        <v>1999</v>
      </c>
      <c r="N6185" s="1">
        <v>48.766600340949303</v>
      </c>
      <c r="O6185" s="1">
        <v>-67.570493316737497</v>
      </c>
      <c r="Q6185" s="1" t="s">
        <v>5983</v>
      </c>
      <c r="R6185" s="1" t="s">
        <v>22</v>
      </c>
    </row>
    <row r="6186" spans="1:18" x14ac:dyDescent="0.3">
      <c r="A6186" s="1" t="s">
        <v>5978</v>
      </c>
      <c r="B6186" s="1" t="s">
        <v>8398</v>
      </c>
      <c r="C6186" s="1" t="s">
        <v>6059</v>
      </c>
      <c r="D6186" s="1">
        <v>97.5</v>
      </c>
      <c r="E6186" s="1" t="s">
        <v>6082</v>
      </c>
      <c r="F6186" s="1">
        <v>23</v>
      </c>
      <c r="G6186" s="1" t="str">
        <f t="shared" si="233"/>
        <v>23/57</v>
      </c>
      <c r="H6186" s="1">
        <v>750</v>
      </c>
      <c r="I6186" s="1">
        <v>48.25</v>
      </c>
      <c r="J6186" s="1">
        <v>55</v>
      </c>
      <c r="K6186" s="1" t="s">
        <v>5981</v>
      </c>
      <c r="L6186" s="1" t="s">
        <v>5982</v>
      </c>
      <c r="M6186" s="1">
        <v>1999</v>
      </c>
      <c r="N6186" s="1">
        <v>48.765470199495901</v>
      </c>
      <c r="O6186" s="1">
        <v>-67.571504037484104</v>
      </c>
      <c r="Q6186" s="1" t="s">
        <v>5983</v>
      </c>
      <c r="R6186" s="1" t="s">
        <v>22</v>
      </c>
    </row>
    <row r="6187" spans="1:18" x14ac:dyDescent="0.3">
      <c r="A6187" s="1" t="s">
        <v>5978</v>
      </c>
      <c r="B6187" s="1" t="s">
        <v>8398</v>
      </c>
      <c r="C6187" s="1" t="s">
        <v>6059</v>
      </c>
      <c r="D6187" s="1">
        <v>97.5</v>
      </c>
      <c r="E6187" s="1" t="s">
        <v>6083</v>
      </c>
      <c r="F6187" s="1">
        <v>24</v>
      </c>
      <c r="G6187" s="1" t="str">
        <f t="shared" si="233"/>
        <v>24/57</v>
      </c>
      <c r="H6187" s="1">
        <v>750</v>
      </c>
      <c r="I6187" s="1">
        <v>48.25</v>
      </c>
      <c r="J6187" s="1">
        <v>55</v>
      </c>
      <c r="K6187" s="1" t="s">
        <v>5981</v>
      </c>
      <c r="L6187" s="1" t="s">
        <v>5982</v>
      </c>
      <c r="M6187" s="1">
        <v>1999</v>
      </c>
      <c r="N6187" s="1">
        <v>48.760875857131701</v>
      </c>
      <c r="O6187" s="1">
        <v>-67.5806273928644</v>
      </c>
      <c r="Q6187" s="1" t="s">
        <v>5983</v>
      </c>
      <c r="R6187" s="1" t="s">
        <v>22</v>
      </c>
    </row>
    <row r="6188" spans="1:18" x14ac:dyDescent="0.3">
      <c r="A6188" s="1" t="s">
        <v>5978</v>
      </c>
      <c r="B6188" s="1" t="s">
        <v>8398</v>
      </c>
      <c r="C6188" s="1" t="s">
        <v>6059</v>
      </c>
      <c r="D6188" s="1">
        <v>97.5</v>
      </c>
      <c r="E6188" s="1" t="s">
        <v>6084</v>
      </c>
      <c r="F6188" s="1">
        <v>25</v>
      </c>
      <c r="G6188" s="1" t="str">
        <f t="shared" si="233"/>
        <v>25/57</v>
      </c>
      <c r="H6188" s="1">
        <v>750</v>
      </c>
      <c r="I6188" s="1">
        <v>48.25</v>
      </c>
      <c r="J6188" s="1">
        <v>55</v>
      </c>
      <c r="K6188" s="1" t="s">
        <v>5981</v>
      </c>
      <c r="L6188" s="1" t="s">
        <v>5982</v>
      </c>
      <c r="M6188" s="1">
        <v>1999</v>
      </c>
      <c r="N6188" s="1">
        <v>48.760098041439797</v>
      </c>
      <c r="O6188" s="1">
        <v>-67.581215715639402</v>
      </c>
      <c r="Q6188" s="1" t="s">
        <v>5983</v>
      </c>
      <c r="R6188" s="1" t="s">
        <v>22</v>
      </c>
    </row>
    <row r="6189" spans="1:18" x14ac:dyDescent="0.3">
      <c r="A6189" s="1" t="s">
        <v>5978</v>
      </c>
      <c r="B6189" s="1" t="s">
        <v>8398</v>
      </c>
      <c r="C6189" s="1" t="s">
        <v>6059</v>
      </c>
      <c r="D6189" s="1">
        <v>97.5</v>
      </c>
      <c r="E6189" s="1" t="s">
        <v>6085</v>
      </c>
      <c r="F6189" s="1">
        <v>26</v>
      </c>
      <c r="G6189" s="1" t="str">
        <f t="shared" si="233"/>
        <v>26/57</v>
      </c>
      <c r="H6189" s="1">
        <v>750</v>
      </c>
      <c r="I6189" s="1">
        <v>48.25</v>
      </c>
      <c r="J6189" s="1">
        <v>55</v>
      </c>
      <c r="K6189" s="1" t="s">
        <v>5981</v>
      </c>
      <c r="L6189" s="1" t="s">
        <v>5982</v>
      </c>
      <c r="M6189" s="1">
        <v>1999</v>
      </c>
      <c r="N6189" s="1">
        <v>48.759022476097499</v>
      </c>
      <c r="O6189" s="1">
        <v>-67.581776829022203</v>
      </c>
      <c r="Q6189" s="1" t="s">
        <v>5983</v>
      </c>
      <c r="R6189" s="1" t="s">
        <v>22</v>
      </c>
    </row>
    <row r="6190" spans="1:18" x14ac:dyDescent="0.3">
      <c r="A6190" s="1" t="s">
        <v>5978</v>
      </c>
      <c r="B6190" s="1" t="s">
        <v>8398</v>
      </c>
      <c r="C6190" s="1" t="s">
        <v>6059</v>
      </c>
      <c r="D6190" s="1">
        <v>97.5</v>
      </c>
      <c r="E6190" s="1" t="s">
        <v>6086</v>
      </c>
      <c r="F6190" s="1">
        <v>27</v>
      </c>
      <c r="G6190" s="1" t="str">
        <f t="shared" si="233"/>
        <v>27/57</v>
      </c>
      <c r="H6190" s="1">
        <v>750</v>
      </c>
      <c r="I6190" s="1">
        <v>48.25</v>
      </c>
      <c r="J6190" s="1">
        <v>55</v>
      </c>
      <c r="K6190" s="1" t="s">
        <v>5981</v>
      </c>
      <c r="L6190" s="1" t="s">
        <v>5982</v>
      </c>
      <c r="M6190" s="1">
        <v>1999</v>
      </c>
      <c r="N6190" s="1">
        <v>48.757889002132799</v>
      </c>
      <c r="O6190" s="1">
        <v>-67.5820914995831</v>
      </c>
      <c r="Q6190" s="1" t="s">
        <v>5983</v>
      </c>
      <c r="R6190" s="1" t="s">
        <v>22</v>
      </c>
    </row>
    <row r="6191" spans="1:18" x14ac:dyDescent="0.3">
      <c r="A6191" s="1" t="s">
        <v>5978</v>
      </c>
      <c r="B6191" s="1" t="s">
        <v>8398</v>
      </c>
      <c r="C6191" s="1" t="s">
        <v>6059</v>
      </c>
      <c r="D6191" s="1">
        <v>97.5</v>
      </c>
      <c r="E6191" s="1" t="s">
        <v>6087</v>
      </c>
      <c r="F6191" s="1">
        <v>28</v>
      </c>
      <c r="G6191" s="1" t="str">
        <f t="shared" si="233"/>
        <v>28/57</v>
      </c>
      <c r="H6191" s="1">
        <v>750</v>
      </c>
      <c r="I6191" s="1">
        <v>48.25</v>
      </c>
      <c r="J6191" s="1">
        <v>55</v>
      </c>
      <c r="K6191" s="1" t="s">
        <v>5981</v>
      </c>
      <c r="L6191" s="1" t="s">
        <v>5982</v>
      </c>
      <c r="M6191" s="1">
        <v>1999</v>
      </c>
      <c r="N6191" s="1">
        <v>48.790239133730402</v>
      </c>
      <c r="O6191" s="1">
        <v>-67.579129850763493</v>
      </c>
      <c r="Q6191" s="1" t="s">
        <v>5983</v>
      </c>
      <c r="R6191" s="1" t="s">
        <v>22</v>
      </c>
    </row>
    <row r="6192" spans="1:18" x14ac:dyDescent="0.3">
      <c r="A6192" s="1" t="s">
        <v>5978</v>
      </c>
      <c r="B6192" s="1" t="s">
        <v>8398</v>
      </c>
      <c r="C6192" s="1" t="s">
        <v>6059</v>
      </c>
      <c r="D6192" s="1">
        <v>97.5</v>
      </c>
      <c r="E6192" s="1" t="s">
        <v>6088</v>
      </c>
      <c r="F6192" s="1">
        <v>29</v>
      </c>
      <c r="G6192" s="1" t="str">
        <f t="shared" si="233"/>
        <v>29/57</v>
      </c>
      <c r="H6192" s="1">
        <v>750</v>
      </c>
      <c r="I6192" s="1">
        <v>48.25</v>
      </c>
      <c r="J6192" s="1">
        <v>55</v>
      </c>
      <c r="K6192" s="1" t="s">
        <v>5981</v>
      </c>
      <c r="L6192" s="1" t="s">
        <v>5982</v>
      </c>
      <c r="M6192" s="1">
        <v>1999</v>
      </c>
      <c r="N6192" s="1">
        <v>48.791273859031101</v>
      </c>
      <c r="O6192" s="1">
        <v>-67.581656302215094</v>
      </c>
      <c r="Q6192" s="1" t="s">
        <v>5983</v>
      </c>
      <c r="R6192" s="1" t="s">
        <v>22</v>
      </c>
    </row>
    <row r="6193" spans="1:18" x14ac:dyDescent="0.3">
      <c r="A6193" s="1" t="s">
        <v>5978</v>
      </c>
      <c r="B6193" s="1" t="s">
        <v>8398</v>
      </c>
      <c r="C6193" s="1" t="s">
        <v>6059</v>
      </c>
      <c r="D6193" s="1">
        <v>97.5</v>
      </c>
      <c r="E6193" s="1" t="s">
        <v>6089</v>
      </c>
      <c r="F6193" s="1">
        <v>30</v>
      </c>
      <c r="G6193" s="1" t="str">
        <f t="shared" si="233"/>
        <v>30/57</v>
      </c>
      <c r="H6193" s="1">
        <v>750</v>
      </c>
      <c r="I6193" s="1">
        <v>48.25</v>
      </c>
      <c r="J6193" s="1">
        <v>55</v>
      </c>
      <c r="K6193" s="1" t="s">
        <v>5981</v>
      </c>
      <c r="L6193" s="1" t="s">
        <v>5982</v>
      </c>
      <c r="M6193" s="1">
        <v>1999</v>
      </c>
      <c r="N6193" s="1">
        <v>48.790028914527397</v>
      </c>
      <c r="O6193" s="1">
        <v>-67.582724625016198</v>
      </c>
      <c r="Q6193" s="1" t="s">
        <v>5983</v>
      </c>
      <c r="R6193" s="1" t="s">
        <v>22</v>
      </c>
    </row>
    <row r="6194" spans="1:18" x14ac:dyDescent="0.3">
      <c r="A6194" s="1" t="s">
        <v>5978</v>
      </c>
      <c r="B6194" s="1" t="s">
        <v>8398</v>
      </c>
      <c r="C6194" s="1" t="s">
        <v>6059</v>
      </c>
      <c r="D6194" s="1">
        <v>97.5</v>
      </c>
      <c r="E6194" s="1" t="s">
        <v>6090</v>
      </c>
      <c r="F6194" s="1">
        <v>31</v>
      </c>
      <c r="G6194" s="1" t="str">
        <f t="shared" si="233"/>
        <v>31/57</v>
      </c>
      <c r="H6194" s="1">
        <v>750</v>
      </c>
      <c r="I6194" s="1">
        <v>48.25</v>
      </c>
      <c r="J6194" s="1">
        <v>55</v>
      </c>
      <c r="K6194" s="1" t="s">
        <v>5981</v>
      </c>
      <c r="L6194" s="1" t="s">
        <v>5982</v>
      </c>
      <c r="M6194" s="1">
        <v>1999</v>
      </c>
      <c r="N6194" s="1">
        <v>48.788467003138202</v>
      </c>
      <c r="O6194" s="1">
        <v>-67.583093961481694</v>
      </c>
      <c r="Q6194" s="1" t="s">
        <v>5983</v>
      </c>
      <c r="R6194" s="1" t="s">
        <v>22</v>
      </c>
    </row>
    <row r="6195" spans="1:18" x14ac:dyDescent="0.3">
      <c r="A6195" s="1" t="s">
        <v>5978</v>
      </c>
      <c r="B6195" s="1" t="s">
        <v>8398</v>
      </c>
      <c r="C6195" s="1" t="s">
        <v>6059</v>
      </c>
      <c r="D6195" s="1">
        <v>97.5</v>
      </c>
      <c r="E6195" s="1" t="s">
        <v>6091</v>
      </c>
      <c r="F6195" s="1">
        <v>32</v>
      </c>
      <c r="G6195" s="1" t="str">
        <f t="shared" si="233"/>
        <v>32/57</v>
      </c>
      <c r="H6195" s="1">
        <v>750</v>
      </c>
      <c r="I6195" s="1">
        <v>48.25</v>
      </c>
      <c r="J6195" s="1">
        <v>55</v>
      </c>
      <c r="K6195" s="1" t="s">
        <v>5981</v>
      </c>
      <c r="L6195" s="1" t="s">
        <v>5982</v>
      </c>
      <c r="M6195" s="1">
        <v>1999</v>
      </c>
      <c r="N6195" s="1">
        <v>48.793033456764398</v>
      </c>
      <c r="O6195" s="1">
        <v>-67.595823666396697</v>
      </c>
      <c r="Q6195" s="1" t="s">
        <v>5983</v>
      </c>
      <c r="R6195" s="1" t="s">
        <v>22</v>
      </c>
    </row>
    <row r="6196" spans="1:18" x14ac:dyDescent="0.3">
      <c r="A6196" s="1" t="s">
        <v>5978</v>
      </c>
      <c r="B6196" s="1" t="s">
        <v>8398</v>
      </c>
      <c r="C6196" s="1" t="s">
        <v>6059</v>
      </c>
      <c r="D6196" s="1">
        <v>97.5</v>
      </c>
      <c r="E6196" s="1" t="s">
        <v>6092</v>
      </c>
      <c r="F6196" s="1">
        <v>33</v>
      </c>
      <c r="G6196" s="1" t="str">
        <f t="shared" ref="G6196:G6220" si="234">F6196&amp;"/"&amp;57</f>
        <v>33/57</v>
      </c>
      <c r="H6196" s="1">
        <v>750</v>
      </c>
      <c r="I6196" s="1">
        <v>48.25</v>
      </c>
      <c r="J6196" s="1">
        <v>55</v>
      </c>
      <c r="K6196" s="1" t="s">
        <v>5981</v>
      </c>
      <c r="L6196" s="1" t="s">
        <v>5982</v>
      </c>
      <c r="M6196" s="1">
        <v>1999</v>
      </c>
      <c r="N6196" s="1">
        <v>48.792080936804197</v>
      </c>
      <c r="O6196" s="1">
        <v>-67.597196388794103</v>
      </c>
      <c r="Q6196" s="1" t="s">
        <v>5983</v>
      </c>
      <c r="R6196" s="1" t="s">
        <v>22</v>
      </c>
    </row>
    <row r="6197" spans="1:18" x14ac:dyDescent="0.3">
      <c r="A6197" s="1" t="s">
        <v>5978</v>
      </c>
      <c r="B6197" s="1" t="s">
        <v>8398</v>
      </c>
      <c r="C6197" s="1" t="s">
        <v>6059</v>
      </c>
      <c r="D6197" s="1">
        <v>97.5</v>
      </c>
      <c r="E6197" s="1" t="s">
        <v>6093</v>
      </c>
      <c r="F6197" s="1">
        <v>34</v>
      </c>
      <c r="G6197" s="1" t="str">
        <f t="shared" si="234"/>
        <v>34/57</v>
      </c>
      <c r="H6197" s="1">
        <v>750</v>
      </c>
      <c r="I6197" s="1">
        <v>48.25</v>
      </c>
      <c r="J6197" s="1">
        <v>55</v>
      </c>
      <c r="K6197" s="1" t="s">
        <v>5981</v>
      </c>
      <c r="L6197" s="1" t="s">
        <v>5982</v>
      </c>
      <c r="M6197" s="1">
        <v>1999</v>
      </c>
      <c r="N6197" s="1">
        <v>48.790816716818703</v>
      </c>
      <c r="O6197" s="1">
        <v>-67.598142961124395</v>
      </c>
      <c r="Q6197" s="1" t="s">
        <v>5983</v>
      </c>
      <c r="R6197" s="1" t="s">
        <v>22</v>
      </c>
    </row>
    <row r="6198" spans="1:18" x14ac:dyDescent="0.3">
      <c r="A6198" s="1" t="s">
        <v>5978</v>
      </c>
      <c r="B6198" s="1" t="s">
        <v>8398</v>
      </c>
      <c r="C6198" s="1" t="s">
        <v>6059</v>
      </c>
      <c r="D6198" s="1">
        <v>97.5</v>
      </c>
      <c r="E6198" s="1" t="s">
        <v>6094</v>
      </c>
      <c r="F6198" s="1">
        <v>35</v>
      </c>
      <c r="G6198" s="1" t="str">
        <f t="shared" si="234"/>
        <v>35/57</v>
      </c>
      <c r="H6198" s="1">
        <v>750</v>
      </c>
      <c r="I6198" s="1">
        <v>48.25</v>
      </c>
      <c r="J6198" s="1">
        <v>55</v>
      </c>
      <c r="K6198" s="1" t="s">
        <v>5981</v>
      </c>
      <c r="L6198" s="1" t="s">
        <v>5982</v>
      </c>
      <c r="M6198" s="1">
        <v>1999</v>
      </c>
      <c r="N6198" s="1">
        <v>48.789873387140197</v>
      </c>
      <c r="O6198" s="1">
        <v>-67.598588312701295</v>
      </c>
      <c r="Q6198" s="1" t="s">
        <v>5983</v>
      </c>
      <c r="R6198" s="1" t="s">
        <v>22</v>
      </c>
    </row>
    <row r="6199" spans="1:18" x14ac:dyDescent="0.3">
      <c r="A6199" s="1" t="s">
        <v>5978</v>
      </c>
      <c r="B6199" s="1" t="s">
        <v>8398</v>
      </c>
      <c r="C6199" s="1" t="s">
        <v>6059</v>
      </c>
      <c r="D6199" s="1">
        <v>97.5</v>
      </c>
      <c r="E6199" s="1" t="s">
        <v>6095</v>
      </c>
      <c r="F6199" s="1">
        <v>36</v>
      </c>
      <c r="G6199" s="1" t="str">
        <f t="shared" si="234"/>
        <v>36/57</v>
      </c>
      <c r="H6199" s="1">
        <v>750</v>
      </c>
      <c r="I6199" s="1">
        <v>48.25</v>
      </c>
      <c r="J6199" s="1">
        <v>55</v>
      </c>
      <c r="K6199" s="1" t="s">
        <v>5981</v>
      </c>
      <c r="L6199" s="1" t="s">
        <v>5982</v>
      </c>
      <c r="M6199" s="1">
        <v>1999</v>
      </c>
      <c r="N6199" s="1">
        <v>48.789100235108599</v>
      </c>
      <c r="O6199" s="1">
        <v>-67.599416356109501</v>
      </c>
      <c r="Q6199" s="1" t="s">
        <v>5983</v>
      </c>
      <c r="R6199" s="1" t="s">
        <v>22</v>
      </c>
    </row>
    <row r="6200" spans="1:18" x14ac:dyDescent="0.3">
      <c r="A6200" s="1" t="s">
        <v>5978</v>
      </c>
      <c r="B6200" s="1" t="s">
        <v>8398</v>
      </c>
      <c r="C6200" s="1" t="s">
        <v>6059</v>
      </c>
      <c r="D6200" s="1">
        <v>97.5</v>
      </c>
      <c r="E6200" s="1" t="s">
        <v>6096</v>
      </c>
      <c r="F6200" s="1">
        <v>37</v>
      </c>
      <c r="G6200" s="1" t="str">
        <f t="shared" si="234"/>
        <v>37/57</v>
      </c>
      <c r="H6200" s="1">
        <v>750</v>
      </c>
      <c r="I6200" s="1">
        <v>48.25</v>
      </c>
      <c r="J6200" s="1">
        <v>55</v>
      </c>
      <c r="K6200" s="1" t="s">
        <v>5981</v>
      </c>
      <c r="L6200" s="1" t="s">
        <v>5982</v>
      </c>
      <c r="M6200" s="1">
        <v>1999</v>
      </c>
      <c r="N6200" s="1">
        <v>48.785130717175697</v>
      </c>
      <c r="O6200" s="1">
        <v>-67.603087782270805</v>
      </c>
      <c r="Q6200" s="1" t="s">
        <v>5983</v>
      </c>
      <c r="R6200" s="1" t="s">
        <v>22</v>
      </c>
    </row>
    <row r="6201" spans="1:18" x14ac:dyDescent="0.3">
      <c r="A6201" s="1" t="s">
        <v>5978</v>
      </c>
      <c r="B6201" s="1" t="s">
        <v>8398</v>
      </c>
      <c r="C6201" s="1" t="s">
        <v>6059</v>
      </c>
      <c r="D6201" s="1">
        <v>97.5</v>
      </c>
      <c r="E6201" s="1" t="s">
        <v>6097</v>
      </c>
      <c r="F6201" s="1">
        <v>38</v>
      </c>
      <c r="G6201" s="1" t="str">
        <f t="shared" si="234"/>
        <v>38/57</v>
      </c>
      <c r="H6201" s="1">
        <v>750</v>
      </c>
      <c r="I6201" s="1">
        <v>48.25</v>
      </c>
      <c r="J6201" s="1">
        <v>55</v>
      </c>
      <c r="K6201" s="1" t="s">
        <v>5981</v>
      </c>
      <c r="L6201" s="1" t="s">
        <v>5982</v>
      </c>
      <c r="M6201" s="1">
        <v>1999</v>
      </c>
      <c r="N6201" s="1">
        <v>48.784408093305103</v>
      </c>
      <c r="O6201" s="1">
        <v>-67.604682471737902</v>
      </c>
      <c r="Q6201" s="1" t="s">
        <v>5983</v>
      </c>
      <c r="R6201" s="1" t="s">
        <v>22</v>
      </c>
    </row>
    <row r="6202" spans="1:18" x14ac:dyDescent="0.3">
      <c r="A6202" s="1" t="s">
        <v>5978</v>
      </c>
      <c r="B6202" s="1" t="s">
        <v>8398</v>
      </c>
      <c r="C6202" s="1" t="s">
        <v>6059</v>
      </c>
      <c r="D6202" s="1">
        <v>97.5</v>
      </c>
      <c r="E6202" s="1" t="s">
        <v>6098</v>
      </c>
      <c r="F6202" s="1">
        <v>39</v>
      </c>
      <c r="G6202" s="1" t="str">
        <f t="shared" si="234"/>
        <v>39/57</v>
      </c>
      <c r="H6202" s="1">
        <v>750</v>
      </c>
      <c r="I6202" s="1">
        <v>48.25</v>
      </c>
      <c r="J6202" s="1">
        <v>55</v>
      </c>
      <c r="K6202" s="1" t="s">
        <v>5981</v>
      </c>
      <c r="L6202" s="1" t="s">
        <v>5982</v>
      </c>
      <c r="M6202" s="1">
        <v>1999</v>
      </c>
      <c r="N6202" s="1">
        <v>48.782761326455599</v>
      </c>
      <c r="O6202" s="1">
        <v>-67.609457426779798</v>
      </c>
      <c r="Q6202" s="1" t="s">
        <v>5983</v>
      </c>
      <c r="R6202" s="1" t="s">
        <v>22</v>
      </c>
    </row>
    <row r="6203" spans="1:18" x14ac:dyDescent="0.3">
      <c r="A6203" s="1" t="s">
        <v>5978</v>
      </c>
      <c r="B6203" s="1" t="s">
        <v>8398</v>
      </c>
      <c r="C6203" s="1" t="s">
        <v>6059</v>
      </c>
      <c r="D6203" s="1">
        <v>97.5</v>
      </c>
      <c r="E6203" s="1" t="s">
        <v>6099</v>
      </c>
      <c r="F6203" s="1">
        <v>40</v>
      </c>
      <c r="G6203" s="1" t="str">
        <f t="shared" si="234"/>
        <v>40/57</v>
      </c>
      <c r="H6203" s="1">
        <v>750</v>
      </c>
      <c r="I6203" s="1">
        <v>48.25</v>
      </c>
      <c r="J6203" s="1">
        <v>55</v>
      </c>
      <c r="K6203" s="1" t="s">
        <v>5981</v>
      </c>
      <c r="L6203" s="1" t="s">
        <v>5982</v>
      </c>
      <c r="M6203" s="1">
        <v>1999</v>
      </c>
      <c r="N6203" s="1">
        <v>48.781558845781703</v>
      </c>
      <c r="O6203" s="1">
        <v>-67.609941676470996</v>
      </c>
      <c r="Q6203" s="1" t="s">
        <v>5983</v>
      </c>
      <c r="R6203" s="1" t="s">
        <v>22</v>
      </c>
    </row>
    <row r="6204" spans="1:18" x14ac:dyDescent="0.3">
      <c r="A6204" s="1" t="s">
        <v>5978</v>
      </c>
      <c r="B6204" s="1" t="s">
        <v>8398</v>
      </c>
      <c r="C6204" s="1" t="s">
        <v>6059</v>
      </c>
      <c r="D6204" s="1">
        <v>97.5</v>
      </c>
      <c r="E6204" s="1" t="s">
        <v>6100</v>
      </c>
      <c r="F6204" s="1">
        <v>41</v>
      </c>
      <c r="G6204" s="1" t="str">
        <f t="shared" si="234"/>
        <v>41/57</v>
      </c>
      <c r="H6204" s="1">
        <v>750</v>
      </c>
      <c r="I6204" s="1">
        <v>48.25</v>
      </c>
      <c r="J6204" s="1">
        <v>55</v>
      </c>
      <c r="K6204" s="1" t="s">
        <v>5981</v>
      </c>
      <c r="L6204" s="1" t="s">
        <v>5982</v>
      </c>
      <c r="M6204" s="1">
        <v>1999</v>
      </c>
      <c r="N6204" s="1">
        <v>48.780495513092703</v>
      </c>
      <c r="O6204" s="1">
        <v>-67.609230548818601</v>
      </c>
      <c r="Q6204" s="1" t="s">
        <v>5983</v>
      </c>
      <c r="R6204" s="1" t="s">
        <v>22</v>
      </c>
    </row>
    <row r="6205" spans="1:18" x14ac:dyDescent="0.3">
      <c r="A6205" s="1" t="s">
        <v>5978</v>
      </c>
      <c r="B6205" s="1" t="s">
        <v>8398</v>
      </c>
      <c r="C6205" s="1" t="s">
        <v>6059</v>
      </c>
      <c r="D6205" s="1">
        <v>97.5</v>
      </c>
      <c r="E6205" s="1" t="s">
        <v>6101</v>
      </c>
      <c r="F6205" s="1">
        <v>42</v>
      </c>
      <c r="G6205" s="1" t="str">
        <f t="shared" si="234"/>
        <v>42/57</v>
      </c>
      <c r="H6205" s="1">
        <v>750</v>
      </c>
      <c r="I6205" s="1">
        <v>48.25</v>
      </c>
      <c r="J6205" s="1">
        <v>55</v>
      </c>
      <c r="K6205" s="1" t="s">
        <v>5981</v>
      </c>
      <c r="L6205" s="1" t="s">
        <v>5982</v>
      </c>
      <c r="M6205" s="1">
        <v>1999</v>
      </c>
      <c r="N6205" s="1">
        <v>48.778648582966603</v>
      </c>
      <c r="O6205" s="1">
        <v>-67.609263778881498</v>
      </c>
      <c r="Q6205" s="1" t="s">
        <v>5983</v>
      </c>
      <c r="R6205" s="1" t="s">
        <v>22</v>
      </c>
    </row>
    <row r="6206" spans="1:18" x14ac:dyDescent="0.3">
      <c r="A6206" s="1" t="s">
        <v>5978</v>
      </c>
      <c r="B6206" s="1" t="s">
        <v>8398</v>
      </c>
      <c r="C6206" s="1" t="s">
        <v>6059</v>
      </c>
      <c r="D6206" s="1">
        <v>97.5</v>
      </c>
      <c r="E6206" s="1" t="s">
        <v>6102</v>
      </c>
      <c r="F6206" s="1">
        <v>43</v>
      </c>
      <c r="G6206" s="1" t="str">
        <f t="shared" si="234"/>
        <v>43/57</v>
      </c>
      <c r="H6206" s="1">
        <v>750</v>
      </c>
      <c r="I6206" s="1">
        <v>48.25</v>
      </c>
      <c r="J6206" s="1">
        <v>55</v>
      </c>
      <c r="K6206" s="1" t="s">
        <v>5981</v>
      </c>
      <c r="L6206" s="1" t="s">
        <v>5982</v>
      </c>
      <c r="M6206" s="1">
        <v>1999</v>
      </c>
      <c r="N6206" s="1">
        <v>48.7765040953335</v>
      </c>
      <c r="O6206" s="1">
        <v>-67.605513047122201</v>
      </c>
      <c r="Q6206" s="1" t="s">
        <v>5983</v>
      </c>
      <c r="R6206" s="1" t="s">
        <v>22</v>
      </c>
    </row>
    <row r="6207" spans="1:18" x14ac:dyDescent="0.3">
      <c r="A6207" s="1" t="s">
        <v>5978</v>
      </c>
      <c r="B6207" s="1" t="s">
        <v>8398</v>
      </c>
      <c r="C6207" s="1" t="s">
        <v>6059</v>
      </c>
      <c r="D6207" s="1">
        <v>97.5</v>
      </c>
      <c r="E6207" s="1" t="s">
        <v>6103</v>
      </c>
      <c r="F6207" s="1">
        <v>44</v>
      </c>
      <c r="G6207" s="1" t="str">
        <f t="shared" si="234"/>
        <v>44/57</v>
      </c>
      <c r="H6207" s="1">
        <v>750</v>
      </c>
      <c r="I6207" s="1">
        <v>48.25</v>
      </c>
      <c r="J6207" s="1">
        <v>55</v>
      </c>
      <c r="K6207" s="1" t="s">
        <v>5981</v>
      </c>
      <c r="L6207" s="1" t="s">
        <v>5982</v>
      </c>
      <c r="M6207" s="1">
        <v>1999</v>
      </c>
      <c r="N6207" s="1">
        <v>48.7753061391386</v>
      </c>
      <c r="O6207" s="1">
        <v>-67.603379268722904</v>
      </c>
      <c r="Q6207" s="1" t="s">
        <v>5983</v>
      </c>
      <c r="R6207" s="1" t="s">
        <v>22</v>
      </c>
    </row>
    <row r="6208" spans="1:18" x14ac:dyDescent="0.3">
      <c r="A6208" s="1" t="s">
        <v>5978</v>
      </c>
      <c r="B6208" s="1" t="s">
        <v>8398</v>
      </c>
      <c r="C6208" s="1" t="s">
        <v>6059</v>
      </c>
      <c r="D6208" s="1">
        <v>97.5</v>
      </c>
      <c r="E6208" s="1" t="s">
        <v>6104</v>
      </c>
      <c r="F6208" s="1">
        <v>45</v>
      </c>
      <c r="G6208" s="1" t="str">
        <f t="shared" si="234"/>
        <v>45/57</v>
      </c>
      <c r="H6208" s="1">
        <v>750</v>
      </c>
      <c r="I6208" s="1">
        <v>48.25</v>
      </c>
      <c r="J6208" s="1">
        <v>55</v>
      </c>
      <c r="K6208" s="1" t="s">
        <v>5981</v>
      </c>
      <c r="L6208" s="1" t="s">
        <v>5982</v>
      </c>
      <c r="M6208" s="1">
        <v>1999</v>
      </c>
      <c r="N6208" s="1">
        <v>48.774485348023397</v>
      </c>
      <c r="O6208" s="1">
        <v>-67.601929258857197</v>
      </c>
      <c r="Q6208" s="1" t="s">
        <v>5983</v>
      </c>
      <c r="R6208" s="1" t="s">
        <v>22</v>
      </c>
    </row>
    <row r="6209" spans="1:18" x14ac:dyDescent="0.3">
      <c r="A6209" s="1" t="s">
        <v>5978</v>
      </c>
      <c r="B6209" s="1" t="s">
        <v>8398</v>
      </c>
      <c r="C6209" s="1" t="s">
        <v>6059</v>
      </c>
      <c r="D6209" s="1">
        <v>97.5</v>
      </c>
      <c r="E6209" s="1" t="s">
        <v>6105</v>
      </c>
      <c r="F6209" s="1">
        <v>46</v>
      </c>
      <c r="G6209" s="1" t="str">
        <f t="shared" si="234"/>
        <v>46/57</v>
      </c>
      <c r="H6209" s="1">
        <v>750</v>
      </c>
      <c r="I6209" s="1">
        <v>48.25</v>
      </c>
      <c r="J6209" s="1">
        <v>55</v>
      </c>
      <c r="K6209" s="1" t="s">
        <v>5981</v>
      </c>
      <c r="L6209" s="1" t="s">
        <v>5982</v>
      </c>
      <c r="M6209" s="1">
        <v>1999</v>
      </c>
      <c r="N6209" s="1">
        <v>48.773569675664703</v>
      </c>
      <c r="O6209" s="1">
        <v>-67.600280078806406</v>
      </c>
      <c r="Q6209" s="1" t="s">
        <v>5983</v>
      </c>
      <c r="R6209" s="1" t="s">
        <v>22</v>
      </c>
    </row>
    <row r="6210" spans="1:18" x14ac:dyDescent="0.3">
      <c r="A6210" s="1" t="s">
        <v>5978</v>
      </c>
      <c r="B6210" s="1" t="s">
        <v>8398</v>
      </c>
      <c r="C6210" s="1" t="s">
        <v>6059</v>
      </c>
      <c r="D6210" s="1">
        <v>97.5</v>
      </c>
      <c r="E6210" s="1" t="s">
        <v>6106</v>
      </c>
      <c r="F6210" s="1">
        <v>47</v>
      </c>
      <c r="G6210" s="1" t="str">
        <f t="shared" si="234"/>
        <v>47/57</v>
      </c>
      <c r="H6210" s="1">
        <v>750</v>
      </c>
      <c r="I6210" s="1">
        <v>48.25</v>
      </c>
      <c r="J6210" s="1">
        <v>55</v>
      </c>
      <c r="K6210" s="1" t="s">
        <v>5981</v>
      </c>
      <c r="L6210" s="1" t="s">
        <v>5982</v>
      </c>
      <c r="M6210" s="1">
        <v>1999</v>
      </c>
      <c r="N6210" s="1">
        <v>48.780262239873103</v>
      </c>
      <c r="O6210" s="1">
        <v>-67.614091239294595</v>
      </c>
      <c r="Q6210" s="1" t="s">
        <v>5983</v>
      </c>
      <c r="R6210" s="1" t="s">
        <v>22</v>
      </c>
    </row>
    <row r="6211" spans="1:18" x14ac:dyDescent="0.3">
      <c r="A6211" s="1" t="s">
        <v>5978</v>
      </c>
      <c r="B6211" s="1" t="s">
        <v>8398</v>
      </c>
      <c r="C6211" s="1" t="s">
        <v>6059</v>
      </c>
      <c r="D6211" s="1">
        <v>97.5</v>
      </c>
      <c r="E6211" s="1" t="s">
        <v>6107</v>
      </c>
      <c r="F6211" s="1">
        <v>48</v>
      </c>
      <c r="G6211" s="1" t="str">
        <f t="shared" si="234"/>
        <v>48/57</v>
      </c>
      <c r="H6211" s="1">
        <v>750</v>
      </c>
      <c r="I6211" s="1">
        <v>48.25</v>
      </c>
      <c r="J6211" s="1">
        <v>55</v>
      </c>
      <c r="K6211" s="1" t="s">
        <v>5981</v>
      </c>
      <c r="L6211" s="1" t="s">
        <v>5982</v>
      </c>
      <c r="M6211" s="1">
        <v>1999</v>
      </c>
      <c r="N6211" s="1">
        <v>48.7792583547145</v>
      </c>
      <c r="O6211" s="1">
        <v>-67.614078690985096</v>
      </c>
      <c r="Q6211" s="1" t="s">
        <v>5983</v>
      </c>
      <c r="R6211" s="1" t="s">
        <v>22</v>
      </c>
    </row>
    <row r="6212" spans="1:18" x14ac:dyDescent="0.3">
      <c r="A6212" s="1" t="s">
        <v>5978</v>
      </c>
      <c r="B6212" s="1" t="s">
        <v>8398</v>
      </c>
      <c r="C6212" s="1" t="s">
        <v>6059</v>
      </c>
      <c r="D6212" s="1">
        <v>97.5</v>
      </c>
      <c r="E6212" s="1" t="s">
        <v>6108</v>
      </c>
      <c r="F6212" s="1">
        <v>49</v>
      </c>
      <c r="G6212" s="1" t="str">
        <f t="shared" si="234"/>
        <v>49/57</v>
      </c>
      <c r="H6212" s="1">
        <v>750</v>
      </c>
      <c r="I6212" s="1">
        <v>48.25</v>
      </c>
      <c r="J6212" s="1">
        <v>55</v>
      </c>
      <c r="K6212" s="1" t="s">
        <v>5981</v>
      </c>
      <c r="L6212" s="1" t="s">
        <v>5982</v>
      </c>
      <c r="M6212" s="1">
        <v>1999</v>
      </c>
      <c r="N6212" s="1">
        <v>48.778096113186102</v>
      </c>
      <c r="O6212" s="1">
        <v>-67.614068508905802</v>
      </c>
      <c r="Q6212" s="1" t="s">
        <v>5983</v>
      </c>
      <c r="R6212" s="1" t="s">
        <v>22</v>
      </c>
    </row>
    <row r="6213" spans="1:18" x14ac:dyDescent="0.3">
      <c r="A6213" s="1" t="s">
        <v>5978</v>
      </c>
      <c r="B6213" s="1" t="s">
        <v>8398</v>
      </c>
      <c r="C6213" s="1" t="s">
        <v>6059</v>
      </c>
      <c r="D6213" s="1">
        <v>97.5</v>
      </c>
      <c r="E6213" s="1" t="s">
        <v>6109</v>
      </c>
      <c r="F6213" s="1">
        <v>50</v>
      </c>
      <c r="G6213" s="1" t="str">
        <f t="shared" si="234"/>
        <v>50/57</v>
      </c>
      <c r="H6213" s="1">
        <v>750</v>
      </c>
      <c r="I6213" s="1">
        <v>48.25</v>
      </c>
      <c r="J6213" s="1">
        <v>55</v>
      </c>
      <c r="K6213" s="1" t="s">
        <v>5981</v>
      </c>
      <c r="L6213" s="1" t="s">
        <v>5982</v>
      </c>
      <c r="M6213" s="1">
        <v>1999</v>
      </c>
      <c r="N6213" s="1">
        <v>48.771123666972997</v>
      </c>
      <c r="O6213" s="1">
        <v>-67.610245240443206</v>
      </c>
      <c r="Q6213" s="1" t="s">
        <v>5983</v>
      </c>
      <c r="R6213" s="1" t="s">
        <v>22</v>
      </c>
    </row>
    <row r="6214" spans="1:18" x14ac:dyDescent="0.3">
      <c r="A6214" s="1" t="s">
        <v>5978</v>
      </c>
      <c r="B6214" s="1" t="s">
        <v>8398</v>
      </c>
      <c r="C6214" s="1" t="s">
        <v>6059</v>
      </c>
      <c r="D6214" s="1">
        <v>97.5</v>
      </c>
      <c r="E6214" s="1" t="s">
        <v>6110</v>
      </c>
      <c r="F6214" s="1">
        <v>51</v>
      </c>
      <c r="G6214" s="1" t="str">
        <f t="shared" si="234"/>
        <v>51/57</v>
      </c>
      <c r="H6214" s="1">
        <v>750</v>
      </c>
      <c r="I6214" s="1">
        <v>48.25</v>
      </c>
      <c r="J6214" s="1">
        <v>55</v>
      </c>
      <c r="K6214" s="1" t="s">
        <v>5981</v>
      </c>
      <c r="L6214" s="1" t="s">
        <v>5982</v>
      </c>
      <c r="M6214" s="1">
        <v>1999</v>
      </c>
      <c r="N6214" s="1">
        <v>48.7700689165382</v>
      </c>
      <c r="O6214" s="1">
        <v>-67.608441829775998</v>
      </c>
      <c r="Q6214" s="1" t="s">
        <v>5983</v>
      </c>
      <c r="R6214" s="1" t="s">
        <v>22</v>
      </c>
    </row>
    <row r="6215" spans="1:18" x14ac:dyDescent="0.3">
      <c r="A6215" s="1" t="s">
        <v>5978</v>
      </c>
      <c r="B6215" s="1" t="s">
        <v>8398</v>
      </c>
      <c r="C6215" s="1" t="s">
        <v>6059</v>
      </c>
      <c r="D6215" s="1">
        <v>97.5</v>
      </c>
      <c r="E6215" s="1" t="s">
        <v>6111</v>
      </c>
      <c r="F6215" s="1">
        <v>52</v>
      </c>
      <c r="G6215" s="1" t="str">
        <f t="shared" si="234"/>
        <v>52/57</v>
      </c>
      <c r="H6215" s="1">
        <v>750</v>
      </c>
      <c r="I6215" s="1">
        <v>48.25</v>
      </c>
      <c r="J6215" s="1">
        <v>55</v>
      </c>
      <c r="K6215" s="1" t="s">
        <v>5981</v>
      </c>
      <c r="L6215" s="1" t="s">
        <v>5982</v>
      </c>
      <c r="M6215" s="1">
        <v>1999</v>
      </c>
      <c r="N6215" s="1">
        <v>48.769217329977501</v>
      </c>
      <c r="O6215" s="1">
        <v>-67.606977880225998</v>
      </c>
      <c r="Q6215" s="1" t="s">
        <v>5983</v>
      </c>
      <c r="R6215" s="1" t="s">
        <v>22</v>
      </c>
    </row>
    <row r="6216" spans="1:18" x14ac:dyDescent="0.3">
      <c r="A6216" s="1" t="s">
        <v>5978</v>
      </c>
      <c r="B6216" s="1" t="s">
        <v>8398</v>
      </c>
      <c r="C6216" s="1" t="s">
        <v>6059</v>
      </c>
      <c r="D6216" s="1">
        <v>97.5</v>
      </c>
      <c r="E6216" s="1" t="s">
        <v>6112</v>
      </c>
      <c r="F6216" s="1">
        <v>53</v>
      </c>
      <c r="G6216" s="1" t="str">
        <f t="shared" si="234"/>
        <v>53/57</v>
      </c>
      <c r="H6216" s="1">
        <v>750</v>
      </c>
      <c r="I6216" s="1">
        <v>48.25</v>
      </c>
      <c r="J6216" s="1">
        <v>55</v>
      </c>
      <c r="K6216" s="1" t="s">
        <v>5981</v>
      </c>
      <c r="L6216" s="1" t="s">
        <v>5982</v>
      </c>
      <c r="M6216" s="1">
        <v>1999</v>
      </c>
      <c r="N6216" s="1">
        <v>48.768399900408099</v>
      </c>
      <c r="O6216" s="1">
        <v>-67.605550721804406</v>
      </c>
      <c r="Q6216" s="1" t="s">
        <v>5983</v>
      </c>
      <c r="R6216" s="1" t="s">
        <v>22</v>
      </c>
    </row>
    <row r="6217" spans="1:18" x14ac:dyDescent="0.3">
      <c r="A6217" s="1" t="s">
        <v>5978</v>
      </c>
      <c r="B6217" s="1" t="s">
        <v>8398</v>
      </c>
      <c r="C6217" s="1" t="s">
        <v>6059</v>
      </c>
      <c r="D6217" s="1">
        <v>97.5</v>
      </c>
      <c r="E6217" s="1" t="s">
        <v>6113</v>
      </c>
      <c r="F6217" s="1">
        <v>54</v>
      </c>
      <c r="G6217" s="1" t="str">
        <f t="shared" si="234"/>
        <v>54/57</v>
      </c>
      <c r="H6217" s="1">
        <v>750</v>
      </c>
      <c r="I6217" s="1">
        <v>48.25</v>
      </c>
      <c r="J6217" s="1">
        <v>55</v>
      </c>
      <c r="K6217" s="1" t="s">
        <v>5981</v>
      </c>
      <c r="L6217" s="1" t="s">
        <v>5982</v>
      </c>
      <c r="M6217" s="1">
        <v>1999</v>
      </c>
      <c r="N6217" s="1">
        <v>48.778084301533298</v>
      </c>
      <c r="O6217" s="1">
        <v>-67.579615890049197</v>
      </c>
      <c r="Q6217" s="1" t="s">
        <v>5983</v>
      </c>
      <c r="R6217" s="1" t="s">
        <v>22</v>
      </c>
    </row>
    <row r="6218" spans="1:18" x14ac:dyDescent="0.3">
      <c r="A6218" s="1" t="s">
        <v>5978</v>
      </c>
      <c r="B6218" s="1" t="s">
        <v>8398</v>
      </c>
      <c r="C6218" s="1" t="s">
        <v>6059</v>
      </c>
      <c r="D6218" s="1">
        <v>97.5</v>
      </c>
      <c r="E6218" s="1" t="s">
        <v>6114</v>
      </c>
      <c r="F6218" s="1">
        <v>55</v>
      </c>
      <c r="G6218" s="1" t="str">
        <f t="shared" si="234"/>
        <v>55/57</v>
      </c>
      <c r="H6218" s="1">
        <v>750</v>
      </c>
      <c r="I6218" s="1">
        <v>48.25</v>
      </c>
      <c r="J6218" s="1">
        <v>55</v>
      </c>
      <c r="K6218" s="1" t="s">
        <v>5981</v>
      </c>
      <c r="L6218" s="1" t="s">
        <v>5982</v>
      </c>
      <c r="M6218" s="1">
        <v>1999</v>
      </c>
      <c r="N6218" s="1">
        <v>48.779235150125402</v>
      </c>
      <c r="O6218" s="1">
        <v>-67.578532552156403</v>
      </c>
      <c r="Q6218" s="1" t="s">
        <v>5983</v>
      </c>
      <c r="R6218" s="1" t="s">
        <v>22</v>
      </c>
    </row>
    <row r="6219" spans="1:18" x14ac:dyDescent="0.3">
      <c r="A6219" s="1" t="s">
        <v>5978</v>
      </c>
      <c r="B6219" s="1" t="s">
        <v>8398</v>
      </c>
      <c r="C6219" s="1" t="s">
        <v>6059</v>
      </c>
      <c r="D6219" s="1">
        <v>97.5</v>
      </c>
      <c r="E6219" s="1" t="s">
        <v>6115</v>
      </c>
      <c r="F6219" s="1">
        <v>56</v>
      </c>
      <c r="G6219" s="1" t="str">
        <f t="shared" si="234"/>
        <v>56/57</v>
      </c>
      <c r="H6219" s="1">
        <v>750</v>
      </c>
      <c r="I6219" s="1">
        <v>48.25</v>
      </c>
      <c r="J6219" s="1">
        <v>55</v>
      </c>
      <c r="K6219" s="1" t="s">
        <v>5981</v>
      </c>
      <c r="L6219" s="1" t="s">
        <v>5982</v>
      </c>
      <c r="M6219" s="1">
        <v>1999</v>
      </c>
      <c r="N6219" s="1">
        <v>48.777067900922802</v>
      </c>
      <c r="O6219" s="1">
        <v>-67.580552529029404</v>
      </c>
      <c r="Q6219" s="1" t="s">
        <v>5983</v>
      </c>
      <c r="R6219" s="1" t="s">
        <v>22</v>
      </c>
    </row>
    <row r="6220" spans="1:18" x14ac:dyDescent="0.3">
      <c r="A6220" s="1" t="s">
        <v>5978</v>
      </c>
      <c r="B6220" s="1" t="s">
        <v>8398</v>
      </c>
      <c r="C6220" s="1" t="s">
        <v>6059</v>
      </c>
      <c r="D6220" s="1">
        <v>97.5</v>
      </c>
      <c r="E6220" s="1" t="s">
        <v>6116</v>
      </c>
      <c r="F6220" s="1">
        <v>57</v>
      </c>
      <c r="G6220" s="1" t="str">
        <f t="shared" si="234"/>
        <v>57/57</v>
      </c>
      <c r="H6220" s="1">
        <v>0</v>
      </c>
      <c r="I6220" s="1">
        <v>48.25</v>
      </c>
      <c r="J6220" s="1">
        <v>55</v>
      </c>
      <c r="K6220" s="1" t="s">
        <v>5981</v>
      </c>
      <c r="L6220" s="1" t="s">
        <v>5982</v>
      </c>
      <c r="M6220" s="1">
        <v>1999</v>
      </c>
      <c r="N6220" s="1">
        <v>48.769742419225103</v>
      </c>
      <c r="O6220" s="1">
        <v>-67.562253583149797</v>
      </c>
      <c r="P6220" s="1" t="s">
        <v>6058</v>
      </c>
      <c r="Q6220" s="1" t="s">
        <v>8372</v>
      </c>
      <c r="R6220" s="1" t="s">
        <v>1013</v>
      </c>
    </row>
    <row r="6221" spans="1:18" x14ac:dyDescent="0.3">
      <c r="A6221" s="1" t="s">
        <v>5978</v>
      </c>
      <c r="B6221" s="1" t="s">
        <v>8398</v>
      </c>
      <c r="C6221" s="1" t="s">
        <v>6602</v>
      </c>
      <c r="D6221" s="1">
        <v>159.75</v>
      </c>
      <c r="E6221" s="1" t="s">
        <v>6603</v>
      </c>
      <c r="F6221" s="1">
        <v>1</v>
      </c>
      <c r="G6221" s="1" t="str">
        <f t="shared" ref="G6221:G6252" si="235">F6221&amp;"/"&amp;69</f>
        <v>1/69</v>
      </c>
      <c r="H6221" s="1">
        <v>2310</v>
      </c>
      <c r="I6221" s="1">
        <v>71</v>
      </c>
      <c r="J6221" s="1">
        <v>85</v>
      </c>
      <c r="K6221" s="1" t="s">
        <v>56</v>
      </c>
      <c r="L6221" s="1" t="s">
        <v>343</v>
      </c>
      <c r="M6221" s="1">
        <v>2012</v>
      </c>
      <c r="N6221" s="1">
        <v>48.002248102587899</v>
      </c>
      <c r="O6221" s="1">
        <v>-67.416299303138103</v>
      </c>
      <c r="Q6221" s="1" t="s">
        <v>6604</v>
      </c>
      <c r="R6221" s="1" t="s">
        <v>22</v>
      </c>
    </row>
    <row r="6222" spans="1:18" x14ac:dyDescent="0.3">
      <c r="A6222" s="1" t="s">
        <v>5978</v>
      </c>
      <c r="B6222" s="1" t="s">
        <v>8398</v>
      </c>
      <c r="C6222" s="1" t="s">
        <v>6602</v>
      </c>
      <c r="D6222" s="1">
        <v>159.75</v>
      </c>
      <c r="E6222" s="1" t="s">
        <v>6605</v>
      </c>
      <c r="F6222" s="1">
        <v>2</v>
      </c>
      <c r="G6222" s="1" t="str">
        <f t="shared" si="235"/>
        <v>2/69</v>
      </c>
      <c r="H6222" s="1">
        <v>2310</v>
      </c>
      <c r="I6222" s="1">
        <v>71</v>
      </c>
      <c r="J6222" s="1">
        <v>85</v>
      </c>
      <c r="K6222" s="1" t="s">
        <v>56</v>
      </c>
      <c r="L6222" s="1" t="s">
        <v>343</v>
      </c>
      <c r="M6222" s="1">
        <v>2012</v>
      </c>
      <c r="N6222" s="1">
        <v>48.001679763913799</v>
      </c>
      <c r="O6222" s="1">
        <v>-67.419307352329795</v>
      </c>
      <c r="Q6222" s="1" t="s">
        <v>6604</v>
      </c>
      <c r="R6222" s="1" t="s">
        <v>22</v>
      </c>
    </row>
    <row r="6223" spans="1:18" x14ac:dyDescent="0.3">
      <c r="A6223" s="1" t="s">
        <v>5978</v>
      </c>
      <c r="B6223" s="1" t="s">
        <v>8398</v>
      </c>
      <c r="C6223" s="1" t="s">
        <v>6602</v>
      </c>
      <c r="D6223" s="1">
        <v>159.75</v>
      </c>
      <c r="E6223" s="1" t="s">
        <v>6606</v>
      </c>
      <c r="F6223" s="1">
        <v>3</v>
      </c>
      <c r="G6223" s="1" t="str">
        <f t="shared" si="235"/>
        <v>3/69</v>
      </c>
      <c r="H6223" s="1">
        <v>2310</v>
      </c>
      <c r="I6223" s="1">
        <v>71</v>
      </c>
      <c r="J6223" s="1">
        <v>85</v>
      </c>
      <c r="K6223" s="1" t="s">
        <v>56</v>
      </c>
      <c r="L6223" s="1" t="s">
        <v>343</v>
      </c>
      <c r="M6223" s="1">
        <v>2012</v>
      </c>
      <c r="N6223" s="1">
        <v>48.000900399603303</v>
      </c>
      <c r="O6223" s="1">
        <v>-67.422298765807597</v>
      </c>
      <c r="Q6223" s="1" t="s">
        <v>6604</v>
      </c>
      <c r="R6223" s="1" t="s">
        <v>22</v>
      </c>
    </row>
    <row r="6224" spans="1:18" x14ac:dyDescent="0.3">
      <c r="A6224" s="1" t="s">
        <v>5978</v>
      </c>
      <c r="B6224" s="1" t="s">
        <v>8398</v>
      </c>
      <c r="C6224" s="1" t="s">
        <v>6602</v>
      </c>
      <c r="D6224" s="1">
        <v>159.75</v>
      </c>
      <c r="E6224" s="1" t="s">
        <v>6607</v>
      </c>
      <c r="F6224" s="1">
        <v>4</v>
      </c>
      <c r="G6224" s="1" t="str">
        <f t="shared" si="235"/>
        <v>4/69</v>
      </c>
      <c r="H6224" s="1">
        <v>2310</v>
      </c>
      <c r="I6224" s="1">
        <v>71</v>
      </c>
      <c r="J6224" s="1">
        <v>85</v>
      </c>
      <c r="K6224" s="1" t="s">
        <v>56</v>
      </c>
      <c r="L6224" s="1" t="s">
        <v>343</v>
      </c>
      <c r="M6224" s="1">
        <v>2012</v>
      </c>
      <c r="N6224" s="1">
        <v>48.002634837679402</v>
      </c>
      <c r="O6224" s="1">
        <v>-67.435793566547403</v>
      </c>
      <c r="Q6224" s="1" t="s">
        <v>6604</v>
      </c>
      <c r="R6224" s="1" t="s">
        <v>22</v>
      </c>
    </row>
    <row r="6225" spans="1:18" x14ac:dyDescent="0.3">
      <c r="A6225" s="1" t="s">
        <v>5978</v>
      </c>
      <c r="B6225" s="1" t="s">
        <v>8398</v>
      </c>
      <c r="C6225" s="1" t="s">
        <v>6602</v>
      </c>
      <c r="D6225" s="1">
        <v>159.75</v>
      </c>
      <c r="E6225" s="1" t="s">
        <v>6608</v>
      </c>
      <c r="F6225" s="1">
        <v>5</v>
      </c>
      <c r="G6225" s="1" t="str">
        <f t="shared" si="235"/>
        <v>5/69</v>
      </c>
      <c r="H6225" s="1">
        <v>2310</v>
      </c>
      <c r="I6225" s="1">
        <v>71</v>
      </c>
      <c r="J6225" s="1">
        <v>85</v>
      </c>
      <c r="K6225" s="1" t="s">
        <v>56</v>
      </c>
      <c r="L6225" s="1" t="s">
        <v>343</v>
      </c>
      <c r="M6225" s="1">
        <v>2012</v>
      </c>
      <c r="N6225" s="1">
        <v>48.0026233767259</v>
      </c>
      <c r="O6225" s="1">
        <v>-67.439480422107707</v>
      </c>
      <c r="Q6225" s="1" t="s">
        <v>6604</v>
      </c>
      <c r="R6225" s="1" t="s">
        <v>22</v>
      </c>
    </row>
    <row r="6226" spans="1:18" x14ac:dyDescent="0.3">
      <c r="A6226" s="1" t="s">
        <v>5978</v>
      </c>
      <c r="B6226" s="1" t="s">
        <v>8398</v>
      </c>
      <c r="C6226" s="1" t="s">
        <v>6602</v>
      </c>
      <c r="D6226" s="1">
        <v>159.75</v>
      </c>
      <c r="E6226" s="1" t="s">
        <v>6609</v>
      </c>
      <c r="F6226" s="1">
        <v>6</v>
      </c>
      <c r="G6226" s="1" t="str">
        <f t="shared" si="235"/>
        <v>6/69</v>
      </c>
      <c r="H6226" s="1">
        <v>2310</v>
      </c>
      <c r="I6226" s="1">
        <v>71</v>
      </c>
      <c r="J6226" s="1">
        <v>85</v>
      </c>
      <c r="K6226" s="1" t="s">
        <v>56</v>
      </c>
      <c r="L6226" s="1" t="s">
        <v>343</v>
      </c>
      <c r="M6226" s="1">
        <v>2012</v>
      </c>
      <c r="N6226" s="1">
        <v>48.003899705907003</v>
      </c>
      <c r="O6226" s="1">
        <v>-67.450928640030796</v>
      </c>
      <c r="Q6226" s="1" t="s">
        <v>6604</v>
      </c>
      <c r="R6226" s="1" t="s">
        <v>22</v>
      </c>
    </row>
    <row r="6227" spans="1:18" x14ac:dyDescent="0.3">
      <c r="A6227" s="1" t="s">
        <v>5978</v>
      </c>
      <c r="B6227" s="1" t="s">
        <v>8398</v>
      </c>
      <c r="C6227" s="1" t="s">
        <v>6602</v>
      </c>
      <c r="D6227" s="1">
        <v>159.75</v>
      </c>
      <c r="E6227" s="1" t="s">
        <v>6610</v>
      </c>
      <c r="F6227" s="1">
        <v>7</v>
      </c>
      <c r="G6227" s="1" t="str">
        <f t="shared" si="235"/>
        <v>7/69</v>
      </c>
      <c r="H6227" s="1">
        <v>2310</v>
      </c>
      <c r="I6227" s="1">
        <v>71</v>
      </c>
      <c r="J6227" s="1">
        <v>85</v>
      </c>
      <c r="K6227" s="1" t="s">
        <v>56</v>
      </c>
      <c r="L6227" s="1" t="s">
        <v>343</v>
      </c>
      <c r="M6227" s="1">
        <v>2012</v>
      </c>
      <c r="N6227" s="1">
        <v>48.001060300245697</v>
      </c>
      <c r="O6227" s="1">
        <v>-67.452700500437203</v>
      </c>
      <c r="Q6227" s="1" t="s">
        <v>6604</v>
      </c>
      <c r="R6227" s="1" t="s">
        <v>22</v>
      </c>
    </row>
    <row r="6228" spans="1:18" x14ac:dyDescent="0.3">
      <c r="A6228" s="1" t="s">
        <v>5978</v>
      </c>
      <c r="B6228" s="1" t="s">
        <v>8398</v>
      </c>
      <c r="C6228" s="1" t="s">
        <v>6602</v>
      </c>
      <c r="D6228" s="1">
        <v>159.75</v>
      </c>
      <c r="E6228" s="1" t="s">
        <v>6611</v>
      </c>
      <c r="F6228" s="1">
        <v>8</v>
      </c>
      <c r="G6228" s="1" t="str">
        <f t="shared" si="235"/>
        <v>8/69</v>
      </c>
      <c r="H6228" s="1">
        <v>2310</v>
      </c>
      <c r="I6228" s="1">
        <v>71</v>
      </c>
      <c r="J6228" s="1">
        <v>85</v>
      </c>
      <c r="K6228" s="1" t="s">
        <v>56</v>
      </c>
      <c r="L6228" s="1" t="s">
        <v>343</v>
      </c>
      <c r="M6228" s="1">
        <v>2012</v>
      </c>
      <c r="N6228" s="1">
        <v>47.9976876958209</v>
      </c>
      <c r="O6228" s="1">
        <v>-67.464567694122906</v>
      </c>
      <c r="Q6228" s="1" t="s">
        <v>6604</v>
      </c>
      <c r="R6228" s="1" t="s">
        <v>22</v>
      </c>
    </row>
    <row r="6229" spans="1:18" x14ac:dyDescent="0.3">
      <c r="A6229" s="1" t="s">
        <v>5978</v>
      </c>
      <c r="B6229" s="1" t="s">
        <v>8398</v>
      </c>
      <c r="C6229" s="1" t="s">
        <v>6602</v>
      </c>
      <c r="D6229" s="1">
        <v>159.75</v>
      </c>
      <c r="E6229" s="1" t="s">
        <v>6612</v>
      </c>
      <c r="F6229" s="1">
        <v>9</v>
      </c>
      <c r="G6229" s="1" t="str">
        <f t="shared" si="235"/>
        <v>9/69</v>
      </c>
      <c r="H6229" s="1">
        <v>2310</v>
      </c>
      <c r="I6229" s="1">
        <v>71</v>
      </c>
      <c r="J6229" s="1">
        <v>85</v>
      </c>
      <c r="K6229" s="1" t="s">
        <v>56</v>
      </c>
      <c r="L6229" s="1" t="s">
        <v>343</v>
      </c>
      <c r="M6229" s="1">
        <v>2012</v>
      </c>
      <c r="N6229" s="1">
        <v>47.9953693808529</v>
      </c>
      <c r="O6229" s="1">
        <v>-67.465596257324194</v>
      </c>
      <c r="Q6229" s="1" t="s">
        <v>6604</v>
      </c>
      <c r="R6229" s="1" t="s">
        <v>22</v>
      </c>
    </row>
    <row r="6230" spans="1:18" x14ac:dyDescent="0.3">
      <c r="A6230" s="1" t="s">
        <v>5978</v>
      </c>
      <c r="B6230" s="1" t="s">
        <v>8398</v>
      </c>
      <c r="C6230" s="1" t="s">
        <v>6602</v>
      </c>
      <c r="D6230" s="1">
        <v>159.75</v>
      </c>
      <c r="E6230" s="1" t="s">
        <v>6613</v>
      </c>
      <c r="F6230" s="1">
        <v>10</v>
      </c>
      <c r="G6230" s="1" t="str">
        <f t="shared" si="235"/>
        <v>10/69</v>
      </c>
      <c r="H6230" s="1">
        <v>2310</v>
      </c>
      <c r="I6230" s="1">
        <v>71</v>
      </c>
      <c r="J6230" s="1">
        <v>85</v>
      </c>
      <c r="K6230" s="1" t="s">
        <v>56</v>
      </c>
      <c r="L6230" s="1" t="s">
        <v>343</v>
      </c>
      <c r="M6230" s="1">
        <v>2012</v>
      </c>
      <c r="N6230" s="1">
        <v>47.992779419799398</v>
      </c>
      <c r="O6230" s="1">
        <v>-67.465647649119603</v>
      </c>
      <c r="Q6230" s="1" t="s">
        <v>6604</v>
      </c>
      <c r="R6230" s="1" t="s">
        <v>22</v>
      </c>
    </row>
    <row r="6231" spans="1:18" x14ac:dyDescent="0.3">
      <c r="A6231" s="1" t="s">
        <v>5978</v>
      </c>
      <c r="B6231" s="1" t="s">
        <v>8398</v>
      </c>
      <c r="C6231" s="1" t="s">
        <v>6602</v>
      </c>
      <c r="D6231" s="1">
        <v>159.75</v>
      </c>
      <c r="E6231" s="1" t="s">
        <v>6614</v>
      </c>
      <c r="F6231" s="1">
        <v>11</v>
      </c>
      <c r="G6231" s="1" t="str">
        <f t="shared" si="235"/>
        <v>11/69</v>
      </c>
      <c r="H6231" s="1">
        <v>2310</v>
      </c>
      <c r="I6231" s="1">
        <v>71</v>
      </c>
      <c r="J6231" s="1">
        <v>85</v>
      </c>
      <c r="K6231" s="1" t="s">
        <v>56</v>
      </c>
      <c r="L6231" s="1" t="s">
        <v>343</v>
      </c>
      <c r="M6231" s="1">
        <v>2012</v>
      </c>
      <c r="N6231" s="1">
        <v>48.003183652287298</v>
      </c>
      <c r="O6231" s="1">
        <v>-67.479232949358803</v>
      </c>
      <c r="Q6231" s="1" t="s">
        <v>6604</v>
      </c>
      <c r="R6231" s="1" t="s">
        <v>22</v>
      </c>
    </row>
    <row r="6232" spans="1:18" x14ac:dyDescent="0.3">
      <c r="A6232" s="1" t="s">
        <v>5978</v>
      </c>
      <c r="B6232" s="1" t="s">
        <v>8398</v>
      </c>
      <c r="C6232" s="1" t="s">
        <v>6602</v>
      </c>
      <c r="D6232" s="1">
        <v>159.75</v>
      </c>
      <c r="E6232" s="1" t="s">
        <v>6615</v>
      </c>
      <c r="F6232" s="1">
        <v>12</v>
      </c>
      <c r="G6232" s="1" t="str">
        <f t="shared" si="235"/>
        <v>12/69</v>
      </c>
      <c r="H6232" s="1">
        <v>2310</v>
      </c>
      <c r="I6232" s="1">
        <v>71</v>
      </c>
      <c r="J6232" s="1">
        <v>85</v>
      </c>
      <c r="K6232" s="1" t="s">
        <v>56</v>
      </c>
      <c r="L6232" s="1" t="s">
        <v>343</v>
      </c>
      <c r="M6232" s="1">
        <v>2012</v>
      </c>
      <c r="N6232" s="1">
        <v>48.003224768928597</v>
      </c>
      <c r="O6232" s="1">
        <v>-67.482825674382596</v>
      </c>
      <c r="Q6232" s="1" t="s">
        <v>6604</v>
      </c>
      <c r="R6232" s="1" t="s">
        <v>22</v>
      </c>
    </row>
    <row r="6233" spans="1:18" x14ac:dyDescent="0.3">
      <c r="A6233" s="1" t="s">
        <v>5978</v>
      </c>
      <c r="B6233" s="1" t="s">
        <v>8398</v>
      </c>
      <c r="C6233" s="1" t="s">
        <v>6602</v>
      </c>
      <c r="D6233" s="1">
        <v>159.75</v>
      </c>
      <c r="E6233" s="1" t="s">
        <v>6616</v>
      </c>
      <c r="F6233" s="1">
        <v>13</v>
      </c>
      <c r="G6233" s="1" t="str">
        <f t="shared" si="235"/>
        <v>13/69</v>
      </c>
      <c r="H6233" s="1">
        <v>2310</v>
      </c>
      <c r="I6233" s="1">
        <v>71</v>
      </c>
      <c r="J6233" s="1">
        <v>85</v>
      </c>
      <c r="K6233" s="1" t="s">
        <v>56</v>
      </c>
      <c r="L6233" s="1" t="s">
        <v>343</v>
      </c>
      <c r="M6233" s="1">
        <v>2012</v>
      </c>
      <c r="N6233" s="1">
        <v>48.001550375226898</v>
      </c>
      <c r="O6233" s="1">
        <v>-67.484475263540503</v>
      </c>
      <c r="Q6233" s="1" t="s">
        <v>6604</v>
      </c>
      <c r="R6233" s="1" t="s">
        <v>22</v>
      </c>
    </row>
    <row r="6234" spans="1:18" x14ac:dyDescent="0.3">
      <c r="A6234" s="1" t="s">
        <v>5978</v>
      </c>
      <c r="B6234" s="1" t="s">
        <v>8398</v>
      </c>
      <c r="C6234" s="1" t="s">
        <v>6602</v>
      </c>
      <c r="D6234" s="1">
        <v>159.75</v>
      </c>
      <c r="E6234" s="1" t="s">
        <v>6617</v>
      </c>
      <c r="F6234" s="1">
        <v>14</v>
      </c>
      <c r="G6234" s="1" t="str">
        <f t="shared" si="235"/>
        <v>14/69</v>
      </c>
      <c r="H6234" s="1">
        <v>2310</v>
      </c>
      <c r="I6234" s="1">
        <v>71</v>
      </c>
      <c r="J6234" s="1">
        <v>85</v>
      </c>
      <c r="K6234" s="1" t="s">
        <v>56</v>
      </c>
      <c r="L6234" s="1" t="s">
        <v>343</v>
      </c>
      <c r="M6234" s="1">
        <v>2012</v>
      </c>
      <c r="N6234" s="1">
        <v>47.998672416015303</v>
      </c>
      <c r="O6234" s="1">
        <v>-67.483532794049296</v>
      </c>
      <c r="Q6234" s="1" t="s">
        <v>6604</v>
      </c>
      <c r="R6234" s="1" t="s">
        <v>22</v>
      </c>
    </row>
    <row r="6235" spans="1:18" x14ac:dyDescent="0.3">
      <c r="A6235" s="1" t="s">
        <v>5978</v>
      </c>
      <c r="B6235" s="1" t="s">
        <v>8398</v>
      </c>
      <c r="C6235" s="1" t="s">
        <v>6602</v>
      </c>
      <c r="D6235" s="1">
        <v>159.75</v>
      </c>
      <c r="E6235" s="1" t="s">
        <v>6618</v>
      </c>
      <c r="F6235" s="1">
        <v>15</v>
      </c>
      <c r="G6235" s="1" t="str">
        <f t="shared" si="235"/>
        <v>15/69</v>
      </c>
      <c r="H6235" s="1">
        <v>2310</v>
      </c>
      <c r="I6235" s="1">
        <v>71</v>
      </c>
      <c r="J6235" s="1">
        <v>85</v>
      </c>
      <c r="K6235" s="1" t="s">
        <v>56</v>
      </c>
      <c r="L6235" s="1" t="s">
        <v>343</v>
      </c>
      <c r="M6235" s="1">
        <v>2012</v>
      </c>
      <c r="N6235" s="1">
        <v>47.985985594812298</v>
      </c>
      <c r="O6235" s="1">
        <v>-67.514149756253602</v>
      </c>
      <c r="Q6235" s="1" t="s">
        <v>6604</v>
      </c>
      <c r="R6235" s="1" t="s">
        <v>22</v>
      </c>
    </row>
    <row r="6236" spans="1:18" x14ac:dyDescent="0.3">
      <c r="A6236" s="1" t="s">
        <v>5978</v>
      </c>
      <c r="B6236" s="1" t="s">
        <v>8398</v>
      </c>
      <c r="C6236" s="1" t="s">
        <v>6602</v>
      </c>
      <c r="D6236" s="1">
        <v>159.75</v>
      </c>
      <c r="E6236" s="1" t="s">
        <v>6619</v>
      </c>
      <c r="F6236" s="1">
        <v>16</v>
      </c>
      <c r="G6236" s="1" t="str">
        <f t="shared" si="235"/>
        <v>16/69</v>
      </c>
      <c r="H6236" s="1">
        <v>2310</v>
      </c>
      <c r="I6236" s="1">
        <v>71</v>
      </c>
      <c r="J6236" s="1">
        <v>85</v>
      </c>
      <c r="K6236" s="1" t="s">
        <v>56</v>
      </c>
      <c r="L6236" s="1" t="s">
        <v>343</v>
      </c>
      <c r="M6236" s="1">
        <v>2012</v>
      </c>
      <c r="N6236" s="1">
        <v>47.983895611980003</v>
      </c>
      <c r="O6236" s="1">
        <v>-67.509954423741604</v>
      </c>
      <c r="Q6236" s="1" t="s">
        <v>6604</v>
      </c>
      <c r="R6236" s="1" t="s">
        <v>22</v>
      </c>
    </row>
    <row r="6237" spans="1:18" x14ac:dyDescent="0.3">
      <c r="A6237" s="1" t="s">
        <v>5978</v>
      </c>
      <c r="B6237" s="1" t="s">
        <v>8398</v>
      </c>
      <c r="C6237" s="1" t="s">
        <v>6602</v>
      </c>
      <c r="D6237" s="1">
        <v>159.75</v>
      </c>
      <c r="E6237" s="1" t="s">
        <v>6620</v>
      </c>
      <c r="F6237" s="1">
        <v>17</v>
      </c>
      <c r="G6237" s="1" t="str">
        <f t="shared" si="235"/>
        <v>17/69</v>
      </c>
      <c r="H6237" s="1">
        <v>2310</v>
      </c>
      <c r="I6237" s="1">
        <v>71</v>
      </c>
      <c r="J6237" s="1">
        <v>85</v>
      </c>
      <c r="K6237" s="1" t="s">
        <v>56</v>
      </c>
      <c r="L6237" s="1" t="s">
        <v>343</v>
      </c>
      <c r="M6237" s="1">
        <v>2012</v>
      </c>
      <c r="N6237" s="1">
        <v>47.9859269403374</v>
      </c>
      <c r="O6237" s="1">
        <v>-67.5085067142669</v>
      </c>
      <c r="Q6237" s="1" t="s">
        <v>6604</v>
      </c>
      <c r="R6237" s="1" t="s">
        <v>22</v>
      </c>
    </row>
    <row r="6238" spans="1:18" x14ac:dyDescent="0.3">
      <c r="A6238" s="1" t="s">
        <v>5978</v>
      </c>
      <c r="B6238" s="1" t="s">
        <v>8398</v>
      </c>
      <c r="C6238" s="1" t="s">
        <v>6602</v>
      </c>
      <c r="D6238" s="1">
        <v>159.75</v>
      </c>
      <c r="E6238" s="1" t="s">
        <v>6621</v>
      </c>
      <c r="F6238" s="1">
        <v>18</v>
      </c>
      <c r="G6238" s="1" t="str">
        <f t="shared" si="235"/>
        <v>18/69</v>
      </c>
      <c r="H6238" s="1">
        <v>2310</v>
      </c>
      <c r="I6238" s="1">
        <v>71</v>
      </c>
      <c r="J6238" s="1">
        <v>85</v>
      </c>
      <c r="K6238" s="1" t="s">
        <v>56</v>
      </c>
      <c r="L6238" s="1" t="s">
        <v>343</v>
      </c>
      <c r="M6238" s="1">
        <v>2012</v>
      </c>
      <c r="N6238" s="1">
        <v>47.989498335757197</v>
      </c>
      <c r="O6238" s="1">
        <v>-67.496812656024105</v>
      </c>
      <c r="Q6238" s="1" t="s">
        <v>6604</v>
      </c>
      <c r="R6238" s="1" t="s">
        <v>22</v>
      </c>
    </row>
    <row r="6239" spans="1:18" x14ac:dyDescent="0.3">
      <c r="A6239" s="1" t="s">
        <v>5978</v>
      </c>
      <c r="B6239" s="1" t="s">
        <v>8398</v>
      </c>
      <c r="C6239" s="1" t="s">
        <v>6602</v>
      </c>
      <c r="D6239" s="1">
        <v>159.75</v>
      </c>
      <c r="E6239" s="1" t="s">
        <v>6622</v>
      </c>
      <c r="F6239" s="1">
        <v>19</v>
      </c>
      <c r="G6239" s="1" t="str">
        <f t="shared" si="235"/>
        <v>19/69</v>
      </c>
      <c r="H6239" s="1">
        <v>2310</v>
      </c>
      <c r="I6239" s="1">
        <v>71</v>
      </c>
      <c r="J6239" s="1">
        <v>85</v>
      </c>
      <c r="K6239" s="1" t="s">
        <v>56</v>
      </c>
      <c r="L6239" s="1" t="s">
        <v>343</v>
      </c>
      <c r="M6239" s="1">
        <v>2012</v>
      </c>
      <c r="N6239" s="1">
        <v>47.998305857136302</v>
      </c>
      <c r="O6239" s="1">
        <v>-67.497787037180501</v>
      </c>
      <c r="Q6239" s="1" t="s">
        <v>6604</v>
      </c>
      <c r="R6239" s="1" t="s">
        <v>22</v>
      </c>
    </row>
    <row r="6240" spans="1:18" x14ac:dyDescent="0.3">
      <c r="A6240" s="1" t="s">
        <v>5978</v>
      </c>
      <c r="B6240" s="1" t="s">
        <v>8398</v>
      </c>
      <c r="C6240" s="1" t="s">
        <v>6602</v>
      </c>
      <c r="D6240" s="1">
        <v>159.75</v>
      </c>
      <c r="E6240" s="1" t="s">
        <v>6623</v>
      </c>
      <c r="F6240" s="1">
        <v>20</v>
      </c>
      <c r="G6240" s="1" t="str">
        <f t="shared" si="235"/>
        <v>20/69</v>
      </c>
      <c r="H6240" s="1">
        <v>2310</v>
      </c>
      <c r="I6240" s="1">
        <v>71</v>
      </c>
      <c r="J6240" s="1">
        <v>85</v>
      </c>
      <c r="K6240" s="1" t="s">
        <v>56</v>
      </c>
      <c r="L6240" s="1" t="s">
        <v>343</v>
      </c>
      <c r="M6240" s="1">
        <v>2012</v>
      </c>
      <c r="N6240" s="1">
        <v>48.0075600583748</v>
      </c>
      <c r="O6240" s="1">
        <v>-67.503677917856294</v>
      </c>
      <c r="Q6240" s="1" t="s">
        <v>6604</v>
      </c>
      <c r="R6240" s="1" t="s">
        <v>22</v>
      </c>
    </row>
    <row r="6241" spans="1:18" x14ac:dyDescent="0.3">
      <c r="A6241" s="1" t="s">
        <v>5978</v>
      </c>
      <c r="B6241" s="1" t="s">
        <v>8398</v>
      </c>
      <c r="C6241" s="1" t="s">
        <v>6602</v>
      </c>
      <c r="D6241" s="1">
        <v>159.75</v>
      </c>
      <c r="E6241" s="1" t="s">
        <v>6624</v>
      </c>
      <c r="F6241" s="1">
        <v>21</v>
      </c>
      <c r="G6241" s="1" t="str">
        <f t="shared" si="235"/>
        <v>21/69</v>
      </c>
      <c r="H6241" s="1">
        <v>2310</v>
      </c>
      <c r="I6241" s="1">
        <v>71</v>
      </c>
      <c r="J6241" s="1">
        <v>85</v>
      </c>
      <c r="K6241" s="1" t="s">
        <v>56</v>
      </c>
      <c r="L6241" s="1" t="s">
        <v>343</v>
      </c>
      <c r="M6241" s="1">
        <v>2012</v>
      </c>
      <c r="N6241" s="1">
        <v>48.010749273525001</v>
      </c>
      <c r="O6241" s="1">
        <v>-67.504179051631098</v>
      </c>
      <c r="Q6241" s="1" t="s">
        <v>6604</v>
      </c>
      <c r="R6241" s="1" t="s">
        <v>22</v>
      </c>
    </row>
    <row r="6242" spans="1:18" x14ac:dyDescent="0.3">
      <c r="A6242" s="1" t="s">
        <v>5978</v>
      </c>
      <c r="B6242" s="1" t="s">
        <v>8398</v>
      </c>
      <c r="C6242" s="1" t="s">
        <v>6602</v>
      </c>
      <c r="D6242" s="1">
        <v>159.75</v>
      </c>
      <c r="E6242" s="1" t="s">
        <v>6625</v>
      </c>
      <c r="F6242" s="1">
        <v>22</v>
      </c>
      <c r="G6242" s="1" t="str">
        <f t="shared" si="235"/>
        <v>22/69</v>
      </c>
      <c r="H6242" s="1">
        <v>2310</v>
      </c>
      <c r="I6242" s="1">
        <v>71</v>
      </c>
      <c r="J6242" s="1">
        <v>85</v>
      </c>
      <c r="K6242" s="1" t="s">
        <v>56</v>
      </c>
      <c r="L6242" s="1" t="s">
        <v>343</v>
      </c>
      <c r="M6242" s="1">
        <v>2012</v>
      </c>
      <c r="N6242" s="1">
        <v>48.014508408285202</v>
      </c>
      <c r="O6242" s="1">
        <v>-67.503415738527593</v>
      </c>
      <c r="Q6242" s="1" t="s">
        <v>6604</v>
      </c>
      <c r="R6242" s="1" t="s">
        <v>22</v>
      </c>
    </row>
    <row r="6243" spans="1:18" x14ac:dyDescent="0.3">
      <c r="A6243" s="1" t="s">
        <v>5978</v>
      </c>
      <c r="B6243" s="1" t="s">
        <v>8398</v>
      </c>
      <c r="C6243" s="1" t="s">
        <v>6602</v>
      </c>
      <c r="D6243" s="1">
        <v>159.75</v>
      </c>
      <c r="E6243" s="1" t="s">
        <v>6626</v>
      </c>
      <c r="F6243" s="1">
        <v>23</v>
      </c>
      <c r="G6243" s="1" t="str">
        <f t="shared" si="235"/>
        <v>23/69</v>
      </c>
      <c r="H6243" s="1">
        <v>2310</v>
      </c>
      <c r="I6243" s="1">
        <v>71</v>
      </c>
      <c r="J6243" s="1">
        <v>85</v>
      </c>
      <c r="K6243" s="1" t="s">
        <v>56</v>
      </c>
      <c r="L6243" s="1" t="s">
        <v>343</v>
      </c>
      <c r="M6243" s="1">
        <v>2012</v>
      </c>
      <c r="N6243" s="1">
        <v>48.016823473861898</v>
      </c>
      <c r="O6243" s="1">
        <v>-67.498584101957903</v>
      </c>
      <c r="Q6243" s="1" t="s">
        <v>6604</v>
      </c>
      <c r="R6243" s="1" t="s">
        <v>22</v>
      </c>
    </row>
    <row r="6244" spans="1:18" x14ac:dyDescent="0.3">
      <c r="A6244" s="1" t="s">
        <v>5978</v>
      </c>
      <c r="B6244" s="1" t="s">
        <v>8398</v>
      </c>
      <c r="C6244" s="1" t="s">
        <v>6602</v>
      </c>
      <c r="D6244" s="1">
        <v>159.75</v>
      </c>
      <c r="E6244" s="1" t="s">
        <v>6627</v>
      </c>
      <c r="F6244" s="1">
        <v>24</v>
      </c>
      <c r="G6244" s="1" t="str">
        <f t="shared" si="235"/>
        <v>24/69</v>
      </c>
      <c r="H6244" s="1">
        <v>2310</v>
      </c>
      <c r="I6244" s="1">
        <v>71</v>
      </c>
      <c r="J6244" s="1">
        <v>85</v>
      </c>
      <c r="K6244" s="1" t="s">
        <v>56</v>
      </c>
      <c r="L6244" s="1" t="s">
        <v>343</v>
      </c>
      <c r="M6244" s="1">
        <v>2012</v>
      </c>
      <c r="N6244" s="1">
        <v>48.017887426160101</v>
      </c>
      <c r="O6244" s="1">
        <v>-67.495962938783194</v>
      </c>
      <c r="Q6244" s="1" t="s">
        <v>6604</v>
      </c>
      <c r="R6244" s="1" t="s">
        <v>22</v>
      </c>
    </row>
    <row r="6245" spans="1:18" x14ac:dyDescent="0.3">
      <c r="A6245" s="1" t="s">
        <v>5978</v>
      </c>
      <c r="B6245" s="1" t="s">
        <v>8398</v>
      </c>
      <c r="C6245" s="1" t="s">
        <v>6602</v>
      </c>
      <c r="D6245" s="1">
        <v>159.75</v>
      </c>
      <c r="E6245" s="1" t="s">
        <v>6628</v>
      </c>
      <c r="F6245" s="1">
        <v>25</v>
      </c>
      <c r="G6245" s="1" t="str">
        <f t="shared" si="235"/>
        <v>25/69</v>
      </c>
      <c r="H6245" s="1">
        <v>2310</v>
      </c>
      <c r="I6245" s="1">
        <v>71</v>
      </c>
      <c r="J6245" s="1">
        <v>85</v>
      </c>
      <c r="K6245" s="1" t="s">
        <v>56</v>
      </c>
      <c r="L6245" s="1" t="s">
        <v>343</v>
      </c>
      <c r="M6245" s="1">
        <v>2012</v>
      </c>
      <c r="N6245" s="1">
        <v>48.018646941196899</v>
      </c>
      <c r="O6245" s="1">
        <v>-67.492473543346705</v>
      </c>
      <c r="Q6245" s="1" t="s">
        <v>6604</v>
      </c>
      <c r="R6245" s="1" t="s">
        <v>22</v>
      </c>
    </row>
    <row r="6246" spans="1:18" x14ac:dyDescent="0.3">
      <c r="A6246" s="1" t="s">
        <v>5978</v>
      </c>
      <c r="B6246" s="1" t="s">
        <v>8398</v>
      </c>
      <c r="C6246" s="1" t="s">
        <v>6602</v>
      </c>
      <c r="D6246" s="1">
        <v>159.75</v>
      </c>
      <c r="E6246" s="1" t="s">
        <v>6629</v>
      </c>
      <c r="F6246" s="1">
        <v>26</v>
      </c>
      <c r="G6246" s="1" t="str">
        <f t="shared" si="235"/>
        <v>26/69</v>
      </c>
      <c r="H6246" s="1">
        <v>2310</v>
      </c>
      <c r="I6246" s="1">
        <v>71</v>
      </c>
      <c r="J6246" s="1">
        <v>85</v>
      </c>
      <c r="K6246" s="1" t="s">
        <v>56</v>
      </c>
      <c r="L6246" s="1" t="s">
        <v>343</v>
      </c>
      <c r="M6246" s="1">
        <v>2012</v>
      </c>
      <c r="N6246" s="1">
        <v>48.099682155305501</v>
      </c>
      <c r="O6246" s="1">
        <v>-67.449316188582003</v>
      </c>
      <c r="Q6246" s="1" t="s">
        <v>6604</v>
      </c>
      <c r="R6246" s="1" t="s">
        <v>22</v>
      </c>
    </row>
    <row r="6247" spans="1:18" x14ac:dyDescent="0.3">
      <c r="A6247" s="1" t="s">
        <v>5978</v>
      </c>
      <c r="B6247" s="1" t="s">
        <v>8398</v>
      </c>
      <c r="C6247" s="1" t="s">
        <v>6602</v>
      </c>
      <c r="D6247" s="1">
        <v>159.75</v>
      </c>
      <c r="E6247" s="1" t="s">
        <v>6630</v>
      </c>
      <c r="F6247" s="1">
        <v>27</v>
      </c>
      <c r="G6247" s="1" t="str">
        <f t="shared" si="235"/>
        <v>27/69</v>
      </c>
      <c r="H6247" s="1">
        <v>2310</v>
      </c>
      <c r="I6247" s="1">
        <v>71</v>
      </c>
      <c r="J6247" s="1">
        <v>85</v>
      </c>
      <c r="K6247" s="1" t="s">
        <v>56</v>
      </c>
      <c r="L6247" s="1" t="s">
        <v>343</v>
      </c>
      <c r="M6247" s="1">
        <v>2012</v>
      </c>
      <c r="N6247" s="1">
        <v>48.097261387549402</v>
      </c>
      <c r="O6247" s="1">
        <v>-67.450088503348397</v>
      </c>
      <c r="Q6247" s="1" t="s">
        <v>6604</v>
      </c>
      <c r="R6247" s="1" t="s">
        <v>22</v>
      </c>
    </row>
    <row r="6248" spans="1:18" x14ac:dyDescent="0.3">
      <c r="A6248" s="1" t="s">
        <v>5978</v>
      </c>
      <c r="B6248" s="1" t="s">
        <v>8398</v>
      </c>
      <c r="C6248" s="1" t="s">
        <v>6602</v>
      </c>
      <c r="D6248" s="1">
        <v>159.75</v>
      </c>
      <c r="E6248" s="1" t="s">
        <v>6631</v>
      </c>
      <c r="F6248" s="1">
        <v>28</v>
      </c>
      <c r="G6248" s="1" t="str">
        <f t="shared" si="235"/>
        <v>28/69</v>
      </c>
      <c r="H6248" s="1">
        <v>2310</v>
      </c>
      <c r="I6248" s="1">
        <v>71</v>
      </c>
      <c r="J6248" s="1">
        <v>85</v>
      </c>
      <c r="K6248" s="1" t="s">
        <v>56</v>
      </c>
      <c r="L6248" s="1" t="s">
        <v>343</v>
      </c>
      <c r="M6248" s="1">
        <v>2012</v>
      </c>
      <c r="N6248" s="1">
        <v>48.094429552475098</v>
      </c>
      <c r="O6248" s="1">
        <v>-67.449727299007506</v>
      </c>
      <c r="Q6248" s="1" t="s">
        <v>6604</v>
      </c>
      <c r="R6248" s="1" t="s">
        <v>22</v>
      </c>
    </row>
    <row r="6249" spans="1:18" x14ac:dyDescent="0.3">
      <c r="A6249" s="1" t="s">
        <v>5978</v>
      </c>
      <c r="B6249" s="1" t="s">
        <v>8398</v>
      </c>
      <c r="C6249" s="1" t="s">
        <v>6602</v>
      </c>
      <c r="D6249" s="1">
        <v>159.75</v>
      </c>
      <c r="E6249" s="1" t="s">
        <v>6632</v>
      </c>
      <c r="F6249" s="1">
        <v>29</v>
      </c>
      <c r="G6249" s="1" t="str">
        <f t="shared" si="235"/>
        <v>29/69</v>
      </c>
      <c r="H6249" s="1">
        <v>2310</v>
      </c>
      <c r="I6249" s="1">
        <v>71</v>
      </c>
      <c r="J6249" s="1">
        <v>85</v>
      </c>
      <c r="K6249" s="1" t="s">
        <v>56</v>
      </c>
      <c r="L6249" s="1" t="s">
        <v>343</v>
      </c>
      <c r="M6249" s="1">
        <v>2012</v>
      </c>
      <c r="N6249" s="1">
        <v>48.0977256516083</v>
      </c>
      <c r="O6249" s="1">
        <v>-67.444303378008001</v>
      </c>
      <c r="Q6249" s="1" t="s">
        <v>6604</v>
      </c>
      <c r="R6249" s="1" t="s">
        <v>22</v>
      </c>
    </row>
    <row r="6250" spans="1:18" x14ac:dyDescent="0.3">
      <c r="A6250" s="1" t="s">
        <v>5978</v>
      </c>
      <c r="B6250" s="1" t="s">
        <v>8398</v>
      </c>
      <c r="C6250" s="1" t="s">
        <v>6602</v>
      </c>
      <c r="D6250" s="1">
        <v>159.75</v>
      </c>
      <c r="E6250" s="1" t="s">
        <v>6633</v>
      </c>
      <c r="F6250" s="1">
        <v>30</v>
      </c>
      <c r="G6250" s="1" t="str">
        <f t="shared" si="235"/>
        <v>30/69</v>
      </c>
      <c r="H6250" s="1">
        <v>2310</v>
      </c>
      <c r="I6250" s="1">
        <v>71</v>
      </c>
      <c r="J6250" s="1">
        <v>85</v>
      </c>
      <c r="K6250" s="1" t="s">
        <v>56</v>
      </c>
      <c r="L6250" s="1" t="s">
        <v>343</v>
      </c>
      <c r="M6250" s="1">
        <v>2012</v>
      </c>
      <c r="N6250" s="1">
        <v>48.096267243447201</v>
      </c>
      <c r="O6250" s="1">
        <v>-67.438709382773894</v>
      </c>
      <c r="Q6250" s="1" t="s">
        <v>6604</v>
      </c>
      <c r="R6250" s="1" t="s">
        <v>22</v>
      </c>
    </row>
    <row r="6251" spans="1:18" x14ac:dyDescent="0.3">
      <c r="A6251" s="1" t="s">
        <v>5978</v>
      </c>
      <c r="B6251" s="1" t="s">
        <v>8398</v>
      </c>
      <c r="C6251" s="1" t="s">
        <v>6602</v>
      </c>
      <c r="D6251" s="1">
        <v>159.75</v>
      </c>
      <c r="E6251" s="1" t="s">
        <v>6634</v>
      </c>
      <c r="F6251" s="1">
        <v>31</v>
      </c>
      <c r="G6251" s="1" t="str">
        <f t="shared" si="235"/>
        <v>31/69</v>
      </c>
      <c r="H6251" s="1">
        <v>2310</v>
      </c>
      <c r="I6251" s="1">
        <v>71</v>
      </c>
      <c r="J6251" s="1">
        <v>85</v>
      </c>
      <c r="K6251" s="1" t="s">
        <v>56</v>
      </c>
      <c r="L6251" s="1" t="s">
        <v>343</v>
      </c>
      <c r="M6251" s="1">
        <v>2012</v>
      </c>
      <c r="N6251" s="1">
        <v>48.097749509111502</v>
      </c>
      <c r="O6251" s="1">
        <v>-67.436004485310903</v>
      </c>
      <c r="Q6251" s="1" t="s">
        <v>6604</v>
      </c>
      <c r="R6251" s="1" t="s">
        <v>22</v>
      </c>
    </row>
    <row r="6252" spans="1:18" x14ac:dyDescent="0.3">
      <c r="A6252" s="1" t="s">
        <v>5978</v>
      </c>
      <c r="B6252" s="1" t="s">
        <v>8398</v>
      </c>
      <c r="C6252" s="1" t="s">
        <v>6602</v>
      </c>
      <c r="D6252" s="1">
        <v>159.75</v>
      </c>
      <c r="E6252" s="1" t="s">
        <v>6635</v>
      </c>
      <c r="F6252" s="1">
        <v>32</v>
      </c>
      <c r="G6252" s="1" t="str">
        <f t="shared" si="235"/>
        <v>32/69</v>
      </c>
      <c r="H6252" s="1">
        <v>2310</v>
      </c>
      <c r="I6252" s="1">
        <v>71</v>
      </c>
      <c r="J6252" s="1">
        <v>85</v>
      </c>
      <c r="K6252" s="1" t="s">
        <v>56</v>
      </c>
      <c r="L6252" s="1" t="s">
        <v>343</v>
      </c>
      <c r="M6252" s="1">
        <v>2012</v>
      </c>
      <c r="N6252" s="1">
        <v>48.098457621234601</v>
      </c>
      <c r="O6252" s="1">
        <v>-67.432539224133293</v>
      </c>
      <c r="Q6252" s="1" t="s">
        <v>6604</v>
      </c>
      <c r="R6252" s="1" t="s">
        <v>22</v>
      </c>
    </row>
    <row r="6253" spans="1:18" x14ac:dyDescent="0.3">
      <c r="A6253" s="1" t="s">
        <v>5978</v>
      </c>
      <c r="B6253" s="1" t="s">
        <v>8398</v>
      </c>
      <c r="C6253" s="1" t="s">
        <v>6602</v>
      </c>
      <c r="D6253" s="1">
        <v>159.75</v>
      </c>
      <c r="E6253" s="1" t="s">
        <v>6636</v>
      </c>
      <c r="F6253" s="1">
        <v>33</v>
      </c>
      <c r="G6253" s="1" t="str">
        <f t="shared" ref="G6253:G6284" si="236">F6253&amp;"/"&amp;69</f>
        <v>33/69</v>
      </c>
      <c r="H6253" s="1">
        <v>2310</v>
      </c>
      <c r="I6253" s="1">
        <v>71</v>
      </c>
      <c r="J6253" s="1">
        <v>85</v>
      </c>
      <c r="K6253" s="1" t="s">
        <v>56</v>
      </c>
      <c r="L6253" s="1" t="s">
        <v>343</v>
      </c>
      <c r="M6253" s="1">
        <v>2012</v>
      </c>
      <c r="N6253" s="1">
        <v>48.0961259544287</v>
      </c>
      <c r="O6253" s="1">
        <v>-67.426871676151904</v>
      </c>
      <c r="Q6253" s="1" t="s">
        <v>6604</v>
      </c>
      <c r="R6253" s="1" t="s">
        <v>22</v>
      </c>
    </row>
    <row r="6254" spans="1:18" x14ac:dyDescent="0.3">
      <c r="A6254" s="1" t="s">
        <v>5978</v>
      </c>
      <c r="B6254" s="1" t="s">
        <v>8398</v>
      </c>
      <c r="C6254" s="1" t="s">
        <v>6602</v>
      </c>
      <c r="D6254" s="1">
        <v>159.75</v>
      </c>
      <c r="E6254" s="1" t="s">
        <v>6637</v>
      </c>
      <c r="F6254" s="1">
        <v>34</v>
      </c>
      <c r="G6254" s="1" t="str">
        <f t="shared" si="236"/>
        <v>34/69</v>
      </c>
      <c r="H6254" s="1">
        <v>2310</v>
      </c>
      <c r="I6254" s="1">
        <v>71</v>
      </c>
      <c r="J6254" s="1">
        <v>85</v>
      </c>
      <c r="K6254" s="1" t="s">
        <v>56</v>
      </c>
      <c r="L6254" s="1" t="s">
        <v>343</v>
      </c>
      <c r="M6254" s="1">
        <v>2012</v>
      </c>
      <c r="N6254" s="1">
        <v>48.0963323613339</v>
      </c>
      <c r="O6254" s="1">
        <v>-67.421640512952294</v>
      </c>
      <c r="Q6254" s="1" t="s">
        <v>6604</v>
      </c>
      <c r="R6254" s="1" t="s">
        <v>22</v>
      </c>
    </row>
    <row r="6255" spans="1:18" x14ac:dyDescent="0.3">
      <c r="A6255" s="1" t="s">
        <v>5978</v>
      </c>
      <c r="B6255" s="1" t="s">
        <v>8398</v>
      </c>
      <c r="C6255" s="1" t="s">
        <v>6602</v>
      </c>
      <c r="D6255" s="1">
        <v>159.75</v>
      </c>
      <c r="E6255" s="1" t="s">
        <v>6638</v>
      </c>
      <c r="F6255" s="1">
        <v>35</v>
      </c>
      <c r="G6255" s="1" t="str">
        <f t="shared" si="236"/>
        <v>35/69</v>
      </c>
      <c r="H6255" s="1">
        <v>2310</v>
      </c>
      <c r="I6255" s="1">
        <v>71</v>
      </c>
      <c r="J6255" s="1">
        <v>85</v>
      </c>
      <c r="K6255" s="1" t="s">
        <v>56</v>
      </c>
      <c r="L6255" s="1" t="s">
        <v>343</v>
      </c>
      <c r="M6255" s="1">
        <v>2012</v>
      </c>
      <c r="N6255" s="1">
        <v>48.0953045982898</v>
      </c>
      <c r="O6255" s="1">
        <v>-67.416053798761396</v>
      </c>
      <c r="Q6255" s="1" t="s">
        <v>6604</v>
      </c>
      <c r="R6255" s="1" t="s">
        <v>22</v>
      </c>
    </row>
    <row r="6256" spans="1:18" x14ac:dyDescent="0.3">
      <c r="A6256" s="1" t="s">
        <v>5978</v>
      </c>
      <c r="B6256" s="1" t="s">
        <v>8398</v>
      </c>
      <c r="C6256" s="1" t="s">
        <v>6602</v>
      </c>
      <c r="D6256" s="1">
        <v>159.75</v>
      </c>
      <c r="E6256" s="1" t="s">
        <v>6639</v>
      </c>
      <c r="F6256" s="1">
        <v>36</v>
      </c>
      <c r="G6256" s="1" t="str">
        <f t="shared" si="236"/>
        <v>36/69</v>
      </c>
      <c r="H6256" s="1">
        <v>2310</v>
      </c>
      <c r="I6256" s="1">
        <v>71</v>
      </c>
      <c r="J6256" s="1">
        <v>85</v>
      </c>
      <c r="K6256" s="1" t="s">
        <v>56</v>
      </c>
      <c r="L6256" s="1" t="s">
        <v>343</v>
      </c>
      <c r="M6256" s="1">
        <v>2012</v>
      </c>
      <c r="N6256" s="1">
        <v>48.096145784986199</v>
      </c>
      <c r="O6256" s="1">
        <v>-67.412777417592295</v>
      </c>
      <c r="Q6256" s="1" t="s">
        <v>6604</v>
      </c>
      <c r="R6256" s="1" t="s">
        <v>22</v>
      </c>
    </row>
    <row r="6257" spans="1:18" x14ac:dyDescent="0.3">
      <c r="A6257" s="1" t="s">
        <v>5978</v>
      </c>
      <c r="B6257" s="1" t="s">
        <v>8398</v>
      </c>
      <c r="C6257" s="1" t="s">
        <v>6602</v>
      </c>
      <c r="D6257" s="1">
        <v>159.75</v>
      </c>
      <c r="E6257" s="1" t="s">
        <v>6640</v>
      </c>
      <c r="F6257" s="1">
        <v>37</v>
      </c>
      <c r="G6257" s="1" t="str">
        <f t="shared" si="236"/>
        <v>37/69</v>
      </c>
      <c r="H6257" s="1">
        <v>2310</v>
      </c>
      <c r="I6257" s="1">
        <v>71</v>
      </c>
      <c r="J6257" s="1">
        <v>85</v>
      </c>
      <c r="K6257" s="1" t="s">
        <v>56</v>
      </c>
      <c r="L6257" s="1" t="s">
        <v>343</v>
      </c>
      <c r="M6257" s="1">
        <v>2012</v>
      </c>
      <c r="N6257" s="1">
        <v>48.083959525395002</v>
      </c>
      <c r="O6257" s="1">
        <v>-67.453818039320794</v>
      </c>
      <c r="Q6257" s="1" t="s">
        <v>6604</v>
      </c>
      <c r="R6257" s="1" t="s">
        <v>22</v>
      </c>
    </row>
    <row r="6258" spans="1:18" x14ac:dyDescent="0.3">
      <c r="A6258" s="1" t="s">
        <v>5978</v>
      </c>
      <c r="B6258" s="1" t="s">
        <v>8398</v>
      </c>
      <c r="C6258" s="1" t="s">
        <v>6602</v>
      </c>
      <c r="D6258" s="1">
        <v>159.75</v>
      </c>
      <c r="E6258" s="1" t="s">
        <v>6641</v>
      </c>
      <c r="F6258" s="1">
        <v>38</v>
      </c>
      <c r="G6258" s="1" t="str">
        <f t="shared" si="236"/>
        <v>38/69</v>
      </c>
      <c r="H6258" s="1">
        <v>2310</v>
      </c>
      <c r="I6258" s="1">
        <v>71</v>
      </c>
      <c r="J6258" s="1">
        <v>85</v>
      </c>
      <c r="K6258" s="1" t="s">
        <v>56</v>
      </c>
      <c r="L6258" s="1" t="s">
        <v>343</v>
      </c>
      <c r="M6258" s="1">
        <v>2012</v>
      </c>
      <c r="N6258" s="1">
        <v>48.084223904369203</v>
      </c>
      <c r="O6258" s="1">
        <v>-67.458792533354796</v>
      </c>
      <c r="Q6258" s="1" t="s">
        <v>6604</v>
      </c>
      <c r="R6258" s="1" t="s">
        <v>22</v>
      </c>
    </row>
    <row r="6259" spans="1:18" x14ac:dyDescent="0.3">
      <c r="A6259" s="1" t="s">
        <v>5978</v>
      </c>
      <c r="B6259" s="1" t="s">
        <v>8398</v>
      </c>
      <c r="C6259" s="1" t="s">
        <v>6602</v>
      </c>
      <c r="D6259" s="1">
        <v>159.75</v>
      </c>
      <c r="E6259" s="1" t="s">
        <v>6642</v>
      </c>
      <c r="F6259" s="1">
        <v>39</v>
      </c>
      <c r="G6259" s="1" t="str">
        <f t="shared" si="236"/>
        <v>39/69</v>
      </c>
      <c r="H6259" s="1">
        <v>2310</v>
      </c>
      <c r="I6259" s="1">
        <v>71</v>
      </c>
      <c r="J6259" s="1">
        <v>85</v>
      </c>
      <c r="K6259" s="1" t="s">
        <v>56</v>
      </c>
      <c r="L6259" s="1" t="s">
        <v>343</v>
      </c>
      <c r="M6259" s="1">
        <v>2012</v>
      </c>
      <c r="N6259" s="1">
        <v>48.0805216622622</v>
      </c>
      <c r="O6259" s="1">
        <v>-67.458744359002793</v>
      </c>
      <c r="Q6259" s="1" t="s">
        <v>6604</v>
      </c>
      <c r="R6259" s="1" t="s">
        <v>22</v>
      </c>
    </row>
    <row r="6260" spans="1:18" x14ac:dyDescent="0.3">
      <c r="A6260" s="1" t="s">
        <v>5978</v>
      </c>
      <c r="B6260" s="1" t="s">
        <v>8398</v>
      </c>
      <c r="C6260" s="1" t="s">
        <v>6602</v>
      </c>
      <c r="D6260" s="1">
        <v>159.75</v>
      </c>
      <c r="E6260" s="1" t="s">
        <v>6643</v>
      </c>
      <c r="F6260" s="1">
        <v>40</v>
      </c>
      <c r="G6260" s="1" t="str">
        <f t="shared" si="236"/>
        <v>40/69</v>
      </c>
      <c r="H6260" s="1">
        <v>2310</v>
      </c>
      <c r="I6260" s="1">
        <v>71</v>
      </c>
      <c r="J6260" s="1">
        <v>85</v>
      </c>
      <c r="K6260" s="1" t="s">
        <v>56</v>
      </c>
      <c r="L6260" s="1" t="s">
        <v>343</v>
      </c>
      <c r="M6260" s="1">
        <v>2012</v>
      </c>
      <c r="N6260" s="1">
        <v>48.078566396242898</v>
      </c>
      <c r="O6260" s="1">
        <v>-67.459609720959506</v>
      </c>
      <c r="Q6260" s="1" t="s">
        <v>6604</v>
      </c>
      <c r="R6260" s="1" t="s">
        <v>22</v>
      </c>
    </row>
    <row r="6261" spans="1:18" x14ac:dyDescent="0.3">
      <c r="A6261" s="1" t="s">
        <v>5978</v>
      </c>
      <c r="B6261" s="1" t="s">
        <v>8398</v>
      </c>
      <c r="C6261" s="1" t="s">
        <v>6602</v>
      </c>
      <c r="D6261" s="1">
        <v>159.75</v>
      </c>
      <c r="E6261" s="1" t="s">
        <v>6644</v>
      </c>
      <c r="F6261" s="1">
        <v>41</v>
      </c>
      <c r="G6261" s="1" t="str">
        <f t="shared" si="236"/>
        <v>41/69</v>
      </c>
      <c r="H6261" s="1">
        <v>2310</v>
      </c>
      <c r="I6261" s="1">
        <v>71</v>
      </c>
      <c r="J6261" s="1">
        <v>85</v>
      </c>
      <c r="K6261" s="1" t="s">
        <v>56</v>
      </c>
      <c r="L6261" s="1" t="s">
        <v>343</v>
      </c>
      <c r="M6261" s="1">
        <v>2012</v>
      </c>
      <c r="N6261" s="1">
        <v>48.0642417191549</v>
      </c>
      <c r="O6261" s="1">
        <v>-67.414577428456198</v>
      </c>
      <c r="Q6261" s="1" t="s">
        <v>6604</v>
      </c>
      <c r="R6261" s="1" t="s">
        <v>22</v>
      </c>
    </row>
    <row r="6262" spans="1:18" x14ac:dyDescent="0.3">
      <c r="A6262" s="1" t="s">
        <v>5978</v>
      </c>
      <c r="B6262" s="1" t="s">
        <v>8398</v>
      </c>
      <c r="C6262" s="1" t="s">
        <v>6602</v>
      </c>
      <c r="D6262" s="1">
        <v>159.75</v>
      </c>
      <c r="E6262" s="1" t="s">
        <v>6645</v>
      </c>
      <c r="F6262" s="1">
        <v>42</v>
      </c>
      <c r="G6262" s="1" t="str">
        <f t="shared" si="236"/>
        <v>42/69</v>
      </c>
      <c r="H6262" s="1">
        <v>2310</v>
      </c>
      <c r="I6262" s="1">
        <v>71</v>
      </c>
      <c r="J6262" s="1">
        <v>85</v>
      </c>
      <c r="K6262" s="1" t="s">
        <v>56</v>
      </c>
      <c r="L6262" s="1" t="s">
        <v>343</v>
      </c>
      <c r="M6262" s="1">
        <v>2012</v>
      </c>
      <c r="N6262" s="1">
        <v>48.059492367371099</v>
      </c>
      <c r="O6262" s="1">
        <v>-67.412731489984594</v>
      </c>
      <c r="Q6262" s="1" t="s">
        <v>6604</v>
      </c>
      <c r="R6262" s="1" t="s">
        <v>22</v>
      </c>
    </row>
    <row r="6263" spans="1:18" x14ac:dyDescent="0.3">
      <c r="A6263" s="1" t="s">
        <v>5978</v>
      </c>
      <c r="B6263" s="1" t="s">
        <v>8398</v>
      </c>
      <c r="C6263" s="1" t="s">
        <v>6602</v>
      </c>
      <c r="D6263" s="1">
        <v>159.75</v>
      </c>
      <c r="E6263" s="1" t="s">
        <v>6646</v>
      </c>
      <c r="F6263" s="1">
        <v>43</v>
      </c>
      <c r="G6263" s="1" t="str">
        <f t="shared" si="236"/>
        <v>43/69</v>
      </c>
      <c r="H6263" s="1">
        <v>2310</v>
      </c>
      <c r="I6263" s="1">
        <v>71</v>
      </c>
      <c r="J6263" s="1">
        <v>85</v>
      </c>
      <c r="K6263" s="1" t="s">
        <v>56</v>
      </c>
      <c r="L6263" s="1" t="s">
        <v>343</v>
      </c>
      <c r="M6263" s="1">
        <v>2012</v>
      </c>
      <c r="N6263" s="1">
        <v>48.062536923363503</v>
      </c>
      <c r="O6263" s="1">
        <v>-67.427239993871893</v>
      </c>
      <c r="Q6263" s="1" t="s">
        <v>6604</v>
      </c>
      <c r="R6263" s="1" t="s">
        <v>22</v>
      </c>
    </row>
    <row r="6264" spans="1:18" x14ac:dyDescent="0.3">
      <c r="A6264" s="1" t="s">
        <v>5978</v>
      </c>
      <c r="B6264" s="1" t="s">
        <v>8398</v>
      </c>
      <c r="C6264" s="1" t="s">
        <v>6602</v>
      </c>
      <c r="D6264" s="1">
        <v>159.75</v>
      </c>
      <c r="E6264" s="1" t="s">
        <v>6647</v>
      </c>
      <c r="F6264" s="1">
        <v>44</v>
      </c>
      <c r="G6264" s="1" t="str">
        <f t="shared" si="236"/>
        <v>44/69</v>
      </c>
      <c r="H6264" s="1">
        <v>2310</v>
      </c>
      <c r="I6264" s="1">
        <v>71</v>
      </c>
      <c r="J6264" s="1">
        <v>85</v>
      </c>
      <c r="K6264" s="1" t="s">
        <v>56</v>
      </c>
      <c r="L6264" s="1" t="s">
        <v>343</v>
      </c>
      <c r="M6264" s="1">
        <v>2012</v>
      </c>
      <c r="N6264" s="1">
        <v>48.061523137128802</v>
      </c>
      <c r="O6264" s="1">
        <v>-67.430232806260193</v>
      </c>
      <c r="Q6264" s="1" t="s">
        <v>6604</v>
      </c>
      <c r="R6264" s="1" t="s">
        <v>22</v>
      </c>
    </row>
    <row r="6265" spans="1:18" x14ac:dyDescent="0.3">
      <c r="A6265" s="1" t="s">
        <v>5978</v>
      </c>
      <c r="B6265" s="1" t="s">
        <v>8398</v>
      </c>
      <c r="C6265" s="1" t="s">
        <v>6602</v>
      </c>
      <c r="D6265" s="1">
        <v>159.75</v>
      </c>
      <c r="E6265" s="1" t="s">
        <v>6648</v>
      </c>
      <c r="F6265" s="1">
        <v>45</v>
      </c>
      <c r="G6265" s="1" t="str">
        <f t="shared" si="236"/>
        <v>45/69</v>
      </c>
      <c r="H6265" s="1">
        <v>2310</v>
      </c>
      <c r="I6265" s="1">
        <v>71</v>
      </c>
      <c r="J6265" s="1">
        <v>85</v>
      </c>
      <c r="K6265" s="1" t="s">
        <v>56</v>
      </c>
      <c r="L6265" s="1" t="s">
        <v>343</v>
      </c>
      <c r="M6265" s="1">
        <v>2012</v>
      </c>
      <c r="N6265" s="1">
        <v>48.059965234725503</v>
      </c>
      <c r="O6265" s="1">
        <v>-67.431993397405407</v>
      </c>
      <c r="Q6265" s="1" t="s">
        <v>6604</v>
      </c>
      <c r="R6265" s="1" t="s">
        <v>22</v>
      </c>
    </row>
    <row r="6266" spans="1:18" x14ac:dyDescent="0.3">
      <c r="A6266" s="1" t="s">
        <v>5978</v>
      </c>
      <c r="B6266" s="1" t="s">
        <v>8398</v>
      </c>
      <c r="C6266" s="1" t="s">
        <v>6602</v>
      </c>
      <c r="D6266" s="1">
        <v>159.75</v>
      </c>
      <c r="E6266" s="1" t="s">
        <v>6649</v>
      </c>
      <c r="F6266" s="1">
        <v>46</v>
      </c>
      <c r="G6266" s="1" t="str">
        <f t="shared" si="236"/>
        <v>46/69</v>
      </c>
      <c r="H6266" s="1">
        <v>2310</v>
      </c>
      <c r="I6266" s="1">
        <v>71</v>
      </c>
      <c r="J6266" s="1">
        <v>85</v>
      </c>
      <c r="K6266" s="1" t="s">
        <v>56</v>
      </c>
      <c r="L6266" s="1" t="s">
        <v>343</v>
      </c>
      <c r="M6266" s="1">
        <v>2012</v>
      </c>
      <c r="N6266" s="1">
        <v>48.0519180458245</v>
      </c>
      <c r="O6266" s="1">
        <v>-67.428509773980494</v>
      </c>
      <c r="Q6266" s="1" t="s">
        <v>6604</v>
      </c>
      <c r="R6266" s="1" t="s">
        <v>22</v>
      </c>
    </row>
    <row r="6267" spans="1:18" x14ac:dyDescent="0.3">
      <c r="A6267" s="1" t="s">
        <v>5978</v>
      </c>
      <c r="B6267" s="1" t="s">
        <v>8398</v>
      </c>
      <c r="C6267" s="1" t="s">
        <v>6602</v>
      </c>
      <c r="D6267" s="1">
        <v>159.75</v>
      </c>
      <c r="E6267" s="1" t="s">
        <v>6650</v>
      </c>
      <c r="F6267" s="1">
        <v>47</v>
      </c>
      <c r="G6267" s="1" t="str">
        <f t="shared" si="236"/>
        <v>47/69</v>
      </c>
      <c r="H6267" s="1">
        <v>2310</v>
      </c>
      <c r="I6267" s="1">
        <v>71</v>
      </c>
      <c r="J6267" s="1">
        <v>85</v>
      </c>
      <c r="K6267" s="1" t="s">
        <v>56</v>
      </c>
      <c r="L6267" s="1" t="s">
        <v>343</v>
      </c>
      <c r="M6267" s="1">
        <v>2012</v>
      </c>
      <c r="N6267" s="1">
        <v>48.050557842807102</v>
      </c>
      <c r="O6267" s="1">
        <v>-67.430579557546096</v>
      </c>
      <c r="Q6267" s="1" t="s">
        <v>6604</v>
      </c>
      <c r="R6267" s="1" t="s">
        <v>22</v>
      </c>
    </row>
    <row r="6268" spans="1:18" x14ac:dyDescent="0.3">
      <c r="A6268" s="1" t="s">
        <v>5978</v>
      </c>
      <c r="B6268" s="1" t="s">
        <v>8398</v>
      </c>
      <c r="C6268" s="1" t="s">
        <v>6602</v>
      </c>
      <c r="D6268" s="1">
        <v>159.75</v>
      </c>
      <c r="E6268" s="1" t="s">
        <v>6651</v>
      </c>
      <c r="F6268" s="1">
        <v>48</v>
      </c>
      <c r="G6268" s="1" t="str">
        <f t="shared" si="236"/>
        <v>48/69</v>
      </c>
      <c r="H6268" s="1">
        <v>2310</v>
      </c>
      <c r="I6268" s="1">
        <v>71</v>
      </c>
      <c r="J6268" s="1">
        <v>85</v>
      </c>
      <c r="K6268" s="1" t="s">
        <v>56</v>
      </c>
      <c r="L6268" s="1" t="s">
        <v>343</v>
      </c>
      <c r="M6268" s="1">
        <v>2012</v>
      </c>
      <c r="N6268" s="1">
        <v>48.118189538344197</v>
      </c>
      <c r="O6268" s="1">
        <v>-67.412758270715003</v>
      </c>
      <c r="Q6268" s="1" t="s">
        <v>6604</v>
      </c>
      <c r="R6268" s="1" t="s">
        <v>22</v>
      </c>
    </row>
    <row r="6269" spans="1:18" x14ac:dyDescent="0.3">
      <c r="A6269" s="1" t="s">
        <v>5978</v>
      </c>
      <c r="B6269" s="1" t="s">
        <v>8398</v>
      </c>
      <c r="C6269" s="1" t="s">
        <v>6602</v>
      </c>
      <c r="D6269" s="1">
        <v>159.75</v>
      </c>
      <c r="E6269" s="1" t="s">
        <v>6652</v>
      </c>
      <c r="F6269" s="1">
        <v>49</v>
      </c>
      <c r="G6269" s="1" t="str">
        <f t="shared" si="236"/>
        <v>49/69</v>
      </c>
      <c r="H6269" s="1">
        <v>2310</v>
      </c>
      <c r="I6269" s="1">
        <v>71</v>
      </c>
      <c r="J6269" s="1">
        <v>85</v>
      </c>
      <c r="K6269" s="1" t="s">
        <v>56</v>
      </c>
      <c r="L6269" s="1" t="s">
        <v>343</v>
      </c>
      <c r="M6269" s="1">
        <v>2012</v>
      </c>
      <c r="N6269" s="1">
        <v>48.117581501767297</v>
      </c>
      <c r="O6269" s="1">
        <v>-67.415707614248802</v>
      </c>
      <c r="Q6269" s="1" t="s">
        <v>6604</v>
      </c>
      <c r="R6269" s="1" t="s">
        <v>22</v>
      </c>
    </row>
    <row r="6270" spans="1:18" x14ac:dyDescent="0.3">
      <c r="A6270" s="1" t="s">
        <v>5978</v>
      </c>
      <c r="B6270" s="1" t="s">
        <v>8398</v>
      </c>
      <c r="C6270" s="1" t="s">
        <v>6602</v>
      </c>
      <c r="D6270" s="1">
        <v>159.75</v>
      </c>
      <c r="E6270" s="1" t="s">
        <v>6653</v>
      </c>
      <c r="F6270" s="1">
        <v>50</v>
      </c>
      <c r="G6270" s="1" t="str">
        <f t="shared" si="236"/>
        <v>50/69</v>
      </c>
      <c r="H6270" s="1">
        <v>2310</v>
      </c>
      <c r="I6270" s="1">
        <v>71</v>
      </c>
      <c r="J6270" s="1">
        <v>85</v>
      </c>
      <c r="K6270" s="1" t="s">
        <v>56</v>
      </c>
      <c r="L6270" s="1" t="s">
        <v>343</v>
      </c>
      <c r="M6270" s="1">
        <v>2012</v>
      </c>
      <c r="N6270" s="1">
        <v>48.116049326711902</v>
      </c>
      <c r="O6270" s="1">
        <v>-67.417850466375697</v>
      </c>
      <c r="Q6270" s="1" t="s">
        <v>6604</v>
      </c>
      <c r="R6270" s="1" t="s">
        <v>22</v>
      </c>
    </row>
    <row r="6271" spans="1:18" x14ac:dyDescent="0.3">
      <c r="A6271" s="1" t="s">
        <v>5978</v>
      </c>
      <c r="B6271" s="1" t="s">
        <v>8398</v>
      </c>
      <c r="C6271" s="1" t="s">
        <v>6602</v>
      </c>
      <c r="D6271" s="1">
        <v>159.75</v>
      </c>
      <c r="E6271" s="1" t="s">
        <v>6654</v>
      </c>
      <c r="F6271" s="1">
        <v>51</v>
      </c>
      <c r="G6271" s="1" t="str">
        <f t="shared" si="236"/>
        <v>51/69</v>
      </c>
      <c r="H6271" s="1">
        <v>2310</v>
      </c>
      <c r="I6271" s="1">
        <v>71</v>
      </c>
      <c r="J6271" s="1">
        <v>85</v>
      </c>
      <c r="K6271" s="1" t="s">
        <v>56</v>
      </c>
      <c r="L6271" s="1" t="s">
        <v>343</v>
      </c>
      <c r="M6271" s="1">
        <v>2012</v>
      </c>
      <c r="N6271" s="1">
        <v>48.114387873699599</v>
      </c>
      <c r="O6271" s="1">
        <v>-67.419954334776904</v>
      </c>
      <c r="Q6271" s="1" t="s">
        <v>6604</v>
      </c>
      <c r="R6271" s="1" t="s">
        <v>22</v>
      </c>
    </row>
    <row r="6272" spans="1:18" x14ac:dyDescent="0.3">
      <c r="A6272" s="1" t="s">
        <v>5978</v>
      </c>
      <c r="B6272" s="1" t="s">
        <v>8398</v>
      </c>
      <c r="C6272" s="1" t="s">
        <v>6602</v>
      </c>
      <c r="D6272" s="1">
        <v>159.75</v>
      </c>
      <c r="E6272" s="1" t="s">
        <v>6655</v>
      </c>
      <c r="F6272" s="1">
        <v>52</v>
      </c>
      <c r="G6272" s="1" t="str">
        <f t="shared" si="236"/>
        <v>52/69</v>
      </c>
      <c r="H6272" s="1">
        <v>2310</v>
      </c>
      <c r="I6272" s="1">
        <v>71</v>
      </c>
      <c r="J6272" s="1">
        <v>85</v>
      </c>
      <c r="K6272" s="1" t="s">
        <v>56</v>
      </c>
      <c r="L6272" s="1" t="s">
        <v>343</v>
      </c>
      <c r="M6272" s="1">
        <v>2012</v>
      </c>
      <c r="N6272" s="1">
        <v>48.112522963960302</v>
      </c>
      <c r="O6272" s="1">
        <v>-67.4216581966365</v>
      </c>
      <c r="Q6272" s="1" t="s">
        <v>6604</v>
      </c>
      <c r="R6272" s="1" t="s">
        <v>22</v>
      </c>
    </row>
    <row r="6273" spans="1:18" x14ac:dyDescent="0.3">
      <c r="A6273" s="1" t="s">
        <v>5978</v>
      </c>
      <c r="B6273" s="1" t="s">
        <v>8398</v>
      </c>
      <c r="C6273" s="1" t="s">
        <v>6602</v>
      </c>
      <c r="D6273" s="1">
        <v>159.75</v>
      </c>
      <c r="E6273" s="1" t="s">
        <v>6656</v>
      </c>
      <c r="F6273" s="1">
        <v>53</v>
      </c>
      <c r="G6273" s="1" t="str">
        <f t="shared" si="236"/>
        <v>53/69</v>
      </c>
      <c r="H6273" s="1">
        <v>2310</v>
      </c>
      <c r="I6273" s="1">
        <v>71</v>
      </c>
      <c r="J6273" s="1">
        <v>85</v>
      </c>
      <c r="K6273" s="1" t="s">
        <v>56</v>
      </c>
      <c r="L6273" s="1" t="s">
        <v>343</v>
      </c>
      <c r="M6273" s="1">
        <v>2012</v>
      </c>
      <c r="N6273" s="1">
        <v>48.109718548784102</v>
      </c>
      <c r="O6273" s="1">
        <v>-67.420751081185202</v>
      </c>
      <c r="Q6273" s="1" t="s">
        <v>6604</v>
      </c>
      <c r="R6273" s="1" t="s">
        <v>22</v>
      </c>
    </row>
    <row r="6274" spans="1:18" x14ac:dyDescent="0.3">
      <c r="A6274" s="1" t="s">
        <v>5978</v>
      </c>
      <c r="B6274" s="1" t="s">
        <v>8398</v>
      </c>
      <c r="C6274" s="1" t="s">
        <v>6602</v>
      </c>
      <c r="D6274" s="1">
        <v>159.75</v>
      </c>
      <c r="E6274" s="1" t="s">
        <v>6657</v>
      </c>
      <c r="F6274" s="1">
        <v>54</v>
      </c>
      <c r="G6274" s="1" t="str">
        <f t="shared" si="236"/>
        <v>54/69</v>
      </c>
      <c r="H6274" s="1">
        <v>2310</v>
      </c>
      <c r="I6274" s="1">
        <v>71</v>
      </c>
      <c r="J6274" s="1">
        <v>85</v>
      </c>
      <c r="K6274" s="1" t="s">
        <v>56</v>
      </c>
      <c r="L6274" s="1" t="s">
        <v>343</v>
      </c>
      <c r="M6274" s="1">
        <v>2012</v>
      </c>
      <c r="N6274" s="1">
        <v>48.110773000000002</v>
      </c>
      <c r="O6274" s="1">
        <v>-67.409415999999993</v>
      </c>
      <c r="Q6274" s="1" t="s">
        <v>6604</v>
      </c>
      <c r="R6274" s="1" t="s">
        <v>22</v>
      </c>
    </row>
    <row r="6275" spans="1:18" x14ac:dyDescent="0.3">
      <c r="A6275" s="1" t="s">
        <v>5978</v>
      </c>
      <c r="B6275" s="1" t="s">
        <v>8398</v>
      </c>
      <c r="C6275" s="1" t="s">
        <v>6602</v>
      </c>
      <c r="D6275" s="1">
        <v>159.75</v>
      </c>
      <c r="E6275" s="1" t="s">
        <v>6658</v>
      </c>
      <c r="F6275" s="1">
        <v>55</v>
      </c>
      <c r="G6275" s="1" t="str">
        <f t="shared" si="236"/>
        <v>55/69</v>
      </c>
      <c r="H6275" s="1">
        <v>2310</v>
      </c>
      <c r="I6275" s="1">
        <v>71</v>
      </c>
      <c r="J6275" s="1">
        <v>85</v>
      </c>
      <c r="K6275" s="1" t="s">
        <v>56</v>
      </c>
      <c r="L6275" s="1" t="s">
        <v>343</v>
      </c>
      <c r="M6275" s="1">
        <v>2012</v>
      </c>
      <c r="N6275" s="1">
        <v>48.112354000000003</v>
      </c>
      <c r="O6275" s="1">
        <v>-67.400103999999999</v>
      </c>
      <c r="Q6275" s="1" t="s">
        <v>6604</v>
      </c>
      <c r="R6275" s="1" t="s">
        <v>22</v>
      </c>
    </row>
    <row r="6276" spans="1:18" x14ac:dyDescent="0.3">
      <c r="A6276" s="1" t="s">
        <v>5978</v>
      </c>
      <c r="B6276" s="1" t="s">
        <v>8398</v>
      </c>
      <c r="C6276" s="1" t="s">
        <v>6602</v>
      </c>
      <c r="D6276" s="1">
        <v>159.75</v>
      </c>
      <c r="E6276" s="1" t="s">
        <v>6659</v>
      </c>
      <c r="F6276" s="1">
        <v>56</v>
      </c>
      <c r="G6276" s="1" t="str">
        <f t="shared" si="236"/>
        <v>56/69</v>
      </c>
      <c r="H6276" s="1">
        <v>2310</v>
      </c>
      <c r="I6276" s="1">
        <v>71</v>
      </c>
      <c r="J6276" s="1">
        <v>85</v>
      </c>
      <c r="K6276" s="1" t="s">
        <v>56</v>
      </c>
      <c r="L6276" s="1" t="s">
        <v>343</v>
      </c>
      <c r="M6276" s="1">
        <v>2012</v>
      </c>
      <c r="N6276" s="1">
        <v>48.064017999999997</v>
      </c>
      <c r="O6276" s="1">
        <v>-67.411011999999999</v>
      </c>
      <c r="Q6276" s="1" t="s">
        <v>6604</v>
      </c>
      <c r="R6276" s="1" t="s">
        <v>22</v>
      </c>
    </row>
    <row r="6277" spans="1:18" x14ac:dyDescent="0.3">
      <c r="A6277" s="1" t="s">
        <v>5978</v>
      </c>
      <c r="B6277" s="1" t="s">
        <v>8398</v>
      </c>
      <c r="C6277" s="1" t="s">
        <v>6602</v>
      </c>
      <c r="D6277" s="1">
        <v>159.75</v>
      </c>
      <c r="E6277" s="1" t="s">
        <v>6660</v>
      </c>
      <c r="F6277" s="1">
        <v>57</v>
      </c>
      <c r="G6277" s="1" t="str">
        <f t="shared" si="236"/>
        <v>57/69</v>
      </c>
      <c r="H6277" s="1">
        <v>2310</v>
      </c>
      <c r="I6277" s="1">
        <v>71</v>
      </c>
      <c r="J6277" s="1">
        <v>85</v>
      </c>
      <c r="K6277" s="1" t="s">
        <v>56</v>
      </c>
      <c r="L6277" s="1" t="s">
        <v>343</v>
      </c>
      <c r="M6277" s="1">
        <v>2012</v>
      </c>
      <c r="N6277" s="1">
        <v>48.065485000000002</v>
      </c>
      <c r="O6277" s="1">
        <v>-67.405131999999995</v>
      </c>
      <c r="Q6277" s="1" t="s">
        <v>6604</v>
      </c>
      <c r="R6277" s="1" t="s">
        <v>22</v>
      </c>
    </row>
    <row r="6278" spans="1:18" x14ac:dyDescent="0.3">
      <c r="A6278" s="1" t="s">
        <v>5978</v>
      </c>
      <c r="B6278" s="1" t="s">
        <v>8398</v>
      </c>
      <c r="C6278" s="1" t="s">
        <v>6602</v>
      </c>
      <c r="D6278" s="1">
        <v>159.75</v>
      </c>
      <c r="E6278" s="1" t="s">
        <v>6661</v>
      </c>
      <c r="F6278" s="1">
        <v>58</v>
      </c>
      <c r="G6278" s="1" t="str">
        <f t="shared" si="236"/>
        <v>58/69</v>
      </c>
      <c r="H6278" s="1">
        <v>2310</v>
      </c>
      <c r="I6278" s="1">
        <v>71</v>
      </c>
      <c r="J6278" s="1">
        <v>85</v>
      </c>
      <c r="K6278" s="1" t="s">
        <v>56</v>
      </c>
      <c r="L6278" s="1" t="s">
        <v>343</v>
      </c>
      <c r="M6278" s="1">
        <v>2012</v>
      </c>
      <c r="N6278" s="1">
        <v>48.065455999999998</v>
      </c>
      <c r="O6278" s="1">
        <v>-67.400668999999994</v>
      </c>
      <c r="Q6278" s="1" t="s">
        <v>6604</v>
      </c>
      <c r="R6278" s="1" t="s">
        <v>22</v>
      </c>
    </row>
    <row r="6279" spans="1:18" x14ac:dyDescent="0.3">
      <c r="A6279" s="1" t="s">
        <v>5978</v>
      </c>
      <c r="B6279" s="1" t="s">
        <v>8398</v>
      </c>
      <c r="C6279" s="1" t="s">
        <v>6602</v>
      </c>
      <c r="D6279" s="1">
        <v>159.75</v>
      </c>
      <c r="E6279" s="1" t="s">
        <v>6662</v>
      </c>
      <c r="F6279" s="1">
        <v>59</v>
      </c>
      <c r="G6279" s="1" t="str">
        <f t="shared" si="236"/>
        <v>59/69</v>
      </c>
      <c r="H6279" s="1">
        <v>2310</v>
      </c>
      <c r="I6279" s="1">
        <v>71</v>
      </c>
      <c r="J6279" s="1">
        <v>85</v>
      </c>
      <c r="K6279" s="1" t="s">
        <v>56</v>
      </c>
      <c r="L6279" s="1" t="s">
        <v>343</v>
      </c>
      <c r="M6279" s="1">
        <v>2012</v>
      </c>
      <c r="N6279" s="1">
        <v>48.066377000000003</v>
      </c>
      <c r="O6279" s="1">
        <v>-67.390282999999997</v>
      </c>
      <c r="Q6279" s="1" t="s">
        <v>6604</v>
      </c>
      <c r="R6279" s="1" t="s">
        <v>22</v>
      </c>
    </row>
    <row r="6280" spans="1:18" x14ac:dyDescent="0.3">
      <c r="A6280" s="1" t="s">
        <v>5978</v>
      </c>
      <c r="B6280" s="1" t="s">
        <v>8398</v>
      </c>
      <c r="C6280" s="1" t="s">
        <v>6602</v>
      </c>
      <c r="D6280" s="1">
        <v>159.75</v>
      </c>
      <c r="E6280" s="1" t="s">
        <v>6663</v>
      </c>
      <c r="F6280" s="1">
        <v>60</v>
      </c>
      <c r="G6280" s="1" t="str">
        <f t="shared" si="236"/>
        <v>60/69</v>
      </c>
      <c r="H6280" s="1">
        <v>2310</v>
      </c>
      <c r="I6280" s="1">
        <v>71</v>
      </c>
      <c r="J6280" s="1">
        <v>85</v>
      </c>
      <c r="K6280" s="1" t="s">
        <v>56</v>
      </c>
      <c r="L6280" s="1" t="s">
        <v>343</v>
      </c>
      <c r="M6280" s="1">
        <v>2012</v>
      </c>
      <c r="N6280" s="1">
        <v>48.097024999999903</v>
      </c>
      <c r="O6280" s="1">
        <v>-67.409847999999997</v>
      </c>
      <c r="Q6280" s="1" t="s">
        <v>6604</v>
      </c>
      <c r="R6280" s="1" t="s">
        <v>22</v>
      </c>
    </row>
    <row r="6281" spans="1:18" x14ac:dyDescent="0.3">
      <c r="A6281" s="1" t="s">
        <v>5978</v>
      </c>
      <c r="B6281" s="1" t="s">
        <v>8398</v>
      </c>
      <c r="C6281" s="1" t="s">
        <v>7184</v>
      </c>
      <c r="D6281" s="1">
        <v>159.75</v>
      </c>
      <c r="E6281" s="1" t="s">
        <v>7185</v>
      </c>
      <c r="F6281" s="1">
        <v>61</v>
      </c>
      <c r="G6281" s="1" t="str">
        <f t="shared" si="236"/>
        <v>61/69</v>
      </c>
      <c r="H6281" s="1">
        <v>2350</v>
      </c>
      <c r="I6281" s="1">
        <v>92</v>
      </c>
      <c r="J6281" s="1">
        <v>85</v>
      </c>
      <c r="K6281" s="1" t="s">
        <v>56</v>
      </c>
      <c r="L6281" s="1" t="s">
        <v>2303</v>
      </c>
      <c r="M6281" s="1">
        <v>2014</v>
      </c>
      <c r="N6281" s="1">
        <v>48.065094000000002</v>
      </c>
      <c r="O6281" s="1">
        <v>-67.524091999999996</v>
      </c>
      <c r="Q6281" s="1" t="s">
        <v>6604</v>
      </c>
      <c r="R6281" s="1" t="s">
        <v>22</v>
      </c>
    </row>
    <row r="6282" spans="1:18" x14ac:dyDescent="0.3">
      <c r="A6282" s="1" t="s">
        <v>5978</v>
      </c>
      <c r="B6282" s="1" t="s">
        <v>8398</v>
      </c>
      <c r="C6282" s="1" t="s">
        <v>7184</v>
      </c>
      <c r="D6282" s="1">
        <v>159.75</v>
      </c>
      <c r="E6282" s="1" t="s">
        <v>7186</v>
      </c>
      <c r="F6282" s="1">
        <v>62</v>
      </c>
      <c r="G6282" s="1" t="str">
        <f t="shared" si="236"/>
        <v>62/69</v>
      </c>
      <c r="H6282" s="1">
        <v>2350</v>
      </c>
      <c r="I6282" s="1">
        <v>92</v>
      </c>
      <c r="J6282" s="1">
        <v>85</v>
      </c>
      <c r="K6282" s="1" t="s">
        <v>56</v>
      </c>
      <c r="L6282" s="1" t="s">
        <v>2303</v>
      </c>
      <c r="M6282" s="1">
        <v>2014</v>
      </c>
      <c r="N6282" s="1">
        <v>48.065899000000002</v>
      </c>
      <c r="O6282" s="1">
        <v>-67.507227</v>
      </c>
      <c r="Q6282" s="1" t="s">
        <v>6604</v>
      </c>
      <c r="R6282" s="1" t="s">
        <v>22</v>
      </c>
    </row>
    <row r="6283" spans="1:18" x14ac:dyDescent="0.3">
      <c r="A6283" s="1" t="s">
        <v>5978</v>
      </c>
      <c r="B6283" s="1" t="s">
        <v>8398</v>
      </c>
      <c r="C6283" s="1" t="s">
        <v>7184</v>
      </c>
      <c r="D6283" s="1">
        <v>159.75</v>
      </c>
      <c r="E6283" s="1" t="s">
        <v>7187</v>
      </c>
      <c r="F6283" s="1">
        <v>63</v>
      </c>
      <c r="G6283" s="1" t="str">
        <f t="shared" si="236"/>
        <v>63/69</v>
      </c>
      <c r="H6283" s="1">
        <v>2350</v>
      </c>
      <c r="I6283" s="1">
        <v>92</v>
      </c>
      <c r="J6283" s="1">
        <v>85</v>
      </c>
      <c r="K6283" s="1" t="s">
        <v>56</v>
      </c>
      <c r="L6283" s="1" t="s">
        <v>2303</v>
      </c>
      <c r="M6283" s="1">
        <v>2014</v>
      </c>
      <c r="N6283" s="1">
        <v>48.056750999999899</v>
      </c>
      <c r="O6283" s="1">
        <v>-67.501219000000006</v>
      </c>
      <c r="Q6283" s="1" t="s">
        <v>6604</v>
      </c>
      <c r="R6283" s="1" t="s">
        <v>22</v>
      </c>
    </row>
    <row r="6284" spans="1:18" x14ac:dyDescent="0.3">
      <c r="A6284" s="1" t="s">
        <v>5978</v>
      </c>
      <c r="B6284" s="1" t="s">
        <v>8398</v>
      </c>
      <c r="C6284" s="1" t="s">
        <v>7184</v>
      </c>
      <c r="D6284" s="1">
        <v>159.75</v>
      </c>
      <c r="E6284" s="1" t="s">
        <v>7188</v>
      </c>
      <c r="F6284" s="1">
        <v>64</v>
      </c>
      <c r="G6284" s="1" t="str">
        <f t="shared" si="236"/>
        <v>64/69</v>
      </c>
      <c r="H6284" s="1">
        <v>2350</v>
      </c>
      <c r="I6284" s="1">
        <v>92</v>
      </c>
      <c r="J6284" s="1">
        <v>85</v>
      </c>
      <c r="K6284" s="1" t="s">
        <v>56</v>
      </c>
      <c r="L6284" s="1" t="s">
        <v>2303</v>
      </c>
      <c r="M6284" s="1">
        <v>2014</v>
      </c>
      <c r="N6284" s="1">
        <v>48.053051000000004</v>
      </c>
      <c r="O6284" s="1">
        <v>-67.4784989999999</v>
      </c>
      <c r="Q6284" s="1" t="s">
        <v>6604</v>
      </c>
      <c r="R6284" s="1" t="s">
        <v>22</v>
      </c>
    </row>
    <row r="6285" spans="1:18" x14ac:dyDescent="0.3">
      <c r="A6285" s="1" t="s">
        <v>5978</v>
      </c>
      <c r="B6285" s="1" t="s">
        <v>8398</v>
      </c>
      <c r="C6285" s="1" t="s">
        <v>7184</v>
      </c>
      <c r="D6285" s="1">
        <v>159.75</v>
      </c>
      <c r="E6285" s="1" t="s">
        <v>7189</v>
      </c>
      <c r="F6285" s="1">
        <v>65</v>
      </c>
      <c r="G6285" s="1" t="str">
        <f t="shared" ref="G6285:G6289" si="237">F6285&amp;"/"&amp;69</f>
        <v>65/69</v>
      </c>
      <c r="H6285" s="1">
        <v>2350</v>
      </c>
      <c r="I6285" s="1">
        <v>92</v>
      </c>
      <c r="J6285" s="1">
        <v>85</v>
      </c>
      <c r="K6285" s="1" t="s">
        <v>56</v>
      </c>
      <c r="L6285" s="1" t="s">
        <v>2303</v>
      </c>
      <c r="M6285" s="1">
        <v>2014</v>
      </c>
      <c r="N6285" s="1">
        <v>48.046748999999998</v>
      </c>
      <c r="O6285" s="1">
        <v>-67.453350999999998</v>
      </c>
      <c r="Q6285" s="1" t="s">
        <v>6604</v>
      </c>
      <c r="R6285" s="1" t="s">
        <v>22</v>
      </c>
    </row>
    <row r="6286" spans="1:18" x14ac:dyDescent="0.3">
      <c r="A6286" s="1" t="s">
        <v>5978</v>
      </c>
      <c r="B6286" s="1" t="s">
        <v>8398</v>
      </c>
      <c r="C6286" s="1" t="s">
        <v>7184</v>
      </c>
      <c r="D6286" s="1">
        <v>159.75</v>
      </c>
      <c r="E6286" s="1" t="s">
        <v>7190</v>
      </c>
      <c r="F6286" s="1">
        <v>66</v>
      </c>
      <c r="G6286" s="1" t="str">
        <f t="shared" si="237"/>
        <v>66/69</v>
      </c>
      <c r="H6286" s="1">
        <v>2350</v>
      </c>
      <c r="I6286" s="1">
        <v>92</v>
      </c>
      <c r="J6286" s="1">
        <v>85</v>
      </c>
      <c r="K6286" s="1" t="s">
        <v>56</v>
      </c>
      <c r="L6286" s="1" t="s">
        <v>2303</v>
      </c>
      <c r="M6286" s="1">
        <v>2014</v>
      </c>
      <c r="N6286" s="1">
        <v>48.031830225793897</v>
      </c>
      <c r="O6286" s="1">
        <v>-67.478167468863504</v>
      </c>
      <c r="Q6286" s="1" t="s">
        <v>6604</v>
      </c>
      <c r="R6286" s="1" t="s">
        <v>22</v>
      </c>
    </row>
    <row r="6287" spans="1:18" x14ac:dyDescent="0.3">
      <c r="A6287" s="1" t="s">
        <v>5978</v>
      </c>
      <c r="B6287" s="1" t="s">
        <v>8398</v>
      </c>
      <c r="C6287" s="1" t="s">
        <v>7184</v>
      </c>
      <c r="D6287" s="1">
        <v>159.75</v>
      </c>
      <c r="E6287" s="1" t="s">
        <v>7191</v>
      </c>
      <c r="F6287" s="1">
        <v>67</v>
      </c>
      <c r="G6287" s="1" t="str">
        <f t="shared" si="237"/>
        <v>67/69</v>
      </c>
      <c r="H6287" s="1">
        <v>2350</v>
      </c>
      <c r="I6287" s="1">
        <v>92</v>
      </c>
      <c r="J6287" s="1">
        <v>85</v>
      </c>
      <c r="K6287" s="1" t="s">
        <v>56</v>
      </c>
      <c r="L6287" s="1" t="s">
        <v>2303</v>
      </c>
      <c r="M6287" s="1">
        <v>2014</v>
      </c>
      <c r="N6287" s="1">
        <v>48.028735149477903</v>
      </c>
      <c r="O6287" s="1">
        <v>-67.480748617088295</v>
      </c>
      <c r="Q6287" s="1" t="s">
        <v>6604</v>
      </c>
      <c r="R6287" s="1" t="s">
        <v>22</v>
      </c>
    </row>
    <row r="6288" spans="1:18" x14ac:dyDescent="0.3">
      <c r="A6288" s="1" t="s">
        <v>5978</v>
      </c>
      <c r="B6288" s="1" t="s">
        <v>8398</v>
      </c>
      <c r="C6288" s="1" t="s">
        <v>7184</v>
      </c>
      <c r="D6288" s="1">
        <v>159.75</v>
      </c>
      <c r="E6288" s="1" t="s">
        <v>7192</v>
      </c>
      <c r="F6288" s="1">
        <v>68</v>
      </c>
      <c r="G6288" s="1" t="str">
        <f t="shared" si="237"/>
        <v>68/69</v>
      </c>
      <c r="H6288" s="1">
        <v>2350</v>
      </c>
      <c r="I6288" s="1">
        <v>92</v>
      </c>
      <c r="J6288" s="1">
        <v>85</v>
      </c>
      <c r="K6288" s="1" t="s">
        <v>56</v>
      </c>
      <c r="L6288" s="1" t="s">
        <v>2303</v>
      </c>
      <c r="M6288" s="1">
        <v>2014</v>
      </c>
      <c r="N6288" s="1">
        <v>48.036225727258703</v>
      </c>
      <c r="O6288" s="1">
        <v>-67.503999508034596</v>
      </c>
      <c r="Q6288" s="1" t="s">
        <v>6604</v>
      </c>
      <c r="R6288" s="1" t="s">
        <v>22</v>
      </c>
    </row>
    <row r="6289" spans="1:18" x14ac:dyDescent="0.3">
      <c r="A6289" s="1" t="s">
        <v>5978</v>
      </c>
      <c r="B6289" s="1" t="s">
        <v>8398</v>
      </c>
      <c r="C6289" s="1" t="s">
        <v>7184</v>
      </c>
      <c r="D6289" s="1">
        <v>159.75</v>
      </c>
      <c r="E6289" s="1" t="s">
        <v>7193</v>
      </c>
      <c r="F6289" s="1">
        <v>69</v>
      </c>
      <c r="G6289" s="1" t="str">
        <f t="shared" si="237"/>
        <v>69/69</v>
      </c>
      <c r="H6289" s="1">
        <v>2350</v>
      </c>
      <c r="I6289" s="1">
        <v>92</v>
      </c>
      <c r="J6289" s="1">
        <v>85</v>
      </c>
      <c r="K6289" s="1" t="s">
        <v>56</v>
      </c>
      <c r="L6289" s="1" t="s">
        <v>2303</v>
      </c>
      <c r="M6289" s="1">
        <v>2014</v>
      </c>
      <c r="N6289" s="1">
        <v>48.035198707382797</v>
      </c>
      <c r="O6289" s="1">
        <v>-67.514615093619895</v>
      </c>
      <c r="Q6289" s="1" t="s">
        <v>6604</v>
      </c>
      <c r="R6289" s="1" t="s">
        <v>22</v>
      </c>
    </row>
    <row r="6290" spans="1:18" x14ac:dyDescent="0.3">
      <c r="A6290" s="1" t="s">
        <v>5978</v>
      </c>
      <c r="B6290" s="1" t="s">
        <v>8398</v>
      </c>
      <c r="C6290" s="1" t="s">
        <v>7552</v>
      </c>
      <c r="D6290" s="1">
        <v>24</v>
      </c>
      <c r="E6290" s="1" t="s">
        <v>7553</v>
      </c>
      <c r="F6290" s="1">
        <v>1</v>
      </c>
      <c r="G6290" s="1" t="str">
        <f t="shared" ref="G6290:G6295" si="238">F6290&amp;"/"&amp;6</f>
        <v>1/6</v>
      </c>
      <c r="H6290" s="1">
        <v>4000</v>
      </c>
      <c r="I6290" s="1">
        <v>127</v>
      </c>
      <c r="J6290" s="1">
        <v>113</v>
      </c>
      <c r="K6290" s="1" t="s">
        <v>56</v>
      </c>
      <c r="L6290" s="1" t="s">
        <v>2327</v>
      </c>
      <c r="M6290" s="1">
        <v>2021</v>
      </c>
      <c r="N6290" s="1">
        <v>48.466979651731599</v>
      </c>
      <c r="O6290" s="1">
        <v>-71.766478643331794</v>
      </c>
      <c r="Q6290" s="1" t="s">
        <v>7554</v>
      </c>
      <c r="R6290" s="1" t="s">
        <v>1013</v>
      </c>
    </row>
    <row r="6291" spans="1:18" x14ac:dyDescent="0.3">
      <c r="A6291" s="1" t="s">
        <v>5978</v>
      </c>
      <c r="B6291" s="1" t="s">
        <v>8398</v>
      </c>
      <c r="C6291" s="1" t="s">
        <v>7552</v>
      </c>
      <c r="D6291" s="1">
        <v>24</v>
      </c>
      <c r="E6291" s="1" t="s">
        <v>7555</v>
      </c>
      <c r="F6291" s="1">
        <v>2</v>
      </c>
      <c r="G6291" s="1" t="str">
        <f t="shared" si="238"/>
        <v>2/6</v>
      </c>
      <c r="H6291" s="1">
        <v>4000</v>
      </c>
      <c r="I6291" s="1">
        <v>127</v>
      </c>
      <c r="J6291" s="1">
        <v>113</v>
      </c>
      <c r="K6291" s="1" t="s">
        <v>56</v>
      </c>
      <c r="L6291" s="1" t="s">
        <v>2327</v>
      </c>
      <c r="M6291" s="1">
        <v>2021</v>
      </c>
      <c r="N6291" s="1">
        <v>48.465783195287301</v>
      </c>
      <c r="O6291" s="1">
        <v>-71.714013679881006</v>
      </c>
      <c r="Q6291" s="1" t="s">
        <v>7554</v>
      </c>
      <c r="R6291" s="1" t="s">
        <v>1013</v>
      </c>
    </row>
    <row r="6292" spans="1:18" x14ac:dyDescent="0.3">
      <c r="A6292" s="1" t="s">
        <v>5978</v>
      </c>
      <c r="B6292" s="1" t="s">
        <v>8398</v>
      </c>
      <c r="C6292" s="1" t="s">
        <v>7552</v>
      </c>
      <c r="D6292" s="1">
        <v>24</v>
      </c>
      <c r="E6292" s="1" t="s">
        <v>7556</v>
      </c>
      <c r="F6292" s="1">
        <v>3</v>
      </c>
      <c r="G6292" s="1" t="str">
        <f t="shared" si="238"/>
        <v>3/6</v>
      </c>
      <c r="H6292" s="1">
        <v>4000</v>
      </c>
      <c r="I6292" s="1">
        <v>127</v>
      </c>
      <c r="J6292" s="1">
        <v>113</v>
      </c>
      <c r="K6292" s="1" t="s">
        <v>56</v>
      </c>
      <c r="L6292" s="1" t="s">
        <v>2327</v>
      </c>
      <c r="M6292" s="1">
        <v>2021</v>
      </c>
      <c r="N6292" s="1">
        <v>48.462449080023902</v>
      </c>
      <c r="O6292" s="1">
        <v>-71.693120353673393</v>
      </c>
      <c r="Q6292" s="1" t="s">
        <v>7554</v>
      </c>
      <c r="R6292" s="1" t="s">
        <v>1013</v>
      </c>
    </row>
    <row r="6293" spans="1:18" x14ac:dyDescent="0.3">
      <c r="A6293" s="1" t="s">
        <v>5978</v>
      </c>
      <c r="B6293" s="1" t="s">
        <v>8398</v>
      </c>
      <c r="C6293" s="1" t="s">
        <v>7552</v>
      </c>
      <c r="D6293" s="1">
        <v>24</v>
      </c>
      <c r="E6293" s="1" t="s">
        <v>7557</v>
      </c>
      <c r="F6293" s="1">
        <v>4</v>
      </c>
      <c r="G6293" s="1" t="str">
        <f t="shared" si="238"/>
        <v>4/6</v>
      </c>
      <c r="H6293" s="1">
        <v>4000</v>
      </c>
      <c r="I6293" s="1">
        <v>127</v>
      </c>
      <c r="J6293" s="1">
        <v>113</v>
      </c>
      <c r="K6293" s="1" t="s">
        <v>56</v>
      </c>
      <c r="L6293" s="1" t="s">
        <v>2327</v>
      </c>
      <c r="M6293" s="1">
        <v>2021</v>
      </c>
      <c r="N6293" s="1">
        <v>48.4597771726311</v>
      </c>
      <c r="O6293" s="1">
        <v>-71.732612190020404</v>
      </c>
      <c r="Q6293" s="1" t="s">
        <v>7554</v>
      </c>
      <c r="R6293" s="1" t="s">
        <v>1013</v>
      </c>
    </row>
    <row r="6294" spans="1:18" x14ac:dyDescent="0.3">
      <c r="A6294" s="1" t="s">
        <v>5978</v>
      </c>
      <c r="B6294" s="1" t="s">
        <v>8398</v>
      </c>
      <c r="C6294" s="1" t="s">
        <v>7552</v>
      </c>
      <c r="D6294" s="1">
        <v>24</v>
      </c>
      <c r="E6294" s="1" t="s">
        <v>7558</v>
      </c>
      <c r="F6294" s="1">
        <v>5</v>
      </c>
      <c r="G6294" s="1" t="str">
        <f t="shared" si="238"/>
        <v>5/6</v>
      </c>
      <c r="H6294" s="1">
        <v>4000</v>
      </c>
      <c r="I6294" s="1">
        <v>127</v>
      </c>
      <c r="J6294" s="1">
        <v>113</v>
      </c>
      <c r="K6294" s="1" t="s">
        <v>56</v>
      </c>
      <c r="L6294" s="1" t="s">
        <v>2327</v>
      </c>
      <c r="M6294" s="1">
        <v>2021</v>
      </c>
      <c r="N6294" s="1">
        <v>48.470243243993501</v>
      </c>
      <c r="O6294" s="1">
        <v>-71.746455045242897</v>
      </c>
      <c r="Q6294" s="1" t="s">
        <v>7554</v>
      </c>
      <c r="R6294" s="1" t="s">
        <v>1013</v>
      </c>
    </row>
    <row r="6295" spans="1:18" x14ac:dyDescent="0.3">
      <c r="A6295" s="1" t="s">
        <v>5978</v>
      </c>
      <c r="B6295" s="1" t="s">
        <v>8398</v>
      </c>
      <c r="C6295" s="1" t="s">
        <v>7552</v>
      </c>
      <c r="D6295" s="1">
        <v>24</v>
      </c>
      <c r="E6295" s="1" t="s">
        <v>7559</v>
      </c>
      <c r="F6295" s="1">
        <v>6</v>
      </c>
      <c r="G6295" s="1" t="str">
        <f t="shared" si="238"/>
        <v>6/6</v>
      </c>
      <c r="H6295" s="1">
        <v>4000</v>
      </c>
      <c r="I6295" s="1">
        <v>127</v>
      </c>
      <c r="J6295" s="1">
        <v>113</v>
      </c>
      <c r="K6295" s="1" t="s">
        <v>56</v>
      </c>
      <c r="L6295" s="1" t="s">
        <v>2327</v>
      </c>
      <c r="M6295" s="1">
        <v>2021</v>
      </c>
      <c r="N6295" s="1">
        <v>48.447966227538402</v>
      </c>
      <c r="O6295" s="1">
        <v>-71.716544548623105</v>
      </c>
      <c r="Q6295" s="1" t="s">
        <v>7554</v>
      </c>
      <c r="R6295" s="1" t="s">
        <v>1013</v>
      </c>
    </row>
    <row r="6296" spans="1:18" x14ac:dyDescent="0.3">
      <c r="A6296" s="1" t="s">
        <v>5978</v>
      </c>
      <c r="B6296" s="1" t="s">
        <v>8398</v>
      </c>
      <c r="C6296" s="1" t="s">
        <v>7020</v>
      </c>
      <c r="D6296" s="1">
        <v>150</v>
      </c>
      <c r="E6296" s="1" t="s">
        <v>7021</v>
      </c>
      <c r="F6296" s="1">
        <v>1</v>
      </c>
      <c r="G6296" s="1" t="str">
        <f t="shared" ref="G6296:G6327" si="239">F6296&amp;"/"&amp;75</f>
        <v>1/75</v>
      </c>
      <c r="H6296" s="1">
        <v>2000</v>
      </c>
      <c r="I6296" s="1">
        <v>92</v>
      </c>
      <c r="J6296" s="1">
        <v>80</v>
      </c>
      <c r="K6296" s="1" t="s">
        <v>2006</v>
      </c>
      <c r="L6296" s="1" t="s">
        <v>4669</v>
      </c>
      <c r="M6296" s="1">
        <v>2013</v>
      </c>
      <c r="N6296" s="1">
        <v>46.608809380909499</v>
      </c>
      <c r="O6296" s="1">
        <v>-70.3881022410676</v>
      </c>
      <c r="P6296" s="1" t="s">
        <v>8369</v>
      </c>
      <c r="Q6296" s="1" t="s">
        <v>7022</v>
      </c>
      <c r="R6296" s="1" t="s">
        <v>22</v>
      </c>
    </row>
    <row r="6297" spans="1:18" x14ac:dyDescent="0.3">
      <c r="A6297" s="1" t="s">
        <v>5978</v>
      </c>
      <c r="B6297" s="1" t="s">
        <v>8398</v>
      </c>
      <c r="C6297" s="1" t="s">
        <v>7020</v>
      </c>
      <c r="D6297" s="1">
        <v>150</v>
      </c>
      <c r="E6297" s="1" t="s">
        <v>7023</v>
      </c>
      <c r="F6297" s="1">
        <v>2</v>
      </c>
      <c r="G6297" s="1" t="str">
        <f t="shared" si="239"/>
        <v>2/75</v>
      </c>
      <c r="H6297" s="1">
        <v>2000</v>
      </c>
      <c r="I6297" s="1">
        <v>92</v>
      </c>
      <c r="J6297" s="1">
        <v>80</v>
      </c>
      <c r="K6297" s="1" t="s">
        <v>2006</v>
      </c>
      <c r="L6297" s="1" t="s">
        <v>4669</v>
      </c>
      <c r="M6297" s="1">
        <v>2013</v>
      </c>
      <c r="N6297" s="1">
        <v>46.606764606433003</v>
      </c>
      <c r="O6297" s="1">
        <v>-70.389520374201297</v>
      </c>
      <c r="P6297" s="1" t="s">
        <v>8369</v>
      </c>
      <c r="Q6297" s="1" t="s">
        <v>7022</v>
      </c>
      <c r="R6297" s="1" t="s">
        <v>22</v>
      </c>
    </row>
    <row r="6298" spans="1:18" x14ac:dyDescent="0.3">
      <c r="A6298" s="1" t="s">
        <v>5978</v>
      </c>
      <c r="B6298" s="1" t="s">
        <v>8398</v>
      </c>
      <c r="C6298" s="1" t="s">
        <v>7020</v>
      </c>
      <c r="D6298" s="1">
        <v>150</v>
      </c>
      <c r="E6298" s="1" t="s">
        <v>7024</v>
      </c>
      <c r="F6298" s="1">
        <v>3</v>
      </c>
      <c r="G6298" s="1" t="str">
        <f t="shared" si="239"/>
        <v>3/75</v>
      </c>
      <c r="H6298" s="1">
        <v>2000</v>
      </c>
      <c r="I6298" s="1">
        <v>92</v>
      </c>
      <c r="J6298" s="1">
        <v>80</v>
      </c>
      <c r="K6298" s="1" t="s">
        <v>2006</v>
      </c>
      <c r="L6298" s="1" t="s">
        <v>4669</v>
      </c>
      <c r="M6298" s="1">
        <v>2013</v>
      </c>
      <c r="N6298" s="1">
        <v>46.604729956601602</v>
      </c>
      <c r="O6298" s="1">
        <v>-70.390652945582303</v>
      </c>
      <c r="P6298" s="1" t="s">
        <v>8369</v>
      </c>
      <c r="Q6298" s="1" t="s">
        <v>7022</v>
      </c>
      <c r="R6298" s="1" t="s">
        <v>22</v>
      </c>
    </row>
    <row r="6299" spans="1:18" x14ac:dyDescent="0.3">
      <c r="A6299" s="1" t="s">
        <v>5978</v>
      </c>
      <c r="B6299" s="1" t="s">
        <v>8398</v>
      </c>
      <c r="C6299" s="1" t="s">
        <v>7020</v>
      </c>
      <c r="D6299" s="1">
        <v>150</v>
      </c>
      <c r="E6299" s="1" t="s">
        <v>7025</v>
      </c>
      <c r="F6299" s="1">
        <v>4</v>
      </c>
      <c r="G6299" s="1" t="str">
        <f t="shared" si="239"/>
        <v>4/75</v>
      </c>
      <c r="H6299" s="1">
        <v>2000</v>
      </c>
      <c r="I6299" s="1">
        <v>92</v>
      </c>
      <c r="J6299" s="1">
        <v>80</v>
      </c>
      <c r="K6299" s="1" t="s">
        <v>2006</v>
      </c>
      <c r="L6299" s="1" t="s">
        <v>4669</v>
      </c>
      <c r="M6299" s="1">
        <v>2013</v>
      </c>
      <c r="N6299" s="1">
        <v>46.602574762847397</v>
      </c>
      <c r="O6299" s="1">
        <v>-70.389849137957299</v>
      </c>
      <c r="P6299" s="1" t="s">
        <v>8369</v>
      </c>
      <c r="Q6299" s="1" t="s">
        <v>7022</v>
      </c>
      <c r="R6299" s="1" t="s">
        <v>22</v>
      </c>
    </row>
    <row r="6300" spans="1:18" x14ac:dyDescent="0.3">
      <c r="A6300" s="1" t="s">
        <v>5978</v>
      </c>
      <c r="B6300" s="1" t="s">
        <v>8398</v>
      </c>
      <c r="C6300" s="1" t="s">
        <v>7020</v>
      </c>
      <c r="D6300" s="1">
        <v>150</v>
      </c>
      <c r="E6300" s="1" t="s">
        <v>7026</v>
      </c>
      <c r="F6300" s="1">
        <v>5</v>
      </c>
      <c r="G6300" s="1" t="str">
        <f t="shared" si="239"/>
        <v>5/75</v>
      </c>
      <c r="H6300" s="1">
        <v>2000</v>
      </c>
      <c r="I6300" s="1">
        <v>82</v>
      </c>
      <c r="J6300" s="1">
        <v>80</v>
      </c>
      <c r="K6300" s="1" t="s">
        <v>2006</v>
      </c>
      <c r="L6300" s="1" t="s">
        <v>6876</v>
      </c>
      <c r="M6300" s="1">
        <v>2013</v>
      </c>
      <c r="N6300" s="1">
        <v>46.599866637614703</v>
      </c>
      <c r="O6300" s="1">
        <v>-70.390042003320801</v>
      </c>
      <c r="P6300" s="1" t="s">
        <v>8369</v>
      </c>
      <c r="Q6300" s="1" t="s">
        <v>7022</v>
      </c>
      <c r="R6300" s="1" t="s">
        <v>22</v>
      </c>
    </row>
    <row r="6301" spans="1:18" x14ac:dyDescent="0.3">
      <c r="A6301" s="1" t="s">
        <v>5978</v>
      </c>
      <c r="B6301" s="1" t="s">
        <v>8398</v>
      </c>
      <c r="C6301" s="1" t="s">
        <v>7020</v>
      </c>
      <c r="D6301" s="1">
        <v>150</v>
      </c>
      <c r="E6301" s="1" t="s">
        <v>7027</v>
      </c>
      <c r="F6301" s="1">
        <v>6</v>
      </c>
      <c r="G6301" s="1" t="str">
        <f t="shared" si="239"/>
        <v>6/75</v>
      </c>
      <c r="H6301" s="1">
        <v>2000</v>
      </c>
      <c r="I6301" s="1">
        <v>82</v>
      </c>
      <c r="J6301" s="1">
        <v>80</v>
      </c>
      <c r="K6301" s="1" t="s">
        <v>2006</v>
      </c>
      <c r="L6301" s="1" t="s">
        <v>6876</v>
      </c>
      <c r="M6301" s="1">
        <v>2013</v>
      </c>
      <c r="N6301" s="1">
        <v>46.597642198324401</v>
      </c>
      <c r="O6301" s="1">
        <v>-70.390340903154396</v>
      </c>
      <c r="P6301" s="1" t="s">
        <v>8369</v>
      </c>
      <c r="Q6301" s="1" t="s">
        <v>7022</v>
      </c>
      <c r="R6301" s="1" t="s">
        <v>22</v>
      </c>
    </row>
    <row r="6302" spans="1:18" x14ac:dyDescent="0.3">
      <c r="A6302" s="1" t="s">
        <v>5978</v>
      </c>
      <c r="B6302" s="1" t="s">
        <v>8398</v>
      </c>
      <c r="C6302" s="1" t="s">
        <v>7020</v>
      </c>
      <c r="D6302" s="1">
        <v>150</v>
      </c>
      <c r="E6302" s="1" t="s">
        <v>7028</v>
      </c>
      <c r="F6302" s="1">
        <v>7</v>
      </c>
      <c r="G6302" s="1" t="str">
        <f t="shared" si="239"/>
        <v>7/75</v>
      </c>
      <c r="H6302" s="1">
        <v>2000</v>
      </c>
      <c r="I6302" s="1">
        <v>82</v>
      </c>
      <c r="J6302" s="1">
        <v>80</v>
      </c>
      <c r="K6302" s="1" t="s">
        <v>2006</v>
      </c>
      <c r="L6302" s="1" t="s">
        <v>6876</v>
      </c>
      <c r="M6302" s="1">
        <v>2013</v>
      </c>
      <c r="N6302" s="1">
        <v>46.595631833142399</v>
      </c>
      <c r="O6302" s="1">
        <v>-70.388677093265599</v>
      </c>
      <c r="P6302" s="1" t="s">
        <v>8369</v>
      </c>
      <c r="Q6302" s="1" t="s">
        <v>7022</v>
      </c>
      <c r="R6302" s="1" t="s">
        <v>22</v>
      </c>
    </row>
    <row r="6303" spans="1:18" x14ac:dyDescent="0.3">
      <c r="A6303" s="1" t="s">
        <v>5978</v>
      </c>
      <c r="B6303" s="1" t="s">
        <v>8398</v>
      </c>
      <c r="C6303" s="1" t="s">
        <v>7020</v>
      </c>
      <c r="D6303" s="1">
        <v>150</v>
      </c>
      <c r="E6303" s="1" t="s">
        <v>7029</v>
      </c>
      <c r="F6303" s="1">
        <v>8</v>
      </c>
      <c r="G6303" s="1" t="str">
        <f t="shared" si="239"/>
        <v>8/75</v>
      </c>
      <c r="H6303" s="1">
        <v>2000</v>
      </c>
      <c r="I6303" s="1">
        <v>92</v>
      </c>
      <c r="J6303" s="1">
        <v>80</v>
      </c>
      <c r="K6303" s="1" t="s">
        <v>2006</v>
      </c>
      <c r="L6303" s="1" t="s">
        <v>4669</v>
      </c>
      <c r="M6303" s="1">
        <v>2013</v>
      </c>
      <c r="N6303" s="1">
        <v>46.594489463533897</v>
      </c>
      <c r="O6303" s="1">
        <v>-70.399294342757102</v>
      </c>
      <c r="P6303" s="1" t="s">
        <v>8369</v>
      </c>
      <c r="Q6303" s="1" t="s">
        <v>7022</v>
      </c>
      <c r="R6303" s="1" t="s">
        <v>22</v>
      </c>
    </row>
    <row r="6304" spans="1:18" x14ac:dyDescent="0.3">
      <c r="A6304" s="1" t="s">
        <v>5978</v>
      </c>
      <c r="B6304" s="1" t="s">
        <v>8398</v>
      </c>
      <c r="C6304" s="1" t="s">
        <v>7020</v>
      </c>
      <c r="D6304" s="1">
        <v>150</v>
      </c>
      <c r="E6304" s="1" t="s">
        <v>7030</v>
      </c>
      <c r="F6304" s="1">
        <v>9</v>
      </c>
      <c r="G6304" s="1" t="str">
        <f t="shared" si="239"/>
        <v>9/75</v>
      </c>
      <c r="H6304" s="1">
        <v>2000</v>
      </c>
      <c r="I6304" s="1">
        <v>92</v>
      </c>
      <c r="J6304" s="1">
        <v>80</v>
      </c>
      <c r="K6304" s="1" t="s">
        <v>2006</v>
      </c>
      <c r="L6304" s="1" t="s">
        <v>4669</v>
      </c>
      <c r="M6304" s="1">
        <v>2013</v>
      </c>
      <c r="N6304" s="1">
        <v>46.591286117663699</v>
      </c>
      <c r="O6304" s="1">
        <v>-70.3992901858972</v>
      </c>
      <c r="P6304" s="1" t="s">
        <v>8369</v>
      </c>
      <c r="Q6304" s="1" t="s">
        <v>7022</v>
      </c>
      <c r="R6304" s="1" t="s">
        <v>22</v>
      </c>
    </row>
    <row r="6305" spans="1:18" x14ac:dyDescent="0.3">
      <c r="A6305" s="1" t="s">
        <v>5978</v>
      </c>
      <c r="B6305" s="1" t="s">
        <v>8398</v>
      </c>
      <c r="C6305" s="1" t="s">
        <v>7020</v>
      </c>
      <c r="D6305" s="1">
        <v>150</v>
      </c>
      <c r="E6305" s="1" t="s">
        <v>7031</v>
      </c>
      <c r="F6305" s="1">
        <v>10</v>
      </c>
      <c r="G6305" s="1" t="str">
        <f t="shared" si="239"/>
        <v>10/75</v>
      </c>
      <c r="H6305" s="1">
        <v>2000</v>
      </c>
      <c r="I6305" s="1">
        <v>92</v>
      </c>
      <c r="J6305" s="1">
        <v>80</v>
      </c>
      <c r="K6305" s="1" t="s">
        <v>2006</v>
      </c>
      <c r="L6305" s="1" t="s">
        <v>4669</v>
      </c>
      <c r="M6305" s="1">
        <v>2013</v>
      </c>
      <c r="N6305" s="1">
        <v>46.589008949667203</v>
      </c>
      <c r="O6305" s="1">
        <v>-70.397419504983503</v>
      </c>
      <c r="P6305" s="1" t="s">
        <v>8369</v>
      </c>
      <c r="Q6305" s="1" t="s">
        <v>7022</v>
      </c>
      <c r="R6305" s="1" t="s">
        <v>22</v>
      </c>
    </row>
    <row r="6306" spans="1:18" x14ac:dyDescent="0.3">
      <c r="A6306" s="1" t="s">
        <v>5978</v>
      </c>
      <c r="B6306" s="1" t="s">
        <v>8398</v>
      </c>
      <c r="C6306" s="1" t="s">
        <v>7020</v>
      </c>
      <c r="D6306" s="1">
        <v>150</v>
      </c>
      <c r="E6306" s="1" t="s">
        <v>7032</v>
      </c>
      <c r="F6306" s="1">
        <v>11</v>
      </c>
      <c r="G6306" s="1" t="str">
        <f t="shared" si="239"/>
        <v>11/75</v>
      </c>
      <c r="H6306" s="1">
        <v>2000</v>
      </c>
      <c r="I6306" s="1">
        <v>92</v>
      </c>
      <c r="J6306" s="1">
        <v>80</v>
      </c>
      <c r="K6306" s="1" t="s">
        <v>2006</v>
      </c>
      <c r="L6306" s="1" t="s">
        <v>4669</v>
      </c>
      <c r="M6306" s="1">
        <v>2013</v>
      </c>
      <c r="N6306" s="1">
        <v>46.586596501844603</v>
      </c>
      <c r="O6306" s="1">
        <v>-70.399092130997303</v>
      </c>
      <c r="P6306" s="1" t="s">
        <v>8369</v>
      </c>
      <c r="Q6306" s="1" t="s">
        <v>7022</v>
      </c>
      <c r="R6306" s="1" t="s">
        <v>22</v>
      </c>
    </row>
    <row r="6307" spans="1:18" x14ac:dyDescent="0.3">
      <c r="A6307" s="1" t="s">
        <v>5978</v>
      </c>
      <c r="B6307" s="1" t="s">
        <v>8398</v>
      </c>
      <c r="C6307" s="1" t="s">
        <v>7020</v>
      </c>
      <c r="D6307" s="1">
        <v>150</v>
      </c>
      <c r="E6307" s="1" t="s">
        <v>7033</v>
      </c>
      <c r="F6307" s="1">
        <v>12</v>
      </c>
      <c r="G6307" s="1" t="str">
        <f t="shared" si="239"/>
        <v>12/75</v>
      </c>
      <c r="H6307" s="1">
        <v>2000</v>
      </c>
      <c r="I6307" s="1">
        <v>92</v>
      </c>
      <c r="J6307" s="1">
        <v>80</v>
      </c>
      <c r="K6307" s="1" t="s">
        <v>2006</v>
      </c>
      <c r="L6307" s="1" t="s">
        <v>4669</v>
      </c>
      <c r="M6307" s="1">
        <v>2013</v>
      </c>
      <c r="N6307" s="1">
        <v>46.578330979773703</v>
      </c>
      <c r="O6307" s="1">
        <v>-70.399505093852</v>
      </c>
      <c r="P6307" s="1" t="s">
        <v>8369</v>
      </c>
      <c r="Q6307" s="1" t="s">
        <v>7022</v>
      </c>
      <c r="R6307" s="1" t="s">
        <v>22</v>
      </c>
    </row>
    <row r="6308" spans="1:18" x14ac:dyDescent="0.3">
      <c r="A6308" s="1" t="s">
        <v>5978</v>
      </c>
      <c r="B6308" s="1" t="s">
        <v>8398</v>
      </c>
      <c r="C6308" s="1" t="s">
        <v>7020</v>
      </c>
      <c r="D6308" s="1">
        <v>150</v>
      </c>
      <c r="E6308" s="1" t="s">
        <v>7034</v>
      </c>
      <c r="F6308" s="1">
        <v>13</v>
      </c>
      <c r="G6308" s="1" t="str">
        <f t="shared" si="239"/>
        <v>13/75</v>
      </c>
      <c r="H6308" s="1">
        <v>2000</v>
      </c>
      <c r="I6308" s="1">
        <v>92</v>
      </c>
      <c r="J6308" s="1">
        <v>80</v>
      </c>
      <c r="K6308" s="1" t="s">
        <v>2006</v>
      </c>
      <c r="L6308" s="1" t="s">
        <v>4669</v>
      </c>
      <c r="M6308" s="1">
        <v>2013</v>
      </c>
      <c r="N6308" s="1">
        <v>46.575716960678101</v>
      </c>
      <c r="O6308" s="1">
        <v>-70.398714028139693</v>
      </c>
      <c r="P6308" s="1" t="s">
        <v>8369</v>
      </c>
      <c r="Q6308" s="1" t="s">
        <v>7022</v>
      </c>
      <c r="R6308" s="1" t="s">
        <v>22</v>
      </c>
    </row>
    <row r="6309" spans="1:18" x14ac:dyDescent="0.3">
      <c r="A6309" s="1" t="s">
        <v>5978</v>
      </c>
      <c r="B6309" s="1" t="s">
        <v>8398</v>
      </c>
      <c r="C6309" s="1" t="s">
        <v>7020</v>
      </c>
      <c r="D6309" s="1">
        <v>150</v>
      </c>
      <c r="E6309" s="1" t="s">
        <v>7035</v>
      </c>
      <c r="F6309" s="1">
        <v>14</v>
      </c>
      <c r="G6309" s="1" t="str">
        <f t="shared" si="239"/>
        <v>14/75</v>
      </c>
      <c r="H6309" s="1">
        <v>2000</v>
      </c>
      <c r="I6309" s="1">
        <v>92</v>
      </c>
      <c r="J6309" s="1">
        <v>80</v>
      </c>
      <c r="K6309" s="1" t="s">
        <v>2006</v>
      </c>
      <c r="L6309" s="1" t="s">
        <v>4669</v>
      </c>
      <c r="M6309" s="1">
        <v>2013</v>
      </c>
      <c r="N6309" s="1">
        <v>46.597225721926399</v>
      </c>
      <c r="O6309" s="1">
        <v>-70.415114262000998</v>
      </c>
      <c r="P6309" s="1" t="s">
        <v>8369</v>
      </c>
      <c r="Q6309" s="1" t="s">
        <v>7022</v>
      </c>
      <c r="R6309" s="1" t="s">
        <v>22</v>
      </c>
    </row>
    <row r="6310" spans="1:18" x14ac:dyDescent="0.3">
      <c r="A6310" s="1" t="s">
        <v>5978</v>
      </c>
      <c r="B6310" s="1" t="s">
        <v>8398</v>
      </c>
      <c r="C6310" s="1" t="s">
        <v>7020</v>
      </c>
      <c r="D6310" s="1">
        <v>150</v>
      </c>
      <c r="E6310" s="1" t="s">
        <v>7036</v>
      </c>
      <c r="F6310" s="1">
        <v>15</v>
      </c>
      <c r="G6310" s="1" t="str">
        <f t="shared" si="239"/>
        <v>15/75</v>
      </c>
      <c r="H6310" s="1">
        <v>2000</v>
      </c>
      <c r="I6310" s="1">
        <v>92</v>
      </c>
      <c r="J6310" s="1">
        <v>80</v>
      </c>
      <c r="K6310" s="1" t="s">
        <v>2006</v>
      </c>
      <c r="L6310" s="1" t="s">
        <v>4669</v>
      </c>
      <c r="M6310" s="1">
        <v>2013</v>
      </c>
      <c r="N6310" s="1">
        <v>46.594484011668797</v>
      </c>
      <c r="O6310" s="1">
        <v>-70.415411843309798</v>
      </c>
      <c r="P6310" s="1" t="s">
        <v>8369</v>
      </c>
      <c r="Q6310" s="1" t="s">
        <v>7022</v>
      </c>
      <c r="R6310" s="1" t="s">
        <v>22</v>
      </c>
    </row>
    <row r="6311" spans="1:18" x14ac:dyDescent="0.3">
      <c r="A6311" s="1" t="s">
        <v>5978</v>
      </c>
      <c r="B6311" s="1" t="s">
        <v>8398</v>
      </c>
      <c r="C6311" s="1" t="s">
        <v>7020</v>
      </c>
      <c r="D6311" s="1">
        <v>150</v>
      </c>
      <c r="E6311" s="1" t="s">
        <v>7037</v>
      </c>
      <c r="F6311" s="1">
        <v>16</v>
      </c>
      <c r="G6311" s="1" t="str">
        <f t="shared" si="239"/>
        <v>16/75</v>
      </c>
      <c r="H6311" s="1">
        <v>2000</v>
      </c>
      <c r="I6311" s="1">
        <v>92</v>
      </c>
      <c r="J6311" s="1">
        <v>80</v>
      </c>
      <c r="K6311" s="1" t="s">
        <v>2006</v>
      </c>
      <c r="L6311" s="1" t="s">
        <v>4669</v>
      </c>
      <c r="M6311" s="1">
        <v>2013</v>
      </c>
      <c r="N6311" s="1">
        <v>46.591860767777199</v>
      </c>
      <c r="O6311" s="1">
        <v>-70.414630553843494</v>
      </c>
      <c r="P6311" s="1" t="s">
        <v>8369</v>
      </c>
      <c r="Q6311" s="1" t="s">
        <v>7022</v>
      </c>
      <c r="R6311" s="1" t="s">
        <v>22</v>
      </c>
    </row>
    <row r="6312" spans="1:18" x14ac:dyDescent="0.3">
      <c r="A6312" s="1" t="s">
        <v>5978</v>
      </c>
      <c r="B6312" s="1" t="s">
        <v>8398</v>
      </c>
      <c r="C6312" s="1" t="s">
        <v>7020</v>
      </c>
      <c r="D6312" s="1">
        <v>150</v>
      </c>
      <c r="E6312" s="1" t="s">
        <v>7038</v>
      </c>
      <c r="F6312" s="1">
        <v>17</v>
      </c>
      <c r="G6312" s="1" t="str">
        <f t="shared" si="239"/>
        <v>17/75</v>
      </c>
      <c r="H6312" s="1">
        <v>2000</v>
      </c>
      <c r="I6312" s="1">
        <v>92</v>
      </c>
      <c r="J6312" s="1">
        <v>80</v>
      </c>
      <c r="K6312" s="1" t="s">
        <v>2006</v>
      </c>
      <c r="L6312" s="1" t="s">
        <v>4669</v>
      </c>
      <c r="M6312" s="1">
        <v>2013</v>
      </c>
      <c r="N6312" s="1">
        <v>46.589341112176903</v>
      </c>
      <c r="O6312" s="1">
        <v>-70.414206334287996</v>
      </c>
      <c r="P6312" s="1" t="s">
        <v>8369</v>
      </c>
      <c r="Q6312" s="1" t="s">
        <v>7022</v>
      </c>
      <c r="R6312" s="1" t="s">
        <v>22</v>
      </c>
    </row>
    <row r="6313" spans="1:18" x14ac:dyDescent="0.3">
      <c r="A6313" s="1" t="s">
        <v>5978</v>
      </c>
      <c r="B6313" s="1" t="s">
        <v>8398</v>
      </c>
      <c r="C6313" s="1" t="s">
        <v>7020</v>
      </c>
      <c r="D6313" s="1">
        <v>150</v>
      </c>
      <c r="E6313" s="1" t="s">
        <v>7039</v>
      </c>
      <c r="F6313" s="1">
        <v>18</v>
      </c>
      <c r="G6313" s="1" t="str">
        <f t="shared" si="239"/>
        <v>18/75</v>
      </c>
      <c r="H6313" s="1">
        <v>2000</v>
      </c>
      <c r="I6313" s="1">
        <v>82</v>
      </c>
      <c r="J6313" s="1">
        <v>80</v>
      </c>
      <c r="K6313" s="1" t="s">
        <v>2006</v>
      </c>
      <c r="L6313" s="1" t="s">
        <v>6876</v>
      </c>
      <c r="M6313" s="1">
        <v>2013</v>
      </c>
      <c r="N6313" s="1">
        <v>46.589617409337301</v>
      </c>
      <c r="O6313" s="1">
        <v>-70.4361597983021</v>
      </c>
      <c r="P6313" s="1" t="s">
        <v>8369</v>
      </c>
      <c r="Q6313" s="1" t="s">
        <v>7022</v>
      </c>
      <c r="R6313" s="1" t="s">
        <v>22</v>
      </c>
    </row>
    <row r="6314" spans="1:18" x14ac:dyDescent="0.3">
      <c r="A6314" s="1" t="s">
        <v>5978</v>
      </c>
      <c r="B6314" s="1" t="s">
        <v>8398</v>
      </c>
      <c r="C6314" s="1" t="s">
        <v>7020</v>
      </c>
      <c r="D6314" s="1">
        <v>150</v>
      </c>
      <c r="E6314" s="1" t="s">
        <v>7040</v>
      </c>
      <c r="F6314" s="1">
        <v>19</v>
      </c>
      <c r="G6314" s="1" t="str">
        <f t="shared" si="239"/>
        <v>19/75</v>
      </c>
      <c r="H6314" s="1">
        <v>2000</v>
      </c>
      <c r="I6314" s="1">
        <v>82</v>
      </c>
      <c r="J6314" s="1">
        <v>80</v>
      </c>
      <c r="K6314" s="1" t="s">
        <v>2006</v>
      </c>
      <c r="L6314" s="1" t="s">
        <v>6876</v>
      </c>
      <c r="M6314" s="1">
        <v>2013</v>
      </c>
      <c r="N6314" s="1">
        <v>46.587771812273701</v>
      </c>
      <c r="O6314" s="1">
        <v>-70.433906184390196</v>
      </c>
      <c r="P6314" s="1" t="s">
        <v>8369</v>
      </c>
      <c r="Q6314" s="1" t="s">
        <v>7022</v>
      </c>
      <c r="R6314" s="1" t="s">
        <v>22</v>
      </c>
    </row>
    <row r="6315" spans="1:18" x14ac:dyDescent="0.3">
      <c r="A6315" s="1" t="s">
        <v>5978</v>
      </c>
      <c r="B6315" s="1" t="s">
        <v>8398</v>
      </c>
      <c r="C6315" s="1" t="s">
        <v>7020</v>
      </c>
      <c r="D6315" s="1">
        <v>150</v>
      </c>
      <c r="E6315" s="1" t="s">
        <v>7041</v>
      </c>
      <c r="F6315" s="1">
        <v>20</v>
      </c>
      <c r="G6315" s="1" t="str">
        <f t="shared" si="239"/>
        <v>20/75</v>
      </c>
      <c r="H6315" s="1">
        <v>2000</v>
      </c>
      <c r="I6315" s="1">
        <v>82</v>
      </c>
      <c r="J6315" s="1">
        <v>80</v>
      </c>
      <c r="K6315" s="1" t="s">
        <v>2006</v>
      </c>
      <c r="L6315" s="1" t="s">
        <v>6876</v>
      </c>
      <c r="M6315" s="1">
        <v>2013</v>
      </c>
      <c r="N6315" s="1">
        <v>46.5857616127185</v>
      </c>
      <c r="O6315" s="1">
        <v>-70.432129458349493</v>
      </c>
      <c r="P6315" s="1" t="s">
        <v>8369</v>
      </c>
      <c r="Q6315" s="1" t="s">
        <v>7022</v>
      </c>
      <c r="R6315" s="1" t="s">
        <v>22</v>
      </c>
    </row>
    <row r="6316" spans="1:18" x14ac:dyDescent="0.3">
      <c r="A6316" s="1" t="s">
        <v>5978</v>
      </c>
      <c r="B6316" s="1" t="s">
        <v>8398</v>
      </c>
      <c r="C6316" s="1" t="s">
        <v>7020</v>
      </c>
      <c r="D6316" s="1">
        <v>150</v>
      </c>
      <c r="E6316" s="1" t="s">
        <v>7042</v>
      </c>
      <c r="F6316" s="1">
        <v>21</v>
      </c>
      <c r="G6316" s="1" t="str">
        <f t="shared" si="239"/>
        <v>21/75</v>
      </c>
      <c r="H6316" s="1">
        <v>2000</v>
      </c>
      <c r="I6316" s="1">
        <v>82</v>
      </c>
      <c r="J6316" s="1">
        <v>80</v>
      </c>
      <c r="K6316" s="1" t="s">
        <v>2006</v>
      </c>
      <c r="L6316" s="1" t="s">
        <v>6876</v>
      </c>
      <c r="M6316" s="1">
        <v>2013</v>
      </c>
      <c r="N6316" s="1">
        <v>46.583895381439</v>
      </c>
      <c r="O6316" s="1">
        <v>-70.430131784992696</v>
      </c>
      <c r="P6316" s="1" t="s">
        <v>8369</v>
      </c>
      <c r="Q6316" s="1" t="s">
        <v>7022</v>
      </c>
      <c r="R6316" s="1" t="s">
        <v>22</v>
      </c>
    </row>
    <row r="6317" spans="1:18" x14ac:dyDescent="0.3">
      <c r="A6317" s="1" t="s">
        <v>5978</v>
      </c>
      <c r="B6317" s="1" t="s">
        <v>8398</v>
      </c>
      <c r="C6317" s="1" t="s">
        <v>7020</v>
      </c>
      <c r="D6317" s="1">
        <v>150</v>
      </c>
      <c r="E6317" s="1" t="s">
        <v>7043</v>
      </c>
      <c r="F6317" s="1">
        <v>22</v>
      </c>
      <c r="G6317" s="1" t="str">
        <f t="shared" si="239"/>
        <v>22/75</v>
      </c>
      <c r="H6317" s="1">
        <v>2000</v>
      </c>
      <c r="I6317" s="1">
        <v>82</v>
      </c>
      <c r="J6317" s="1">
        <v>80</v>
      </c>
      <c r="K6317" s="1" t="s">
        <v>2006</v>
      </c>
      <c r="L6317" s="1" t="s">
        <v>6876</v>
      </c>
      <c r="M6317" s="1">
        <v>2013</v>
      </c>
      <c r="N6317" s="1">
        <v>46.581642762910803</v>
      </c>
      <c r="O6317" s="1">
        <v>-70.429963254592394</v>
      </c>
      <c r="P6317" s="1" t="s">
        <v>8369</v>
      </c>
      <c r="Q6317" s="1" t="s">
        <v>7022</v>
      </c>
      <c r="R6317" s="1" t="s">
        <v>22</v>
      </c>
    </row>
    <row r="6318" spans="1:18" x14ac:dyDescent="0.3">
      <c r="A6318" s="1" t="s">
        <v>5978</v>
      </c>
      <c r="B6318" s="1" t="s">
        <v>8398</v>
      </c>
      <c r="C6318" s="1" t="s">
        <v>7020</v>
      </c>
      <c r="D6318" s="1">
        <v>150</v>
      </c>
      <c r="E6318" s="1" t="s">
        <v>7044</v>
      </c>
      <c r="F6318" s="1">
        <v>23</v>
      </c>
      <c r="G6318" s="1" t="str">
        <f t="shared" si="239"/>
        <v>23/75</v>
      </c>
      <c r="H6318" s="1">
        <v>2000</v>
      </c>
      <c r="I6318" s="1">
        <v>82</v>
      </c>
      <c r="J6318" s="1">
        <v>80</v>
      </c>
      <c r="K6318" s="1" t="s">
        <v>2006</v>
      </c>
      <c r="L6318" s="1" t="s">
        <v>6876</v>
      </c>
      <c r="M6318" s="1">
        <v>2013</v>
      </c>
      <c r="N6318" s="1">
        <v>46.579424865318799</v>
      </c>
      <c r="O6318" s="1">
        <v>-70.429864050440898</v>
      </c>
      <c r="P6318" s="1" t="s">
        <v>8369</v>
      </c>
      <c r="Q6318" s="1" t="s">
        <v>7022</v>
      </c>
      <c r="R6318" s="1" t="s">
        <v>22</v>
      </c>
    </row>
    <row r="6319" spans="1:18" x14ac:dyDescent="0.3">
      <c r="A6319" s="1" t="s">
        <v>5978</v>
      </c>
      <c r="B6319" s="1" t="s">
        <v>8398</v>
      </c>
      <c r="C6319" s="1" t="s">
        <v>7020</v>
      </c>
      <c r="D6319" s="1">
        <v>150</v>
      </c>
      <c r="E6319" s="1" t="s">
        <v>7045</v>
      </c>
      <c r="F6319" s="1">
        <v>24</v>
      </c>
      <c r="G6319" s="1" t="str">
        <f t="shared" si="239"/>
        <v>24/75</v>
      </c>
      <c r="H6319" s="1">
        <v>2000</v>
      </c>
      <c r="I6319" s="1">
        <v>82</v>
      </c>
      <c r="J6319" s="1">
        <v>80</v>
      </c>
      <c r="K6319" s="1" t="s">
        <v>2006</v>
      </c>
      <c r="L6319" s="1" t="s">
        <v>6876</v>
      </c>
      <c r="M6319" s="1">
        <v>2013</v>
      </c>
      <c r="N6319" s="1">
        <v>46.577162910582103</v>
      </c>
      <c r="O6319" s="1">
        <v>-70.430026611763495</v>
      </c>
      <c r="P6319" s="1" t="s">
        <v>8369</v>
      </c>
      <c r="Q6319" s="1" t="s">
        <v>7022</v>
      </c>
      <c r="R6319" s="1" t="s">
        <v>22</v>
      </c>
    </row>
    <row r="6320" spans="1:18" x14ac:dyDescent="0.3">
      <c r="A6320" s="1" t="s">
        <v>5978</v>
      </c>
      <c r="B6320" s="1" t="s">
        <v>8398</v>
      </c>
      <c r="C6320" s="1" t="s">
        <v>7020</v>
      </c>
      <c r="D6320" s="1">
        <v>150</v>
      </c>
      <c r="E6320" s="1" t="s">
        <v>7046</v>
      </c>
      <c r="F6320" s="1">
        <v>25</v>
      </c>
      <c r="G6320" s="1" t="str">
        <f t="shared" si="239"/>
        <v>25/75</v>
      </c>
      <c r="H6320" s="1">
        <v>2000</v>
      </c>
      <c r="I6320" s="1">
        <v>82</v>
      </c>
      <c r="J6320" s="1">
        <v>80</v>
      </c>
      <c r="K6320" s="1" t="s">
        <v>2006</v>
      </c>
      <c r="L6320" s="1" t="s">
        <v>6876</v>
      </c>
      <c r="M6320" s="1">
        <v>2013</v>
      </c>
      <c r="N6320" s="1">
        <v>46.575171349093203</v>
      </c>
      <c r="O6320" s="1">
        <v>-70.431731819479893</v>
      </c>
      <c r="P6320" s="1" t="s">
        <v>8369</v>
      </c>
      <c r="Q6320" s="1" t="s">
        <v>7022</v>
      </c>
      <c r="R6320" s="1" t="s">
        <v>22</v>
      </c>
    </row>
    <row r="6321" spans="1:18" x14ac:dyDescent="0.3">
      <c r="A6321" s="1" t="s">
        <v>5978</v>
      </c>
      <c r="B6321" s="1" t="s">
        <v>8398</v>
      </c>
      <c r="C6321" s="1" t="s">
        <v>7020</v>
      </c>
      <c r="D6321" s="1">
        <v>150</v>
      </c>
      <c r="E6321" s="1" t="s">
        <v>7047</v>
      </c>
      <c r="F6321" s="1">
        <v>26</v>
      </c>
      <c r="G6321" s="1" t="str">
        <f t="shared" si="239"/>
        <v>26/75</v>
      </c>
      <c r="H6321" s="1">
        <v>2000</v>
      </c>
      <c r="I6321" s="1">
        <v>82</v>
      </c>
      <c r="J6321" s="1">
        <v>80</v>
      </c>
      <c r="K6321" s="1" t="s">
        <v>2006</v>
      </c>
      <c r="L6321" s="1" t="s">
        <v>6876</v>
      </c>
      <c r="M6321" s="1">
        <v>2013</v>
      </c>
      <c r="N6321" s="1">
        <v>46.573516194899703</v>
      </c>
      <c r="O6321" s="1">
        <v>-70.422461248225503</v>
      </c>
      <c r="P6321" s="1" t="s">
        <v>8369</v>
      </c>
      <c r="Q6321" s="1" t="s">
        <v>7022</v>
      </c>
      <c r="R6321" s="1" t="s">
        <v>22</v>
      </c>
    </row>
    <row r="6322" spans="1:18" x14ac:dyDescent="0.3">
      <c r="A6322" s="1" t="s">
        <v>5978</v>
      </c>
      <c r="B6322" s="1" t="s">
        <v>8398</v>
      </c>
      <c r="C6322" s="1" t="s">
        <v>7020</v>
      </c>
      <c r="D6322" s="1">
        <v>150</v>
      </c>
      <c r="E6322" s="1" t="s">
        <v>7048</v>
      </c>
      <c r="F6322" s="1">
        <v>27</v>
      </c>
      <c r="G6322" s="1" t="str">
        <f t="shared" si="239"/>
        <v>27/75</v>
      </c>
      <c r="H6322" s="1">
        <v>2000</v>
      </c>
      <c r="I6322" s="1">
        <v>82</v>
      </c>
      <c r="J6322" s="1">
        <v>80</v>
      </c>
      <c r="K6322" s="1" t="s">
        <v>2006</v>
      </c>
      <c r="L6322" s="1" t="s">
        <v>6876</v>
      </c>
      <c r="M6322" s="1">
        <v>2013</v>
      </c>
      <c r="N6322" s="1">
        <v>46.571373537967403</v>
      </c>
      <c r="O6322" s="1">
        <v>-70.421598937706506</v>
      </c>
      <c r="P6322" s="1" t="s">
        <v>8369</v>
      </c>
      <c r="Q6322" s="1" t="s">
        <v>7022</v>
      </c>
      <c r="R6322" s="1" t="s">
        <v>22</v>
      </c>
    </row>
    <row r="6323" spans="1:18" x14ac:dyDescent="0.3">
      <c r="A6323" s="1" t="s">
        <v>5978</v>
      </c>
      <c r="B6323" s="1" t="s">
        <v>8398</v>
      </c>
      <c r="C6323" s="1" t="s">
        <v>7020</v>
      </c>
      <c r="D6323" s="1">
        <v>150</v>
      </c>
      <c r="E6323" s="1" t="s">
        <v>7049</v>
      </c>
      <c r="F6323" s="1">
        <v>28</v>
      </c>
      <c r="G6323" s="1" t="str">
        <f t="shared" si="239"/>
        <v>28/75</v>
      </c>
      <c r="H6323" s="1">
        <v>2000</v>
      </c>
      <c r="I6323" s="1">
        <v>82</v>
      </c>
      <c r="J6323" s="1">
        <v>80</v>
      </c>
      <c r="K6323" s="1" t="s">
        <v>2006</v>
      </c>
      <c r="L6323" s="1" t="s">
        <v>6876</v>
      </c>
      <c r="M6323" s="1">
        <v>2013</v>
      </c>
      <c r="N6323" s="1">
        <v>46.569134501516601</v>
      </c>
      <c r="O6323" s="1">
        <v>-70.421662058441697</v>
      </c>
      <c r="P6323" s="1" t="s">
        <v>8369</v>
      </c>
      <c r="Q6323" s="1" t="s">
        <v>7022</v>
      </c>
      <c r="R6323" s="1" t="s">
        <v>22</v>
      </c>
    </row>
    <row r="6324" spans="1:18" x14ac:dyDescent="0.3">
      <c r="A6324" s="1" t="s">
        <v>5978</v>
      </c>
      <c r="B6324" s="1" t="s">
        <v>8398</v>
      </c>
      <c r="C6324" s="1" t="s">
        <v>7020</v>
      </c>
      <c r="D6324" s="1">
        <v>150</v>
      </c>
      <c r="E6324" s="1" t="s">
        <v>7050</v>
      </c>
      <c r="F6324" s="1">
        <v>29</v>
      </c>
      <c r="G6324" s="1" t="str">
        <f t="shared" si="239"/>
        <v>29/75</v>
      </c>
      <c r="H6324" s="1">
        <v>2000</v>
      </c>
      <c r="I6324" s="1">
        <v>82</v>
      </c>
      <c r="J6324" s="1">
        <v>80</v>
      </c>
      <c r="K6324" s="1" t="s">
        <v>2006</v>
      </c>
      <c r="L6324" s="1" t="s">
        <v>6876</v>
      </c>
      <c r="M6324" s="1">
        <v>2013</v>
      </c>
      <c r="N6324" s="1">
        <v>46.565459381987303</v>
      </c>
      <c r="O6324" s="1">
        <v>-70.422021357362297</v>
      </c>
      <c r="P6324" s="1" t="s">
        <v>8369</v>
      </c>
      <c r="Q6324" s="1" t="s">
        <v>7022</v>
      </c>
      <c r="R6324" s="1" t="s">
        <v>22</v>
      </c>
    </row>
    <row r="6325" spans="1:18" x14ac:dyDescent="0.3">
      <c r="A6325" s="1" t="s">
        <v>5978</v>
      </c>
      <c r="B6325" s="1" t="s">
        <v>8398</v>
      </c>
      <c r="C6325" s="1" t="s">
        <v>7020</v>
      </c>
      <c r="D6325" s="1">
        <v>150</v>
      </c>
      <c r="E6325" s="1" t="s">
        <v>7051</v>
      </c>
      <c r="F6325" s="1">
        <v>30</v>
      </c>
      <c r="G6325" s="1" t="str">
        <f t="shared" si="239"/>
        <v>30/75</v>
      </c>
      <c r="H6325" s="1">
        <v>2000</v>
      </c>
      <c r="I6325" s="1">
        <v>82</v>
      </c>
      <c r="J6325" s="1">
        <v>80</v>
      </c>
      <c r="K6325" s="1" t="s">
        <v>2006</v>
      </c>
      <c r="L6325" s="1" t="s">
        <v>6876</v>
      </c>
      <c r="M6325" s="1">
        <v>2013</v>
      </c>
      <c r="N6325" s="1">
        <v>46.563449410031303</v>
      </c>
      <c r="O6325" s="1">
        <v>-70.423897611018106</v>
      </c>
      <c r="P6325" s="1" t="s">
        <v>8369</v>
      </c>
      <c r="Q6325" s="1" t="s">
        <v>7022</v>
      </c>
      <c r="R6325" s="1" t="s">
        <v>22</v>
      </c>
    </row>
    <row r="6326" spans="1:18" x14ac:dyDescent="0.3">
      <c r="A6326" s="1" t="s">
        <v>5978</v>
      </c>
      <c r="B6326" s="1" t="s">
        <v>8398</v>
      </c>
      <c r="C6326" s="1" t="s">
        <v>7020</v>
      </c>
      <c r="D6326" s="1">
        <v>150</v>
      </c>
      <c r="E6326" s="1" t="s">
        <v>7052</v>
      </c>
      <c r="F6326" s="1">
        <v>31</v>
      </c>
      <c r="G6326" s="1" t="str">
        <f t="shared" si="239"/>
        <v>31/75</v>
      </c>
      <c r="H6326" s="1">
        <v>2000</v>
      </c>
      <c r="I6326" s="1">
        <v>92</v>
      </c>
      <c r="J6326" s="1">
        <v>80</v>
      </c>
      <c r="K6326" s="1" t="s">
        <v>2006</v>
      </c>
      <c r="L6326" s="1" t="s">
        <v>4669</v>
      </c>
      <c r="M6326" s="1">
        <v>2013</v>
      </c>
      <c r="N6326" s="1">
        <v>46.561028716334697</v>
      </c>
      <c r="O6326" s="1">
        <v>-70.426133349425797</v>
      </c>
      <c r="P6326" s="1" t="s">
        <v>8369</v>
      </c>
      <c r="Q6326" s="1" t="s">
        <v>7022</v>
      </c>
      <c r="R6326" s="1" t="s">
        <v>22</v>
      </c>
    </row>
    <row r="6327" spans="1:18" x14ac:dyDescent="0.3">
      <c r="A6327" s="1" t="s">
        <v>5978</v>
      </c>
      <c r="B6327" s="1" t="s">
        <v>8398</v>
      </c>
      <c r="C6327" s="1" t="s">
        <v>7020</v>
      </c>
      <c r="D6327" s="1">
        <v>150</v>
      </c>
      <c r="E6327" s="1" t="s">
        <v>7053</v>
      </c>
      <c r="F6327" s="1">
        <v>32</v>
      </c>
      <c r="G6327" s="1" t="str">
        <f t="shared" si="239"/>
        <v>32/75</v>
      </c>
      <c r="H6327" s="1">
        <v>2000</v>
      </c>
      <c r="I6327" s="1">
        <v>92</v>
      </c>
      <c r="J6327" s="1">
        <v>80</v>
      </c>
      <c r="K6327" s="1" t="s">
        <v>2006</v>
      </c>
      <c r="L6327" s="1" t="s">
        <v>4669</v>
      </c>
      <c r="M6327" s="1">
        <v>2013</v>
      </c>
      <c r="N6327" s="1">
        <v>46.557782575474498</v>
      </c>
      <c r="O6327" s="1">
        <v>-70.428443747578697</v>
      </c>
      <c r="P6327" s="1" t="s">
        <v>8369</v>
      </c>
      <c r="Q6327" s="1" t="s">
        <v>7022</v>
      </c>
      <c r="R6327" s="1" t="s">
        <v>22</v>
      </c>
    </row>
    <row r="6328" spans="1:18" x14ac:dyDescent="0.3">
      <c r="A6328" s="1" t="s">
        <v>5978</v>
      </c>
      <c r="B6328" s="1" t="s">
        <v>8398</v>
      </c>
      <c r="C6328" s="1" t="s">
        <v>7020</v>
      </c>
      <c r="D6328" s="1">
        <v>150</v>
      </c>
      <c r="E6328" s="1" t="s">
        <v>7054</v>
      </c>
      <c r="F6328" s="1">
        <v>33</v>
      </c>
      <c r="G6328" s="1" t="str">
        <f t="shared" ref="G6328:G6359" si="240">F6328&amp;"/"&amp;75</f>
        <v>33/75</v>
      </c>
      <c r="H6328" s="1">
        <v>2000</v>
      </c>
      <c r="I6328" s="1">
        <v>92</v>
      </c>
      <c r="J6328" s="1">
        <v>80</v>
      </c>
      <c r="K6328" s="1" t="s">
        <v>2006</v>
      </c>
      <c r="L6328" s="1" t="s">
        <v>4669</v>
      </c>
      <c r="M6328" s="1">
        <v>2013</v>
      </c>
      <c r="N6328" s="1">
        <v>46.581021324344597</v>
      </c>
      <c r="O6328" s="1">
        <v>-70.458919175606198</v>
      </c>
      <c r="P6328" s="1" t="s">
        <v>8369</v>
      </c>
      <c r="Q6328" s="1" t="s">
        <v>7022</v>
      </c>
      <c r="R6328" s="1" t="s">
        <v>22</v>
      </c>
    </row>
    <row r="6329" spans="1:18" x14ac:dyDescent="0.3">
      <c r="A6329" s="1" t="s">
        <v>5978</v>
      </c>
      <c r="B6329" s="1" t="s">
        <v>8398</v>
      </c>
      <c r="C6329" s="1" t="s">
        <v>7020</v>
      </c>
      <c r="D6329" s="1">
        <v>150</v>
      </c>
      <c r="E6329" s="1" t="s">
        <v>7055</v>
      </c>
      <c r="F6329" s="1">
        <v>34</v>
      </c>
      <c r="G6329" s="1" t="str">
        <f t="shared" si="240"/>
        <v>34/75</v>
      </c>
      <c r="H6329" s="1">
        <v>2000</v>
      </c>
      <c r="I6329" s="1">
        <v>92</v>
      </c>
      <c r="J6329" s="1">
        <v>80</v>
      </c>
      <c r="K6329" s="1" t="s">
        <v>2006</v>
      </c>
      <c r="L6329" s="1" t="s">
        <v>4669</v>
      </c>
      <c r="M6329" s="1">
        <v>2013</v>
      </c>
      <c r="N6329" s="1">
        <v>46.5780783878836</v>
      </c>
      <c r="O6329" s="1">
        <v>-70.457868862060394</v>
      </c>
      <c r="P6329" s="1" t="s">
        <v>8369</v>
      </c>
      <c r="Q6329" s="1" t="s">
        <v>7022</v>
      </c>
      <c r="R6329" s="1" t="s">
        <v>22</v>
      </c>
    </row>
    <row r="6330" spans="1:18" x14ac:dyDescent="0.3">
      <c r="A6330" s="1" t="s">
        <v>5978</v>
      </c>
      <c r="B6330" s="1" t="s">
        <v>8398</v>
      </c>
      <c r="C6330" s="1" t="s">
        <v>7020</v>
      </c>
      <c r="D6330" s="1">
        <v>150</v>
      </c>
      <c r="E6330" s="1" t="s">
        <v>7056</v>
      </c>
      <c r="F6330" s="1">
        <v>35</v>
      </c>
      <c r="G6330" s="1" t="str">
        <f t="shared" si="240"/>
        <v>35/75</v>
      </c>
      <c r="H6330" s="1">
        <v>2000</v>
      </c>
      <c r="I6330" s="1">
        <v>92</v>
      </c>
      <c r="J6330" s="1">
        <v>80</v>
      </c>
      <c r="K6330" s="1" t="s">
        <v>2006</v>
      </c>
      <c r="L6330" s="1" t="s">
        <v>4669</v>
      </c>
      <c r="M6330" s="1">
        <v>2013</v>
      </c>
      <c r="N6330" s="1">
        <v>46.576261250215097</v>
      </c>
      <c r="O6330" s="1">
        <v>-70.452651022574202</v>
      </c>
      <c r="P6330" s="1" t="s">
        <v>8369</v>
      </c>
      <c r="Q6330" s="1" t="s">
        <v>7022</v>
      </c>
      <c r="R6330" s="1" t="s">
        <v>22</v>
      </c>
    </row>
    <row r="6331" spans="1:18" x14ac:dyDescent="0.3">
      <c r="A6331" s="1" t="s">
        <v>5978</v>
      </c>
      <c r="B6331" s="1" t="s">
        <v>8398</v>
      </c>
      <c r="C6331" s="1" t="s">
        <v>7020</v>
      </c>
      <c r="D6331" s="1">
        <v>150</v>
      </c>
      <c r="E6331" s="1" t="s">
        <v>7057</v>
      </c>
      <c r="F6331" s="1">
        <v>36</v>
      </c>
      <c r="G6331" s="1" t="str">
        <f t="shared" si="240"/>
        <v>36/75</v>
      </c>
      <c r="H6331" s="1">
        <v>2000</v>
      </c>
      <c r="I6331" s="1">
        <v>92</v>
      </c>
      <c r="J6331" s="1">
        <v>80</v>
      </c>
      <c r="K6331" s="1" t="s">
        <v>2006</v>
      </c>
      <c r="L6331" s="1" t="s">
        <v>4669</v>
      </c>
      <c r="M6331" s="1">
        <v>2013</v>
      </c>
      <c r="N6331" s="1">
        <v>46.574291807420103</v>
      </c>
      <c r="O6331" s="1">
        <v>-70.449415059004195</v>
      </c>
      <c r="P6331" s="1" t="s">
        <v>8369</v>
      </c>
      <c r="Q6331" s="1" t="s">
        <v>7022</v>
      </c>
      <c r="R6331" s="1" t="s">
        <v>22</v>
      </c>
    </row>
    <row r="6332" spans="1:18" x14ac:dyDescent="0.3">
      <c r="A6332" s="1" t="s">
        <v>5978</v>
      </c>
      <c r="B6332" s="1" t="s">
        <v>8398</v>
      </c>
      <c r="C6332" s="1" t="s">
        <v>7020</v>
      </c>
      <c r="D6332" s="1">
        <v>150</v>
      </c>
      <c r="E6332" s="1" t="s">
        <v>7058</v>
      </c>
      <c r="F6332" s="1">
        <v>37</v>
      </c>
      <c r="G6332" s="1" t="str">
        <f t="shared" si="240"/>
        <v>37/75</v>
      </c>
      <c r="H6332" s="1">
        <v>2000</v>
      </c>
      <c r="I6332" s="1">
        <v>92</v>
      </c>
      <c r="J6332" s="1">
        <v>80</v>
      </c>
      <c r="K6332" s="1" t="s">
        <v>2006</v>
      </c>
      <c r="L6332" s="1" t="s">
        <v>4669</v>
      </c>
      <c r="M6332" s="1">
        <v>2013</v>
      </c>
      <c r="N6332" s="1">
        <v>46.572140364729499</v>
      </c>
      <c r="O6332" s="1">
        <v>-70.447076490188806</v>
      </c>
      <c r="P6332" s="1" t="s">
        <v>8369</v>
      </c>
      <c r="Q6332" s="1" t="s">
        <v>7022</v>
      </c>
      <c r="R6332" s="1" t="s">
        <v>22</v>
      </c>
    </row>
    <row r="6333" spans="1:18" x14ac:dyDescent="0.3">
      <c r="A6333" s="1" t="s">
        <v>5978</v>
      </c>
      <c r="B6333" s="1" t="s">
        <v>8398</v>
      </c>
      <c r="C6333" s="1" t="s">
        <v>7020</v>
      </c>
      <c r="D6333" s="1">
        <v>150</v>
      </c>
      <c r="E6333" s="1" t="s">
        <v>7059</v>
      </c>
      <c r="F6333" s="1">
        <v>38</v>
      </c>
      <c r="G6333" s="1" t="str">
        <f t="shared" si="240"/>
        <v>38/75</v>
      </c>
      <c r="H6333" s="1">
        <v>2000</v>
      </c>
      <c r="I6333" s="1">
        <v>92</v>
      </c>
      <c r="J6333" s="1">
        <v>80</v>
      </c>
      <c r="K6333" s="1" t="s">
        <v>2006</v>
      </c>
      <c r="L6333" s="1" t="s">
        <v>4669</v>
      </c>
      <c r="M6333" s="1">
        <v>2013</v>
      </c>
      <c r="N6333" s="1">
        <v>46.575319916984199</v>
      </c>
      <c r="O6333" s="1">
        <v>-70.476750780700698</v>
      </c>
      <c r="P6333" s="1" t="s">
        <v>8369</v>
      </c>
      <c r="Q6333" s="1" t="s">
        <v>7022</v>
      </c>
      <c r="R6333" s="1" t="s">
        <v>22</v>
      </c>
    </row>
    <row r="6334" spans="1:18" x14ac:dyDescent="0.3">
      <c r="A6334" s="1" t="s">
        <v>5978</v>
      </c>
      <c r="B6334" s="1" t="s">
        <v>8398</v>
      </c>
      <c r="C6334" s="1" t="s">
        <v>7020</v>
      </c>
      <c r="D6334" s="1">
        <v>150</v>
      </c>
      <c r="E6334" s="1" t="s">
        <v>7060</v>
      </c>
      <c r="F6334" s="1">
        <v>39</v>
      </c>
      <c r="G6334" s="1" t="str">
        <f t="shared" si="240"/>
        <v>39/75</v>
      </c>
      <c r="H6334" s="1">
        <v>2000</v>
      </c>
      <c r="I6334" s="1">
        <v>92</v>
      </c>
      <c r="J6334" s="1">
        <v>80</v>
      </c>
      <c r="K6334" s="1" t="s">
        <v>2006</v>
      </c>
      <c r="L6334" s="1" t="s">
        <v>4669</v>
      </c>
      <c r="M6334" s="1">
        <v>2013</v>
      </c>
      <c r="N6334" s="1">
        <v>46.572145809907703</v>
      </c>
      <c r="O6334" s="1">
        <v>-70.476637220858805</v>
      </c>
      <c r="P6334" s="1" t="s">
        <v>8369</v>
      </c>
      <c r="Q6334" s="1" t="s">
        <v>7022</v>
      </c>
      <c r="R6334" s="1" t="s">
        <v>22</v>
      </c>
    </row>
    <row r="6335" spans="1:18" x14ac:dyDescent="0.3">
      <c r="A6335" s="1" t="s">
        <v>5978</v>
      </c>
      <c r="B6335" s="1" t="s">
        <v>8398</v>
      </c>
      <c r="C6335" s="1" t="s">
        <v>7020</v>
      </c>
      <c r="D6335" s="1">
        <v>150</v>
      </c>
      <c r="E6335" s="1" t="s">
        <v>7061</v>
      </c>
      <c r="F6335" s="1">
        <v>40</v>
      </c>
      <c r="G6335" s="1" t="str">
        <f t="shared" si="240"/>
        <v>40/75</v>
      </c>
      <c r="H6335" s="1">
        <v>2000</v>
      </c>
      <c r="I6335" s="1">
        <v>82</v>
      </c>
      <c r="J6335" s="1">
        <v>80</v>
      </c>
      <c r="K6335" s="1" t="s">
        <v>2006</v>
      </c>
      <c r="L6335" s="1" t="s">
        <v>6876</v>
      </c>
      <c r="M6335" s="1">
        <v>2013</v>
      </c>
      <c r="N6335" s="1">
        <v>46.557648518489302</v>
      </c>
      <c r="O6335" s="1">
        <v>-70.458620664663997</v>
      </c>
      <c r="P6335" s="1" t="s">
        <v>8369</v>
      </c>
      <c r="Q6335" s="1" t="s">
        <v>7022</v>
      </c>
      <c r="R6335" s="1" t="s">
        <v>22</v>
      </c>
    </row>
    <row r="6336" spans="1:18" x14ac:dyDescent="0.3">
      <c r="A6336" s="1" t="s">
        <v>5978</v>
      </c>
      <c r="B6336" s="1" t="s">
        <v>8398</v>
      </c>
      <c r="C6336" s="1" t="s">
        <v>7020</v>
      </c>
      <c r="D6336" s="1">
        <v>150</v>
      </c>
      <c r="E6336" s="1" t="s">
        <v>7062</v>
      </c>
      <c r="F6336" s="1">
        <v>41</v>
      </c>
      <c r="G6336" s="1" t="str">
        <f t="shared" si="240"/>
        <v>41/75</v>
      </c>
      <c r="H6336" s="1">
        <v>2000</v>
      </c>
      <c r="I6336" s="1">
        <v>92</v>
      </c>
      <c r="J6336" s="1">
        <v>80</v>
      </c>
      <c r="K6336" s="1" t="s">
        <v>2006</v>
      </c>
      <c r="L6336" s="1" t="s">
        <v>4669</v>
      </c>
      <c r="M6336" s="1">
        <v>2013</v>
      </c>
      <c r="N6336" s="1">
        <v>46.569852300061399</v>
      </c>
      <c r="O6336" s="1">
        <v>-70.469581762519496</v>
      </c>
      <c r="P6336" s="1" t="s">
        <v>8369</v>
      </c>
      <c r="Q6336" s="1" t="s">
        <v>7022</v>
      </c>
      <c r="R6336" s="1" t="s">
        <v>22</v>
      </c>
    </row>
    <row r="6337" spans="1:18" x14ac:dyDescent="0.3">
      <c r="A6337" s="1" t="s">
        <v>5978</v>
      </c>
      <c r="B6337" s="1" t="s">
        <v>8398</v>
      </c>
      <c r="C6337" s="1" t="s">
        <v>7020</v>
      </c>
      <c r="D6337" s="1">
        <v>150</v>
      </c>
      <c r="E6337" s="1" t="s">
        <v>7063</v>
      </c>
      <c r="F6337" s="1">
        <v>42</v>
      </c>
      <c r="G6337" s="1" t="str">
        <f t="shared" si="240"/>
        <v>42/75</v>
      </c>
      <c r="H6337" s="1">
        <v>2000</v>
      </c>
      <c r="I6337" s="1">
        <v>92</v>
      </c>
      <c r="J6337" s="1">
        <v>80</v>
      </c>
      <c r="K6337" s="1" t="s">
        <v>2006</v>
      </c>
      <c r="L6337" s="1" t="s">
        <v>4669</v>
      </c>
      <c r="M6337" s="1">
        <v>2013</v>
      </c>
      <c r="N6337" s="1">
        <v>46.567712592172398</v>
      </c>
      <c r="O6337" s="1">
        <v>-70.464264768243893</v>
      </c>
      <c r="P6337" s="1" t="s">
        <v>8369</v>
      </c>
      <c r="Q6337" s="1" t="s">
        <v>7022</v>
      </c>
      <c r="R6337" s="1" t="s">
        <v>22</v>
      </c>
    </row>
    <row r="6338" spans="1:18" x14ac:dyDescent="0.3">
      <c r="A6338" s="1" t="s">
        <v>5978</v>
      </c>
      <c r="B6338" s="1" t="s">
        <v>8398</v>
      </c>
      <c r="C6338" s="1" t="s">
        <v>7020</v>
      </c>
      <c r="D6338" s="1">
        <v>150</v>
      </c>
      <c r="E6338" s="1" t="s">
        <v>7064</v>
      </c>
      <c r="F6338" s="1">
        <v>43</v>
      </c>
      <c r="G6338" s="1" t="str">
        <f t="shared" si="240"/>
        <v>43/75</v>
      </c>
      <c r="H6338" s="1">
        <v>2000</v>
      </c>
      <c r="I6338" s="1">
        <v>92</v>
      </c>
      <c r="J6338" s="1">
        <v>80</v>
      </c>
      <c r="K6338" s="1" t="s">
        <v>2006</v>
      </c>
      <c r="L6338" s="1" t="s">
        <v>4669</v>
      </c>
      <c r="M6338" s="1">
        <v>2013</v>
      </c>
      <c r="N6338" s="1">
        <v>46.562547843818102</v>
      </c>
      <c r="O6338" s="1">
        <v>-70.460377874070602</v>
      </c>
      <c r="P6338" s="1" t="s">
        <v>8369</v>
      </c>
      <c r="Q6338" s="1" t="s">
        <v>7022</v>
      </c>
      <c r="R6338" s="1" t="s">
        <v>22</v>
      </c>
    </row>
    <row r="6339" spans="1:18" x14ac:dyDescent="0.3">
      <c r="A6339" s="1" t="s">
        <v>5978</v>
      </c>
      <c r="B6339" s="1" t="s">
        <v>8398</v>
      </c>
      <c r="C6339" s="1" t="s">
        <v>7020</v>
      </c>
      <c r="D6339" s="1">
        <v>150</v>
      </c>
      <c r="E6339" s="1" t="s">
        <v>7065</v>
      </c>
      <c r="F6339" s="1">
        <v>44</v>
      </c>
      <c r="G6339" s="1" t="str">
        <f t="shared" si="240"/>
        <v>44/75</v>
      </c>
      <c r="H6339" s="1">
        <v>2000</v>
      </c>
      <c r="I6339" s="1">
        <v>82</v>
      </c>
      <c r="J6339" s="1">
        <v>80</v>
      </c>
      <c r="K6339" s="1" t="s">
        <v>2006</v>
      </c>
      <c r="L6339" s="1" t="s">
        <v>6876</v>
      </c>
      <c r="M6339" s="1">
        <v>2013</v>
      </c>
      <c r="N6339" s="1">
        <v>46.555378738438201</v>
      </c>
      <c r="O6339" s="1">
        <v>-70.458240603623295</v>
      </c>
      <c r="P6339" s="1" t="s">
        <v>8369</v>
      </c>
      <c r="Q6339" s="1" t="s">
        <v>7022</v>
      </c>
      <c r="R6339" s="1" t="s">
        <v>22</v>
      </c>
    </row>
    <row r="6340" spans="1:18" x14ac:dyDescent="0.3">
      <c r="A6340" s="1" t="s">
        <v>5978</v>
      </c>
      <c r="B6340" s="1" t="s">
        <v>8398</v>
      </c>
      <c r="C6340" s="1" t="s">
        <v>7020</v>
      </c>
      <c r="D6340" s="1">
        <v>150</v>
      </c>
      <c r="E6340" s="1" t="s">
        <v>7066</v>
      </c>
      <c r="F6340" s="1">
        <v>45</v>
      </c>
      <c r="G6340" s="1" t="str">
        <f t="shared" si="240"/>
        <v>45/75</v>
      </c>
      <c r="H6340" s="1">
        <v>2000</v>
      </c>
      <c r="I6340" s="1">
        <v>82</v>
      </c>
      <c r="J6340" s="1">
        <v>80</v>
      </c>
      <c r="K6340" s="1" t="s">
        <v>2006</v>
      </c>
      <c r="L6340" s="1" t="s">
        <v>6876</v>
      </c>
      <c r="M6340" s="1">
        <v>2013</v>
      </c>
      <c r="N6340" s="1">
        <v>46.559660738912001</v>
      </c>
      <c r="O6340" s="1">
        <v>-70.460332824377204</v>
      </c>
      <c r="P6340" s="1" t="s">
        <v>8369</v>
      </c>
      <c r="Q6340" s="1" t="s">
        <v>7022</v>
      </c>
      <c r="R6340" s="1" t="s">
        <v>22</v>
      </c>
    </row>
    <row r="6341" spans="1:18" x14ac:dyDescent="0.3">
      <c r="A6341" s="1" t="s">
        <v>5978</v>
      </c>
      <c r="B6341" s="1" t="s">
        <v>8398</v>
      </c>
      <c r="C6341" s="1" t="s">
        <v>7020</v>
      </c>
      <c r="D6341" s="1">
        <v>150</v>
      </c>
      <c r="E6341" s="1" t="s">
        <v>7067</v>
      </c>
      <c r="F6341" s="1">
        <v>46</v>
      </c>
      <c r="G6341" s="1" t="str">
        <f t="shared" si="240"/>
        <v>46/75</v>
      </c>
      <c r="H6341" s="1">
        <v>2000</v>
      </c>
      <c r="I6341" s="1">
        <v>92</v>
      </c>
      <c r="J6341" s="1">
        <v>80</v>
      </c>
      <c r="K6341" s="1" t="s">
        <v>2006</v>
      </c>
      <c r="L6341" s="1" t="s">
        <v>4669</v>
      </c>
      <c r="M6341" s="1">
        <v>2013</v>
      </c>
      <c r="N6341" s="1">
        <v>46.565117818090997</v>
      </c>
      <c r="O6341" s="1">
        <v>-70.461505406611195</v>
      </c>
      <c r="P6341" s="1" t="s">
        <v>8369</v>
      </c>
      <c r="Q6341" s="1" t="s">
        <v>7022</v>
      </c>
      <c r="R6341" s="1" t="s">
        <v>22</v>
      </c>
    </row>
    <row r="6342" spans="1:18" x14ac:dyDescent="0.3">
      <c r="A6342" s="1" t="s">
        <v>5978</v>
      </c>
      <c r="B6342" s="1" t="s">
        <v>8398</v>
      </c>
      <c r="C6342" s="1" t="s">
        <v>7020</v>
      </c>
      <c r="D6342" s="1">
        <v>150</v>
      </c>
      <c r="E6342" s="1" t="s">
        <v>7068</v>
      </c>
      <c r="F6342" s="1">
        <v>47</v>
      </c>
      <c r="G6342" s="1" t="str">
        <f t="shared" si="240"/>
        <v>47/75</v>
      </c>
      <c r="H6342" s="1">
        <v>2000</v>
      </c>
      <c r="I6342" s="1">
        <v>82</v>
      </c>
      <c r="J6342" s="1">
        <v>80</v>
      </c>
      <c r="K6342" s="1" t="s">
        <v>2006</v>
      </c>
      <c r="L6342" s="1" t="s">
        <v>6876</v>
      </c>
      <c r="M6342" s="1">
        <v>2013</v>
      </c>
      <c r="N6342" s="1">
        <v>46.542300429272402</v>
      </c>
      <c r="O6342" s="1">
        <v>-70.492272291854604</v>
      </c>
      <c r="P6342" s="1" t="s">
        <v>8369</v>
      </c>
      <c r="Q6342" s="1" t="s">
        <v>7022</v>
      </c>
      <c r="R6342" s="1" t="s">
        <v>22</v>
      </c>
    </row>
    <row r="6343" spans="1:18" x14ac:dyDescent="0.3">
      <c r="A6343" s="1" t="s">
        <v>5978</v>
      </c>
      <c r="B6343" s="1" t="s">
        <v>8398</v>
      </c>
      <c r="C6343" s="1" t="s">
        <v>7020</v>
      </c>
      <c r="D6343" s="1">
        <v>150</v>
      </c>
      <c r="E6343" s="1" t="s">
        <v>7069</v>
      </c>
      <c r="F6343" s="1">
        <v>48</v>
      </c>
      <c r="G6343" s="1" t="str">
        <f t="shared" si="240"/>
        <v>48/75</v>
      </c>
      <c r="H6343" s="1">
        <v>2000</v>
      </c>
      <c r="I6343" s="1">
        <v>82</v>
      </c>
      <c r="J6343" s="1">
        <v>80</v>
      </c>
      <c r="K6343" s="1" t="s">
        <v>2006</v>
      </c>
      <c r="L6343" s="1" t="s">
        <v>6876</v>
      </c>
      <c r="M6343" s="1">
        <v>2013</v>
      </c>
      <c r="N6343" s="1">
        <v>46.541297320863201</v>
      </c>
      <c r="O6343" s="1">
        <v>-70.488942007275199</v>
      </c>
      <c r="P6343" s="1" t="s">
        <v>8369</v>
      </c>
      <c r="Q6343" s="1" t="s">
        <v>7022</v>
      </c>
      <c r="R6343" s="1" t="s">
        <v>22</v>
      </c>
    </row>
    <row r="6344" spans="1:18" x14ac:dyDescent="0.3">
      <c r="A6344" s="1" t="s">
        <v>5978</v>
      </c>
      <c r="B6344" s="1" t="s">
        <v>8398</v>
      </c>
      <c r="C6344" s="1" t="s">
        <v>7020</v>
      </c>
      <c r="D6344" s="1">
        <v>150</v>
      </c>
      <c r="E6344" s="1" t="s">
        <v>7070</v>
      </c>
      <c r="F6344" s="1">
        <v>49</v>
      </c>
      <c r="G6344" s="1" t="str">
        <f t="shared" si="240"/>
        <v>49/75</v>
      </c>
      <c r="H6344" s="1">
        <v>2000</v>
      </c>
      <c r="I6344" s="1">
        <v>82</v>
      </c>
      <c r="J6344" s="1">
        <v>80</v>
      </c>
      <c r="K6344" s="1" t="s">
        <v>2006</v>
      </c>
      <c r="L6344" s="1" t="s">
        <v>6876</v>
      </c>
      <c r="M6344" s="1">
        <v>2013</v>
      </c>
      <c r="N6344" s="1">
        <v>46.538118048097303</v>
      </c>
      <c r="O6344" s="1">
        <v>-70.487730109419502</v>
      </c>
      <c r="P6344" s="1" t="s">
        <v>8369</v>
      </c>
      <c r="Q6344" s="1" t="s">
        <v>7022</v>
      </c>
      <c r="R6344" s="1" t="s">
        <v>22</v>
      </c>
    </row>
    <row r="6345" spans="1:18" x14ac:dyDescent="0.3">
      <c r="A6345" s="1" t="s">
        <v>5978</v>
      </c>
      <c r="B6345" s="1" t="s">
        <v>8398</v>
      </c>
      <c r="C6345" s="1" t="s">
        <v>7020</v>
      </c>
      <c r="D6345" s="1">
        <v>150</v>
      </c>
      <c r="E6345" s="1" t="s">
        <v>7071</v>
      </c>
      <c r="F6345" s="1">
        <v>50</v>
      </c>
      <c r="G6345" s="1" t="str">
        <f t="shared" si="240"/>
        <v>50/75</v>
      </c>
      <c r="H6345" s="1">
        <v>2000</v>
      </c>
      <c r="I6345" s="1">
        <v>82</v>
      </c>
      <c r="J6345" s="1">
        <v>80</v>
      </c>
      <c r="K6345" s="1" t="s">
        <v>2006</v>
      </c>
      <c r="L6345" s="1" t="s">
        <v>6876</v>
      </c>
      <c r="M6345" s="1">
        <v>2013</v>
      </c>
      <c r="N6345" s="1">
        <v>46.536779566535898</v>
      </c>
      <c r="O6345" s="1">
        <v>-70.482647889514894</v>
      </c>
      <c r="P6345" s="1" t="s">
        <v>8369</v>
      </c>
      <c r="Q6345" s="1" t="s">
        <v>7022</v>
      </c>
      <c r="R6345" s="1" t="s">
        <v>22</v>
      </c>
    </row>
    <row r="6346" spans="1:18" x14ac:dyDescent="0.3">
      <c r="A6346" s="1" t="s">
        <v>5978</v>
      </c>
      <c r="B6346" s="1" t="s">
        <v>8398</v>
      </c>
      <c r="C6346" s="1" t="s">
        <v>7020</v>
      </c>
      <c r="D6346" s="1">
        <v>150</v>
      </c>
      <c r="E6346" s="1" t="s">
        <v>7072</v>
      </c>
      <c r="F6346" s="1">
        <v>51</v>
      </c>
      <c r="G6346" s="1" t="str">
        <f t="shared" si="240"/>
        <v>51/75</v>
      </c>
      <c r="H6346" s="1">
        <v>2000</v>
      </c>
      <c r="I6346" s="1">
        <v>82</v>
      </c>
      <c r="J6346" s="1">
        <v>80</v>
      </c>
      <c r="K6346" s="1" t="s">
        <v>2006</v>
      </c>
      <c r="L6346" s="1" t="s">
        <v>6876</v>
      </c>
      <c r="M6346" s="1">
        <v>2013</v>
      </c>
      <c r="N6346" s="1">
        <v>46.551899007114798</v>
      </c>
      <c r="O6346" s="1">
        <v>-70.502155368989406</v>
      </c>
      <c r="P6346" s="1" t="s">
        <v>8369</v>
      </c>
      <c r="Q6346" s="1" t="s">
        <v>7022</v>
      </c>
      <c r="R6346" s="1" t="s">
        <v>22</v>
      </c>
    </row>
    <row r="6347" spans="1:18" x14ac:dyDescent="0.3">
      <c r="A6347" s="1" t="s">
        <v>5978</v>
      </c>
      <c r="B6347" s="1" t="s">
        <v>8398</v>
      </c>
      <c r="C6347" s="1" t="s">
        <v>7020</v>
      </c>
      <c r="D6347" s="1">
        <v>150</v>
      </c>
      <c r="E6347" s="1" t="s">
        <v>7073</v>
      </c>
      <c r="F6347" s="1">
        <v>52</v>
      </c>
      <c r="G6347" s="1" t="str">
        <f t="shared" si="240"/>
        <v>52/75</v>
      </c>
      <c r="H6347" s="1">
        <v>2000</v>
      </c>
      <c r="I6347" s="1">
        <v>82</v>
      </c>
      <c r="J6347" s="1">
        <v>80</v>
      </c>
      <c r="K6347" s="1" t="s">
        <v>2006</v>
      </c>
      <c r="L6347" s="1" t="s">
        <v>6876</v>
      </c>
      <c r="M6347" s="1">
        <v>2013</v>
      </c>
      <c r="N6347" s="1">
        <v>46.554125465819702</v>
      </c>
      <c r="O6347" s="1">
        <v>-70.498901360357806</v>
      </c>
      <c r="P6347" s="1" t="s">
        <v>8369</v>
      </c>
      <c r="Q6347" s="1" t="s">
        <v>7022</v>
      </c>
      <c r="R6347" s="1" t="s">
        <v>22</v>
      </c>
    </row>
    <row r="6348" spans="1:18" x14ac:dyDescent="0.3">
      <c r="A6348" s="1" t="s">
        <v>5978</v>
      </c>
      <c r="B6348" s="1" t="s">
        <v>8398</v>
      </c>
      <c r="C6348" s="1" t="s">
        <v>7020</v>
      </c>
      <c r="D6348" s="1">
        <v>150</v>
      </c>
      <c r="E6348" s="1" t="s">
        <v>7074</v>
      </c>
      <c r="F6348" s="1">
        <v>53</v>
      </c>
      <c r="G6348" s="1" t="str">
        <f t="shared" si="240"/>
        <v>53/75</v>
      </c>
      <c r="H6348" s="1">
        <v>2000</v>
      </c>
      <c r="I6348" s="1">
        <v>82</v>
      </c>
      <c r="J6348" s="1">
        <v>80</v>
      </c>
      <c r="K6348" s="1" t="s">
        <v>2006</v>
      </c>
      <c r="L6348" s="1" t="s">
        <v>6876</v>
      </c>
      <c r="M6348" s="1">
        <v>2013</v>
      </c>
      <c r="N6348" s="1">
        <v>46.556462606523503</v>
      </c>
      <c r="O6348" s="1">
        <v>-70.4986981505796</v>
      </c>
      <c r="P6348" s="1" t="s">
        <v>8369</v>
      </c>
      <c r="Q6348" s="1" t="s">
        <v>7022</v>
      </c>
      <c r="R6348" s="1" t="s">
        <v>22</v>
      </c>
    </row>
    <row r="6349" spans="1:18" x14ac:dyDescent="0.3">
      <c r="A6349" s="1" t="s">
        <v>5978</v>
      </c>
      <c r="B6349" s="1" t="s">
        <v>8398</v>
      </c>
      <c r="C6349" s="1" t="s">
        <v>7020</v>
      </c>
      <c r="D6349" s="1">
        <v>150</v>
      </c>
      <c r="E6349" s="1" t="s">
        <v>7075</v>
      </c>
      <c r="F6349" s="1">
        <v>54</v>
      </c>
      <c r="G6349" s="1" t="str">
        <f t="shared" si="240"/>
        <v>54/75</v>
      </c>
      <c r="H6349" s="1">
        <v>2000</v>
      </c>
      <c r="I6349" s="1">
        <v>82</v>
      </c>
      <c r="J6349" s="1">
        <v>80</v>
      </c>
      <c r="K6349" s="1" t="s">
        <v>2006</v>
      </c>
      <c r="L6349" s="1" t="s">
        <v>6876</v>
      </c>
      <c r="M6349" s="1">
        <v>2013</v>
      </c>
      <c r="N6349" s="1">
        <v>46.557988617469398</v>
      </c>
      <c r="O6349" s="1">
        <v>-70.500799513706696</v>
      </c>
      <c r="P6349" s="1" t="s">
        <v>8369</v>
      </c>
      <c r="Q6349" s="1" t="s">
        <v>7022</v>
      </c>
      <c r="R6349" s="1" t="s">
        <v>22</v>
      </c>
    </row>
    <row r="6350" spans="1:18" x14ac:dyDescent="0.3">
      <c r="A6350" s="1" t="s">
        <v>5978</v>
      </c>
      <c r="B6350" s="1" t="s">
        <v>8398</v>
      </c>
      <c r="C6350" s="1" t="s">
        <v>7020</v>
      </c>
      <c r="D6350" s="1">
        <v>150</v>
      </c>
      <c r="E6350" s="1" t="s">
        <v>7076</v>
      </c>
      <c r="F6350" s="1">
        <v>55</v>
      </c>
      <c r="G6350" s="1" t="str">
        <f t="shared" si="240"/>
        <v>55/75</v>
      </c>
      <c r="H6350" s="1">
        <v>2000</v>
      </c>
      <c r="I6350" s="1">
        <v>82</v>
      </c>
      <c r="J6350" s="1">
        <v>80</v>
      </c>
      <c r="K6350" s="1" t="s">
        <v>2006</v>
      </c>
      <c r="L6350" s="1" t="s">
        <v>6876</v>
      </c>
      <c r="M6350" s="1">
        <v>2013</v>
      </c>
      <c r="N6350" s="1">
        <v>46.549284607249703</v>
      </c>
      <c r="O6350" s="1">
        <v>-70.502565173233606</v>
      </c>
      <c r="P6350" s="1" t="s">
        <v>8369</v>
      </c>
      <c r="Q6350" s="1" t="s">
        <v>7022</v>
      </c>
      <c r="R6350" s="1" t="s">
        <v>22</v>
      </c>
    </row>
    <row r="6351" spans="1:18" x14ac:dyDescent="0.3">
      <c r="A6351" s="1" t="s">
        <v>5978</v>
      </c>
      <c r="B6351" s="1" t="s">
        <v>8398</v>
      </c>
      <c r="C6351" s="1" t="s">
        <v>7020</v>
      </c>
      <c r="D6351" s="1">
        <v>150</v>
      </c>
      <c r="E6351" s="1" t="s">
        <v>7077</v>
      </c>
      <c r="F6351" s="1">
        <v>56</v>
      </c>
      <c r="G6351" s="1" t="str">
        <f t="shared" si="240"/>
        <v>56/75</v>
      </c>
      <c r="H6351" s="1">
        <v>2000</v>
      </c>
      <c r="I6351" s="1">
        <v>82</v>
      </c>
      <c r="J6351" s="1">
        <v>80</v>
      </c>
      <c r="K6351" s="1" t="s">
        <v>2006</v>
      </c>
      <c r="L6351" s="1" t="s">
        <v>6876</v>
      </c>
      <c r="M6351" s="1">
        <v>2013</v>
      </c>
      <c r="N6351" s="1">
        <v>46.546617232665</v>
      </c>
      <c r="O6351" s="1">
        <v>-70.502322476142098</v>
      </c>
      <c r="P6351" s="1" t="s">
        <v>8369</v>
      </c>
      <c r="Q6351" s="1" t="s">
        <v>7022</v>
      </c>
      <c r="R6351" s="1" t="s">
        <v>22</v>
      </c>
    </row>
    <row r="6352" spans="1:18" x14ac:dyDescent="0.3">
      <c r="A6352" s="1" t="s">
        <v>5978</v>
      </c>
      <c r="B6352" s="1" t="s">
        <v>8398</v>
      </c>
      <c r="C6352" s="1" t="s">
        <v>7020</v>
      </c>
      <c r="D6352" s="1">
        <v>150</v>
      </c>
      <c r="E6352" s="1" t="s">
        <v>7078</v>
      </c>
      <c r="F6352" s="1">
        <v>57</v>
      </c>
      <c r="G6352" s="1" t="str">
        <f t="shared" si="240"/>
        <v>57/75</v>
      </c>
      <c r="H6352" s="1">
        <v>2000</v>
      </c>
      <c r="I6352" s="1">
        <v>82</v>
      </c>
      <c r="J6352" s="1">
        <v>80</v>
      </c>
      <c r="K6352" s="1" t="s">
        <v>2006</v>
      </c>
      <c r="L6352" s="1" t="s">
        <v>6876</v>
      </c>
      <c r="M6352" s="1">
        <v>2013</v>
      </c>
      <c r="N6352" s="1">
        <v>46.544872343356801</v>
      </c>
      <c r="O6352" s="1">
        <v>-70.495197298651803</v>
      </c>
      <c r="P6352" s="1" t="s">
        <v>8369</v>
      </c>
      <c r="Q6352" s="1" t="s">
        <v>7022</v>
      </c>
      <c r="R6352" s="1" t="s">
        <v>22</v>
      </c>
    </row>
    <row r="6353" spans="1:18" x14ac:dyDescent="0.3">
      <c r="A6353" s="1" t="s">
        <v>5978</v>
      </c>
      <c r="B6353" s="1" t="s">
        <v>8398</v>
      </c>
      <c r="C6353" s="1" t="s">
        <v>7020</v>
      </c>
      <c r="D6353" s="1">
        <v>150</v>
      </c>
      <c r="E6353" s="1" t="s">
        <v>7079</v>
      </c>
      <c r="F6353" s="1">
        <v>58</v>
      </c>
      <c r="G6353" s="1" t="str">
        <f t="shared" si="240"/>
        <v>58/75</v>
      </c>
      <c r="H6353" s="1">
        <v>2000</v>
      </c>
      <c r="I6353" s="1">
        <v>82</v>
      </c>
      <c r="J6353" s="1">
        <v>80</v>
      </c>
      <c r="K6353" s="1" t="s">
        <v>2006</v>
      </c>
      <c r="L6353" s="1" t="s">
        <v>6876</v>
      </c>
      <c r="M6353" s="1">
        <v>2013</v>
      </c>
      <c r="N6353" s="1">
        <v>46.565134238029998</v>
      </c>
      <c r="O6353" s="1">
        <v>-70.5098900937884</v>
      </c>
      <c r="P6353" s="1" t="s">
        <v>8369</v>
      </c>
      <c r="Q6353" s="1" t="s">
        <v>7022</v>
      </c>
      <c r="R6353" s="1" t="s">
        <v>22</v>
      </c>
    </row>
    <row r="6354" spans="1:18" x14ac:dyDescent="0.3">
      <c r="A6354" s="1" t="s">
        <v>5978</v>
      </c>
      <c r="B6354" s="1" t="s">
        <v>8398</v>
      </c>
      <c r="C6354" s="1" t="s">
        <v>7020</v>
      </c>
      <c r="D6354" s="1">
        <v>150</v>
      </c>
      <c r="E6354" s="1" t="s">
        <v>7080</v>
      </c>
      <c r="F6354" s="1">
        <v>59</v>
      </c>
      <c r="G6354" s="1" t="str">
        <f t="shared" si="240"/>
        <v>59/75</v>
      </c>
      <c r="H6354" s="1">
        <v>2000</v>
      </c>
      <c r="I6354" s="1">
        <v>92</v>
      </c>
      <c r="J6354" s="1">
        <v>80</v>
      </c>
      <c r="K6354" s="1" t="s">
        <v>2006</v>
      </c>
      <c r="L6354" s="1" t="s">
        <v>4669</v>
      </c>
      <c r="M6354" s="1">
        <v>2013</v>
      </c>
      <c r="N6354" s="1">
        <v>46.562115746010001</v>
      </c>
      <c r="O6354" s="1">
        <v>-70.513454211120504</v>
      </c>
      <c r="P6354" s="1" t="s">
        <v>8369</v>
      </c>
      <c r="Q6354" s="1" t="s">
        <v>7022</v>
      </c>
      <c r="R6354" s="1" t="s">
        <v>22</v>
      </c>
    </row>
    <row r="6355" spans="1:18" x14ac:dyDescent="0.3">
      <c r="A6355" s="1" t="s">
        <v>5978</v>
      </c>
      <c r="B6355" s="1" t="s">
        <v>8398</v>
      </c>
      <c r="C6355" s="1" t="s">
        <v>7020</v>
      </c>
      <c r="D6355" s="1">
        <v>150</v>
      </c>
      <c r="E6355" s="1" t="s">
        <v>7081</v>
      </c>
      <c r="F6355" s="1">
        <v>60</v>
      </c>
      <c r="G6355" s="1" t="str">
        <f t="shared" si="240"/>
        <v>60/75</v>
      </c>
      <c r="H6355" s="1">
        <v>2000</v>
      </c>
      <c r="I6355" s="1">
        <v>82</v>
      </c>
      <c r="J6355" s="1">
        <v>80</v>
      </c>
      <c r="K6355" s="1" t="s">
        <v>2006</v>
      </c>
      <c r="L6355" s="1" t="s">
        <v>6876</v>
      </c>
      <c r="M6355" s="1">
        <v>2013</v>
      </c>
      <c r="N6355" s="1">
        <v>46.590463434460197</v>
      </c>
      <c r="O6355" s="1">
        <v>-70.511561601376499</v>
      </c>
      <c r="P6355" s="1" t="s">
        <v>8369</v>
      </c>
      <c r="Q6355" s="1" t="s">
        <v>7022</v>
      </c>
      <c r="R6355" s="1" t="s">
        <v>22</v>
      </c>
    </row>
    <row r="6356" spans="1:18" x14ac:dyDescent="0.3">
      <c r="A6356" s="1" t="s">
        <v>5978</v>
      </c>
      <c r="B6356" s="1" t="s">
        <v>8398</v>
      </c>
      <c r="C6356" s="1" t="s">
        <v>7020</v>
      </c>
      <c r="D6356" s="1">
        <v>150</v>
      </c>
      <c r="E6356" s="1" t="s">
        <v>7082</v>
      </c>
      <c r="F6356" s="1">
        <v>61</v>
      </c>
      <c r="G6356" s="1" t="str">
        <f t="shared" si="240"/>
        <v>61/75</v>
      </c>
      <c r="H6356" s="1">
        <v>2000</v>
      </c>
      <c r="I6356" s="1">
        <v>82</v>
      </c>
      <c r="J6356" s="1">
        <v>80</v>
      </c>
      <c r="K6356" s="1" t="s">
        <v>2006</v>
      </c>
      <c r="L6356" s="1" t="s">
        <v>6876</v>
      </c>
      <c r="M6356" s="1">
        <v>2013</v>
      </c>
      <c r="N6356" s="1">
        <v>46.588340850734298</v>
      </c>
      <c r="O6356" s="1">
        <v>-70.512094740135197</v>
      </c>
      <c r="P6356" s="1" t="s">
        <v>8369</v>
      </c>
      <c r="Q6356" s="1" t="s">
        <v>7022</v>
      </c>
      <c r="R6356" s="1" t="s">
        <v>22</v>
      </c>
    </row>
    <row r="6357" spans="1:18" x14ac:dyDescent="0.3">
      <c r="A6357" s="1" t="s">
        <v>5978</v>
      </c>
      <c r="B6357" s="1" t="s">
        <v>8398</v>
      </c>
      <c r="C6357" s="1" t="s">
        <v>7020</v>
      </c>
      <c r="D6357" s="1">
        <v>150</v>
      </c>
      <c r="E6357" s="1" t="s">
        <v>7083</v>
      </c>
      <c r="F6357" s="1">
        <v>62</v>
      </c>
      <c r="G6357" s="1" t="str">
        <f t="shared" si="240"/>
        <v>62/75</v>
      </c>
      <c r="H6357" s="1">
        <v>2000</v>
      </c>
      <c r="I6357" s="1">
        <v>82</v>
      </c>
      <c r="J6357" s="1">
        <v>80</v>
      </c>
      <c r="K6357" s="1" t="s">
        <v>2006</v>
      </c>
      <c r="L6357" s="1" t="s">
        <v>6876</v>
      </c>
      <c r="M6357" s="1">
        <v>2013</v>
      </c>
      <c r="N6357" s="1">
        <v>46.586246013387999</v>
      </c>
      <c r="O6357" s="1">
        <v>-70.513145986359703</v>
      </c>
      <c r="P6357" s="1" t="s">
        <v>8369</v>
      </c>
      <c r="Q6357" s="1" t="s">
        <v>7022</v>
      </c>
      <c r="R6357" s="1" t="s">
        <v>22</v>
      </c>
    </row>
    <row r="6358" spans="1:18" x14ac:dyDescent="0.3">
      <c r="A6358" s="1" t="s">
        <v>5978</v>
      </c>
      <c r="B6358" s="1" t="s">
        <v>8398</v>
      </c>
      <c r="C6358" s="1" t="s">
        <v>7020</v>
      </c>
      <c r="D6358" s="1">
        <v>150</v>
      </c>
      <c r="E6358" s="1" t="s">
        <v>7084</v>
      </c>
      <c r="F6358" s="1">
        <v>63</v>
      </c>
      <c r="G6358" s="1" t="str">
        <f t="shared" si="240"/>
        <v>63/75</v>
      </c>
      <c r="H6358" s="1">
        <v>2000</v>
      </c>
      <c r="I6358" s="1">
        <v>82</v>
      </c>
      <c r="J6358" s="1">
        <v>80</v>
      </c>
      <c r="K6358" s="1" t="s">
        <v>2006</v>
      </c>
      <c r="L6358" s="1" t="s">
        <v>6876</v>
      </c>
      <c r="M6358" s="1">
        <v>2013</v>
      </c>
      <c r="N6358" s="1">
        <v>46.584336681437897</v>
      </c>
      <c r="O6358" s="1">
        <v>-70.514705433711001</v>
      </c>
      <c r="P6358" s="1" t="s">
        <v>8369</v>
      </c>
      <c r="Q6358" s="1" t="s">
        <v>7022</v>
      </c>
      <c r="R6358" s="1" t="s">
        <v>22</v>
      </c>
    </row>
    <row r="6359" spans="1:18" x14ac:dyDescent="0.3">
      <c r="A6359" s="1" t="s">
        <v>5978</v>
      </c>
      <c r="B6359" s="1" t="s">
        <v>8398</v>
      </c>
      <c r="C6359" s="1" t="s">
        <v>7020</v>
      </c>
      <c r="D6359" s="1">
        <v>150</v>
      </c>
      <c r="E6359" s="1" t="s">
        <v>7085</v>
      </c>
      <c r="F6359" s="1">
        <v>64</v>
      </c>
      <c r="G6359" s="1" t="str">
        <f t="shared" si="240"/>
        <v>64/75</v>
      </c>
      <c r="H6359" s="1">
        <v>2000</v>
      </c>
      <c r="I6359" s="1">
        <v>82</v>
      </c>
      <c r="J6359" s="1">
        <v>80</v>
      </c>
      <c r="K6359" s="1" t="s">
        <v>2006</v>
      </c>
      <c r="L6359" s="1" t="s">
        <v>6876</v>
      </c>
      <c r="M6359" s="1">
        <v>2013</v>
      </c>
      <c r="N6359" s="1">
        <v>46.582175808110797</v>
      </c>
      <c r="O6359" s="1">
        <v>-70.514806942409294</v>
      </c>
      <c r="P6359" s="1" t="s">
        <v>8369</v>
      </c>
      <c r="Q6359" s="1" t="s">
        <v>7022</v>
      </c>
      <c r="R6359" s="1" t="s">
        <v>22</v>
      </c>
    </row>
    <row r="6360" spans="1:18" x14ac:dyDescent="0.3">
      <c r="A6360" s="1" t="s">
        <v>5978</v>
      </c>
      <c r="B6360" s="1" t="s">
        <v>8398</v>
      </c>
      <c r="C6360" s="1" t="s">
        <v>7020</v>
      </c>
      <c r="D6360" s="1">
        <v>150</v>
      </c>
      <c r="E6360" s="1" t="s">
        <v>7086</v>
      </c>
      <c r="F6360" s="1">
        <v>65</v>
      </c>
      <c r="G6360" s="1" t="str">
        <f t="shared" ref="G6360:G6370" si="241">F6360&amp;"/"&amp;75</f>
        <v>65/75</v>
      </c>
      <c r="H6360" s="1">
        <v>2000</v>
      </c>
      <c r="I6360" s="1">
        <v>82</v>
      </c>
      <c r="J6360" s="1">
        <v>80</v>
      </c>
      <c r="K6360" s="1" t="s">
        <v>2006</v>
      </c>
      <c r="L6360" s="1" t="s">
        <v>6876</v>
      </c>
      <c r="M6360" s="1">
        <v>2013</v>
      </c>
      <c r="N6360" s="1">
        <v>46.579734896147201</v>
      </c>
      <c r="O6360" s="1">
        <v>-70.513325173829003</v>
      </c>
      <c r="P6360" s="1" t="s">
        <v>8369</v>
      </c>
      <c r="Q6360" s="1" t="s">
        <v>7022</v>
      </c>
      <c r="R6360" s="1" t="s">
        <v>22</v>
      </c>
    </row>
    <row r="6361" spans="1:18" x14ac:dyDescent="0.3">
      <c r="A6361" s="1" t="s">
        <v>5978</v>
      </c>
      <c r="B6361" s="1" t="s">
        <v>8398</v>
      </c>
      <c r="C6361" s="1" t="s">
        <v>7020</v>
      </c>
      <c r="D6361" s="1">
        <v>150</v>
      </c>
      <c r="E6361" s="1" t="s">
        <v>7087</v>
      </c>
      <c r="F6361" s="1">
        <v>66</v>
      </c>
      <c r="G6361" s="1" t="str">
        <f t="shared" si="241"/>
        <v>66/75</v>
      </c>
      <c r="H6361" s="1">
        <v>2000</v>
      </c>
      <c r="I6361" s="1">
        <v>82</v>
      </c>
      <c r="J6361" s="1">
        <v>80</v>
      </c>
      <c r="K6361" s="1" t="s">
        <v>2006</v>
      </c>
      <c r="L6361" s="1" t="s">
        <v>6876</v>
      </c>
      <c r="M6361" s="1">
        <v>2013</v>
      </c>
      <c r="N6361" s="1">
        <v>46.578328636313202</v>
      </c>
      <c r="O6361" s="1">
        <v>-70.509911978501407</v>
      </c>
      <c r="P6361" s="1" t="s">
        <v>8369</v>
      </c>
      <c r="Q6361" s="1" t="s">
        <v>7022</v>
      </c>
      <c r="R6361" s="1" t="s">
        <v>22</v>
      </c>
    </row>
    <row r="6362" spans="1:18" x14ac:dyDescent="0.3">
      <c r="A6362" s="1" t="s">
        <v>5978</v>
      </c>
      <c r="B6362" s="1" t="s">
        <v>8398</v>
      </c>
      <c r="C6362" s="1" t="s">
        <v>7020</v>
      </c>
      <c r="D6362" s="1">
        <v>150</v>
      </c>
      <c r="E6362" s="1" t="s">
        <v>7088</v>
      </c>
      <c r="F6362" s="1">
        <v>67</v>
      </c>
      <c r="G6362" s="1" t="str">
        <f t="shared" si="241"/>
        <v>67/75</v>
      </c>
      <c r="H6362" s="1">
        <v>2000</v>
      </c>
      <c r="I6362" s="1">
        <v>82</v>
      </c>
      <c r="J6362" s="1">
        <v>80</v>
      </c>
      <c r="K6362" s="1" t="s">
        <v>2006</v>
      </c>
      <c r="L6362" s="1" t="s">
        <v>6876</v>
      </c>
      <c r="M6362" s="1">
        <v>2013</v>
      </c>
      <c r="N6362" s="1">
        <v>46.576230972234299</v>
      </c>
      <c r="O6362" s="1">
        <v>-70.510917019522196</v>
      </c>
      <c r="P6362" s="1" t="s">
        <v>8369</v>
      </c>
      <c r="Q6362" s="1" t="s">
        <v>7022</v>
      </c>
      <c r="R6362" s="1" t="s">
        <v>22</v>
      </c>
    </row>
    <row r="6363" spans="1:18" x14ac:dyDescent="0.3">
      <c r="A6363" s="1" t="s">
        <v>5978</v>
      </c>
      <c r="B6363" s="1" t="s">
        <v>8398</v>
      </c>
      <c r="C6363" s="1" t="s">
        <v>7020</v>
      </c>
      <c r="D6363" s="1">
        <v>150</v>
      </c>
      <c r="E6363" s="1" t="s">
        <v>7089</v>
      </c>
      <c r="F6363" s="1">
        <v>68</v>
      </c>
      <c r="G6363" s="1" t="str">
        <f t="shared" si="241"/>
        <v>68/75</v>
      </c>
      <c r="H6363" s="1">
        <v>2000</v>
      </c>
      <c r="I6363" s="1">
        <v>82</v>
      </c>
      <c r="J6363" s="1">
        <v>80</v>
      </c>
      <c r="K6363" s="1" t="s">
        <v>2006</v>
      </c>
      <c r="L6363" s="1" t="s">
        <v>6876</v>
      </c>
      <c r="M6363" s="1">
        <v>2013</v>
      </c>
      <c r="N6363" s="1">
        <v>46.573556132845603</v>
      </c>
      <c r="O6363" s="1">
        <v>-70.506229582007293</v>
      </c>
      <c r="P6363" s="1" t="s">
        <v>8369</v>
      </c>
      <c r="Q6363" s="1" t="s">
        <v>7022</v>
      </c>
      <c r="R6363" s="1" t="s">
        <v>22</v>
      </c>
    </row>
    <row r="6364" spans="1:18" x14ac:dyDescent="0.3">
      <c r="A6364" s="1" t="s">
        <v>5978</v>
      </c>
      <c r="B6364" s="1" t="s">
        <v>8398</v>
      </c>
      <c r="C6364" s="1" t="s">
        <v>7020</v>
      </c>
      <c r="D6364" s="1">
        <v>150</v>
      </c>
      <c r="E6364" s="1" t="s">
        <v>7090</v>
      </c>
      <c r="F6364" s="1">
        <v>69</v>
      </c>
      <c r="G6364" s="1" t="str">
        <f t="shared" si="241"/>
        <v>69/75</v>
      </c>
      <c r="H6364" s="1">
        <v>2000</v>
      </c>
      <c r="I6364" s="1">
        <v>82</v>
      </c>
      <c r="J6364" s="1">
        <v>80</v>
      </c>
      <c r="K6364" s="1" t="s">
        <v>2006</v>
      </c>
      <c r="L6364" s="1" t="s">
        <v>6876</v>
      </c>
      <c r="M6364" s="1">
        <v>2013</v>
      </c>
      <c r="N6364" s="1">
        <v>46.600872794252098</v>
      </c>
      <c r="O6364" s="1">
        <v>-70.5224678237809</v>
      </c>
      <c r="P6364" s="1" t="s">
        <v>8369</v>
      </c>
      <c r="Q6364" s="1" t="s">
        <v>7022</v>
      </c>
      <c r="R6364" s="1" t="s">
        <v>22</v>
      </c>
    </row>
    <row r="6365" spans="1:18" x14ac:dyDescent="0.3">
      <c r="A6365" s="1" t="s">
        <v>5978</v>
      </c>
      <c r="B6365" s="1" t="s">
        <v>8398</v>
      </c>
      <c r="C6365" s="1" t="s">
        <v>7020</v>
      </c>
      <c r="D6365" s="1">
        <v>150</v>
      </c>
      <c r="E6365" s="1" t="s">
        <v>7091</v>
      </c>
      <c r="F6365" s="1">
        <v>70</v>
      </c>
      <c r="G6365" s="1" t="str">
        <f t="shared" si="241"/>
        <v>70/75</v>
      </c>
      <c r="H6365" s="1">
        <v>2000</v>
      </c>
      <c r="I6365" s="1">
        <v>82</v>
      </c>
      <c r="J6365" s="1">
        <v>80</v>
      </c>
      <c r="K6365" s="1" t="s">
        <v>2006</v>
      </c>
      <c r="L6365" s="1" t="s">
        <v>6876</v>
      </c>
      <c r="M6365" s="1">
        <v>2013</v>
      </c>
      <c r="N6365" s="1">
        <v>46.598917874158403</v>
      </c>
      <c r="O6365" s="1">
        <v>-70.523990747453198</v>
      </c>
      <c r="P6365" s="1" t="s">
        <v>8369</v>
      </c>
      <c r="Q6365" s="1" t="s">
        <v>7022</v>
      </c>
      <c r="R6365" s="1" t="s">
        <v>22</v>
      </c>
    </row>
    <row r="6366" spans="1:18" x14ac:dyDescent="0.3">
      <c r="A6366" s="1" t="s">
        <v>5978</v>
      </c>
      <c r="B6366" s="1" t="s">
        <v>8398</v>
      </c>
      <c r="C6366" s="1" t="s">
        <v>7020</v>
      </c>
      <c r="D6366" s="1">
        <v>150</v>
      </c>
      <c r="E6366" s="1" t="s">
        <v>7092</v>
      </c>
      <c r="F6366" s="1">
        <v>71</v>
      </c>
      <c r="G6366" s="1" t="str">
        <f t="shared" si="241"/>
        <v>71/75</v>
      </c>
      <c r="H6366" s="1">
        <v>2000</v>
      </c>
      <c r="I6366" s="1">
        <v>82</v>
      </c>
      <c r="J6366" s="1">
        <v>80</v>
      </c>
      <c r="K6366" s="1" t="s">
        <v>2006</v>
      </c>
      <c r="L6366" s="1" t="s">
        <v>6876</v>
      </c>
      <c r="M6366" s="1">
        <v>2013</v>
      </c>
      <c r="N6366" s="1">
        <v>46.596304775945498</v>
      </c>
      <c r="O6366" s="1">
        <v>-70.523526854904901</v>
      </c>
      <c r="P6366" s="1" t="s">
        <v>8369</v>
      </c>
      <c r="Q6366" s="1" t="s">
        <v>7022</v>
      </c>
      <c r="R6366" s="1" t="s">
        <v>22</v>
      </c>
    </row>
    <row r="6367" spans="1:18" x14ac:dyDescent="0.3">
      <c r="A6367" s="1" t="s">
        <v>5978</v>
      </c>
      <c r="B6367" s="1" t="s">
        <v>8398</v>
      </c>
      <c r="C6367" s="1" t="s">
        <v>7020</v>
      </c>
      <c r="D6367" s="1">
        <v>150</v>
      </c>
      <c r="E6367" s="1" t="s">
        <v>7093</v>
      </c>
      <c r="F6367" s="1">
        <v>72</v>
      </c>
      <c r="G6367" s="1" t="str">
        <f t="shared" si="241"/>
        <v>72/75</v>
      </c>
      <c r="H6367" s="1">
        <v>2000</v>
      </c>
      <c r="I6367" s="1">
        <v>82</v>
      </c>
      <c r="J6367" s="1">
        <v>80</v>
      </c>
      <c r="K6367" s="1" t="s">
        <v>2006</v>
      </c>
      <c r="L6367" s="1" t="s">
        <v>6876</v>
      </c>
      <c r="M6367" s="1">
        <v>2013</v>
      </c>
      <c r="N6367" s="1">
        <v>46.593831519522098</v>
      </c>
      <c r="O6367" s="1">
        <v>-70.524316242165895</v>
      </c>
      <c r="P6367" s="1" t="s">
        <v>8369</v>
      </c>
      <c r="Q6367" s="1" t="s">
        <v>7022</v>
      </c>
      <c r="R6367" s="1" t="s">
        <v>22</v>
      </c>
    </row>
    <row r="6368" spans="1:18" x14ac:dyDescent="0.3">
      <c r="A6368" s="1" t="s">
        <v>5978</v>
      </c>
      <c r="B6368" s="1" t="s">
        <v>8398</v>
      </c>
      <c r="C6368" s="1" t="s">
        <v>7020</v>
      </c>
      <c r="D6368" s="1">
        <v>150</v>
      </c>
      <c r="E6368" s="1" t="s">
        <v>7094</v>
      </c>
      <c r="F6368" s="1">
        <v>73</v>
      </c>
      <c r="G6368" s="1" t="str">
        <f t="shared" si="241"/>
        <v>73/75</v>
      </c>
      <c r="H6368" s="1">
        <v>2000</v>
      </c>
      <c r="I6368" s="1">
        <v>82</v>
      </c>
      <c r="J6368" s="1">
        <v>80</v>
      </c>
      <c r="K6368" s="1" t="s">
        <v>2006</v>
      </c>
      <c r="L6368" s="1" t="s">
        <v>6876</v>
      </c>
      <c r="M6368" s="1">
        <v>2013</v>
      </c>
      <c r="N6368" s="1">
        <v>46.5915949678839</v>
      </c>
      <c r="O6368" s="1">
        <v>-70.525037814549904</v>
      </c>
      <c r="P6368" s="1" t="s">
        <v>8369</v>
      </c>
      <c r="Q6368" s="1" t="s">
        <v>7022</v>
      </c>
      <c r="R6368" s="1" t="s">
        <v>22</v>
      </c>
    </row>
    <row r="6369" spans="1:18" x14ac:dyDescent="0.3">
      <c r="A6369" s="1" t="s">
        <v>5978</v>
      </c>
      <c r="B6369" s="1" t="s">
        <v>8398</v>
      </c>
      <c r="C6369" s="1" t="s">
        <v>7020</v>
      </c>
      <c r="D6369" s="1">
        <v>150</v>
      </c>
      <c r="E6369" s="1" t="s">
        <v>7095</v>
      </c>
      <c r="F6369" s="1">
        <v>74</v>
      </c>
      <c r="G6369" s="1" t="str">
        <f t="shared" si="241"/>
        <v>74/75</v>
      </c>
      <c r="H6369" s="1">
        <v>2000</v>
      </c>
      <c r="I6369" s="1">
        <v>82</v>
      </c>
      <c r="J6369" s="1">
        <v>80</v>
      </c>
      <c r="K6369" s="1" t="s">
        <v>2006</v>
      </c>
      <c r="L6369" s="1" t="s">
        <v>6876</v>
      </c>
      <c r="M6369" s="1">
        <v>2013</v>
      </c>
      <c r="N6369" s="1">
        <v>46.589142676966702</v>
      </c>
      <c r="O6369" s="1">
        <v>-70.526009036417094</v>
      </c>
      <c r="P6369" s="1" t="s">
        <v>8369</v>
      </c>
      <c r="Q6369" s="1" t="s">
        <v>7022</v>
      </c>
      <c r="R6369" s="1" t="s">
        <v>22</v>
      </c>
    </row>
    <row r="6370" spans="1:18" x14ac:dyDescent="0.3">
      <c r="A6370" s="1" t="s">
        <v>5978</v>
      </c>
      <c r="B6370" s="1" t="s">
        <v>8398</v>
      </c>
      <c r="C6370" s="1" t="s">
        <v>7020</v>
      </c>
      <c r="D6370" s="1">
        <v>150</v>
      </c>
      <c r="E6370" s="1" t="s">
        <v>7096</v>
      </c>
      <c r="F6370" s="1">
        <v>75</v>
      </c>
      <c r="G6370" s="1" t="str">
        <f t="shared" si="241"/>
        <v>75/75</v>
      </c>
      <c r="H6370" s="1">
        <v>2000</v>
      </c>
      <c r="I6370" s="1">
        <v>82</v>
      </c>
      <c r="J6370" s="1">
        <v>80</v>
      </c>
      <c r="K6370" s="1" t="s">
        <v>2006</v>
      </c>
      <c r="L6370" s="1" t="s">
        <v>6876</v>
      </c>
      <c r="M6370" s="1">
        <v>2013</v>
      </c>
      <c r="N6370" s="1">
        <v>46.587166504591103</v>
      </c>
      <c r="O6370" s="1">
        <v>-70.525419298238802</v>
      </c>
      <c r="P6370" s="1" t="s">
        <v>8369</v>
      </c>
      <c r="Q6370" s="1" t="s">
        <v>7022</v>
      </c>
      <c r="R6370" s="1" t="s">
        <v>22</v>
      </c>
    </row>
    <row r="6371" spans="1:18" x14ac:dyDescent="0.3">
      <c r="A6371" s="1" t="s">
        <v>5978</v>
      </c>
      <c r="B6371" s="1" t="s">
        <v>8398</v>
      </c>
      <c r="C6371" s="1" t="s">
        <v>7329</v>
      </c>
      <c r="D6371" s="1">
        <v>149.25</v>
      </c>
      <c r="E6371" s="1" t="s">
        <v>7330</v>
      </c>
      <c r="F6371" s="1">
        <v>1</v>
      </c>
      <c r="G6371" s="1" t="str">
        <f t="shared" ref="G6371:G6417" si="242">F6371&amp;"/"&amp;47</f>
        <v>1/47</v>
      </c>
      <c r="H6371" s="1">
        <v>3200</v>
      </c>
      <c r="I6371" s="1">
        <v>114</v>
      </c>
      <c r="J6371" s="1">
        <v>100</v>
      </c>
      <c r="K6371" s="1" t="s">
        <v>2006</v>
      </c>
      <c r="L6371" s="1" t="s">
        <v>2007</v>
      </c>
      <c r="M6371" s="1">
        <v>2016</v>
      </c>
      <c r="N6371" s="1">
        <v>48.363447000000001</v>
      </c>
      <c r="O6371" s="1">
        <v>-66.6630609999999</v>
      </c>
      <c r="P6371" s="1" t="s">
        <v>7331</v>
      </c>
      <c r="Q6371" s="1" t="s">
        <v>7332</v>
      </c>
      <c r="R6371" s="1" t="s">
        <v>22</v>
      </c>
    </row>
    <row r="6372" spans="1:18" x14ac:dyDescent="0.3">
      <c r="A6372" s="1" t="s">
        <v>5978</v>
      </c>
      <c r="B6372" s="1" t="s">
        <v>8398</v>
      </c>
      <c r="C6372" s="1" t="s">
        <v>7329</v>
      </c>
      <c r="D6372" s="1">
        <v>149.25</v>
      </c>
      <c r="E6372" s="1" t="s">
        <v>7333</v>
      </c>
      <c r="F6372" s="1">
        <v>2</v>
      </c>
      <c r="G6372" s="1" t="str">
        <f t="shared" si="242"/>
        <v>2/47</v>
      </c>
      <c r="H6372" s="1">
        <v>3200</v>
      </c>
      <c r="I6372" s="1">
        <v>114</v>
      </c>
      <c r="J6372" s="1">
        <v>100</v>
      </c>
      <c r="K6372" s="1" t="s">
        <v>2006</v>
      </c>
      <c r="L6372" s="1" t="s">
        <v>2007</v>
      </c>
      <c r="M6372" s="1">
        <v>2016</v>
      </c>
      <c r="N6372" s="1">
        <v>48.362074</v>
      </c>
      <c r="O6372" s="1">
        <v>-66.669197999999994</v>
      </c>
      <c r="P6372" s="1" t="s">
        <v>7331</v>
      </c>
      <c r="Q6372" s="1" t="s">
        <v>7332</v>
      </c>
      <c r="R6372" s="1" t="s">
        <v>22</v>
      </c>
    </row>
    <row r="6373" spans="1:18" x14ac:dyDescent="0.3">
      <c r="A6373" s="1" t="s">
        <v>5978</v>
      </c>
      <c r="B6373" s="1" t="s">
        <v>8398</v>
      </c>
      <c r="C6373" s="1" t="s">
        <v>7329</v>
      </c>
      <c r="D6373" s="1">
        <v>149.25</v>
      </c>
      <c r="E6373" s="1" t="s">
        <v>7334</v>
      </c>
      <c r="F6373" s="1">
        <v>3</v>
      </c>
      <c r="G6373" s="1" t="str">
        <f t="shared" si="242"/>
        <v>3/47</v>
      </c>
      <c r="H6373" s="1">
        <v>3200</v>
      </c>
      <c r="I6373" s="1">
        <v>114</v>
      </c>
      <c r="J6373" s="1">
        <v>100</v>
      </c>
      <c r="K6373" s="1" t="s">
        <v>2006</v>
      </c>
      <c r="L6373" s="1" t="s">
        <v>2007</v>
      </c>
      <c r="M6373" s="1">
        <v>2016</v>
      </c>
      <c r="N6373" s="1">
        <v>48.350833999999999</v>
      </c>
      <c r="O6373" s="1">
        <v>-66.669111999999899</v>
      </c>
      <c r="P6373" s="1" t="s">
        <v>7331</v>
      </c>
      <c r="Q6373" s="1" t="s">
        <v>7332</v>
      </c>
      <c r="R6373" s="1" t="s">
        <v>22</v>
      </c>
    </row>
    <row r="6374" spans="1:18" x14ac:dyDescent="0.3">
      <c r="A6374" s="1" t="s">
        <v>5978</v>
      </c>
      <c r="B6374" s="1" t="s">
        <v>8398</v>
      </c>
      <c r="C6374" s="1" t="s">
        <v>7329</v>
      </c>
      <c r="D6374" s="1">
        <v>149.25</v>
      </c>
      <c r="E6374" s="1" t="s">
        <v>7335</v>
      </c>
      <c r="F6374" s="1">
        <v>4</v>
      </c>
      <c r="G6374" s="1" t="str">
        <f t="shared" si="242"/>
        <v>4/47</v>
      </c>
      <c r="H6374" s="1">
        <v>3200</v>
      </c>
      <c r="I6374" s="1">
        <v>114</v>
      </c>
      <c r="J6374" s="1">
        <v>100</v>
      </c>
      <c r="K6374" s="1" t="s">
        <v>2006</v>
      </c>
      <c r="L6374" s="1" t="s">
        <v>2007</v>
      </c>
      <c r="M6374" s="1">
        <v>2016</v>
      </c>
      <c r="N6374" s="1">
        <v>48.353208000000002</v>
      </c>
      <c r="O6374" s="1">
        <v>-66.663489999999896</v>
      </c>
      <c r="P6374" s="1" t="s">
        <v>7331</v>
      </c>
      <c r="Q6374" s="1" t="s">
        <v>7332</v>
      </c>
      <c r="R6374" s="1" t="s">
        <v>22</v>
      </c>
    </row>
    <row r="6375" spans="1:18" x14ac:dyDescent="0.3">
      <c r="A6375" s="1" t="s">
        <v>5978</v>
      </c>
      <c r="B6375" s="1" t="s">
        <v>8398</v>
      </c>
      <c r="C6375" s="1" t="s">
        <v>7329</v>
      </c>
      <c r="D6375" s="1">
        <v>149.25</v>
      </c>
      <c r="E6375" s="1" t="s">
        <v>7336</v>
      </c>
      <c r="F6375" s="1">
        <v>5</v>
      </c>
      <c r="G6375" s="1" t="str">
        <f t="shared" si="242"/>
        <v>5/47</v>
      </c>
      <c r="H6375" s="1">
        <v>3200</v>
      </c>
      <c r="I6375" s="1">
        <v>114</v>
      </c>
      <c r="J6375" s="1">
        <v>100</v>
      </c>
      <c r="K6375" s="1" t="s">
        <v>2006</v>
      </c>
      <c r="L6375" s="1" t="s">
        <v>2007</v>
      </c>
      <c r="M6375" s="1">
        <v>2016</v>
      </c>
      <c r="N6375" s="1">
        <v>48.354809999999901</v>
      </c>
      <c r="O6375" s="1">
        <v>-66.658168999999901</v>
      </c>
      <c r="P6375" s="1" t="s">
        <v>7331</v>
      </c>
      <c r="Q6375" s="1" t="s">
        <v>7332</v>
      </c>
      <c r="R6375" s="1" t="s">
        <v>22</v>
      </c>
    </row>
    <row r="6376" spans="1:18" x14ac:dyDescent="0.3">
      <c r="A6376" s="1" t="s">
        <v>5978</v>
      </c>
      <c r="B6376" s="1" t="s">
        <v>8398</v>
      </c>
      <c r="C6376" s="1" t="s">
        <v>7329</v>
      </c>
      <c r="D6376" s="1">
        <v>149.25</v>
      </c>
      <c r="E6376" s="1" t="s">
        <v>7337</v>
      </c>
      <c r="F6376" s="1">
        <v>6</v>
      </c>
      <c r="G6376" s="1" t="str">
        <f t="shared" si="242"/>
        <v>6/47</v>
      </c>
      <c r="H6376" s="1">
        <v>3200</v>
      </c>
      <c r="I6376" s="1">
        <v>114</v>
      </c>
      <c r="J6376" s="1">
        <v>100</v>
      </c>
      <c r="K6376" s="1" t="s">
        <v>2006</v>
      </c>
      <c r="L6376" s="1" t="s">
        <v>2007</v>
      </c>
      <c r="M6376" s="1">
        <v>2016</v>
      </c>
      <c r="N6376" s="1">
        <v>48.367884999999902</v>
      </c>
      <c r="O6376" s="1">
        <v>-66.701892999999899</v>
      </c>
      <c r="P6376" s="1" t="s">
        <v>7331</v>
      </c>
      <c r="Q6376" s="1" t="s">
        <v>7332</v>
      </c>
      <c r="R6376" s="1" t="s">
        <v>22</v>
      </c>
    </row>
    <row r="6377" spans="1:18" x14ac:dyDescent="0.3">
      <c r="A6377" s="1" t="s">
        <v>5978</v>
      </c>
      <c r="B6377" s="1" t="s">
        <v>8398</v>
      </c>
      <c r="C6377" s="1" t="s">
        <v>7329</v>
      </c>
      <c r="D6377" s="1">
        <v>149.25</v>
      </c>
      <c r="E6377" s="1" t="s">
        <v>7338</v>
      </c>
      <c r="F6377" s="1">
        <v>7</v>
      </c>
      <c r="G6377" s="1" t="str">
        <f t="shared" si="242"/>
        <v>7/47</v>
      </c>
      <c r="H6377" s="1">
        <v>3200</v>
      </c>
      <c r="I6377" s="1">
        <v>114</v>
      </c>
      <c r="J6377" s="1">
        <v>100</v>
      </c>
      <c r="K6377" s="1" t="s">
        <v>2006</v>
      </c>
      <c r="L6377" s="1" t="s">
        <v>2007</v>
      </c>
      <c r="M6377" s="1">
        <v>2016</v>
      </c>
      <c r="N6377" s="1">
        <v>48.363917999999998</v>
      </c>
      <c r="O6377" s="1">
        <v>-66.695946000000006</v>
      </c>
      <c r="P6377" s="1" t="s">
        <v>7331</v>
      </c>
      <c r="Q6377" s="1" t="s">
        <v>7332</v>
      </c>
      <c r="R6377" s="1" t="s">
        <v>22</v>
      </c>
    </row>
    <row r="6378" spans="1:18" x14ac:dyDescent="0.3">
      <c r="A6378" s="1" t="s">
        <v>5978</v>
      </c>
      <c r="B6378" s="1" t="s">
        <v>8398</v>
      </c>
      <c r="C6378" s="1" t="s">
        <v>7329</v>
      </c>
      <c r="D6378" s="1">
        <v>149.25</v>
      </c>
      <c r="E6378" s="1" t="s">
        <v>7339</v>
      </c>
      <c r="F6378" s="1">
        <v>8</v>
      </c>
      <c r="G6378" s="1" t="str">
        <f t="shared" si="242"/>
        <v>8/47</v>
      </c>
      <c r="H6378" s="1">
        <v>3200</v>
      </c>
      <c r="I6378" s="1">
        <v>114</v>
      </c>
      <c r="J6378" s="1">
        <v>100</v>
      </c>
      <c r="K6378" s="1" t="s">
        <v>2006</v>
      </c>
      <c r="L6378" s="1" t="s">
        <v>2007</v>
      </c>
      <c r="M6378" s="1">
        <v>2016</v>
      </c>
      <c r="N6378" s="1">
        <v>48.362403</v>
      </c>
      <c r="O6378" s="1">
        <v>-66.712296999999893</v>
      </c>
      <c r="P6378" s="1" t="s">
        <v>7331</v>
      </c>
      <c r="Q6378" s="1" t="s">
        <v>7332</v>
      </c>
      <c r="R6378" s="1" t="s">
        <v>22</v>
      </c>
    </row>
    <row r="6379" spans="1:18" x14ac:dyDescent="0.3">
      <c r="A6379" s="1" t="s">
        <v>5978</v>
      </c>
      <c r="B6379" s="1" t="s">
        <v>8398</v>
      </c>
      <c r="C6379" s="1" t="s">
        <v>7329</v>
      </c>
      <c r="D6379" s="1">
        <v>149.25</v>
      </c>
      <c r="E6379" s="1" t="s">
        <v>7340</v>
      </c>
      <c r="F6379" s="1">
        <v>9</v>
      </c>
      <c r="G6379" s="1" t="str">
        <f t="shared" si="242"/>
        <v>9/47</v>
      </c>
      <c r="H6379" s="1">
        <v>3200</v>
      </c>
      <c r="I6379" s="1">
        <v>114</v>
      </c>
      <c r="J6379" s="1">
        <v>100</v>
      </c>
      <c r="K6379" s="1" t="s">
        <v>2006</v>
      </c>
      <c r="L6379" s="1" t="s">
        <v>2007</v>
      </c>
      <c r="M6379" s="1">
        <v>2016</v>
      </c>
      <c r="N6379" s="1">
        <v>48.359228000000002</v>
      </c>
      <c r="O6379" s="1">
        <v>-66.711309999999997</v>
      </c>
      <c r="P6379" s="1" t="s">
        <v>7331</v>
      </c>
      <c r="Q6379" s="1" t="s">
        <v>7332</v>
      </c>
      <c r="R6379" s="1" t="s">
        <v>22</v>
      </c>
    </row>
    <row r="6380" spans="1:18" x14ac:dyDescent="0.3">
      <c r="A6380" s="1" t="s">
        <v>5978</v>
      </c>
      <c r="B6380" s="1" t="s">
        <v>8398</v>
      </c>
      <c r="C6380" s="1" t="s">
        <v>7329</v>
      </c>
      <c r="D6380" s="1">
        <v>149.25</v>
      </c>
      <c r="E6380" s="1" t="s">
        <v>7341</v>
      </c>
      <c r="F6380" s="1">
        <v>10</v>
      </c>
      <c r="G6380" s="1" t="str">
        <f t="shared" si="242"/>
        <v>10/47</v>
      </c>
      <c r="H6380" s="1">
        <v>3200</v>
      </c>
      <c r="I6380" s="1">
        <v>114</v>
      </c>
      <c r="J6380" s="1">
        <v>100</v>
      </c>
      <c r="K6380" s="1" t="s">
        <v>2006</v>
      </c>
      <c r="L6380" s="1" t="s">
        <v>2007</v>
      </c>
      <c r="M6380" s="1">
        <v>2016</v>
      </c>
      <c r="N6380" s="1">
        <v>48.348227000000001</v>
      </c>
      <c r="O6380" s="1">
        <v>-66.718125999999998</v>
      </c>
      <c r="P6380" s="1" t="s">
        <v>7331</v>
      </c>
      <c r="Q6380" s="1" t="s">
        <v>7332</v>
      </c>
      <c r="R6380" s="1" t="s">
        <v>22</v>
      </c>
    </row>
    <row r="6381" spans="1:18" x14ac:dyDescent="0.3">
      <c r="A6381" s="1" t="s">
        <v>5978</v>
      </c>
      <c r="B6381" s="1" t="s">
        <v>8398</v>
      </c>
      <c r="C6381" s="1" t="s">
        <v>7329</v>
      </c>
      <c r="D6381" s="1">
        <v>149.25</v>
      </c>
      <c r="E6381" s="1" t="s">
        <v>7342</v>
      </c>
      <c r="F6381" s="1">
        <v>11</v>
      </c>
      <c r="G6381" s="1" t="str">
        <f t="shared" si="242"/>
        <v>11/47</v>
      </c>
      <c r="H6381" s="1">
        <v>3200</v>
      </c>
      <c r="I6381" s="1">
        <v>114</v>
      </c>
      <c r="J6381" s="1">
        <v>100</v>
      </c>
      <c r="K6381" s="1" t="s">
        <v>2006</v>
      </c>
      <c r="L6381" s="1" t="s">
        <v>2007</v>
      </c>
      <c r="M6381" s="1">
        <v>2016</v>
      </c>
      <c r="N6381" s="1">
        <v>48.346997000000002</v>
      </c>
      <c r="O6381" s="1">
        <v>-66.705551</v>
      </c>
      <c r="P6381" s="1" t="s">
        <v>7331</v>
      </c>
      <c r="Q6381" s="1" t="s">
        <v>7332</v>
      </c>
      <c r="R6381" s="1" t="s">
        <v>22</v>
      </c>
    </row>
    <row r="6382" spans="1:18" x14ac:dyDescent="0.3">
      <c r="A6382" s="1" t="s">
        <v>5978</v>
      </c>
      <c r="B6382" s="1" t="s">
        <v>8398</v>
      </c>
      <c r="C6382" s="1" t="s">
        <v>7329</v>
      </c>
      <c r="D6382" s="1">
        <v>149.25</v>
      </c>
      <c r="E6382" s="1" t="s">
        <v>7343</v>
      </c>
      <c r="F6382" s="1">
        <v>12</v>
      </c>
      <c r="G6382" s="1" t="str">
        <f t="shared" si="242"/>
        <v>12/47</v>
      </c>
      <c r="H6382" s="1">
        <v>3200</v>
      </c>
      <c r="I6382" s="1">
        <v>114</v>
      </c>
      <c r="J6382" s="1">
        <v>100</v>
      </c>
      <c r="K6382" s="1" t="s">
        <v>2006</v>
      </c>
      <c r="L6382" s="1" t="s">
        <v>2007</v>
      </c>
      <c r="M6382" s="1">
        <v>2016</v>
      </c>
      <c r="N6382" s="1">
        <v>48.350115000000002</v>
      </c>
      <c r="O6382" s="1">
        <v>-66.704563999999905</v>
      </c>
      <c r="P6382" s="1" t="s">
        <v>7331</v>
      </c>
      <c r="Q6382" s="1" t="s">
        <v>7332</v>
      </c>
      <c r="R6382" s="1" t="s">
        <v>22</v>
      </c>
    </row>
    <row r="6383" spans="1:18" x14ac:dyDescent="0.3">
      <c r="A6383" s="1" t="s">
        <v>5978</v>
      </c>
      <c r="B6383" s="1" t="s">
        <v>8398</v>
      </c>
      <c r="C6383" s="1" t="s">
        <v>7329</v>
      </c>
      <c r="D6383" s="1">
        <v>149.25</v>
      </c>
      <c r="E6383" s="1" t="s">
        <v>7344</v>
      </c>
      <c r="F6383" s="1">
        <v>13</v>
      </c>
      <c r="G6383" s="1" t="str">
        <f t="shared" si="242"/>
        <v>13/47</v>
      </c>
      <c r="H6383" s="1">
        <v>3200</v>
      </c>
      <c r="I6383" s="1">
        <v>114</v>
      </c>
      <c r="J6383" s="1">
        <v>100</v>
      </c>
      <c r="K6383" s="1" t="s">
        <v>2006</v>
      </c>
      <c r="L6383" s="1" t="s">
        <v>2007</v>
      </c>
      <c r="M6383" s="1">
        <v>2016</v>
      </c>
      <c r="N6383" s="1">
        <v>48.332883000000002</v>
      </c>
      <c r="O6383" s="1">
        <v>-66.775626000000003</v>
      </c>
      <c r="P6383" s="1" t="s">
        <v>7331</v>
      </c>
      <c r="Q6383" s="1" t="s">
        <v>7332</v>
      </c>
      <c r="R6383" s="1" t="s">
        <v>22</v>
      </c>
    </row>
    <row r="6384" spans="1:18" x14ac:dyDescent="0.3">
      <c r="A6384" s="1" t="s">
        <v>5978</v>
      </c>
      <c r="B6384" s="1" t="s">
        <v>8398</v>
      </c>
      <c r="C6384" s="1" t="s">
        <v>7329</v>
      </c>
      <c r="D6384" s="1">
        <v>149.25</v>
      </c>
      <c r="E6384" s="1" t="s">
        <v>7345</v>
      </c>
      <c r="F6384" s="1">
        <v>14</v>
      </c>
      <c r="G6384" s="1" t="str">
        <f t="shared" si="242"/>
        <v>14/47</v>
      </c>
      <c r="H6384" s="1">
        <v>3200</v>
      </c>
      <c r="I6384" s="1">
        <v>114</v>
      </c>
      <c r="J6384" s="1">
        <v>100</v>
      </c>
      <c r="K6384" s="1" t="s">
        <v>2006</v>
      </c>
      <c r="L6384" s="1" t="s">
        <v>2007</v>
      </c>
      <c r="M6384" s="1">
        <v>2016</v>
      </c>
      <c r="N6384" s="1">
        <v>48.326786999999896</v>
      </c>
      <c r="O6384" s="1">
        <v>-66.778715999999903</v>
      </c>
      <c r="P6384" s="1" t="s">
        <v>7331</v>
      </c>
      <c r="Q6384" s="1" t="s">
        <v>7332</v>
      </c>
      <c r="R6384" s="1" t="s">
        <v>22</v>
      </c>
    </row>
    <row r="6385" spans="1:18" x14ac:dyDescent="0.3">
      <c r="A6385" s="1" t="s">
        <v>5978</v>
      </c>
      <c r="B6385" s="1" t="s">
        <v>8398</v>
      </c>
      <c r="C6385" s="1" t="s">
        <v>7329</v>
      </c>
      <c r="D6385" s="1">
        <v>149.25</v>
      </c>
      <c r="E6385" s="1" t="s">
        <v>7346</v>
      </c>
      <c r="F6385" s="1">
        <v>15</v>
      </c>
      <c r="G6385" s="1" t="str">
        <f t="shared" si="242"/>
        <v>15/47</v>
      </c>
      <c r="H6385" s="1">
        <v>3200</v>
      </c>
      <c r="I6385" s="1">
        <v>114</v>
      </c>
      <c r="J6385" s="1">
        <v>100</v>
      </c>
      <c r="K6385" s="1" t="s">
        <v>2006</v>
      </c>
      <c r="L6385" s="1" t="s">
        <v>2007</v>
      </c>
      <c r="M6385" s="1">
        <v>2016</v>
      </c>
      <c r="N6385" s="1">
        <v>48.322237000000001</v>
      </c>
      <c r="O6385" s="1">
        <v>-66.773223000000002</v>
      </c>
      <c r="P6385" s="1" t="s">
        <v>7331</v>
      </c>
      <c r="Q6385" s="1" t="s">
        <v>7332</v>
      </c>
      <c r="R6385" s="1" t="s">
        <v>22</v>
      </c>
    </row>
    <row r="6386" spans="1:18" x14ac:dyDescent="0.3">
      <c r="A6386" s="1" t="s">
        <v>5978</v>
      </c>
      <c r="B6386" s="1" t="s">
        <v>8398</v>
      </c>
      <c r="C6386" s="1" t="s">
        <v>7329</v>
      </c>
      <c r="D6386" s="1">
        <v>149.25</v>
      </c>
      <c r="E6386" s="1" t="s">
        <v>7347</v>
      </c>
      <c r="F6386" s="1">
        <v>16</v>
      </c>
      <c r="G6386" s="1" t="str">
        <f t="shared" si="242"/>
        <v>16/47</v>
      </c>
      <c r="H6386" s="1">
        <v>3200</v>
      </c>
      <c r="I6386" s="1">
        <v>114</v>
      </c>
      <c r="J6386" s="1">
        <v>100</v>
      </c>
      <c r="K6386" s="1" t="s">
        <v>2006</v>
      </c>
      <c r="L6386" s="1" t="s">
        <v>2007</v>
      </c>
      <c r="M6386" s="1">
        <v>2016</v>
      </c>
      <c r="N6386" s="1">
        <v>48.318658999999997</v>
      </c>
      <c r="O6386" s="1">
        <v>-66.768544999999904</v>
      </c>
      <c r="P6386" s="1" t="s">
        <v>7331</v>
      </c>
      <c r="Q6386" s="1" t="s">
        <v>7332</v>
      </c>
      <c r="R6386" s="1" t="s">
        <v>22</v>
      </c>
    </row>
    <row r="6387" spans="1:18" x14ac:dyDescent="0.3">
      <c r="A6387" s="1" t="s">
        <v>5978</v>
      </c>
      <c r="B6387" s="1" t="s">
        <v>8398</v>
      </c>
      <c r="C6387" s="1" t="s">
        <v>7329</v>
      </c>
      <c r="D6387" s="1">
        <v>149.25</v>
      </c>
      <c r="E6387" s="1" t="s">
        <v>7348</v>
      </c>
      <c r="F6387" s="1">
        <v>17</v>
      </c>
      <c r="G6387" s="1" t="str">
        <f t="shared" si="242"/>
        <v>17/47</v>
      </c>
      <c r="H6387" s="1">
        <v>3200</v>
      </c>
      <c r="I6387" s="1">
        <v>114</v>
      </c>
      <c r="J6387" s="1">
        <v>100</v>
      </c>
      <c r="K6387" s="1" t="s">
        <v>2006</v>
      </c>
      <c r="L6387" s="1" t="s">
        <v>2007</v>
      </c>
      <c r="M6387" s="1">
        <v>2016</v>
      </c>
      <c r="N6387" s="1">
        <v>48.315711</v>
      </c>
      <c r="O6387" s="1">
        <v>-66.770862999999906</v>
      </c>
      <c r="P6387" s="1" t="s">
        <v>7331</v>
      </c>
      <c r="Q6387" s="1" t="s">
        <v>7332</v>
      </c>
      <c r="R6387" s="1" t="s">
        <v>22</v>
      </c>
    </row>
    <row r="6388" spans="1:18" x14ac:dyDescent="0.3">
      <c r="A6388" s="1" t="s">
        <v>5978</v>
      </c>
      <c r="B6388" s="1" t="s">
        <v>8398</v>
      </c>
      <c r="C6388" s="1" t="s">
        <v>7329</v>
      </c>
      <c r="D6388" s="1">
        <v>149.25</v>
      </c>
      <c r="E6388" s="1" t="s">
        <v>7349</v>
      </c>
      <c r="F6388" s="1">
        <v>18</v>
      </c>
      <c r="G6388" s="1" t="str">
        <f t="shared" si="242"/>
        <v>18/47</v>
      </c>
      <c r="H6388" s="1">
        <v>3200</v>
      </c>
      <c r="I6388" s="1">
        <v>114</v>
      </c>
      <c r="J6388" s="1">
        <v>100</v>
      </c>
      <c r="K6388" s="1" t="s">
        <v>2006</v>
      </c>
      <c r="L6388" s="1" t="s">
        <v>2007</v>
      </c>
      <c r="M6388" s="1">
        <v>2016</v>
      </c>
      <c r="N6388" s="1">
        <v>48.313649999999903</v>
      </c>
      <c r="O6388" s="1">
        <v>-66.789916999999903</v>
      </c>
      <c r="P6388" s="1" t="s">
        <v>7331</v>
      </c>
      <c r="Q6388" s="1" t="s">
        <v>7332</v>
      </c>
      <c r="R6388" s="1" t="s">
        <v>22</v>
      </c>
    </row>
    <row r="6389" spans="1:18" x14ac:dyDescent="0.3">
      <c r="A6389" s="1" t="s">
        <v>5978</v>
      </c>
      <c r="B6389" s="1" t="s">
        <v>8398</v>
      </c>
      <c r="C6389" s="1" t="s">
        <v>7329</v>
      </c>
      <c r="D6389" s="1">
        <v>149.25</v>
      </c>
      <c r="E6389" s="1" t="s">
        <v>7350</v>
      </c>
      <c r="F6389" s="1">
        <v>19</v>
      </c>
      <c r="G6389" s="1" t="str">
        <f t="shared" si="242"/>
        <v>19/47</v>
      </c>
      <c r="H6389" s="1">
        <v>3200</v>
      </c>
      <c r="I6389" s="1">
        <v>114</v>
      </c>
      <c r="J6389" s="1">
        <v>100</v>
      </c>
      <c r="K6389" s="1" t="s">
        <v>2006</v>
      </c>
      <c r="L6389" s="1" t="s">
        <v>2007</v>
      </c>
      <c r="M6389" s="1">
        <v>2016</v>
      </c>
      <c r="N6389" s="1">
        <v>48.299591999999997</v>
      </c>
      <c r="O6389" s="1">
        <v>-66.797126999999904</v>
      </c>
      <c r="P6389" s="1" t="s">
        <v>7331</v>
      </c>
      <c r="Q6389" s="1" t="s">
        <v>7332</v>
      </c>
      <c r="R6389" s="1" t="s">
        <v>22</v>
      </c>
    </row>
    <row r="6390" spans="1:18" x14ac:dyDescent="0.3">
      <c r="A6390" s="1" t="s">
        <v>5978</v>
      </c>
      <c r="B6390" s="1" t="s">
        <v>8398</v>
      </c>
      <c r="C6390" s="1" t="s">
        <v>7329</v>
      </c>
      <c r="D6390" s="1">
        <v>149.25</v>
      </c>
      <c r="E6390" s="1" t="s">
        <v>7351</v>
      </c>
      <c r="F6390" s="1">
        <v>20</v>
      </c>
      <c r="G6390" s="1" t="str">
        <f t="shared" si="242"/>
        <v>20/47</v>
      </c>
      <c r="H6390" s="1">
        <v>3200</v>
      </c>
      <c r="I6390" s="1">
        <v>114</v>
      </c>
      <c r="J6390" s="1">
        <v>100</v>
      </c>
      <c r="K6390" s="1" t="s">
        <v>2006</v>
      </c>
      <c r="L6390" s="1" t="s">
        <v>2007</v>
      </c>
      <c r="M6390" s="1">
        <v>2016</v>
      </c>
      <c r="N6390" s="1">
        <v>48.297158000000003</v>
      </c>
      <c r="O6390" s="1">
        <v>-66.8013329999999</v>
      </c>
      <c r="P6390" s="1" t="s">
        <v>7331</v>
      </c>
      <c r="Q6390" s="1" t="s">
        <v>7332</v>
      </c>
      <c r="R6390" s="1" t="s">
        <v>22</v>
      </c>
    </row>
    <row r="6391" spans="1:18" x14ac:dyDescent="0.3">
      <c r="A6391" s="1" t="s">
        <v>5978</v>
      </c>
      <c r="B6391" s="1" t="s">
        <v>8398</v>
      </c>
      <c r="C6391" s="1" t="s">
        <v>7329</v>
      </c>
      <c r="D6391" s="1">
        <v>149.25</v>
      </c>
      <c r="E6391" s="1" t="s">
        <v>7352</v>
      </c>
      <c r="F6391" s="1">
        <v>21</v>
      </c>
      <c r="G6391" s="1" t="str">
        <f t="shared" si="242"/>
        <v>21/47</v>
      </c>
      <c r="H6391" s="1">
        <v>3200</v>
      </c>
      <c r="I6391" s="1">
        <v>114</v>
      </c>
      <c r="J6391" s="1">
        <v>100</v>
      </c>
      <c r="K6391" s="1" t="s">
        <v>2006</v>
      </c>
      <c r="L6391" s="1" t="s">
        <v>2007</v>
      </c>
      <c r="M6391" s="1">
        <v>2016</v>
      </c>
      <c r="N6391" s="1">
        <v>48.2865749999999</v>
      </c>
      <c r="O6391" s="1">
        <v>-66.776612</v>
      </c>
      <c r="P6391" s="1" t="s">
        <v>7331</v>
      </c>
      <c r="Q6391" s="1" t="s">
        <v>7332</v>
      </c>
      <c r="R6391" s="1" t="s">
        <v>22</v>
      </c>
    </row>
    <row r="6392" spans="1:18" x14ac:dyDescent="0.3">
      <c r="A6392" s="1" t="s">
        <v>5978</v>
      </c>
      <c r="B6392" s="1" t="s">
        <v>8398</v>
      </c>
      <c r="C6392" s="1" t="s">
        <v>7329</v>
      </c>
      <c r="D6392" s="1">
        <v>149.25</v>
      </c>
      <c r="E6392" s="1" t="s">
        <v>7353</v>
      </c>
      <c r="F6392" s="1">
        <v>22</v>
      </c>
      <c r="G6392" s="1" t="str">
        <f t="shared" si="242"/>
        <v>22/47</v>
      </c>
      <c r="H6392" s="1">
        <v>3200</v>
      </c>
      <c r="I6392" s="1">
        <v>114</v>
      </c>
      <c r="J6392" s="1">
        <v>100</v>
      </c>
      <c r="K6392" s="1" t="s">
        <v>2006</v>
      </c>
      <c r="L6392" s="1" t="s">
        <v>2007</v>
      </c>
      <c r="M6392" s="1">
        <v>2016</v>
      </c>
      <c r="N6392" s="1">
        <v>48.282249999999998</v>
      </c>
      <c r="O6392" s="1">
        <v>-66.775710999999902</v>
      </c>
      <c r="P6392" s="1" t="s">
        <v>7331</v>
      </c>
      <c r="Q6392" s="1" t="s">
        <v>7332</v>
      </c>
      <c r="R6392" s="1" t="s">
        <v>22</v>
      </c>
    </row>
    <row r="6393" spans="1:18" x14ac:dyDescent="0.3">
      <c r="A6393" s="1" t="s">
        <v>5978</v>
      </c>
      <c r="B6393" s="1" t="s">
        <v>8398</v>
      </c>
      <c r="C6393" s="1" t="s">
        <v>7329</v>
      </c>
      <c r="D6393" s="1">
        <v>149.25</v>
      </c>
      <c r="E6393" s="1" t="s">
        <v>7354</v>
      </c>
      <c r="F6393" s="1">
        <v>23</v>
      </c>
      <c r="G6393" s="1" t="str">
        <f t="shared" si="242"/>
        <v>23/47</v>
      </c>
      <c r="H6393" s="1">
        <v>3200</v>
      </c>
      <c r="I6393" s="1">
        <v>114</v>
      </c>
      <c r="J6393" s="1">
        <v>100</v>
      </c>
      <c r="K6393" s="1" t="s">
        <v>2006</v>
      </c>
      <c r="L6393" s="1" t="s">
        <v>2007</v>
      </c>
      <c r="M6393" s="1">
        <v>2016</v>
      </c>
      <c r="N6393" s="1">
        <v>48.276721000000002</v>
      </c>
      <c r="O6393" s="1">
        <v>-66.763436999999996</v>
      </c>
      <c r="P6393" s="1" t="s">
        <v>7331</v>
      </c>
      <c r="Q6393" s="1" t="s">
        <v>7332</v>
      </c>
      <c r="R6393" s="1" t="s">
        <v>22</v>
      </c>
    </row>
    <row r="6394" spans="1:18" x14ac:dyDescent="0.3">
      <c r="A6394" s="1" t="s">
        <v>5978</v>
      </c>
      <c r="B6394" s="1" t="s">
        <v>8398</v>
      </c>
      <c r="C6394" s="1" t="s">
        <v>7329</v>
      </c>
      <c r="D6394" s="1">
        <v>149.25</v>
      </c>
      <c r="E6394" s="1" t="s">
        <v>7355</v>
      </c>
      <c r="F6394" s="1">
        <v>24</v>
      </c>
      <c r="G6394" s="1" t="str">
        <f t="shared" si="242"/>
        <v>24/47</v>
      </c>
      <c r="H6394" s="1">
        <v>3200</v>
      </c>
      <c r="I6394" s="1">
        <v>114</v>
      </c>
      <c r="J6394" s="1">
        <v>100</v>
      </c>
      <c r="K6394" s="1" t="s">
        <v>2006</v>
      </c>
      <c r="L6394" s="1" t="s">
        <v>2007</v>
      </c>
      <c r="M6394" s="1">
        <v>2016</v>
      </c>
      <c r="N6394" s="1">
        <v>48.261786000000001</v>
      </c>
      <c r="O6394" s="1">
        <v>-66.757558000000003</v>
      </c>
      <c r="P6394" s="1" t="s">
        <v>7331</v>
      </c>
      <c r="Q6394" s="1" t="s">
        <v>7332</v>
      </c>
      <c r="R6394" s="1" t="s">
        <v>22</v>
      </c>
    </row>
    <row r="6395" spans="1:18" x14ac:dyDescent="0.3">
      <c r="A6395" s="1" t="s">
        <v>5978</v>
      </c>
      <c r="B6395" s="1" t="s">
        <v>8398</v>
      </c>
      <c r="C6395" s="1" t="s">
        <v>7329</v>
      </c>
      <c r="D6395" s="1">
        <v>149.25</v>
      </c>
      <c r="E6395" s="1" t="s">
        <v>7356</v>
      </c>
      <c r="F6395" s="1">
        <v>25</v>
      </c>
      <c r="G6395" s="1" t="str">
        <f t="shared" si="242"/>
        <v>25/47</v>
      </c>
      <c r="H6395" s="1">
        <v>3200</v>
      </c>
      <c r="I6395" s="1">
        <v>114</v>
      </c>
      <c r="J6395" s="1">
        <v>100</v>
      </c>
      <c r="K6395" s="1" t="s">
        <v>2006</v>
      </c>
      <c r="L6395" s="1" t="s">
        <v>2007</v>
      </c>
      <c r="M6395" s="1">
        <v>2016</v>
      </c>
      <c r="N6395" s="1">
        <v>48.275157</v>
      </c>
      <c r="O6395" s="1">
        <v>-66.797584999999998</v>
      </c>
      <c r="P6395" s="1" t="s">
        <v>7331</v>
      </c>
      <c r="Q6395" s="1" t="s">
        <v>7332</v>
      </c>
      <c r="R6395" s="1" t="s">
        <v>22</v>
      </c>
    </row>
    <row r="6396" spans="1:18" x14ac:dyDescent="0.3">
      <c r="A6396" s="1" t="s">
        <v>5978</v>
      </c>
      <c r="B6396" s="1" t="s">
        <v>8398</v>
      </c>
      <c r="C6396" s="1" t="s">
        <v>7329</v>
      </c>
      <c r="D6396" s="1">
        <v>149.25</v>
      </c>
      <c r="E6396" s="1" t="s">
        <v>7357</v>
      </c>
      <c r="F6396" s="1">
        <v>26</v>
      </c>
      <c r="G6396" s="1" t="str">
        <f t="shared" si="242"/>
        <v>26/47</v>
      </c>
      <c r="H6396" s="1">
        <v>3200</v>
      </c>
      <c r="I6396" s="1">
        <v>114</v>
      </c>
      <c r="J6396" s="1">
        <v>100</v>
      </c>
      <c r="K6396" s="1" t="s">
        <v>2006</v>
      </c>
      <c r="L6396" s="1" t="s">
        <v>2007</v>
      </c>
      <c r="M6396" s="1">
        <v>2016</v>
      </c>
      <c r="N6396" s="1">
        <v>48.271776000000003</v>
      </c>
      <c r="O6396" s="1">
        <v>-66.793851999999902</v>
      </c>
      <c r="P6396" s="1" t="s">
        <v>7331</v>
      </c>
      <c r="Q6396" s="1" t="s">
        <v>7332</v>
      </c>
      <c r="R6396" s="1" t="s">
        <v>22</v>
      </c>
    </row>
    <row r="6397" spans="1:18" x14ac:dyDescent="0.3">
      <c r="A6397" s="1" t="s">
        <v>5978</v>
      </c>
      <c r="B6397" s="1" t="s">
        <v>8398</v>
      </c>
      <c r="C6397" s="1" t="s">
        <v>7329</v>
      </c>
      <c r="D6397" s="1">
        <v>149.25</v>
      </c>
      <c r="E6397" s="1" t="s">
        <v>7358</v>
      </c>
      <c r="F6397" s="1">
        <v>27</v>
      </c>
      <c r="G6397" s="1" t="str">
        <f t="shared" si="242"/>
        <v>27/47</v>
      </c>
      <c r="H6397" s="1">
        <v>3200</v>
      </c>
      <c r="I6397" s="1">
        <v>114</v>
      </c>
      <c r="J6397" s="1">
        <v>100</v>
      </c>
      <c r="K6397" s="1" t="s">
        <v>2006</v>
      </c>
      <c r="L6397" s="1" t="s">
        <v>2007</v>
      </c>
      <c r="M6397" s="1">
        <v>2016</v>
      </c>
      <c r="N6397" s="1">
        <v>48.268366999999998</v>
      </c>
      <c r="O6397" s="1">
        <v>-66.792649999999895</v>
      </c>
      <c r="P6397" s="1" t="s">
        <v>7331</v>
      </c>
      <c r="Q6397" s="1" t="s">
        <v>7332</v>
      </c>
      <c r="R6397" s="1" t="s">
        <v>22</v>
      </c>
    </row>
    <row r="6398" spans="1:18" x14ac:dyDescent="0.3">
      <c r="A6398" s="1" t="s">
        <v>5978</v>
      </c>
      <c r="B6398" s="1" t="s">
        <v>8398</v>
      </c>
      <c r="C6398" s="1" t="s">
        <v>7329</v>
      </c>
      <c r="D6398" s="1">
        <v>149.25</v>
      </c>
      <c r="E6398" s="1" t="s">
        <v>7359</v>
      </c>
      <c r="F6398" s="1">
        <v>28</v>
      </c>
      <c r="G6398" s="1" t="str">
        <f t="shared" si="242"/>
        <v>28/47</v>
      </c>
      <c r="H6398" s="1">
        <v>3200</v>
      </c>
      <c r="I6398" s="1">
        <v>114</v>
      </c>
      <c r="J6398" s="1">
        <v>100</v>
      </c>
      <c r="K6398" s="1" t="s">
        <v>2006</v>
      </c>
      <c r="L6398" s="1" t="s">
        <v>2007</v>
      </c>
      <c r="M6398" s="1">
        <v>2016</v>
      </c>
      <c r="N6398" s="1">
        <v>48.264785000000003</v>
      </c>
      <c r="O6398" s="1">
        <v>-66.792477999999903</v>
      </c>
      <c r="P6398" s="1" t="s">
        <v>7331</v>
      </c>
      <c r="Q6398" s="1" t="s">
        <v>7332</v>
      </c>
      <c r="R6398" s="1" t="s">
        <v>22</v>
      </c>
    </row>
    <row r="6399" spans="1:18" x14ac:dyDescent="0.3">
      <c r="A6399" s="1" t="s">
        <v>5978</v>
      </c>
      <c r="B6399" s="1" t="s">
        <v>8398</v>
      </c>
      <c r="C6399" s="1" t="s">
        <v>7329</v>
      </c>
      <c r="D6399" s="1">
        <v>149.25</v>
      </c>
      <c r="E6399" s="1" t="s">
        <v>7360</v>
      </c>
      <c r="F6399" s="1">
        <v>29</v>
      </c>
      <c r="G6399" s="1" t="str">
        <f t="shared" si="242"/>
        <v>29/47</v>
      </c>
      <c r="H6399" s="1">
        <v>3200</v>
      </c>
      <c r="I6399" s="1">
        <v>114</v>
      </c>
      <c r="J6399" s="1">
        <v>100</v>
      </c>
      <c r="K6399" s="1" t="s">
        <v>2006</v>
      </c>
      <c r="L6399" s="1" t="s">
        <v>2007</v>
      </c>
      <c r="M6399" s="1">
        <v>2016</v>
      </c>
      <c r="N6399" s="1">
        <v>48.257674000000002</v>
      </c>
      <c r="O6399" s="1">
        <v>-66.728134999999995</v>
      </c>
      <c r="P6399" s="1" t="s">
        <v>7331</v>
      </c>
      <c r="Q6399" s="1" t="s">
        <v>7332</v>
      </c>
      <c r="R6399" s="1" t="s">
        <v>22</v>
      </c>
    </row>
    <row r="6400" spans="1:18" x14ac:dyDescent="0.3">
      <c r="A6400" s="1" t="s">
        <v>5978</v>
      </c>
      <c r="B6400" s="1" t="s">
        <v>8398</v>
      </c>
      <c r="C6400" s="1" t="s">
        <v>7329</v>
      </c>
      <c r="D6400" s="1">
        <v>149.25</v>
      </c>
      <c r="E6400" s="1" t="s">
        <v>7361</v>
      </c>
      <c r="F6400" s="1">
        <v>30</v>
      </c>
      <c r="G6400" s="1" t="str">
        <f t="shared" si="242"/>
        <v>30/47</v>
      </c>
      <c r="H6400" s="1">
        <v>3200</v>
      </c>
      <c r="I6400" s="1">
        <v>114</v>
      </c>
      <c r="J6400" s="1">
        <v>100</v>
      </c>
      <c r="K6400" s="1" t="s">
        <v>2006</v>
      </c>
      <c r="L6400" s="1" t="s">
        <v>2007</v>
      </c>
      <c r="M6400" s="1">
        <v>2016</v>
      </c>
      <c r="N6400" s="1">
        <v>48.263720999999897</v>
      </c>
      <c r="O6400" s="1">
        <v>-66.725730999999996</v>
      </c>
      <c r="P6400" s="1" t="s">
        <v>7331</v>
      </c>
      <c r="Q6400" s="1" t="s">
        <v>7332</v>
      </c>
      <c r="R6400" s="1" t="s">
        <v>22</v>
      </c>
    </row>
    <row r="6401" spans="1:18" x14ac:dyDescent="0.3">
      <c r="A6401" s="1" t="s">
        <v>5978</v>
      </c>
      <c r="B6401" s="1" t="s">
        <v>8398</v>
      </c>
      <c r="C6401" s="1" t="s">
        <v>7329</v>
      </c>
      <c r="D6401" s="1">
        <v>149.25</v>
      </c>
      <c r="E6401" s="1" t="s">
        <v>7362</v>
      </c>
      <c r="F6401" s="1">
        <v>31</v>
      </c>
      <c r="G6401" s="1" t="str">
        <f t="shared" si="242"/>
        <v>31/47</v>
      </c>
      <c r="H6401" s="1">
        <v>3200</v>
      </c>
      <c r="I6401" s="1">
        <v>114</v>
      </c>
      <c r="J6401" s="1">
        <v>100</v>
      </c>
      <c r="K6401" s="1" t="s">
        <v>2006</v>
      </c>
      <c r="L6401" s="1" t="s">
        <v>2007</v>
      </c>
      <c r="M6401" s="1">
        <v>2016</v>
      </c>
      <c r="N6401" s="1">
        <v>48.265956000000003</v>
      </c>
      <c r="O6401" s="1">
        <v>-66.708006999999895</v>
      </c>
      <c r="P6401" s="1" t="s">
        <v>7331</v>
      </c>
      <c r="Q6401" s="1" t="s">
        <v>7332</v>
      </c>
      <c r="R6401" s="1" t="s">
        <v>22</v>
      </c>
    </row>
    <row r="6402" spans="1:18" x14ac:dyDescent="0.3">
      <c r="A6402" s="1" t="s">
        <v>5978</v>
      </c>
      <c r="B6402" s="1" t="s">
        <v>8398</v>
      </c>
      <c r="C6402" s="1" t="s">
        <v>7329</v>
      </c>
      <c r="D6402" s="1">
        <v>149.25</v>
      </c>
      <c r="E6402" s="1" t="s">
        <v>7363</v>
      </c>
      <c r="F6402" s="1">
        <v>32</v>
      </c>
      <c r="G6402" s="1" t="str">
        <f t="shared" si="242"/>
        <v>32/47</v>
      </c>
      <c r="H6402" s="1">
        <v>3200</v>
      </c>
      <c r="I6402" s="1">
        <v>114</v>
      </c>
      <c r="J6402" s="1">
        <v>100</v>
      </c>
      <c r="K6402" s="1" t="s">
        <v>2006</v>
      </c>
      <c r="L6402" s="1" t="s">
        <v>2007</v>
      </c>
      <c r="M6402" s="1">
        <v>2016</v>
      </c>
      <c r="N6402" s="1">
        <v>48.2714</v>
      </c>
      <c r="O6402" s="1">
        <v>-66.690154999999905</v>
      </c>
      <c r="P6402" s="1" t="s">
        <v>7331</v>
      </c>
      <c r="Q6402" s="1" t="s">
        <v>7332</v>
      </c>
      <c r="R6402" s="1" t="s">
        <v>22</v>
      </c>
    </row>
    <row r="6403" spans="1:18" x14ac:dyDescent="0.3">
      <c r="A6403" s="1" t="s">
        <v>5978</v>
      </c>
      <c r="B6403" s="1" t="s">
        <v>8398</v>
      </c>
      <c r="C6403" s="1" t="s">
        <v>7329</v>
      </c>
      <c r="D6403" s="1">
        <v>149.25</v>
      </c>
      <c r="E6403" s="1" t="s">
        <v>7364</v>
      </c>
      <c r="F6403" s="1">
        <v>33</v>
      </c>
      <c r="G6403" s="1" t="str">
        <f t="shared" si="242"/>
        <v>33/47</v>
      </c>
      <c r="H6403" s="1">
        <v>3200</v>
      </c>
      <c r="I6403" s="1">
        <v>114</v>
      </c>
      <c r="J6403" s="1">
        <v>100</v>
      </c>
      <c r="K6403" s="1" t="s">
        <v>2006</v>
      </c>
      <c r="L6403" s="1" t="s">
        <v>2007</v>
      </c>
      <c r="M6403" s="1">
        <v>2016</v>
      </c>
      <c r="N6403" s="1">
        <v>48.273719999999898</v>
      </c>
      <c r="O6403" s="1">
        <v>-66.685175999999899</v>
      </c>
      <c r="P6403" s="1" t="s">
        <v>7331</v>
      </c>
      <c r="Q6403" s="1" t="s">
        <v>7332</v>
      </c>
      <c r="R6403" s="1" t="s">
        <v>22</v>
      </c>
    </row>
    <row r="6404" spans="1:18" x14ac:dyDescent="0.3">
      <c r="A6404" s="1" t="s">
        <v>5978</v>
      </c>
      <c r="B6404" s="1" t="s">
        <v>8398</v>
      </c>
      <c r="C6404" s="1" t="s">
        <v>7329</v>
      </c>
      <c r="D6404" s="1">
        <v>149.25</v>
      </c>
      <c r="E6404" s="1" t="s">
        <v>7365</v>
      </c>
      <c r="F6404" s="1">
        <v>34</v>
      </c>
      <c r="G6404" s="1" t="str">
        <f t="shared" si="242"/>
        <v>34/47</v>
      </c>
      <c r="H6404" s="1">
        <v>3200</v>
      </c>
      <c r="I6404" s="1">
        <v>114</v>
      </c>
      <c r="J6404" s="1">
        <v>100</v>
      </c>
      <c r="K6404" s="1" t="s">
        <v>2006</v>
      </c>
      <c r="L6404" s="1" t="s">
        <v>2007</v>
      </c>
      <c r="M6404" s="1">
        <v>2016</v>
      </c>
      <c r="N6404" s="1">
        <v>48.276097999999898</v>
      </c>
      <c r="O6404" s="1">
        <v>-66.681141999999994</v>
      </c>
      <c r="P6404" s="1" t="s">
        <v>7331</v>
      </c>
      <c r="Q6404" s="1" t="s">
        <v>7332</v>
      </c>
      <c r="R6404" s="1" t="s">
        <v>22</v>
      </c>
    </row>
    <row r="6405" spans="1:18" x14ac:dyDescent="0.3">
      <c r="A6405" s="1" t="s">
        <v>5978</v>
      </c>
      <c r="B6405" s="1" t="s">
        <v>8398</v>
      </c>
      <c r="C6405" s="1" t="s">
        <v>7329</v>
      </c>
      <c r="D6405" s="1">
        <v>149.25</v>
      </c>
      <c r="E6405" s="1" t="s">
        <v>7366</v>
      </c>
      <c r="F6405" s="1">
        <v>35</v>
      </c>
      <c r="G6405" s="1" t="str">
        <f t="shared" si="242"/>
        <v>35/47</v>
      </c>
      <c r="H6405" s="1">
        <v>3200</v>
      </c>
      <c r="I6405" s="1">
        <v>114</v>
      </c>
      <c r="J6405" s="1">
        <v>100</v>
      </c>
      <c r="K6405" s="1" t="s">
        <v>2006</v>
      </c>
      <c r="L6405" s="1" t="s">
        <v>2007</v>
      </c>
      <c r="M6405" s="1">
        <v>2016</v>
      </c>
      <c r="N6405" s="1">
        <v>48.287032000000004</v>
      </c>
      <c r="O6405" s="1">
        <v>-66.714608999999896</v>
      </c>
      <c r="P6405" s="1" t="s">
        <v>7331</v>
      </c>
      <c r="Q6405" s="1" t="s">
        <v>7332</v>
      </c>
      <c r="R6405" s="1" t="s">
        <v>22</v>
      </c>
    </row>
    <row r="6406" spans="1:18" x14ac:dyDescent="0.3">
      <c r="A6406" s="1" t="s">
        <v>5978</v>
      </c>
      <c r="B6406" s="1" t="s">
        <v>8398</v>
      </c>
      <c r="C6406" s="1" t="s">
        <v>7329</v>
      </c>
      <c r="D6406" s="1">
        <v>149.25</v>
      </c>
      <c r="E6406" s="1" t="s">
        <v>7367</v>
      </c>
      <c r="F6406" s="1">
        <v>36</v>
      </c>
      <c r="G6406" s="1" t="str">
        <f t="shared" si="242"/>
        <v>36/47</v>
      </c>
      <c r="H6406" s="1">
        <v>3200</v>
      </c>
      <c r="I6406" s="1">
        <v>114</v>
      </c>
      <c r="J6406" s="1">
        <v>100</v>
      </c>
      <c r="K6406" s="1" t="s">
        <v>2006</v>
      </c>
      <c r="L6406" s="1" t="s">
        <v>2007</v>
      </c>
      <c r="M6406" s="1">
        <v>2016</v>
      </c>
      <c r="N6406" s="1">
        <v>48.289695999999999</v>
      </c>
      <c r="O6406" s="1">
        <v>-66.711346999999904</v>
      </c>
      <c r="P6406" s="1" t="s">
        <v>7331</v>
      </c>
      <c r="Q6406" s="1" t="s">
        <v>7332</v>
      </c>
      <c r="R6406" s="1" t="s">
        <v>22</v>
      </c>
    </row>
    <row r="6407" spans="1:18" x14ac:dyDescent="0.3">
      <c r="A6407" s="1" t="s">
        <v>5978</v>
      </c>
      <c r="B6407" s="1" t="s">
        <v>8398</v>
      </c>
      <c r="C6407" s="1" t="s">
        <v>7329</v>
      </c>
      <c r="D6407" s="1">
        <v>149.25</v>
      </c>
      <c r="E6407" s="1" t="s">
        <v>7368</v>
      </c>
      <c r="F6407" s="1">
        <v>37</v>
      </c>
      <c r="G6407" s="1" t="str">
        <f t="shared" si="242"/>
        <v>37/47</v>
      </c>
      <c r="H6407" s="1">
        <v>3200</v>
      </c>
      <c r="I6407" s="1">
        <v>114</v>
      </c>
      <c r="J6407" s="1">
        <v>100</v>
      </c>
      <c r="K6407" s="1" t="s">
        <v>2006</v>
      </c>
      <c r="L6407" s="1" t="s">
        <v>2007</v>
      </c>
      <c r="M6407" s="1">
        <v>2016</v>
      </c>
      <c r="N6407" s="1">
        <v>48.293018000000004</v>
      </c>
      <c r="O6407" s="1">
        <v>-66.697958</v>
      </c>
      <c r="P6407" s="1" t="s">
        <v>7331</v>
      </c>
      <c r="Q6407" s="1" t="s">
        <v>7332</v>
      </c>
      <c r="R6407" s="1" t="s">
        <v>22</v>
      </c>
    </row>
    <row r="6408" spans="1:18" x14ac:dyDescent="0.3">
      <c r="A6408" s="1" t="s">
        <v>5978</v>
      </c>
      <c r="B6408" s="1" t="s">
        <v>8398</v>
      </c>
      <c r="C6408" s="1" t="s">
        <v>7329</v>
      </c>
      <c r="D6408" s="1">
        <v>149.25</v>
      </c>
      <c r="E6408" s="1" t="s">
        <v>7369</v>
      </c>
      <c r="F6408" s="1">
        <v>38</v>
      </c>
      <c r="G6408" s="1" t="str">
        <f t="shared" si="242"/>
        <v>38/47</v>
      </c>
      <c r="H6408" s="1">
        <v>3200</v>
      </c>
      <c r="I6408" s="1">
        <v>114</v>
      </c>
      <c r="J6408" s="1">
        <v>100</v>
      </c>
      <c r="K6408" s="1" t="s">
        <v>2006</v>
      </c>
      <c r="L6408" s="1" t="s">
        <v>2007</v>
      </c>
      <c r="M6408" s="1">
        <v>2016</v>
      </c>
      <c r="N6408" s="1">
        <v>48.296368999999999</v>
      </c>
      <c r="O6408" s="1">
        <v>-66.693451999999894</v>
      </c>
      <c r="P6408" s="1" t="s">
        <v>7331</v>
      </c>
      <c r="Q6408" s="1" t="s">
        <v>7332</v>
      </c>
      <c r="R6408" s="1" t="s">
        <v>22</v>
      </c>
    </row>
    <row r="6409" spans="1:18" x14ac:dyDescent="0.3">
      <c r="A6409" s="1" t="s">
        <v>5978</v>
      </c>
      <c r="B6409" s="1" t="s">
        <v>8398</v>
      </c>
      <c r="C6409" s="1" t="s">
        <v>7329</v>
      </c>
      <c r="D6409" s="1">
        <v>149.25</v>
      </c>
      <c r="E6409" s="1" t="s">
        <v>7370</v>
      </c>
      <c r="F6409" s="1">
        <v>39</v>
      </c>
      <c r="G6409" s="1" t="str">
        <f t="shared" si="242"/>
        <v>39/47</v>
      </c>
      <c r="H6409" s="1">
        <v>3200</v>
      </c>
      <c r="I6409" s="1">
        <v>114</v>
      </c>
      <c r="J6409" s="1">
        <v>100</v>
      </c>
      <c r="K6409" s="1" t="s">
        <v>2006</v>
      </c>
      <c r="L6409" s="1" t="s">
        <v>2007</v>
      </c>
      <c r="M6409" s="1">
        <v>2016</v>
      </c>
      <c r="N6409" s="1">
        <v>48.309137999999997</v>
      </c>
      <c r="O6409" s="1">
        <v>-66.729414999999904</v>
      </c>
      <c r="P6409" s="1" t="s">
        <v>7331</v>
      </c>
      <c r="Q6409" s="1" t="s">
        <v>7332</v>
      </c>
      <c r="R6409" s="1" t="s">
        <v>22</v>
      </c>
    </row>
    <row r="6410" spans="1:18" x14ac:dyDescent="0.3">
      <c r="A6410" s="1" t="s">
        <v>5978</v>
      </c>
      <c r="B6410" s="1" t="s">
        <v>8398</v>
      </c>
      <c r="C6410" s="1" t="s">
        <v>7329</v>
      </c>
      <c r="D6410" s="1">
        <v>149.25</v>
      </c>
      <c r="E6410" s="1" t="s">
        <v>7371</v>
      </c>
      <c r="F6410" s="1">
        <v>40</v>
      </c>
      <c r="G6410" s="1" t="str">
        <f t="shared" si="242"/>
        <v>40/47</v>
      </c>
      <c r="H6410" s="1">
        <v>3200</v>
      </c>
      <c r="I6410" s="1">
        <v>114</v>
      </c>
      <c r="J6410" s="1">
        <v>100</v>
      </c>
      <c r="K6410" s="1" t="s">
        <v>2006</v>
      </c>
      <c r="L6410" s="1" t="s">
        <v>2007</v>
      </c>
      <c r="M6410" s="1">
        <v>2016</v>
      </c>
      <c r="N6410" s="1">
        <v>48.301980999999998</v>
      </c>
      <c r="O6410" s="1">
        <v>-66.718127999999993</v>
      </c>
      <c r="P6410" s="1" t="s">
        <v>7331</v>
      </c>
      <c r="Q6410" s="1" t="s">
        <v>7332</v>
      </c>
      <c r="R6410" s="1" t="s">
        <v>22</v>
      </c>
    </row>
    <row r="6411" spans="1:18" x14ac:dyDescent="0.3">
      <c r="A6411" s="1" t="s">
        <v>5978</v>
      </c>
      <c r="B6411" s="1" t="s">
        <v>8398</v>
      </c>
      <c r="C6411" s="1" t="s">
        <v>7329</v>
      </c>
      <c r="D6411" s="1">
        <v>149.25</v>
      </c>
      <c r="E6411" s="1" t="s">
        <v>7372</v>
      </c>
      <c r="F6411" s="1">
        <v>41</v>
      </c>
      <c r="G6411" s="1" t="str">
        <f t="shared" si="242"/>
        <v>41/47</v>
      </c>
      <c r="H6411" s="1">
        <v>3200</v>
      </c>
      <c r="I6411" s="1">
        <v>114</v>
      </c>
      <c r="J6411" s="1">
        <v>100</v>
      </c>
      <c r="K6411" s="1" t="s">
        <v>2006</v>
      </c>
      <c r="L6411" s="1" t="s">
        <v>2007</v>
      </c>
      <c r="M6411" s="1">
        <v>2016</v>
      </c>
      <c r="N6411" s="1">
        <v>48.303984999999997</v>
      </c>
      <c r="O6411" s="1">
        <v>-66.7124629999999</v>
      </c>
      <c r="P6411" s="1" t="s">
        <v>7331</v>
      </c>
      <c r="Q6411" s="1" t="s">
        <v>7332</v>
      </c>
      <c r="R6411" s="1" t="s">
        <v>22</v>
      </c>
    </row>
    <row r="6412" spans="1:18" x14ac:dyDescent="0.3">
      <c r="A6412" s="1" t="s">
        <v>5978</v>
      </c>
      <c r="B6412" s="1" t="s">
        <v>8398</v>
      </c>
      <c r="C6412" s="1" t="s">
        <v>7329</v>
      </c>
      <c r="D6412" s="1">
        <v>149.25</v>
      </c>
      <c r="E6412" s="1" t="s">
        <v>7373</v>
      </c>
      <c r="F6412" s="1">
        <v>42</v>
      </c>
      <c r="G6412" s="1" t="str">
        <f t="shared" si="242"/>
        <v>42/47</v>
      </c>
      <c r="H6412" s="1">
        <v>3200</v>
      </c>
      <c r="I6412" s="1">
        <v>114</v>
      </c>
      <c r="J6412" s="1">
        <v>100</v>
      </c>
      <c r="K6412" s="1" t="s">
        <v>2006</v>
      </c>
      <c r="L6412" s="1" t="s">
        <v>2007</v>
      </c>
      <c r="M6412" s="1">
        <v>2016</v>
      </c>
      <c r="N6412" s="1">
        <v>48.311599999999999</v>
      </c>
      <c r="O6412" s="1">
        <v>-66.704651999999896</v>
      </c>
      <c r="P6412" s="1" t="s">
        <v>7331</v>
      </c>
      <c r="Q6412" s="1" t="s">
        <v>7332</v>
      </c>
      <c r="R6412" s="1" t="s">
        <v>22</v>
      </c>
    </row>
    <row r="6413" spans="1:18" x14ac:dyDescent="0.3">
      <c r="A6413" s="1" t="s">
        <v>5978</v>
      </c>
      <c r="B6413" s="1" t="s">
        <v>8398</v>
      </c>
      <c r="C6413" s="1" t="s">
        <v>7329</v>
      </c>
      <c r="D6413" s="1">
        <v>149.25</v>
      </c>
      <c r="E6413" s="1" t="s">
        <v>7374</v>
      </c>
      <c r="F6413" s="1">
        <v>43</v>
      </c>
      <c r="G6413" s="1" t="str">
        <f t="shared" si="242"/>
        <v>43/47</v>
      </c>
      <c r="H6413" s="1">
        <v>3200</v>
      </c>
      <c r="I6413" s="1">
        <v>114</v>
      </c>
      <c r="J6413" s="1">
        <v>100</v>
      </c>
      <c r="K6413" s="1" t="s">
        <v>2006</v>
      </c>
      <c r="L6413" s="1" t="s">
        <v>2007</v>
      </c>
      <c r="M6413" s="1">
        <v>2016</v>
      </c>
      <c r="N6413" s="1">
        <v>48.306733999999999</v>
      </c>
      <c r="O6413" s="1">
        <v>-66.703451000000001</v>
      </c>
      <c r="P6413" s="1" t="s">
        <v>7331</v>
      </c>
      <c r="Q6413" s="1" t="s">
        <v>7332</v>
      </c>
      <c r="R6413" s="1" t="s">
        <v>22</v>
      </c>
    </row>
    <row r="6414" spans="1:18" x14ac:dyDescent="0.3">
      <c r="A6414" s="1" t="s">
        <v>5978</v>
      </c>
      <c r="B6414" s="1" t="s">
        <v>8398</v>
      </c>
      <c r="C6414" s="1" t="s">
        <v>7329</v>
      </c>
      <c r="D6414" s="1">
        <v>149.25</v>
      </c>
      <c r="E6414" s="1" t="s">
        <v>7375</v>
      </c>
      <c r="F6414" s="1">
        <v>44</v>
      </c>
      <c r="G6414" s="1" t="str">
        <f t="shared" si="242"/>
        <v>44/47</v>
      </c>
      <c r="H6414" s="1">
        <v>3200</v>
      </c>
      <c r="I6414" s="1">
        <v>114</v>
      </c>
      <c r="J6414" s="1">
        <v>100</v>
      </c>
      <c r="K6414" s="1" t="s">
        <v>2006</v>
      </c>
      <c r="L6414" s="1" t="s">
        <v>2007</v>
      </c>
      <c r="M6414" s="1">
        <v>2016</v>
      </c>
      <c r="N6414" s="1">
        <v>48.316952999999998</v>
      </c>
      <c r="O6414" s="1">
        <v>-66.690318999999903</v>
      </c>
      <c r="P6414" s="1" t="s">
        <v>7331</v>
      </c>
      <c r="Q6414" s="1" t="s">
        <v>7332</v>
      </c>
      <c r="R6414" s="1" t="s">
        <v>22</v>
      </c>
    </row>
    <row r="6415" spans="1:18" x14ac:dyDescent="0.3">
      <c r="A6415" s="1" t="s">
        <v>5978</v>
      </c>
      <c r="B6415" s="1" t="s">
        <v>8398</v>
      </c>
      <c r="C6415" s="1" t="s">
        <v>7329</v>
      </c>
      <c r="D6415" s="1">
        <v>149.25</v>
      </c>
      <c r="E6415" s="1" t="s">
        <v>7376</v>
      </c>
      <c r="F6415" s="1">
        <v>45</v>
      </c>
      <c r="G6415" s="1" t="str">
        <f t="shared" si="242"/>
        <v>45/47</v>
      </c>
      <c r="H6415" s="1">
        <v>3200</v>
      </c>
      <c r="I6415" s="1">
        <v>114</v>
      </c>
      <c r="J6415" s="1">
        <v>100</v>
      </c>
      <c r="K6415" s="1" t="s">
        <v>2006</v>
      </c>
      <c r="L6415" s="1" t="s">
        <v>2007</v>
      </c>
      <c r="M6415" s="1">
        <v>2016</v>
      </c>
      <c r="N6415" s="1">
        <v>48.311943999999997</v>
      </c>
      <c r="O6415" s="1">
        <v>-66.691476999999907</v>
      </c>
      <c r="P6415" s="1" t="s">
        <v>7331</v>
      </c>
      <c r="Q6415" s="1" t="s">
        <v>7332</v>
      </c>
      <c r="R6415" s="1" t="s">
        <v>22</v>
      </c>
    </row>
    <row r="6416" spans="1:18" x14ac:dyDescent="0.3">
      <c r="A6416" s="1" t="s">
        <v>5978</v>
      </c>
      <c r="B6416" s="1" t="s">
        <v>8398</v>
      </c>
      <c r="C6416" s="1" t="s">
        <v>7329</v>
      </c>
      <c r="D6416" s="1">
        <v>149.25</v>
      </c>
      <c r="E6416" s="1" t="s">
        <v>7377</v>
      </c>
      <c r="F6416" s="1">
        <v>46</v>
      </c>
      <c r="G6416" s="1" t="str">
        <f t="shared" si="242"/>
        <v>46/47</v>
      </c>
      <c r="H6416" s="1">
        <v>3200</v>
      </c>
      <c r="I6416" s="1">
        <v>114</v>
      </c>
      <c r="J6416" s="1">
        <v>100</v>
      </c>
      <c r="K6416" s="1" t="s">
        <v>2006</v>
      </c>
      <c r="L6416" s="1" t="s">
        <v>2007</v>
      </c>
      <c r="M6416" s="1">
        <v>2016</v>
      </c>
      <c r="N6416" s="1">
        <v>48.315006999999902</v>
      </c>
      <c r="O6416" s="1">
        <v>-66.668388999999905</v>
      </c>
      <c r="P6416" s="1" t="s">
        <v>7331</v>
      </c>
      <c r="Q6416" s="1" t="s">
        <v>7332</v>
      </c>
      <c r="R6416" s="1" t="s">
        <v>22</v>
      </c>
    </row>
    <row r="6417" spans="1:18" x14ac:dyDescent="0.3">
      <c r="A6417" s="1" t="s">
        <v>5978</v>
      </c>
      <c r="B6417" s="1" t="s">
        <v>8398</v>
      </c>
      <c r="C6417" s="1" t="s">
        <v>7329</v>
      </c>
      <c r="D6417" s="1">
        <v>149.25</v>
      </c>
      <c r="E6417" s="1" t="s">
        <v>7378</v>
      </c>
      <c r="F6417" s="1">
        <v>47</v>
      </c>
      <c r="G6417" s="1" t="str">
        <f t="shared" si="242"/>
        <v>47/47</v>
      </c>
      <c r="H6417" s="1">
        <v>3200</v>
      </c>
      <c r="I6417" s="1">
        <v>114</v>
      </c>
      <c r="J6417" s="1">
        <v>100</v>
      </c>
      <c r="K6417" s="1" t="s">
        <v>2006</v>
      </c>
      <c r="L6417" s="1" t="s">
        <v>2007</v>
      </c>
      <c r="M6417" s="1">
        <v>2016</v>
      </c>
      <c r="N6417" s="1">
        <v>48.312888999999998</v>
      </c>
      <c r="O6417" s="1">
        <v>-66.673067000000003</v>
      </c>
      <c r="P6417" s="1" t="s">
        <v>7331</v>
      </c>
      <c r="Q6417" s="1" t="s">
        <v>7332</v>
      </c>
      <c r="R6417" s="1" t="s">
        <v>22</v>
      </c>
    </row>
    <row r="6418" spans="1:18" x14ac:dyDescent="0.3">
      <c r="A6418" s="1" t="s">
        <v>5978</v>
      </c>
      <c r="B6418" s="1" t="s">
        <v>8398</v>
      </c>
      <c r="C6418" s="1" t="s">
        <v>6117</v>
      </c>
      <c r="D6418" s="1">
        <v>54</v>
      </c>
      <c r="E6418" s="1" t="s">
        <v>6118</v>
      </c>
      <c r="F6418" s="1">
        <v>1</v>
      </c>
      <c r="G6418" s="1" t="str">
        <f t="shared" ref="G6418:G6447" si="243">F6418&amp;"/"&amp;30</f>
        <v>1/30</v>
      </c>
      <c r="H6418" s="1">
        <v>1800</v>
      </c>
      <c r="I6418" s="1">
        <v>80</v>
      </c>
      <c r="J6418" s="1">
        <v>67</v>
      </c>
      <c r="K6418" s="1" t="s">
        <v>25</v>
      </c>
      <c r="L6418" s="1" t="s">
        <v>78</v>
      </c>
      <c r="M6418" s="1">
        <v>2004</v>
      </c>
      <c r="N6418" s="1">
        <v>48.977881637421298</v>
      </c>
      <c r="O6418" s="1">
        <v>-65.550588244092694</v>
      </c>
      <c r="Q6418" s="1" t="s">
        <v>6119</v>
      </c>
      <c r="R6418" s="1" t="s">
        <v>22</v>
      </c>
    </row>
    <row r="6419" spans="1:18" x14ac:dyDescent="0.3">
      <c r="A6419" s="1" t="s">
        <v>5978</v>
      </c>
      <c r="B6419" s="1" t="s">
        <v>8398</v>
      </c>
      <c r="C6419" s="1" t="s">
        <v>6117</v>
      </c>
      <c r="D6419" s="1">
        <v>54</v>
      </c>
      <c r="E6419" s="1" t="s">
        <v>6120</v>
      </c>
      <c r="F6419" s="1">
        <v>2</v>
      </c>
      <c r="G6419" s="1" t="str">
        <f t="shared" si="243"/>
        <v>2/30</v>
      </c>
      <c r="H6419" s="1">
        <v>1800</v>
      </c>
      <c r="I6419" s="1">
        <v>80</v>
      </c>
      <c r="J6419" s="1">
        <v>67</v>
      </c>
      <c r="K6419" s="1" t="s">
        <v>25</v>
      </c>
      <c r="L6419" s="1" t="s">
        <v>78</v>
      </c>
      <c r="M6419" s="1">
        <v>2004</v>
      </c>
      <c r="N6419" s="1">
        <v>48.97373216607</v>
      </c>
      <c r="O6419" s="1">
        <v>-65.553567474552096</v>
      </c>
      <c r="Q6419" s="1" t="s">
        <v>6119</v>
      </c>
      <c r="R6419" s="1" t="s">
        <v>22</v>
      </c>
    </row>
    <row r="6420" spans="1:18" x14ac:dyDescent="0.3">
      <c r="A6420" s="1" t="s">
        <v>5978</v>
      </c>
      <c r="B6420" s="1" t="s">
        <v>8398</v>
      </c>
      <c r="C6420" s="1" t="s">
        <v>6117</v>
      </c>
      <c r="D6420" s="1">
        <v>54</v>
      </c>
      <c r="E6420" s="1" t="s">
        <v>6121</v>
      </c>
      <c r="F6420" s="1">
        <v>3</v>
      </c>
      <c r="G6420" s="1" t="str">
        <f t="shared" si="243"/>
        <v>3/30</v>
      </c>
      <c r="H6420" s="1">
        <v>1800</v>
      </c>
      <c r="I6420" s="1">
        <v>80</v>
      </c>
      <c r="J6420" s="1">
        <v>67</v>
      </c>
      <c r="K6420" s="1" t="s">
        <v>25</v>
      </c>
      <c r="L6420" s="1" t="s">
        <v>78</v>
      </c>
      <c r="M6420" s="1">
        <v>2004</v>
      </c>
      <c r="N6420" s="1">
        <v>48.978898268879199</v>
      </c>
      <c r="O6420" s="1">
        <v>-65.544727458688996</v>
      </c>
      <c r="Q6420" s="1" t="s">
        <v>6119</v>
      </c>
      <c r="R6420" s="1" t="s">
        <v>22</v>
      </c>
    </row>
    <row r="6421" spans="1:18" x14ac:dyDescent="0.3">
      <c r="A6421" s="1" t="s">
        <v>5978</v>
      </c>
      <c r="B6421" s="1" t="s">
        <v>8398</v>
      </c>
      <c r="C6421" s="1" t="s">
        <v>6117</v>
      </c>
      <c r="D6421" s="1">
        <v>54</v>
      </c>
      <c r="E6421" s="1" t="s">
        <v>6122</v>
      </c>
      <c r="F6421" s="1">
        <v>4</v>
      </c>
      <c r="G6421" s="1" t="str">
        <f t="shared" si="243"/>
        <v>4/30</v>
      </c>
      <c r="H6421" s="1">
        <v>1800</v>
      </c>
      <c r="I6421" s="1">
        <v>80</v>
      </c>
      <c r="J6421" s="1">
        <v>67</v>
      </c>
      <c r="K6421" s="1" t="s">
        <v>25</v>
      </c>
      <c r="L6421" s="1" t="s">
        <v>78</v>
      </c>
      <c r="M6421" s="1">
        <v>2004</v>
      </c>
      <c r="N6421" s="1">
        <v>48.970179807988401</v>
      </c>
      <c r="O6421" s="1">
        <v>-65.552766985185499</v>
      </c>
      <c r="Q6421" s="1" t="s">
        <v>6119</v>
      </c>
      <c r="R6421" s="1" t="s">
        <v>22</v>
      </c>
    </row>
    <row r="6422" spans="1:18" x14ac:dyDescent="0.3">
      <c r="A6422" s="1" t="s">
        <v>5978</v>
      </c>
      <c r="B6422" s="1" t="s">
        <v>8398</v>
      </c>
      <c r="C6422" s="1" t="s">
        <v>6117</v>
      </c>
      <c r="D6422" s="1">
        <v>54</v>
      </c>
      <c r="E6422" s="1" t="s">
        <v>6123</v>
      </c>
      <c r="F6422" s="1">
        <v>5</v>
      </c>
      <c r="G6422" s="1" t="str">
        <f t="shared" si="243"/>
        <v>5/30</v>
      </c>
      <c r="H6422" s="1">
        <v>1800</v>
      </c>
      <c r="I6422" s="1">
        <v>80</v>
      </c>
      <c r="J6422" s="1">
        <v>67</v>
      </c>
      <c r="K6422" s="1" t="s">
        <v>25</v>
      </c>
      <c r="L6422" s="1" t="s">
        <v>78</v>
      </c>
      <c r="M6422" s="1">
        <v>2004</v>
      </c>
      <c r="N6422" s="1">
        <v>48.967168631319801</v>
      </c>
      <c r="O6422" s="1">
        <v>-65.550027402123106</v>
      </c>
      <c r="Q6422" s="1" t="s">
        <v>6119</v>
      </c>
      <c r="R6422" s="1" t="s">
        <v>22</v>
      </c>
    </row>
    <row r="6423" spans="1:18" x14ac:dyDescent="0.3">
      <c r="A6423" s="1" t="s">
        <v>5978</v>
      </c>
      <c r="B6423" s="1" t="s">
        <v>8398</v>
      </c>
      <c r="C6423" s="1" t="s">
        <v>6117</v>
      </c>
      <c r="D6423" s="1">
        <v>54</v>
      </c>
      <c r="E6423" s="1" t="s">
        <v>6124</v>
      </c>
      <c r="F6423" s="1">
        <v>6</v>
      </c>
      <c r="G6423" s="1" t="str">
        <f t="shared" si="243"/>
        <v>6/30</v>
      </c>
      <c r="H6423" s="1">
        <v>1800</v>
      </c>
      <c r="I6423" s="1">
        <v>80</v>
      </c>
      <c r="J6423" s="1">
        <v>67</v>
      </c>
      <c r="K6423" s="1" t="s">
        <v>25</v>
      </c>
      <c r="L6423" s="1" t="s">
        <v>78</v>
      </c>
      <c r="M6423" s="1">
        <v>2004</v>
      </c>
      <c r="N6423" s="1">
        <v>48.96508726711</v>
      </c>
      <c r="O6423" s="1">
        <v>-65.5464512605555</v>
      </c>
      <c r="Q6423" s="1" t="s">
        <v>6119</v>
      </c>
      <c r="R6423" s="1" t="s">
        <v>22</v>
      </c>
    </row>
    <row r="6424" spans="1:18" x14ac:dyDescent="0.3">
      <c r="A6424" s="1" t="s">
        <v>5978</v>
      </c>
      <c r="B6424" s="1" t="s">
        <v>8398</v>
      </c>
      <c r="C6424" s="1" t="s">
        <v>6117</v>
      </c>
      <c r="D6424" s="1">
        <v>54</v>
      </c>
      <c r="E6424" s="1" t="s">
        <v>6125</v>
      </c>
      <c r="F6424" s="1">
        <v>7</v>
      </c>
      <c r="G6424" s="1" t="str">
        <f t="shared" si="243"/>
        <v>7/30</v>
      </c>
      <c r="H6424" s="1">
        <v>1800</v>
      </c>
      <c r="I6424" s="1">
        <v>80</v>
      </c>
      <c r="J6424" s="1">
        <v>67</v>
      </c>
      <c r="K6424" s="1" t="s">
        <v>25</v>
      </c>
      <c r="L6424" s="1" t="s">
        <v>78</v>
      </c>
      <c r="M6424" s="1">
        <v>2004</v>
      </c>
      <c r="N6424" s="1">
        <v>48.964958358180503</v>
      </c>
      <c r="O6424" s="1">
        <v>-65.540822320530793</v>
      </c>
      <c r="Q6424" s="1" t="s">
        <v>6119</v>
      </c>
      <c r="R6424" s="1" t="s">
        <v>22</v>
      </c>
    </row>
    <row r="6425" spans="1:18" x14ac:dyDescent="0.3">
      <c r="A6425" s="1" t="s">
        <v>5978</v>
      </c>
      <c r="B6425" s="1" t="s">
        <v>8398</v>
      </c>
      <c r="C6425" s="1" t="s">
        <v>6117</v>
      </c>
      <c r="D6425" s="1">
        <v>54</v>
      </c>
      <c r="E6425" s="1" t="s">
        <v>6126</v>
      </c>
      <c r="F6425" s="1">
        <v>8</v>
      </c>
      <c r="G6425" s="1" t="str">
        <f t="shared" si="243"/>
        <v>8/30</v>
      </c>
      <c r="H6425" s="1">
        <v>1800</v>
      </c>
      <c r="I6425" s="1">
        <v>80</v>
      </c>
      <c r="J6425" s="1">
        <v>67</v>
      </c>
      <c r="K6425" s="1" t="s">
        <v>25</v>
      </c>
      <c r="L6425" s="1" t="s">
        <v>78</v>
      </c>
      <c r="M6425" s="1">
        <v>2004</v>
      </c>
      <c r="N6425" s="1">
        <v>48.9620194872304</v>
      </c>
      <c r="O6425" s="1">
        <v>-65.544134531438402</v>
      </c>
      <c r="Q6425" s="1" t="s">
        <v>6119</v>
      </c>
      <c r="R6425" s="1" t="s">
        <v>22</v>
      </c>
    </row>
    <row r="6426" spans="1:18" x14ac:dyDescent="0.3">
      <c r="A6426" s="1" t="s">
        <v>5978</v>
      </c>
      <c r="B6426" s="1" t="s">
        <v>8398</v>
      </c>
      <c r="C6426" s="1" t="s">
        <v>6117</v>
      </c>
      <c r="D6426" s="1">
        <v>54</v>
      </c>
      <c r="E6426" s="1" t="s">
        <v>6127</v>
      </c>
      <c r="F6426" s="1">
        <v>9</v>
      </c>
      <c r="G6426" s="1" t="str">
        <f t="shared" si="243"/>
        <v>9/30</v>
      </c>
      <c r="H6426" s="1">
        <v>1800</v>
      </c>
      <c r="I6426" s="1">
        <v>80</v>
      </c>
      <c r="J6426" s="1">
        <v>67</v>
      </c>
      <c r="K6426" s="1" t="s">
        <v>25</v>
      </c>
      <c r="L6426" s="1" t="s">
        <v>78</v>
      </c>
      <c r="M6426" s="1">
        <v>2004</v>
      </c>
      <c r="N6426" s="1">
        <v>48.9705994903929</v>
      </c>
      <c r="O6426" s="1">
        <v>-65.557876584383294</v>
      </c>
      <c r="Q6426" s="1" t="s">
        <v>6119</v>
      </c>
      <c r="R6426" s="1" t="s">
        <v>22</v>
      </c>
    </row>
    <row r="6427" spans="1:18" x14ac:dyDescent="0.3">
      <c r="A6427" s="1" t="s">
        <v>5978</v>
      </c>
      <c r="B6427" s="1" t="s">
        <v>8398</v>
      </c>
      <c r="C6427" s="1" t="s">
        <v>6117</v>
      </c>
      <c r="D6427" s="1">
        <v>54</v>
      </c>
      <c r="E6427" s="1" t="s">
        <v>6128</v>
      </c>
      <c r="F6427" s="1">
        <v>10</v>
      </c>
      <c r="G6427" s="1" t="str">
        <f t="shared" si="243"/>
        <v>10/30</v>
      </c>
      <c r="H6427" s="1">
        <v>1800</v>
      </c>
      <c r="I6427" s="1">
        <v>80</v>
      </c>
      <c r="J6427" s="1">
        <v>67</v>
      </c>
      <c r="K6427" s="1" t="s">
        <v>25</v>
      </c>
      <c r="L6427" s="1" t="s">
        <v>78</v>
      </c>
      <c r="M6427" s="1">
        <v>2004</v>
      </c>
      <c r="N6427" s="1">
        <v>48.967997186861801</v>
      </c>
      <c r="O6427" s="1">
        <v>-65.560118301281904</v>
      </c>
      <c r="Q6427" s="1" t="s">
        <v>6119</v>
      </c>
      <c r="R6427" s="1" t="s">
        <v>22</v>
      </c>
    </row>
    <row r="6428" spans="1:18" x14ac:dyDescent="0.3">
      <c r="A6428" s="1" t="s">
        <v>5978</v>
      </c>
      <c r="B6428" s="1" t="s">
        <v>8398</v>
      </c>
      <c r="C6428" s="1" t="s">
        <v>6117</v>
      </c>
      <c r="D6428" s="1">
        <v>54</v>
      </c>
      <c r="E6428" s="1" t="s">
        <v>6129</v>
      </c>
      <c r="F6428" s="1">
        <v>11</v>
      </c>
      <c r="G6428" s="1" t="str">
        <f t="shared" si="243"/>
        <v>11/30</v>
      </c>
      <c r="H6428" s="1">
        <v>1800</v>
      </c>
      <c r="I6428" s="1">
        <v>80</v>
      </c>
      <c r="J6428" s="1">
        <v>67</v>
      </c>
      <c r="K6428" s="1" t="s">
        <v>25</v>
      </c>
      <c r="L6428" s="1" t="s">
        <v>78</v>
      </c>
      <c r="M6428" s="1">
        <v>2004</v>
      </c>
      <c r="N6428" s="1">
        <v>48.964292048835802</v>
      </c>
      <c r="O6428" s="1">
        <v>-65.554715199047806</v>
      </c>
      <c r="Q6428" s="1" t="s">
        <v>6119</v>
      </c>
      <c r="R6428" s="1" t="s">
        <v>22</v>
      </c>
    </row>
    <row r="6429" spans="1:18" x14ac:dyDescent="0.3">
      <c r="A6429" s="1" t="s">
        <v>5978</v>
      </c>
      <c r="B6429" s="1" t="s">
        <v>8398</v>
      </c>
      <c r="C6429" s="1" t="s">
        <v>6117</v>
      </c>
      <c r="D6429" s="1">
        <v>54</v>
      </c>
      <c r="E6429" s="1" t="s">
        <v>6130</v>
      </c>
      <c r="F6429" s="1">
        <v>12</v>
      </c>
      <c r="G6429" s="1" t="str">
        <f t="shared" si="243"/>
        <v>12/30</v>
      </c>
      <c r="H6429" s="1">
        <v>1800</v>
      </c>
      <c r="I6429" s="1">
        <v>80</v>
      </c>
      <c r="J6429" s="1">
        <v>67</v>
      </c>
      <c r="K6429" s="1" t="s">
        <v>25</v>
      </c>
      <c r="L6429" s="1" t="s">
        <v>78</v>
      </c>
      <c r="M6429" s="1">
        <v>2004</v>
      </c>
      <c r="N6429" s="1">
        <v>48.951770964928897</v>
      </c>
      <c r="O6429" s="1">
        <v>-65.560538132880097</v>
      </c>
      <c r="Q6429" s="1" t="s">
        <v>6119</v>
      </c>
      <c r="R6429" s="1" t="s">
        <v>22</v>
      </c>
    </row>
    <row r="6430" spans="1:18" x14ac:dyDescent="0.3">
      <c r="A6430" s="1" t="s">
        <v>5978</v>
      </c>
      <c r="B6430" s="1" t="s">
        <v>8398</v>
      </c>
      <c r="C6430" s="1" t="s">
        <v>6117</v>
      </c>
      <c r="D6430" s="1">
        <v>54</v>
      </c>
      <c r="E6430" s="1" t="s">
        <v>6131</v>
      </c>
      <c r="F6430" s="1">
        <v>13</v>
      </c>
      <c r="G6430" s="1" t="str">
        <f t="shared" si="243"/>
        <v>13/30</v>
      </c>
      <c r="H6430" s="1">
        <v>1800</v>
      </c>
      <c r="I6430" s="1">
        <v>80</v>
      </c>
      <c r="J6430" s="1">
        <v>67</v>
      </c>
      <c r="K6430" s="1" t="s">
        <v>25</v>
      </c>
      <c r="L6430" s="1" t="s">
        <v>78</v>
      </c>
      <c r="M6430" s="1">
        <v>2004</v>
      </c>
      <c r="N6430" s="1">
        <v>48.949947101324902</v>
      </c>
      <c r="O6430" s="1">
        <v>-65.551116254890104</v>
      </c>
      <c r="Q6430" s="1" t="s">
        <v>6119</v>
      </c>
      <c r="R6430" s="1" t="s">
        <v>22</v>
      </c>
    </row>
    <row r="6431" spans="1:18" x14ac:dyDescent="0.3">
      <c r="A6431" s="1" t="s">
        <v>5978</v>
      </c>
      <c r="B6431" s="1" t="s">
        <v>8398</v>
      </c>
      <c r="C6431" s="1" t="s">
        <v>6117</v>
      </c>
      <c r="D6431" s="1">
        <v>54</v>
      </c>
      <c r="E6431" s="1" t="s">
        <v>6132</v>
      </c>
      <c r="F6431" s="1">
        <v>14</v>
      </c>
      <c r="G6431" s="1" t="str">
        <f t="shared" si="243"/>
        <v>14/30</v>
      </c>
      <c r="H6431" s="1">
        <v>1800</v>
      </c>
      <c r="I6431" s="1">
        <v>80</v>
      </c>
      <c r="J6431" s="1">
        <v>67</v>
      </c>
      <c r="K6431" s="1" t="s">
        <v>25</v>
      </c>
      <c r="L6431" s="1" t="s">
        <v>78</v>
      </c>
      <c r="M6431" s="1">
        <v>2004</v>
      </c>
      <c r="N6431" s="1">
        <v>48.952845278776699</v>
      </c>
      <c r="O6431" s="1">
        <v>-65.549554793666502</v>
      </c>
      <c r="Q6431" s="1" t="s">
        <v>6119</v>
      </c>
      <c r="R6431" s="1" t="s">
        <v>22</v>
      </c>
    </row>
    <row r="6432" spans="1:18" x14ac:dyDescent="0.3">
      <c r="A6432" s="1" t="s">
        <v>5978</v>
      </c>
      <c r="B6432" s="1" t="s">
        <v>8398</v>
      </c>
      <c r="C6432" s="1" t="s">
        <v>6117</v>
      </c>
      <c r="D6432" s="1">
        <v>54</v>
      </c>
      <c r="E6432" s="1" t="s">
        <v>6133</v>
      </c>
      <c r="F6432" s="1">
        <v>15</v>
      </c>
      <c r="G6432" s="1" t="str">
        <f t="shared" si="243"/>
        <v>15/30</v>
      </c>
      <c r="H6432" s="1">
        <v>1800</v>
      </c>
      <c r="I6432" s="1">
        <v>80</v>
      </c>
      <c r="J6432" s="1">
        <v>67</v>
      </c>
      <c r="K6432" s="1" t="s">
        <v>25</v>
      </c>
      <c r="L6432" s="1" t="s">
        <v>78</v>
      </c>
      <c r="M6432" s="1">
        <v>2004</v>
      </c>
      <c r="N6432" s="1">
        <v>48.952102220491902</v>
      </c>
      <c r="O6432" s="1">
        <v>-65.545330925736593</v>
      </c>
      <c r="Q6432" s="1" t="s">
        <v>6119</v>
      </c>
      <c r="R6432" s="1" t="s">
        <v>22</v>
      </c>
    </row>
    <row r="6433" spans="1:18" x14ac:dyDescent="0.3">
      <c r="A6433" s="1" t="s">
        <v>5978</v>
      </c>
      <c r="B6433" s="1" t="s">
        <v>8398</v>
      </c>
      <c r="C6433" s="1" t="s">
        <v>6117</v>
      </c>
      <c r="D6433" s="1">
        <v>54</v>
      </c>
      <c r="E6433" s="1" t="s">
        <v>6134</v>
      </c>
      <c r="F6433" s="1">
        <v>16</v>
      </c>
      <c r="G6433" s="1" t="str">
        <f t="shared" si="243"/>
        <v>16/30</v>
      </c>
      <c r="H6433" s="1">
        <v>1800</v>
      </c>
      <c r="I6433" s="1">
        <v>80</v>
      </c>
      <c r="J6433" s="1">
        <v>67</v>
      </c>
      <c r="K6433" s="1" t="s">
        <v>25</v>
      </c>
      <c r="L6433" s="1" t="s">
        <v>78</v>
      </c>
      <c r="M6433" s="1">
        <v>2004</v>
      </c>
      <c r="N6433" s="1">
        <v>48.951049625959797</v>
      </c>
      <c r="O6433" s="1">
        <v>-65.540908561763999</v>
      </c>
      <c r="Q6433" s="1" t="s">
        <v>6119</v>
      </c>
      <c r="R6433" s="1" t="s">
        <v>22</v>
      </c>
    </row>
    <row r="6434" spans="1:18" x14ac:dyDescent="0.3">
      <c r="A6434" s="1" t="s">
        <v>5978</v>
      </c>
      <c r="B6434" s="1" t="s">
        <v>8398</v>
      </c>
      <c r="C6434" s="1" t="s">
        <v>6117</v>
      </c>
      <c r="D6434" s="1">
        <v>54</v>
      </c>
      <c r="E6434" s="1" t="s">
        <v>6135</v>
      </c>
      <c r="F6434" s="1">
        <v>17</v>
      </c>
      <c r="G6434" s="1" t="str">
        <f t="shared" si="243"/>
        <v>17/30</v>
      </c>
      <c r="H6434" s="1">
        <v>1800</v>
      </c>
      <c r="I6434" s="1">
        <v>80</v>
      </c>
      <c r="J6434" s="1">
        <v>67</v>
      </c>
      <c r="K6434" s="1" t="s">
        <v>25</v>
      </c>
      <c r="L6434" s="1" t="s">
        <v>78</v>
      </c>
      <c r="M6434" s="1">
        <v>2004</v>
      </c>
      <c r="N6434" s="1">
        <v>48.949191728496601</v>
      </c>
      <c r="O6434" s="1">
        <v>-65.537094208420299</v>
      </c>
      <c r="Q6434" s="1" t="s">
        <v>6119</v>
      </c>
      <c r="R6434" s="1" t="s">
        <v>22</v>
      </c>
    </row>
    <row r="6435" spans="1:18" x14ac:dyDescent="0.3">
      <c r="A6435" s="1" t="s">
        <v>5978</v>
      </c>
      <c r="B6435" s="1" t="s">
        <v>8398</v>
      </c>
      <c r="C6435" s="1" t="s">
        <v>6117</v>
      </c>
      <c r="D6435" s="1">
        <v>54</v>
      </c>
      <c r="E6435" s="1" t="s">
        <v>6136</v>
      </c>
      <c r="F6435" s="1">
        <v>18</v>
      </c>
      <c r="G6435" s="1" t="str">
        <f t="shared" si="243"/>
        <v>18/30</v>
      </c>
      <c r="H6435" s="1">
        <v>1800</v>
      </c>
      <c r="I6435" s="1">
        <v>80</v>
      </c>
      <c r="J6435" s="1">
        <v>67</v>
      </c>
      <c r="K6435" s="1" t="s">
        <v>25</v>
      </c>
      <c r="L6435" s="1" t="s">
        <v>78</v>
      </c>
      <c r="M6435" s="1">
        <v>2004</v>
      </c>
      <c r="N6435" s="1">
        <v>48.947373495278001</v>
      </c>
      <c r="O6435" s="1">
        <v>-65.533084981471603</v>
      </c>
      <c r="Q6435" s="1" t="s">
        <v>6119</v>
      </c>
      <c r="R6435" s="1" t="s">
        <v>22</v>
      </c>
    </row>
    <row r="6436" spans="1:18" x14ac:dyDescent="0.3">
      <c r="A6436" s="1" t="s">
        <v>5978</v>
      </c>
      <c r="B6436" s="1" t="s">
        <v>8398</v>
      </c>
      <c r="C6436" s="1" t="s">
        <v>6117</v>
      </c>
      <c r="D6436" s="1">
        <v>54</v>
      </c>
      <c r="E6436" s="1" t="s">
        <v>6137</v>
      </c>
      <c r="F6436" s="1">
        <v>19</v>
      </c>
      <c r="G6436" s="1" t="str">
        <f t="shared" si="243"/>
        <v>19/30</v>
      </c>
      <c r="H6436" s="1">
        <v>1800</v>
      </c>
      <c r="I6436" s="1">
        <v>80</v>
      </c>
      <c r="J6436" s="1">
        <v>67</v>
      </c>
      <c r="K6436" s="1" t="s">
        <v>25</v>
      </c>
      <c r="L6436" s="1" t="s">
        <v>78</v>
      </c>
      <c r="M6436" s="1">
        <v>2004</v>
      </c>
      <c r="N6436" s="1">
        <v>48.945471427244101</v>
      </c>
      <c r="O6436" s="1">
        <v>-65.529062416479107</v>
      </c>
      <c r="Q6436" s="1" t="s">
        <v>6119</v>
      </c>
      <c r="R6436" s="1" t="s">
        <v>22</v>
      </c>
    </row>
    <row r="6437" spans="1:18" x14ac:dyDescent="0.3">
      <c r="A6437" s="1" t="s">
        <v>5978</v>
      </c>
      <c r="B6437" s="1" t="s">
        <v>8398</v>
      </c>
      <c r="C6437" s="1" t="s">
        <v>6117</v>
      </c>
      <c r="D6437" s="1">
        <v>54</v>
      </c>
      <c r="E6437" s="1" t="s">
        <v>6138</v>
      </c>
      <c r="F6437" s="1">
        <v>20</v>
      </c>
      <c r="G6437" s="1" t="str">
        <f t="shared" si="243"/>
        <v>20/30</v>
      </c>
      <c r="H6437" s="1">
        <v>1800</v>
      </c>
      <c r="I6437" s="1">
        <v>80</v>
      </c>
      <c r="J6437" s="1">
        <v>67</v>
      </c>
      <c r="K6437" s="1" t="s">
        <v>25</v>
      </c>
      <c r="L6437" s="1" t="s">
        <v>78</v>
      </c>
      <c r="M6437" s="1">
        <v>2004</v>
      </c>
      <c r="N6437" s="1">
        <v>48.941532432956002</v>
      </c>
      <c r="O6437" s="1">
        <v>-65.528798349334295</v>
      </c>
      <c r="Q6437" s="1" t="s">
        <v>6119</v>
      </c>
      <c r="R6437" s="1" t="s">
        <v>22</v>
      </c>
    </row>
    <row r="6438" spans="1:18" x14ac:dyDescent="0.3">
      <c r="A6438" s="1" t="s">
        <v>5978</v>
      </c>
      <c r="B6438" s="1" t="s">
        <v>8398</v>
      </c>
      <c r="C6438" s="1" t="s">
        <v>6117</v>
      </c>
      <c r="D6438" s="1">
        <v>54</v>
      </c>
      <c r="E6438" s="1" t="s">
        <v>6139</v>
      </c>
      <c r="F6438" s="1">
        <v>21</v>
      </c>
      <c r="G6438" s="1" t="str">
        <f t="shared" si="243"/>
        <v>21/30</v>
      </c>
      <c r="H6438" s="1">
        <v>1800</v>
      </c>
      <c r="I6438" s="1">
        <v>80</v>
      </c>
      <c r="J6438" s="1">
        <v>67</v>
      </c>
      <c r="K6438" s="1" t="s">
        <v>25</v>
      </c>
      <c r="L6438" s="1" t="s">
        <v>78</v>
      </c>
      <c r="M6438" s="1">
        <v>2004</v>
      </c>
      <c r="N6438" s="1">
        <v>48.938283487284998</v>
      </c>
      <c r="O6438" s="1">
        <v>-65.528312366150303</v>
      </c>
      <c r="Q6438" s="1" t="s">
        <v>6119</v>
      </c>
      <c r="R6438" s="1" t="s">
        <v>22</v>
      </c>
    </row>
    <row r="6439" spans="1:18" x14ac:dyDescent="0.3">
      <c r="A6439" s="1" t="s">
        <v>5978</v>
      </c>
      <c r="B6439" s="1" t="s">
        <v>8398</v>
      </c>
      <c r="C6439" s="1" t="s">
        <v>6117</v>
      </c>
      <c r="D6439" s="1">
        <v>54</v>
      </c>
      <c r="E6439" s="1" t="s">
        <v>6140</v>
      </c>
      <c r="F6439" s="1">
        <v>22</v>
      </c>
      <c r="G6439" s="1" t="str">
        <f t="shared" si="243"/>
        <v>22/30</v>
      </c>
      <c r="H6439" s="1">
        <v>1800</v>
      </c>
      <c r="I6439" s="1">
        <v>80</v>
      </c>
      <c r="J6439" s="1">
        <v>67</v>
      </c>
      <c r="K6439" s="1" t="s">
        <v>25</v>
      </c>
      <c r="L6439" s="1" t="s">
        <v>78</v>
      </c>
      <c r="M6439" s="1">
        <v>2004</v>
      </c>
      <c r="N6439" s="1">
        <v>48.955247898013603</v>
      </c>
      <c r="O6439" s="1">
        <v>-65.553083647520097</v>
      </c>
      <c r="Q6439" s="1" t="s">
        <v>6119</v>
      </c>
      <c r="R6439" s="1" t="s">
        <v>22</v>
      </c>
    </row>
    <row r="6440" spans="1:18" x14ac:dyDescent="0.3">
      <c r="A6440" s="1" t="s">
        <v>5978</v>
      </c>
      <c r="B6440" s="1" t="s">
        <v>8398</v>
      </c>
      <c r="C6440" s="1" t="s">
        <v>6117</v>
      </c>
      <c r="D6440" s="1">
        <v>54</v>
      </c>
      <c r="E6440" s="1" t="s">
        <v>6141</v>
      </c>
      <c r="F6440" s="1">
        <v>23</v>
      </c>
      <c r="G6440" s="1" t="str">
        <f t="shared" si="243"/>
        <v>23/30</v>
      </c>
      <c r="H6440" s="1">
        <v>1800</v>
      </c>
      <c r="I6440" s="1">
        <v>80</v>
      </c>
      <c r="J6440" s="1">
        <v>67</v>
      </c>
      <c r="K6440" s="1" t="s">
        <v>25</v>
      </c>
      <c r="L6440" s="1" t="s">
        <v>78</v>
      </c>
      <c r="M6440" s="1">
        <v>2004</v>
      </c>
      <c r="N6440" s="1">
        <v>48.941936614245698</v>
      </c>
      <c r="O6440" s="1">
        <v>-65.574494002551205</v>
      </c>
      <c r="Q6440" s="1" t="s">
        <v>6119</v>
      </c>
      <c r="R6440" s="1" t="s">
        <v>22</v>
      </c>
    </row>
    <row r="6441" spans="1:18" x14ac:dyDescent="0.3">
      <c r="A6441" s="1" t="s">
        <v>5978</v>
      </c>
      <c r="B6441" s="1" t="s">
        <v>8398</v>
      </c>
      <c r="C6441" s="1" t="s">
        <v>6117</v>
      </c>
      <c r="D6441" s="1">
        <v>54</v>
      </c>
      <c r="E6441" s="1" t="s">
        <v>6142</v>
      </c>
      <c r="F6441" s="1">
        <v>24</v>
      </c>
      <c r="G6441" s="1" t="str">
        <f t="shared" si="243"/>
        <v>24/30</v>
      </c>
      <c r="H6441" s="1">
        <v>1800</v>
      </c>
      <c r="I6441" s="1">
        <v>80</v>
      </c>
      <c r="J6441" s="1">
        <v>67</v>
      </c>
      <c r="K6441" s="1" t="s">
        <v>25</v>
      </c>
      <c r="L6441" s="1" t="s">
        <v>78</v>
      </c>
      <c r="M6441" s="1">
        <v>2004</v>
      </c>
      <c r="N6441" s="1">
        <v>48.938341247790802</v>
      </c>
      <c r="O6441" s="1">
        <v>-65.571966677222505</v>
      </c>
      <c r="Q6441" s="1" t="s">
        <v>6119</v>
      </c>
      <c r="R6441" s="1" t="s">
        <v>22</v>
      </c>
    </row>
    <row r="6442" spans="1:18" x14ac:dyDescent="0.3">
      <c r="A6442" s="1" t="s">
        <v>5978</v>
      </c>
      <c r="B6442" s="1" t="s">
        <v>8398</v>
      </c>
      <c r="C6442" s="1" t="s">
        <v>6117</v>
      </c>
      <c r="D6442" s="1">
        <v>54</v>
      </c>
      <c r="E6442" s="1" t="s">
        <v>6143</v>
      </c>
      <c r="F6442" s="1">
        <v>25</v>
      </c>
      <c r="G6442" s="1" t="str">
        <f t="shared" si="243"/>
        <v>25/30</v>
      </c>
      <c r="H6442" s="1">
        <v>1800</v>
      </c>
      <c r="I6442" s="1">
        <v>80</v>
      </c>
      <c r="J6442" s="1">
        <v>67</v>
      </c>
      <c r="K6442" s="1" t="s">
        <v>25</v>
      </c>
      <c r="L6442" s="1" t="s">
        <v>78</v>
      </c>
      <c r="M6442" s="1">
        <v>2004</v>
      </c>
      <c r="N6442" s="1">
        <v>48.937512179613798</v>
      </c>
      <c r="O6442" s="1">
        <v>-65.577769995236594</v>
      </c>
      <c r="Q6442" s="1" t="s">
        <v>6119</v>
      </c>
      <c r="R6442" s="1" t="s">
        <v>22</v>
      </c>
    </row>
    <row r="6443" spans="1:18" x14ac:dyDescent="0.3">
      <c r="A6443" s="1" t="s">
        <v>5978</v>
      </c>
      <c r="B6443" s="1" t="s">
        <v>8398</v>
      </c>
      <c r="C6443" s="1" t="s">
        <v>6117</v>
      </c>
      <c r="D6443" s="1">
        <v>54</v>
      </c>
      <c r="E6443" s="1" t="s">
        <v>6144</v>
      </c>
      <c r="F6443" s="1">
        <v>26</v>
      </c>
      <c r="G6443" s="1" t="str">
        <f t="shared" si="243"/>
        <v>26/30</v>
      </c>
      <c r="H6443" s="1">
        <v>1800</v>
      </c>
      <c r="I6443" s="1">
        <v>80</v>
      </c>
      <c r="J6443" s="1">
        <v>67</v>
      </c>
      <c r="K6443" s="1" t="s">
        <v>25</v>
      </c>
      <c r="L6443" s="1" t="s">
        <v>78</v>
      </c>
      <c r="M6443" s="1">
        <v>2004</v>
      </c>
      <c r="N6443" s="1">
        <v>48.937177593298898</v>
      </c>
      <c r="O6443" s="1">
        <v>-65.567647467194504</v>
      </c>
      <c r="Q6443" s="1" t="s">
        <v>6119</v>
      </c>
      <c r="R6443" s="1" t="s">
        <v>22</v>
      </c>
    </row>
    <row r="6444" spans="1:18" x14ac:dyDescent="0.3">
      <c r="A6444" s="1" t="s">
        <v>5978</v>
      </c>
      <c r="B6444" s="1" t="s">
        <v>8398</v>
      </c>
      <c r="C6444" s="1" t="s">
        <v>6117</v>
      </c>
      <c r="D6444" s="1">
        <v>54</v>
      </c>
      <c r="E6444" s="1" t="s">
        <v>6145</v>
      </c>
      <c r="F6444" s="1">
        <v>27</v>
      </c>
      <c r="G6444" s="1" t="str">
        <f t="shared" si="243"/>
        <v>27/30</v>
      </c>
      <c r="H6444" s="1">
        <v>1800</v>
      </c>
      <c r="I6444" s="1">
        <v>80</v>
      </c>
      <c r="J6444" s="1">
        <v>67</v>
      </c>
      <c r="K6444" s="1" t="s">
        <v>25</v>
      </c>
      <c r="L6444" s="1" t="s">
        <v>78</v>
      </c>
      <c r="M6444" s="1">
        <v>2004</v>
      </c>
      <c r="N6444" s="1">
        <v>48.937259173026803</v>
      </c>
      <c r="O6444" s="1">
        <v>-65.562351896949096</v>
      </c>
      <c r="Q6444" s="1" t="s">
        <v>6119</v>
      </c>
      <c r="R6444" s="1" t="s">
        <v>22</v>
      </c>
    </row>
    <row r="6445" spans="1:18" x14ac:dyDescent="0.3">
      <c r="A6445" s="1" t="s">
        <v>5978</v>
      </c>
      <c r="B6445" s="1" t="s">
        <v>8398</v>
      </c>
      <c r="C6445" s="1" t="s">
        <v>6117</v>
      </c>
      <c r="D6445" s="1">
        <v>54</v>
      </c>
      <c r="E6445" s="1" t="s">
        <v>6146</v>
      </c>
      <c r="F6445" s="1">
        <v>28</v>
      </c>
      <c r="G6445" s="1" t="str">
        <f t="shared" si="243"/>
        <v>28/30</v>
      </c>
      <c r="H6445" s="1">
        <v>1800</v>
      </c>
      <c r="I6445" s="1">
        <v>80</v>
      </c>
      <c r="J6445" s="1">
        <v>67</v>
      </c>
      <c r="K6445" s="1" t="s">
        <v>25</v>
      </c>
      <c r="L6445" s="1" t="s">
        <v>78</v>
      </c>
      <c r="M6445" s="1">
        <v>2004</v>
      </c>
      <c r="N6445" s="1">
        <v>48.937419580916</v>
      </c>
      <c r="O6445" s="1">
        <v>-65.557200749360206</v>
      </c>
      <c r="Q6445" s="1" t="s">
        <v>6119</v>
      </c>
      <c r="R6445" s="1" t="s">
        <v>22</v>
      </c>
    </row>
    <row r="6446" spans="1:18" x14ac:dyDescent="0.3">
      <c r="A6446" s="1" t="s">
        <v>5978</v>
      </c>
      <c r="B6446" s="1" t="s">
        <v>8398</v>
      </c>
      <c r="C6446" s="1" t="s">
        <v>6117</v>
      </c>
      <c r="D6446" s="1">
        <v>54</v>
      </c>
      <c r="E6446" s="1" t="s">
        <v>6147</v>
      </c>
      <c r="F6446" s="1">
        <v>29</v>
      </c>
      <c r="G6446" s="1" t="str">
        <f t="shared" si="243"/>
        <v>29/30</v>
      </c>
      <c r="H6446" s="1">
        <v>1800</v>
      </c>
      <c r="I6446" s="1">
        <v>80</v>
      </c>
      <c r="J6446" s="1">
        <v>67</v>
      </c>
      <c r="K6446" s="1" t="s">
        <v>25</v>
      </c>
      <c r="L6446" s="1" t="s">
        <v>78</v>
      </c>
      <c r="M6446" s="1">
        <v>2004</v>
      </c>
      <c r="N6446" s="1">
        <v>48.936633201225902</v>
      </c>
      <c r="O6446" s="1">
        <v>-65.552226466629406</v>
      </c>
      <c r="Q6446" s="1" t="s">
        <v>6119</v>
      </c>
      <c r="R6446" s="1" t="s">
        <v>22</v>
      </c>
    </row>
    <row r="6447" spans="1:18" x14ac:dyDescent="0.3">
      <c r="A6447" s="1" t="s">
        <v>5978</v>
      </c>
      <c r="B6447" s="1" t="s">
        <v>8398</v>
      </c>
      <c r="C6447" s="1" t="s">
        <v>6117</v>
      </c>
      <c r="D6447" s="1">
        <v>54</v>
      </c>
      <c r="E6447" s="1" t="s">
        <v>6148</v>
      </c>
      <c r="F6447" s="1">
        <v>30</v>
      </c>
      <c r="G6447" s="1" t="str">
        <f t="shared" si="243"/>
        <v>30/30</v>
      </c>
      <c r="H6447" s="1">
        <v>1800</v>
      </c>
      <c r="I6447" s="1">
        <v>80</v>
      </c>
      <c r="J6447" s="1">
        <v>67</v>
      </c>
      <c r="K6447" s="1" t="s">
        <v>25</v>
      </c>
      <c r="L6447" s="1" t="s">
        <v>78</v>
      </c>
      <c r="M6447" s="1">
        <v>2004</v>
      </c>
      <c r="N6447" s="1">
        <v>48.934695799967599</v>
      </c>
      <c r="O6447" s="1">
        <v>-65.548041933503697</v>
      </c>
      <c r="Q6447" s="1" t="s">
        <v>6119</v>
      </c>
      <c r="R6447" s="1" t="s">
        <v>22</v>
      </c>
    </row>
    <row r="6448" spans="1:18" x14ac:dyDescent="0.3">
      <c r="A6448" s="1" t="s">
        <v>5978</v>
      </c>
      <c r="B6448" s="1" t="s">
        <v>8398</v>
      </c>
      <c r="C6448" s="1" t="s">
        <v>6492</v>
      </c>
      <c r="D6448" s="1">
        <v>100.5</v>
      </c>
      <c r="E6448" s="1" t="s">
        <v>6493</v>
      </c>
      <c r="F6448" s="1">
        <v>1</v>
      </c>
      <c r="G6448" s="1" t="str">
        <f t="shared" ref="G6448:G6479" si="244">F6448&amp;"/"&amp;67</f>
        <v>1/67</v>
      </c>
      <c r="H6448" s="1">
        <v>1500</v>
      </c>
      <c r="I6448" s="1">
        <v>77</v>
      </c>
      <c r="J6448" s="1">
        <v>80</v>
      </c>
      <c r="K6448" s="1" t="s">
        <v>203</v>
      </c>
      <c r="L6448" s="1" t="s">
        <v>204</v>
      </c>
      <c r="M6448" s="1">
        <v>2011</v>
      </c>
      <c r="N6448" s="1">
        <v>49.224923750635497</v>
      </c>
      <c r="O6448" s="1">
        <v>-65.647029878485696</v>
      </c>
      <c r="Q6448" s="1" t="s">
        <v>6494</v>
      </c>
      <c r="R6448" s="1" t="s">
        <v>22</v>
      </c>
    </row>
    <row r="6449" spans="1:18" x14ac:dyDescent="0.3">
      <c r="A6449" s="1" t="s">
        <v>5978</v>
      </c>
      <c r="B6449" s="1" t="s">
        <v>8398</v>
      </c>
      <c r="C6449" s="1" t="s">
        <v>6492</v>
      </c>
      <c r="D6449" s="1">
        <v>100.5</v>
      </c>
      <c r="E6449" s="1" t="s">
        <v>6495</v>
      </c>
      <c r="F6449" s="1">
        <v>2</v>
      </c>
      <c r="G6449" s="1" t="str">
        <f t="shared" si="244"/>
        <v>2/67</v>
      </c>
      <c r="H6449" s="1">
        <v>1500</v>
      </c>
      <c r="I6449" s="1">
        <v>77</v>
      </c>
      <c r="J6449" s="1">
        <v>80</v>
      </c>
      <c r="K6449" s="1" t="s">
        <v>203</v>
      </c>
      <c r="L6449" s="1" t="s">
        <v>204</v>
      </c>
      <c r="M6449" s="1">
        <v>2011</v>
      </c>
      <c r="N6449" s="1">
        <v>49.223466160625897</v>
      </c>
      <c r="O6449" s="1">
        <v>-65.6512397669932</v>
      </c>
      <c r="Q6449" s="1" t="s">
        <v>6494</v>
      </c>
      <c r="R6449" s="1" t="s">
        <v>22</v>
      </c>
    </row>
    <row r="6450" spans="1:18" x14ac:dyDescent="0.3">
      <c r="A6450" s="1" t="s">
        <v>5978</v>
      </c>
      <c r="B6450" s="1" t="s">
        <v>8398</v>
      </c>
      <c r="C6450" s="1" t="s">
        <v>6492</v>
      </c>
      <c r="D6450" s="1">
        <v>100.5</v>
      </c>
      <c r="E6450" s="1" t="s">
        <v>6496</v>
      </c>
      <c r="F6450" s="1">
        <v>3</v>
      </c>
      <c r="G6450" s="1" t="str">
        <f t="shared" si="244"/>
        <v>3/67</v>
      </c>
      <c r="H6450" s="1">
        <v>1500</v>
      </c>
      <c r="I6450" s="1">
        <v>77</v>
      </c>
      <c r="J6450" s="1">
        <v>80</v>
      </c>
      <c r="K6450" s="1" t="s">
        <v>203</v>
      </c>
      <c r="L6450" s="1" t="s">
        <v>204</v>
      </c>
      <c r="M6450" s="1">
        <v>2011</v>
      </c>
      <c r="N6450" s="1">
        <v>49.221501097918697</v>
      </c>
      <c r="O6450" s="1">
        <v>-65.654770037951394</v>
      </c>
      <c r="Q6450" s="1" t="s">
        <v>6494</v>
      </c>
      <c r="R6450" s="1" t="s">
        <v>22</v>
      </c>
    </row>
    <row r="6451" spans="1:18" x14ac:dyDescent="0.3">
      <c r="A6451" s="1" t="s">
        <v>5978</v>
      </c>
      <c r="B6451" s="1" t="s">
        <v>8398</v>
      </c>
      <c r="C6451" s="1" t="s">
        <v>6492</v>
      </c>
      <c r="D6451" s="1">
        <v>100.5</v>
      </c>
      <c r="E6451" s="1" t="s">
        <v>6497</v>
      </c>
      <c r="F6451" s="1">
        <v>4</v>
      </c>
      <c r="G6451" s="1" t="str">
        <f t="shared" si="244"/>
        <v>4/67</v>
      </c>
      <c r="H6451" s="1">
        <v>1500</v>
      </c>
      <c r="I6451" s="1">
        <v>77</v>
      </c>
      <c r="J6451" s="1">
        <v>80</v>
      </c>
      <c r="K6451" s="1" t="s">
        <v>203</v>
      </c>
      <c r="L6451" s="1" t="s">
        <v>204</v>
      </c>
      <c r="M6451" s="1">
        <v>2011</v>
      </c>
      <c r="N6451" s="1">
        <v>49.212996011468</v>
      </c>
      <c r="O6451" s="1">
        <v>-65.655794592487396</v>
      </c>
      <c r="Q6451" s="1" t="s">
        <v>6494</v>
      </c>
      <c r="R6451" s="1" t="s">
        <v>22</v>
      </c>
    </row>
    <row r="6452" spans="1:18" x14ac:dyDescent="0.3">
      <c r="A6452" s="1" t="s">
        <v>5978</v>
      </c>
      <c r="B6452" s="1" t="s">
        <v>8398</v>
      </c>
      <c r="C6452" s="1" t="s">
        <v>6492</v>
      </c>
      <c r="D6452" s="1">
        <v>100.5</v>
      </c>
      <c r="E6452" s="1" t="s">
        <v>6498</v>
      </c>
      <c r="F6452" s="1">
        <v>5</v>
      </c>
      <c r="G6452" s="1" t="str">
        <f t="shared" si="244"/>
        <v>5/67</v>
      </c>
      <c r="H6452" s="1">
        <v>1500</v>
      </c>
      <c r="I6452" s="1">
        <v>77</v>
      </c>
      <c r="J6452" s="1">
        <v>80</v>
      </c>
      <c r="K6452" s="1" t="s">
        <v>203</v>
      </c>
      <c r="L6452" s="1" t="s">
        <v>204</v>
      </c>
      <c r="M6452" s="1">
        <v>2011</v>
      </c>
      <c r="N6452" s="1">
        <v>49.2150903652023</v>
      </c>
      <c r="O6452" s="1">
        <v>-65.652305275327706</v>
      </c>
      <c r="Q6452" s="1" t="s">
        <v>6494</v>
      </c>
      <c r="R6452" s="1" t="s">
        <v>22</v>
      </c>
    </row>
    <row r="6453" spans="1:18" x14ac:dyDescent="0.3">
      <c r="A6453" s="1" t="s">
        <v>5978</v>
      </c>
      <c r="B6453" s="1" t="s">
        <v>8398</v>
      </c>
      <c r="C6453" s="1" t="s">
        <v>6492</v>
      </c>
      <c r="D6453" s="1">
        <v>100.5</v>
      </c>
      <c r="E6453" s="1" t="s">
        <v>6499</v>
      </c>
      <c r="F6453" s="1">
        <v>6</v>
      </c>
      <c r="G6453" s="1" t="str">
        <f t="shared" si="244"/>
        <v>6/67</v>
      </c>
      <c r="H6453" s="1">
        <v>1500</v>
      </c>
      <c r="I6453" s="1">
        <v>77</v>
      </c>
      <c r="J6453" s="1">
        <v>80</v>
      </c>
      <c r="K6453" s="1" t="s">
        <v>203</v>
      </c>
      <c r="L6453" s="1" t="s">
        <v>204</v>
      </c>
      <c r="M6453" s="1">
        <v>2011</v>
      </c>
      <c r="N6453" s="1">
        <v>49.217259752043198</v>
      </c>
      <c r="O6453" s="1">
        <v>-65.649232832624904</v>
      </c>
      <c r="Q6453" s="1" t="s">
        <v>6494</v>
      </c>
      <c r="R6453" s="1" t="s">
        <v>22</v>
      </c>
    </row>
    <row r="6454" spans="1:18" x14ac:dyDescent="0.3">
      <c r="A6454" s="1" t="s">
        <v>5978</v>
      </c>
      <c r="B6454" s="1" t="s">
        <v>8398</v>
      </c>
      <c r="C6454" s="1" t="s">
        <v>6492</v>
      </c>
      <c r="D6454" s="1">
        <v>100.5</v>
      </c>
      <c r="E6454" s="1" t="s">
        <v>6500</v>
      </c>
      <c r="F6454" s="1">
        <v>7</v>
      </c>
      <c r="G6454" s="1" t="str">
        <f t="shared" si="244"/>
        <v>7/67</v>
      </c>
      <c r="H6454" s="1">
        <v>1500</v>
      </c>
      <c r="I6454" s="1">
        <v>77</v>
      </c>
      <c r="J6454" s="1">
        <v>80</v>
      </c>
      <c r="K6454" s="1" t="s">
        <v>203</v>
      </c>
      <c r="L6454" s="1" t="s">
        <v>204</v>
      </c>
      <c r="M6454" s="1">
        <v>2011</v>
      </c>
      <c r="N6454" s="1">
        <v>49.219594888850303</v>
      </c>
      <c r="O6454" s="1">
        <v>-65.646556587972199</v>
      </c>
      <c r="Q6454" s="1" t="s">
        <v>6494</v>
      </c>
      <c r="R6454" s="1" t="s">
        <v>22</v>
      </c>
    </row>
    <row r="6455" spans="1:18" x14ac:dyDescent="0.3">
      <c r="A6455" s="1" t="s">
        <v>5978</v>
      </c>
      <c r="B6455" s="1" t="s">
        <v>8398</v>
      </c>
      <c r="C6455" s="1" t="s">
        <v>6492</v>
      </c>
      <c r="D6455" s="1">
        <v>100.5</v>
      </c>
      <c r="E6455" s="1" t="s">
        <v>6501</v>
      </c>
      <c r="F6455" s="1">
        <v>8</v>
      </c>
      <c r="G6455" s="1" t="str">
        <f t="shared" si="244"/>
        <v>8/67</v>
      </c>
      <c r="H6455" s="1">
        <v>1500</v>
      </c>
      <c r="I6455" s="1">
        <v>77</v>
      </c>
      <c r="J6455" s="1">
        <v>80</v>
      </c>
      <c r="K6455" s="1" t="s">
        <v>203</v>
      </c>
      <c r="L6455" s="1" t="s">
        <v>204</v>
      </c>
      <c r="M6455" s="1">
        <v>2011</v>
      </c>
      <c r="N6455" s="1">
        <v>49.221962961991302</v>
      </c>
      <c r="O6455" s="1">
        <v>-65.644109846426403</v>
      </c>
      <c r="Q6455" s="1" t="s">
        <v>6494</v>
      </c>
      <c r="R6455" s="1" t="s">
        <v>22</v>
      </c>
    </row>
    <row r="6456" spans="1:18" x14ac:dyDescent="0.3">
      <c r="A6456" s="1" t="s">
        <v>5978</v>
      </c>
      <c r="B6456" s="1" t="s">
        <v>8398</v>
      </c>
      <c r="C6456" s="1" t="s">
        <v>6492</v>
      </c>
      <c r="D6456" s="1">
        <v>100.5</v>
      </c>
      <c r="E6456" s="1" t="s">
        <v>6502</v>
      </c>
      <c r="F6456" s="1">
        <v>9</v>
      </c>
      <c r="G6456" s="1" t="str">
        <f t="shared" si="244"/>
        <v>9/67</v>
      </c>
      <c r="H6456" s="1">
        <v>1500</v>
      </c>
      <c r="I6456" s="1">
        <v>77</v>
      </c>
      <c r="J6456" s="1">
        <v>80</v>
      </c>
      <c r="K6456" s="1" t="s">
        <v>203</v>
      </c>
      <c r="L6456" s="1" t="s">
        <v>204</v>
      </c>
      <c r="M6456" s="1">
        <v>2011</v>
      </c>
      <c r="N6456" s="1">
        <v>49.223993935970398</v>
      </c>
      <c r="O6456" s="1">
        <v>-65.640781773711794</v>
      </c>
      <c r="Q6456" s="1" t="s">
        <v>6494</v>
      </c>
      <c r="R6456" s="1" t="s">
        <v>22</v>
      </c>
    </row>
    <row r="6457" spans="1:18" x14ac:dyDescent="0.3">
      <c r="A6457" s="1" t="s">
        <v>5978</v>
      </c>
      <c r="B6457" s="1" t="s">
        <v>8398</v>
      </c>
      <c r="C6457" s="1" t="s">
        <v>6492</v>
      </c>
      <c r="D6457" s="1">
        <v>100.5</v>
      </c>
      <c r="E6457" s="1" t="s">
        <v>6503</v>
      </c>
      <c r="F6457" s="1">
        <v>10</v>
      </c>
      <c r="G6457" s="1" t="str">
        <f t="shared" si="244"/>
        <v>10/67</v>
      </c>
      <c r="H6457" s="1">
        <v>1500</v>
      </c>
      <c r="I6457" s="1">
        <v>77</v>
      </c>
      <c r="J6457" s="1">
        <v>80</v>
      </c>
      <c r="K6457" s="1" t="s">
        <v>203</v>
      </c>
      <c r="L6457" s="1" t="s">
        <v>204</v>
      </c>
      <c r="M6457" s="1">
        <v>2011</v>
      </c>
      <c r="N6457" s="1">
        <v>49.208530385877502</v>
      </c>
      <c r="O6457" s="1">
        <v>-65.652945085243005</v>
      </c>
      <c r="Q6457" s="1" t="s">
        <v>6494</v>
      </c>
      <c r="R6457" s="1" t="s">
        <v>22</v>
      </c>
    </row>
    <row r="6458" spans="1:18" x14ac:dyDescent="0.3">
      <c r="A6458" s="1" t="s">
        <v>5978</v>
      </c>
      <c r="B6458" s="1" t="s">
        <v>8398</v>
      </c>
      <c r="C6458" s="1" t="s">
        <v>6492</v>
      </c>
      <c r="D6458" s="1">
        <v>100.5</v>
      </c>
      <c r="E6458" s="1" t="s">
        <v>6504</v>
      </c>
      <c r="F6458" s="1">
        <v>11</v>
      </c>
      <c r="G6458" s="1" t="str">
        <f t="shared" si="244"/>
        <v>11/67</v>
      </c>
      <c r="H6458" s="1">
        <v>1500</v>
      </c>
      <c r="I6458" s="1">
        <v>77</v>
      </c>
      <c r="J6458" s="1">
        <v>80</v>
      </c>
      <c r="K6458" s="1" t="s">
        <v>203</v>
      </c>
      <c r="L6458" s="1" t="s">
        <v>204</v>
      </c>
      <c r="M6458" s="1">
        <v>2011</v>
      </c>
      <c r="N6458" s="1">
        <v>49.211087299195299</v>
      </c>
      <c r="O6458" s="1">
        <v>-65.640250058612494</v>
      </c>
      <c r="Q6458" s="1" t="s">
        <v>6494</v>
      </c>
      <c r="R6458" s="1" t="s">
        <v>22</v>
      </c>
    </row>
    <row r="6459" spans="1:18" x14ac:dyDescent="0.3">
      <c r="A6459" s="1" t="s">
        <v>5978</v>
      </c>
      <c r="B6459" s="1" t="s">
        <v>8398</v>
      </c>
      <c r="C6459" s="1" t="s">
        <v>6492</v>
      </c>
      <c r="D6459" s="1">
        <v>100.5</v>
      </c>
      <c r="E6459" s="1" t="s">
        <v>6505</v>
      </c>
      <c r="F6459" s="1">
        <v>12</v>
      </c>
      <c r="G6459" s="1" t="str">
        <f t="shared" si="244"/>
        <v>12/67</v>
      </c>
      <c r="H6459" s="1">
        <v>1500</v>
      </c>
      <c r="I6459" s="1">
        <v>77</v>
      </c>
      <c r="J6459" s="1">
        <v>80</v>
      </c>
      <c r="K6459" s="1" t="s">
        <v>203</v>
      </c>
      <c r="L6459" s="1" t="s">
        <v>204</v>
      </c>
      <c r="M6459" s="1">
        <v>2011</v>
      </c>
      <c r="N6459" s="1">
        <v>49.204748989509902</v>
      </c>
      <c r="O6459" s="1">
        <v>-65.635669731583903</v>
      </c>
      <c r="Q6459" s="1" t="s">
        <v>6494</v>
      </c>
      <c r="R6459" s="1" t="s">
        <v>22</v>
      </c>
    </row>
    <row r="6460" spans="1:18" x14ac:dyDescent="0.3">
      <c r="A6460" s="1" t="s">
        <v>5978</v>
      </c>
      <c r="B6460" s="1" t="s">
        <v>8398</v>
      </c>
      <c r="C6460" s="1" t="s">
        <v>6492</v>
      </c>
      <c r="D6460" s="1">
        <v>100.5</v>
      </c>
      <c r="E6460" s="1" t="s">
        <v>6506</v>
      </c>
      <c r="F6460" s="1">
        <v>13</v>
      </c>
      <c r="G6460" s="1" t="str">
        <f t="shared" si="244"/>
        <v>13/67</v>
      </c>
      <c r="H6460" s="1">
        <v>1500</v>
      </c>
      <c r="I6460" s="1">
        <v>77</v>
      </c>
      <c r="J6460" s="1">
        <v>80</v>
      </c>
      <c r="K6460" s="1" t="s">
        <v>203</v>
      </c>
      <c r="L6460" s="1" t="s">
        <v>204</v>
      </c>
      <c r="M6460" s="1">
        <v>2011</v>
      </c>
      <c r="N6460" s="1">
        <v>49.204475104901299</v>
      </c>
      <c r="O6460" s="1">
        <v>-65.644730376941695</v>
      </c>
      <c r="Q6460" s="1" t="s">
        <v>6494</v>
      </c>
      <c r="R6460" s="1" t="s">
        <v>22</v>
      </c>
    </row>
    <row r="6461" spans="1:18" x14ac:dyDescent="0.3">
      <c r="A6461" s="1" t="s">
        <v>5978</v>
      </c>
      <c r="B6461" s="1" t="s">
        <v>8398</v>
      </c>
      <c r="C6461" s="1" t="s">
        <v>6492</v>
      </c>
      <c r="D6461" s="1">
        <v>100.5</v>
      </c>
      <c r="E6461" s="1" t="s">
        <v>6507</v>
      </c>
      <c r="F6461" s="1">
        <v>14</v>
      </c>
      <c r="G6461" s="1" t="str">
        <f t="shared" si="244"/>
        <v>14/67</v>
      </c>
      <c r="H6461" s="1">
        <v>1500</v>
      </c>
      <c r="I6461" s="1">
        <v>77</v>
      </c>
      <c r="J6461" s="1">
        <v>80</v>
      </c>
      <c r="K6461" s="1" t="s">
        <v>203</v>
      </c>
      <c r="L6461" s="1" t="s">
        <v>204</v>
      </c>
      <c r="M6461" s="1">
        <v>2011</v>
      </c>
      <c r="N6461" s="1">
        <v>49.202911450959803</v>
      </c>
      <c r="O6461" s="1">
        <v>-65.649109661487401</v>
      </c>
      <c r="Q6461" s="1" t="s">
        <v>6494</v>
      </c>
      <c r="R6461" s="1" t="s">
        <v>22</v>
      </c>
    </row>
    <row r="6462" spans="1:18" x14ac:dyDescent="0.3">
      <c r="A6462" s="1" t="s">
        <v>5978</v>
      </c>
      <c r="B6462" s="1" t="s">
        <v>8398</v>
      </c>
      <c r="C6462" s="1" t="s">
        <v>6492</v>
      </c>
      <c r="D6462" s="1">
        <v>100.5</v>
      </c>
      <c r="E6462" s="1" t="s">
        <v>6508</v>
      </c>
      <c r="F6462" s="1">
        <v>15</v>
      </c>
      <c r="G6462" s="1" t="str">
        <f t="shared" si="244"/>
        <v>15/67</v>
      </c>
      <c r="H6462" s="1">
        <v>1500</v>
      </c>
      <c r="I6462" s="1">
        <v>77</v>
      </c>
      <c r="J6462" s="1">
        <v>80</v>
      </c>
      <c r="K6462" s="1" t="s">
        <v>203</v>
      </c>
      <c r="L6462" s="1" t="s">
        <v>204</v>
      </c>
      <c r="M6462" s="1">
        <v>2011</v>
      </c>
      <c r="N6462" s="1">
        <v>49.1998867521447</v>
      </c>
      <c r="O6462" s="1">
        <v>-65.646671492947107</v>
      </c>
      <c r="Q6462" s="1" t="s">
        <v>6494</v>
      </c>
      <c r="R6462" s="1" t="s">
        <v>22</v>
      </c>
    </row>
    <row r="6463" spans="1:18" x14ac:dyDescent="0.3">
      <c r="A6463" s="1" t="s">
        <v>5978</v>
      </c>
      <c r="B6463" s="1" t="s">
        <v>8398</v>
      </c>
      <c r="C6463" s="1" t="s">
        <v>6492</v>
      </c>
      <c r="D6463" s="1">
        <v>100.5</v>
      </c>
      <c r="E6463" s="1" t="s">
        <v>6509</v>
      </c>
      <c r="F6463" s="1">
        <v>16</v>
      </c>
      <c r="G6463" s="1" t="str">
        <f t="shared" si="244"/>
        <v>16/67</v>
      </c>
      <c r="H6463" s="1">
        <v>1500</v>
      </c>
      <c r="I6463" s="1">
        <v>77</v>
      </c>
      <c r="J6463" s="1">
        <v>80</v>
      </c>
      <c r="K6463" s="1" t="s">
        <v>203</v>
      </c>
      <c r="L6463" s="1" t="s">
        <v>204</v>
      </c>
      <c r="M6463" s="1">
        <v>2011</v>
      </c>
      <c r="N6463" s="1">
        <v>49.206536472471598</v>
      </c>
      <c r="O6463" s="1">
        <v>-65.630863739103802</v>
      </c>
      <c r="Q6463" s="1" t="s">
        <v>6494</v>
      </c>
      <c r="R6463" s="1" t="s">
        <v>22</v>
      </c>
    </row>
    <row r="6464" spans="1:18" x14ac:dyDescent="0.3">
      <c r="A6464" s="1" t="s">
        <v>5978</v>
      </c>
      <c r="B6464" s="1" t="s">
        <v>8398</v>
      </c>
      <c r="C6464" s="1" t="s">
        <v>6492</v>
      </c>
      <c r="D6464" s="1">
        <v>100.5</v>
      </c>
      <c r="E6464" s="1" t="s">
        <v>6510</v>
      </c>
      <c r="F6464" s="1">
        <v>17</v>
      </c>
      <c r="G6464" s="1" t="str">
        <f t="shared" si="244"/>
        <v>17/67</v>
      </c>
      <c r="H6464" s="1">
        <v>1500</v>
      </c>
      <c r="I6464" s="1">
        <v>77</v>
      </c>
      <c r="J6464" s="1">
        <v>80</v>
      </c>
      <c r="K6464" s="1" t="s">
        <v>203</v>
      </c>
      <c r="L6464" s="1" t="s">
        <v>204</v>
      </c>
      <c r="M6464" s="1">
        <v>2011</v>
      </c>
      <c r="N6464" s="1">
        <v>49.208608417656102</v>
      </c>
      <c r="O6464" s="1">
        <v>-65.628211845646106</v>
      </c>
      <c r="Q6464" s="1" t="s">
        <v>6494</v>
      </c>
      <c r="R6464" s="1" t="s">
        <v>22</v>
      </c>
    </row>
    <row r="6465" spans="1:18" x14ac:dyDescent="0.3">
      <c r="A6465" s="1" t="s">
        <v>5978</v>
      </c>
      <c r="B6465" s="1" t="s">
        <v>8398</v>
      </c>
      <c r="C6465" s="1" t="s">
        <v>6492</v>
      </c>
      <c r="D6465" s="1">
        <v>100.5</v>
      </c>
      <c r="E6465" s="1" t="s">
        <v>6511</v>
      </c>
      <c r="F6465" s="1">
        <v>18</v>
      </c>
      <c r="G6465" s="1" t="str">
        <f t="shared" si="244"/>
        <v>18/67</v>
      </c>
      <c r="H6465" s="1">
        <v>1500</v>
      </c>
      <c r="I6465" s="1">
        <v>77</v>
      </c>
      <c r="J6465" s="1">
        <v>80</v>
      </c>
      <c r="K6465" s="1" t="s">
        <v>203</v>
      </c>
      <c r="L6465" s="1" t="s">
        <v>204</v>
      </c>
      <c r="M6465" s="1">
        <v>2011</v>
      </c>
      <c r="N6465" s="1">
        <v>49.211035520294899</v>
      </c>
      <c r="O6465" s="1">
        <v>-65.625085146060101</v>
      </c>
      <c r="Q6465" s="1" t="s">
        <v>6494</v>
      </c>
      <c r="R6465" s="1" t="s">
        <v>22</v>
      </c>
    </row>
    <row r="6466" spans="1:18" x14ac:dyDescent="0.3">
      <c r="A6466" s="1" t="s">
        <v>5978</v>
      </c>
      <c r="B6466" s="1" t="s">
        <v>8398</v>
      </c>
      <c r="C6466" s="1" t="s">
        <v>6492</v>
      </c>
      <c r="D6466" s="1">
        <v>100.5</v>
      </c>
      <c r="E6466" s="1" t="s">
        <v>6512</v>
      </c>
      <c r="F6466" s="1">
        <v>19</v>
      </c>
      <c r="G6466" s="1" t="str">
        <f t="shared" si="244"/>
        <v>19/67</v>
      </c>
      <c r="H6466" s="1">
        <v>1500</v>
      </c>
      <c r="I6466" s="1">
        <v>77</v>
      </c>
      <c r="J6466" s="1">
        <v>80</v>
      </c>
      <c r="K6466" s="1" t="s">
        <v>203</v>
      </c>
      <c r="L6466" s="1" t="s">
        <v>204</v>
      </c>
      <c r="M6466" s="1">
        <v>2011</v>
      </c>
      <c r="N6466" s="1">
        <v>49.210048923795199</v>
      </c>
      <c r="O6466" s="1">
        <v>-65.617142029003503</v>
      </c>
      <c r="Q6466" s="1" t="s">
        <v>6494</v>
      </c>
      <c r="R6466" s="1" t="s">
        <v>22</v>
      </c>
    </row>
    <row r="6467" spans="1:18" x14ac:dyDescent="0.3">
      <c r="A6467" s="1" t="s">
        <v>5978</v>
      </c>
      <c r="B6467" s="1" t="s">
        <v>8398</v>
      </c>
      <c r="C6467" s="1" t="s">
        <v>6492</v>
      </c>
      <c r="D6467" s="1">
        <v>100.5</v>
      </c>
      <c r="E6467" s="1" t="s">
        <v>6513</v>
      </c>
      <c r="F6467" s="1">
        <v>20</v>
      </c>
      <c r="G6467" s="1" t="str">
        <f t="shared" si="244"/>
        <v>20/67</v>
      </c>
      <c r="H6467" s="1">
        <v>1500</v>
      </c>
      <c r="I6467" s="1">
        <v>77</v>
      </c>
      <c r="J6467" s="1">
        <v>80</v>
      </c>
      <c r="K6467" s="1" t="s">
        <v>203</v>
      </c>
      <c r="L6467" s="1" t="s">
        <v>204</v>
      </c>
      <c r="M6467" s="1">
        <v>2011</v>
      </c>
      <c r="N6467" s="1">
        <v>49.208135723714499</v>
      </c>
      <c r="O6467" s="1">
        <v>-65.621695005839499</v>
      </c>
      <c r="Q6467" s="1" t="s">
        <v>6494</v>
      </c>
      <c r="R6467" s="1" t="s">
        <v>22</v>
      </c>
    </row>
    <row r="6468" spans="1:18" x14ac:dyDescent="0.3">
      <c r="A6468" s="1" t="s">
        <v>5978</v>
      </c>
      <c r="B6468" s="1" t="s">
        <v>8398</v>
      </c>
      <c r="C6468" s="1" t="s">
        <v>6492</v>
      </c>
      <c r="D6468" s="1">
        <v>100.5</v>
      </c>
      <c r="E6468" s="1" t="s">
        <v>6514</v>
      </c>
      <c r="F6468" s="1">
        <v>21</v>
      </c>
      <c r="G6468" s="1" t="str">
        <f t="shared" si="244"/>
        <v>21/67</v>
      </c>
      <c r="H6468" s="1">
        <v>1500</v>
      </c>
      <c r="I6468" s="1">
        <v>77</v>
      </c>
      <c r="J6468" s="1">
        <v>80</v>
      </c>
      <c r="K6468" s="1" t="s">
        <v>203</v>
      </c>
      <c r="L6468" s="1" t="s">
        <v>204</v>
      </c>
      <c r="M6468" s="1">
        <v>2011</v>
      </c>
      <c r="N6468" s="1">
        <v>49.2063521163033</v>
      </c>
      <c r="O6468" s="1">
        <v>-65.610038458388004</v>
      </c>
      <c r="Q6468" s="1" t="s">
        <v>6494</v>
      </c>
      <c r="R6468" s="1" t="s">
        <v>22</v>
      </c>
    </row>
    <row r="6469" spans="1:18" x14ac:dyDescent="0.3">
      <c r="A6469" s="1" t="s">
        <v>5978</v>
      </c>
      <c r="B6469" s="1" t="s">
        <v>8398</v>
      </c>
      <c r="C6469" s="1" t="s">
        <v>6492</v>
      </c>
      <c r="D6469" s="1">
        <v>100.5</v>
      </c>
      <c r="E6469" s="1" t="s">
        <v>6515</v>
      </c>
      <c r="F6469" s="1">
        <v>22</v>
      </c>
      <c r="G6469" s="1" t="str">
        <f t="shared" si="244"/>
        <v>22/67</v>
      </c>
      <c r="H6469" s="1">
        <v>1500</v>
      </c>
      <c r="I6469" s="1">
        <v>77</v>
      </c>
      <c r="J6469" s="1">
        <v>80</v>
      </c>
      <c r="K6469" s="1" t="s">
        <v>203</v>
      </c>
      <c r="L6469" s="1" t="s">
        <v>204</v>
      </c>
      <c r="M6469" s="1">
        <v>2011</v>
      </c>
      <c r="N6469" s="1">
        <v>49.202586052463801</v>
      </c>
      <c r="O6469" s="1">
        <v>-65.610028866579498</v>
      </c>
      <c r="Q6469" s="1" t="s">
        <v>6494</v>
      </c>
      <c r="R6469" s="1" t="s">
        <v>22</v>
      </c>
    </row>
    <row r="6470" spans="1:18" x14ac:dyDescent="0.3">
      <c r="A6470" s="1" t="s">
        <v>5978</v>
      </c>
      <c r="B6470" s="1" t="s">
        <v>8398</v>
      </c>
      <c r="C6470" s="1" t="s">
        <v>6492</v>
      </c>
      <c r="D6470" s="1">
        <v>100.5</v>
      </c>
      <c r="E6470" s="1" t="s">
        <v>6516</v>
      </c>
      <c r="F6470" s="1">
        <v>23</v>
      </c>
      <c r="G6470" s="1" t="str">
        <f t="shared" si="244"/>
        <v>23/67</v>
      </c>
      <c r="H6470" s="1">
        <v>1500</v>
      </c>
      <c r="I6470" s="1">
        <v>77</v>
      </c>
      <c r="J6470" s="1">
        <v>80</v>
      </c>
      <c r="K6470" s="1" t="s">
        <v>203</v>
      </c>
      <c r="L6470" s="1" t="s">
        <v>204</v>
      </c>
      <c r="M6470" s="1">
        <v>2011</v>
      </c>
      <c r="N6470" s="1">
        <v>49.201776623028799</v>
      </c>
      <c r="O6470" s="1">
        <v>-65.602239195551505</v>
      </c>
      <c r="Q6470" s="1" t="s">
        <v>6494</v>
      </c>
      <c r="R6470" s="1" t="s">
        <v>22</v>
      </c>
    </row>
    <row r="6471" spans="1:18" x14ac:dyDescent="0.3">
      <c r="A6471" s="1" t="s">
        <v>5978</v>
      </c>
      <c r="B6471" s="1" t="s">
        <v>8398</v>
      </c>
      <c r="C6471" s="1" t="s">
        <v>6492</v>
      </c>
      <c r="D6471" s="1">
        <v>100.5</v>
      </c>
      <c r="E6471" s="1" t="s">
        <v>6517</v>
      </c>
      <c r="F6471" s="1">
        <v>24</v>
      </c>
      <c r="G6471" s="1" t="str">
        <f t="shared" si="244"/>
        <v>24/67</v>
      </c>
      <c r="H6471" s="1">
        <v>1500</v>
      </c>
      <c r="I6471" s="1">
        <v>77</v>
      </c>
      <c r="J6471" s="1">
        <v>80</v>
      </c>
      <c r="K6471" s="1" t="s">
        <v>203</v>
      </c>
      <c r="L6471" s="1" t="s">
        <v>204</v>
      </c>
      <c r="M6471" s="1">
        <v>2011</v>
      </c>
      <c r="N6471" s="1">
        <v>49.197994640283802</v>
      </c>
      <c r="O6471" s="1">
        <v>-65.606284713066401</v>
      </c>
      <c r="Q6471" s="1" t="s">
        <v>6494</v>
      </c>
      <c r="R6471" s="1" t="s">
        <v>22</v>
      </c>
    </row>
    <row r="6472" spans="1:18" x14ac:dyDescent="0.3">
      <c r="A6472" s="1" t="s">
        <v>5978</v>
      </c>
      <c r="B6472" s="1" t="s">
        <v>8398</v>
      </c>
      <c r="C6472" s="1" t="s">
        <v>6492</v>
      </c>
      <c r="D6472" s="1">
        <v>100.5</v>
      </c>
      <c r="E6472" s="1" t="s">
        <v>6518</v>
      </c>
      <c r="F6472" s="1">
        <v>25</v>
      </c>
      <c r="G6472" s="1" t="str">
        <f t="shared" si="244"/>
        <v>25/67</v>
      </c>
      <c r="H6472" s="1">
        <v>1500</v>
      </c>
      <c r="I6472" s="1">
        <v>77</v>
      </c>
      <c r="J6472" s="1">
        <v>80</v>
      </c>
      <c r="K6472" s="1" t="s">
        <v>203</v>
      </c>
      <c r="L6472" s="1" t="s">
        <v>204</v>
      </c>
      <c r="M6472" s="1">
        <v>2011</v>
      </c>
      <c r="N6472" s="1">
        <v>49.1939962651972</v>
      </c>
      <c r="O6472" s="1">
        <v>-65.605719185577698</v>
      </c>
      <c r="Q6472" s="1" t="s">
        <v>6494</v>
      </c>
      <c r="R6472" s="1" t="s">
        <v>22</v>
      </c>
    </row>
    <row r="6473" spans="1:18" x14ac:dyDescent="0.3">
      <c r="A6473" s="1" t="s">
        <v>5978</v>
      </c>
      <c r="B6473" s="1" t="s">
        <v>8398</v>
      </c>
      <c r="C6473" s="1" t="s">
        <v>6492</v>
      </c>
      <c r="D6473" s="1">
        <v>100.5</v>
      </c>
      <c r="E6473" s="1" t="s">
        <v>6519</v>
      </c>
      <c r="F6473" s="1">
        <v>26</v>
      </c>
      <c r="G6473" s="1" t="str">
        <f t="shared" si="244"/>
        <v>26/67</v>
      </c>
      <c r="H6473" s="1">
        <v>1500</v>
      </c>
      <c r="I6473" s="1">
        <v>77</v>
      </c>
      <c r="J6473" s="1">
        <v>80</v>
      </c>
      <c r="K6473" s="1" t="s">
        <v>203</v>
      </c>
      <c r="L6473" s="1" t="s">
        <v>204</v>
      </c>
      <c r="M6473" s="1">
        <v>2011</v>
      </c>
      <c r="N6473" s="1">
        <v>49.196134895016797</v>
      </c>
      <c r="O6473" s="1">
        <v>-65.612987462967297</v>
      </c>
      <c r="Q6473" s="1" t="s">
        <v>6494</v>
      </c>
      <c r="R6473" s="1" t="s">
        <v>22</v>
      </c>
    </row>
    <row r="6474" spans="1:18" x14ac:dyDescent="0.3">
      <c r="A6474" s="1" t="s">
        <v>5978</v>
      </c>
      <c r="B6474" s="1" t="s">
        <v>8398</v>
      </c>
      <c r="C6474" s="1" t="s">
        <v>6492</v>
      </c>
      <c r="D6474" s="1">
        <v>100.5</v>
      </c>
      <c r="E6474" s="1" t="s">
        <v>6520</v>
      </c>
      <c r="F6474" s="1">
        <v>27</v>
      </c>
      <c r="G6474" s="1" t="str">
        <f t="shared" si="244"/>
        <v>27/67</v>
      </c>
      <c r="H6474" s="1">
        <v>1500</v>
      </c>
      <c r="I6474" s="1">
        <v>77</v>
      </c>
      <c r="J6474" s="1">
        <v>80</v>
      </c>
      <c r="K6474" s="1" t="s">
        <v>203</v>
      </c>
      <c r="L6474" s="1" t="s">
        <v>204</v>
      </c>
      <c r="M6474" s="1">
        <v>2011</v>
      </c>
      <c r="N6474" s="1">
        <v>49.198827975316902</v>
      </c>
      <c r="O6474" s="1">
        <v>-65.618194493883394</v>
      </c>
      <c r="Q6474" s="1" t="s">
        <v>6494</v>
      </c>
      <c r="R6474" s="1" t="s">
        <v>22</v>
      </c>
    </row>
    <row r="6475" spans="1:18" x14ac:dyDescent="0.3">
      <c r="A6475" s="1" t="s">
        <v>5978</v>
      </c>
      <c r="B6475" s="1" t="s">
        <v>8398</v>
      </c>
      <c r="C6475" s="1" t="s">
        <v>6492</v>
      </c>
      <c r="D6475" s="1">
        <v>100.5</v>
      </c>
      <c r="E6475" s="1" t="s">
        <v>6521</v>
      </c>
      <c r="F6475" s="1">
        <v>28</v>
      </c>
      <c r="G6475" s="1" t="str">
        <f t="shared" si="244"/>
        <v>28/67</v>
      </c>
      <c r="H6475" s="1">
        <v>1500</v>
      </c>
      <c r="I6475" s="1">
        <v>77</v>
      </c>
      <c r="J6475" s="1">
        <v>80</v>
      </c>
      <c r="K6475" s="1" t="s">
        <v>203</v>
      </c>
      <c r="L6475" s="1" t="s">
        <v>204</v>
      </c>
      <c r="M6475" s="1">
        <v>2011</v>
      </c>
      <c r="N6475" s="1">
        <v>49.201276311628703</v>
      </c>
      <c r="O6475" s="1">
        <v>-65.615908581597196</v>
      </c>
      <c r="Q6475" s="1" t="s">
        <v>6494</v>
      </c>
      <c r="R6475" s="1" t="s">
        <v>22</v>
      </c>
    </row>
    <row r="6476" spans="1:18" x14ac:dyDescent="0.3">
      <c r="A6476" s="1" t="s">
        <v>5978</v>
      </c>
      <c r="B6476" s="1" t="s">
        <v>8398</v>
      </c>
      <c r="C6476" s="1" t="s">
        <v>6492</v>
      </c>
      <c r="D6476" s="1">
        <v>100.5</v>
      </c>
      <c r="E6476" s="1" t="s">
        <v>6522</v>
      </c>
      <c r="F6476" s="1">
        <v>29</v>
      </c>
      <c r="G6476" s="1" t="str">
        <f t="shared" si="244"/>
        <v>29/67</v>
      </c>
      <c r="H6476" s="1">
        <v>1500</v>
      </c>
      <c r="I6476" s="1">
        <v>77</v>
      </c>
      <c r="J6476" s="1">
        <v>80</v>
      </c>
      <c r="K6476" s="1" t="s">
        <v>203</v>
      </c>
      <c r="L6476" s="1" t="s">
        <v>204</v>
      </c>
      <c r="M6476" s="1">
        <v>2011</v>
      </c>
      <c r="N6476" s="1">
        <v>49.1981880782321</v>
      </c>
      <c r="O6476" s="1">
        <v>-65.627269432308694</v>
      </c>
      <c r="Q6476" s="1" t="s">
        <v>6494</v>
      </c>
      <c r="R6476" s="1" t="s">
        <v>22</v>
      </c>
    </row>
    <row r="6477" spans="1:18" x14ac:dyDescent="0.3">
      <c r="A6477" s="1" t="s">
        <v>5978</v>
      </c>
      <c r="B6477" s="1" t="s">
        <v>8398</v>
      </c>
      <c r="C6477" s="1" t="s">
        <v>6492</v>
      </c>
      <c r="D6477" s="1">
        <v>100.5</v>
      </c>
      <c r="E6477" s="1" t="s">
        <v>6523</v>
      </c>
      <c r="F6477" s="1">
        <v>30</v>
      </c>
      <c r="G6477" s="1" t="str">
        <f t="shared" si="244"/>
        <v>30/67</v>
      </c>
      <c r="H6477" s="1">
        <v>1500</v>
      </c>
      <c r="I6477" s="1">
        <v>77</v>
      </c>
      <c r="J6477" s="1">
        <v>80</v>
      </c>
      <c r="K6477" s="1" t="s">
        <v>203</v>
      </c>
      <c r="L6477" s="1" t="s">
        <v>204</v>
      </c>
      <c r="M6477" s="1">
        <v>2011</v>
      </c>
      <c r="N6477" s="1">
        <v>49.188508713020497</v>
      </c>
      <c r="O6477" s="1">
        <v>-65.644306071844099</v>
      </c>
      <c r="Q6477" s="1" t="s">
        <v>6494</v>
      </c>
      <c r="R6477" s="1" t="s">
        <v>22</v>
      </c>
    </row>
    <row r="6478" spans="1:18" x14ac:dyDescent="0.3">
      <c r="A6478" s="1" t="s">
        <v>5978</v>
      </c>
      <c r="B6478" s="1" t="s">
        <v>8398</v>
      </c>
      <c r="C6478" s="1" t="s">
        <v>6492</v>
      </c>
      <c r="D6478" s="1">
        <v>100.5</v>
      </c>
      <c r="E6478" s="1" t="s">
        <v>6524</v>
      </c>
      <c r="F6478" s="1">
        <v>31</v>
      </c>
      <c r="G6478" s="1" t="str">
        <f t="shared" si="244"/>
        <v>31/67</v>
      </c>
      <c r="H6478" s="1">
        <v>1500</v>
      </c>
      <c r="I6478" s="1">
        <v>77</v>
      </c>
      <c r="J6478" s="1">
        <v>80</v>
      </c>
      <c r="K6478" s="1" t="s">
        <v>203</v>
      </c>
      <c r="L6478" s="1" t="s">
        <v>204</v>
      </c>
      <c r="M6478" s="1">
        <v>2011</v>
      </c>
      <c r="N6478" s="1">
        <v>49.187217404279998</v>
      </c>
      <c r="O6478" s="1">
        <v>-65.6495860248329</v>
      </c>
      <c r="Q6478" s="1" t="s">
        <v>6494</v>
      </c>
      <c r="R6478" s="1" t="s">
        <v>22</v>
      </c>
    </row>
    <row r="6479" spans="1:18" x14ac:dyDescent="0.3">
      <c r="A6479" s="1" t="s">
        <v>5978</v>
      </c>
      <c r="B6479" s="1" t="s">
        <v>8398</v>
      </c>
      <c r="C6479" s="1" t="s">
        <v>6492</v>
      </c>
      <c r="D6479" s="1">
        <v>100.5</v>
      </c>
      <c r="E6479" s="1" t="s">
        <v>6525</v>
      </c>
      <c r="F6479" s="1">
        <v>32</v>
      </c>
      <c r="G6479" s="1" t="str">
        <f t="shared" si="244"/>
        <v>32/67</v>
      </c>
      <c r="H6479" s="1">
        <v>1500</v>
      </c>
      <c r="I6479" s="1">
        <v>77</v>
      </c>
      <c r="J6479" s="1">
        <v>80</v>
      </c>
      <c r="K6479" s="1" t="s">
        <v>203</v>
      </c>
      <c r="L6479" s="1" t="s">
        <v>204</v>
      </c>
      <c r="M6479" s="1">
        <v>2011</v>
      </c>
      <c r="N6479" s="1">
        <v>49.1856804497205</v>
      </c>
      <c r="O6479" s="1">
        <v>-65.653413490750395</v>
      </c>
      <c r="Q6479" s="1" t="s">
        <v>6494</v>
      </c>
      <c r="R6479" s="1" t="s">
        <v>22</v>
      </c>
    </row>
    <row r="6480" spans="1:18" x14ac:dyDescent="0.3">
      <c r="A6480" s="1" t="s">
        <v>5978</v>
      </c>
      <c r="B6480" s="1" t="s">
        <v>8398</v>
      </c>
      <c r="C6480" s="1" t="s">
        <v>6492</v>
      </c>
      <c r="D6480" s="1">
        <v>100.5</v>
      </c>
      <c r="E6480" s="1" t="s">
        <v>6526</v>
      </c>
      <c r="F6480" s="1">
        <v>33</v>
      </c>
      <c r="G6480" s="1" t="str">
        <f t="shared" ref="G6480:G6511" si="245">F6480&amp;"/"&amp;67</f>
        <v>33/67</v>
      </c>
      <c r="H6480" s="1">
        <v>1500</v>
      </c>
      <c r="I6480" s="1">
        <v>77</v>
      </c>
      <c r="J6480" s="1">
        <v>80</v>
      </c>
      <c r="K6480" s="1" t="s">
        <v>203</v>
      </c>
      <c r="L6480" s="1" t="s">
        <v>204</v>
      </c>
      <c r="M6480" s="1">
        <v>2011</v>
      </c>
      <c r="N6480" s="1">
        <v>49.183249610106003</v>
      </c>
      <c r="O6480" s="1">
        <v>-65.644483817221996</v>
      </c>
      <c r="Q6480" s="1" t="s">
        <v>6494</v>
      </c>
      <c r="R6480" s="1" t="s">
        <v>22</v>
      </c>
    </row>
    <row r="6481" spans="1:18" x14ac:dyDescent="0.3">
      <c r="A6481" s="1" t="s">
        <v>5978</v>
      </c>
      <c r="B6481" s="1" t="s">
        <v>8398</v>
      </c>
      <c r="C6481" s="1" t="s">
        <v>6492</v>
      </c>
      <c r="D6481" s="1">
        <v>100.5</v>
      </c>
      <c r="E6481" s="1" t="s">
        <v>6527</v>
      </c>
      <c r="F6481" s="1">
        <v>34</v>
      </c>
      <c r="G6481" s="1" t="str">
        <f t="shared" si="245"/>
        <v>34/67</v>
      </c>
      <c r="H6481" s="1">
        <v>1500</v>
      </c>
      <c r="I6481" s="1">
        <v>77</v>
      </c>
      <c r="J6481" s="1">
        <v>80</v>
      </c>
      <c r="K6481" s="1" t="s">
        <v>203</v>
      </c>
      <c r="L6481" s="1" t="s">
        <v>204</v>
      </c>
      <c r="M6481" s="1">
        <v>2011</v>
      </c>
      <c r="N6481" s="1">
        <v>49.181219412413697</v>
      </c>
      <c r="O6481" s="1">
        <v>-65.654864853382506</v>
      </c>
      <c r="Q6481" s="1" t="s">
        <v>6494</v>
      </c>
      <c r="R6481" s="1" t="s">
        <v>22</v>
      </c>
    </row>
    <row r="6482" spans="1:18" x14ac:dyDescent="0.3">
      <c r="A6482" s="1" t="s">
        <v>5978</v>
      </c>
      <c r="B6482" s="1" t="s">
        <v>8398</v>
      </c>
      <c r="C6482" s="1" t="s">
        <v>6492</v>
      </c>
      <c r="D6482" s="1">
        <v>100.5</v>
      </c>
      <c r="E6482" s="1" t="s">
        <v>6528</v>
      </c>
      <c r="F6482" s="1">
        <v>35</v>
      </c>
      <c r="G6482" s="1" t="str">
        <f t="shared" si="245"/>
        <v>35/67</v>
      </c>
      <c r="H6482" s="1">
        <v>1500</v>
      </c>
      <c r="I6482" s="1">
        <v>77</v>
      </c>
      <c r="J6482" s="1">
        <v>80</v>
      </c>
      <c r="K6482" s="1" t="s">
        <v>203</v>
      </c>
      <c r="L6482" s="1" t="s">
        <v>204</v>
      </c>
      <c r="M6482" s="1">
        <v>2011</v>
      </c>
      <c r="N6482" s="1">
        <v>49.176037584452203</v>
      </c>
      <c r="O6482" s="1">
        <v>-65.653124489390095</v>
      </c>
      <c r="Q6482" s="1" t="s">
        <v>6494</v>
      </c>
      <c r="R6482" s="1" t="s">
        <v>22</v>
      </c>
    </row>
    <row r="6483" spans="1:18" x14ac:dyDescent="0.3">
      <c r="A6483" s="1" t="s">
        <v>5978</v>
      </c>
      <c r="B6483" s="1" t="s">
        <v>8398</v>
      </c>
      <c r="C6483" s="1" t="s">
        <v>6492</v>
      </c>
      <c r="D6483" s="1">
        <v>100.5</v>
      </c>
      <c r="E6483" s="1" t="s">
        <v>6529</v>
      </c>
      <c r="F6483" s="1">
        <v>36</v>
      </c>
      <c r="G6483" s="1" t="str">
        <f t="shared" si="245"/>
        <v>36/67</v>
      </c>
      <c r="H6483" s="1">
        <v>1500</v>
      </c>
      <c r="I6483" s="1">
        <v>77</v>
      </c>
      <c r="J6483" s="1">
        <v>80</v>
      </c>
      <c r="K6483" s="1" t="s">
        <v>203</v>
      </c>
      <c r="L6483" s="1" t="s">
        <v>204</v>
      </c>
      <c r="M6483" s="1">
        <v>2011</v>
      </c>
      <c r="N6483" s="1">
        <v>49.1789804086117</v>
      </c>
      <c r="O6483" s="1">
        <v>-65.626931274841297</v>
      </c>
      <c r="Q6483" s="1" t="s">
        <v>6494</v>
      </c>
      <c r="R6483" s="1" t="s">
        <v>22</v>
      </c>
    </row>
    <row r="6484" spans="1:18" x14ac:dyDescent="0.3">
      <c r="A6484" s="1" t="s">
        <v>5978</v>
      </c>
      <c r="B6484" s="1" t="s">
        <v>8398</v>
      </c>
      <c r="C6484" s="1" t="s">
        <v>6492</v>
      </c>
      <c r="D6484" s="1">
        <v>100.5</v>
      </c>
      <c r="E6484" s="1" t="s">
        <v>6530</v>
      </c>
      <c r="F6484" s="1">
        <v>37</v>
      </c>
      <c r="G6484" s="1" t="str">
        <f t="shared" si="245"/>
        <v>37/67</v>
      </c>
      <c r="H6484" s="1">
        <v>1500</v>
      </c>
      <c r="I6484" s="1">
        <v>77</v>
      </c>
      <c r="J6484" s="1">
        <v>80</v>
      </c>
      <c r="K6484" s="1" t="s">
        <v>203</v>
      </c>
      <c r="L6484" s="1" t="s">
        <v>204</v>
      </c>
      <c r="M6484" s="1">
        <v>2011</v>
      </c>
      <c r="N6484" s="1">
        <v>49.177938914994002</v>
      </c>
      <c r="O6484" s="1">
        <v>-65.6394750838043</v>
      </c>
      <c r="Q6484" s="1" t="s">
        <v>6494</v>
      </c>
      <c r="R6484" s="1" t="s">
        <v>22</v>
      </c>
    </row>
    <row r="6485" spans="1:18" x14ac:dyDescent="0.3">
      <c r="A6485" s="1" t="s">
        <v>5978</v>
      </c>
      <c r="B6485" s="1" t="s">
        <v>8398</v>
      </c>
      <c r="C6485" s="1" t="s">
        <v>6492</v>
      </c>
      <c r="D6485" s="1">
        <v>100.5</v>
      </c>
      <c r="E6485" s="1" t="s">
        <v>6531</v>
      </c>
      <c r="F6485" s="1">
        <v>38</v>
      </c>
      <c r="G6485" s="1" t="str">
        <f t="shared" si="245"/>
        <v>38/67</v>
      </c>
      <c r="H6485" s="1">
        <v>1500</v>
      </c>
      <c r="I6485" s="1">
        <v>77</v>
      </c>
      <c r="J6485" s="1">
        <v>80</v>
      </c>
      <c r="K6485" s="1" t="s">
        <v>203</v>
      </c>
      <c r="L6485" s="1" t="s">
        <v>204</v>
      </c>
      <c r="M6485" s="1">
        <v>2011</v>
      </c>
      <c r="N6485" s="1">
        <v>49.175080640847</v>
      </c>
      <c r="O6485" s="1">
        <v>-65.637366007749804</v>
      </c>
      <c r="Q6485" s="1" t="s">
        <v>6494</v>
      </c>
      <c r="R6485" s="1" t="s">
        <v>22</v>
      </c>
    </row>
    <row r="6486" spans="1:18" x14ac:dyDescent="0.3">
      <c r="A6486" s="1" t="s">
        <v>5978</v>
      </c>
      <c r="B6486" s="1" t="s">
        <v>8398</v>
      </c>
      <c r="C6486" s="1" t="s">
        <v>6492</v>
      </c>
      <c r="D6486" s="1">
        <v>100.5</v>
      </c>
      <c r="E6486" s="1" t="s">
        <v>6532</v>
      </c>
      <c r="F6486" s="1">
        <v>39</v>
      </c>
      <c r="G6486" s="1" t="str">
        <f t="shared" si="245"/>
        <v>39/67</v>
      </c>
      <c r="H6486" s="1">
        <v>1500</v>
      </c>
      <c r="I6486" s="1">
        <v>77</v>
      </c>
      <c r="J6486" s="1">
        <v>80</v>
      </c>
      <c r="K6486" s="1" t="s">
        <v>203</v>
      </c>
      <c r="L6486" s="1" t="s">
        <v>204</v>
      </c>
      <c r="M6486" s="1">
        <v>2011</v>
      </c>
      <c r="N6486" s="1">
        <v>49.173067250734</v>
      </c>
      <c r="O6486" s="1">
        <v>-65.640894011648498</v>
      </c>
      <c r="Q6486" s="1" t="s">
        <v>6494</v>
      </c>
      <c r="R6486" s="1" t="s">
        <v>22</v>
      </c>
    </row>
    <row r="6487" spans="1:18" x14ac:dyDescent="0.3">
      <c r="A6487" s="1" t="s">
        <v>5978</v>
      </c>
      <c r="B6487" s="1" t="s">
        <v>8398</v>
      </c>
      <c r="C6487" s="1" t="s">
        <v>6492</v>
      </c>
      <c r="D6487" s="1">
        <v>100.5</v>
      </c>
      <c r="E6487" s="1" t="s">
        <v>6533</v>
      </c>
      <c r="F6487" s="1">
        <v>40</v>
      </c>
      <c r="G6487" s="1" t="str">
        <f t="shared" si="245"/>
        <v>40/67</v>
      </c>
      <c r="H6487" s="1">
        <v>1500</v>
      </c>
      <c r="I6487" s="1">
        <v>77</v>
      </c>
      <c r="J6487" s="1">
        <v>80</v>
      </c>
      <c r="K6487" s="1" t="s">
        <v>203</v>
      </c>
      <c r="L6487" s="1" t="s">
        <v>204</v>
      </c>
      <c r="M6487" s="1">
        <v>2011</v>
      </c>
      <c r="N6487" s="1">
        <v>49.172052755130402</v>
      </c>
      <c r="O6487" s="1">
        <v>-65.650802655852502</v>
      </c>
      <c r="Q6487" s="1" t="s">
        <v>6494</v>
      </c>
      <c r="R6487" s="1" t="s">
        <v>22</v>
      </c>
    </row>
    <row r="6488" spans="1:18" x14ac:dyDescent="0.3">
      <c r="A6488" s="1" t="s">
        <v>5978</v>
      </c>
      <c r="B6488" s="1" t="s">
        <v>8398</v>
      </c>
      <c r="C6488" s="1" t="s">
        <v>6492</v>
      </c>
      <c r="D6488" s="1">
        <v>100.5</v>
      </c>
      <c r="E6488" s="1" t="s">
        <v>6534</v>
      </c>
      <c r="F6488" s="1">
        <v>41</v>
      </c>
      <c r="G6488" s="1" t="str">
        <f t="shared" si="245"/>
        <v>41/67</v>
      </c>
      <c r="H6488" s="1">
        <v>1500</v>
      </c>
      <c r="I6488" s="1">
        <v>77</v>
      </c>
      <c r="J6488" s="1">
        <v>80</v>
      </c>
      <c r="K6488" s="1" t="s">
        <v>203</v>
      </c>
      <c r="L6488" s="1" t="s">
        <v>204</v>
      </c>
      <c r="M6488" s="1">
        <v>2011</v>
      </c>
      <c r="N6488" s="1">
        <v>49.170044656689797</v>
      </c>
      <c r="O6488" s="1">
        <v>-65.623012154711603</v>
      </c>
      <c r="Q6488" s="1" t="s">
        <v>6494</v>
      </c>
      <c r="R6488" s="1" t="s">
        <v>22</v>
      </c>
    </row>
    <row r="6489" spans="1:18" x14ac:dyDescent="0.3">
      <c r="A6489" s="1" t="s">
        <v>5978</v>
      </c>
      <c r="B6489" s="1" t="s">
        <v>8398</v>
      </c>
      <c r="C6489" s="1" t="s">
        <v>6492</v>
      </c>
      <c r="D6489" s="1">
        <v>100.5</v>
      </c>
      <c r="E6489" s="1" t="s">
        <v>6535</v>
      </c>
      <c r="F6489" s="1">
        <v>42</v>
      </c>
      <c r="G6489" s="1" t="str">
        <f t="shared" si="245"/>
        <v>42/67</v>
      </c>
      <c r="H6489" s="1">
        <v>1500</v>
      </c>
      <c r="I6489" s="1">
        <v>77</v>
      </c>
      <c r="J6489" s="1">
        <v>80</v>
      </c>
      <c r="K6489" s="1" t="s">
        <v>203</v>
      </c>
      <c r="L6489" s="1" t="s">
        <v>204</v>
      </c>
      <c r="M6489" s="1">
        <v>2011</v>
      </c>
      <c r="N6489" s="1">
        <v>49.171628075992601</v>
      </c>
      <c r="O6489" s="1">
        <v>-65.618632163350597</v>
      </c>
      <c r="Q6489" s="1" t="s">
        <v>6494</v>
      </c>
      <c r="R6489" s="1" t="s">
        <v>22</v>
      </c>
    </row>
    <row r="6490" spans="1:18" x14ac:dyDescent="0.3">
      <c r="A6490" s="1" t="s">
        <v>5978</v>
      </c>
      <c r="B6490" s="1" t="s">
        <v>8398</v>
      </c>
      <c r="C6490" s="1" t="s">
        <v>6492</v>
      </c>
      <c r="D6490" s="1">
        <v>100.5</v>
      </c>
      <c r="E6490" s="1" t="s">
        <v>6536</v>
      </c>
      <c r="F6490" s="1">
        <v>43</v>
      </c>
      <c r="G6490" s="1" t="str">
        <f t="shared" si="245"/>
        <v>43/67</v>
      </c>
      <c r="H6490" s="1">
        <v>1500</v>
      </c>
      <c r="I6490" s="1">
        <v>77</v>
      </c>
      <c r="J6490" s="1">
        <v>80</v>
      </c>
      <c r="K6490" s="1" t="s">
        <v>203</v>
      </c>
      <c r="L6490" s="1" t="s">
        <v>204</v>
      </c>
      <c r="M6490" s="1">
        <v>2011</v>
      </c>
      <c r="N6490" s="1">
        <v>49.1677716334491</v>
      </c>
      <c r="O6490" s="1">
        <v>-65.634752899441295</v>
      </c>
      <c r="Q6490" s="1" t="s">
        <v>6494</v>
      </c>
      <c r="R6490" s="1" t="s">
        <v>22</v>
      </c>
    </row>
    <row r="6491" spans="1:18" x14ac:dyDescent="0.3">
      <c r="A6491" s="1" t="s">
        <v>5978</v>
      </c>
      <c r="B6491" s="1" t="s">
        <v>8398</v>
      </c>
      <c r="C6491" s="1" t="s">
        <v>6492</v>
      </c>
      <c r="D6491" s="1">
        <v>100.5</v>
      </c>
      <c r="E6491" s="1" t="s">
        <v>6537</v>
      </c>
      <c r="F6491" s="1">
        <v>44</v>
      </c>
      <c r="G6491" s="1" t="str">
        <f t="shared" si="245"/>
        <v>44/67</v>
      </c>
      <c r="H6491" s="1">
        <v>1500</v>
      </c>
      <c r="I6491" s="1">
        <v>77</v>
      </c>
      <c r="J6491" s="1">
        <v>80</v>
      </c>
      <c r="K6491" s="1" t="s">
        <v>203</v>
      </c>
      <c r="L6491" s="1" t="s">
        <v>204</v>
      </c>
      <c r="M6491" s="1">
        <v>2011</v>
      </c>
      <c r="N6491" s="1">
        <v>49.166811774812999</v>
      </c>
      <c r="O6491" s="1">
        <v>-65.639247752502399</v>
      </c>
      <c r="Q6491" s="1" t="s">
        <v>6494</v>
      </c>
      <c r="R6491" s="1" t="s">
        <v>22</v>
      </c>
    </row>
    <row r="6492" spans="1:18" x14ac:dyDescent="0.3">
      <c r="A6492" s="1" t="s">
        <v>5978</v>
      </c>
      <c r="B6492" s="1" t="s">
        <v>8398</v>
      </c>
      <c r="C6492" s="1" t="s">
        <v>6492</v>
      </c>
      <c r="D6492" s="1">
        <v>100.5</v>
      </c>
      <c r="E6492" s="1" t="s">
        <v>6538</v>
      </c>
      <c r="F6492" s="1">
        <v>45</v>
      </c>
      <c r="G6492" s="1" t="str">
        <f t="shared" si="245"/>
        <v>45/67</v>
      </c>
      <c r="H6492" s="1">
        <v>1500</v>
      </c>
      <c r="I6492" s="1">
        <v>77</v>
      </c>
      <c r="J6492" s="1">
        <v>80</v>
      </c>
      <c r="K6492" s="1" t="s">
        <v>203</v>
      </c>
      <c r="L6492" s="1" t="s">
        <v>204</v>
      </c>
      <c r="M6492" s="1">
        <v>2011</v>
      </c>
      <c r="N6492" s="1">
        <v>49.165280183843997</v>
      </c>
      <c r="O6492" s="1">
        <v>-65.644212066167398</v>
      </c>
      <c r="Q6492" s="1" t="s">
        <v>6494</v>
      </c>
      <c r="R6492" s="1" t="s">
        <v>22</v>
      </c>
    </row>
    <row r="6493" spans="1:18" x14ac:dyDescent="0.3">
      <c r="A6493" s="1" t="s">
        <v>5978</v>
      </c>
      <c r="B6493" s="1" t="s">
        <v>8398</v>
      </c>
      <c r="C6493" s="1" t="s">
        <v>6492</v>
      </c>
      <c r="D6493" s="1">
        <v>100.5</v>
      </c>
      <c r="E6493" s="1" t="s">
        <v>6539</v>
      </c>
      <c r="F6493" s="1">
        <v>46</v>
      </c>
      <c r="G6493" s="1" t="str">
        <f t="shared" si="245"/>
        <v>46/67</v>
      </c>
      <c r="H6493" s="1">
        <v>1500</v>
      </c>
      <c r="I6493" s="1">
        <v>77</v>
      </c>
      <c r="J6493" s="1">
        <v>80</v>
      </c>
      <c r="K6493" s="1" t="s">
        <v>203</v>
      </c>
      <c r="L6493" s="1" t="s">
        <v>204</v>
      </c>
      <c r="M6493" s="1">
        <v>2011</v>
      </c>
      <c r="N6493" s="1">
        <v>49.162603438914303</v>
      </c>
      <c r="O6493" s="1">
        <v>-65.646234368827294</v>
      </c>
      <c r="Q6493" s="1" t="s">
        <v>6494</v>
      </c>
      <c r="R6493" s="1" t="s">
        <v>22</v>
      </c>
    </row>
    <row r="6494" spans="1:18" x14ac:dyDescent="0.3">
      <c r="A6494" s="1" t="s">
        <v>5978</v>
      </c>
      <c r="B6494" s="1" t="s">
        <v>8398</v>
      </c>
      <c r="C6494" s="1" t="s">
        <v>6492</v>
      </c>
      <c r="D6494" s="1">
        <v>100.5</v>
      </c>
      <c r="E6494" s="1" t="s">
        <v>6540</v>
      </c>
      <c r="F6494" s="1">
        <v>47</v>
      </c>
      <c r="G6494" s="1" t="str">
        <f t="shared" si="245"/>
        <v>47/67</v>
      </c>
      <c r="H6494" s="1">
        <v>1500</v>
      </c>
      <c r="I6494" s="1">
        <v>77</v>
      </c>
      <c r="J6494" s="1">
        <v>80</v>
      </c>
      <c r="K6494" s="1" t="s">
        <v>203</v>
      </c>
      <c r="L6494" s="1" t="s">
        <v>204</v>
      </c>
      <c r="M6494" s="1">
        <v>2011</v>
      </c>
      <c r="N6494" s="1">
        <v>49.157873828115001</v>
      </c>
      <c r="O6494" s="1">
        <v>-65.640718767340701</v>
      </c>
      <c r="Q6494" s="1" t="s">
        <v>6494</v>
      </c>
      <c r="R6494" s="1" t="s">
        <v>22</v>
      </c>
    </row>
    <row r="6495" spans="1:18" x14ac:dyDescent="0.3">
      <c r="A6495" s="1" t="s">
        <v>5978</v>
      </c>
      <c r="B6495" s="1" t="s">
        <v>8398</v>
      </c>
      <c r="C6495" s="1" t="s">
        <v>6492</v>
      </c>
      <c r="D6495" s="1">
        <v>100.5</v>
      </c>
      <c r="E6495" s="1" t="s">
        <v>6541</v>
      </c>
      <c r="F6495" s="1">
        <v>48</v>
      </c>
      <c r="G6495" s="1" t="str">
        <f t="shared" si="245"/>
        <v>48/67</v>
      </c>
      <c r="H6495" s="1">
        <v>1500</v>
      </c>
      <c r="I6495" s="1">
        <v>77</v>
      </c>
      <c r="J6495" s="1">
        <v>80</v>
      </c>
      <c r="K6495" s="1" t="s">
        <v>203</v>
      </c>
      <c r="L6495" s="1" t="s">
        <v>204</v>
      </c>
      <c r="M6495" s="1">
        <v>2011</v>
      </c>
      <c r="N6495" s="1">
        <v>49.1531790314652</v>
      </c>
      <c r="O6495" s="1">
        <v>-65.635334641009806</v>
      </c>
      <c r="Q6495" s="1" t="s">
        <v>6494</v>
      </c>
      <c r="R6495" s="1" t="s">
        <v>22</v>
      </c>
    </row>
    <row r="6496" spans="1:18" x14ac:dyDescent="0.3">
      <c r="A6496" s="1" t="s">
        <v>5978</v>
      </c>
      <c r="B6496" s="1" t="s">
        <v>8398</v>
      </c>
      <c r="C6496" s="1" t="s">
        <v>6492</v>
      </c>
      <c r="D6496" s="1">
        <v>100.5</v>
      </c>
      <c r="E6496" s="1" t="s">
        <v>6542</v>
      </c>
      <c r="F6496" s="1">
        <v>49</v>
      </c>
      <c r="G6496" s="1" t="str">
        <f t="shared" si="245"/>
        <v>49/67</v>
      </c>
      <c r="H6496" s="1">
        <v>1500</v>
      </c>
      <c r="I6496" s="1">
        <v>77</v>
      </c>
      <c r="J6496" s="1">
        <v>80</v>
      </c>
      <c r="K6496" s="1" t="s">
        <v>203</v>
      </c>
      <c r="L6496" s="1" t="s">
        <v>204</v>
      </c>
      <c r="M6496" s="1">
        <v>2011</v>
      </c>
      <c r="N6496" s="1">
        <v>49.155112156906704</v>
      </c>
      <c r="O6496" s="1">
        <v>-65.629602128570099</v>
      </c>
      <c r="Q6496" s="1" t="s">
        <v>6494</v>
      </c>
      <c r="R6496" s="1" t="s">
        <v>22</v>
      </c>
    </row>
    <row r="6497" spans="1:18" x14ac:dyDescent="0.3">
      <c r="A6497" s="1" t="s">
        <v>5978</v>
      </c>
      <c r="B6497" s="1" t="s">
        <v>8398</v>
      </c>
      <c r="C6497" s="1" t="s">
        <v>6492</v>
      </c>
      <c r="D6497" s="1">
        <v>100.5</v>
      </c>
      <c r="E6497" s="1" t="s">
        <v>6543</v>
      </c>
      <c r="F6497" s="1">
        <v>50</v>
      </c>
      <c r="G6497" s="1" t="str">
        <f t="shared" si="245"/>
        <v>50/67</v>
      </c>
      <c r="H6497" s="1">
        <v>1500</v>
      </c>
      <c r="I6497" s="1">
        <v>77</v>
      </c>
      <c r="J6497" s="1">
        <v>80</v>
      </c>
      <c r="K6497" s="1" t="s">
        <v>203</v>
      </c>
      <c r="L6497" s="1" t="s">
        <v>204</v>
      </c>
      <c r="M6497" s="1">
        <v>2011</v>
      </c>
      <c r="N6497" s="1">
        <v>49.154075142635499</v>
      </c>
      <c r="O6497" s="1">
        <v>-65.623509037297893</v>
      </c>
      <c r="Q6497" s="1" t="s">
        <v>6494</v>
      </c>
      <c r="R6497" s="1" t="s">
        <v>22</v>
      </c>
    </row>
    <row r="6498" spans="1:18" x14ac:dyDescent="0.3">
      <c r="A6498" s="1" t="s">
        <v>5978</v>
      </c>
      <c r="B6498" s="1" t="s">
        <v>8398</v>
      </c>
      <c r="C6498" s="1" t="s">
        <v>6492</v>
      </c>
      <c r="D6498" s="1">
        <v>100.5</v>
      </c>
      <c r="E6498" s="1" t="s">
        <v>6544</v>
      </c>
      <c r="F6498" s="1">
        <v>51</v>
      </c>
      <c r="G6498" s="1" t="str">
        <f t="shared" si="245"/>
        <v>51/67</v>
      </c>
      <c r="H6498" s="1">
        <v>1500</v>
      </c>
      <c r="I6498" s="1">
        <v>77</v>
      </c>
      <c r="J6498" s="1">
        <v>80</v>
      </c>
      <c r="K6498" s="1" t="s">
        <v>203</v>
      </c>
      <c r="L6498" s="1" t="s">
        <v>204</v>
      </c>
      <c r="M6498" s="1">
        <v>2011</v>
      </c>
      <c r="N6498" s="1">
        <v>49.157214956221601</v>
      </c>
      <c r="O6498" s="1">
        <v>-65.612821741910906</v>
      </c>
      <c r="Q6498" s="1" t="s">
        <v>6494</v>
      </c>
      <c r="R6498" s="1" t="s">
        <v>22</v>
      </c>
    </row>
    <row r="6499" spans="1:18" x14ac:dyDescent="0.3">
      <c r="A6499" s="1" t="s">
        <v>5978</v>
      </c>
      <c r="B6499" s="1" t="s">
        <v>8398</v>
      </c>
      <c r="C6499" s="1" t="s">
        <v>6492</v>
      </c>
      <c r="D6499" s="1">
        <v>100.5</v>
      </c>
      <c r="E6499" s="1" t="s">
        <v>6545</v>
      </c>
      <c r="F6499" s="1">
        <v>52</v>
      </c>
      <c r="G6499" s="1" t="str">
        <f t="shared" si="245"/>
        <v>52/67</v>
      </c>
      <c r="H6499" s="1">
        <v>1500</v>
      </c>
      <c r="I6499" s="1">
        <v>77</v>
      </c>
      <c r="J6499" s="1">
        <v>80</v>
      </c>
      <c r="K6499" s="1" t="s">
        <v>203</v>
      </c>
      <c r="L6499" s="1" t="s">
        <v>204</v>
      </c>
      <c r="M6499" s="1">
        <v>2011</v>
      </c>
      <c r="N6499" s="1">
        <v>49.158077438288501</v>
      </c>
      <c r="O6499" s="1">
        <v>-65.608290842923694</v>
      </c>
      <c r="Q6499" s="1" t="s">
        <v>6494</v>
      </c>
      <c r="R6499" s="1" t="s">
        <v>22</v>
      </c>
    </row>
    <row r="6500" spans="1:18" x14ac:dyDescent="0.3">
      <c r="A6500" s="1" t="s">
        <v>5978</v>
      </c>
      <c r="B6500" s="1" t="s">
        <v>8398</v>
      </c>
      <c r="C6500" s="1" t="s">
        <v>6492</v>
      </c>
      <c r="D6500" s="1">
        <v>100.5</v>
      </c>
      <c r="E6500" s="1" t="s">
        <v>6546</v>
      </c>
      <c r="F6500" s="1">
        <v>53</v>
      </c>
      <c r="G6500" s="1" t="str">
        <f t="shared" si="245"/>
        <v>53/67</v>
      </c>
      <c r="H6500" s="1">
        <v>1500</v>
      </c>
      <c r="I6500" s="1">
        <v>77</v>
      </c>
      <c r="J6500" s="1">
        <v>80</v>
      </c>
      <c r="K6500" s="1" t="s">
        <v>203</v>
      </c>
      <c r="L6500" s="1" t="s">
        <v>204</v>
      </c>
      <c r="M6500" s="1">
        <v>2011</v>
      </c>
      <c r="N6500" s="1">
        <v>49.155558330447697</v>
      </c>
      <c r="O6500" s="1">
        <v>-65.603592347826094</v>
      </c>
      <c r="Q6500" s="1" t="s">
        <v>6494</v>
      </c>
      <c r="R6500" s="1" t="s">
        <v>22</v>
      </c>
    </row>
    <row r="6501" spans="1:18" x14ac:dyDescent="0.3">
      <c r="A6501" s="1" t="s">
        <v>5978</v>
      </c>
      <c r="B6501" s="1" t="s">
        <v>8398</v>
      </c>
      <c r="C6501" s="1" t="s">
        <v>6492</v>
      </c>
      <c r="D6501" s="1">
        <v>100.5</v>
      </c>
      <c r="E6501" s="1" t="s">
        <v>6547</v>
      </c>
      <c r="F6501" s="1">
        <v>54</v>
      </c>
      <c r="G6501" s="1" t="str">
        <f t="shared" si="245"/>
        <v>54/67</v>
      </c>
      <c r="H6501" s="1">
        <v>1500</v>
      </c>
      <c r="I6501" s="1">
        <v>77</v>
      </c>
      <c r="J6501" s="1">
        <v>80</v>
      </c>
      <c r="K6501" s="1" t="s">
        <v>203</v>
      </c>
      <c r="L6501" s="1" t="s">
        <v>204</v>
      </c>
      <c r="M6501" s="1">
        <v>2011</v>
      </c>
      <c r="N6501" s="1">
        <v>49.151369686231703</v>
      </c>
      <c r="O6501" s="1">
        <v>-65.639040367801897</v>
      </c>
      <c r="Q6501" s="1" t="s">
        <v>6494</v>
      </c>
      <c r="R6501" s="1" t="s">
        <v>22</v>
      </c>
    </row>
    <row r="6502" spans="1:18" x14ac:dyDescent="0.3">
      <c r="A6502" s="1" t="s">
        <v>5978</v>
      </c>
      <c r="B6502" s="1" t="s">
        <v>8398</v>
      </c>
      <c r="C6502" s="1" t="s">
        <v>6492</v>
      </c>
      <c r="D6502" s="1">
        <v>100.5</v>
      </c>
      <c r="E6502" s="1" t="s">
        <v>6548</v>
      </c>
      <c r="F6502" s="1">
        <v>55</v>
      </c>
      <c r="G6502" s="1" t="str">
        <f t="shared" si="245"/>
        <v>55/67</v>
      </c>
      <c r="H6502" s="1">
        <v>1500</v>
      </c>
      <c r="I6502" s="1">
        <v>77</v>
      </c>
      <c r="J6502" s="1">
        <v>80</v>
      </c>
      <c r="K6502" s="1" t="s">
        <v>203</v>
      </c>
      <c r="L6502" s="1" t="s">
        <v>204</v>
      </c>
      <c r="M6502" s="1">
        <v>2011</v>
      </c>
      <c r="N6502" s="1">
        <v>49.149241767838198</v>
      </c>
      <c r="O6502" s="1">
        <v>-65.642051038781304</v>
      </c>
      <c r="Q6502" s="1" t="s">
        <v>6494</v>
      </c>
      <c r="R6502" s="1" t="s">
        <v>22</v>
      </c>
    </row>
    <row r="6503" spans="1:18" x14ac:dyDescent="0.3">
      <c r="A6503" s="1" t="s">
        <v>5978</v>
      </c>
      <c r="B6503" s="1" t="s">
        <v>8398</v>
      </c>
      <c r="C6503" s="1" t="s">
        <v>6492</v>
      </c>
      <c r="D6503" s="1">
        <v>100.5</v>
      </c>
      <c r="E6503" s="1" t="s">
        <v>6549</v>
      </c>
      <c r="F6503" s="1">
        <v>56</v>
      </c>
      <c r="G6503" s="1" t="str">
        <f t="shared" si="245"/>
        <v>56/67</v>
      </c>
      <c r="H6503" s="1">
        <v>1500</v>
      </c>
      <c r="I6503" s="1">
        <v>77</v>
      </c>
      <c r="J6503" s="1">
        <v>80</v>
      </c>
      <c r="K6503" s="1" t="s">
        <v>203</v>
      </c>
      <c r="L6503" s="1" t="s">
        <v>204</v>
      </c>
      <c r="M6503" s="1">
        <v>2011</v>
      </c>
      <c r="N6503" s="1">
        <v>49.148300693686501</v>
      </c>
      <c r="O6503" s="1">
        <v>-65.647456859132504</v>
      </c>
      <c r="Q6503" s="1" t="s">
        <v>6494</v>
      </c>
      <c r="R6503" s="1" t="s">
        <v>22</v>
      </c>
    </row>
    <row r="6504" spans="1:18" x14ac:dyDescent="0.3">
      <c r="A6504" s="1" t="s">
        <v>5978</v>
      </c>
      <c r="B6504" s="1" t="s">
        <v>8398</v>
      </c>
      <c r="C6504" s="1" t="s">
        <v>6492</v>
      </c>
      <c r="D6504" s="1">
        <v>100.5</v>
      </c>
      <c r="E6504" s="1" t="s">
        <v>6550</v>
      </c>
      <c r="F6504" s="1">
        <v>57</v>
      </c>
      <c r="G6504" s="1" t="str">
        <f t="shared" si="245"/>
        <v>57/67</v>
      </c>
      <c r="H6504" s="1">
        <v>1500</v>
      </c>
      <c r="I6504" s="1">
        <v>77</v>
      </c>
      <c r="J6504" s="1">
        <v>80</v>
      </c>
      <c r="K6504" s="1" t="s">
        <v>203</v>
      </c>
      <c r="L6504" s="1" t="s">
        <v>204</v>
      </c>
      <c r="M6504" s="1">
        <v>2011</v>
      </c>
      <c r="N6504" s="1">
        <v>49.222313130911999</v>
      </c>
      <c r="O6504" s="1">
        <v>-65.686323078302806</v>
      </c>
      <c r="Q6504" s="1" t="s">
        <v>6494</v>
      </c>
      <c r="R6504" s="1" t="s">
        <v>22</v>
      </c>
    </row>
    <row r="6505" spans="1:18" x14ac:dyDescent="0.3">
      <c r="A6505" s="1" t="s">
        <v>5978</v>
      </c>
      <c r="B6505" s="1" t="s">
        <v>8398</v>
      </c>
      <c r="C6505" s="1" t="s">
        <v>6492</v>
      </c>
      <c r="D6505" s="1">
        <v>100.5</v>
      </c>
      <c r="E6505" s="1" t="s">
        <v>6551</v>
      </c>
      <c r="F6505" s="1">
        <v>58</v>
      </c>
      <c r="G6505" s="1" t="str">
        <f t="shared" si="245"/>
        <v>58/67</v>
      </c>
      <c r="H6505" s="1">
        <v>1500</v>
      </c>
      <c r="I6505" s="1">
        <v>77</v>
      </c>
      <c r="J6505" s="1">
        <v>80</v>
      </c>
      <c r="K6505" s="1" t="s">
        <v>203</v>
      </c>
      <c r="L6505" s="1" t="s">
        <v>204</v>
      </c>
      <c r="M6505" s="1">
        <v>2011</v>
      </c>
      <c r="N6505" s="1">
        <v>49.223903728718099</v>
      </c>
      <c r="O6505" s="1">
        <v>-65.681692791589299</v>
      </c>
      <c r="Q6505" s="1" t="s">
        <v>6494</v>
      </c>
      <c r="R6505" s="1" t="s">
        <v>22</v>
      </c>
    </row>
    <row r="6506" spans="1:18" x14ac:dyDescent="0.3">
      <c r="A6506" s="1" t="s">
        <v>5978</v>
      </c>
      <c r="B6506" s="1" t="s">
        <v>8398</v>
      </c>
      <c r="C6506" s="1" t="s">
        <v>6492</v>
      </c>
      <c r="D6506" s="1">
        <v>100.5</v>
      </c>
      <c r="E6506" s="1" t="s">
        <v>6552</v>
      </c>
      <c r="F6506" s="1">
        <v>59</v>
      </c>
      <c r="G6506" s="1" t="str">
        <f t="shared" si="245"/>
        <v>59/67</v>
      </c>
      <c r="H6506" s="1">
        <v>1500</v>
      </c>
      <c r="I6506" s="1">
        <v>77</v>
      </c>
      <c r="J6506" s="1">
        <v>80</v>
      </c>
      <c r="K6506" s="1" t="s">
        <v>203</v>
      </c>
      <c r="L6506" s="1" t="s">
        <v>204</v>
      </c>
      <c r="M6506" s="1">
        <v>2011</v>
      </c>
      <c r="N6506" s="1">
        <v>49.218898236279998</v>
      </c>
      <c r="O6506" s="1">
        <v>-65.680994947372895</v>
      </c>
      <c r="Q6506" s="1" t="s">
        <v>6494</v>
      </c>
      <c r="R6506" s="1" t="s">
        <v>22</v>
      </c>
    </row>
    <row r="6507" spans="1:18" x14ac:dyDescent="0.3">
      <c r="A6507" s="1" t="s">
        <v>5978</v>
      </c>
      <c r="B6507" s="1" t="s">
        <v>8398</v>
      </c>
      <c r="C6507" s="1" t="s">
        <v>6492</v>
      </c>
      <c r="D6507" s="1">
        <v>100.5</v>
      </c>
      <c r="E6507" s="1" t="s">
        <v>6553</v>
      </c>
      <c r="F6507" s="1">
        <v>60</v>
      </c>
      <c r="G6507" s="1" t="str">
        <f t="shared" si="245"/>
        <v>60/67</v>
      </c>
      <c r="H6507" s="1">
        <v>1500</v>
      </c>
      <c r="I6507" s="1">
        <v>77</v>
      </c>
      <c r="J6507" s="1">
        <v>80</v>
      </c>
      <c r="K6507" s="1" t="s">
        <v>203</v>
      </c>
      <c r="L6507" s="1" t="s">
        <v>204</v>
      </c>
      <c r="M6507" s="1">
        <v>2011</v>
      </c>
      <c r="N6507" s="1">
        <v>49.215678807115999</v>
      </c>
      <c r="O6507" s="1">
        <v>-65.683167655073206</v>
      </c>
      <c r="Q6507" s="1" t="s">
        <v>6494</v>
      </c>
      <c r="R6507" s="1" t="s">
        <v>22</v>
      </c>
    </row>
    <row r="6508" spans="1:18" x14ac:dyDescent="0.3">
      <c r="A6508" s="1" t="s">
        <v>5978</v>
      </c>
      <c r="B6508" s="1" t="s">
        <v>8398</v>
      </c>
      <c r="C6508" s="1" t="s">
        <v>6492</v>
      </c>
      <c r="D6508" s="1">
        <v>100.5</v>
      </c>
      <c r="E6508" s="1" t="s">
        <v>6554</v>
      </c>
      <c r="F6508" s="1">
        <v>61</v>
      </c>
      <c r="G6508" s="1" t="str">
        <f t="shared" si="245"/>
        <v>61/67</v>
      </c>
      <c r="H6508" s="1">
        <v>1500</v>
      </c>
      <c r="I6508" s="1">
        <v>77</v>
      </c>
      <c r="J6508" s="1">
        <v>80</v>
      </c>
      <c r="K6508" s="1" t="s">
        <v>203</v>
      </c>
      <c r="L6508" s="1" t="s">
        <v>204</v>
      </c>
      <c r="M6508" s="1">
        <v>2011</v>
      </c>
      <c r="N6508" s="1">
        <v>49.198037612352401</v>
      </c>
      <c r="O6508" s="1">
        <v>-65.662297307655194</v>
      </c>
      <c r="Q6508" s="1" t="s">
        <v>6494</v>
      </c>
      <c r="R6508" s="1" t="s">
        <v>22</v>
      </c>
    </row>
    <row r="6509" spans="1:18" x14ac:dyDescent="0.3">
      <c r="A6509" s="1" t="s">
        <v>5978</v>
      </c>
      <c r="B6509" s="1" t="s">
        <v>8398</v>
      </c>
      <c r="C6509" s="1" t="s">
        <v>6492</v>
      </c>
      <c r="D6509" s="1">
        <v>100.5</v>
      </c>
      <c r="E6509" s="1" t="s">
        <v>6555</v>
      </c>
      <c r="F6509" s="1">
        <v>62</v>
      </c>
      <c r="G6509" s="1" t="str">
        <f t="shared" si="245"/>
        <v>62/67</v>
      </c>
      <c r="H6509" s="1">
        <v>1500</v>
      </c>
      <c r="I6509" s="1">
        <v>77</v>
      </c>
      <c r="J6509" s="1">
        <v>80</v>
      </c>
      <c r="K6509" s="1" t="s">
        <v>203</v>
      </c>
      <c r="L6509" s="1" t="s">
        <v>204</v>
      </c>
      <c r="M6509" s="1">
        <v>2011</v>
      </c>
      <c r="N6509" s="1">
        <v>49.196938115239497</v>
      </c>
      <c r="O6509" s="1">
        <v>-65.667381079823897</v>
      </c>
      <c r="Q6509" s="1" t="s">
        <v>6494</v>
      </c>
      <c r="R6509" s="1" t="s">
        <v>22</v>
      </c>
    </row>
    <row r="6510" spans="1:18" x14ac:dyDescent="0.3">
      <c r="A6510" s="1" t="s">
        <v>5978</v>
      </c>
      <c r="B6510" s="1" t="s">
        <v>8398</v>
      </c>
      <c r="C6510" s="1" t="s">
        <v>6492</v>
      </c>
      <c r="D6510" s="1">
        <v>100.5</v>
      </c>
      <c r="E6510" s="1" t="s">
        <v>6556</v>
      </c>
      <c r="F6510" s="1">
        <v>63</v>
      </c>
      <c r="G6510" s="1" t="str">
        <f t="shared" si="245"/>
        <v>63/67</v>
      </c>
      <c r="H6510" s="1">
        <v>1500</v>
      </c>
      <c r="I6510" s="1">
        <v>77</v>
      </c>
      <c r="J6510" s="1">
        <v>80</v>
      </c>
      <c r="K6510" s="1" t="s">
        <v>203</v>
      </c>
      <c r="L6510" s="1" t="s">
        <v>204</v>
      </c>
      <c r="M6510" s="1">
        <v>2011</v>
      </c>
      <c r="N6510" s="1">
        <v>49.194984626920601</v>
      </c>
      <c r="O6510" s="1">
        <v>-65.670917603959694</v>
      </c>
      <c r="Q6510" s="1" t="s">
        <v>6494</v>
      </c>
      <c r="R6510" s="1" t="s">
        <v>22</v>
      </c>
    </row>
    <row r="6511" spans="1:18" x14ac:dyDescent="0.3">
      <c r="A6511" s="1" t="s">
        <v>5978</v>
      </c>
      <c r="B6511" s="1" t="s">
        <v>8398</v>
      </c>
      <c r="C6511" s="1" t="s">
        <v>6492</v>
      </c>
      <c r="D6511" s="1">
        <v>100.5</v>
      </c>
      <c r="E6511" s="1" t="s">
        <v>6557</v>
      </c>
      <c r="F6511" s="1">
        <v>64</v>
      </c>
      <c r="G6511" s="1" t="str">
        <f t="shared" si="245"/>
        <v>64/67</v>
      </c>
      <c r="H6511" s="1">
        <v>1500</v>
      </c>
      <c r="I6511" s="1">
        <v>77</v>
      </c>
      <c r="J6511" s="1">
        <v>80</v>
      </c>
      <c r="K6511" s="1" t="s">
        <v>203</v>
      </c>
      <c r="L6511" s="1" t="s">
        <v>204</v>
      </c>
      <c r="M6511" s="1">
        <v>2011</v>
      </c>
      <c r="N6511" s="1">
        <v>49.191183696415301</v>
      </c>
      <c r="O6511" s="1">
        <v>-65.6603082023328</v>
      </c>
      <c r="Q6511" s="1" t="s">
        <v>6494</v>
      </c>
      <c r="R6511" s="1" t="s">
        <v>22</v>
      </c>
    </row>
    <row r="6512" spans="1:18" x14ac:dyDescent="0.3">
      <c r="A6512" s="1" t="s">
        <v>5978</v>
      </c>
      <c r="B6512" s="1" t="s">
        <v>8398</v>
      </c>
      <c r="C6512" s="1" t="s">
        <v>6492</v>
      </c>
      <c r="D6512" s="1">
        <v>100.5</v>
      </c>
      <c r="E6512" s="1" t="s">
        <v>6558</v>
      </c>
      <c r="F6512" s="1">
        <v>65</v>
      </c>
      <c r="G6512" s="1" t="str">
        <f t="shared" ref="G6512:G6514" si="246">F6512&amp;"/"&amp;67</f>
        <v>65/67</v>
      </c>
      <c r="H6512" s="1">
        <v>1500</v>
      </c>
      <c r="I6512" s="1">
        <v>77</v>
      </c>
      <c r="J6512" s="1">
        <v>80</v>
      </c>
      <c r="K6512" s="1" t="s">
        <v>203</v>
      </c>
      <c r="L6512" s="1" t="s">
        <v>204</v>
      </c>
      <c r="M6512" s="1">
        <v>2011</v>
      </c>
      <c r="N6512" s="1">
        <v>49.188240018384498</v>
      </c>
      <c r="O6512" s="1">
        <v>-65.6572909748716</v>
      </c>
      <c r="Q6512" s="1" t="s">
        <v>6494</v>
      </c>
      <c r="R6512" s="1" t="s">
        <v>22</v>
      </c>
    </row>
    <row r="6513" spans="1:18" x14ac:dyDescent="0.3">
      <c r="A6513" s="1" t="s">
        <v>5978</v>
      </c>
      <c r="B6513" s="1" t="s">
        <v>8398</v>
      </c>
      <c r="C6513" s="1" t="s">
        <v>6492</v>
      </c>
      <c r="D6513" s="1">
        <v>100.5</v>
      </c>
      <c r="E6513" s="1" t="s">
        <v>6559</v>
      </c>
      <c r="F6513" s="1">
        <v>66</v>
      </c>
      <c r="G6513" s="1" t="str">
        <f t="shared" si="246"/>
        <v>66/67</v>
      </c>
      <c r="H6513" s="1">
        <v>1500</v>
      </c>
      <c r="I6513" s="1">
        <v>77</v>
      </c>
      <c r="J6513" s="1">
        <v>80</v>
      </c>
      <c r="K6513" s="1" t="s">
        <v>203</v>
      </c>
      <c r="L6513" s="1" t="s">
        <v>204</v>
      </c>
      <c r="M6513" s="1">
        <v>2011</v>
      </c>
      <c r="N6513" s="1">
        <v>49.186477909296102</v>
      </c>
      <c r="O6513" s="1">
        <v>-65.661339133277394</v>
      </c>
      <c r="Q6513" s="1" t="s">
        <v>6494</v>
      </c>
      <c r="R6513" s="1" t="s">
        <v>22</v>
      </c>
    </row>
    <row r="6514" spans="1:18" x14ac:dyDescent="0.3">
      <c r="A6514" s="1" t="s">
        <v>5978</v>
      </c>
      <c r="B6514" s="1" t="s">
        <v>8398</v>
      </c>
      <c r="C6514" s="1" t="s">
        <v>6492</v>
      </c>
      <c r="D6514" s="1">
        <v>100.5</v>
      </c>
      <c r="E6514" s="1" t="s">
        <v>6560</v>
      </c>
      <c r="F6514" s="1">
        <v>67</v>
      </c>
      <c r="G6514" s="1" t="str">
        <f t="shared" si="246"/>
        <v>67/67</v>
      </c>
      <c r="H6514" s="1">
        <v>1500</v>
      </c>
      <c r="I6514" s="1">
        <v>77</v>
      </c>
      <c r="J6514" s="1">
        <v>80</v>
      </c>
      <c r="K6514" s="1" t="s">
        <v>203</v>
      </c>
      <c r="L6514" s="1" t="s">
        <v>204</v>
      </c>
      <c r="M6514" s="1">
        <v>2011</v>
      </c>
      <c r="N6514" s="1">
        <v>49.210453973129702</v>
      </c>
      <c r="O6514" s="1">
        <v>-65.691918082789201</v>
      </c>
      <c r="Q6514" s="1" t="s">
        <v>6494</v>
      </c>
      <c r="R6514" s="1" t="s">
        <v>22</v>
      </c>
    </row>
    <row r="6515" spans="1:18" x14ac:dyDescent="0.3">
      <c r="A6515" s="1" t="s">
        <v>5978</v>
      </c>
      <c r="B6515" s="1" t="s">
        <v>8398</v>
      </c>
      <c r="C6515" s="1" t="s">
        <v>6149</v>
      </c>
      <c r="D6515" s="1">
        <v>54</v>
      </c>
      <c r="E6515" s="1" t="s">
        <v>6150</v>
      </c>
      <c r="F6515" s="1">
        <v>1</v>
      </c>
      <c r="G6515" s="1" t="str">
        <f t="shared" ref="G6515:G6544" si="247">F6515&amp;"/"&amp;30</f>
        <v>1/30</v>
      </c>
      <c r="H6515" s="1">
        <v>1800</v>
      </c>
      <c r="I6515" s="1">
        <v>80</v>
      </c>
      <c r="J6515" s="1">
        <v>80</v>
      </c>
      <c r="K6515" s="1" t="s">
        <v>25</v>
      </c>
      <c r="L6515" s="1" t="s">
        <v>78</v>
      </c>
      <c r="M6515" s="1">
        <v>2005</v>
      </c>
      <c r="N6515" s="1">
        <v>48.9980698310573</v>
      </c>
      <c r="O6515" s="1">
        <v>-65.486276563358203</v>
      </c>
      <c r="Q6515" s="1" t="s">
        <v>6151</v>
      </c>
      <c r="R6515" s="1" t="s">
        <v>22</v>
      </c>
    </row>
    <row r="6516" spans="1:18" x14ac:dyDescent="0.3">
      <c r="A6516" s="1" t="s">
        <v>5978</v>
      </c>
      <c r="B6516" s="1" t="s">
        <v>8398</v>
      </c>
      <c r="C6516" s="1" t="s">
        <v>6149</v>
      </c>
      <c r="D6516" s="1">
        <v>54</v>
      </c>
      <c r="E6516" s="1" t="s">
        <v>6152</v>
      </c>
      <c r="F6516" s="1">
        <v>2</v>
      </c>
      <c r="G6516" s="1" t="str">
        <f t="shared" si="247"/>
        <v>2/30</v>
      </c>
      <c r="H6516" s="1">
        <v>1800</v>
      </c>
      <c r="I6516" s="1">
        <v>80</v>
      </c>
      <c r="J6516" s="1">
        <v>80</v>
      </c>
      <c r="K6516" s="1" t="s">
        <v>25</v>
      </c>
      <c r="L6516" s="1" t="s">
        <v>78</v>
      </c>
      <c r="M6516" s="1">
        <v>2005</v>
      </c>
      <c r="N6516" s="1">
        <v>48.999770074659999</v>
      </c>
      <c r="O6516" s="1">
        <v>-65.480815873239706</v>
      </c>
      <c r="Q6516" s="1" t="s">
        <v>6151</v>
      </c>
      <c r="R6516" s="1" t="s">
        <v>22</v>
      </c>
    </row>
    <row r="6517" spans="1:18" x14ac:dyDescent="0.3">
      <c r="A6517" s="1" t="s">
        <v>5978</v>
      </c>
      <c r="B6517" s="1" t="s">
        <v>8398</v>
      </c>
      <c r="C6517" s="1" t="s">
        <v>6149</v>
      </c>
      <c r="D6517" s="1">
        <v>54</v>
      </c>
      <c r="E6517" s="1" t="s">
        <v>6153</v>
      </c>
      <c r="F6517" s="1">
        <v>3</v>
      </c>
      <c r="G6517" s="1" t="str">
        <f t="shared" si="247"/>
        <v>3/30</v>
      </c>
      <c r="H6517" s="1">
        <v>1800</v>
      </c>
      <c r="I6517" s="1">
        <v>80</v>
      </c>
      <c r="J6517" s="1">
        <v>80</v>
      </c>
      <c r="K6517" s="1" t="s">
        <v>25</v>
      </c>
      <c r="L6517" s="1" t="s">
        <v>78</v>
      </c>
      <c r="M6517" s="1">
        <v>2005</v>
      </c>
      <c r="N6517" s="1">
        <v>49.001976162724503</v>
      </c>
      <c r="O6517" s="1">
        <v>-65.474579452256705</v>
      </c>
      <c r="Q6517" s="1" t="s">
        <v>6151</v>
      </c>
      <c r="R6517" s="1" t="s">
        <v>22</v>
      </c>
    </row>
    <row r="6518" spans="1:18" x14ac:dyDescent="0.3">
      <c r="A6518" s="1" t="s">
        <v>5978</v>
      </c>
      <c r="B6518" s="1" t="s">
        <v>8398</v>
      </c>
      <c r="C6518" s="1" t="s">
        <v>6149</v>
      </c>
      <c r="D6518" s="1">
        <v>54</v>
      </c>
      <c r="E6518" s="1" t="s">
        <v>6154</v>
      </c>
      <c r="F6518" s="1">
        <v>4</v>
      </c>
      <c r="G6518" s="1" t="str">
        <f t="shared" si="247"/>
        <v>4/30</v>
      </c>
      <c r="H6518" s="1">
        <v>1800</v>
      </c>
      <c r="I6518" s="1">
        <v>80</v>
      </c>
      <c r="J6518" s="1">
        <v>80</v>
      </c>
      <c r="K6518" s="1" t="s">
        <v>25</v>
      </c>
      <c r="L6518" s="1" t="s">
        <v>78</v>
      </c>
      <c r="M6518" s="1">
        <v>2005</v>
      </c>
      <c r="N6518" s="1">
        <v>48.995761145458701</v>
      </c>
      <c r="O6518" s="1">
        <v>-65.476937766508001</v>
      </c>
      <c r="Q6518" s="1" t="s">
        <v>6151</v>
      </c>
      <c r="R6518" s="1" t="s">
        <v>22</v>
      </c>
    </row>
    <row r="6519" spans="1:18" x14ac:dyDescent="0.3">
      <c r="A6519" s="1" t="s">
        <v>5978</v>
      </c>
      <c r="B6519" s="1" t="s">
        <v>8398</v>
      </c>
      <c r="C6519" s="1" t="s">
        <v>6149</v>
      </c>
      <c r="D6519" s="1">
        <v>54</v>
      </c>
      <c r="E6519" s="1" t="s">
        <v>6155</v>
      </c>
      <c r="F6519" s="1">
        <v>5</v>
      </c>
      <c r="G6519" s="1" t="str">
        <f t="shared" si="247"/>
        <v>5/30</v>
      </c>
      <c r="H6519" s="1">
        <v>1800</v>
      </c>
      <c r="I6519" s="1">
        <v>80</v>
      </c>
      <c r="J6519" s="1">
        <v>80</v>
      </c>
      <c r="K6519" s="1" t="s">
        <v>25</v>
      </c>
      <c r="L6519" s="1" t="s">
        <v>78</v>
      </c>
      <c r="M6519" s="1">
        <v>2005</v>
      </c>
      <c r="N6519" s="1">
        <v>49.002617318381603</v>
      </c>
      <c r="O6519" s="1">
        <v>-65.519876783079297</v>
      </c>
      <c r="Q6519" s="1" t="s">
        <v>6151</v>
      </c>
      <c r="R6519" s="1" t="s">
        <v>22</v>
      </c>
    </row>
    <row r="6520" spans="1:18" x14ac:dyDescent="0.3">
      <c r="A6520" s="1" t="s">
        <v>5978</v>
      </c>
      <c r="B6520" s="1" t="s">
        <v>8398</v>
      </c>
      <c r="C6520" s="1" t="s">
        <v>6149</v>
      </c>
      <c r="D6520" s="1">
        <v>54</v>
      </c>
      <c r="E6520" s="1" t="s">
        <v>6156</v>
      </c>
      <c r="F6520" s="1">
        <v>6</v>
      </c>
      <c r="G6520" s="1" t="str">
        <f t="shared" si="247"/>
        <v>6/30</v>
      </c>
      <c r="H6520" s="1">
        <v>1800</v>
      </c>
      <c r="I6520" s="1">
        <v>80</v>
      </c>
      <c r="J6520" s="1">
        <v>80</v>
      </c>
      <c r="K6520" s="1" t="s">
        <v>25</v>
      </c>
      <c r="L6520" s="1" t="s">
        <v>78</v>
      </c>
      <c r="M6520" s="1">
        <v>2005</v>
      </c>
      <c r="N6520" s="1">
        <v>49.002670739494597</v>
      </c>
      <c r="O6520" s="1">
        <v>-65.525499976810195</v>
      </c>
      <c r="Q6520" s="1" t="s">
        <v>6151</v>
      </c>
      <c r="R6520" s="1" t="s">
        <v>22</v>
      </c>
    </row>
    <row r="6521" spans="1:18" x14ac:dyDescent="0.3">
      <c r="A6521" s="1" t="s">
        <v>5978</v>
      </c>
      <c r="B6521" s="1" t="s">
        <v>8398</v>
      </c>
      <c r="C6521" s="1" t="s">
        <v>6149</v>
      </c>
      <c r="D6521" s="1">
        <v>54</v>
      </c>
      <c r="E6521" s="1" t="s">
        <v>6157</v>
      </c>
      <c r="F6521" s="1">
        <v>7</v>
      </c>
      <c r="G6521" s="1" t="str">
        <f t="shared" si="247"/>
        <v>7/30</v>
      </c>
      <c r="H6521" s="1">
        <v>1800</v>
      </c>
      <c r="I6521" s="1">
        <v>80</v>
      </c>
      <c r="J6521" s="1">
        <v>80</v>
      </c>
      <c r="K6521" s="1" t="s">
        <v>25</v>
      </c>
      <c r="L6521" s="1" t="s">
        <v>78</v>
      </c>
      <c r="M6521" s="1">
        <v>2005</v>
      </c>
      <c r="N6521" s="1">
        <v>49.003802665941897</v>
      </c>
      <c r="O6521" s="1">
        <v>-65.507009656131203</v>
      </c>
      <c r="Q6521" s="1" t="s">
        <v>6151</v>
      </c>
      <c r="R6521" s="1" t="s">
        <v>22</v>
      </c>
    </row>
    <row r="6522" spans="1:18" x14ac:dyDescent="0.3">
      <c r="A6522" s="1" t="s">
        <v>5978</v>
      </c>
      <c r="B6522" s="1" t="s">
        <v>8398</v>
      </c>
      <c r="C6522" s="1" t="s">
        <v>6149</v>
      </c>
      <c r="D6522" s="1">
        <v>54</v>
      </c>
      <c r="E6522" s="1" t="s">
        <v>6158</v>
      </c>
      <c r="F6522" s="1">
        <v>8</v>
      </c>
      <c r="G6522" s="1" t="str">
        <f t="shared" si="247"/>
        <v>8/30</v>
      </c>
      <c r="H6522" s="1">
        <v>1800</v>
      </c>
      <c r="I6522" s="1">
        <v>80</v>
      </c>
      <c r="J6522" s="1">
        <v>80</v>
      </c>
      <c r="K6522" s="1" t="s">
        <v>25</v>
      </c>
      <c r="L6522" s="1" t="s">
        <v>78</v>
      </c>
      <c r="M6522" s="1">
        <v>2005</v>
      </c>
      <c r="N6522" s="1">
        <v>49.001046207722702</v>
      </c>
      <c r="O6522" s="1">
        <v>-65.505976803556294</v>
      </c>
      <c r="Q6522" s="1" t="s">
        <v>6151</v>
      </c>
      <c r="R6522" s="1" t="s">
        <v>22</v>
      </c>
    </row>
    <row r="6523" spans="1:18" x14ac:dyDescent="0.3">
      <c r="A6523" s="1" t="s">
        <v>5978</v>
      </c>
      <c r="B6523" s="1" t="s">
        <v>8398</v>
      </c>
      <c r="C6523" s="1" t="s">
        <v>6149</v>
      </c>
      <c r="D6523" s="1">
        <v>54</v>
      </c>
      <c r="E6523" s="1" t="s">
        <v>6159</v>
      </c>
      <c r="F6523" s="1">
        <v>9</v>
      </c>
      <c r="G6523" s="1" t="str">
        <f t="shared" si="247"/>
        <v>9/30</v>
      </c>
      <c r="H6523" s="1">
        <v>1800</v>
      </c>
      <c r="I6523" s="1">
        <v>80</v>
      </c>
      <c r="J6523" s="1">
        <v>80</v>
      </c>
      <c r="K6523" s="1" t="s">
        <v>25</v>
      </c>
      <c r="L6523" s="1" t="s">
        <v>78</v>
      </c>
      <c r="M6523" s="1">
        <v>2005</v>
      </c>
      <c r="N6523" s="1">
        <v>48.9981391175887</v>
      </c>
      <c r="O6523" s="1">
        <v>-65.505022633008707</v>
      </c>
      <c r="Q6523" s="1" t="s">
        <v>6151</v>
      </c>
      <c r="R6523" s="1" t="s">
        <v>22</v>
      </c>
    </row>
    <row r="6524" spans="1:18" x14ac:dyDescent="0.3">
      <c r="A6524" s="1" t="s">
        <v>5978</v>
      </c>
      <c r="B6524" s="1" t="s">
        <v>8398</v>
      </c>
      <c r="C6524" s="1" t="s">
        <v>6149</v>
      </c>
      <c r="D6524" s="1">
        <v>54</v>
      </c>
      <c r="E6524" s="1" t="s">
        <v>6160</v>
      </c>
      <c r="F6524" s="1">
        <v>10</v>
      </c>
      <c r="G6524" s="1" t="str">
        <f t="shared" si="247"/>
        <v>10/30</v>
      </c>
      <c r="H6524" s="1">
        <v>1800</v>
      </c>
      <c r="I6524" s="1">
        <v>80</v>
      </c>
      <c r="J6524" s="1">
        <v>80</v>
      </c>
      <c r="K6524" s="1" t="s">
        <v>25</v>
      </c>
      <c r="L6524" s="1" t="s">
        <v>78</v>
      </c>
      <c r="M6524" s="1">
        <v>2005</v>
      </c>
      <c r="N6524" s="1">
        <v>48.993304498882402</v>
      </c>
      <c r="O6524" s="1">
        <v>-65.502278395631905</v>
      </c>
      <c r="Q6524" s="1" t="s">
        <v>6151</v>
      </c>
      <c r="R6524" s="1" t="s">
        <v>22</v>
      </c>
    </row>
    <row r="6525" spans="1:18" x14ac:dyDescent="0.3">
      <c r="A6525" s="1" t="s">
        <v>5978</v>
      </c>
      <c r="B6525" s="1" t="s">
        <v>8398</v>
      </c>
      <c r="C6525" s="1" t="s">
        <v>6149</v>
      </c>
      <c r="D6525" s="1">
        <v>54</v>
      </c>
      <c r="E6525" s="1" t="s">
        <v>6161</v>
      </c>
      <c r="F6525" s="1">
        <v>11</v>
      </c>
      <c r="G6525" s="1" t="str">
        <f t="shared" si="247"/>
        <v>11/30</v>
      </c>
      <c r="H6525" s="1">
        <v>1800</v>
      </c>
      <c r="I6525" s="1">
        <v>80</v>
      </c>
      <c r="J6525" s="1">
        <v>80</v>
      </c>
      <c r="K6525" s="1" t="s">
        <v>25</v>
      </c>
      <c r="L6525" s="1" t="s">
        <v>78</v>
      </c>
      <c r="M6525" s="1">
        <v>2005</v>
      </c>
      <c r="N6525" s="1">
        <v>48.9908139048867</v>
      </c>
      <c r="O6525" s="1">
        <v>-65.500137815536604</v>
      </c>
      <c r="Q6525" s="1" t="s">
        <v>6151</v>
      </c>
      <c r="R6525" s="1" t="s">
        <v>22</v>
      </c>
    </row>
    <row r="6526" spans="1:18" x14ac:dyDescent="0.3">
      <c r="A6526" s="1" t="s">
        <v>5978</v>
      </c>
      <c r="B6526" s="1" t="s">
        <v>8398</v>
      </c>
      <c r="C6526" s="1" t="s">
        <v>6149</v>
      </c>
      <c r="D6526" s="1">
        <v>54</v>
      </c>
      <c r="E6526" s="1" t="s">
        <v>6162</v>
      </c>
      <c r="F6526" s="1">
        <v>12</v>
      </c>
      <c r="G6526" s="1" t="str">
        <f t="shared" si="247"/>
        <v>12/30</v>
      </c>
      <c r="H6526" s="1">
        <v>1800</v>
      </c>
      <c r="I6526" s="1">
        <v>80</v>
      </c>
      <c r="J6526" s="1">
        <v>80</v>
      </c>
      <c r="K6526" s="1" t="s">
        <v>25</v>
      </c>
      <c r="L6526" s="1" t="s">
        <v>78</v>
      </c>
      <c r="M6526" s="1">
        <v>2005</v>
      </c>
      <c r="N6526" s="1">
        <v>48.988449019160797</v>
      </c>
      <c r="O6526" s="1">
        <v>-65.496454446077195</v>
      </c>
      <c r="Q6526" s="1" t="s">
        <v>6151</v>
      </c>
      <c r="R6526" s="1" t="s">
        <v>22</v>
      </c>
    </row>
    <row r="6527" spans="1:18" x14ac:dyDescent="0.3">
      <c r="A6527" s="1" t="s">
        <v>5978</v>
      </c>
      <c r="B6527" s="1" t="s">
        <v>8398</v>
      </c>
      <c r="C6527" s="1" t="s">
        <v>6149</v>
      </c>
      <c r="D6527" s="1">
        <v>54</v>
      </c>
      <c r="E6527" s="1" t="s">
        <v>6163</v>
      </c>
      <c r="F6527" s="1">
        <v>13</v>
      </c>
      <c r="G6527" s="1" t="str">
        <f t="shared" si="247"/>
        <v>13/30</v>
      </c>
      <c r="H6527" s="1">
        <v>1800</v>
      </c>
      <c r="I6527" s="1">
        <v>80</v>
      </c>
      <c r="J6527" s="1">
        <v>80</v>
      </c>
      <c r="K6527" s="1" t="s">
        <v>25</v>
      </c>
      <c r="L6527" s="1" t="s">
        <v>78</v>
      </c>
      <c r="M6527" s="1">
        <v>2005</v>
      </c>
      <c r="N6527" s="1">
        <v>48.985642782601303</v>
      </c>
      <c r="O6527" s="1">
        <v>-65.493957202675105</v>
      </c>
      <c r="Q6527" s="1" t="s">
        <v>6151</v>
      </c>
      <c r="R6527" s="1" t="s">
        <v>22</v>
      </c>
    </row>
    <row r="6528" spans="1:18" x14ac:dyDescent="0.3">
      <c r="A6528" s="1" t="s">
        <v>5978</v>
      </c>
      <c r="B6528" s="1" t="s">
        <v>8398</v>
      </c>
      <c r="C6528" s="1" t="s">
        <v>6149</v>
      </c>
      <c r="D6528" s="1">
        <v>54</v>
      </c>
      <c r="E6528" s="1" t="s">
        <v>6164</v>
      </c>
      <c r="F6528" s="1">
        <v>14</v>
      </c>
      <c r="G6528" s="1" t="str">
        <f t="shared" si="247"/>
        <v>14/30</v>
      </c>
      <c r="H6528" s="1">
        <v>1800</v>
      </c>
      <c r="I6528" s="1">
        <v>80</v>
      </c>
      <c r="J6528" s="1">
        <v>80</v>
      </c>
      <c r="K6528" s="1" t="s">
        <v>25</v>
      </c>
      <c r="L6528" s="1" t="s">
        <v>78</v>
      </c>
      <c r="M6528" s="1">
        <v>2005</v>
      </c>
      <c r="N6528" s="1">
        <v>48.983364923642299</v>
      </c>
      <c r="O6528" s="1">
        <v>-65.490236832841504</v>
      </c>
      <c r="Q6528" s="1" t="s">
        <v>6151</v>
      </c>
      <c r="R6528" s="1" t="s">
        <v>22</v>
      </c>
    </row>
    <row r="6529" spans="1:18" x14ac:dyDescent="0.3">
      <c r="A6529" s="1" t="s">
        <v>5978</v>
      </c>
      <c r="B6529" s="1" t="s">
        <v>8398</v>
      </c>
      <c r="C6529" s="1" t="s">
        <v>6149</v>
      </c>
      <c r="D6529" s="1">
        <v>54</v>
      </c>
      <c r="E6529" s="1" t="s">
        <v>6165</v>
      </c>
      <c r="F6529" s="1">
        <v>15</v>
      </c>
      <c r="G6529" s="1" t="str">
        <f t="shared" si="247"/>
        <v>15/30</v>
      </c>
      <c r="H6529" s="1">
        <v>1800</v>
      </c>
      <c r="I6529" s="1">
        <v>80</v>
      </c>
      <c r="J6529" s="1">
        <v>80</v>
      </c>
      <c r="K6529" s="1" t="s">
        <v>25</v>
      </c>
      <c r="L6529" s="1" t="s">
        <v>78</v>
      </c>
      <c r="M6529" s="1">
        <v>2005</v>
      </c>
      <c r="N6529" s="1">
        <v>48.981579254557701</v>
      </c>
      <c r="O6529" s="1">
        <v>-65.486581692979996</v>
      </c>
      <c r="Q6529" s="1" t="s">
        <v>6151</v>
      </c>
      <c r="R6529" s="1" t="s">
        <v>22</v>
      </c>
    </row>
    <row r="6530" spans="1:18" x14ac:dyDescent="0.3">
      <c r="A6530" s="1" t="s">
        <v>5978</v>
      </c>
      <c r="B6530" s="1" t="s">
        <v>8398</v>
      </c>
      <c r="C6530" s="1" t="s">
        <v>6149</v>
      </c>
      <c r="D6530" s="1">
        <v>54</v>
      </c>
      <c r="E6530" s="1" t="s">
        <v>6166</v>
      </c>
      <c r="F6530" s="1">
        <v>16</v>
      </c>
      <c r="G6530" s="1" t="str">
        <f t="shared" si="247"/>
        <v>16/30</v>
      </c>
      <c r="H6530" s="1">
        <v>1800</v>
      </c>
      <c r="I6530" s="1">
        <v>80</v>
      </c>
      <c r="J6530" s="1">
        <v>80</v>
      </c>
      <c r="K6530" s="1" t="s">
        <v>25</v>
      </c>
      <c r="L6530" s="1" t="s">
        <v>78</v>
      </c>
      <c r="M6530" s="1">
        <v>2005</v>
      </c>
      <c r="N6530" s="1">
        <v>48.978659054028597</v>
      </c>
      <c r="O6530" s="1">
        <v>-65.485167048910498</v>
      </c>
      <c r="Q6530" s="1" t="s">
        <v>6151</v>
      </c>
      <c r="R6530" s="1" t="s">
        <v>22</v>
      </c>
    </row>
    <row r="6531" spans="1:18" x14ac:dyDescent="0.3">
      <c r="A6531" s="1" t="s">
        <v>5978</v>
      </c>
      <c r="B6531" s="1" t="s">
        <v>8398</v>
      </c>
      <c r="C6531" s="1" t="s">
        <v>6149</v>
      </c>
      <c r="D6531" s="1">
        <v>54</v>
      </c>
      <c r="E6531" s="1" t="s">
        <v>6167</v>
      </c>
      <c r="F6531" s="1">
        <v>17</v>
      </c>
      <c r="G6531" s="1" t="str">
        <f t="shared" si="247"/>
        <v>17/30</v>
      </c>
      <c r="H6531" s="1">
        <v>1800</v>
      </c>
      <c r="I6531" s="1">
        <v>80</v>
      </c>
      <c r="J6531" s="1">
        <v>80</v>
      </c>
      <c r="K6531" s="1" t="s">
        <v>25</v>
      </c>
      <c r="L6531" s="1" t="s">
        <v>78</v>
      </c>
      <c r="M6531" s="1">
        <v>2005</v>
      </c>
      <c r="N6531" s="1">
        <v>48.975712009661102</v>
      </c>
      <c r="O6531" s="1">
        <v>-65.484261146641998</v>
      </c>
      <c r="Q6531" s="1" t="s">
        <v>6151</v>
      </c>
      <c r="R6531" s="1" t="s">
        <v>22</v>
      </c>
    </row>
    <row r="6532" spans="1:18" x14ac:dyDescent="0.3">
      <c r="A6532" s="1" t="s">
        <v>5978</v>
      </c>
      <c r="B6532" s="1" t="s">
        <v>8398</v>
      </c>
      <c r="C6532" s="1" t="s">
        <v>6149</v>
      </c>
      <c r="D6532" s="1">
        <v>54</v>
      </c>
      <c r="E6532" s="1" t="s">
        <v>6168</v>
      </c>
      <c r="F6532" s="1">
        <v>18</v>
      </c>
      <c r="G6532" s="1" t="str">
        <f t="shared" si="247"/>
        <v>18/30</v>
      </c>
      <c r="H6532" s="1">
        <v>1800</v>
      </c>
      <c r="I6532" s="1">
        <v>80</v>
      </c>
      <c r="J6532" s="1">
        <v>80</v>
      </c>
      <c r="K6532" s="1" t="s">
        <v>25</v>
      </c>
      <c r="L6532" s="1" t="s">
        <v>78</v>
      </c>
      <c r="M6532" s="1">
        <v>2005</v>
      </c>
      <c r="N6532" s="1">
        <v>48.973196495823103</v>
      </c>
      <c r="O6532" s="1">
        <v>-65.482246818467502</v>
      </c>
      <c r="Q6532" s="1" t="s">
        <v>6151</v>
      </c>
      <c r="R6532" s="1" t="s">
        <v>22</v>
      </c>
    </row>
    <row r="6533" spans="1:18" x14ac:dyDescent="0.3">
      <c r="A6533" s="1" t="s">
        <v>5978</v>
      </c>
      <c r="B6533" s="1" t="s">
        <v>8398</v>
      </c>
      <c r="C6533" s="1" t="s">
        <v>6149</v>
      </c>
      <c r="D6533" s="1">
        <v>54</v>
      </c>
      <c r="E6533" s="1" t="s">
        <v>6169</v>
      </c>
      <c r="F6533" s="1">
        <v>19</v>
      </c>
      <c r="G6533" s="1" t="str">
        <f t="shared" si="247"/>
        <v>19/30</v>
      </c>
      <c r="H6533" s="1">
        <v>1800</v>
      </c>
      <c r="I6533" s="1">
        <v>80</v>
      </c>
      <c r="J6533" s="1">
        <v>80</v>
      </c>
      <c r="K6533" s="1" t="s">
        <v>25</v>
      </c>
      <c r="L6533" s="1" t="s">
        <v>78</v>
      </c>
      <c r="M6533" s="1">
        <v>2005</v>
      </c>
      <c r="N6533" s="1">
        <v>48.9702477108398</v>
      </c>
      <c r="O6533" s="1">
        <v>-65.4802031790705</v>
      </c>
      <c r="Q6533" s="1" t="s">
        <v>6151</v>
      </c>
      <c r="R6533" s="1" t="s">
        <v>22</v>
      </c>
    </row>
    <row r="6534" spans="1:18" x14ac:dyDescent="0.3">
      <c r="A6534" s="1" t="s">
        <v>5978</v>
      </c>
      <c r="B6534" s="1" t="s">
        <v>8398</v>
      </c>
      <c r="C6534" s="1" t="s">
        <v>6149</v>
      </c>
      <c r="D6534" s="1">
        <v>54</v>
      </c>
      <c r="E6534" s="1" t="s">
        <v>6170</v>
      </c>
      <c r="F6534" s="1">
        <v>20</v>
      </c>
      <c r="G6534" s="1" t="str">
        <f t="shared" si="247"/>
        <v>20/30</v>
      </c>
      <c r="H6534" s="1">
        <v>1800</v>
      </c>
      <c r="I6534" s="1">
        <v>80</v>
      </c>
      <c r="J6534" s="1">
        <v>80</v>
      </c>
      <c r="K6534" s="1" t="s">
        <v>25</v>
      </c>
      <c r="L6534" s="1" t="s">
        <v>78</v>
      </c>
      <c r="M6534" s="1">
        <v>2005</v>
      </c>
      <c r="N6534" s="1">
        <v>48.967098375413102</v>
      </c>
      <c r="O6534" s="1">
        <v>-65.478433136630301</v>
      </c>
      <c r="Q6534" s="1" t="s">
        <v>6151</v>
      </c>
      <c r="R6534" s="1" t="s">
        <v>22</v>
      </c>
    </row>
    <row r="6535" spans="1:18" x14ac:dyDescent="0.3">
      <c r="A6535" s="1" t="s">
        <v>5978</v>
      </c>
      <c r="B6535" s="1" t="s">
        <v>8398</v>
      </c>
      <c r="C6535" s="1" t="s">
        <v>6149</v>
      </c>
      <c r="D6535" s="1">
        <v>54</v>
      </c>
      <c r="E6535" s="1" t="s">
        <v>6171</v>
      </c>
      <c r="F6535" s="1">
        <v>21</v>
      </c>
      <c r="G6535" s="1" t="str">
        <f t="shared" si="247"/>
        <v>21/30</v>
      </c>
      <c r="H6535" s="1">
        <v>1800</v>
      </c>
      <c r="I6535" s="1">
        <v>80</v>
      </c>
      <c r="J6535" s="1">
        <v>80</v>
      </c>
      <c r="K6535" s="1" t="s">
        <v>25</v>
      </c>
      <c r="L6535" s="1" t="s">
        <v>78</v>
      </c>
      <c r="M6535" s="1">
        <v>2005</v>
      </c>
      <c r="N6535" s="1">
        <v>48.963681387556299</v>
      </c>
      <c r="O6535" s="1">
        <v>-65.477719681194301</v>
      </c>
      <c r="Q6535" s="1" t="s">
        <v>6151</v>
      </c>
      <c r="R6535" s="1" t="s">
        <v>22</v>
      </c>
    </row>
    <row r="6536" spans="1:18" x14ac:dyDescent="0.3">
      <c r="A6536" s="1" t="s">
        <v>5978</v>
      </c>
      <c r="B6536" s="1" t="s">
        <v>8398</v>
      </c>
      <c r="C6536" s="1" t="s">
        <v>6149</v>
      </c>
      <c r="D6536" s="1">
        <v>54</v>
      </c>
      <c r="E6536" s="1" t="s">
        <v>6172</v>
      </c>
      <c r="F6536" s="1">
        <v>22</v>
      </c>
      <c r="G6536" s="1" t="str">
        <f t="shared" si="247"/>
        <v>22/30</v>
      </c>
      <c r="H6536" s="1">
        <v>1800</v>
      </c>
      <c r="I6536" s="1">
        <v>80</v>
      </c>
      <c r="J6536" s="1">
        <v>80</v>
      </c>
      <c r="K6536" s="1" t="s">
        <v>25</v>
      </c>
      <c r="L6536" s="1" t="s">
        <v>78</v>
      </c>
      <c r="M6536" s="1">
        <v>2005</v>
      </c>
      <c r="N6536" s="1">
        <v>48.960060917085997</v>
      </c>
      <c r="O6536" s="1">
        <v>-65.476212989993101</v>
      </c>
      <c r="Q6536" s="1" t="s">
        <v>6151</v>
      </c>
      <c r="R6536" s="1" t="s">
        <v>22</v>
      </c>
    </row>
    <row r="6537" spans="1:18" x14ac:dyDescent="0.3">
      <c r="A6537" s="1" t="s">
        <v>5978</v>
      </c>
      <c r="B6537" s="1" t="s">
        <v>8398</v>
      </c>
      <c r="C6537" s="1" t="s">
        <v>6149</v>
      </c>
      <c r="D6537" s="1">
        <v>54</v>
      </c>
      <c r="E6537" s="1" t="s">
        <v>6173</v>
      </c>
      <c r="F6537" s="1">
        <v>23</v>
      </c>
      <c r="G6537" s="1" t="str">
        <f t="shared" si="247"/>
        <v>23/30</v>
      </c>
      <c r="H6537" s="1">
        <v>1800</v>
      </c>
      <c r="I6537" s="1">
        <v>80</v>
      </c>
      <c r="J6537" s="1">
        <v>80</v>
      </c>
      <c r="K6537" s="1" t="s">
        <v>25</v>
      </c>
      <c r="L6537" s="1" t="s">
        <v>78</v>
      </c>
      <c r="M6537" s="1">
        <v>2005</v>
      </c>
      <c r="N6537" s="1">
        <v>48.9564787849799</v>
      </c>
      <c r="O6537" s="1">
        <v>-65.476215649899103</v>
      </c>
      <c r="Q6537" s="1" t="s">
        <v>6151</v>
      </c>
      <c r="R6537" s="1" t="s">
        <v>22</v>
      </c>
    </row>
    <row r="6538" spans="1:18" x14ac:dyDescent="0.3">
      <c r="A6538" s="1" t="s">
        <v>5978</v>
      </c>
      <c r="B6538" s="1" t="s">
        <v>8398</v>
      </c>
      <c r="C6538" s="1" t="s">
        <v>6149</v>
      </c>
      <c r="D6538" s="1">
        <v>54</v>
      </c>
      <c r="E6538" s="1" t="s">
        <v>6174</v>
      </c>
      <c r="F6538" s="1">
        <v>24</v>
      </c>
      <c r="G6538" s="1" t="str">
        <f t="shared" si="247"/>
        <v>24/30</v>
      </c>
      <c r="H6538" s="1">
        <v>1800</v>
      </c>
      <c r="I6538" s="1">
        <v>80</v>
      </c>
      <c r="J6538" s="1">
        <v>80</v>
      </c>
      <c r="K6538" s="1" t="s">
        <v>25</v>
      </c>
      <c r="L6538" s="1" t="s">
        <v>78</v>
      </c>
      <c r="M6538" s="1">
        <v>2005</v>
      </c>
      <c r="N6538" s="1">
        <v>48.954157029944398</v>
      </c>
      <c r="O6538" s="1">
        <v>-65.479125675066697</v>
      </c>
      <c r="Q6538" s="1" t="s">
        <v>6151</v>
      </c>
      <c r="R6538" s="1" t="s">
        <v>22</v>
      </c>
    </row>
    <row r="6539" spans="1:18" x14ac:dyDescent="0.3">
      <c r="A6539" s="1" t="s">
        <v>5978</v>
      </c>
      <c r="B6539" s="1" t="s">
        <v>8398</v>
      </c>
      <c r="C6539" s="1" t="s">
        <v>6149</v>
      </c>
      <c r="D6539" s="1">
        <v>54</v>
      </c>
      <c r="E6539" s="1" t="s">
        <v>6175</v>
      </c>
      <c r="F6539" s="1">
        <v>25</v>
      </c>
      <c r="G6539" s="1" t="str">
        <f t="shared" si="247"/>
        <v>25/30</v>
      </c>
      <c r="H6539" s="1">
        <v>1800</v>
      </c>
      <c r="I6539" s="1">
        <v>80</v>
      </c>
      <c r="J6539" s="1">
        <v>80</v>
      </c>
      <c r="K6539" s="1" t="s">
        <v>25</v>
      </c>
      <c r="L6539" s="1" t="s">
        <v>78</v>
      </c>
      <c r="M6539" s="1">
        <v>2005</v>
      </c>
      <c r="N6539" s="1">
        <v>48.948126804909698</v>
      </c>
      <c r="O6539" s="1">
        <v>-65.461653108823796</v>
      </c>
      <c r="Q6539" s="1" t="s">
        <v>6151</v>
      </c>
      <c r="R6539" s="1" t="s">
        <v>22</v>
      </c>
    </row>
    <row r="6540" spans="1:18" x14ac:dyDescent="0.3">
      <c r="A6540" s="1" t="s">
        <v>5978</v>
      </c>
      <c r="B6540" s="1" t="s">
        <v>8398</v>
      </c>
      <c r="C6540" s="1" t="s">
        <v>6149</v>
      </c>
      <c r="D6540" s="1">
        <v>54</v>
      </c>
      <c r="E6540" s="1" t="s">
        <v>6176</v>
      </c>
      <c r="F6540" s="1">
        <v>26</v>
      </c>
      <c r="G6540" s="1" t="str">
        <f t="shared" si="247"/>
        <v>26/30</v>
      </c>
      <c r="H6540" s="1">
        <v>1800</v>
      </c>
      <c r="I6540" s="1">
        <v>80</v>
      </c>
      <c r="J6540" s="1">
        <v>80</v>
      </c>
      <c r="K6540" s="1" t="s">
        <v>25</v>
      </c>
      <c r="L6540" s="1" t="s">
        <v>78</v>
      </c>
      <c r="M6540" s="1">
        <v>2005</v>
      </c>
      <c r="N6540" s="1">
        <v>48.952410702270001</v>
      </c>
      <c r="O6540" s="1">
        <v>-65.456318397616201</v>
      </c>
      <c r="Q6540" s="1" t="s">
        <v>6151</v>
      </c>
      <c r="R6540" s="1" t="s">
        <v>22</v>
      </c>
    </row>
    <row r="6541" spans="1:18" x14ac:dyDescent="0.3">
      <c r="A6541" s="1" t="s">
        <v>5978</v>
      </c>
      <c r="B6541" s="1" t="s">
        <v>8398</v>
      </c>
      <c r="C6541" s="1" t="s">
        <v>6149</v>
      </c>
      <c r="D6541" s="1">
        <v>54</v>
      </c>
      <c r="E6541" s="1" t="s">
        <v>6177</v>
      </c>
      <c r="F6541" s="1">
        <v>27</v>
      </c>
      <c r="G6541" s="1" t="str">
        <f t="shared" si="247"/>
        <v>27/30</v>
      </c>
      <c r="H6541" s="1">
        <v>1800</v>
      </c>
      <c r="I6541" s="1">
        <v>80</v>
      </c>
      <c r="J6541" s="1">
        <v>80</v>
      </c>
      <c r="K6541" s="1" t="s">
        <v>25</v>
      </c>
      <c r="L6541" s="1" t="s">
        <v>78</v>
      </c>
      <c r="M6541" s="1">
        <v>2005</v>
      </c>
      <c r="N6541" s="1">
        <v>48.954964949929497</v>
      </c>
      <c r="O6541" s="1">
        <v>-65.467082215073603</v>
      </c>
      <c r="Q6541" s="1" t="s">
        <v>6151</v>
      </c>
      <c r="R6541" s="1" t="s">
        <v>22</v>
      </c>
    </row>
    <row r="6542" spans="1:18" x14ac:dyDescent="0.3">
      <c r="A6542" s="1" t="s">
        <v>5978</v>
      </c>
      <c r="B6542" s="1" t="s">
        <v>8398</v>
      </c>
      <c r="C6542" s="1" t="s">
        <v>6149</v>
      </c>
      <c r="D6542" s="1">
        <v>54</v>
      </c>
      <c r="E6542" s="1" t="s">
        <v>6178</v>
      </c>
      <c r="F6542" s="1">
        <v>28</v>
      </c>
      <c r="G6542" s="1" t="str">
        <f t="shared" si="247"/>
        <v>28/30</v>
      </c>
      <c r="H6542" s="1">
        <v>1800</v>
      </c>
      <c r="I6542" s="1">
        <v>80</v>
      </c>
      <c r="J6542" s="1">
        <v>80</v>
      </c>
      <c r="K6542" s="1" t="s">
        <v>25</v>
      </c>
      <c r="L6542" s="1" t="s">
        <v>78</v>
      </c>
      <c r="M6542" s="1">
        <v>2005</v>
      </c>
      <c r="N6542" s="1">
        <v>48.946135921727297</v>
      </c>
      <c r="O6542" s="1">
        <v>-65.468610548170503</v>
      </c>
      <c r="Q6542" s="1" t="s">
        <v>6151</v>
      </c>
      <c r="R6542" s="1" t="s">
        <v>22</v>
      </c>
    </row>
    <row r="6543" spans="1:18" x14ac:dyDescent="0.3">
      <c r="A6543" s="1" t="s">
        <v>5978</v>
      </c>
      <c r="B6543" s="1" t="s">
        <v>8398</v>
      </c>
      <c r="C6543" s="1" t="s">
        <v>6149</v>
      </c>
      <c r="D6543" s="1">
        <v>54</v>
      </c>
      <c r="E6543" s="1" t="s">
        <v>6179</v>
      </c>
      <c r="F6543" s="1">
        <v>29</v>
      </c>
      <c r="G6543" s="1" t="str">
        <f t="shared" si="247"/>
        <v>29/30</v>
      </c>
      <c r="H6543" s="1">
        <v>1800</v>
      </c>
      <c r="I6543" s="1">
        <v>80</v>
      </c>
      <c r="J6543" s="1">
        <v>80</v>
      </c>
      <c r="K6543" s="1" t="s">
        <v>25</v>
      </c>
      <c r="L6543" s="1" t="s">
        <v>78</v>
      </c>
      <c r="M6543" s="1">
        <v>2005</v>
      </c>
      <c r="N6543" s="1">
        <v>48.9976861686945</v>
      </c>
      <c r="O6543" s="1">
        <v>-65.473508447305093</v>
      </c>
      <c r="Q6543" s="1" t="s">
        <v>6151</v>
      </c>
      <c r="R6543" s="1" t="s">
        <v>22</v>
      </c>
    </row>
    <row r="6544" spans="1:18" x14ac:dyDescent="0.3">
      <c r="A6544" s="1" t="s">
        <v>5978</v>
      </c>
      <c r="B6544" s="1" t="s">
        <v>8398</v>
      </c>
      <c r="C6544" s="1" t="s">
        <v>6149</v>
      </c>
      <c r="D6544" s="1">
        <v>54</v>
      </c>
      <c r="E6544" s="1" t="s">
        <v>6180</v>
      </c>
      <c r="F6544" s="1">
        <v>30</v>
      </c>
      <c r="G6544" s="1" t="str">
        <f t="shared" si="247"/>
        <v>30/30</v>
      </c>
      <c r="H6544" s="1">
        <v>1800</v>
      </c>
      <c r="I6544" s="1">
        <v>80</v>
      </c>
      <c r="J6544" s="1">
        <v>80</v>
      </c>
      <c r="K6544" s="1" t="s">
        <v>25</v>
      </c>
      <c r="L6544" s="1" t="s">
        <v>78</v>
      </c>
      <c r="M6544" s="1">
        <v>2005</v>
      </c>
      <c r="N6544" s="1">
        <v>48.998732629899699</v>
      </c>
      <c r="O6544" s="1">
        <v>-65.468612611471599</v>
      </c>
      <c r="Q6544" s="1" t="s">
        <v>6151</v>
      </c>
      <c r="R6544" s="1" t="s">
        <v>22</v>
      </c>
    </row>
    <row r="6545" spans="1:18" x14ac:dyDescent="0.3">
      <c r="A6545" s="1" t="s">
        <v>5978</v>
      </c>
      <c r="B6545" s="1" t="s">
        <v>8398</v>
      </c>
      <c r="C6545" s="1" t="s">
        <v>7430</v>
      </c>
      <c r="D6545" s="1">
        <v>147.19999999999999</v>
      </c>
      <c r="E6545" s="1" t="s">
        <v>7431</v>
      </c>
      <c r="F6545" s="1">
        <v>1</v>
      </c>
      <c r="G6545" s="1" t="str">
        <f t="shared" ref="G6545:G6590" si="248">F6545&amp;"/"&amp;46</f>
        <v>1/46</v>
      </c>
      <c r="H6545" s="1">
        <v>3200</v>
      </c>
      <c r="I6545" s="1">
        <v>113</v>
      </c>
      <c r="J6545" s="1">
        <v>92.5</v>
      </c>
      <c r="K6545" s="1" t="s">
        <v>866</v>
      </c>
      <c r="L6545" s="1" t="s">
        <v>5103</v>
      </c>
      <c r="M6545" s="1">
        <v>2018</v>
      </c>
      <c r="N6545" s="1">
        <v>46.354976901506603</v>
      </c>
      <c r="O6545" s="1">
        <v>-71.078691369346501</v>
      </c>
      <c r="Q6545" s="1" t="s">
        <v>7432</v>
      </c>
      <c r="R6545" s="1" t="s">
        <v>22</v>
      </c>
    </row>
    <row r="6546" spans="1:18" x14ac:dyDescent="0.3">
      <c r="A6546" s="1" t="s">
        <v>5978</v>
      </c>
      <c r="B6546" s="1" t="s">
        <v>8398</v>
      </c>
      <c r="C6546" s="1" t="s">
        <v>7430</v>
      </c>
      <c r="D6546" s="1">
        <v>147.19999999999999</v>
      </c>
      <c r="E6546" s="1" t="s">
        <v>7433</v>
      </c>
      <c r="F6546" s="1">
        <v>2</v>
      </c>
      <c r="G6546" s="1" t="str">
        <f t="shared" si="248"/>
        <v>2/46</v>
      </c>
      <c r="H6546" s="1">
        <v>3200</v>
      </c>
      <c r="I6546" s="1">
        <v>113</v>
      </c>
      <c r="J6546" s="1">
        <v>92.5</v>
      </c>
      <c r="K6546" s="1" t="s">
        <v>866</v>
      </c>
      <c r="L6546" s="1" t="s">
        <v>5103</v>
      </c>
      <c r="M6546" s="1">
        <v>2018</v>
      </c>
      <c r="N6546" s="1">
        <v>46.349025217147599</v>
      </c>
      <c r="O6546" s="1">
        <v>-71.088701720046103</v>
      </c>
      <c r="Q6546" s="1" t="s">
        <v>7432</v>
      </c>
      <c r="R6546" s="1" t="s">
        <v>22</v>
      </c>
    </row>
    <row r="6547" spans="1:18" x14ac:dyDescent="0.3">
      <c r="A6547" s="1" t="s">
        <v>5978</v>
      </c>
      <c r="B6547" s="1" t="s">
        <v>8398</v>
      </c>
      <c r="C6547" s="1" t="s">
        <v>7430</v>
      </c>
      <c r="D6547" s="1">
        <v>147.19999999999999</v>
      </c>
      <c r="E6547" s="1" t="s">
        <v>7434</v>
      </c>
      <c r="F6547" s="1">
        <v>3</v>
      </c>
      <c r="G6547" s="1" t="str">
        <f t="shared" si="248"/>
        <v>3/46</v>
      </c>
      <c r="H6547" s="1">
        <v>3200</v>
      </c>
      <c r="I6547" s="1">
        <v>113</v>
      </c>
      <c r="J6547" s="1">
        <v>92.5</v>
      </c>
      <c r="K6547" s="1" t="s">
        <v>866</v>
      </c>
      <c r="L6547" s="1" t="s">
        <v>5103</v>
      </c>
      <c r="M6547" s="1">
        <v>2018</v>
      </c>
      <c r="N6547" s="1">
        <v>46.344225048463102</v>
      </c>
      <c r="O6547" s="1">
        <v>-71.088518748425599</v>
      </c>
      <c r="Q6547" s="1" t="s">
        <v>7432</v>
      </c>
      <c r="R6547" s="1" t="s">
        <v>22</v>
      </c>
    </row>
    <row r="6548" spans="1:18" x14ac:dyDescent="0.3">
      <c r="A6548" s="1" t="s">
        <v>5978</v>
      </c>
      <c r="B6548" s="1" t="s">
        <v>8398</v>
      </c>
      <c r="C6548" s="1" t="s">
        <v>7430</v>
      </c>
      <c r="D6548" s="1">
        <v>147.19999999999999</v>
      </c>
      <c r="E6548" s="1" t="s">
        <v>7435</v>
      </c>
      <c r="F6548" s="1">
        <v>4</v>
      </c>
      <c r="G6548" s="1" t="str">
        <f t="shared" si="248"/>
        <v>4/46</v>
      </c>
      <c r="H6548" s="1">
        <v>3200</v>
      </c>
      <c r="I6548" s="1">
        <v>113</v>
      </c>
      <c r="J6548" s="1">
        <v>92.5</v>
      </c>
      <c r="K6548" s="1" t="s">
        <v>866</v>
      </c>
      <c r="L6548" s="1" t="s">
        <v>5103</v>
      </c>
      <c r="M6548" s="1">
        <v>2018</v>
      </c>
      <c r="N6548" s="1">
        <v>46.340891576787499</v>
      </c>
      <c r="O6548" s="1">
        <v>-71.086545960143297</v>
      </c>
      <c r="Q6548" s="1" t="s">
        <v>7432</v>
      </c>
      <c r="R6548" s="1" t="s">
        <v>22</v>
      </c>
    </row>
    <row r="6549" spans="1:18" x14ac:dyDescent="0.3">
      <c r="A6549" s="1" t="s">
        <v>5978</v>
      </c>
      <c r="B6549" s="1" t="s">
        <v>8398</v>
      </c>
      <c r="C6549" s="1" t="s">
        <v>7430</v>
      </c>
      <c r="D6549" s="1">
        <v>147.19999999999999</v>
      </c>
      <c r="E6549" s="1" t="s">
        <v>7436</v>
      </c>
      <c r="F6549" s="1">
        <v>5</v>
      </c>
      <c r="G6549" s="1" t="str">
        <f t="shared" si="248"/>
        <v>5/46</v>
      </c>
      <c r="H6549" s="1">
        <v>3200</v>
      </c>
      <c r="I6549" s="1">
        <v>113</v>
      </c>
      <c r="J6549" s="1">
        <v>92.5</v>
      </c>
      <c r="K6549" s="1" t="s">
        <v>866</v>
      </c>
      <c r="L6549" s="1" t="s">
        <v>5103</v>
      </c>
      <c r="M6549" s="1">
        <v>2018</v>
      </c>
      <c r="N6549" s="1">
        <v>46.337084553236402</v>
      </c>
      <c r="O6549" s="1">
        <v>-71.083917148822707</v>
      </c>
      <c r="Q6549" s="1" t="s">
        <v>7432</v>
      </c>
      <c r="R6549" s="1" t="s">
        <v>22</v>
      </c>
    </row>
    <row r="6550" spans="1:18" x14ac:dyDescent="0.3">
      <c r="A6550" s="1" t="s">
        <v>5978</v>
      </c>
      <c r="B6550" s="1" t="s">
        <v>8398</v>
      </c>
      <c r="C6550" s="1" t="s">
        <v>7430</v>
      </c>
      <c r="D6550" s="1">
        <v>147.19999999999999</v>
      </c>
      <c r="E6550" s="1" t="s">
        <v>7437</v>
      </c>
      <c r="F6550" s="1">
        <v>6</v>
      </c>
      <c r="G6550" s="1" t="str">
        <f t="shared" si="248"/>
        <v>6/46</v>
      </c>
      <c r="H6550" s="1">
        <v>3200</v>
      </c>
      <c r="I6550" s="1">
        <v>113</v>
      </c>
      <c r="J6550" s="1">
        <v>92.5</v>
      </c>
      <c r="K6550" s="1" t="s">
        <v>866</v>
      </c>
      <c r="L6550" s="1" t="s">
        <v>5103</v>
      </c>
      <c r="M6550" s="1">
        <v>2018</v>
      </c>
      <c r="N6550" s="1">
        <v>46.333642426359397</v>
      </c>
      <c r="O6550" s="1">
        <v>-71.079875255575601</v>
      </c>
      <c r="Q6550" s="1" t="s">
        <v>7432</v>
      </c>
      <c r="R6550" s="1" t="s">
        <v>22</v>
      </c>
    </row>
    <row r="6551" spans="1:18" x14ac:dyDescent="0.3">
      <c r="A6551" s="1" t="s">
        <v>5978</v>
      </c>
      <c r="B6551" s="1" t="s">
        <v>8398</v>
      </c>
      <c r="C6551" s="1" t="s">
        <v>7430</v>
      </c>
      <c r="D6551" s="1">
        <v>147.19999999999999</v>
      </c>
      <c r="E6551" s="1" t="s">
        <v>7438</v>
      </c>
      <c r="F6551" s="1">
        <v>7</v>
      </c>
      <c r="G6551" s="1" t="str">
        <f t="shared" si="248"/>
        <v>7/46</v>
      </c>
      <c r="H6551" s="1">
        <v>3200</v>
      </c>
      <c r="I6551" s="1">
        <v>113</v>
      </c>
      <c r="J6551" s="1">
        <v>92.5</v>
      </c>
      <c r="K6551" s="1" t="s">
        <v>866</v>
      </c>
      <c r="L6551" s="1" t="s">
        <v>5103</v>
      </c>
      <c r="M6551" s="1">
        <v>2018</v>
      </c>
      <c r="N6551" s="1">
        <v>46.302084673104297</v>
      </c>
      <c r="O6551" s="1">
        <v>-71.060975769190804</v>
      </c>
      <c r="Q6551" s="1" t="s">
        <v>7432</v>
      </c>
      <c r="R6551" s="1" t="s">
        <v>22</v>
      </c>
    </row>
    <row r="6552" spans="1:18" x14ac:dyDescent="0.3">
      <c r="A6552" s="1" t="s">
        <v>5978</v>
      </c>
      <c r="B6552" s="1" t="s">
        <v>8398</v>
      </c>
      <c r="C6552" s="1" t="s">
        <v>7430</v>
      </c>
      <c r="D6552" s="1">
        <v>147.19999999999999</v>
      </c>
      <c r="E6552" s="1" t="s">
        <v>7439</v>
      </c>
      <c r="F6552" s="1">
        <v>8</v>
      </c>
      <c r="G6552" s="1" t="str">
        <f t="shared" si="248"/>
        <v>8/46</v>
      </c>
      <c r="H6552" s="1">
        <v>3200</v>
      </c>
      <c r="I6552" s="1">
        <v>113</v>
      </c>
      <c r="J6552" s="1">
        <v>92.5</v>
      </c>
      <c r="K6552" s="1" t="s">
        <v>866</v>
      </c>
      <c r="L6552" s="1" t="s">
        <v>5103</v>
      </c>
      <c r="M6552" s="1">
        <v>2018</v>
      </c>
      <c r="N6552" s="1">
        <v>46.298747583155603</v>
      </c>
      <c r="O6552" s="1">
        <v>-71.054463740452405</v>
      </c>
      <c r="Q6552" s="1" t="s">
        <v>7432</v>
      </c>
      <c r="R6552" s="1" t="s">
        <v>22</v>
      </c>
    </row>
    <row r="6553" spans="1:18" x14ac:dyDescent="0.3">
      <c r="A6553" s="1" t="s">
        <v>5978</v>
      </c>
      <c r="B6553" s="1" t="s">
        <v>8398</v>
      </c>
      <c r="C6553" s="1" t="s">
        <v>7430</v>
      </c>
      <c r="D6553" s="1">
        <v>147.19999999999999</v>
      </c>
      <c r="E6553" s="1" t="s">
        <v>7440</v>
      </c>
      <c r="F6553" s="1">
        <v>9</v>
      </c>
      <c r="G6553" s="1" t="str">
        <f t="shared" si="248"/>
        <v>9/46</v>
      </c>
      <c r="H6553" s="1">
        <v>3200</v>
      </c>
      <c r="I6553" s="1">
        <v>113</v>
      </c>
      <c r="J6553" s="1">
        <v>92.5</v>
      </c>
      <c r="K6553" s="1" t="s">
        <v>866</v>
      </c>
      <c r="L6553" s="1" t="s">
        <v>5103</v>
      </c>
      <c r="M6553" s="1">
        <v>2018</v>
      </c>
      <c r="N6553" s="1">
        <v>46.341765395160301</v>
      </c>
      <c r="O6553" s="1">
        <v>-71.108469024749596</v>
      </c>
      <c r="Q6553" s="1" t="s">
        <v>7432</v>
      </c>
      <c r="R6553" s="1" t="s">
        <v>22</v>
      </c>
    </row>
    <row r="6554" spans="1:18" x14ac:dyDescent="0.3">
      <c r="A6554" s="1" t="s">
        <v>5978</v>
      </c>
      <c r="B6554" s="1" t="s">
        <v>8398</v>
      </c>
      <c r="C6554" s="1" t="s">
        <v>7430</v>
      </c>
      <c r="D6554" s="1">
        <v>147.19999999999999</v>
      </c>
      <c r="E6554" s="1" t="s">
        <v>7441</v>
      </c>
      <c r="F6554" s="1">
        <v>10</v>
      </c>
      <c r="G6554" s="1" t="str">
        <f t="shared" si="248"/>
        <v>10/46</v>
      </c>
      <c r="H6554" s="1">
        <v>3200</v>
      </c>
      <c r="I6554" s="1">
        <v>113</v>
      </c>
      <c r="J6554" s="1">
        <v>92.5</v>
      </c>
      <c r="K6554" s="1" t="s">
        <v>866</v>
      </c>
      <c r="L6554" s="1" t="s">
        <v>5103</v>
      </c>
      <c r="M6554" s="1">
        <v>2018</v>
      </c>
      <c r="N6554" s="1">
        <v>46.338207840075597</v>
      </c>
      <c r="O6554" s="1">
        <v>-71.104915465329498</v>
      </c>
      <c r="Q6554" s="1" t="s">
        <v>7432</v>
      </c>
      <c r="R6554" s="1" t="s">
        <v>22</v>
      </c>
    </row>
    <row r="6555" spans="1:18" x14ac:dyDescent="0.3">
      <c r="A6555" s="1" t="s">
        <v>5978</v>
      </c>
      <c r="B6555" s="1" t="s">
        <v>8398</v>
      </c>
      <c r="C6555" s="1" t="s">
        <v>7430</v>
      </c>
      <c r="D6555" s="1">
        <v>147.19999999999999</v>
      </c>
      <c r="E6555" s="1" t="s">
        <v>7442</v>
      </c>
      <c r="F6555" s="1">
        <v>11</v>
      </c>
      <c r="G6555" s="1" t="str">
        <f t="shared" si="248"/>
        <v>11/46</v>
      </c>
      <c r="H6555" s="1">
        <v>3200</v>
      </c>
      <c r="I6555" s="1">
        <v>113</v>
      </c>
      <c r="J6555" s="1">
        <v>92.5</v>
      </c>
      <c r="K6555" s="1" t="s">
        <v>866</v>
      </c>
      <c r="L6555" s="1" t="s">
        <v>5103</v>
      </c>
      <c r="M6555" s="1">
        <v>2018</v>
      </c>
      <c r="N6555" s="1">
        <v>46.375085711240203</v>
      </c>
      <c r="O6555" s="1">
        <v>-71.129331895649599</v>
      </c>
      <c r="Q6555" s="1" t="s">
        <v>7432</v>
      </c>
      <c r="R6555" s="1" t="s">
        <v>22</v>
      </c>
    </row>
    <row r="6556" spans="1:18" x14ac:dyDescent="0.3">
      <c r="A6556" s="1" t="s">
        <v>5978</v>
      </c>
      <c r="B6556" s="1" t="s">
        <v>8398</v>
      </c>
      <c r="C6556" s="1" t="s">
        <v>7430</v>
      </c>
      <c r="D6556" s="1">
        <v>147.19999999999999</v>
      </c>
      <c r="E6556" s="1" t="s">
        <v>7443</v>
      </c>
      <c r="F6556" s="1">
        <v>12</v>
      </c>
      <c r="G6556" s="1" t="str">
        <f t="shared" si="248"/>
        <v>12/46</v>
      </c>
      <c r="H6556" s="1">
        <v>3200</v>
      </c>
      <c r="I6556" s="1">
        <v>113</v>
      </c>
      <c r="J6556" s="1">
        <v>92.5</v>
      </c>
      <c r="K6556" s="1" t="s">
        <v>866</v>
      </c>
      <c r="L6556" s="1" t="s">
        <v>5103</v>
      </c>
      <c r="M6556" s="1">
        <v>2018</v>
      </c>
      <c r="N6556" s="1">
        <v>46.369020977069297</v>
      </c>
      <c r="O6556" s="1">
        <v>-71.139025637030201</v>
      </c>
      <c r="Q6556" s="1" t="s">
        <v>7432</v>
      </c>
      <c r="R6556" s="1" t="s">
        <v>22</v>
      </c>
    </row>
    <row r="6557" spans="1:18" x14ac:dyDescent="0.3">
      <c r="A6557" s="1" t="s">
        <v>5978</v>
      </c>
      <c r="B6557" s="1" t="s">
        <v>8398</v>
      </c>
      <c r="C6557" s="1" t="s">
        <v>7430</v>
      </c>
      <c r="D6557" s="1">
        <v>147.19999999999999</v>
      </c>
      <c r="E6557" s="1" t="s">
        <v>7444</v>
      </c>
      <c r="F6557" s="1">
        <v>13</v>
      </c>
      <c r="G6557" s="1" t="str">
        <f t="shared" si="248"/>
        <v>13/46</v>
      </c>
      <c r="H6557" s="1">
        <v>3200</v>
      </c>
      <c r="I6557" s="1">
        <v>113</v>
      </c>
      <c r="J6557" s="1">
        <v>92.5</v>
      </c>
      <c r="K6557" s="1" t="s">
        <v>866</v>
      </c>
      <c r="L6557" s="1" t="s">
        <v>5103</v>
      </c>
      <c r="M6557" s="1">
        <v>2018</v>
      </c>
      <c r="N6557" s="1">
        <v>46.360736091972797</v>
      </c>
      <c r="O6557" s="1">
        <v>-71.153903361886904</v>
      </c>
      <c r="Q6557" s="1" t="s">
        <v>7432</v>
      </c>
      <c r="R6557" s="1" t="s">
        <v>22</v>
      </c>
    </row>
    <row r="6558" spans="1:18" x14ac:dyDescent="0.3">
      <c r="A6558" s="1" t="s">
        <v>5978</v>
      </c>
      <c r="B6558" s="1" t="s">
        <v>8398</v>
      </c>
      <c r="C6558" s="1" t="s">
        <v>7430</v>
      </c>
      <c r="D6558" s="1">
        <v>147.19999999999999</v>
      </c>
      <c r="E6558" s="1" t="s">
        <v>7445</v>
      </c>
      <c r="F6558" s="1">
        <v>14</v>
      </c>
      <c r="G6558" s="1" t="str">
        <f t="shared" si="248"/>
        <v>14/46</v>
      </c>
      <c r="H6558" s="1">
        <v>3200</v>
      </c>
      <c r="I6558" s="1">
        <v>113</v>
      </c>
      <c r="J6558" s="1">
        <v>92.5</v>
      </c>
      <c r="K6558" s="1" t="s">
        <v>866</v>
      </c>
      <c r="L6558" s="1" t="s">
        <v>5103</v>
      </c>
      <c r="M6558" s="1">
        <v>2018</v>
      </c>
      <c r="N6558" s="1">
        <v>46.3636495283126</v>
      </c>
      <c r="O6558" s="1">
        <v>-71.161604984295707</v>
      </c>
      <c r="Q6558" s="1" t="s">
        <v>7432</v>
      </c>
      <c r="R6558" s="1" t="s">
        <v>22</v>
      </c>
    </row>
    <row r="6559" spans="1:18" x14ac:dyDescent="0.3">
      <c r="A6559" s="1" t="s">
        <v>5978</v>
      </c>
      <c r="B6559" s="1" t="s">
        <v>8398</v>
      </c>
      <c r="C6559" s="1" t="s">
        <v>7430</v>
      </c>
      <c r="D6559" s="1">
        <v>147.19999999999999</v>
      </c>
      <c r="E6559" s="1" t="s">
        <v>7446</v>
      </c>
      <c r="F6559" s="1">
        <v>15</v>
      </c>
      <c r="G6559" s="1" t="str">
        <f t="shared" si="248"/>
        <v>15/46</v>
      </c>
      <c r="H6559" s="1">
        <v>3200</v>
      </c>
      <c r="I6559" s="1">
        <v>113</v>
      </c>
      <c r="J6559" s="1">
        <v>92.5</v>
      </c>
      <c r="K6559" s="1" t="s">
        <v>866</v>
      </c>
      <c r="L6559" s="1" t="s">
        <v>5103</v>
      </c>
      <c r="M6559" s="1">
        <v>2018</v>
      </c>
      <c r="N6559" s="1">
        <v>46.358262552400198</v>
      </c>
      <c r="O6559" s="1">
        <v>-71.170122272803994</v>
      </c>
      <c r="Q6559" s="1" t="s">
        <v>7432</v>
      </c>
      <c r="R6559" s="1" t="s">
        <v>22</v>
      </c>
    </row>
    <row r="6560" spans="1:18" x14ac:dyDescent="0.3">
      <c r="A6560" s="1" t="s">
        <v>5978</v>
      </c>
      <c r="B6560" s="1" t="s">
        <v>8398</v>
      </c>
      <c r="C6560" s="1" t="s">
        <v>7430</v>
      </c>
      <c r="D6560" s="1">
        <v>147.19999999999999</v>
      </c>
      <c r="E6560" s="1" t="s">
        <v>7447</v>
      </c>
      <c r="F6560" s="1">
        <v>16</v>
      </c>
      <c r="G6560" s="1" t="str">
        <f t="shared" si="248"/>
        <v>16/46</v>
      </c>
      <c r="H6560" s="1">
        <v>3200</v>
      </c>
      <c r="I6560" s="1">
        <v>113</v>
      </c>
      <c r="J6560" s="1">
        <v>92.5</v>
      </c>
      <c r="K6560" s="1" t="s">
        <v>866</v>
      </c>
      <c r="L6560" s="1" t="s">
        <v>5103</v>
      </c>
      <c r="M6560" s="1">
        <v>2018</v>
      </c>
      <c r="N6560" s="1">
        <v>46.356553446610597</v>
      </c>
      <c r="O6560" s="1">
        <v>-71.156494170684297</v>
      </c>
      <c r="Q6560" s="1" t="s">
        <v>7432</v>
      </c>
      <c r="R6560" s="1" t="s">
        <v>22</v>
      </c>
    </row>
    <row r="6561" spans="1:18" x14ac:dyDescent="0.3">
      <c r="A6561" s="1" t="s">
        <v>5978</v>
      </c>
      <c r="B6561" s="1" t="s">
        <v>8398</v>
      </c>
      <c r="C6561" s="1" t="s">
        <v>7430</v>
      </c>
      <c r="D6561" s="1">
        <v>147.19999999999999</v>
      </c>
      <c r="E6561" s="1" t="s">
        <v>7448</v>
      </c>
      <c r="F6561" s="1">
        <v>17</v>
      </c>
      <c r="G6561" s="1" t="str">
        <f t="shared" si="248"/>
        <v>17/46</v>
      </c>
      <c r="H6561" s="1">
        <v>3200</v>
      </c>
      <c r="I6561" s="1">
        <v>113</v>
      </c>
      <c r="J6561" s="1">
        <v>92.5</v>
      </c>
      <c r="K6561" s="1" t="s">
        <v>866</v>
      </c>
      <c r="L6561" s="1" t="s">
        <v>5103</v>
      </c>
      <c r="M6561" s="1">
        <v>2018</v>
      </c>
      <c r="N6561" s="1">
        <v>46.356237069513803</v>
      </c>
      <c r="O6561" s="1">
        <v>-71.140472012760796</v>
      </c>
      <c r="Q6561" s="1" t="s">
        <v>7432</v>
      </c>
      <c r="R6561" s="1" t="s">
        <v>22</v>
      </c>
    </row>
    <row r="6562" spans="1:18" x14ac:dyDescent="0.3">
      <c r="A6562" s="1" t="s">
        <v>5978</v>
      </c>
      <c r="B6562" s="1" t="s">
        <v>8398</v>
      </c>
      <c r="C6562" s="1" t="s">
        <v>7430</v>
      </c>
      <c r="D6562" s="1">
        <v>147.19999999999999</v>
      </c>
      <c r="E6562" s="1" t="s">
        <v>7449</v>
      </c>
      <c r="F6562" s="1">
        <v>18</v>
      </c>
      <c r="G6562" s="1" t="str">
        <f t="shared" si="248"/>
        <v>18/46</v>
      </c>
      <c r="H6562" s="1">
        <v>3200</v>
      </c>
      <c r="I6562" s="1">
        <v>113</v>
      </c>
      <c r="J6562" s="1">
        <v>92.5</v>
      </c>
      <c r="K6562" s="1" t="s">
        <v>866</v>
      </c>
      <c r="L6562" s="1" t="s">
        <v>5103</v>
      </c>
      <c r="M6562" s="1">
        <v>2018</v>
      </c>
      <c r="N6562" s="1">
        <v>46.352013196792598</v>
      </c>
      <c r="O6562" s="1">
        <v>-71.138308615905601</v>
      </c>
      <c r="Q6562" s="1" t="s">
        <v>7432</v>
      </c>
      <c r="R6562" s="1" t="s">
        <v>22</v>
      </c>
    </row>
    <row r="6563" spans="1:18" x14ac:dyDescent="0.3">
      <c r="A6563" s="1" t="s">
        <v>5978</v>
      </c>
      <c r="B6563" s="1" t="s">
        <v>8398</v>
      </c>
      <c r="C6563" s="1" t="s">
        <v>7430</v>
      </c>
      <c r="D6563" s="1">
        <v>147.19999999999999</v>
      </c>
      <c r="E6563" s="1" t="s">
        <v>7450</v>
      </c>
      <c r="F6563" s="1">
        <v>19</v>
      </c>
      <c r="G6563" s="1" t="str">
        <f t="shared" si="248"/>
        <v>19/46</v>
      </c>
      <c r="H6563" s="1">
        <v>3200</v>
      </c>
      <c r="I6563" s="1">
        <v>113</v>
      </c>
      <c r="J6563" s="1">
        <v>92.5</v>
      </c>
      <c r="K6563" s="1" t="s">
        <v>866</v>
      </c>
      <c r="L6563" s="1" t="s">
        <v>5103</v>
      </c>
      <c r="M6563" s="1">
        <v>2018</v>
      </c>
      <c r="N6563" s="1">
        <v>46.348225810540399</v>
      </c>
      <c r="O6563" s="1">
        <v>-71.133589524129903</v>
      </c>
      <c r="Q6563" s="1" t="s">
        <v>7432</v>
      </c>
      <c r="R6563" s="1" t="s">
        <v>22</v>
      </c>
    </row>
    <row r="6564" spans="1:18" x14ac:dyDescent="0.3">
      <c r="A6564" s="1" t="s">
        <v>5978</v>
      </c>
      <c r="B6564" s="1" t="s">
        <v>8398</v>
      </c>
      <c r="C6564" s="1" t="s">
        <v>7430</v>
      </c>
      <c r="D6564" s="1">
        <v>147.19999999999999</v>
      </c>
      <c r="E6564" s="1" t="s">
        <v>7451</v>
      </c>
      <c r="F6564" s="1">
        <v>20</v>
      </c>
      <c r="G6564" s="1" t="str">
        <f t="shared" si="248"/>
        <v>20/46</v>
      </c>
      <c r="H6564" s="1">
        <v>3200</v>
      </c>
      <c r="I6564" s="1">
        <v>113</v>
      </c>
      <c r="J6564" s="1">
        <v>92.5</v>
      </c>
      <c r="K6564" s="1" t="s">
        <v>866</v>
      </c>
      <c r="L6564" s="1" t="s">
        <v>5103</v>
      </c>
      <c r="M6564" s="1">
        <v>2018</v>
      </c>
      <c r="N6564" s="1">
        <v>46.328878399636601</v>
      </c>
      <c r="O6564" s="1">
        <v>-71.141993317771593</v>
      </c>
      <c r="Q6564" s="1" t="s">
        <v>7432</v>
      </c>
      <c r="R6564" s="1" t="s">
        <v>22</v>
      </c>
    </row>
    <row r="6565" spans="1:18" x14ac:dyDescent="0.3">
      <c r="A6565" s="1" t="s">
        <v>5978</v>
      </c>
      <c r="B6565" s="1" t="s">
        <v>8398</v>
      </c>
      <c r="C6565" s="1" t="s">
        <v>7430</v>
      </c>
      <c r="D6565" s="1">
        <v>147.19999999999999</v>
      </c>
      <c r="E6565" s="1" t="s">
        <v>7452</v>
      </c>
      <c r="F6565" s="1">
        <v>21</v>
      </c>
      <c r="G6565" s="1" t="str">
        <f t="shared" si="248"/>
        <v>21/46</v>
      </c>
      <c r="H6565" s="1">
        <v>3200</v>
      </c>
      <c r="I6565" s="1">
        <v>113</v>
      </c>
      <c r="J6565" s="1">
        <v>92.5</v>
      </c>
      <c r="K6565" s="1" t="s">
        <v>866</v>
      </c>
      <c r="L6565" s="1" t="s">
        <v>5103</v>
      </c>
      <c r="M6565" s="1">
        <v>2018</v>
      </c>
      <c r="N6565" s="1">
        <v>46.320316042481203</v>
      </c>
      <c r="O6565" s="1">
        <v>-71.135844102475502</v>
      </c>
      <c r="Q6565" s="1" t="s">
        <v>7432</v>
      </c>
      <c r="R6565" s="1" t="s">
        <v>22</v>
      </c>
    </row>
    <row r="6566" spans="1:18" x14ac:dyDescent="0.3">
      <c r="A6566" s="1" t="s">
        <v>5978</v>
      </c>
      <c r="B6566" s="1" t="s">
        <v>8398</v>
      </c>
      <c r="C6566" s="1" t="s">
        <v>7430</v>
      </c>
      <c r="D6566" s="1">
        <v>147.19999999999999</v>
      </c>
      <c r="E6566" s="1" t="s">
        <v>7453</v>
      </c>
      <c r="F6566" s="1">
        <v>22</v>
      </c>
      <c r="G6566" s="1" t="str">
        <f t="shared" si="248"/>
        <v>22/46</v>
      </c>
      <c r="H6566" s="1">
        <v>3200</v>
      </c>
      <c r="I6566" s="1">
        <v>113</v>
      </c>
      <c r="J6566" s="1">
        <v>92.5</v>
      </c>
      <c r="K6566" s="1" t="s">
        <v>866</v>
      </c>
      <c r="L6566" s="1" t="s">
        <v>5103</v>
      </c>
      <c r="M6566" s="1">
        <v>2018</v>
      </c>
      <c r="N6566" s="1">
        <v>46.312730056113303</v>
      </c>
      <c r="O6566" s="1">
        <v>-71.1446640061979</v>
      </c>
      <c r="Q6566" s="1" t="s">
        <v>7432</v>
      </c>
      <c r="R6566" s="1" t="s">
        <v>22</v>
      </c>
    </row>
    <row r="6567" spans="1:18" x14ac:dyDescent="0.3">
      <c r="A6567" s="1" t="s">
        <v>5978</v>
      </c>
      <c r="B6567" s="1" t="s">
        <v>8398</v>
      </c>
      <c r="C6567" s="1" t="s">
        <v>7430</v>
      </c>
      <c r="D6567" s="1">
        <v>147.19999999999999</v>
      </c>
      <c r="E6567" s="1" t="s">
        <v>7454</v>
      </c>
      <c r="F6567" s="1">
        <v>23</v>
      </c>
      <c r="G6567" s="1" t="str">
        <f t="shared" si="248"/>
        <v>23/46</v>
      </c>
      <c r="H6567" s="1">
        <v>3200</v>
      </c>
      <c r="I6567" s="1">
        <v>113</v>
      </c>
      <c r="J6567" s="1">
        <v>92.5</v>
      </c>
      <c r="K6567" s="1" t="s">
        <v>866</v>
      </c>
      <c r="L6567" s="1" t="s">
        <v>5103</v>
      </c>
      <c r="M6567" s="1">
        <v>2018</v>
      </c>
      <c r="N6567" s="1">
        <v>46.310541152452402</v>
      </c>
      <c r="O6567" s="1">
        <v>-71.140665214540803</v>
      </c>
      <c r="Q6567" s="1" t="s">
        <v>7432</v>
      </c>
      <c r="R6567" s="1" t="s">
        <v>22</v>
      </c>
    </row>
    <row r="6568" spans="1:18" x14ac:dyDescent="0.3">
      <c r="A6568" s="1" t="s">
        <v>5978</v>
      </c>
      <c r="B6568" s="1" t="s">
        <v>8398</v>
      </c>
      <c r="C6568" s="1" t="s">
        <v>7430</v>
      </c>
      <c r="D6568" s="1">
        <v>147.19999999999999</v>
      </c>
      <c r="E6568" s="1" t="s">
        <v>7455</v>
      </c>
      <c r="F6568" s="1">
        <v>24</v>
      </c>
      <c r="G6568" s="1" t="str">
        <f t="shared" si="248"/>
        <v>24/46</v>
      </c>
      <c r="H6568" s="1">
        <v>3200</v>
      </c>
      <c r="I6568" s="1">
        <v>113</v>
      </c>
      <c r="J6568" s="1">
        <v>92.5</v>
      </c>
      <c r="K6568" s="1" t="s">
        <v>866</v>
      </c>
      <c r="L6568" s="1" t="s">
        <v>5103</v>
      </c>
      <c r="M6568" s="1">
        <v>2018</v>
      </c>
      <c r="N6568" s="1">
        <v>46.308015501203101</v>
      </c>
      <c r="O6568" s="1">
        <v>-71.137632276163103</v>
      </c>
      <c r="Q6568" s="1" t="s">
        <v>7432</v>
      </c>
      <c r="R6568" s="1" t="s">
        <v>22</v>
      </c>
    </row>
    <row r="6569" spans="1:18" x14ac:dyDescent="0.3">
      <c r="A6569" s="1" t="s">
        <v>5978</v>
      </c>
      <c r="B6569" s="1" t="s">
        <v>8398</v>
      </c>
      <c r="C6569" s="1" t="s">
        <v>7430</v>
      </c>
      <c r="D6569" s="1">
        <v>147.19999999999999</v>
      </c>
      <c r="E6569" s="1" t="s">
        <v>7456</v>
      </c>
      <c r="F6569" s="1">
        <v>25</v>
      </c>
      <c r="G6569" s="1" t="str">
        <f t="shared" si="248"/>
        <v>25/46</v>
      </c>
      <c r="H6569" s="1">
        <v>3200</v>
      </c>
      <c r="I6569" s="1">
        <v>113</v>
      </c>
      <c r="J6569" s="1">
        <v>92.5</v>
      </c>
      <c r="K6569" s="1" t="s">
        <v>866</v>
      </c>
      <c r="L6569" s="1" t="s">
        <v>5103</v>
      </c>
      <c r="M6569" s="1">
        <v>2018</v>
      </c>
      <c r="N6569" s="1">
        <v>46.3137573308356</v>
      </c>
      <c r="O6569" s="1">
        <v>-71.128011171434906</v>
      </c>
      <c r="Q6569" s="1" t="s">
        <v>7432</v>
      </c>
      <c r="R6569" s="1" t="s">
        <v>22</v>
      </c>
    </row>
    <row r="6570" spans="1:18" x14ac:dyDescent="0.3">
      <c r="A6570" s="1" t="s">
        <v>5978</v>
      </c>
      <c r="B6570" s="1" t="s">
        <v>8398</v>
      </c>
      <c r="C6570" s="1" t="s">
        <v>7430</v>
      </c>
      <c r="D6570" s="1">
        <v>147.19999999999999</v>
      </c>
      <c r="E6570" s="1" t="s">
        <v>7457</v>
      </c>
      <c r="F6570" s="1">
        <v>26</v>
      </c>
      <c r="G6570" s="1" t="str">
        <f t="shared" si="248"/>
        <v>26/46</v>
      </c>
      <c r="H6570" s="1">
        <v>3200</v>
      </c>
      <c r="I6570" s="1">
        <v>113</v>
      </c>
      <c r="J6570" s="1">
        <v>92.5</v>
      </c>
      <c r="K6570" s="1" t="s">
        <v>866</v>
      </c>
      <c r="L6570" s="1" t="s">
        <v>5103</v>
      </c>
      <c r="M6570" s="1">
        <v>2018</v>
      </c>
      <c r="N6570" s="1">
        <v>46.319542696625597</v>
      </c>
      <c r="O6570" s="1">
        <v>-71.173331462544098</v>
      </c>
      <c r="Q6570" s="1" t="s">
        <v>7432</v>
      </c>
      <c r="R6570" s="1" t="s">
        <v>22</v>
      </c>
    </row>
    <row r="6571" spans="1:18" x14ac:dyDescent="0.3">
      <c r="A6571" s="1" t="s">
        <v>5978</v>
      </c>
      <c r="B6571" s="1" t="s">
        <v>8398</v>
      </c>
      <c r="C6571" s="1" t="s">
        <v>7430</v>
      </c>
      <c r="D6571" s="1">
        <v>147.19999999999999</v>
      </c>
      <c r="E6571" s="1" t="s">
        <v>7458</v>
      </c>
      <c r="F6571" s="1">
        <v>27</v>
      </c>
      <c r="G6571" s="1" t="str">
        <f t="shared" si="248"/>
        <v>27/46</v>
      </c>
      <c r="H6571" s="1">
        <v>3200</v>
      </c>
      <c r="I6571" s="1">
        <v>113</v>
      </c>
      <c r="J6571" s="1">
        <v>92.5</v>
      </c>
      <c r="K6571" s="1" t="s">
        <v>866</v>
      </c>
      <c r="L6571" s="1" t="s">
        <v>5103</v>
      </c>
      <c r="M6571" s="1">
        <v>2018</v>
      </c>
      <c r="N6571" s="1">
        <v>46.318790802894398</v>
      </c>
      <c r="O6571" s="1">
        <v>-71.187332781436396</v>
      </c>
      <c r="Q6571" s="1" t="s">
        <v>7432</v>
      </c>
      <c r="R6571" s="1" t="s">
        <v>22</v>
      </c>
    </row>
    <row r="6572" spans="1:18" x14ac:dyDescent="0.3">
      <c r="A6572" s="1" t="s">
        <v>5978</v>
      </c>
      <c r="B6572" s="1" t="s">
        <v>8398</v>
      </c>
      <c r="C6572" s="1" t="s">
        <v>7430</v>
      </c>
      <c r="D6572" s="1">
        <v>147.19999999999999</v>
      </c>
      <c r="E6572" s="1" t="s">
        <v>7459</v>
      </c>
      <c r="F6572" s="1">
        <v>28</v>
      </c>
      <c r="G6572" s="1" t="str">
        <f t="shared" si="248"/>
        <v>28/46</v>
      </c>
      <c r="H6572" s="1">
        <v>3200</v>
      </c>
      <c r="I6572" s="1">
        <v>113</v>
      </c>
      <c r="J6572" s="1">
        <v>92.5</v>
      </c>
      <c r="K6572" s="1" t="s">
        <v>866</v>
      </c>
      <c r="L6572" s="1" t="s">
        <v>5103</v>
      </c>
      <c r="M6572" s="1">
        <v>2018</v>
      </c>
      <c r="N6572" s="1">
        <v>46.312822535074602</v>
      </c>
      <c r="O6572" s="1">
        <v>-71.194363979778402</v>
      </c>
      <c r="Q6572" s="1" t="s">
        <v>7432</v>
      </c>
      <c r="R6572" s="1" t="s">
        <v>22</v>
      </c>
    </row>
    <row r="6573" spans="1:18" x14ac:dyDescent="0.3">
      <c r="A6573" s="1" t="s">
        <v>5978</v>
      </c>
      <c r="B6573" s="1" t="s">
        <v>8398</v>
      </c>
      <c r="C6573" s="1" t="s">
        <v>7430</v>
      </c>
      <c r="D6573" s="1">
        <v>147.19999999999999</v>
      </c>
      <c r="E6573" s="1" t="s">
        <v>7460</v>
      </c>
      <c r="F6573" s="1">
        <v>29</v>
      </c>
      <c r="G6573" s="1" t="str">
        <f t="shared" si="248"/>
        <v>29/46</v>
      </c>
      <c r="H6573" s="1">
        <v>3200</v>
      </c>
      <c r="I6573" s="1">
        <v>113</v>
      </c>
      <c r="J6573" s="1">
        <v>92.5</v>
      </c>
      <c r="K6573" s="1" t="s">
        <v>866</v>
      </c>
      <c r="L6573" s="1" t="s">
        <v>5103</v>
      </c>
      <c r="M6573" s="1">
        <v>2018</v>
      </c>
      <c r="N6573" s="1">
        <v>46.312501019012501</v>
      </c>
      <c r="O6573" s="1">
        <v>-71.189066506365904</v>
      </c>
      <c r="Q6573" s="1" t="s">
        <v>7432</v>
      </c>
      <c r="R6573" s="1" t="s">
        <v>22</v>
      </c>
    </row>
    <row r="6574" spans="1:18" x14ac:dyDescent="0.3">
      <c r="A6574" s="1" t="s">
        <v>5978</v>
      </c>
      <c r="B6574" s="1" t="s">
        <v>8398</v>
      </c>
      <c r="C6574" s="1" t="s">
        <v>7430</v>
      </c>
      <c r="D6574" s="1">
        <v>147.19999999999999</v>
      </c>
      <c r="E6574" s="1" t="s">
        <v>7461</v>
      </c>
      <c r="F6574" s="1">
        <v>30</v>
      </c>
      <c r="G6574" s="1" t="str">
        <f t="shared" si="248"/>
        <v>30/46</v>
      </c>
      <c r="H6574" s="1">
        <v>3200</v>
      </c>
      <c r="I6574" s="1">
        <v>113</v>
      </c>
      <c r="J6574" s="1">
        <v>92.5</v>
      </c>
      <c r="K6574" s="1" t="s">
        <v>866</v>
      </c>
      <c r="L6574" s="1" t="s">
        <v>5103</v>
      </c>
      <c r="M6574" s="1">
        <v>2018</v>
      </c>
      <c r="N6574" s="1">
        <v>46.3130602696381</v>
      </c>
      <c r="O6574" s="1">
        <v>-71.178490790726698</v>
      </c>
      <c r="Q6574" s="1" t="s">
        <v>7432</v>
      </c>
      <c r="R6574" s="1" t="s">
        <v>22</v>
      </c>
    </row>
    <row r="6575" spans="1:18" x14ac:dyDescent="0.3">
      <c r="A6575" s="1" t="s">
        <v>5978</v>
      </c>
      <c r="B6575" s="1" t="s">
        <v>8398</v>
      </c>
      <c r="C6575" s="1" t="s">
        <v>7430</v>
      </c>
      <c r="D6575" s="1">
        <v>147.19999999999999</v>
      </c>
      <c r="E6575" s="1" t="s">
        <v>7462</v>
      </c>
      <c r="F6575" s="1">
        <v>31</v>
      </c>
      <c r="G6575" s="1" t="str">
        <f t="shared" si="248"/>
        <v>31/46</v>
      </c>
      <c r="H6575" s="1">
        <v>3200</v>
      </c>
      <c r="I6575" s="1">
        <v>113</v>
      </c>
      <c r="J6575" s="1">
        <v>92.5</v>
      </c>
      <c r="K6575" s="1" t="s">
        <v>866</v>
      </c>
      <c r="L6575" s="1" t="s">
        <v>5103</v>
      </c>
      <c r="M6575" s="1">
        <v>2018</v>
      </c>
      <c r="N6575" s="1">
        <v>46.310818051882698</v>
      </c>
      <c r="O6575" s="1">
        <v>-71.174690760711101</v>
      </c>
      <c r="Q6575" s="1" t="s">
        <v>7432</v>
      </c>
      <c r="R6575" s="1" t="s">
        <v>22</v>
      </c>
    </row>
    <row r="6576" spans="1:18" x14ac:dyDescent="0.3">
      <c r="A6576" s="1" t="s">
        <v>5978</v>
      </c>
      <c r="B6576" s="1" t="s">
        <v>8398</v>
      </c>
      <c r="C6576" s="1" t="s">
        <v>7430</v>
      </c>
      <c r="D6576" s="1">
        <v>147.19999999999999</v>
      </c>
      <c r="E6576" s="1" t="s">
        <v>7463</v>
      </c>
      <c r="F6576" s="1">
        <v>32</v>
      </c>
      <c r="G6576" s="1" t="str">
        <f t="shared" si="248"/>
        <v>32/46</v>
      </c>
      <c r="H6576" s="1">
        <v>3200</v>
      </c>
      <c r="I6576" s="1">
        <v>113</v>
      </c>
      <c r="J6576" s="1">
        <v>92.5</v>
      </c>
      <c r="K6576" s="1" t="s">
        <v>866</v>
      </c>
      <c r="L6576" s="1" t="s">
        <v>5103</v>
      </c>
      <c r="M6576" s="1">
        <v>2018</v>
      </c>
      <c r="N6576" s="1">
        <v>46.335094993672897</v>
      </c>
      <c r="O6576" s="1">
        <v>-71.200418864919001</v>
      </c>
      <c r="Q6576" s="1" t="s">
        <v>7432</v>
      </c>
      <c r="R6576" s="1" t="s">
        <v>22</v>
      </c>
    </row>
    <row r="6577" spans="1:18" x14ac:dyDescent="0.3">
      <c r="A6577" s="1" t="s">
        <v>5978</v>
      </c>
      <c r="B6577" s="1" t="s">
        <v>8398</v>
      </c>
      <c r="C6577" s="1" t="s">
        <v>7430</v>
      </c>
      <c r="D6577" s="1">
        <v>147.19999999999999</v>
      </c>
      <c r="E6577" s="1" t="s">
        <v>7464</v>
      </c>
      <c r="F6577" s="1">
        <v>33</v>
      </c>
      <c r="G6577" s="1" t="str">
        <f t="shared" si="248"/>
        <v>33/46</v>
      </c>
      <c r="H6577" s="1">
        <v>3200</v>
      </c>
      <c r="I6577" s="1">
        <v>113</v>
      </c>
      <c r="J6577" s="1">
        <v>92.5</v>
      </c>
      <c r="K6577" s="1" t="s">
        <v>866</v>
      </c>
      <c r="L6577" s="1" t="s">
        <v>5103</v>
      </c>
      <c r="M6577" s="1">
        <v>2018</v>
      </c>
      <c r="N6577" s="1">
        <v>46.327556268934202</v>
      </c>
      <c r="O6577" s="1">
        <v>-71.1985194074893</v>
      </c>
      <c r="Q6577" s="1" t="s">
        <v>7432</v>
      </c>
      <c r="R6577" s="1" t="s">
        <v>22</v>
      </c>
    </row>
    <row r="6578" spans="1:18" x14ac:dyDescent="0.3">
      <c r="A6578" s="1" t="s">
        <v>5978</v>
      </c>
      <c r="B6578" s="1" t="s">
        <v>8398</v>
      </c>
      <c r="C6578" s="1" t="s">
        <v>7430</v>
      </c>
      <c r="D6578" s="1">
        <v>147.19999999999999</v>
      </c>
      <c r="E6578" s="1" t="s">
        <v>7465</v>
      </c>
      <c r="F6578" s="1">
        <v>34</v>
      </c>
      <c r="G6578" s="1" t="str">
        <f t="shared" si="248"/>
        <v>34/46</v>
      </c>
      <c r="H6578" s="1">
        <v>3200</v>
      </c>
      <c r="I6578" s="1">
        <v>113</v>
      </c>
      <c r="J6578" s="1">
        <v>92.5</v>
      </c>
      <c r="K6578" s="1" t="s">
        <v>866</v>
      </c>
      <c r="L6578" s="1" t="s">
        <v>5103</v>
      </c>
      <c r="M6578" s="1">
        <v>2018</v>
      </c>
      <c r="N6578" s="1">
        <v>46.324320058972702</v>
      </c>
      <c r="O6578" s="1">
        <v>-71.230411763589203</v>
      </c>
      <c r="Q6578" s="1" t="s">
        <v>7432</v>
      </c>
      <c r="R6578" s="1" t="s">
        <v>22</v>
      </c>
    </row>
    <row r="6579" spans="1:18" x14ac:dyDescent="0.3">
      <c r="A6579" s="1" t="s">
        <v>5978</v>
      </c>
      <c r="B6579" s="1" t="s">
        <v>8398</v>
      </c>
      <c r="C6579" s="1" t="s">
        <v>7430</v>
      </c>
      <c r="D6579" s="1">
        <v>147.19999999999999</v>
      </c>
      <c r="E6579" s="1" t="s">
        <v>7466</v>
      </c>
      <c r="F6579" s="1">
        <v>35</v>
      </c>
      <c r="G6579" s="1" t="str">
        <f t="shared" si="248"/>
        <v>35/46</v>
      </c>
      <c r="H6579" s="1">
        <v>3200</v>
      </c>
      <c r="I6579" s="1">
        <v>113</v>
      </c>
      <c r="J6579" s="1">
        <v>92.5</v>
      </c>
      <c r="K6579" s="1" t="s">
        <v>866</v>
      </c>
      <c r="L6579" s="1" t="s">
        <v>5103</v>
      </c>
      <c r="M6579" s="1">
        <v>2018</v>
      </c>
      <c r="N6579" s="1">
        <v>46.328352084664999</v>
      </c>
      <c r="O6579" s="1">
        <v>-71.235816530389897</v>
      </c>
      <c r="Q6579" s="1" t="s">
        <v>7432</v>
      </c>
      <c r="R6579" s="1" t="s">
        <v>22</v>
      </c>
    </row>
    <row r="6580" spans="1:18" x14ac:dyDescent="0.3">
      <c r="A6580" s="1" t="s">
        <v>5978</v>
      </c>
      <c r="B6580" s="1" t="s">
        <v>8398</v>
      </c>
      <c r="C6580" s="1" t="s">
        <v>7430</v>
      </c>
      <c r="D6580" s="1">
        <v>147.19999999999999</v>
      </c>
      <c r="E6580" s="1" t="s">
        <v>7467</v>
      </c>
      <c r="F6580" s="1">
        <v>36</v>
      </c>
      <c r="G6580" s="1" t="str">
        <f t="shared" si="248"/>
        <v>36/46</v>
      </c>
      <c r="H6580" s="1">
        <v>3200</v>
      </c>
      <c r="I6580" s="1">
        <v>113</v>
      </c>
      <c r="J6580" s="1">
        <v>92.5</v>
      </c>
      <c r="K6580" s="1" t="s">
        <v>866</v>
      </c>
      <c r="L6580" s="1" t="s">
        <v>5103</v>
      </c>
      <c r="M6580" s="1">
        <v>2018</v>
      </c>
      <c r="N6580" s="1">
        <v>46.322397769855399</v>
      </c>
      <c r="O6580" s="1">
        <v>-71.243998934012097</v>
      </c>
      <c r="Q6580" s="1" t="s">
        <v>7432</v>
      </c>
      <c r="R6580" s="1" t="s">
        <v>22</v>
      </c>
    </row>
    <row r="6581" spans="1:18" x14ac:dyDescent="0.3">
      <c r="A6581" s="1" t="s">
        <v>5978</v>
      </c>
      <c r="B6581" s="1" t="s">
        <v>8398</v>
      </c>
      <c r="C6581" s="1" t="s">
        <v>7430</v>
      </c>
      <c r="D6581" s="1">
        <v>147.19999999999999</v>
      </c>
      <c r="E6581" s="1" t="s">
        <v>7468</v>
      </c>
      <c r="F6581" s="1">
        <v>37</v>
      </c>
      <c r="G6581" s="1" t="str">
        <f t="shared" si="248"/>
        <v>37/46</v>
      </c>
      <c r="H6581" s="1">
        <v>3200</v>
      </c>
      <c r="I6581" s="1">
        <v>113</v>
      </c>
      <c r="J6581" s="1">
        <v>92.5</v>
      </c>
      <c r="K6581" s="1" t="s">
        <v>866</v>
      </c>
      <c r="L6581" s="1" t="s">
        <v>5103</v>
      </c>
      <c r="M6581" s="1">
        <v>2018</v>
      </c>
      <c r="N6581" s="1">
        <v>46.317567775468099</v>
      </c>
      <c r="O6581" s="1">
        <v>-71.237848674039398</v>
      </c>
      <c r="Q6581" s="1" t="s">
        <v>7432</v>
      </c>
      <c r="R6581" s="1" t="s">
        <v>22</v>
      </c>
    </row>
    <row r="6582" spans="1:18" x14ac:dyDescent="0.3">
      <c r="A6582" s="1" t="s">
        <v>5978</v>
      </c>
      <c r="B6582" s="1" t="s">
        <v>8398</v>
      </c>
      <c r="C6582" s="1" t="s">
        <v>7430</v>
      </c>
      <c r="D6582" s="1">
        <v>147.19999999999999</v>
      </c>
      <c r="E6582" s="1" t="s">
        <v>7469</v>
      </c>
      <c r="F6582" s="1">
        <v>38</v>
      </c>
      <c r="G6582" s="1" t="str">
        <f t="shared" si="248"/>
        <v>38/46</v>
      </c>
      <c r="H6582" s="1">
        <v>3200</v>
      </c>
      <c r="I6582" s="1">
        <v>113</v>
      </c>
      <c r="J6582" s="1">
        <v>92.5</v>
      </c>
      <c r="K6582" s="1" t="s">
        <v>866</v>
      </c>
      <c r="L6582" s="1" t="s">
        <v>5103</v>
      </c>
      <c r="M6582" s="1">
        <v>2018</v>
      </c>
      <c r="N6582" s="1">
        <v>46.309246534764902</v>
      </c>
      <c r="O6582" s="1">
        <v>-71.228287675382703</v>
      </c>
      <c r="Q6582" s="1" t="s">
        <v>7432</v>
      </c>
      <c r="R6582" s="1" t="s">
        <v>22</v>
      </c>
    </row>
    <row r="6583" spans="1:18" x14ac:dyDescent="0.3">
      <c r="A6583" s="1" t="s">
        <v>5978</v>
      </c>
      <c r="B6583" s="1" t="s">
        <v>8398</v>
      </c>
      <c r="C6583" s="1" t="s">
        <v>7430</v>
      </c>
      <c r="D6583" s="1">
        <v>147.19999999999999</v>
      </c>
      <c r="E6583" s="1" t="s">
        <v>7470</v>
      </c>
      <c r="F6583" s="1">
        <v>39</v>
      </c>
      <c r="G6583" s="1" t="str">
        <f t="shared" si="248"/>
        <v>39/46</v>
      </c>
      <c r="H6583" s="1">
        <v>3200</v>
      </c>
      <c r="I6583" s="1">
        <v>113</v>
      </c>
      <c r="J6583" s="1">
        <v>92.5</v>
      </c>
      <c r="K6583" s="1" t="s">
        <v>866</v>
      </c>
      <c r="L6583" s="1" t="s">
        <v>5103</v>
      </c>
      <c r="M6583" s="1">
        <v>2018</v>
      </c>
      <c r="N6583" s="1">
        <v>46.300077488462698</v>
      </c>
      <c r="O6583" s="1">
        <v>-71.100779609277296</v>
      </c>
      <c r="Q6583" s="1" t="s">
        <v>7432</v>
      </c>
      <c r="R6583" s="1" t="s">
        <v>22</v>
      </c>
    </row>
    <row r="6584" spans="1:18" x14ac:dyDescent="0.3">
      <c r="A6584" s="1" t="s">
        <v>5978</v>
      </c>
      <c r="B6584" s="1" t="s">
        <v>8398</v>
      </c>
      <c r="C6584" s="1" t="s">
        <v>7430</v>
      </c>
      <c r="D6584" s="1">
        <v>147.19999999999999</v>
      </c>
      <c r="E6584" s="1" t="s">
        <v>7471</v>
      </c>
      <c r="F6584" s="1">
        <v>40</v>
      </c>
      <c r="G6584" s="1" t="str">
        <f t="shared" si="248"/>
        <v>40/46</v>
      </c>
      <c r="H6584" s="1">
        <v>3200</v>
      </c>
      <c r="I6584" s="1">
        <v>113</v>
      </c>
      <c r="J6584" s="1">
        <v>92.5</v>
      </c>
      <c r="K6584" s="1" t="s">
        <v>866</v>
      </c>
      <c r="L6584" s="1" t="s">
        <v>5103</v>
      </c>
      <c r="M6584" s="1">
        <v>2018</v>
      </c>
      <c r="N6584" s="1">
        <v>46.294075971180703</v>
      </c>
      <c r="O6584" s="1">
        <v>-71.109733416693302</v>
      </c>
      <c r="Q6584" s="1" t="s">
        <v>7432</v>
      </c>
      <c r="R6584" s="1" t="s">
        <v>22</v>
      </c>
    </row>
    <row r="6585" spans="1:18" x14ac:dyDescent="0.3">
      <c r="A6585" s="1" t="s">
        <v>5978</v>
      </c>
      <c r="B6585" s="1" t="s">
        <v>8398</v>
      </c>
      <c r="C6585" s="1" t="s">
        <v>7430</v>
      </c>
      <c r="D6585" s="1">
        <v>147.19999999999999</v>
      </c>
      <c r="E6585" s="1" t="s">
        <v>7472</v>
      </c>
      <c r="F6585" s="1">
        <v>41</v>
      </c>
      <c r="G6585" s="1" t="str">
        <f t="shared" si="248"/>
        <v>41/46</v>
      </c>
      <c r="H6585" s="1">
        <v>3200</v>
      </c>
      <c r="I6585" s="1">
        <v>113</v>
      </c>
      <c r="J6585" s="1">
        <v>92.5</v>
      </c>
      <c r="K6585" s="1" t="s">
        <v>866</v>
      </c>
      <c r="L6585" s="1" t="s">
        <v>5103</v>
      </c>
      <c r="M6585" s="1">
        <v>2018</v>
      </c>
      <c r="N6585" s="1">
        <v>46.294619322755999</v>
      </c>
      <c r="O6585" s="1">
        <v>-71.097662711032001</v>
      </c>
      <c r="Q6585" s="1" t="s">
        <v>7432</v>
      </c>
      <c r="R6585" s="1" t="s">
        <v>22</v>
      </c>
    </row>
    <row r="6586" spans="1:18" x14ac:dyDescent="0.3">
      <c r="A6586" s="1" t="s">
        <v>5978</v>
      </c>
      <c r="B6586" s="1" t="s">
        <v>8398</v>
      </c>
      <c r="C6586" s="1" t="s">
        <v>7430</v>
      </c>
      <c r="D6586" s="1">
        <v>147.19999999999999</v>
      </c>
      <c r="E6586" s="1" t="s">
        <v>7473</v>
      </c>
      <c r="F6586" s="1">
        <v>42</v>
      </c>
      <c r="G6586" s="1" t="str">
        <f t="shared" si="248"/>
        <v>42/46</v>
      </c>
      <c r="H6586" s="1">
        <v>3200</v>
      </c>
      <c r="I6586" s="1">
        <v>113</v>
      </c>
      <c r="J6586" s="1">
        <v>92.5</v>
      </c>
      <c r="K6586" s="1" t="s">
        <v>866</v>
      </c>
      <c r="L6586" s="1" t="s">
        <v>5103</v>
      </c>
      <c r="M6586" s="1">
        <v>2018</v>
      </c>
      <c r="N6586" s="1">
        <v>46.289829552455402</v>
      </c>
      <c r="O6586" s="1">
        <v>-71.103730724215694</v>
      </c>
      <c r="Q6586" s="1" t="s">
        <v>7432</v>
      </c>
      <c r="R6586" s="1" t="s">
        <v>22</v>
      </c>
    </row>
    <row r="6587" spans="1:18" x14ac:dyDescent="0.3">
      <c r="A6587" s="1" t="s">
        <v>5978</v>
      </c>
      <c r="B6587" s="1" t="s">
        <v>8398</v>
      </c>
      <c r="C6587" s="1" t="s">
        <v>7430</v>
      </c>
      <c r="D6587" s="1">
        <v>147.19999999999999</v>
      </c>
      <c r="E6587" s="1" t="s">
        <v>7474</v>
      </c>
      <c r="F6587" s="1">
        <v>43</v>
      </c>
      <c r="G6587" s="1" t="str">
        <f t="shared" si="248"/>
        <v>43/46</v>
      </c>
      <c r="H6587" s="1">
        <v>3200</v>
      </c>
      <c r="I6587" s="1">
        <v>113</v>
      </c>
      <c r="J6587" s="1">
        <v>92.5</v>
      </c>
      <c r="K6587" s="1" t="s">
        <v>866</v>
      </c>
      <c r="L6587" s="1" t="s">
        <v>5103</v>
      </c>
      <c r="M6587" s="1">
        <v>2018</v>
      </c>
      <c r="N6587" s="1">
        <v>46.288137156123398</v>
      </c>
      <c r="O6587" s="1">
        <v>-71.090331341536199</v>
      </c>
      <c r="Q6587" s="1" t="s">
        <v>7432</v>
      </c>
      <c r="R6587" s="1" t="s">
        <v>22</v>
      </c>
    </row>
    <row r="6588" spans="1:18" x14ac:dyDescent="0.3">
      <c r="A6588" s="1" t="s">
        <v>5978</v>
      </c>
      <c r="B6588" s="1" t="s">
        <v>8398</v>
      </c>
      <c r="C6588" s="1" t="s">
        <v>7430</v>
      </c>
      <c r="D6588" s="1">
        <v>147.19999999999999</v>
      </c>
      <c r="E6588" s="1" t="s">
        <v>7475</v>
      </c>
      <c r="F6588" s="1">
        <v>44</v>
      </c>
      <c r="G6588" s="1" t="str">
        <f t="shared" si="248"/>
        <v>44/46</v>
      </c>
      <c r="H6588" s="1">
        <v>3200</v>
      </c>
      <c r="I6588" s="1">
        <v>113</v>
      </c>
      <c r="J6588" s="1">
        <v>92.5</v>
      </c>
      <c r="K6588" s="1" t="s">
        <v>866</v>
      </c>
      <c r="L6588" s="1" t="s">
        <v>5103</v>
      </c>
      <c r="M6588" s="1">
        <v>2018</v>
      </c>
      <c r="N6588" s="1">
        <v>46.279857105211597</v>
      </c>
      <c r="O6588" s="1">
        <v>-71.091996461999599</v>
      </c>
      <c r="Q6588" s="1" t="s">
        <v>7432</v>
      </c>
      <c r="R6588" s="1" t="s">
        <v>22</v>
      </c>
    </row>
    <row r="6589" spans="1:18" x14ac:dyDescent="0.3">
      <c r="A6589" s="1" t="s">
        <v>5978</v>
      </c>
      <c r="B6589" s="1" t="s">
        <v>8398</v>
      </c>
      <c r="C6589" s="1" t="s">
        <v>7430</v>
      </c>
      <c r="D6589" s="1">
        <v>147.19999999999999</v>
      </c>
      <c r="E6589" s="1" t="s">
        <v>7476</v>
      </c>
      <c r="F6589" s="1">
        <v>45</v>
      </c>
      <c r="G6589" s="1" t="str">
        <f t="shared" si="248"/>
        <v>45/46</v>
      </c>
      <c r="H6589" s="1">
        <v>3200</v>
      </c>
      <c r="I6589" s="1">
        <v>113</v>
      </c>
      <c r="J6589" s="1">
        <v>92.5</v>
      </c>
      <c r="K6589" s="1" t="s">
        <v>866</v>
      </c>
      <c r="L6589" s="1" t="s">
        <v>5103</v>
      </c>
      <c r="M6589" s="1">
        <v>2018</v>
      </c>
      <c r="N6589" s="1">
        <v>46.276488617878599</v>
      </c>
      <c r="O6589" s="1">
        <v>-71.090040925216201</v>
      </c>
      <c r="Q6589" s="1" t="s">
        <v>7432</v>
      </c>
      <c r="R6589" s="1" t="s">
        <v>22</v>
      </c>
    </row>
    <row r="6590" spans="1:18" x14ac:dyDescent="0.3">
      <c r="A6590" s="1" t="s">
        <v>5978</v>
      </c>
      <c r="B6590" s="1" t="s">
        <v>8398</v>
      </c>
      <c r="C6590" s="1" t="s">
        <v>7430</v>
      </c>
      <c r="D6590" s="1">
        <v>147.19999999999999</v>
      </c>
      <c r="E6590" s="1" t="s">
        <v>7477</v>
      </c>
      <c r="F6590" s="1">
        <v>46</v>
      </c>
      <c r="G6590" s="1" t="str">
        <f t="shared" si="248"/>
        <v>46/46</v>
      </c>
      <c r="H6590" s="1">
        <v>3200</v>
      </c>
      <c r="I6590" s="1">
        <v>113</v>
      </c>
      <c r="J6590" s="1">
        <v>92.5</v>
      </c>
      <c r="K6590" s="1" t="s">
        <v>866</v>
      </c>
      <c r="L6590" s="1" t="s">
        <v>5103</v>
      </c>
      <c r="M6590" s="1">
        <v>2018</v>
      </c>
      <c r="N6590" s="1">
        <v>46.2722261686026</v>
      </c>
      <c r="O6590" s="1">
        <v>-71.089914439997401</v>
      </c>
      <c r="Q6590" s="1" t="s">
        <v>7432</v>
      </c>
      <c r="R6590" s="1" t="s">
        <v>22</v>
      </c>
    </row>
    <row r="6591" spans="1:18" x14ac:dyDescent="0.3">
      <c r="A6591" s="1" t="s">
        <v>5978</v>
      </c>
      <c r="B6591" s="1" t="s">
        <v>8398</v>
      </c>
      <c r="C6591" s="1" t="s">
        <v>6561</v>
      </c>
      <c r="D6591" s="1">
        <v>58.5</v>
      </c>
      <c r="E6591" s="1" t="s">
        <v>6562</v>
      </c>
      <c r="F6591" s="1">
        <v>1</v>
      </c>
      <c r="G6591" s="1" t="str">
        <f t="shared" ref="G6591:G6629" si="249">F6591&amp;"/"&amp;39</f>
        <v>1/39</v>
      </c>
      <c r="H6591" s="1">
        <v>1500</v>
      </c>
      <c r="I6591" s="1">
        <v>77</v>
      </c>
      <c r="J6591" s="1">
        <v>80</v>
      </c>
      <c r="K6591" s="1" t="s">
        <v>203</v>
      </c>
      <c r="L6591" s="1" t="s">
        <v>204</v>
      </c>
      <c r="M6591" s="1">
        <v>2011</v>
      </c>
      <c r="N6591" s="1">
        <v>49.181414803523502</v>
      </c>
      <c r="O6591" s="1">
        <v>-64.935540930327804</v>
      </c>
      <c r="Q6591" s="1" t="s">
        <v>6563</v>
      </c>
      <c r="R6591" s="1" t="s">
        <v>22</v>
      </c>
    </row>
    <row r="6592" spans="1:18" x14ac:dyDescent="0.3">
      <c r="A6592" s="1" t="s">
        <v>5978</v>
      </c>
      <c r="B6592" s="1" t="s">
        <v>8398</v>
      </c>
      <c r="C6592" s="1" t="s">
        <v>6561</v>
      </c>
      <c r="D6592" s="1">
        <v>58.5</v>
      </c>
      <c r="E6592" s="1" t="s">
        <v>6564</v>
      </c>
      <c r="F6592" s="1">
        <v>2</v>
      </c>
      <c r="G6592" s="1" t="str">
        <f t="shared" si="249"/>
        <v>2/39</v>
      </c>
      <c r="H6592" s="1">
        <v>1500</v>
      </c>
      <c r="I6592" s="1">
        <v>77</v>
      </c>
      <c r="J6592" s="1">
        <v>80</v>
      </c>
      <c r="K6592" s="1" t="s">
        <v>203</v>
      </c>
      <c r="L6592" s="1" t="s">
        <v>204</v>
      </c>
      <c r="M6592" s="1">
        <v>2011</v>
      </c>
      <c r="N6592" s="1">
        <v>49.180439897624197</v>
      </c>
      <c r="O6592" s="1">
        <v>-64.931322992256497</v>
      </c>
      <c r="Q6592" s="1" t="s">
        <v>6563</v>
      </c>
      <c r="R6592" s="1" t="s">
        <v>22</v>
      </c>
    </row>
    <row r="6593" spans="1:18" x14ac:dyDescent="0.3">
      <c r="A6593" s="1" t="s">
        <v>5978</v>
      </c>
      <c r="B6593" s="1" t="s">
        <v>8398</v>
      </c>
      <c r="C6593" s="1" t="s">
        <v>6561</v>
      </c>
      <c r="D6593" s="1">
        <v>58.5</v>
      </c>
      <c r="E6593" s="1" t="s">
        <v>6565</v>
      </c>
      <c r="F6593" s="1">
        <v>3</v>
      </c>
      <c r="G6593" s="1" t="str">
        <f t="shared" si="249"/>
        <v>3/39</v>
      </c>
      <c r="H6593" s="1">
        <v>1500</v>
      </c>
      <c r="I6593" s="1">
        <v>77</v>
      </c>
      <c r="J6593" s="1">
        <v>80</v>
      </c>
      <c r="K6593" s="1" t="s">
        <v>203</v>
      </c>
      <c r="L6593" s="1" t="s">
        <v>204</v>
      </c>
      <c r="M6593" s="1">
        <v>2011</v>
      </c>
      <c r="N6593" s="1">
        <v>49.181242532490202</v>
      </c>
      <c r="O6593" s="1">
        <v>-64.943802451773607</v>
      </c>
      <c r="Q6593" s="1" t="s">
        <v>6563</v>
      </c>
      <c r="R6593" s="1" t="s">
        <v>22</v>
      </c>
    </row>
    <row r="6594" spans="1:18" x14ac:dyDescent="0.3">
      <c r="A6594" s="1" t="s">
        <v>5978</v>
      </c>
      <c r="B6594" s="1" t="s">
        <v>8398</v>
      </c>
      <c r="C6594" s="1" t="s">
        <v>6561</v>
      </c>
      <c r="D6594" s="1">
        <v>58.5</v>
      </c>
      <c r="E6594" s="1" t="s">
        <v>6566</v>
      </c>
      <c r="F6594" s="1">
        <v>4</v>
      </c>
      <c r="G6594" s="1" t="str">
        <f t="shared" si="249"/>
        <v>4/39</v>
      </c>
      <c r="H6594" s="1">
        <v>1500</v>
      </c>
      <c r="I6594" s="1">
        <v>77</v>
      </c>
      <c r="J6594" s="1">
        <v>80</v>
      </c>
      <c r="K6594" s="1" t="s">
        <v>203</v>
      </c>
      <c r="L6594" s="1" t="s">
        <v>204</v>
      </c>
      <c r="M6594" s="1">
        <v>2011</v>
      </c>
      <c r="N6594" s="1">
        <v>49.180559161141502</v>
      </c>
      <c r="O6594" s="1">
        <v>-64.946683090297199</v>
      </c>
      <c r="Q6594" s="1" t="s">
        <v>6563</v>
      </c>
      <c r="R6594" s="1" t="s">
        <v>22</v>
      </c>
    </row>
    <row r="6595" spans="1:18" x14ac:dyDescent="0.3">
      <c r="A6595" s="1" t="s">
        <v>5978</v>
      </c>
      <c r="B6595" s="1" t="s">
        <v>8398</v>
      </c>
      <c r="C6595" s="1" t="s">
        <v>6561</v>
      </c>
      <c r="D6595" s="1">
        <v>58.5</v>
      </c>
      <c r="E6595" s="1" t="s">
        <v>6567</v>
      </c>
      <c r="F6595" s="1">
        <v>5</v>
      </c>
      <c r="G6595" s="1" t="str">
        <f t="shared" si="249"/>
        <v>5/39</v>
      </c>
      <c r="H6595" s="1">
        <v>1500</v>
      </c>
      <c r="I6595" s="1">
        <v>77</v>
      </c>
      <c r="J6595" s="1">
        <v>80</v>
      </c>
      <c r="K6595" s="1" t="s">
        <v>203</v>
      </c>
      <c r="L6595" s="1" t="s">
        <v>204</v>
      </c>
      <c r="M6595" s="1">
        <v>2011</v>
      </c>
      <c r="N6595" s="1">
        <v>49.178941978522602</v>
      </c>
      <c r="O6595" s="1">
        <v>-64.949521806417593</v>
      </c>
      <c r="Q6595" s="1" t="s">
        <v>6563</v>
      </c>
      <c r="R6595" s="1" t="s">
        <v>22</v>
      </c>
    </row>
    <row r="6596" spans="1:18" x14ac:dyDescent="0.3">
      <c r="A6596" s="1" t="s">
        <v>5978</v>
      </c>
      <c r="B6596" s="1" t="s">
        <v>8398</v>
      </c>
      <c r="C6596" s="1" t="s">
        <v>6561</v>
      </c>
      <c r="D6596" s="1">
        <v>58.5</v>
      </c>
      <c r="E6596" s="1" t="s">
        <v>6568</v>
      </c>
      <c r="F6596" s="1">
        <v>6</v>
      </c>
      <c r="G6596" s="1" t="str">
        <f t="shared" si="249"/>
        <v>6/39</v>
      </c>
      <c r="H6596" s="1">
        <v>1500</v>
      </c>
      <c r="I6596" s="1">
        <v>77</v>
      </c>
      <c r="J6596" s="1">
        <v>80</v>
      </c>
      <c r="K6596" s="1" t="s">
        <v>203</v>
      </c>
      <c r="L6596" s="1" t="s">
        <v>204</v>
      </c>
      <c r="M6596" s="1">
        <v>2011</v>
      </c>
      <c r="N6596" s="1">
        <v>49.178189223818897</v>
      </c>
      <c r="O6596" s="1">
        <v>-64.921880582388198</v>
      </c>
      <c r="Q6596" s="1" t="s">
        <v>6563</v>
      </c>
      <c r="R6596" s="1" t="s">
        <v>22</v>
      </c>
    </row>
    <row r="6597" spans="1:18" x14ac:dyDescent="0.3">
      <c r="A6597" s="1" t="s">
        <v>5978</v>
      </c>
      <c r="B6597" s="1" t="s">
        <v>8398</v>
      </c>
      <c r="C6597" s="1" t="s">
        <v>6561</v>
      </c>
      <c r="D6597" s="1">
        <v>58.5</v>
      </c>
      <c r="E6597" s="1" t="s">
        <v>6569</v>
      </c>
      <c r="F6597" s="1">
        <v>7</v>
      </c>
      <c r="G6597" s="1" t="str">
        <f t="shared" si="249"/>
        <v>7/39</v>
      </c>
      <c r="H6597" s="1">
        <v>1500</v>
      </c>
      <c r="I6597" s="1">
        <v>77</v>
      </c>
      <c r="J6597" s="1">
        <v>80</v>
      </c>
      <c r="K6597" s="1" t="s">
        <v>203</v>
      </c>
      <c r="L6597" s="1" t="s">
        <v>204</v>
      </c>
      <c r="M6597" s="1">
        <v>2011</v>
      </c>
      <c r="N6597" s="1">
        <v>49.1769204036502</v>
      </c>
      <c r="O6597" s="1">
        <v>-64.924323899426696</v>
      </c>
      <c r="Q6597" s="1" t="s">
        <v>6563</v>
      </c>
      <c r="R6597" s="1" t="s">
        <v>22</v>
      </c>
    </row>
    <row r="6598" spans="1:18" x14ac:dyDescent="0.3">
      <c r="A6598" s="1" t="s">
        <v>5978</v>
      </c>
      <c r="B6598" s="1" t="s">
        <v>8398</v>
      </c>
      <c r="C6598" s="1" t="s">
        <v>6561</v>
      </c>
      <c r="D6598" s="1">
        <v>58.5</v>
      </c>
      <c r="E6598" s="1" t="s">
        <v>6570</v>
      </c>
      <c r="F6598" s="1">
        <v>8</v>
      </c>
      <c r="G6598" s="1" t="str">
        <f t="shared" si="249"/>
        <v>8/39</v>
      </c>
      <c r="H6598" s="1">
        <v>1500</v>
      </c>
      <c r="I6598" s="1">
        <v>77</v>
      </c>
      <c r="J6598" s="1">
        <v>80</v>
      </c>
      <c r="K6598" s="1" t="s">
        <v>203</v>
      </c>
      <c r="L6598" s="1" t="s">
        <v>204</v>
      </c>
      <c r="M6598" s="1">
        <v>2011</v>
      </c>
      <c r="N6598" s="1">
        <v>49.175589304473803</v>
      </c>
      <c r="O6598" s="1">
        <v>-64.928763744878594</v>
      </c>
      <c r="Q6598" s="1" t="s">
        <v>6563</v>
      </c>
      <c r="R6598" s="1" t="s">
        <v>22</v>
      </c>
    </row>
    <row r="6599" spans="1:18" x14ac:dyDescent="0.3">
      <c r="A6599" s="1" t="s">
        <v>5978</v>
      </c>
      <c r="B6599" s="1" t="s">
        <v>8398</v>
      </c>
      <c r="C6599" s="1" t="s">
        <v>6561</v>
      </c>
      <c r="D6599" s="1">
        <v>58.5</v>
      </c>
      <c r="E6599" s="1" t="s">
        <v>6571</v>
      </c>
      <c r="F6599" s="1">
        <v>9</v>
      </c>
      <c r="G6599" s="1" t="str">
        <f t="shared" si="249"/>
        <v>9/39</v>
      </c>
      <c r="H6599" s="1">
        <v>1500</v>
      </c>
      <c r="I6599" s="1">
        <v>77</v>
      </c>
      <c r="J6599" s="1">
        <v>80</v>
      </c>
      <c r="K6599" s="1" t="s">
        <v>203</v>
      </c>
      <c r="L6599" s="1" t="s">
        <v>204</v>
      </c>
      <c r="M6599" s="1">
        <v>2011</v>
      </c>
      <c r="N6599" s="1">
        <v>49.175080171959998</v>
      </c>
      <c r="O6599" s="1">
        <v>-64.932175029245997</v>
      </c>
      <c r="Q6599" s="1" t="s">
        <v>6563</v>
      </c>
      <c r="R6599" s="1" t="s">
        <v>22</v>
      </c>
    </row>
    <row r="6600" spans="1:18" x14ac:dyDescent="0.3">
      <c r="A6600" s="1" t="s">
        <v>5978</v>
      </c>
      <c r="B6600" s="1" t="s">
        <v>8398</v>
      </c>
      <c r="C6600" s="1" t="s">
        <v>6561</v>
      </c>
      <c r="D6600" s="1">
        <v>58.5</v>
      </c>
      <c r="E6600" s="1" t="s">
        <v>6572</v>
      </c>
      <c r="F6600" s="1">
        <v>10</v>
      </c>
      <c r="G6600" s="1" t="str">
        <f t="shared" si="249"/>
        <v>10/39</v>
      </c>
      <c r="H6600" s="1">
        <v>1500</v>
      </c>
      <c r="I6600" s="1">
        <v>77</v>
      </c>
      <c r="J6600" s="1">
        <v>80</v>
      </c>
      <c r="K6600" s="1" t="s">
        <v>203</v>
      </c>
      <c r="L6600" s="1" t="s">
        <v>204</v>
      </c>
      <c r="M6600" s="1">
        <v>2011</v>
      </c>
      <c r="N6600" s="1">
        <v>49.172170231048199</v>
      </c>
      <c r="O6600" s="1">
        <v>-64.922051884179794</v>
      </c>
      <c r="Q6600" s="1" t="s">
        <v>6563</v>
      </c>
      <c r="R6600" s="1" t="s">
        <v>22</v>
      </c>
    </row>
    <row r="6601" spans="1:18" x14ac:dyDescent="0.3">
      <c r="A6601" s="1" t="s">
        <v>5978</v>
      </c>
      <c r="B6601" s="1" t="s">
        <v>8398</v>
      </c>
      <c r="C6601" s="1" t="s">
        <v>6561</v>
      </c>
      <c r="D6601" s="1">
        <v>58.5</v>
      </c>
      <c r="E6601" s="1" t="s">
        <v>6573</v>
      </c>
      <c r="F6601" s="1">
        <v>11</v>
      </c>
      <c r="G6601" s="1" t="str">
        <f t="shared" si="249"/>
        <v>11/39</v>
      </c>
      <c r="H6601" s="1">
        <v>1500</v>
      </c>
      <c r="I6601" s="1">
        <v>77</v>
      </c>
      <c r="J6601" s="1">
        <v>80</v>
      </c>
      <c r="K6601" s="1" t="s">
        <v>203</v>
      </c>
      <c r="L6601" s="1" t="s">
        <v>204</v>
      </c>
      <c r="M6601" s="1">
        <v>2011</v>
      </c>
      <c r="N6601" s="1">
        <v>49.173476905435301</v>
      </c>
      <c r="O6601" s="1">
        <v>-64.919704003731397</v>
      </c>
      <c r="Q6601" s="1" t="s">
        <v>6563</v>
      </c>
      <c r="R6601" s="1" t="s">
        <v>22</v>
      </c>
    </row>
    <row r="6602" spans="1:18" x14ac:dyDescent="0.3">
      <c r="A6602" s="1" t="s">
        <v>5978</v>
      </c>
      <c r="B6602" s="1" t="s">
        <v>8398</v>
      </c>
      <c r="C6602" s="1" t="s">
        <v>6561</v>
      </c>
      <c r="D6602" s="1">
        <v>58.5</v>
      </c>
      <c r="E6602" s="1" t="s">
        <v>6574</v>
      </c>
      <c r="F6602" s="1">
        <v>12</v>
      </c>
      <c r="G6602" s="1" t="str">
        <f t="shared" si="249"/>
        <v>12/39</v>
      </c>
      <c r="H6602" s="1">
        <v>1500</v>
      </c>
      <c r="I6602" s="1">
        <v>77</v>
      </c>
      <c r="J6602" s="1">
        <v>80</v>
      </c>
      <c r="K6602" s="1" t="s">
        <v>203</v>
      </c>
      <c r="L6602" s="1" t="s">
        <v>204</v>
      </c>
      <c r="M6602" s="1">
        <v>2011</v>
      </c>
      <c r="N6602" s="1">
        <v>49.174316595259199</v>
      </c>
      <c r="O6602" s="1">
        <v>-64.914730679521497</v>
      </c>
      <c r="Q6602" s="1" t="s">
        <v>6563</v>
      </c>
      <c r="R6602" s="1" t="s">
        <v>22</v>
      </c>
    </row>
    <row r="6603" spans="1:18" x14ac:dyDescent="0.3">
      <c r="A6603" s="1" t="s">
        <v>5978</v>
      </c>
      <c r="B6603" s="1" t="s">
        <v>8398</v>
      </c>
      <c r="C6603" s="1" t="s">
        <v>6561</v>
      </c>
      <c r="D6603" s="1">
        <v>58.5</v>
      </c>
      <c r="E6603" s="1" t="s">
        <v>6575</v>
      </c>
      <c r="F6603" s="1">
        <v>13</v>
      </c>
      <c r="G6603" s="1" t="str">
        <f t="shared" si="249"/>
        <v>13/39</v>
      </c>
      <c r="H6603" s="1">
        <v>1500</v>
      </c>
      <c r="I6603" s="1">
        <v>77</v>
      </c>
      <c r="J6603" s="1">
        <v>80</v>
      </c>
      <c r="K6603" s="1" t="s">
        <v>203</v>
      </c>
      <c r="L6603" s="1" t="s">
        <v>204</v>
      </c>
      <c r="M6603" s="1">
        <v>2011</v>
      </c>
      <c r="N6603" s="1">
        <v>49.176273709545796</v>
      </c>
      <c r="O6603" s="1">
        <v>-64.913266315327903</v>
      </c>
      <c r="Q6603" s="1" t="s">
        <v>6563</v>
      </c>
      <c r="R6603" s="1" t="s">
        <v>22</v>
      </c>
    </row>
    <row r="6604" spans="1:18" x14ac:dyDescent="0.3">
      <c r="A6604" s="1" t="s">
        <v>5978</v>
      </c>
      <c r="B6604" s="1" t="s">
        <v>8398</v>
      </c>
      <c r="C6604" s="1" t="s">
        <v>6561</v>
      </c>
      <c r="D6604" s="1">
        <v>58.5</v>
      </c>
      <c r="E6604" s="1" t="s">
        <v>6576</v>
      </c>
      <c r="F6604" s="1">
        <v>14</v>
      </c>
      <c r="G6604" s="1" t="str">
        <f t="shared" si="249"/>
        <v>14/39</v>
      </c>
      <c r="H6604" s="1">
        <v>1500</v>
      </c>
      <c r="I6604" s="1">
        <v>77</v>
      </c>
      <c r="J6604" s="1">
        <v>80</v>
      </c>
      <c r="K6604" s="1" t="s">
        <v>203</v>
      </c>
      <c r="L6604" s="1" t="s">
        <v>204</v>
      </c>
      <c r="M6604" s="1">
        <v>2011</v>
      </c>
      <c r="N6604" s="1">
        <v>49.176479945431403</v>
      </c>
      <c r="O6604" s="1">
        <v>-64.909519872358103</v>
      </c>
      <c r="Q6604" s="1" t="s">
        <v>6563</v>
      </c>
      <c r="R6604" s="1" t="s">
        <v>22</v>
      </c>
    </row>
    <row r="6605" spans="1:18" x14ac:dyDescent="0.3">
      <c r="A6605" s="1" t="s">
        <v>5978</v>
      </c>
      <c r="B6605" s="1" t="s">
        <v>8398</v>
      </c>
      <c r="C6605" s="1" t="s">
        <v>6561</v>
      </c>
      <c r="D6605" s="1">
        <v>58.5</v>
      </c>
      <c r="E6605" s="1" t="s">
        <v>6577</v>
      </c>
      <c r="F6605" s="1">
        <v>15</v>
      </c>
      <c r="G6605" s="1" t="str">
        <f t="shared" si="249"/>
        <v>15/39</v>
      </c>
      <c r="H6605" s="1">
        <v>1500</v>
      </c>
      <c r="I6605" s="1">
        <v>77</v>
      </c>
      <c r="J6605" s="1">
        <v>80</v>
      </c>
      <c r="K6605" s="1" t="s">
        <v>203</v>
      </c>
      <c r="L6605" s="1" t="s">
        <v>204</v>
      </c>
      <c r="M6605" s="1">
        <v>2011</v>
      </c>
      <c r="N6605" s="1">
        <v>49.177194260000903</v>
      </c>
      <c r="O6605" s="1">
        <v>-64.906284209152602</v>
      </c>
      <c r="Q6605" s="1" t="s">
        <v>6563</v>
      </c>
      <c r="R6605" s="1" t="s">
        <v>22</v>
      </c>
    </row>
    <row r="6606" spans="1:18" x14ac:dyDescent="0.3">
      <c r="A6606" s="1" t="s">
        <v>5978</v>
      </c>
      <c r="B6606" s="1" t="s">
        <v>8398</v>
      </c>
      <c r="C6606" s="1" t="s">
        <v>6561</v>
      </c>
      <c r="D6606" s="1">
        <v>58.5</v>
      </c>
      <c r="E6606" s="1" t="s">
        <v>6578</v>
      </c>
      <c r="F6606" s="1">
        <v>16</v>
      </c>
      <c r="G6606" s="1" t="str">
        <f t="shared" si="249"/>
        <v>16/39</v>
      </c>
      <c r="H6606" s="1">
        <v>1500</v>
      </c>
      <c r="I6606" s="1">
        <v>77</v>
      </c>
      <c r="J6606" s="1">
        <v>80</v>
      </c>
      <c r="K6606" s="1" t="s">
        <v>203</v>
      </c>
      <c r="L6606" s="1" t="s">
        <v>204</v>
      </c>
      <c r="M6606" s="1">
        <v>2011</v>
      </c>
      <c r="N6606" s="1">
        <v>49.170200957496498</v>
      </c>
      <c r="O6606" s="1">
        <v>-64.907833283746697</v>
      </c>
      <c r="Q6606" s="1" t="s">
        <v>6563</v>
      </c>
      <c r="R6606" s="1" t="s">
        <v>22</v>
      </c>
    </row>
    <row r="6607" spans="1:18" x14ac:dyDescent="0.3">
      <c r="A6607" s="1" t="s">
        <v>5978</v>
      </c>
      <c r="B6607" s="1" t="s">
        <v>8398</v>
      </c>
      <c r="C6607" s="1" t="s">
        <v>6561</v>
      </c>
      <c r="D6607" s="1">
        <v>58.5</v>
      </c>
      <c r="E6607" s="1" t="s">
        <v>6579</v>
      </c>
      <c r="F6607" s="1">
        <v>17</v>
      </c>
      <c r="G6607" s="1" t="str">
        <f t="shared" si="249"/>
        <v>17/39</v>
      </c>
      <c r="H6607" s="1">
        <v>1500</v>
      </c>
      <c r="I6607" s="1">
        <v>77</v>
      </c>
      <c r="J6607" s="1">
        <v>80</v>
      </c>
      <c r="K6607" s="1" t="s">
        <v>203</v>
      </c>
      <c r="L6607" s="1" t="s">
        <v>204</v>
      </c>
      <c r="M6607" s="1">
        <v>2011</v>
      </c>
      <c r="N6607" s="1">
        <v>49.169991016556899</v>
      </c>
      <c r="O6607" s="1">
        <v>-64.903717566280505</v>
      </c>
      <c r="Q6607" s="1" t="s">
        <v>6563</v>
      </c>
      <c r="R6607" s="1" t="s">
        <v>22</v>
      </c>
    </row>
    <row r="6608" spans="1:18" x14ac:dyDescent="0.3">
      <c r="A6608" s="1" t="s">
        <v>5978</v>
      </c>
      <c r="B6608" s="1" t="s">
        <v>8398</v>
      </c>
      <c r="C6608" s="1" t="s">
        <v>6561</v>
      </c>
      <c r="D6608" s="1">
        <v>58.5</v>
      </c>
      <c r="E6608" s="1" t="s">
        <v>6580</v>
      </c>
      <c r="F6608" s="1">
        <v>18</v>
      </c>
      <c r="G6608" s="1" t="str">
        <f t="shared" si="249"/>
        <v>18/39</v>
      </c>
      <c r="H6608" s="1">
        <v>1500</v>
      </c>
      <c r="I6608" s="1">
        <v>77</v>
      </c>
      <c r="J6608" s="1">
        <v>80</v>
      </c>
      <c r="K6608" s="1" t="s">
        <v>203</v>
      </c>
      <c r="L6608" s="1" t="s">
        <v>204</v>
      </c>
      <c r="M6608" s="1">
        <v>2011</v>
      </c>
      <c r="N6608" s="1">
        <v>49.173365597358803</v>
      </c>
      <c r="O6608" s="1">
        <v>-64.901228836107904</v>
      </c>
      <c r="Q6608" s="1" t="s">
        <v>6563</v>
      </c>
      <c r="R6608" s="1" t="s">
        <v>22</v>
      </c>
    </row>
    <row r="6609" spans="1:18" x14ac:dyDescent="0.3">
      <c r="A6609" s="1" t="s">
        <v>5978</v>
      </c>
      <c r="B6609" s="1" t="s">
        <v>8398</v>
      </c>
      <c r="C6609" s="1" t="s">
        <v>6561</v>
      </c>
      <c r="D6609" s="1">
        <v>58.5</v>
      </c>
      <c r="E6609" s="1" t="s">
        <v>6581</v>
      </c>
      <c r="F6609" s="1">
        <v>19</v>
      </c>
      <c r="G6609" s="1" t="str">
        <f t="shared" si="249"/>
        <v>19/39</v>
      </c>
      <c r="H6609" s="1">
        <v>1500</v>
      </c>
      <c r="I6609" s="1">
        <v>77</v>
      </c>
      <c r="J6609" s="1">
        <v>80</v>
      </c>
      <c r="K6609" s="1" t="s">
        <v>203</v>
      </c>
      <c r="L6609" s="1" t="s">
        <v>204</v>
      </c>
      <c r="M6609" s="1">
        <v>2011</v>
      </c>
      <c r="N6609" s="1">
        <v>49.173445446819798</v>
      </c>
      <c r="O6609" s="1">
        <v>-64.896670525406094</v>
      </c>
      <c r="Q6609" s="1" t="s">
        <v>6563</v>
      </c>
      <c r="R6609" s="1" t="s">
        <v>22</v>
      </c>
    </row>
    <row r="6610" spans="1:18" x14ac:dyDescent="0.3">
      <c r="A6610" s="1" t="s">
        <v>5978</v>
      </c>
      <c r="B6610" s="1" t="s">
        <v>8398</v>
      </c>
      <c r="C6610" s="1" t="s">
        <v>6561</v>
      </c>
      <c r="D6610" s="1">
        <v>58.5</v>
      </c>
      <c r="E6610" s="1" t="s">
        <v>6582</v>
      </c>
      <c r="F6610" s="1">
        <v>20</v>
      </c>
      <c r="G6610" s="1" t="str">
        <f t="shared" si="249"/>
        <v>20/39</v>
      </c>
      <c r="H6610" s="1">
        <v>1500</v>
      </c>
      <c r="I6610" s="1">
        <v>77</v>
      </c>
      <c r="J6610" s="1">
        <v>80</v>
      </c>
      <c r="K6610" s="1" t="s">
        <v>203</v>
      </c>
      <c r="L6610" s="1" t="s">
        <v>204</v>
      </c>
      <c r="M6610" s="1">
        <v>2011</v>
      </c>
      <c r="N6610" s="1">
        <v>49.173272953380199</v>
      </c>
      <c r="O6610" s="1">
        <v>-64.892049079599801</v>
      </c>
      <c r="Q6610" s="1" t="s">
        <v>6563</v>
      </c>
      <c r="R6610" s="1" t="s">
        <v>22</v>
      </c>
    </row>
    <row r="6611" spans="1:18" x14ac:dyDescent="0.3">
      <c r="A6611" s="1" t="s">
        <v>5978</v>
      </c>
      <c r="B6611" s="1" t="s">
        <v>8398</v>
      </c>
      <c r="C6611" s="1" t="s">
        <v>6561</v>
      </c>
      <c r="D6611" s="1">
        <v>58.5</v>
      </c>
      <c r="E6611" s="1" t="s">
        <v>6583</v>
      </c>
      <c r="F6611" s="1">
        <v>21</v>
      </c>
      <c r="G6611" s="1" t="str">
        <f t="shared" si="249"/>
        <v>21/39</v>
      </c>
      <c r="H6611" s="1">
        <v>1500</v>
      </c>
      <c r="I6611" s="1">
        <v>77</v>
      </c>
      <c r="J6611" s="1">
        <v>80</v>
      </c>
      <c r="K6611" s="1" t="s">
        <v>203</v>
      </c>
      <c r="L6611" s="1" t="s">
        <v>204</v>
      </c>
      <c r="M6611" s="1">
        <v>2011</v>
      </c>
      <c r="N6611" s="1">
        <v>49.173489006385402</v>
      </c>
      <c r="O6611" s="1">
        <v>-64.888168026141997</v>
      </c>
      <c r="Q6611" s="1" t="s">
        <v>6563</v>
      </c>
      <c r="R6611" s="1" t="s">
        <v>22</v>
      </c>
    </row>
    <row r="6612" spans="1:18" x14ac:dyDescent="0.3">
      <c r="A6612" s="1" t="s">
        <v>5978</v>
      </c>
      <c r="B6612" s="1" t="s">
        <v>8398</v>
      </c>
      <c r="C6612" s="1" t="s">
        <v>6561</v>
      </c>
      <c r="D6612" s="1">
        <v>58.5</v>
      </c>
      <c r="E6612" s="1" t="s">
        <v>6584</v>
      </c>
      <c r="F6612" s="1">
        <v>22</v>
      </c>
      <c r="G6612" s="1" t="str">
        <f t="shared" si="249"/>
        <v>22/39</v>
      </c>
      <c r="H6612" s="1">
        <v>1500</v>
      </c>
      <c r="I6612" s="1">
        <v>77</v>
      </c>
      <c r="J6612" s="1">
        <v>80</v>
      </c>
      <c r="K6612" s="1" t="s">
        <v>203</v>
      </c>
      <c r="L6612" s="1" t="s">
        <v>204</v>
      </c>
      <c r="M6612" s="1">
        <v>2011</v>
      </c>
      <c r="N6612" s="1">
        <v>49.171598560841097</v>
      </c>
      <c r="O6612" s="1">
        <v>-64.883477298562795</v>
      </c>
      <c r="Q6612" s="1" t="s">
        <v>6563</v>
      </c>
      <c r="R6612" s="1" t="s">
        <v>22</v>
      </c>
    </row>
    <row r="6613" spans="1:18" x14ac:dyDescent="0.3">
      <c r="A6613" s="1" t="s">
        <v>5978</v>
      </c>
      <c r="B6613" s="1" t="s">
        <v>8398</v>
      </c>
      <c r="C6613" s="1" t="s">
        <v>6561</v>
      </c>
      <c r="D6613" s="1">
        <v>58.5</v>
      </c>
      <c r="E6613" s="1" t="s">
        <v>6585</v>
      </c>
      <c r="F6613" s="1">
        <v>23</v>
      </c>
      <c r="G6613" s="1" t="str">
        <f t="shared" si="249"/>
        <v>23/39</v>
      </c>
      <c r="H6613" s="1">
        <v>1500</v>
      </c>
      <c r="I6613" s="1">
        <v>77</v>
      </c>
      <c r="J6613" s="1">
        <v>80</v>
      </c>
      <c r="K6613" s="1" t="s">
        <v>203</v>
      </c>
      <c r="L6613" s="1" t="s">
        <v>204</v>
      </c>
      <c r="M6613" s="1">
        <v>2011</v>
      </c>
      <c r="N6613" s="1">
        <v>49.187802575734104</v>
      </c>
      <c r="O6613" s="1">
        <v>-64.961022957114096</v>
      </c>
      <c r="Q6613" s="1" t="s">
        <v>6563</v>
      </c>
      <c r="R6613" s="1" t="s">
        <v>22</v>
      </c>
    </row>
    <row r="6614" spans="1:18" x14ac:dyDescent="0.3">
      <c r="A6614" s="1" t="s">
        <v>5978</v>
      </c>
      <c r="B6614" s="1" t="s">
        <v>8398</v>
      </c>
      <c r="C6614" s="1" t="s">
        <v>6561</v>
      </c>
      <c r="D6614" s="1">
        <v>58.5</v>
      </c>
      <c r="E6614" s="1" t="s">
        <v>6586</v>
      </c>
      <c r="F6614" s="1">
        <v>24</v>
      </c>
      <c r="G6614" s="1" t="str">
        <f t="shared" si="249"/>
        <v>24/39</v>
      </c>
      <c r="H6614" s="1">
        <v>1500</v>
      </c>
      <c r="I6614" s="1">
        <v>77</v>
      </c>
      <c r="J6614" s="1">
        <v>80</v>
      </c>
      <c r="K6614" s="1" t="s">
        <v>203</v>
      </c>
      <c r="L6614" s="1" t="s">
        <v>204</v>
      </c>
      <c r="M6614" s="1">
        <v>2011</v>
      </c>
      <c r="N6614" s="1">
        <v>49.186120516678898</v>
      </c>
      <c r="O6614" s="1">
        <v>-64.962367592607606</v>
      </c>
      <c r="Q6614" s="1" t="s">
        <v>6563</v>
      </c>
      <c r="R6614" s="1" t="s">
        <v>22</v>
      </c>
    </row>
    <row r="6615" spans="1:18" x14ac:dyDescent="0.3">
      <c r="A6615" s="1" t="s">
        <v>5978</v>
      </c>
      <c r="B6615" s="1" t="s">
        <v>8398</v>
      </c>
      <c r="C6615" s="1" t="s">
        <v>6561</v>
      </c>
      <c r="D6615" s="1">
        <v>58.5</v>
      </c>
      <c r="E6615" s="1" t="s">
        <v>6587</v>
      </c>
      <c r="F6615" s="1">
        <v>25</v>
      </c>
      <c r="G6615" s="1" t="str">
        <f t="shared" si="249"/>
        <v>25/39</v>
      </c>
      <c r="H6615" s="1">
        <v>1500</v>
      </c>
      <c r="I6615" s="1">
        <v>77</v>
      </c>
      <c r="J6615" s="1">
        <v>80</v>
      </c>
      <c r="K6615" s="1" t="s">
        <v>203</v>
      </c>
      <c r="L6615" s="1" t="s">
        <v>204</v>
      </c>
      <c r="M6615" s="1">
        <v>2011</v>
      </c>
      <c r="N6615" s="1">
        <v>49.187612103262197</v>
      </c>
      <c r="O6615" s="1">
        <v>-64.970364492631802</v>
      </c>
      <c r="Q6615" s="1" t="s">
        <v>6563</v>
      </c>
      <c r="R6615" s="1" t="s">
        <v>22</v>
      </c>
    </row>
    <row r="6616" spans="1:18" x14ac:dyDescent="0.3">
      <c r="A6616" s="1" t="s">
        <v>5978</v>
      </c>
      <c r="B6616" s="1" t="s">
        <v>8398</v>
      </c>
      <c r="C6616" s="1" t="s">
        <v>6561</v>
      </c>
      <c r="D6616" s="1">
        <v>58.5</v>
      </c>
      <c r="E6616" s="1" t="s">
        <v>6588</v>
      </c>
      <c r="F6616" s="1">
        <v>26</v>
      </c>
      <c r="G6616" s="1" t="str">
        <f t="shared" si="249"/>
        <v>26/39</v>
      </c>
      <c r="H6616" s="1">
        <v>1500</v>
      </c>
      <c r="I6616" s="1">
        <v>77</v>
      </c>
      <c r="J6616" s="1">
        <v>80</v>
      </c>
      <c r="K6616" s="1" t="s">
        <v>203</v>
      </c>
      <c r="L6616" s="1" t="s">
        <v>204</v>
      </c>
      <c r="M6616" s="1">
        <v>2011</v>
      </c>
      <c r="N6616" s="1">
        <v>49.189071384716897</v>
      </c>
      <c r="O6616" s="1">
        <v>-64.9683943377986</v>
      </c>
      <c r="Q6616" s="1" t="s">
        <v>6563</v>
      </c>
      <c r="R6616" s="1" t="s">
        <v>22</v>
      </c>
    </row>
    <row r="6617" spans="1:18" x14ac:dyDescent="0.3">
      <c r="A6617" s="1" t="s">
        <v>5978</v>
      </c>
      <c r="B6617" s="1" t="s">
        <v>8398</v>
      </c>
      <c r="C6617" s="1" t="s">
        <v>6561</v>
      </c>
      <c r="D6617" s="1">
        <v>58.5</v>
      </c>
      <c r="E6617" s="1" t="s">
        <v>6589</v>
      </c>
      <c r="F6617" s="1">
        <v>27</v>
      </c>
      <c r="G6617" s="1" t="str">
        <f t="shared" si="249"/>
        <v>27/39</v>
      </c>
      <c r="H6617" s="1">
        <v>1500</v>
      </c>
      <c r="I6617" s="1">
        <v>77</v>
      </c>
      <c r="J6617" s="1">
        <v>80</v>
      </c>
      <c r="K6617" s="1" t="s">
        <v>203</v>
      </c>
      <c r="L6617" s="1" t="s">
        <v>204</v>
      </c>
      <c r="M6617" s="1">
        <v>2011</v>
      </c>
      <c r="N6617" s="1">
        <v>49.187267667659199</v>
      </c>
      <c r="O6617" s="1">
        <v>-64.977083140098102</v>
      </c>
      <c r="Q6617" s="1" t="s">
        <v>6563</v>
      </c>
      <c r="R6617" s="1" t="s">
        <v>22</v>
      </c>
    </row>
    <row r="6618" spans="1:18" x14ac:dyDescent="0.3">
      <c r="A6618" s="1" t="s">
        <v>5978</v>
      </c>
      <c r="B6618" s="1" t="s">
        <v>8398</v>
      </c>
      <c r="C6618" s="1" t="s">
        <v>6561</v>
      </c>
      <c r="D6618" s="1">
        <v>58.5</v>
      </c>
      <c r="E6618" s="1" t="s">
        <v>6590</v>
      </c>
      <c r="F6618" s="1">
        <v>28</v>
      </c>
      <c r="G6618" s="1" t="str">
        <f t="shared" si="249"/>
        <v>28/39</v>
      </c>
      <c r="H6618" s="1">
        <v>1500</v>
      </c>
      <c r="I6618" s="1">
        <v>77</v>
      </c>
      <c r="J6618" s="1">
        <v>80</v>
      </c>
      <c r="K6618" s="1" t="s">
        <v>203</v>
      </c>
      <c r="L6618" s="1" t="s">
        <v>204</v>
      </c>
      <c r="M6618" s="1">
        <v>2011</v>
      </c>
      <c r="N6618" s="1">
        <v>49.185928250674998</v>
      </c>
      <c r="O6618" s="1">
        <v>-64.979487326677798</v>
      </c>
      <c r="Q6618" s="1" t="s">
        <v>6563</v>
      </c>
      <c r="R6618" s="1" t="s">
        <v>22</v>
      </c>
    </row>
    <row r="6619" spans="1:18" x14ac:dyDescent="0.3">
      <c r="A6619" s="1" t="s">
        <v>5978</v>
      </c>
      <c r="B6619" s="1" t="s">
        <v>8398</v>
      </c>
      <c r="C6619" s="1" t="s">
        <v>6561</v>
      </c>
      <c r="D6619" s="1">
        <v>58.5</v>
      </c>
      <c r="E6619" s="1" t="s">
        <v>6591</v>
      </c>
      <c r="F6619" s="1">
        <v>29</v>
      </c>
      <c r="G6619" s="1" t="str">
        <f t="shared" si="249"/>
        <v>29/39</v>
      </c>
      <c r="H6619" s="1">
        <v>1500</v>
      </c>
      <c r="I6619" s="1">
        <v>77</v>
      </c>
      <c r="J6619" s="1">
        <v>80</v>
      </c>
      <c r="K6619" s="1" t="s">
        <v>203</v>
      </c>
      <c r="L6619" s="1" t="s">
        <v>204</v>
      </c>
      <c r="M6619" s="1">
        <v>2011</v>
      </c>
      <c r="N6619" s="1">
        <v>49.191260773507103</v>
      </c>
      <c r="O6619" s="1">
        <v>-64.980363294208303</v>
      </c>
      <c r="Q6619" s="1" t="s">
        <v>6563</v>
      </c>
      <c r="R6619" s="1" t="s">
        <v>22</v>
      </c>
    </row>
    <row r="6620" spans="1:18" x14ac:dyDescent="0.3">
      <c r="A6620" s="1" t="s">
        <v>5978</v>
      </c>
      <c r="B6620" s="1" t="s">
        <v>8398</v>
      </c>
      <c r="C6620" s="1" t="s">
        <v>6561</v>
      </c>
      <c r="D6620" s="1">
        <v>58.5</v>
      </c>
      <c r="E6620" s="1" t="s">
        <v>6592</v>
      </c>
      <c r="F6620" s="1">
        <v>30</v>
      </c>
      <c r="G6620" s="1" t="str">
        <f t="shared" si="249"/>
        <v>30/39</v>
      </c>
      <c r="H6620" s="1">
        <v>1500</v>
      </c>
      <c r="I6620" s="1">
        <v>77</v>
      </c>
      <c r="J6620" s="1">
        <v>80</v>
      </c>
      <c r="K6620" s="1" t="s">
        <v>203</v>
      </c>
      <c r="L6620" s="1" t="s">
        <v>204</v>
      </c>
      <c r="M6620" s="1">
        <v>2011</v>
      </c>
      <c r="N6620" s="1">
        <v>49.190314633657103</v>
      </c>
      <c r="O6620" s="1">
        <v>-64.983134696240597</v>
      </c>
      <c r="Q6620" s="1" t="s">
        <v>6563</v>
      </c>
      <c r="R6620" s="1" t="s">
        <v>22</v>
      </c>
    </row>
    <row r="6621" spans="1:18" x14ac:dyDescent="0.3">
      <c r="A6621" s="1" t="s">
        <v>5978</v>
      </c>
      <c r="B6621" s="1" t="s">
        <v>8398</v>
      </c>
      <c r="C6621" s="1" t="s">
        <v>6561</v>
      </c>
      <c r="D6621" s="1">
        <v>58.5</v>
      </c>
      <c r="E6621" s="1" t="s">
        <v>6593</v>
      </c>
      <c r="F6621" s="1">
        <v>31</v>
      </c>
      <c r="G6621" s="1" t="str">
        <f t="shared" si="249"/>
        <v>31/39</v>
      </c>
      <c r="H6621" s="1">
        <v>1500</v>
      </c>
      <c r="I6621" s="1">
        <v>77</v>
      </c>
      <c r="J6621" s="1">
        <v>80</v>
      </c>
      <c r="K6621" s="1" t="s">
        <v>203</v>
      </c>
      <c r="L6621" s="1" t="s">
        <v>204</v>
      </c>
      <c r="M6621" s="1">
        <v>2011</v>
      </c>
      <c r="N6621" s="1">
        <v>49.188951568368402</v>
      </c>
      <c r="O6621" s="1">
        <v>-64.986045787890404</v>
      </c>
      <c r="Q6621" s="1" t="s">
        <v>6563</v>
      </c>
      <c r="R6621" s="1" t="s">
        <v>22</v>
      </c>
    </row>
    <row r="6622" spans="1:18" x14ac:dyDescent="0.3">
      <c r="A6622" s="1" t="s">
        <v>5978</v>
      </c>
      <c r="B6622" s="1" t="s">
        <v>8398</v>
      </c>
      <c r="C6622" s="1" t="s">
        <v>6561</v>
      </c>
      <c r="D6622" s="1">
        <v>58.5</v>
      </c>
      <c r="E6622" s="1" t="s">
        <v>6594</v>
      </c>
      <c r="F6622" s="1">
        <v>32</v>
      </c>
      <c r="G6622" s="1" t="str">
        <f t="shared" si="249"/>
        <v>32/39</v>
      </c>
      <c r="H6622" s="1">
        <v>1500</v>
      </c>
      <c r="I6622" s="1">
        <v>77</v>
      </c>
      <c r="J6622" s="1">
        <v>80</v>
      </c>
      <c r="K6622" s="1" t="s">
        <v>203</v>
      </c>
      <c r="L6622" s="1" t="s">
        <v>204</v>
      </c>
      <c r="M6622" s="1">
        <v>2011</v>
      </c>
      <c r="N6622" s="1">
        <v>49.187407803500101</v>
      </c>
      <c r="O6622" s="1">
        <v>-64.988237515764197</v>
      </c>
      <c r="Q6622" s="1" t="s">
        <v>6563</v>
      </c>
      <c r="R6622" s="1" t="s">
        <v>22</v>
      </c>
    </row>
    <row r="6623" spans="1:18" x14ac:dyDescent="0.3">
      <c r="A6623" s="1" t="s">
        <v>5978</v>
      </c>
      <c r="B6623" s="1" t="s">
        <v>8398</v>
      </c>
      <c r="C6623" s="1" t="s">
        <v>6561</v>
      </c>
      <c r="D6623" s="1">
        <v>58.5</v>
      </c>
      <c r="E6623" s="1" t="s">
        <v>6595</v>
      </c>
      <c r="F6623" s="1">
        <v>33</v>
      </c>
      <c r="G6623" s="1" t="str">
        <f t="shared" si="249"/>
        <v>33/39</v>
      </c>
      <c r="H6623" s="1">
        <v>1500</v>
      </c>
      <c r="I6623" s="1">
        <v>77</v>
      </c>
      <c r="J6623" s="1">
        <v>80</v>
      </c>
      <c r="K6623" s="1" t="s">
        <v>203</v>
      </c>
      <c r="L6623" s="1" t="s">
        <v>204</v>
      </c>
      <c r="M6623" s="1">
        <v>2011</v>
      </c>
      <c r="N6623" s="1">
        <v>49.193432806643401</v>
      </c>
      <c r="O6623" s="1">
        <v>-65.001001053176395</v>
      </c>
      <c r="Q6623" s="1" t="s">
        <v>6563</v>
      </c>
      <c r="R6623" s="1" t="s">
        <v>22</v>
      </c>
    </row>
    <row r="6624" spans="1:18" x14ac:dyDescent="0.3">
      <c r="A6624" s="1" t="s">
        <v>5978</v>
      </c>
      <c r="B6624" s="1" t="s">
        <v>8398</v>
      </c>
      <c r="C6624" s="1" t="s">
        <v>6561</v>
      </c>
      <c r="D6624" s="1">
        <v>58.5</v>
      </c>
      <c r="E6624" s="1" t="s">
        <v>6596</v>
      </c>
      <c r="F6624" s="1">
        <v>34</v>
      </c>
      <c r="G6624" s="1" t="str">
        <f t="shared" si="249"/>
        <v>34/39</v>
      </c>
      <c r="H6624" s="1">
        <v>1500</v>
      </c>
      <c r="I6624" s="1">
        <v>77</v>
      </c>
      <c r="J6624" s="1">
        <v>80</v>
      </c>
      <c r="K6624" s="1" t="s">
        <v>203</v>
      </c>
      <c r="L6624" s="1" t="s">
        <v>204</v>
      </c>
      <c r="M6624" s="1">
        <v>2011</v>
      </c>
      <c r="N6624" s="1">
        <v>49.191278249548603</v>
      </c>
      <c r="O6624" s="1">
        <v>-65.001698969949103</v>
      </c>
      <c r="Q6624" s="1" t="s">
        <v>6563</v>
      </c>
      <c r="R6624" s="1" t="s">
        <v>22</v>
      </c>
    </row>
    <row r="6625" spans="1:18" x14ac:dyDescent="0.3">
      <c r="A6625" s="1" t="s">
        <v>5978</v>
      </c>
      <c r="B6625" s="1" t="s">
        <v>8398</v>
      </c>
      <c r="C6625" s="1" t="s">
        <v>6561</v>
      </c>
      <c r="D6625" s="1">
        <v>58.5</v>
      </c>
      <c r="E6625" s="1" t="s">
        <v>6597</v>
      </c>
      <c r="F6625" s="1">
        <v>35</v>
      </c>
      <c r="G6625" s="1" t="str">
        <f t="shared" si="249"/>
        <v>35/39</v>
      </c>
      <c r="H6625" s="1">
        <v>1500</v>
      </c>
      <c r="I6625" s="1">
        <v>77</v>
      </c>
      <c r="J6625" s="1">
        <v>80</v>
      </c>
      <c r="K6625" s="1" t="s">
        <v>203</v>
      </c>
      <c r="L6625" s="1" t="s">
        <v>204</v>
      </c>
      <c r="M6625" s="1">
        <v>2011</v>
      </c>
      <c r="N6625" s="1">
        <v>49.187778529830503</v>
      </c>
      <c r="O6625" s="1">
        <v>-65.006374088512601</v>
      </c>
      <c r="Q6625" s="1" t="s">
        <v>6563</v>
      </c>
      <c r="R6625" s="1" t="s">
        <v>22</v>
      </c>
    </row>
    <row r="6626" spans="1:18" x14ac:dyDescent="0.3">
      <c r="A6626" s="1" t="s">
        <v>5978</v>
      </c>
      <c r="B6626" s="1" t="s">
        <v>8398</v>
      </c>
      <c r="C6626" s="1" t="s">
        <v>6561</v>
      </c>
      <c r="D6626" s="1">
        <v>58.5</v>
      </c>
      <c r="E6626" s="1" t="s">
        <v>6598</v>
      </c>
      <c r="F6626" s="1">
        <v>36</v>
      </c>
      <c r="G6626" s="1" t="str">
        <f t="shared" si="249"/>
        <v>36/39</v>
      </c>
      <c r="H6626" s="1">
        <v>1500</v>
      </c>
      <c r="I6626" s="1">
        <v>77</v>
      </c>
      <c r="J6626" s="1">
        <v>80</v>
      </c>
      <c r="K6626" s="1" t="s">
        <v>203</v>
      </c>
      <c r="L6626" s="1" t="s">
        <v>204</v>
      </c>
      <c r="M6626" s="1">
        <v>2011</v>
      </c>
      <c r="N6626" s="1">
        <v>49.180249133824397</v>
      </c>
      <c r="O6626" s="1">
        <v>-65.007269125773604</v>
      </c>
      <c r="Q6626" s="1" t="s">
        <v>6563</v>
      </c>
      <c r="R6626" s="1" t="s">
        <v>22</v>
      </c>
    </row>
    <row r="6627" spans="1:18" x14ac:dyDescent="0.3">
      <c r="A6627" s="1" t="s">
        <v>5978</v>
      </c>
      <c r="B6627" s="1" t="s">
        <v>8398</v>
      </c>
      <c r="C6627" s="1" t="s">
        <v>6561</v>
      </c>
      <c r="D6627" s="1">
        <v>58.5</v>
      </c>
      <c r="E6627" s="1" t="s">
        <v>6599</v>
      </c>
      <c r="F6627" s="1">
        <v>37</v>
      </c>
      <c r="G6627" s="1" t="str">
        <f t="shared" si="249"/>
        <v>37/39</v>
      </c>
      <c r="H6627" s="1">
        <v>1500</v>
      </c>
      <c r="I6627" s="1">
        <v>77</v>
      </c>
      <c r="J6627" s="1">
        <v>80</v>
      </c>
      <c r="K6627" s="1" t="s">
        <v>203</v>
      </c>
      <c r="L6627" s="1" t="s">
        <v>204</v>
      </c>
      <c r="M6627" s="1">
        <v>2011</v>
      </c>
      <c r="N6627" s="1">
        <v>49.181198373892499</v>
      </c>
      <c r="O6627" s="1">
        <v>-65.003119662488402</v>
      </c>
      <c r="Q6627" s="1" t="s">
        <v>6563</v>
      </c>
      <c r="R6627" s="1" t="s">
        <v>22</v>
      </c>
    </row>
    <row r="6628" spans="1:18" x14ac:dyDescent="0.3">
      <c r="A6628" s="1" t="s">
        <v>5978</v>
      </c>
      <c r="B6628" s="1" t="s">
        <v>8398</v>
      </c>
      <c r="C6628" s="1" t="s">
        <v>6561</v>
      </c>
      <c r="D6628" s="1">
        <v>58.5</v>
      </c>
      <c r="E6628" s="1" t="s">
        <v>6600</v>
      </c>
      <c r="F6628" s="1">
        <v>38</v>
      </c>
      <c r="G6628" s="1" t="str">
        <f t="shared" si="249"/>
        <v>38/39</v>
      </c>
      <c r="H6628" s="1">
        <v>1500</v>
      </c>
      <c r="I6628" s="1">
        <v>77</v>
      </c>
      <c r="J6628" s="1">
        <v>80</v>
      </c>
      <c r="K6628" s="1" t="s">
        <v>203</v>
      </c>
      <c r="L6628" s="1" t="s">
        <v>204</v>
      </c>
      <c r="M6628" s="1">
        <v>2011</v>
      </c>
      <c r="N6628" s="1">
        <v>49.180837310420898</v>
      </c>
      <c r="O6628" s="1">
        <v>-64.997761292820897</v>
      </c>
      <c r="Q6628" s="1" t="s">
        <v>6563</v>
      </c>
      <c r="R6628" s="1" t="s">
        <v>22</v>
      </c>
    </row>
    <row r="6629" spans="1:18" x14ac:dyDescent="0.3">
      <c r="A6629" s="1" t="s">
        <v>5978</v>
      </c>
      <c r="B6629" s="1" t="s">
        <v>8398</v>
      </c>
      <c r="C6629" s="1" t="s">
        <v>6561</v>
      </c>
      <c r="D6629" s="1">
        <v>58.5</v>
      </c>
      <c r="E6629" s="1" t="s">
        <v>6601</v>
      </c>
      <c r="F6629" s="1">
        <v>39</v>
      </c>
      <c r="G6629" s="1" t="str">
        <f t="shared" si="249"/>
        <v>39/39</v>
      </c>
      <c r="H6629" s="1">
        <v>1500</v>
      </c>
      <c r="I6629" s="1">
        <v>77</v>
      </c>
      <c r="J6629" s="1">
        <v>80</v>
      </c>
      <c r="K6629" s="1" t="s">
        <v>203</v>
      </c>
      <c r="L6629" s="1" t="s">
        <v>204</v>
      </c>
      <c r="M6629" s="1">
        <v>2011</v>
      </c>
      <c r="N6629" s="1">
        <v>49.176944100177899</v>
      </c>
      <c r="O6629" s="1">
        <v>-64.993861242604595</v>
      </c>
      <c r="Q6629" s="1" t="s">
        <v>6563</v>
      </c>
      <c r="R6629" s="1" t="s">
        <v>22</v>
      </c>
    </row>
    <row r="6630" spans="1:18" x14ac:dyDescent="0.3">
      <c r="A6630" s="1" t="s">
        <v>5978</v>
      </c>
      <c r="B6630" s="1" t="s">
        <v>8398</v>
      </c>
      <c r="C6630" s="1" t="s">
        <v>6664</v>
      </c>
      <c r="D6630" s="1">
        <v>101.2</v>
      </c>
      <c r="E6630" s="1" t="s">
        <v>6665</v>
      </c>
      <c r="F6630" s="1">
        <v>1</v>
      </c>
      <c r="G6630" s="1" t="str">
        <f t="shared" ref="G6630:G6673" si="250">F6630&amp;"/"&amp;44</f>
        <v>1/44</v>
      </c>
      <c r="H6630" s="1">
        <v>2300</v>
      </c>
      <c r="I6630" s="1">
        <v>82</v>
      </c>
      <c r="J6630" s="1">
        <v>98</v>
      </c>
      <c r="K6630" s="1" t="s">
        <v>56</v>
      </c>
      <c r="L6630" s="1" t="s">
        <v>2516</v>
      </c>
      <c r="M6630" s="1">
        <v>2012</v>
      </c>
      <c r="N6630" s="1">
        <v>45.280640064597598</v>
      </c>
      <c r="O6630" s="1">
        <v>-73.7033824509749</v>
      </c>
      <c r="Q6630" s="1" t="s">
        <v>6666</v>
      </c>
      <c r="R6630" s="1" t="s">
        <v>22</v>
      </c>
    </row>
    <row r="6631" spans="1:18" x14ac:dyDescent="0.3">
      <c r="A6631" s="1" t="s">
        <v>5978</v>
      </c>
      <c r="B6631" s="1" t="s">
        <v>8398</v>
      </c>
      <c r="C6631" s="1" t="s">
        <v>6664</v>
      </c>
      <c r="D6631" s="1">
        <v>101.2</v>
      </c>
      <c r="E6631" s="1" t="s">
        <v>6667</v>
      </c>
      <c r="F6631" s="1">
        <v>2</v>
      </c>
      <c r="G6631" s="1" t="str">
        <f t="shared" si="250"/>
        <v>2/44</v>
      </c>
      <c r="H6631" s="1">
        <v>2300</v>
      </c>
      <c r="I6631" s="1">
        <v>82</v>
      </c>
      <c r="J6631" s="1">
        <v>98</v>
      </c>
      <c r="K6631" s="1" t="s">
        <v>56</v>
      </c>
      <c r="L6631" s="1" t="s">
        <v>2516</v>
      </c>
      <c r="M6631" s="1">
        <v>2012</v>
      </c>
      <c r="N6631" s="1">
        <v>45.276348195678899</v>
      </c>
      <c r="O6631" s="1">
        <v>-73.705612955230905</v>
      </c>
      <c r="Q6631" s="1" t="s">
        <v>6666</v>
      </c>
      <c r="R6631" s="1" t="s">
        <v>22</v>
      </c>
    </row>
    <row r="6632" spans="1:18" x14ac:dyDescent="0.3">
      <c r="A6632" s="1" t="s">
        <v>5978</v>
      </c>
      <c r="B6632" s="1" t="s">
        <v>8398</v>
      </c>
      <c r="C6632" s="1" t="s">
        <v>6664</v>
      </c>
      <c r="D6632" s="1">
        <v>101.2</v>
      </c>
      <c r="E6632" s="1" t="s">
        <v>6668</v>
      </c>
      <c r="F6632" s="1">
        <v>3</v>
      </c>
      <c r="G6632" s="1" t="str">
        <f t="shared" si="250"/>
        <v>3/44</v>
      </c>
      <c r="H6632" s="1">
        <v>2300</v>
      </c>
      <c r="I6632" s="1">
        <v>82</v>
      </c>
      <c r="J6632" s="1">
        <v>98</v>
      </c>
      <c r="K6632" s="1" t="s">
        <v>56</v>
      </c>
      <c r="L6632" s="1" t="s">
        <v>2516</v>
      </c>
      <c r="M6632" s="1">
        <v>2012</v>
      </c>
      <c r="N6632" s="1">
        <v>45.271327928519398</v>
      </c>
      <c r="O6632" s="1">
        <v>-73.708041573680404</v>
      </c>
      <c r="Q6632" s="1" t="s">
        <v>6666</v>
      </c>
      <c r="R6632" s="1" t="s">
        <v>22</v>
      </c>
    </row>
    <row r="6633" spans="1:18" x14ac:dyDescent="0.3">
      <c r="A6633" s="1" t="s">
        <v>5978</v>
      </c>
      <c r="B6633" s="1" t="s">
        <v>8398</v>
      </c>
      <c r="C6633" s="1" t="s">
        <v>6664</v>
      </c>
      <c r="D6633" s="1">
        <v>101.2</v>
      </c>
      <c r="E6633" s="1" t="s">
        <v>6669</v>
      </c>
      <c r="F6633" s="1">
        <v>4</v>
      </c>
      <c r="G6633" s="1" t="str">
        <f t="shared" si="250"/>
        <v>4/44</v>
      </c>
      <c r="H6633" s="1">
        <v>2300</v>
      </c>
      <c r="I6633" s="1">
        <v>82</v>
      </c>
      <c r="J6633" s="1">
        <v>98</v>
      </c>
      <c r="K6633" s="1" t="s">
        <v>56</v>
      </c>
      <c r="L6633" s="1" t="s">
        <v>2516</v>
      </c>
      <c r="M6633" s="1">
        <v>2012</v>
      </c>
      <c r="N6633" s="1">
        <v>45.262306548823403</v>
      </c>
      <c r="O6633" s="1">
        <v>-73.712574279767594</v>
      </c>
      <c r="Q6633" s="1" t="s">
        <v>6666</v>
      </c>
      <c r="R6633" s="1" t="s">
        <v>22</v>
      </c>
    </row>
    <row r="6634" spans="1:18" x14ac:dyDescent="0.3">
      <c r="A6634" s="1" t="s">
        <v>5978</v>
      </c>
      <c r="B6634" s="1" t="s">
        <v>8398</v>
      </c>
      <c r="C6634" s="1" t="s">
        <v>6664</v>
      </c>
      <c r="D6634" s="1">
        <v>101.2</v>
      </c>
      <c r="E6634" s="1" t="s">
        <v>6670</v>
      </c>
      <c r="F6634" s="1">
        <v>5</v>
      </c>
      <c r="G6634" s="1" t="str">
        <f t="shared" si="250"/>
        <v>5/44</v>
      </c>
      <c r="H6634" s="1">
        <v>2300</v>
      </c>
      <c r="I6634" s="1">
        <v>82</v>
      </c>
      <c r="J6634" s="1">
        <v>98</v>
      </c>
      <c r="K6634" s="1" t="s">
        <v>56</v>
      </c>
      <c r="L6634" s="1" t="s">
        <v>2516</v>
      </c>
      <c r="M6634" s="1">
        <v>2012</v>
      </c>
      <c r="N6634" s="1">
        <v>45.276878178709197</v>
      </c>
      <c r="O6634" s="1">
        <v>-73.721651568990893</v>
      </c>
      <c r="Q6634" s="1" t="s">
        <v>6666</v>
      </c>
      <c r="R6634" s="1" t="s">
        <v>22</v>
      </c>
    </row>
    <row r="6635" spans="1:18" x14ac:dyDescent="0.3">
      <c r="A6635" s="1" t="s">
        <v>5978</v>
      </c>
      <c r="B6635" s="1" t="s">
        <v>8398</v>
      </c>
      <c r="C6635" s="1" t="s">
        <v>6664</v>
      </c>
      <c r="D6635" s="1">
        <v>101.2</v>
      </c>
      <c r="E6635" s="1" t="s">
        <v>6671</v>
      </c>
      <c r="F6635" s="1">
        <v>6</v>
      </c>
      <c r="G6635" s="1" t="str">
        <f t="shared" si="250"/>
        <v>6/44</v>
      </c>
      <c r="H6635" s="1">
        <v>2300</v>
      </c>
      <c r="I6635" s="1">
        <v>82</v>
      </c>
      <c r="J6635" s="1">
        <v>98</v>
      </c>
      <c r="K6635" s="1" t="s">
        <v>56</v>
      </c>
      <c r="L6635" s="1" t="s">
        <v>2516</v>
      </c>
      <c r="M6635" s="1">
        <v>2012</v>
      </c>
      <c r="N6635" s="1">
        <v>45.273814210060699</v>
      </c>
      <c r="O6635" s="1">
        <v>-73.723432766454096</v>
      </c>
      <c r="Q6635" s="1" t="s">
        <v>6666</v>
      </c>
      <c r="R6635" s="1" t="s">
        <v>22</v>
      </c>
    </row>
    <row r="6636" spans="1:18" x14ac:dyDescent="0.3">
      <c r="A6636" s="1" t="s">
        <v>5978</v>
      </c>
      <c r="B6636" s="1" t="s">
        <v>8398</v>
      </c>
      <c r="C6636" s="1" t="s">
        <v>6664</v>
      </c>
      <c r="D6636" s="1">
        <v>101.2</v>
      </c>
      <c r="E6636" s="1" t="s">
        <v>6672</v>
      </c>
      <c r="F6636" s="1">
        <v>7</v>
      </c>
      <c r="G6636" s="1" t="str">
        <f t="shared" si="250"/>
        <v>7/44</v>
      </c>
      <c r="H6636" s="1">
        <v>2300</v>
      </c>
      <c r="I6636" s="1">
        <v>82</v>
      </c>
      <c r="J6636" s="1">
        <v>98</v>
      </c>
      <c r="K6636" s="1" t="s">
        <v>56</v>
      </c>
      <c r="L6636" s="1" t="s">
        <v>2516</v>
      </c>
      <c r="M6636" s="1">
        <v>2012</v>
      </c>
      <c r="N6636" s="1">
        <v>45.269921731957702</v>
      </c>
      <c r="O6636" s="1">
        <v>-73.725704485954097</v>
      </c>
      <c r="Q6636" s="1" t="s">
        <v>6666</v>
      </c>
      <c r="R6636" s="1" t="s">
        <v>22</v>
      </c>
    </row>
    <row r="6637" spans="1:18" x14ac:dyDescent="0.3">
      <c r="A6637" s="1" t="s">
        <v>5978</v>
      </c>
      <c r="B6637" s="1" t="s">
        <v>8398</v>
      </c>
      <c r="C6637" s="1" t="s">
        <v>6664</v>
      </c>
      <c r="D6637" s="1">
        <v>101.2</v>
      </c>
      <c r="E6637" s="1" t="s">
        <v>6673</v>
      </c>
      <c r="F6637" s="1">
        <v>8</v>
      </c>
      <c r="G6637" s="1" t="str">
        <f t="shared" si="250"/>
        <v>8/44</v>
      </c>
      <c r="H6637" s="1">
        <v>2300</v>
      </c>
      <c r="I6637" s="1">
        <v>82</v>
      </c>
      <c r="J6637" s="1">
        <v>98</v>
      </c>
      <c r="K6637" s="1" t="s">
        <v>56</v>
      </c>
      <c r="L6637" s="1" t="s">
        <v>2516</v>
      </c>
      <c r="M6637" s="1">
        <v>2012</v>
      </c>
      <c r="N6637" s="1">
        <v>45.266593612439102</v>
      </c>
      <c r="O6637" s="1">
        <v>-73.7283775869235</v>
      </c>
      <c r="Q6637" s="1" t="s">
        <v>6666</v>
      </c>
      <c r="R6637" s="1" t="s">
        <v>22</v>
      </c>
    </row>
    <row r="6638" spans="1:18" x14ac:dyDescent="0.3">
      <c r="A6638" s="1" t="s">
        <v>5978</v>
      </c>
      <c r="B6638" s="1" t="s">
        <v>8398</v>
      </c>
      <c r="C6638" s="1" t="s">
        <v>6664</v>
      </c>
      <c r="D6638" s="1">
        <v>101.2</v>
      </c>
      <c r="E6638" s="1" t="s">
        <v>6674</v>
      </c>
      <c r="F6638" s="1">
        <v>9</v>
      </c>
      <c r="G6638" s="1" t="str">
        <f t="shared" si="250"/>
        <v>9/44</v>
      </c>
      <c r="H6638" s="1">
        <v>2300</v>
      </c>
      <c r="I6638" s="1">
        <v>82</v>
      </c>
      <c r="J6638" s="1">
        <v>98</v>
      </c>
      <c r="K6638" s="1" t="s">
        <v>56</v>
      </c>
      <c r="L6638" s="1" t="s">
        <v>2516</v>
      </c>
      <c r="M6638" s="1">
        <v>2012</v>
      </c>
      <c r="N6638" s="1">
        <v>45.2629727674124</v>
      </c>
      <c r="O6638" s="1">
        <v>-73.730437578004995</v>
      </c>
      <c r="Q6638" s="1" t="s">
        <v>6666</v>
      </c>
      <c r="R6638" s="1" t="s">
        <v>22</v>
      </c>
    </row>
    <row r="6639" spans="1:18" x14ac:dyDescent="0.3">
      <c r="A6639" s="1" t="s">
        <v>5978</v>
      </c>
      <c r="B6639" s="1" t="s">
        <v>8398</v>
      </c>
      <c r="C6639" s="1" t="s">
        <v>6664</v>
      </c>
      <c r="D6639" s="1">
        <v>101.2</v>
      </c>
      <c r="E6639" s="1" t="s">
        <v>6675</v>
      </c>
      <c r="F6639" s="1">
        <v>10</v>
      </c>
      <c r="G6639" s="1" t="str">
        <f t="shared" si="250"/>
        <v>10/44</v>
      </c>
      <c r="H6639" s="1">
        <v>2300</v>
      </c>
      <c r="I6639" s="1">
        <v>82</v>
      </c>
      <c r="J6639" s="1">
        <v>98</v>
      </c>
      <c r="K6639" s="1" t="s">
        <v>56</v>
      </c>
      <c r="L6639" s="1" t="s">
        <v>2516</v>
      </c>
      <c r="M6639" s="1">
        <v>2012</v>
      </c>
      <c r="N6639" s="1">
        <v>45.278008980079399</v>
      </c>
      <c r="O6639" s="1">
        <v>-73.670000062013102</v>
      </c>
      <c r="Q6639" s="1" t="s">
        <v>6666</v>
      </c>
      <c r="R6639" s="1" t="s">
        <v>22</v>
      </c>
    </row>
    <row r="6640" spans="1:18" x14ac:dyDescent="0.3">
      <c r="A6640" s="1" t="s">
        <v>5978</v>
      </c>
      <c r="B6640" s="1" t="s">
        <v>8398</v>
      </c>
      <c r="C6640" s="1" t="s">
        <v>6664</v>
      </c>
      <c r="D6640" s="1">
        <v>101.2</v>
      </c>
      <c r="E6640" s="1" t="s">
        <v>6676</v>
      </c>
      <c r="F6640" s="1">
        <v>11</v>
      </c>
      <c r="G6640" s="1" t="str">
        <f t="shared" si="250"/>
        <v>11/44</v>
      </c>
      <c r="H6640" s="1">
        <v>2300</v>
      </c>
      <c r="I6640" s="1">
        <v>82</v>
      </c>
      <c r="J6640" s="1">
        <v>98</v>
      </c>
      <c r="K6640" s="1" t="s">
        <v>56</v>
      </c>
      <c r="L6640" s="1" t="s">
        <v>2516</v>
      </c>
      <c r="M6640" s="1">
        <v>2012</v>
      </c>
      <c r="N6640" s="1">
        <v>45.274650276663699</v>
      </c>
      <c r="O6640" s="1">
        <v>-73.672623681988398</v>
      </c>
      <c r="Q6640" s="1" t="s">
        <v>6666</v>
      </c>
      <c r="R6640" s="1" t="s">
        <v>22</v>
      </c>
    </row>
    <row r="6641" spans="1:18" x14ac:dyDescent="0.3">
      <c r="A6641" s="1" t="s">
        <v>5978</v>
      </c>
      <c r="B6641" s="1" t="s">
        <v>8398</v>
      </c>
      <c r="C6641" s="1" t="s">
        <v>6664</v>
      </c>
      <c r="D6641" s="1">
        <v>101.2</v>
      </c>
      <c r="E6641" s="1" t="s">
        <v>6677</v>
      </c>
      <c r="F6641" s="1">
        <v>12</v>
      </c>
      <c r="G6641" s="1" t="str">
        <f t="shared" si="250"/>
        <v>12/44</v>
      </c>
      <c r="H6641" s="1">
        <v>2300</v>
      </c>
      <c r="I6641" s="1">
        <v>82</v>
      </c>
      <c r="J6641" s="1">
        <v>98</v>
      </c>
      <c r="K6641" s="1" t="s">
        <v>56</v>
      </c>
      <c r="L6641" s="1" t="s">
        <v>2516</v>
      </c>
      <c r="M6641" s="1">
        <v>2012</v>
      </c>
      <c r="N6641" s="1">
        <v>45.270815458864</v>
      </c>
      <c r="O6641" s="1">
        <v>-73.675702360199693</v>
      </c>
      <c r="Q6641" s="1" t="s">
        <v>6666</v>
      </c>
      <c r="R6641" s="1" t="s">
        <v>22</v>
      </c>
    </row>
    <row r="6642" spans="1:18" x14ac:dyDescent="0.3">
      <c r="A6642" s="1" t="s">
        <v>5978</v>
      </c>
      <c r="B6642" s="1" t="s">
        <v>8398</v>
      </c>
      <c r="C6642" s="1" t="s">
        <v>6664</v>
      </c>
      <c r="D6642" s="1">
        <v>101.2</v>
      </c>
      <c r="E6642" s="1" t="s">
        <v>6678</v>
      </c>
      <c r="F6642" s="1">
        <v>13</v>
      </c>
      <c r="G6642" s="1" t="str">
        <f t="shared" si="250"/>
        <v>13/44</v>
      </c>
      <c r="H6642" s="1">
        <v>2300</v>
      </c>
      <c r="I6642" s="1">
        <v>82</v>
      </c>
      <c r="J6642" s="1">
        <v>98</v>
      </c>
      <c r="K6642" s="1" t="s">
        <v>56</v>
      </c>
      <c r="L6642" s="1" t="s">
        <v>2516</v>
      </c>
      <c r="M6642" s="1">
        <v>2012</v>
      </c>
      <c r="N6642" s="1">
        <v>45.298317260546902</v>
      </c>
      <c r="O6642" s="1">
        <v>-73.645679153180197</v>
      </c>
      <c r="Q6642" s="1" t="s">
        <v>6666</v>
      </c>
      <c r="R6642" s="1" t="s">
        <v>22</v>
      </c>
    </row>
    <row r="6643" spans="1:18" x14ac:dyDescent="0.3">
      <c r="A6643" s="1" t="s">
        <v>5978</v>
      </c>
      <c r="B6643" s="1" t="s">
        <v>8398</v>
      </c>
      <c r="C6643" s="1" t="s">
        <v>6664</v>
      </c>
      <c r="D6643" s="1">
        <v>101.2</v>
      </c>
      <c r="E6643" s="1" t="s">
        <v>6679</v>
      </c>
      <c r="F6643" s="1">
        <v>14</v>
      </c>
      <c r="G6643" s="1" t="str">
        <f t="shared" si="250"/>
        <v>14/44</v>
      </c>
      <c r="H6643" s="1">
        <v>2300</v>
      </c>
      <c r="I6643" s="1">
        <v>82</v>
      </c>
      <c r="J6643" s="1">
        <v>98</v>
      </c>
      <c r="K6643" s="1" t="s">
        <v>56</v>
      </c>
      <c r="L6643" s="1" t="s">
        <v>2516</v>
      </c>
      <c r="M6643" s="1">
        <v>2012</v>
      </c>
      <c r="N6643" s="1">
        <v>45.3062080708225</v>
      </c>
      <c r="O6643" s="1">
        <v>-73.643177091284997</v>
      </c>
      <c r="Q6643" s="1" t="s">
        <v>6666</v>
      </c>
      <c r="R6643" s="1" t="s">
        <v>22</v>
      </c>
    </row>
    <row r="6644" spans="1:18" x14ac:dyDescent="0.3">
      <c r="A6644" s="1" t="s">
        <v>5978</v>
      </c>
      <c r="B6644" s="1" t="s">
        <v>8398</v>
      </c>
      <c r="C6644" s="1" t="s">
        <v>6664</v>
      </c>
      <c r="D6644" s="1">
        <v>101.2</v>
      </c>
      <c r="E6644" s="1" t="s">
        <v>6680</v>
      </c>
      <c r="F6644" s="1">
        <v>15</v>
      </c>
      <c r="G6644" s="1" t="str">
        <f t="shared" si="250"/>
        <v>15/44</v>
      </c>
      <c r="H6644" s="1">
        <v>2300</v>
      </c>
      <c r="I6644" s="1">
        <v>82</v>
      </c>
      <c r="J6644" s="1">
        <v>98</v>
      </c>
      <c r="K6644" s="1" t="s">
        <v>56</v>
      </c>
      <c r="L6644" s="1" t="s">
        <v>2516</v>
      </c>
      <c r="M6644" s="1">
        <v>2012</v>
      </c>
      <c r="N6644" s="1">
        <v>45.311792473902997</v>
      </c>
      <c r="O6644" s="1">
        <v>-73.647925190915302</v>
      </c>
      <c r="Q6644" s="1" t="s">
        <v>6666</v>
      </c>
      <c r="R6644" s="1" t="s">
        <v>22</v>
      </c>
    </row>
    <row r="6645" spans="1:18" x14ac:dyDescent="0.3">
      <c r="A6645" s="1" t="s">
        <v>5978</v>
      </c>
      <c r="B6645" s="1" t="s">
        <v>8398</v>
      </c>
      <c r="C6645" s="1" t="s">
        <v>6664</v>
      </c>
      <c r="D6645" s="1">
        <v>101.2</v>
      </c>
      <c r="E6645" s="1" t="s">
        <v>6681</v>
      </c>
      <c r="F6645" s="1">
        <v>16</v>
      </c>
      <c r="G6645" s="1" t="str">
        <f t="shared" si="250"/>
        <v>16/44</v>
      </c>
      <c r="H6645" s="1">
        <v>2300</v>
      </c>
      <c r="I6645" s="1">
        <v>82</v>
      </c>
      <c r="J6645" s="1">
        <v>98</v>
      </c>
      <c r="K6645" s="1" t="s">
        <v>56</v>
      </c>
      <c r="L6645" s="1" t="s">
        <v>2516</v>
      </c>
      <c r="M6645" s="1">
        <v>2012</v>
      </c>
      <c r="N6645" s="1">
        <v>45.313888221164902</v>
      </c>
      <c r="O6645" s="1">
        <v>-73.647156409855697</v>
      </c>
      <c r="Q6645" s="1" t="s">
        <v>6666</v>
      </c>
      <c r="R6645" s="1" t="s">
        <v>22</v>
      </c>
    </row>
    <row r="6646" spans="1:18" x14ac:dyDescent="0.3">
      <c r="A6646" s="1" t="s">
        <v>5978</v>
      </c>
      <c r="B6646" s="1" t="s">
        <v>8398</v>
      </c>
      <c r="C6646" s="1" t="s">
        <v>6664</v>
      </c>
      <c r="D6646" s="1">
        <v>101.2</v>
      </c>
      <c r="E6646" s="1" t="s">
        <v>6682</v>
      </c>
      <c r="F6646" s="1">
        <v>17</v>
      </c>
      <c r="G6646" s="1" t="str">
        <f t="shared" si="250"/>
        <v>17/44</v>
      </c>
      <c r="H6646" s="1">
        <v>2300</v>
      </c>
      <c r="I6646" s="1">
        <v>82</v>
      </c>
      <c r="J6646" s="1">
        <v>98</v>
      </c>
      <c r="K6646" s="1" t="s">
        <v>56</v>
      </c>
      <c r="L6646" s="1" t="s">
        <v>2516</v>
      </c>
      <c r="M6646" s="1">
        <v>2012</v>
      </c>
      <c r="N6646" s="1">
        <v>45.316038619476103</v>
      </c>
      <c r="O6646" s="1">
        <v>-73.645669975716103</v>
      </c>
      <c r="Q6646" s="1" t="s">
        <v>6666</v>
      </c>
      <c r="R6646" s="1" t="s">
        <v>22</v>
      </c>
    </row>
    <row r="6647" spans="1:18" x14ac:dyDescent="0.3">
      <c r="A6647" s="1" t="s">
        <v>5978</v>
      </c>
      <c r="B6647" s="1" t="s">
        <v>8398</v>
      </c>
      <c r="C6647" s="1" t="s">
        <v>6664</v>
      </c>
      <c r="D6647" s="1">
        <v>101.2</v>
      </c>
      <c r="E6647" s="1" t="s">
        <v>6683</v>
      </c>
      <c r="F6647" s="1">
        <v>18</v>
      </c>
      <c r="G6647" s="1" t="str">
        <f t="shared" si="250"/>
        <v>18/44</v>
      </c>
      <c r="H6647" s="1">
        <v>2300</v>
      </c>
      <c r="I6647" s="1">
        <v>82</v>
      </c>
      <c r="J6647" s="1">
        <v>98</v>
      </c>
      <c r="K6647" s="1" t="s">
        <v>56</v>
      </c>
      <c r="L6647" s="1" t="s">
        <v>2516</v>
      </c>
      <c r="M6647" s="1">
        <v>2012</v>
      </c>
      <c r="N6647" s="1">
        <v>45.318424359650301</v>
      </c>
      <c r="O6647" s="1">
        <v>-73.643253581152194</v>
      </c>
      <c r="Q6647" s="1" t="s">
        <v>6666</v>
      </c>
      <c r="R6647" s="1" t="s">
        <v>22</v>
      </c>
    </row>
    <row r="6648" spans="1:18" x14ac:dyDescent="0.3">
      <c r="A6648" s="1" t="s">
        <v>5978</v>
      </c>
      <c r="B6648" s="1" t="s">
        <v>8398</v>
      </c>
      <c r="C6648" s="1" t="s">
        <v>6664</v>
      </c>
      <c r="D6648" s="1">
        <v>101.2</v>
      </c>
      <c r="E6648" s="1" t="s">
        <v>6684</v>
      </c>
      <c r="F6648" s="1">
        <v>19</v>
      </c>
      <c r="G6648" s="1" t="str">
        <f t="shared" si="250"/>
        <v>19/44</v>
      </c>
      <c r="H6648" s="1">
        <v>2300</v>
      </c>
      <c r="I6648" s="1">
        <v>82</v>
      </c>
      <c r="J6648" s="1">
        <v>98</v>
      </c>
      <c r="K6648" s="1" t="s">
        <v>56</v>
      </c>
      <c r="L6648" s="1" t="s">
        <v>2516</v>
      </c>
      <c r="M6648" s="1">
        <v>2012</v>
      </c>
      <c r="N6648" s="1">
        <v>45.320005917557502</v>
      </c>
      <c r="O6648" s="1">
        <v>-73.640851363241595</v>
      </c>
      <c r="Q6648" s="1" t="s">
        <v>6666</v>
      </c>
      <c r="R6648" s="1" t="s">
        <v>22</v>
      </c>
    </row>
    <row r="6649" spans="1:18" x14ac:dyDescent="0.3">
      <c r="A6649" s="1" t="s">
        <v>5978</v>
      </c>
      <c r="B6649" s="1" t="s">
        <v>8398</v>
      </c>
      <c r="C6649" s="1" t="s">
        <v>6664</v>
      </c>
      <c r="D6649" s="1">
        <v>101.2</v>
      </c>
      <c r="E6649" s="1" t="s">
        <v>6685</v>
      </c>
      <c r="F6649" s="1">
        <v>20</v>
      </c>
      <c r="G6649" s="1" t="str">
        <f t="shared" si="250"/>
        <v>20/44</v>
      </c>
      <c r="H6649" s="1">
        <v>2300</v>
      </c>
      <c r="I6649" s="1">
        <v>82</v>
      </c>
      <c r="J6649" s="1">
        <v>98</v>
      </c>
      <c r="K6649" s="1" t="s">
        <v>56</v>
      </c>
      <c r="L6649" s="1" t="s">
        <v>2516</v>
      </c>
      <c r="M6649" s="1">
        <v>2012</v>
      </c>
      <c r="N6649" s="1">
        <v>45.309271052648697</v>
      </c>
      <c r="O6649" s="1">
        <v>-73.6405693644666</v>
      </c>
      <c r="Q6649" s="1" t="s">
        <v>6666</v>
      </c>
      <c r="R6649" s="1" t="s">
        <v>22</v>
      </c>
    </row>
    <row r="6650" spans="1:18" x14ac:dyDescent="0.3">
      <c r="A6650" s="1" t="s">
        <v>5978</v>
      </c>
      <c r="B6650" s="1" t="s">
        <v>8398</v>
      </c>
      <c r="C6650" s="1" t="s">
        <v>6664</v>
      </c>
      <c r="D6650" s="1">
        <v>101.2</v>
      </c>
      <c r="E6650" s="1" t="s">
        <v>6686</v>
      </c>
      <c r="F6650" s="1">
        <v>21</v>
      </c>
      <c r="G6650" s="1" t="str">
        <f t="shared" si="250"/>
        <v>21/44</v>
      </c>
      <c r="H6650" s="1">
        <v>2300</v>
      </c>
      <c r="I6650" s="1">
        <v>82</v>
      </c>
      <c r="J6650" s="1">
        <v>98</v>
      </c>
      <c r="K6650" s="1" t="s">
        <v>56</v>
      </c>
      <c r="L6650" s="1" t="s">
        <v>2516</v>
      </c>
      <c r="M6650" s="1">
        <v>2012</v>
      </c>
      <c r="N6650" s="1">
        <v>45.312329533711903</v>
      </c>
      <c r="O6650" s="1">
        <v>-73.637764880212103</v>
      </c>
      <c r="Q6650" s="1" t="s">
        <v>6666</v>
      </c>
      <c r="R6650" s="1" t="s">
        <v>22</v>
      </c>
    </row>
    <row r="6651" spans="1:18" x14ac:dyDescent="0.3">
      <c r="A6651" s="1" t="s">
        <v>5978</v>
      </c>
      <c r="B6651" s="1" t="s">
        <v>8398</v>
      </c>
      <c r="C6651" s="1" t="s">
        <v>6664</v>
      </c>
      <c r="D6651" s="1">
        <v>101.2</v>
      </c>
      <c r="E6651" s="1" t="s">
        <v>6687</v>
      </c>
      <c r="F6651" s="1">
        <v>22</v>
      </c>
      <c r="G6651" s="1" t="str">
        <f t="shared" si="250"/>
        <v>22/44</v>
      </c>
      <c r="H6651" s="1">
        <v>2300</v>
      </c>
      <c r="I6651" s="1">
        <v>82</v>
      </c>
      <c r="J6651" s="1">
        <v>98</v>
      </c>
      <c r="K6651" s="1" t="s">
        <v>56</v>
      </c>
      <c r="L6651" s="1" t="s">
        <v>2516</v>
      </c>
      <c r="M6651" s="1">
        <v>2012</v>
      </c>
      <c r="N6651" s="1">
        <v>45.300227487894503</v>
      </c>
      <c r="O6651" s="1">
        <v>-73.641285941990901</v>
      </c>
      <c r="Q6651" s="1" t="s">
        <v>6666</v>
      </c>
      <c r="R6651" s="1" t="s">
        <v>22</v>
      </c>
    </row>
    <row r="6652" spans="1:18" x14ac:dyDescent="0.3">
      <c r="A6652" s="1" t="s">
        <v>5978</v>
      </c>
      <c r="B6652" s="1" t="s">
        <v>8398</v>
      </c>
      <c r="C6652" s="1" t="s">
        <v>6664</v>
      </c>
      <c r="D6652" s="1">
        <v>101.2</v>
      </c>
      <c r="E6652" s="1" t="s">
        <v>6688</v>
      </c>
      <c r="F6652" s="1">
        <v>23</v>
      </c>
      <c r="G6652" s="1" t="str">
        <f t="shared" si="250"/>
        <v>23/44</v>
      </c>
      <c r="H6652" s="1">
        <v>2300</v>
      </c>
      <c r="I6652" s="1">
        <v>82</v>
      </c>
      <c r="J6652" s="1">
        <v>98</v>
      </c>
      <c r="K6652" s="1" t="s">
        <v>56</v>
      </c>
      <c r="L6652" s="1" t="s">
        <v>2516</v>
      </c>
      <c r="M6652" s="1">
        <v>2012</v>
      </c>
      <c r="N6652" s="1">
        <v>45.302574412115099</v>
      </c>
      <c r="O6652" s="1">
        <v>-73.637021502188105</v>
      </c>
      <c r="Q6652" s="1" t="s">
        <v>6666</v>
      </c>
      <c r="R6652" s="1" t="s">
        <v>22</v>
      </c>
    </row>
    <row r="6653" spans="1:18" x14ac:dyDescent="0.3">
      <c r="A6653" s="1" t="s">
        <v>5978</v>
      </c>
      <c r="B6653" s="1" t="s">
        <v>8398</v>
      </c>
      <c r="C6653" s="1" t="s">
        <v>6664</v>
      </c>
      <c r="D6653" s="1">
        <v>101.2</v>
      </c>
      <c r="E6653" s="1" t="s">
        <v>6689</v>
      </c>
      <c r="F6653" s="1">
        <v>24</v>
      </c>
      <c r="G6653" s="1" t="str">
        <f t="shared" si="250"/>
        <v>24/44</v>
      </c>
      <c r="H6653" s="1">
        <v>2300</v>
      </c>
      <c r="I6653" s="1">
        <v>82</v>
      </c>
      <c r="J6653" s="1">
        <v>98</v>
      </c>
      <c r="K6653" s="1" t="s">
        <v>56</v>
      </c>
      <c r="L6653" s="1" t="s">
        <v>2516</v>
      </c>
      <c r="M6653" s="1">
        <v>2012</v>
      </c>
      <c r="N6653" s="1">
        <v>45.305223204184202</v>
      </c>
      <c r="O6653" s="1">
        <v>-73.632484579343497</v>
      </c>
      <c r="Q6653" s="1" t="s">
        <v>6666</v>
      </c>
      <c r="R6653" s="1" t="s">
        <v>22</v>
      </c>
    </row>
    <row r="6654" spans="1:18" x14ac:dyDescent="0.3">
      <c r="A6654" s="1" t="s">
        <v>5978</v>
      </c>
      <c r="B6654" s="1" t="s">
        <v>8398</v>
      </c>
      <c r="C6654" s="1" t="s">
        <v>6664</v>
      </c>
      <c r="D6654" s="1">
        <v>101.2</v>
      </c>
      <c r="E6654" s="1" t="s">
        <v>6690</v>
      </c>
      <c r="F6654" s="1">
        <v>25</v>
      </c>
      <c r="G6654" s="1" t="str">
        <f t="shared" si="250"/>
        <v>25/44</v>
      </c>
      <c r="H6654" s="1">
        <v>2300</v>
      </c>
      <c r="I6654" s="1">
        <v>82</v>
      </c>
      <c r="J6654" s="1">
        <v>98</v>
      </c>
      <c r="K6654" s="1" t="s">
        <v>56</v>
      </c>
      <c r="L6654" s="1" t="s">
        <v>2516</v>
      </c>
      <c r="M6654" s="1">
        <v>2012</v>
      </c>
      <c r="N6654" s="1">
        <v>45.308908139145203</v>
      </c>
      <c r="O6654" s="1">
        <v>-73.625481589967393</v>
      </c>
      <c r="Q6654" s="1" t="s">
        <v>6666</v>
      </c>
      <c r="R6654" s="1" t="s">
        <v>22</v>
      </c>
    </row>
    <row r="6655" spans="1:18" x14ac:dyDescent="0.3">
      <c r="A6655" s="1" t="s">
        <v>5978</v>
      </c>
      <c r="B6655" s="1" t="s">
        <v>8398</v>
      </c>
      <c r="C6655" s="1" t="s">
        <v>6664</v>
      </c>
      <c r="D6655" s="1">
        <v>101.2</v>
      </c>
      <c r="E6655" s="1" t="s">
        <v>6691</v>
      </c>
      <c r="F6655" s="1">
        <v>26</v>
      </c>
      <c r="G6655" s="1" t="str">
        <f t="shared" si="250"/>
        <v>26/44</v>
      </c>
      <c r="H6655" s="1">
        <v>2300</v>
      </c>
      <c r="I6655" s="1">
        <v>82</v>
      </c>
      <c r="J6655" s="1">
        <v>98</v>
      </c>
      <c r="K6655" s="1" t="s">
        <v>56</v>
      </c>
      <c r="L6655" s="1" t="s">
        <v>2516</v>
      </c>
      <c r="M6655" s="1">
        <v>2012</v>
      </c>
      <c r="N6655" s="1">
        <v>45.321242318594201</v>
      </c>
      <c r="O6655" s="1">
        <v>-73.583324310159398</v>
      </c>
      <c r="Q6655" s="1" t="s">
        <v>6666</v>
      </c>
      <c r="R6655" s="1" t="s">
        <v>22</v>
      </c>
    </row>
    <row r="6656" spans="1:18" x14ac:dyDescent="0.3">
      <c r="A6656" s="1" t="s">
        <v>5978</v>
      </c>
      <c r="B6656" s="1" t="s">
        <v>8398</v>
      </c>
      <c r="C6656" s="1" t="s">
        <v>6664</v>
      </c>
      <c r="D6656" s="1">
        <v>101.2</v>
      </c>
      <c r="E6656" s="1" t="s">
        <v>6692</v>
      </c>
      <c r="F6656" s="1">
        <v>27</v>
      </c>
      <c r="G6656" s="1" t="str">
        <f t="shared" si="250"/>
        <v>27/44</v>
      </c>
      <c r="H6656" s="1">
        <v>2300</v>
      </c>
      <c r="I6656" s="1">
        <v>82</v>
      </c>
      <c r="J6656" s="1">
        <v>98</v>
      </c>
      <c r="K6656" s="1" t="s">
        <v>56</v>
      </c>
      <c r="L6656" s="1" t="s">
        <v>2516</v>
      </c>
      <c r="M6656" s="1">
        <v>2012</v>
      </c>
      <c r="N6656" s="1">
        <v>45.317954527214198</v>
      </c>
      <c r="O6656" s="1">
        <v>-73.578110283921504</v>
      </c>
      <c r="Q6656" s="1" t="s">
        <v>6666</v>
      </c>
      <c r="R6656" s="1" t="s">
        <v>22</v>
      </c>
    </row>
    <row r="6657" spans="1:18" x14ac:dyDescent="0.3">
      <c r="A6657" s="1" t="s">
        <v>5978</v>
      </c>
      <c r="B6657" s="1" t="s">
        <v>8398</v>
      </c>
      <c r="C6657" s="1" t="s">
        <v>6664</v>
      </c>
      <c r="D6657" s="1">
        <v>101.2</v>
      </c>
      <c r="E6657" s="1" t="s">
        <v>6693</v>
      </c>
      <c r="F6657" s="1">
        <v>28</v>
      </c>
      <c r="G6657" s="1" t="str">
        <f t="shared" si="250"/>
        <v>28/44</v>
      </c>
      <c r="H6657" s="1">
        <v>2300</v>
      </c>
      <c r="I6657" s="1">
        <v>82</v>
      </c>
      <c r="J6657" s="1">
        <v>98</v>
      </c>
      <c r="K6657" s="1" t="s">
        <v>56</v>
      </c>
      <c r="L6657" s="1" t="s">
        <v>2516</v>
      </c>
      <c r="M6657" s="1">
        <v>2012</v>
      </c>
      <c r="N6657" s="1">
        <v>45.313581944989402</v>
      </c>
      <c r="O6657" s="1">
        <v>-73.581380062828799</v>
      </c>
      <c r="Q6657" s="1" t="s">
        <v>6666</v>
      </c>
      <c r="R6657" s="1" t="s">
        <v>22</v>
      </c>
    </row>
    <row r="6658" spans="1:18" x14ac:dyDescent="0.3">
      <c r="A6658" s="1" t="s">
        <v>5978</v>
      </c>
      <c r="B6658" s="1" t="s">
        <v>8398</v>
      </c>
      <c r="C6658" s="1" t="s">
        <v>6664</v>
      </c>
      <c r="D6658" s="1">
        <v>101.2</v>
      </c>
      <c r="E6658" s="1" t="s">
        <v>6694</v>
      </c>
      <c r="F6658" s="1">
        <v>29</v>
      </c>
      <c r="G6658" s="1" t="str">
        <f t="shared" si="250"/>
        <v>29/44</v>
      </c>
      <c r="H6658" s="1">
        <v>2300</v>
      </c>
      <c r="I6658" s="1">
        <v>82</v>
      </c>
      <c r="J6658" s="1">
        <v>98</v>
      </c>
      <c r="K6658" s="1" t="s">
        <v>56</v>
      </c>
      <c r="L6658" s="1" t="s">
        <v>2516</v>
      </c>
      <c r="M6658" s="1">
        <v>2012</v>
      </c>
      <c r="N6658" s="1">
        <v>45.302847483239297</v>
      </c>
      <c r="O6658" s="1">
        <v>-73.578805020624003</v>
      </c>
      <c r="Q6658" s="1" t="s">
        <v>6666</v>
      </c>
      <c r="R6658" s="1" t="s">
        <v>22</v>
      </c>
    </row>
    <row r="6659" spans="1:18" x14ac:dyDescent="0.3">
      <c r="A6659" s="1" t="s">
        <v>5978</v>
      </c>
      <c r="B6659" s="1" t="s">
        <v>8398</v>
      </c>
      <c r="C6659" s="1" t="s">
        <v>6664</v>
      </c>
      <c r="D6659" s="1">
        <v>101.2</v>
      </c>
      <c r="E6659" s="1" t="s">
        <v>6695</v>
      </c>
      <c r="F6659" s="1">
        <v>30</v>
      </c>
      <c r="G6659" s="1" t="str">
        <f t="shared" si="250"/>
        <v>30/44</v>
      </c>
      <c r="H6659" s="1">
        <v>2300</v>
      </c>
      <c r="I6659" s="1">
        <v>82</v>
      </c>
      <c r="J6659" s="1">
        <v>98</v>
      </c>
      <c r="K6659" s="1" t="s">
        <v>56</v>
      </c>
      <c r="L6659" s="1" t="s">
        <v>2516</v>
      </c>
      <c r="M6659" s="1">
        <v>2012</v>
      </c>
      <c r="N6659" s="1">
        <v>45.300254539932602</v>
      </c>
      <c r="O6659" s="1">
        <v>-73.580970412018104</v>
      </c>
      <c r="Q6659" s="1" t="s">
        <v>6666</v>
      </c>
      <c r="R6659" s="1" t="s">
        <v>22</v>
      </c>
    </row>
    <row r="6660" spans="1:18" x14ac:dyDescent="0.3">
      <c r="A6660" s="1" t="s">
        <v>5978</v>
      </c>
      <c r="B6660" s="1" t="s">
        <v>8398</v>
      </c>
      <c r="C6660" s="1" t="s">
        <v>6664</v>
      </c>
      <c r="D6660" s="1">
        <v>101.2</v>
      </c>
      <c r="E6660" s="1" t="s">
        <v>6696</v>
      </c>
      <c r="F6660" s="1">
        <v>31</v>
      </c>
      <c r="G6660" s="1" t="str">
        <f t="shared" si="250"/>
        <v>31/44</v>
      </c>
      <c r="H6660" s="1">
        <v>2300</v>
      </c>
      <c r="I6660" s="1">
        <v>82</v>
      </c>
      <c r="J6660" s="1">
        <v>98</v>
      </c>
      <c r="K6660" s="1" t="s">
        <v>56</v>
      </c>
      <c r="L6660" s="1" t="s">
        <v>2516</v>
      </c>
      <c r="M6660" s="1">
        <v>2012</v>
      </c>
      <c r="N6660" s="1">
        <v>45.297368602610398</v>
      </c>
      <c r="O6660" s="1">
        <v>-73.580080608565694</v>
      </c>
      <c r="Q6660" s="1" t="s">
        <v>6666</v>
      </c>
      <c r="R6660" s="1" t="s">
        <v>22</v>
      </c>
    </row>
    <row r="6661" spans="1:18" x14ac:dyDescent="0.3">
      <c r="A6661" s="1" t="s">
        <v>5978</v>
      </c>
      <c r="B6661" s="1" t="s">
        <v>8398</v>
      </c>
      <c r="C6661" s="1" t="s">
        <v>6664</v>
      </c>
      <c r="D6661" s="1">
        <v>101.2</v>
      </c>
      <c r="E6661" s="1" t="s">
        <v>6697</v>
      </c>
      <c r="F6661" s="1">
        <v>32</v>
      </c>
      <c r="G6661" s="1" t="str">
        <f t="shared" si="250"/>
        <v>32/44</v>
      </c>
      <c r="H6661" s="1">
        <v>2300</v>
      </c>
      <c r="I6661" s="1">
        <v>82</v>
      </c>
      <c r="J6661" s="1">
        <v>98</v>
      </c>
      <c r="K6661" s="1" t="s">
        <v>56</v>
      </c>
      <c r="L6661" s="1" t="s">
        <v>2516</v>
      </c>
      <c r="M6661" s="1">
        <v>2012</v>
      </c>
      <c r="N6661" s="1">
        <v>45.291133187777604</v>
      </c>
      <c r="O6661" s="1">
        <v>-73.582563125104599</v>
      </c>
      <c r="Q6661" s="1" t="s">
        <v>6666</v>
      </c>
      <c r="R6661" s="1" t="s">
        <v>22</v>
      </c>
    </row>
    <row r="6662" spans="1:18" x14ac:dyDescent="0.3">
      <c r="A6662" s="1" t="s">
        <v>5978</v>
      </c>
      <c r="B6662" s="1" t="s">
        <v>8398</v>
      </c>
      <c r="C6662" s="1" t="s">
        <v>6664</v>
      </c>
      <c r="D6662" s="1">
        <v>101.2</v>
      </c>
      <c r="E6662" s="1" t="s">
        <v>6698</v>
      </c>
      <c r="F6662" s="1">
        <v>33</v>
      </c>
      <c r="G6662" s="1" t="str">
        <f t="shared" si="250"/>
        <v>33/44</v>
      </c>
      <c r="H6662" s="1">
        <v>2300</v>
      </c>
      <c r="I6662" s="1">
        <v>82</v>
      </c>
      <c r="J6662" s="1">
        <v>98</v>
      </c>
      <c r="K6662" s="1" t="s">
        <v>56</v>
      </c>
      <c r="L6662" s="1" t="s">
        <v>2516</v>
      </c>
      <c r="M6662" s="1">
        <v>2012</v>
      </c>
      <c r="N6662" s="1">
        <v>45.288864217906102</v>
      </c>
      <c r="O6662" s="1">
        <v>-73.588429195230106</v>
      </c>
      <c r="Q6662" s="1" t="s">
        <v>6666</v>
      </c>
      <c r="R6662" s="1" t="s">
        <v>22</v>
      </c>
    </row>
    <row r="6663" spans="1:18" x14ac:dyDescent="0.3">
      <c r="A6663" s="1" t="s">
        <v>5978</v>
      </c>
      <c r="B6663" s="1" t="s">
        <v>8398</v>
      </c>
      <c r="C6663" s="1" t="s">
        <v>6664</v>
      </c>
      <c r="D6663" s="1">
        <v>101.2</v>
      </c>
      <c r="E6663" s="1" t="s">
        <v>6699</v>
      </c>
      <c r="F6663" s="1">
        <v>34</v>
      </c>
      <c r="G6663" s="1" t="str">
        <f t="shared" si="250"/>
        <v>34/44</v>
      </c>
      <c r="H6663" s="1">
        <v>2300</v>
      </c>
      <c r="I6663" s="1">
        <v>82</v>
      </c>
      <c r="J6663" s="1">
        <v>98</v>
      </c>
      <c r="K6663" s="1" t="s">
        <v>56</v>
      </c>
      <c r="L6663" s="1" t="s">
        <v>2516</v>
      </c>
      <c r="M6663" s="1">
        <v>2012</v>
      </c>
      <c r="N6663" s="1">
        <v>45.285761487123402</v>
      </c>
      <c r="O6663" s="1">
        <v>-73.570876172192797</v>
      </c>
      <c r="Q6663" s="1" t="s">
        <v>6666</v>
      </c>
      <c r="R6663" s="1" t="s">
        <v>22</v>
      </c>
    </row>
    <row r="6664" spans="1:18" x14ac:dyDescent="0.3">
      <c r="A6664" s="1" t="s">
        <v>5978</v>
      </c>
      <c r="B6664" s="1" t="s">
        <v>8398</v>
      </c>
      <c r="C6664" s="1" t="s">
        <v>6664</v>
      </c>
      <c r="D6664" s="1">
        <v>101.2</v>
      </c>
      <c r="E6664" s="1" t="s">
        <v>6700</v>
      </c>
      <c r="F6664" s="1">
        <v>35</v>
      </c>
      <c r="G6664" s="1" t="str">
        <f t="shared" si="250"/>
        <v>35/44</v>
      </c>
      <c r="H6664" s="1">
        <v>2300</v>
      </c>
      <c r="I6664" s="1">
        <v>82</v>
      </c>
      <c r="J6664" s="1">
        <v>98</v>
      </c>
      <c r="K6664" s="1" t="s">
        <v>56</v>
      </c>
      <c r="L6664" s="1" t="s">
        <v>2516</v>
      </c>
      <c r="M6664" s="1">
        <v>2012</v>
      </c>
      <c r="N6664" s="1">
        <v>45.289643494312202</v>
      </c>
      <c r="O6664" s="1">
        <v>-73.568524184288094</v>
      </c>
      <c r="Q6664" s="1" t="s">
        <v>6666</v>
      </c>
      <c r="R6664" s="1" t="s">
        <v>22</v>
      </c>
    </row>
    <row r="6665" spans="1:18" x14ac:dyDescent="0.3">
      <c r="A6665" s="1" t="s">
        <v>5978</v>
      </c>
      <c r="B6665" s="1" t="s">
        <v>8398</v>
      </c>
      <c r="C6665" s="1" t="s">
        <v>6664</v>
      </c>
      <c r="D6665" s="1">
        <v>101.2</v>
      </c>
      <c r="E6665" s="1" t="s">
        <v>6701</v>
      </c>
      <c r="F6665" s="1">
        <v>36</v>
      </c>
      <c r="G6665" s="1" t="str">
        <f t="shared" si="250"/>
        <v>36/44</v>
      </c>
      <c r="H6665" s="1">
        <v>2300</v>
      </c>
      <c r="I6665" s="1">
        <v>82</v>
      </c>
      <c r="J6665" s="1">
        <v>98</v>
      </c>
      <c r="K6665" s="1" t="s">
        <v>56</v>
      </c>
      <c r="L6665" s="1" t="s">
        <v>2516</v>
      </c>
      <c r="M6665" s="1">
        <v>2012</v>
      </c>
      <c r="N6665" s="1">
        <v>45.284656904292497</v>
      </c>
      <c r="O6665" s="1">
        <v>-73.581689099776895</v>
      </c>
      <c r="Q6665" s="1" t="s">
        <v>6666</v>
      </c>
      <c r="R6665" s="1" t="s">
        <v>22</v>
      </c>
    </row>
    <row r="6666" spans="1:18" x14ac:dyDescent="0.3">
      <c r="A6666" s="1" t="s">
        <v>5978</v>
      </c>
      <c r="B6666" s="1" t="s">
        <v>8398</v>
      </c>
      <c r="C6666" s="1" t="s">
        <v>6664</v>
      </c>
      <c r="D6666" s="1">
        <v>101.2</v>
      </c>
      <c r="E6666" s="1" t="s">
        <v>6702</v>
      </c>
      <c r="F6666" s="1">
        <v>37</v>
      </c>
      <c r="G6666" s="1" t="str">
        <f t="shared" si="250"/>
        <v>37/44</v>
      </c>
      <c r="H6666" s="1">
        <v>2300</v>
      </c>
      <c r="I6666" s="1">
        <v>82</v>
      </c>
      <c r="J6666" s="1">
        <v>98</v>
      </c>
      <c r="K6666" s="1" t="s">
        <v>56</v>
      </c>
      <c r="L6666" s="1" t="s">
        <v>2516</v>
      </c>
      <c r="M6666" s="1">
        <v>2012</v>
      </c>
      <c r="N6666" s="1">
        <v>45.282062267118398</v>
      </c>
      <c r="O6666" s="1">
        <v>-73.584575151683893</v>
      </c>
      <c r="Q6666" s="1" t="s">
        <v>6666</v>
      </c>
      <c r="R6666" s="1" t="s">
        <v>22</v>
      </c>
    </row>
    <row r="6667" spans="1:18" x14ac:dyDescent="0.3">
      <c r="A6667" s="1" t="s">
        <v>5978</v>
      </c>
      <c r="B6667" s="1" t="s">
        <v>8398</v>
      </c>
      <c r="C6667" s="1" t="s">
        <v>6664</v>
      </c>
      <c r="D6667" s="1">
        <v>101.2</v>
      </c>
      <c r="E6667" s="1" t="s">
        <v>6703</v>
      </c>
      <c r="F6667" s="1">
        <v>38</v>
      </c>
      <c r="G6667" s="1" t="str">
        <f t="shared" si="250"/>
        <v>38/44</v>
      </c>
      <c r="H6667" s="1">
        <v>2300</v>
      </c>
      <c r="I6667" s="1">
        <v>82</v>
      </c>
      <c r="J6667" s="1">
        <v>98</v>
      </c>
      <c r="K6667" s="1" t="s">
        <v>56</v>
      </c>
      <c r="L6667" s="1" t="s">
        <v>2516</v>
      </c>
      <c r="M6667" s="1">
        <v>2012</v>
      </c>
      <c r="N6667" s="1">
        <v>45.279106646878098</v>
      </c>
      <c r="O6667" s="1">
        <v>-73.577223958649199</v>
      </c>
      <c r="Q6667" s="1" t="s">
        <v>6666</v>
      </c>
      <c r="R6667" s="1" t="s">
        <v>22</v>
      </c>
    </row>
    <row r="6668" spans="1:18" x14ac:dyDescent="0.3">
      <c r="A6668" s="1" t="s">
        <v>5978</v>
      </c>
      <c r="B6668" s="1" t="s">
        <v>8398</v>
      </c>
      <c r="C6668" s="1" t="s">
        <v>6664</v>
      </c>
      <c r="D6668" s="1">
        <v>101.2</v>
      </c>
      <c r="E6668" s="1" t="s">
        <v>6704</v>
      </c>
      <c r="F6668" s="1">
        <v>39</v>
      </c>
      <c r="G6668" s="1" t="str">
        <f t="shared" si="250"/>
        <v>39/44</v>
      </c>
      <c r="H6668" s="1">
        <v>2300</v>
      </c>
      <c r="I6668" s="1">
        <v>82</v>
      </c>
      <c r="J6668" s="1">
        <v>98</v>
      </c>
      <c r="K6668" s="1" t="s">
        <v>56</v>
      </c>
      <c r="L6668" s="1" t="s">
        <v>2516</v>
      </c>
      <c r="M6668" s="1">
        <v>2012</v>
      </c>
      <c r="N6668" s="1">
        <v>45.276397599381802</v>
      </c>
      <c r="O6668" s="1">
        <v>-73.567567186893797</v>
      </c>
      <c r="Q6668" s="1" t="s">
        <v>6666</v>
      </c>
      <c r="R6668" s="1" t="s">
        <v>22</v>
      </c>
    </row>
    <row r="6669" spans="1:18" x14ac:dyDescent="0.3">
      <c r="A6669" s="1" t="s">
        <v>5978</v>
      </c>
      <c r="B6669" s="1" t="s">
        <v>8398</v>
      </c>
      <c r="C6669" s="1" t="s">
        <v>6664</v>
      </c>
      <c r="D6669" s="1">
        <v>101.2</v>
      </c>
      <c r="E6669" s="1" t="s">
        <v>6705</v>
      </c>
      <c r="F6669" s="1">
        <v>40</v>
      </c>
      <c r="G6669" s="1" t="str">
        <f t="shared" si="250"/>
        <v>40/44</v>
      </c>
      <c r="H6669" s="1">
        <v>2300</v>
      </c>
      <c r="I6669" s="1">
        <v>82</v>
      </c>
      <c r="J6669" s="1">
        <v>98</v>
      </c>
      <c r="K6669" s="1" t="s">
        <v>56</v>
      </c>
      <c r="L6669" s="1" t="s">
        <v>2516</v>
      </c>
      <c r="M6669" s="1">
        <v>2012</v>
      </c>
      <c r="N6669" s="1">
        <v>45.271887252283904</v>
      </c>
      <c r="O6669" s="1">
        <v>-73.568837203545101</v>
      </c>
      <c r="Q6669" s="1" t="s">
        <v>6666</v>
      </c>
      <c r="R6669" s="1" t="s">
        <v>22</v>
      </c>
    </row>
    <row r="6670" spans="1:18" x14ac:dyDescent="0.3">
      <c r="A6670" s="1" t="s">
        <v>5978</v>
      </c>
      <c r="B6670" s="1" t="s">
        <v>8398</v>
      </c>
      <c r="C6670" s="1" t="s">
        <v>6664</v>
      </c>
      <c r="D6670" s="1">
        <v>101.2</v>
      </c>
      <c r="E6670" s="1" t="s">
        <v>6706</v>
      </c>
      <c r="F6670" s="1">
        <v>41</v>
      </c>
      <c r="G6670" s="1" t="str">
        <f t="shared" si="250"/>
        <v>41/44</v>
      </c>
      <c r="H6670" s="1">
        <v>2300</v>
      </c>
      <c r="I6670" s="1">
        <v>82</v>
      </c>
      <c r="J6670" s="1">
        <v>98</v>
      </c>
      <c r="K6670" s="1" t="s">
        <v>56</v>
      </c>
      <c r="L6670" s="1" t="s">
        <v>2516</v>
      </c>
      <c r="M6670" s="1">
        <v>2012</v>
      </c>
      <c r="N6670" s="1">
        <v>45.268597680883097</v>
      </c>
      <c r="O6670" s="1">
        <v>-73.571402704674398</v>
      </c>
      <c r="Q6670" s="1" t="s">
        <v>6666</v>
      </c>
      <c r="R6670" s="1" t="s">
        <v>22</v>
      </c>
    </row>
    <row r="6671" spans="1:18" x14ac:dyDescent="0.3">
      <c r="A6671" s="1" t="s">
        <v>5978</v>
      </c>
      <c r="B6671" s="1" t="s">
        <v>8398</v>
      </c>
      <c r="C6671" s="1" t="s">
        <v>6664</v>
      </c>
      <c r="D6671" s="1">
        <v>101.2</v>
      </c>
      <c r="E6671" s="1" t="s">
        <v>6707</v>
      </c>
      <c r="F6671" s="1">
        <v>42</v>
      </c>
      <c r="G6671" s="1" t="str">
        <f t="shared" si="250"/>
        <v>42/44</v>
      </c>
      <c r="H6671" s="1">
        <v>2300</v>
      </c>
      <c r="I6671" s="1">
        <v>82</v>
      </c>
      <c r="J6671" s="1">
        <v>98</v>
      </c>
      <c r="K6671" s="1" t="s">
        <v>56</v>
      </c>
      <c r="L6671" s="1" t="s">
        <v>2516</v>
      </c>
      <c r="M6671" s="1">
        <v>2012</v>
      </c>
      <c r="N6671" s="1">
        <v>45.274836075443503</v>
      </c>
      <c r="O6671" s="1">
        <v>-73.577449697855499</v>
      </c>
      <c r="Q6671" s="1" t="s">
        <v>6666</v>
      </c>
      <c r="R6671" s="1" t="s">
        <v>22</v>
      </c>
    </row>
    <row r="6672" spans="1:18" x14ac:dyDescent="0.3">
      <c r="A6672" s="1" t="s">
        <v>5978</v>
      </c>
      <c r="B6672" s="1" t="s">
        <v>8398</v>
      </c>
      <c r="C6672" s="1" t="s">
        <v>6664</v>
      </c>
      <c r="D6672" s="1">
        <v>101.2</v>
      </c>
      <c r="E6672" s="1" t="s">
        <v>6708</v>
      </c>
      <c r="F6672" s="1">
        <v>43</v>
      </c>
      <c r="G6672" s="1" t="str">
        <f t="shared" si="250"/>
        <v>43/44</v>
      </c>
      <c r="H6672" s="1">
        <v>2300</v>
      </c>
      <c r="I6672" s="1">
        <v>82</v>
      </c>
      <c r="J6672" s="1">
        <v>98</v>
      </c>
      <c r="K6672" s="1" t="s">
        <v>56</v>
      </c>
      <c r="L6672" s="1" t="s">
        <v>2516</v>
      </c>
      <c r="M6672" s="1">
        <v>2012</v>
      </c>
      <c r="N6672" s="1">
        <v>45.2695268081834</v>
      </c>
      <c r="O6672" s="1">
        <v>-73.738016838112202</v>
      </c>
      <c r="Q6672" s="1" t="s">
        <v>6666</v>
      </c>
      <c r="R6672" s="1" t="s">
        <v>22</v>
      </c>
    </row>
    <row r="6673" spans="1:18" x14ac:dyDescent="0.3">
      <c r="A6673" s="1" t="s">
        <v>5978</v>
      </c>
      <c r="B6673" s="1" t="s">
        <v>8398</v>
      </c>
      <c r="C6673" s="1" t="s">
        <v>6664</v>
      </c>
      <c r="D6673" s="1">
        <v>101.2</v>
      </c>
      <c r="E6673" s="1" t="s">
        <v>6709</v>
      </c>
      <c r="F6673" s="1">
        <v>44</v>
      </c>
      <c r="G6673" s="1" t="str">
        <f t="shared" si="250"/>
        <v>44/44</v>
      </c>
      <c r="H6673" s="1">
        <v>2300</v>
      </c>
      <c r="I6673" s="1">
        <v>82</v>
      </c>
      <c r="J6673" s="1">
        <v>98</v>
      </c>
      <c r="K6673" s="1" t="s">
        <v>56</v>
      </c>
      <c r="L6673" s="1" t="s">
        <v>2516</v>
      </c>
      <c r="M6673" s="1">
        <v>2012</v>
      </c>
      <c r="N6673" s="1">
        <v>45.295064659253697</v>
      </c>
      <c r="O6673" s="1">
        <v>-73.573504700769703</v>
      </c>
      <c r="Q6673" s="1" t="s">
        <v>6666</v>
      </c>
      <c r="R6673" s="1" t="s">
        <v>22</v>
      </c>
    </row>
    <row r="6674" spans="1:18" x14ac:dyDescent="0.3">
      <c r="A6674" s="1" t="s">
        <v>5978</v>
      </c>
      <c r="B6674" s="1" t="s">
        <v>8398</v>
      </c>
      <c r="C6674" s="1" t="s">
        <v>7280</v>
      </c>
      <c r="D6674" s="1">
        <v>74</v>
      </c>
      <c r="E6674" s="1" t="s">
        <v>7281</v>
      </c>
      <c r="F6674" s="1">
        <v>1</v>
      </c>
      <c r="G6674" s="1" t="str">
        <f t="shared" ref="G6674:G6710" si="251">F6674&amp;"/"&amp;37</f>
        <v>1/37</v>
      </c>
      <c r="H6674" s="1">
        <v>2000</v>
      </c>
      <c r="I6674" s="1">
        <v>92</v>
      </c>
      <c r="J6674" s="1">
        <v>80</v>
      </c>
      <c r="K6674" s="1" t="s">
        <v>2006</v>
      </c>
      <c r="L6674" s="1" t="s">
        <v>4669</v>
      </c>
      <c r="M6674" s="1">
        <v>2015</v>
      </c>
      <c r="N6674" s="1">
        <v>48.958232000000002</v>
      </c>
      <c r="O6674" s="1">
        <v>-65.4110569999999</v>
      </c>
      <c r="Q6674" s="1" t="s">
        <v>7282</v>
      </c>
      <c r="R6674" s="1" t="s">
        <v>22</v>
      </c>
    </row>
    <row r="6675" spans="1:18" x14ac:dyDescent="0.3">
      <c r="A6675" s="1" t="s">
        <v>5978</v>
      </c>
      <c r="B6675" s="1" t="s">
        <v>8398</v>
      </c>
      <c r="C6675" s="1" t="s">
        <v>7280</v>
      </c>
      <c r="D6675" s="1">
        <v>74</v>
      </c>
      <c r="E6675" s="1" t="s">
        <v>7283</v>
      </c>
      <c r="F6675" s="1">
        <v>2</v>
      </c>
      <c r="G6675" s="1" t="str">
        <f t="shared" si="251"/>
        <v>2/37</v>
      </c>
      <c r="H6675" s="1">
        <v>2000</v>
      </c>
      <c r="I6675" s="1">
        <v>92</v>
      </c>
      <c r="J6675" s="1">
        <v>80</v>
      </c>
      <c r="K6675" s="1" t="s">
        <v>2006</v>
      </c>
      <c r="L6675" s="1" t="s">
        <v>4669</v>
      </c>
      <c r="M6675" s="1">
        <v>2015</v>
      </c>
      <c r="N6675" s="1">
        <v>48.962358000000002</v>
      </c>
      <c r="O6675" s="1">
        <v>-65.4100269999999</v>
      </c>
      <c r="Q6675" s="1" t="s">
        <v>7282</v>
      </c>
      <c r="R6675" s="1" t="s">
        <v>22</v>
      </c>
    </row>
    <row r="6676" spans="1:18" x14ac:dyDescent="0.3">
      <c r="A6676" s="1" t="s">
        <v>5978</v>
      </c>
      <c r="B6676" s="1" t="s">
        <v>8398</v>
      </c>
      <c r="C6676" s="1" t="s">
        <v>7280</v>
      </c>
      <c r="D6676" s="1">
        <v>74</v>
      </c>
      <c r="E6676" s="1" t="s">
        <v>7284</v>
      </c>
      <c r="F6676" s="1">
        <v>3</v>
      </c>
      <c r="G6676" s="1" t="str">
        <f t="shared" si="251"/>
        <v>3/37</v>
      </c>
      <c r="H6676" s="1">
        <v>2000</v>
      </c>
      <c r="I6676" s="1">
        <v>92</v>
      </c>
      <c r="J6676" s="1">
        <v>80</v>
      </c>
      <c r="K6676" s="1" t="s">
        <v>2006</v>
      </c>
      <c r="L6676" s="1" t="s">
        <v>4669</v>
      </c>
      <c r="M6676" s="1">
        <v>2015</v>
      </c>
      <c r="N6676" s="1">
        <v>48.965127000000003</v>
      </c>
      <c r="O6676" s="1">
        <v>-65.405349000000001</v>
      </c>
      <c r="Q6676" s="1" t="s">
        <v>7282</v>
      </c>
      <c r="R6676" s="1" t="s">
        <v>22</v>
      </c>
    </row>
    <row r="6677" spans="1:18" x14ac:dyDescent="0.3">
      <c r="A6677" s="1" t="s">
        <v>5978</v>
      </c>
      <c r="B6677" s="1" t="s">
        <v>8398</v>
      </c>
      <c r="C6677" s="1" t="s">
        <v>7280</v>
      </c>
      <c r="D6677" s="1">
        <v>74</v>
      </c>
      <c r="E6677" s="1" t="s">
        <v>7285</v>
      </c>
      <c r="F6677" s="1">
        <v>4</v>
      </c>
      <c r="G6677" s="1" t="str">
        <f t="shared" si="251"/>
        <v>4/37</v>
      </c>
      <c r="H6677" s="1">
        <v>2000</v>
      </c>
      <c r="I6677" s="1">
        <v>92</v>
      </c>
      <c r="J6677" s="1">
        <v>80</v>
      </c>
      <c r="K6677" s="1" t="s">
        <v>2006</v>
      </c>
      <c r="L6677" s="1" t="s">
        <v>4669</v>
      </c>
      <c r="M6677" s="1">
        <v>2015</v>
      </c>
      <c r="N6677" s="1">
        <v>48.959277999999898</v>
      </c>
      <c r="O6677" s="1">
        <v>-65.396035999999896</v>
      </c>
      <c r="Q6677" s="1" t="s">
        <v>7282</v>
      </c>
      <c r="R6677" s="1" t="s">
        <v>22</v>
      </c>
    </row>
    <row r="6678" spans="1:18" x14ac:dyDescent="0.3">
      <c r="A6678" s="1" t="s">
        <v>5978</v>
      </c>
      <c r="B6678" s="1" t="s">
        <v>8398</v>
      </c>
      <c r="C6678" s="1" t="s">
        <v>7280</v>
      </c>
      <c r="D6678" s="1">
        <v>74</v>
      </c>
      <c r="E6678" s="1" t="s">
        <v>7286</v>
      </c>
      <c r="F6678" s="1">
        <v>5</v>
      </c>
      <c r="G6678" s="1" t="str">
        <f t="shared" si="251"/>
        <v>5/37</v>
      </c>
      <c r="H6678" s="1">
        <v>2000</v>
      </c>
      <c r="I6678" s="1">
        <v>92</v>
      </c>
      <c r="J6678" s="1">
        <v>80</v>
      </c>
      <c r="K6678" s="1" t="s">
        <v>2006</v>
      </c>
      <c r="L6678" s="1" t="s">
        <v>4669</v>
      </c>
      <c r="M6678" s="1">
        <v>2015</v>
      </c>
      <c r="N6678" s="1">
        <v>48.962386000000002</v>
      </c>
      <c r="O6678" s="1">
        <v>-65.390070999999907</v>
      </c>
      <c r="Q6678" s="1" t="s">
        <v>7282</v>
      </c>
      <c r="R6678" s="1" t="s">
        <v>22</v>
      </c>
    </row>
    <row r="6679" spans="1:18" x14ac:dyDescent="0.3">
      <c r="A6679" s="1" t="s">
        <v>5978</v>
      </c>
      <c r="B6679" s="1" t="s">
        <v>8398</v>
      </c>
      <c r="C6679" s="1" t="s">
        <v>7280</v>
      </c>
      <c r="D6679" s="1">
        <v>74</v>
      </c>
      <c r="E6679" s="1" t="s">
        <v>7287</v>
      </c>
      <c r="F6679" s="1">
        <v>6</v>
      </c>
      <c r="G6679" s="1" t="str">
        <f t="shared" si="251"/>
        <v>6/37</v>
      </c>
      <c r="H6679" s="1">
        <v>2000</v>
      </c>
      <c r="I6679" s="1">
        <v>92</v>
      </c>
      <c r="J6679" s="1">
        <v>80</v>
      </c>
      <c r="K6679" s="1" t="s">
        <v>2006</v>
      </c>
      <c r="L6679" s="1" t="s">
        <v>4669</v>
      </c>
      <c r="M6679" s="1">
        <v>2015</v>
      </c>
      <c r="N6679" s="1">
        <v>48.96199</v>
      </c>
      <c r="O6679" s="1">
        <v>-65.383890999999906</v>
      </c>
      <c r="Q6679" s="1" t="s">
        <v>7282</v>
      </c>
      <c r="R6679" s="1" t="s">
        <v>22</v>
      </c>
    </row>
    <row r="6680" spans="1:18" x14ac:dyDescent="0.3">
      <c r="A6680" s="1" t="s">
        <v>5978</v>
      </c>
      <c r="B6680" s="1" t="s">
        <v>8398</v>
      </c>
      <c r="C6680" s="1" t="s">
        <v>7280</v>
      </c>
      <c r="D6680" s="1">
        <v>74</v>
      </c>
      <c r="E6680" s="1" t="s">
        <v>7288</v>
      </c>
      <c r="F6680" s="1">
        <v>7</v>
      </c>
      <c r="G6680" s="1" t="str">
        <f t="shared" si="251"/>
        <v>7/37</v>
      </c>
      <c r="H6680" s="1">
        <v>2000</v>
      </c>
      <c r="I6680" s="1">
        <v>92</v>
      </c>
      <c r="J6680" s="1">
        <v>80</v>
      </c>
      <c r="K6680" s="1" t="s">
        <v>2006</v>
      </c>
      <c r="L6680" s="1" t="s">
        <v>4669</v>
      </c>
      <c r="M6680" s="1">
        <v>2015</v>
      </c>
      <c r="N6680" s="1">
        <v>48.969534999999901</v>
      </c>
      <c r="O6680" s="1">
        <v>-65.395649999999904</v>
      </c>
      <c r="Q6680" s="1" t="s">
        <v>7282</v>
      </c>
      <c r="R6680" s="1" t="s">
        <v>22</v>
      </c>
    </row>
    <row r="6681" spans="1:18" x14ac:dyDescent="0.3">
      <c r="A6681" s="1" t="s">
        <v>5978</v>
      </c>
      <c r="B6681" s="1" t="s">
        <v>8398</v>
      </c>
      <c r="C6681" s="1" t="s">
        <v>7280</v>
      </c>
      <c r="D6681" s="1">
        <v>74</v>
      </c>
      <c r="E6681" s="1" t="s">
        <v>7289</v>
      </c>
      <c r="F6681" s="1">
        <v>8</v>
      </c>
      <c r="G6681" s="1" t="str">
        <f t="shared" si="251"/>
        <v>8/37</v>
      </c>
      <c r="H6681" s="1">
        <v>2000</v>
      </c>
      <c r="I6681" s="1">
        <v>92</v>
      </c>
      <c r="J6681" s="1">
        <v>80</v>
      </c>
      <c r="K6681" s="1" t="s">
        <v>2006</v>
      </c>
      <c r="L6681" s="1" t="s">
        <v>4669</v>
      </c>
      <c r="M6681" s="1">
        <v>2015</v>
      </c>
      <c r="N6681" s="1">
        <v>48.973461999999998</v>
      </c>
      <c r="O6681" s="1">
        <v>-65.397108999999901</v>
      </c>
      <c r="Q6681" s="1" t="s">
        <v>7282</v>
      </c>
      <c r="R6681" s="1" t="s">
        <v>22</v>
      </c>
    </row>
    <row r="6682" spans="1:18" x14ac:dyDescent="0.3">
      <c r="A6682" s="1" t="s">
        <v>5978</v>
      </c>
      <c r="B6682" s="1" t="s">
        <v>8398</v>
      </c>
      <c r="C6682" s="1" t="s">
        <v>7280</v>
      </c>
      <c r="D6682" s="1">
        <v>74</v>
      </c>
      <c r="E6682" s="1" t="s">
        <v>7290</v>
      </c>
      <c r="F6682" s="1">
        <v>9</v>
      </c>
      <c r="G6682" s="1" t="str">
        <f t="shared" si="251"/>
        <v>9/37</v>
      </c>
      <c r="H6682" s="1">
        <v>2000</v>
      </c>
      <c r="I6682" s="1">
        <v>92</v>
      </c>
      <c r="J6682" s="1">
        <v>80</v>
      </c>
      <c r="K6682" s="1" t="s">
        <v>2006</v>
      </c>
      <c r="L6682" s="1" t="s">
        <v>4669</v>
      </c>
      <c r="M6682" s="1">
        <v>2015</v>
      </c>
      <c r="N6682" s="1">
        <v>48.972557999999999</v>
      </c>
      <c r="O6682" s="1">
        <v>-65.389941999999905</v>
      </c>
      <c r="Q6682" s="1" t="s">
        <v>7282</v>
      </c>
      <c r="R6682" s="1" t="s">
        <v>22</v>
      </c>
    </row>
    <row r="6683" spans="1:18" x14ac:dyDescent="0.3">
      <c r="A6683" s="1" t="s">
        <v>5978</v>
      </c>
      <c r="B6683" s="1" t="s">
        <v>8398</v>
      </c>
      <c r="C6683" s="1" t="s">
        <v>7280</v>
      </c>
      <c r="D6683" s="1">
        <v>74</v>
      </c>
      <c r="E6683" s="1" t="s">
        <v>7291</v>
      </c>
      <c r="F6683" s="1">
        <v>10</v>
      </c>
      <c r="G6683" s="1" t="str">
        <f t="shared" si="251"/>
        <v>10/37</v>
      </c>
      <c r="H6683" s="1">
        <v>2000</v>
      </c>
      <c r="I6683" s="1">
        <v>92</v>
      </c>
      <c r="J6683" s="1">
        <v>80</v>
      </c>
      <c r="K6683" s="1" t="s">
        <v>2006</v>
      </c>
      <c r="L6683" s="1" t="s">
        <v>4669</v>
      </c>
      <c r="M6683" s="1">
        <v>2015</v>
      </c>
      <c r="N6683" s="1">
        <v>48.972501000000001</v>
      </c>
      <c r="O6683" s="1">
        <v>-65.384578000000005</v>
      </c>
      <c r="Q6683" s="1" t="s">
        <v>7282</v>
      </c>
      <c r="R6683" s="1" t="s">
        <v>22</v>
      </c>
    </row>
    <row r="6684" spans="1:18" x14ac:dyDescent="0.3">
      <c r="A6684" s="1" t="s">
        <v>5978</v>
      </c>
      <c r="B6684" s="1" t="s">
        <v>8398</v>
      </c>
      <c r="C6684" s="1" t="s">
        <v>7280</v>
      </c>
      <c r="D6684" s="1">
        <v>74</v>
      </c>
      <c r="E6684" s="1" t="s">
        <v>7292</v>
      </c>
      <c r="F6684" s="1">
        <v>11</v>
      </c>
      <c r="G6684" s="1" t="str">
        <f t="shared" si="251"/>
        <v>11/37</v>
      </c>
      <c r="H6684" s="1">
        <v>2000</v>
      </c>
      <c r="I6684" s="1">
        <v>92</v>
      </c>
      <c r="J6684" s="1">
        <v>80</v>
      </c>
      <c r="K6684" s="1" t="s">
        <v>2006</v>
      </c>
      <c r="L6684" s="1" t="s">
        <v>4669</v>
      </c>
      <c r="M6684" s="1">
        <v>2015</v>
      </c>
      <c r="N6684" s="1">
        <v>48.972020999999899</v>
      </c>
      <c r="O6684" s="1">
        <v>-65.379899999999907</v>
      </c>
      <c r="Q6684" s="1" t="s">
        <v>7282</v>
      </c>
      <c r="R6684" s="1" t="s">
        <v>22</v>
      </c>
    </row>
    <row r="6685" spans="1:18" x14ac:dyDescent="0.3">
      <c r="A6685" s="1" t="s">
        <v>5978</v>
      </c>
      <c r="B6685" s="1" t="s">
        <v>8398</v>
      </c>
      <c r="C6685" s="1" t="s">
        <v>7280</v>
      </c>
      <c r="D6685" s="1">
        <v>74</v>
      </c>
      <c r="E6685" s="1" t="s">
        <v>7293</v>
      </c>
      <c r="F6685" s="1">
        <v>12</v>
      </c>
      <c r="G6685" s="1" t="str">
        <f t="shared" si="251"/>
        <v>12/37</v>
      </c>
      <c r="H6685" s="1">
        <v>2000</v>
      </c>
      <c r="I6685" s="1">
        <v>92</v>
      </c>
      <c r="J6685" s="1">
        <v>80</v>
      </c>
      <c r="K6685" s="1" t="s">
        <v>2006</v>
      </c>
      <c r="L6685" s="1" t="s">
        <v>4669</v>
      </c>
      <c r="M6685" s="1">
        <v>2015</v>
      </c>
      <c r="N6685" s="1">
        <v>48.966540000000002</v>
      </c>
      <c r="O6685" s="1">
        <v>-65.366382000000002</v>
      </c>
      <c r="Q6685" s="1" t="s">
        <v>7282</v>
      </c>
      <c r="R6685" s="1" t="s">
        <v>22</v>
      </c>
    </row>
    <row r="6686" spans="1:18" x14ac:dyDescent="0.3">
      <c r="A6686" s="1" t="s">
        <v>5978</v>
      </c>
      <c r="B6686" s="1" t="s">
        <v>8398</v>
      </c>
      <c r="C6686" s="1" t="s">
        <v>7280</v>
      </c>
      <c r="D6686" s="1">
        <v>74</v>
      </c>
      <c r="E6686" s="1" t="s">
        <v>7294</v>
      </c>
      <c r="F6686" s="1">
        <v>13</v>
      </c>
      <c r="G6686" s="1" t="str">
        <f t="shared" si="251"/>
        <v>13/37</v>
      </c>
      <c r="H6686" s="1">
        <v>2000</v>
      </c>
      <c r="I6686" s="1">
        <v>92</v>
      </c>
      <c r="J6686" s="1">
        <v>80</v>
      </c>
      <c r="K6686" s="1" t="s">
        <v>2006</v>
      </c>
      <c r="L6686" s="1" t="s">
        <v>4669</v>
      </c>
      <c r="M6686" s="1">
        <v>2015</v>
      </c>
      <c r="N6686" s="1">
        <v>48.965890000000002</v>
      </c>
      <c r="O6686" s="1">
        <v>-65.361488999999906</v>
      </c>
      <c r="Q6686" s="1" t="s">
        <v>7282</v>
      </c>
      <c r="R6686" s="1" t="s">
        <v>22</v>
      </c>
    </row>
    <row r="6687" spans="1:18" x14ac:dyDescent="0.3">
      <c r="A6687" s="1" t="s">
        <v>5978</v>
      </c>
      <c r="B6687" s="1" t="s">
        <v>8398</v>
      </c>
      <c r="C6687" s="1" t="s">
        <v>7280</v>
      </c>
      <c r="D6687" s="1">
        <v>74</v>
      </c>
      <c r="E6687" s="1" t="s">
        <v>7295</v>
      </c>
      <c r="F6687" s="1">
        <v>14</v>
      </c>
      <c r="G6687" s="1" t="str">
        <f t="shared" si="251"/>
        <v>14/37</v>
      </c>
      <c r="H6687" s="1">
        <v>2000</v>
      </c>
      <c r="I6687" s="1">
        <v>92</v>
      </c>
      <c r="J6687" s="1">
        <v>80</v>
      </c>
      <c r="K6687" s="1" t="s">
        <v>2006</v>
      </c>
      <c r="L6687" s="1" t="s">
        <v>4669</v>
      </c>
      <c r="M6687" s="1">
        <v>2015</v>
      </c>
      <c r="N6687" s="1">
        <v>48.965777000000003</v>
      </c>
      <c r="O6687" s="1">
        <v>-65.356896999999904</v>
      </c>
      <c r="Q6687" s="1" t="s">
        <v>7282</v>
      </c>
      <c r="R6687" s="1" t="s">
        <v>22</v>
      </c>
    </row>
    <row r="6688" spans="1:18" x14ac:dyDescent="0.3">
      <c r="A6688" s="1" t="s">
        <v>5978</v>
      </c>
      <c r="B6688" s="1" t="s">
        <v>8398</v>
      </c>
      <c r="C6688" s="1" t="s">
        <v>7280</v>
      </c>
      <c r="D6688" s="1">
        <v>74</v>
      </c>
      <c r="E6688" s="1" t="s">
        <v>7296</v>
      </c>
      <c r="F6688" s="1">
        <v>15</v>
      </c>
      <c r="G6688" s="1" t="str">
        <f t="shared" si="251"/>
        <v>15/37</v>
      </c>
      <c r="H6688" s="1">
        <v>2000</v>
      </c>
      <c r="I6688" s="1">
        <v>92</v>
      </c>
      <c r="J6688" s="1">
        <v>80</v>
      </c>
      <c r="K6688" s="1" t="s">
        <v>2006</v>
      </c>
      <c r="L6688" s="1" t="s">
        <v>4669</v>
      </c>
      <c r="M6688" s="1">
        <v>2015</v>
      </c>
      <c r="N6688" s="1">
        <v>48.980139999999899</v>
      </c>
      <c r="O6688" s="1">
        <v>-65.412140999999906</v>
      </c>
      <c r="Q6688" s="1" t="s">
        <v>7282</v>
      </c>
      <c r="R6688" s="1" t="s">
        <v>22</v>
      </c>
    </row>
    <row r="6689" spans="1:18" x14ac:dyDescent="0.3">
      <c r="A6689" s="1" t="s">
        <v>5978</v>
      </c>
      <c r="B6689" s="1" t="s">
        <v>8398</v>
      </c>
      <c r="C6689" s="1" t="s">
        <v>7280</v>
      </c>
      <c r="D6689" s="1">
        <v>74</v>
      </c>
      <c r="E6689" s="1" t="s">
        <v>7297</v>
      </c>
      <c r="F6689" s="1">
        <v>16</v>
      </c>
      <c r="G6689" s="1" t="str">
        <f t="shared" si="251"/>
        <v>16/37</v>
      </c>
      <c r="H6689" s="1">
        <v>2000</v>
      </c>
      <c r="I6689" s="1">
        <v>92</v>
      </c>
      <c r="J6689" s="1">
        <v>80</v>
      </c>
      <c r="K6689" s="1" t="s">
        <v>2006</v>
      </c>
      <c r="L6689" s="1" t="s">
        <v>4669</v>
      </c>
      <c r="M6689" s="1">
        <v>2015</v>
      </c>
      <c r="N6689" s="1">
        <v>48.979632000000002</v>
      </c>
      <c r="O6689" s="1">
        <v>-65.405016999999901</v>
      </c>
      <c r="Q6689" s="1" t="s">
        <v>7282</v>
      </c>
      <c r="R6689" s="1" t="s">
        <v>22</v>
      </c>
    </row>
    <row r="6690" spans="1:18" x14ac:dyDescent="0.3">
      <c r="A6690" s="1" t="s">
        <v>5978</v>
      </c>
      <c r="B6690" s="1" t="s">
        <v>8398</v>
      </c>
      <c r="C6690" s="1" t="s">
        <v>7280</v>
      </c>
      <c r="D6690" s="1">
        <v>74</v>
      </c>
      <c r="E6690" s="1" t="s">
        <v>7298</v>
      </c>
      <c r="F6690" s="1">
        <v>17</v>
      </c>
      <c r="G6690" s="1" t="str">
        <f t="shared" si="251"/>
        <v>17/37</v>
      </c>
      <c r="H6690" s="1">
        <v>2000</v>
      </c>
      <c r="I6690" s="1">
        <v>92</v>
      </c>
      <c r="J6690" s="1">
        <v>80</v>
      </c>
      <c r="K6690" s="1" t="s">
        <v>2006</v>
      </c>
      <c r="L6690" s="1" t="s">
        <v>4669</v>
      </c>
      <c r="M6690" s="1">
        <v>2015</v>
      </c>
      <c r="N6690" s="1">
        <v>48.981184999999897</v>
      </c>
      <c r="O6690" s="1">
        <v>-65.399995999999902</v>
      </c>
      <c r="Q6690" s="1" t="s">
        <v>7282</v>
      </c>
      <c r="R6690" s="1" t="s">
        <v>22</v>
      </c>
    </row>
    <row r="6691" spans="1:18" x14ac:dyDescent="0.3">
      <c r="A6691" s="1" t="s">
        <v>5978</v>
      </c>
      <c r="B6691" s="1" t="s">
        <v>8398</v>
      </c>
      <c r="C6691" s="1" t="s">
        <v>7280</v>
      </c>
      <c r="D6691" s="1">
        <v>74</v>
      </c>
      <c r="E6691" s="1" t="s">
        <v>7299</v>
      </c>
      <c r="F6691" s="1">
        <v>18</v>
      </c>
      <c r="G6691" s="1" t="str">
        <f t="shared" si="251"/>
        <v>18/37</v>
      </c>
      <c r="H6691" s="1">
        <v>2000</v>
      </c>
      <c r="I6691" s="1">
        <v>92</v>
      </c>
      <c r="J6691" s="1">
        <v>80</v>
      </c>
      <c r="K6691" s="1" t="s">
        <v>2006</v>
      </c>
      <c r="L6691" s="1" t="s">
        <v>4669</v>
      </c>
      <c r="M6691" s="1">
        <v>2015</v>
      </c>
      <c r="N6691" s="1">
        <v>48.981948000000003</v>
      </c>
      <c r="O6691" s="1">
        <v>-65.392699999999905</v>
      </c>
      <c r="Q6691" s="1" t="s">
        <v>7282</v>
      </c>
      <c r="R6691" s="1" t="s">
        <v>22</v>
      </c>
    </row>
    <row r="6692" spans="1:18" x14ac:dyDescent="0.3">
      <c r="A6692" s="1" t="s">
        <v>5978</v>
      </c>
      <c r="B6692" s="1" t="s">
        <v>8398</v>
      </c>
      <c r="C6692" s="1" t="s">
        <v>7280</v>
      </c>
      <c r="D6692" s="1">
        <v>74</v>
      </c>
      <c r="E6692" s="1" t="s">
        <v>7300</v>
      </c>
      <c r="F6692" s="1">
        <v>19</v>
      </c>
      <c r="G6692" s="1" t="str">
        <f t="shared" si="251"/>
        <v>19/37</v>
      </c>
      <c r="H6692" s="1">
        <v>2000</v>
      </c>
      <c r="I6692" s="1">
        <v>92</v>
      </c>
      <c r="J6692" s="1">
        <v>80</v>
      </c>
      <c r="K6692" s="1" t="s">
        <v>2006</v>
      </c>
      <c r="L6692" s="1" t="s">
        <v>4669</v>
      </c>
      <c r="M6692" s="1">
        <v>2015</v>
      </c>
      <c r="N6692" s="1">
        <v>48.9816369999999</v>
      </c>
      <c r="O6692" s="1">
        <v>-65.386949999999899</v>
      </c>
      <c r="Q6692" s="1" t="s">
        <v>7282</v>
      </c>
      <c r="R6692" s="1" t="s">
        <v>22</v>
      </c>
    </row>
    <row r="6693" spans="1:18" x14ac:dyDescent="0.3">
      <c r="A6693" s="1" t="s">
        <v>5978</v>
      </c>
      <c r="B6693" s="1" t="s">
        <v>8398</v>
      </c>
      <c r="C6693" s="1" t="s">
        <v>7280</v>
      </c>
      <c r="D6693" s="1">
        <v>74</v>
      </c>
      <c r="E6693" s="1" t="s">
        <v>7301</v>
      </c>
      <c r="F6693" s="1">
        <v>20</v>
      </c>
      <c r="G6693" s="1" t="str">
        <f t="shared" si="251"/>
        <v>20/37</v>
      </c>
      <c r="H6693" s="1">
        <v>2000</v>
      </c>
      <c r="I6693" s="1">
        <v>92</v>
      </c>
      <c r="J6693" s="1">
        <v>80</v>
      </c>
      <c r="K6693" s="1" t="s">
        <v>2006</v>
      </c>
      <c r="L6693" s="1" t="s">
        <v>4669</v>
      </c>
      <c r="M6693" s="1">
        <v>2015</v>
      </c>
      <c r="N6693" s="1">
        <v>48.984772999999898</v>
      </c>
      <c r="O6693" s="1">
        <v>-65.404200999999901</v>
      </c>
      <c r="Q6693" s="1" t="s">
        <v>7282</v>
      </c>
      <c r="R6693" s="1" t="s">
        <v>22</v>
      </c>
    </row>
    <row r="6694" spans="1:18" x14ac:dyDescent="0.3">
      <c r="A6694" s="1" t="s">
        <v>5978</v>
      </c>
      <c r="B6694" s="1" t="s">
        <v>8398</v>
      </c>
      <c r="C6694" s="1" t="s">
        <v>7280</v>
      </c>
      <c r="D6694" s="1">
        <v>74</v>
      </c>
      <c r="E6694" s="1" t="s">
        <v>7302</v>
      </c>
      <c r="F6694" s="1">
        <v>21</v>
      </c>
      <c r="G6694" s="1" t="str">
        <f t="shared" si="251"/>
        <v>21/37</v>
      </c>
      <c r="H6694" s="1">
        <v>2000</v>
      </c>
      <c r="I6694" s="1">
        <v>92</v>
      </c>
      <c r="J6694" s="1">
        <v>80</v>
      </c>
      <c r="K6694" s="1" t="s">
        <v>2006</v>
      </c>
      <c r="L6694" s="1" t="s">
        <v>4669</v>
      </c>
      <c r="M6694" s="1">
        <v>2015</v>
      </c>
      <c r="N6694" s="1">
        <v>48.986466999999998</v>
      </c>
      <c r="O6694" s="1">
        <v>-65.397807</v>
      </c>
      <c r="Q6694" s="1" t="s">
        <v>7282</v>
      </c>
      <c r="R6694" s="1" t="s">
        <v>22</v>
      </c>
    </row>
    <row r="6695" spans="1:18" x14ac:dyDescent="0.3">
      <c r="A6695" s="1" t="s">
        <v>5978</v>
      </c>
      <c r="B6695" s="1" t="s">
        <v>8398</v>
      </c>
      <c r="C6695" s="1" t="s">
        <v>7280</v>
      </c>
      <c r="D6695" s="1">
        <v>74</v>
      </c>
      <c r="E6695" s="1" t="s">
        <v>7303</v>
      </c>
      <c r="F6695" s="1">
        <v>22</v>
      </c>
      <c r="G6695" s="1" t="str">
        <f t="shared" si="251"/>
        <v>22/37</v>
      </c>
      <c r="H6695" s="1">
        <v>2000</v>
      </c>
      <c r="I6695" s="1">
        <v>92</v>
      </c>
      <c r="J6695" s="1">
        <v>80</v>
      </c>
      <c r="K6695" s="1" t="s">
        <v>2006</v>
      </c>
      <c r="L6695" s="1" t="s">
        <v>4669</v>
      </c>
      <c r="M6695" s="1">
        <v>2015</v>
      </c>
      <c r="N6695" s="1">
        <v>48.988190000000003</v>
      </c>
      <c r="O6695" s="1">
        <v>-65.395317999999904</v>
      </c>
      <c r="Q6695" s="1" t="s">
        <v>7282</v>
      </c>
      <c r="R6695" s="1" t="s">
        <v>22</v>
      </c>
    </row>
    <row r="6696" spans="1:18" x14ac:dyDescent="0.3">
      <c r="A6696" s="1" t="s">
        <v>5978</v>
      </c>
      <c r="B6696" s="1" t="s">
        <v>8398</v>
      </c>
      <c r="C6696" s="1" t="s">
        <v>7280</v>
      </c>
      <c r="D6696" s="1">
        <v>74</v>
      </c>
      <c r="E6696" s="1" t="s">
        <v>7304</v>
      </c>
      <c r="F6696" s="1">
        <v>23</v>
      </c>
      <c r="G6696" s="1" t="str">
        <f t="shared" si="251"/>
        <v>23/37</v>
      </c>
      <c r="H6696" s="1">
        <v>2000</v>
      </c>
      <c r="I6696" s="1">
        <v>92</v>
      </c>
      <c r="J6696" s="1">
        <v>80</v>
      </c>
      <c r="K6696" s="1" t="s">
        <v>2006</v>
      </c>
      <c r="L6696" s="1" t="s">
        <v>4669</v>
      </c>
      <c r="M6696" s="1">
        <v>2015</v>
      </c>
      <c r="N6696" s="1">
        <v>48.988387999999901</v>
      </c>
      <c r="O6696" s="1">
        <v>-65.390124999999998</v>
      </c>
      <c r="Q6696" s="1" t="s">
        <v>7282</v>
      </c>
      <c r="R6696" s="1" t="s">
        <v>22</v>
      </c>
    </row>
    <row r="6697" spans="1:18" x14ac:dyDescent="0.3">
      <c r="A6697" s="1" t="s">
        <v>5978</v>
      </c>
      <c r="B6697" s="1" t="s">
        <v>8398</v>
      </c>
      <c r="C6697" s="1" t="s">
        <v>7280</v>
      </c>
      <c r="D6697" s="1">
        <v>74</v>
      </c>
      <c r="E6697" s="1" t="s">
        <v>7305</v>
      </c>
      <c r="F6697" s="1">
        <v>24</v>
      </c>
      <c r="G6697" s="1" t="str">
        <f t="shared" si="251"/>
        <v>24/37</v>
      </c>
      <c r="H6697" s="1">
        <v>2000</v>
      </c>
      <c r="I6697" s="1">
        <v>92</v>
      </c>
      <c r="J6697" s="1">
        <v>80</v>
      </c>
      <c r="K6697" s="1" t="s">
        <v>2006</v>
      </c>
      <c r="L6697" s="1" t="s">
        <v>4669</v>
      </c>
      <c r="M6697" s="1">
        <v>2015</v>
      </c>
      <c r="N6697" s="1">
        <v>48.992766000000003</v>
      </c>
      <c r="O6697" s="1">
        <v>-65.400381999999993</v>
      </c>
      <c r="Q6697" s="1" t="s">
        <v>7282</v>
      </c>
      <c r="R6697" s="1" t="s">
        <v>22</v>
      </c>
    </row>
    <row r="6698" spans="1:18" x14ac:dyDescent="0.3">
      <c r="A6698" s="1" t="s">
        <v>5978</v>
      </c>
      <c r="B6698" s="1" t="s">
        <v>8398</v>
      </c>
      <c r="C6698" s="1" t="s">
        <v>7280</v>
      </c>
      <c r="D6698" s="1">
        <v>74</v>
      </c>
      <c r="E6698" s="1" t="s">
        <v>7306</v>
      </c>
      <c r="F6698" s="1">
        <v>25</v>
      </c>
      <c r="G6698" s="1" t="str">
        <f t="shared" si="251"/>
        <v>25/37</v>
      </c>
      <c r="H6698" s="1">
        <v>2000</v>
      </c>
      <c r="I6698" s="1">
        <v>92</v>
      </c>
      <c r="J6698" s="1">
        <v>80</v>
      </c>
      <c r="K6698" s="1" t="s">
        <v>2006</v>
      </c>
      <c r="L6698" s="1" t="s">
        <v>4669</v>
      </c>
      <c r="M6698" s="1">
        <v>2015</v>
      </c>
      <c r="N6698" s="1">
        <v>49.000107999999997</v>
      </c>
      <c r="O6698" s="1">
        <v>-65.400381999999993</v>
      </c>
      <c r="Q6698" s="1" t="s">
        <v>7282</v>
      </c>
      <c r="R6698" s="1" t="s">
        <v>22</v>
      </c>
    </row>
    <row r="6699" spans="1:18" x14ac:dyDescent="0.3">
      <c r="A6699" s="1" t="s">
        <v>5978</v>
      </c>
      <c r="B6699" s="1" t="s">
        <v>8398</v>
      </c>
      <c r="C6699" s="1" t="s">
        <v>7280</v>
      </c>
      <c r="D6699" s="1">
        <v>74</v>
      </c>
      <c r="E6699" s="1" t="s">
        <v>7307</v>
      </c>
      <c r="F6699" s="1">
        <v>26</v>
      </c>
      <c r="G6699" s="1" t="str">
        <f t="shared" si="251"/>
        <v>26/37</v>
      </c>
      <c r="H6699" s="1">
        <v>2000</v>
      </c>
      <c r="I6699" s="1">
        <v>92</v>
      </c>
      <c r="J6699" s="1">
        <v>80</v>
      </c>
      <c r="K6699" s="1" t="s">
        <v>2006</v>
      </c>
      <c r="L6699" s="1" t="s">
        <v>4669</v>
      </c>
      <c r="M6699" s="1">
        <v>2015</v>
      </c>
      <c r="N6699" s="1">
        <v>48.999628000000001</v>
      </c>
      <c r="O6699" s="1">
        <v>-65.394631000000004</v>
      </c>
      <c r="Q6699" s="1" t="s">
        <v>7282</v>
      </c>
      <c r="R6699" s="1" t="s">
        <v>22</v>
      </c>
    </row>
    <row r="6700" spans="1:18" x14ac:dyDescent="0.3">
      <c r="A6700" s="1" t="s">
        <v>5978</v>
      </c>
      <c r="B6700" s="1" t="s">
        <v>8398</v>
      </c>
      <c r="C6700" s="1" t="s">
        <v>7280</v>
      </c>
      <c r="D6700" s="1">
        <v>74</v>
      </c>
      <c r="E6700" s="1" t="s">
        <v>7308</v>
      </c>
      <c r="F6700" s="1">
        <v>27</v>
      </c>
      <c r="G6700" s="1" t="str">
        <f t="shared" si="251"/>
        <v>27/37</v>
      </c>
      <c r="H6700" s="1">
        <v>2000</v>
      </c>
      <c r="I6700" s="1">
        <v>92</v>
      </c>
      <c r="J6700" s="1">
        <v>80</v>
      </c>
      <c r="K6700" s="1" t="s">
        <v>2006</v>
      </c>
      <c r="L6700" s="1" t="s">
        <v>4669</v>
      </c>
      <c r="M6700" s="1">
        <v>2015</v>
      </c>
      <c r="N6700" s="1">
        <v>48.997029999999903</v>
      </c>
      <c r="O6700" s="1">
        <v>-65.394416999999905</v>
      </c>
      <c r="Q6700" s="1" t="s">
        <v>7282</v>
      </c>
      <c r="R6700" s="1" t="s">
        <v>22</v>
      </c>
    </row>
    <row r="6701" spans="1:18" x14ac:dyDescent="0.3">
      <c r="A6701" s="1" t="s">
        <v>5978</v>
      </c>
      <c r="B6701" s="1" t="s">
        <v>8398</v>
      </c>
      <c r="C6701" s="1" t="s">
        <v>7280</v>
      </c>
      <c r="D6701" s="1">
        <v>74</v>
      </c>
      <c r="E6701" s="1" t="s">
        <v>7309</v>
      </c>
      <c r="F6701" s="1">
        <v>28</v>
      </c>
      <c r="G6701" s="1" t="str">
        <f t="shared" si="251"/>
        <v>28/37</v>
      </c>
      <c r="H6701" s="1">
        <v>2000</v>
      </c>
      <c r="I6701" s="1">
        <v>92</v>
      </c>
      <c r="J6701" s="1">
        <v>80</v>
      </c>
      <c r="K6701" s="1" t="s">
        <v>2006</v>
      </c>
      <c r="L6701" s="1" t="s">
        <v>4669</v>
      </c>
      <c r="M6701" s="1">
        <v>2015</v>
      </c>
      <c r="N6701" s="1">
        <v>48.999203999999899</v>
      </c>
      <c r="O6701" s="1">
        <v>-65.390081999999893</v>
      </c>
      <c r="Q6701" s="1" t="s">
        <v>7282</v>
      </c>
      <c r="R6701" s="1" t="s">
        <v>22</v>
      </c>
    </row>
    <row r="6702" spans="1:18" x14ac:dyDescent="0.3">
      <c r="A6702" s="1" t="s">
        <v>5978</v>
      </c>
      <c r="B6702" s="1" t="s">
        <v>8398</v>
      </c>
      <c r="C6702" s="1" t="s">
        <v>7280</v>
      </c>
      <c r="D6702" s="1">
        <v>74</v>
      </c>
      <c r="E6702" s="1" t="s">
        <v>7310</v>
      </c>
      <c r="F6702" s="1">
        <v>29</v>
      </c>
      <c r="G6702" s="1" t="str">
        <f t="shared" si="251"/>
        <v>29/37</v>
      </c>
      <c r="H6702" s="1">
        <v>2000</v>
      </c>
      <c r="I6702" s="1">
        <v>92</v>
      </c>
      <c r="J6702" s="1">
        <v>80</v>
      </c>
      <c r="K6702" s="1" t="s">
        <v>2006</v>
      </c>
      <c r="L6702" s="1" t="s">
        <v>4669</v>
      </c>
      <c r="M6702" s="1">
        <v>2015</v>
      </c>
      <c r="N6702" s="1">
        <v>48.998892999999903</v>
      </c>
      <c r="O6702" s="1">
        <v>-65.383644999999902</v>
      </c>
      <c r="Q6702" s="1" t="s">
        <v>7282</v>
      </c>
      <c r="R6702" s="1" t="s">
        <v>22</v>
      </c>
    </row>
    <row r="6703" spans="1:18" x14ac:dyDescent="0.3">
      <c r="A6703" s="1" t="s">
        <v>5978</v>
      </c>
      <c r="B6703" s="1" t="s">
        <v>8398</v>
      </c>
      <c r="C6703" s="1" t="s">
        <v>7280</v>
      </c>
      <c r="D6703" s="1">
        <v>74</v>
      </c>
      <c r="E6703" s="1" t="s">
        <v>7311</v>
      </c>
      <c r="F6703" s="1">
        <v>30</v>
      </c>
      <c r="G6703" s="1" t="str">
        <f t="shared" si="251"/>
        <v>30/37</v>
      </c>
      <c r="H6703" s="1">
        <v>2000</v>
      </c>
      <c r="I6703" s="1">
        <v>92</v>
      </c>
      <c r="J6703" s="1">
        <v>80</v>
      </c>
      <c r="K6703" s="1" t="s">
        <v>2006</v>
      </c>
      <c r="L6703" s="1" t="s">
        <v>4669</v>
      </c>
      <c r="M6703" s="1">
        <v>2015</v>
      </c>
      <c r="N6703" s="1">
        <v>48.997961999999902</v>
      </c>
      <c r="O6703" s="1">
        <v>-65.377936999999903</v>
      </c>
      <c r="Q6703" s="1" t="s">
        <v>7282</v>
      </c>
      <c r="R6703" s="1" t="s">
        <v>22</v>
      </c>
    </row>
    <row r="6704" spans="1:18" x14ac:dyDescent="0.3">
      <c r="A6704" s="1" t="s">
        <v>5978</v>
      </c>
      <c r="B6704" s="1" t="s">
        <v>8398</v>
      </c>
      <c r="C6704" s="1" t="s">
        <v>7280</v>
      </c>
      <c r="D6704" s="1">
        <v>74</v>
      </c>
      <c r="E6704" s="1" t="s">
        <v>7312</v>
      </c>
      <c r="F6704" s="1">
        <v>31</v>
      </c>
      <c r="G6704" s="1" t="str">
        <f t="shared" si="251"/>
        <v>31/37</v>
      </c>
      <c r="H6704" s="1">
        <v>2000</v>
      </c>
      <c r="I6704" s="1">
        <v>92</v>
      </c>
      <c r="J6704" s="1">
        <v>80</v>
      </c>
      <c r="K6704" s="1" t="s">
        <v>2006</v>
      </c>
      <c r="L6704" s="1" t="s">
        <v>4669</v>
      </c>
      <c r="M6704" s="1">
        <v>2015</v>
      </c>
      <c r="N6704" s="1">
        <v>49.001519000000002</v>
      </c>
      <c r="O6704" s="1">
        <v>-65.368066999999996</v>
      </c>
      <c r="Q6704" s="1" t="s">
        <v>7282</v>
      </c>
      <c r="R6704" s="1" t="s">
        <v>22</v>
      </c>
    </row>
    <row r="6705" spans="1:18" x14ac:dyDescent="0.3">
      <c r="A6705" s="1" t="s">
        <v>5978</v>
      </c>
      <c r="B6705" s="1" t="s">
        <v>8398</v>
      </c>
      <c r="C6705" s="1" t="s">
        <v>7280</v>
      </c>
      <c r="D6705" s="1">
        <v>74</v>
      </c>
      <c r="E6705" s="1" t="s">
        <v>7313</v>
      </c>
      <c r="F6705" s="1">
        <v>32</v>
      </c>
      <c r="G6705" s="1" t="str">
        <f t="shared" si="251"/>
        <v>32/37</v>
      </c>
      <c r="H6705" s="1">
        <v>2000</v>
      </c>
      <c r="I6705" s="1">
        <v>92</v>
      </c>
      <c r="J6705" s="1">
        <v>80</v>
      </c>
      <c r="K6705" s="1" t="s">
        <v>2006</v>
      </c>
      <c r="L6705" s="1" t="s">
        <v>4669</v>
      </c>
      <c r="M6705" s="1">
        <v>2015</v>
      </c>
      <c r="N6705" s="1">
        <v>48.986975999999899</v>
      </c>
      <c r="O6705" s="1">
        <v>-65.365234000000001</v>
      </c>
      <c r="Q6705" s="1" t="s">
        <v>7282</v>
      </c>
      <c r="R6705" s="1" t="s">
        <v>22</v>
      </c>
    </row>
    <row r="6706" spans="1:18" x14ac:dyDescent="0.3">
      <c r="A6706" s="1" t="s">
        <v>5978</v>
      </c>
      <c r="B6706" s="1" t="s">
        <v>8398</v>
      </c>
      <c r="C6706" s="1" t="s">
        <v>7280</v>
      </c>
      <c r="D6706" s="1">
        <v>74</v>
      </c>
      <c r="E6706" s="1" t="s">
        <v>7314</v>
      </c>
      <c r="F6706" s="1">
        <v>33</v>
      </c>
      <c r="G6706" s="1" t="str">
        <f t="shared" si="251"/>
        <v>33/37</v>
      </c>
      <c r="H6706" s="1">
        <v>2000</v>
      </c>
      <c r="I6706" s="1">
        <v>92</v>
      </c>
      <c r="J6706" s="1">
        <v>80</v>
      </c>
      <c r="K6706" s="1" t="s">
        <v>2006</v>
      </c>
      <c r="L6706" s="1" t="s">
        <v>4669</v>
      </c>
      <c r="M6706" s="1">
        <v>2015</v>
      </c>
      <c r="N6706" s="1">
        <v>48.989319999999999</v>
      </c>
      <c r="O6706" s="1">
        <v>-65.352616999999896</v>
      </c>
      <c r="Q6706" s="1" t="s">
        <v>7282</v>
      </c>
      <c r="R6706" s="1" t="s">
        <v>22</v>
      </c>
    </row>
    <row r="6707" spans="1:18" x14ac:dyDescent="0.3">
      <c r="A6707" s="1" t="s">
        <v>5978</v>
      </c>
      <c r="B6707" s="1" t="s">
        <v>8398</v>
      </c>
      <c r="C6707" s="1" t="s">
        <v>7280</v>
      </c>
      <c r="D6707" s="1">
        <v>74</v>
      </c>
      <c r="E6707" s="1" t="s">
        <v>7315</v>
      </c>
      <c r="F6707" s="1">
        <v>34</v>
      </c>
      <c r="G6707" s="1" t="str">
        <f t="shared" si="251"/>
        <v>34/37</v>
      </c>
      <c r="H6707" s="1">
        <v>2000</v>
      </c>
      <c r="I6707" s="1">
        <v>92</v>
      </c>
      <c r="J6707" s="1">
        <v>80</v>
      </c>
      <c r="K6707" s="1" t="s">
        <v>2006</v>
      </c>
      <c r="L6707" s="1" t="s">
        <v>4669</v>
      </c>
      <c r="M6707" s="1">
        <v>2015</v>
      </c>
      <c r="N6707" s="1">
        <v>48.991636</v>
      </c>
      <c r="O6707" s="1">
        <v>-65.343862999999899</v>
      </c>
      <c r="Q6707" s="1" t="s">
        <v>7282</v>
      </c>
      <c r="R6707" s="1" t="s">
        <v>22</v>
      </c>
    </row>
    <row r="6708" spans="1:18" x14ac:dyDescent="0.3">
      <c r="A6708" s="1" t="s">
        <v>5978</v>
      </c>
      <c r="B6708" s="1" t="s">
        <v>8398</v>
      </c>
      <c r="C6708" s="1" t="s">
        <v>7280</v>
      </c>
      <c r="D6708" s="1">
        <v>74</v>
      </c>
      <c r="E6708" s="1" t="s">
        <v>7316</v>
      </c>
      <c r="F6708" s="1">
        <v>35</v>
      </c>
      <c r="G6708" s="1" t="str">
        <f t="shared" si="251"/>
        <v>35/37</v>
      </c>
      <c r="H6708" s="1">
        <v>2000</v>
      </c>
      <c r="I6708" s="1">
        <v>92</v>
      </c>
      <c r="J6708" s="1">
        <v>80</v>
      </c>
      <c r="K6708" s="1" t="s">
        <v>2006</v>
      </c>
      <c r="L6708" s="1" t="s">
        <v>4669</v>
      </c>
      <c r="M6708" s="1">
        <v>2015</v>
      </c>
      <c r="N6708" s="1">
        <v>48.981608999999899</v>
      </c>
      <c r="O6708" s="1">
        <v>-65.367250999999996</v>
      </c>
      <c r="Q6708" s="1" t="s">
        <v>7282</v>
      </c>
      <c r="R6708" s="1" t="s">
        <v>22</v>
      </c>
    </row>
    <row r="6709" spans="1:18" x14ac:dyDescent="0.3">
      <c r="A6709" s="1" t="s">
        <v>5978</v>
      </c>
      <c r="B6709" s="1" t="s">
        <v>8398</v>
      </c>
      <c r="C6709" s="1" t="s">
        <v>7280</v>
      </c>
      <c r="D6709" s="1">
        <v>74</v>
      </c>
      <c r="E6709" s="1" t="s">
        <v>7317</v>
      </c>
      <c r="F6709" s="1">
        <v>36</v>
      </c>
      <c r="G6709" s="1" t="str">
        <f t="shared" si="251"/>
        <v>36/37</v>
      </c>
      <c r="H6709" s="1">
        <v>2000</v>
      </c>
      <c r="I6709" s="1">
        <v>92</v>
      </c>
      <c r="J6709" s="1">
        <v>80</v>
      </c>
      <c r="K6709" s="1" t="s">
        <v>2006</v>
      </c>
      <c r="L6709" s="1" t="s">
        <v>4669</v>
      </c>
      <c r="M6709" s="1">
        <v>2015</v>
      </c>
      <c r="N6709" s="1">
        <v>48.980704999999901</v>
      </c>
      <c r="O6709" s="1">
        <v>-65.356480000000005</v>
      </c>
      <c r="Q6709" s="1" t="s">
        <v>7282</v>
      </c>
      <c r="R6709" s="1" t="s">
        <v>22</v>
      </c>
    </row>
    <row r="6710" spans="1:18" x14ac:dyDescent="0.3">
      <c r="A6710" s="1" t="s">
        <v>5978</v>
      </c>
      <c r="B6710" s="1" t="s">
        <v>8398</v>
      </c>
      <c r="C6710" s="1" t="s">
        <v>7280</v>
      </c>
      <c r="D6710" s="1">
        <v>74</v>
      </c>
      <c r="E6710" s="1" t="s">
        <v>7318</v>
      </c>
      <c r="F6710" s="1">
        <v>37</v>
      </c>
      <c r="G6710" s="1" t="str">
        <f t="shared" si="251"/>
        <v>37/37</v>
      </c>
      <c r="H6710" s="1">
        <v>2000</v>
      </c>
      <c r="I6710" s="1">
        <v>92</v>
      </c>
      <c r="J6710" s="1">
        <v>80</v>
      </c>
      <c r="K6710" s="1" t="s">
        <v>2006</v>
      </c>
      <c r="L6710" s="1" t="s">
        <v>4669</v>
      </c>
      <c r="M6710" s="1">
        <v>2015</v>
      </c>
      <c r="N6710" s="1">
        <v>48.977992999999998</v>
      </c>
      <c r="O6710" s="1">
        <v>-65.354075999999907</v>
      </c>
      <c r="Q6710" s="1" t="s">
        <v>7282</v>
      </c>
      <c r="R6710" s="1" t="s">
        <v>22</v>
      </c>
    </row>
    <row r="6711" spans="1:18" x14ac:dyDescent="0.3">
      <c r="A6711" s="1" t="s">
        <v>5978</v>
      </c>
      <c r="B6711" s="1" t="s">
        <v>8398</v>
      </c>
      <c r="C6711" s="1" t="s">
        <v>7097</v>
      </c>
      <c r="D6711" s="1">
        <v>67.8</v>
      </c>
      <c r="E6711" s="1" t="s">
        <v>7098</v>
      </c>
      <c r="F6711" s="1">
        <v>1</v>
      </c>
      <c r="G6711" s="1" t="str">
        <f t="shared" ref="G6711:G6743" si="252">F6711&amp;"/"&amp;33</f>
        <v>1/33</v>
      </c>
      <c r="H6711" s="1">
        <v>2000</v>
      </c>
      <c r="I6711" s="1">
        <v>82</v>
      </c>
      <c r="J6711" s="1">
        <v>98</v>
      </c>
      <c r="K6711" s="1" t="s">
        <v>56</v>
      </c>
      <c r="L6711" s="1" t="s">
        <v>2540</v>
      </c>
      <c r="M6711" s="1">
        <v>2013</v>
      </c>
      <c r="N6711" s="1">
        <v>48.211152029525003</v>
      </c>
      <c r="O6711" s="1">
        <v>-65.675100320177194</v>
      </c>
      <c r="Q6711" s="1" t="s">
        <v>7099</v>
      </c>
      <c r="R6711" s="1" t="s">
        <v>22</v>
      </c>
    </row>
    <row r="6712" spans="1:18" x14ac:dyDescent="0.3">
      <c r="A6712" s="1" t="s">
        <v>5978</v>
      </c>
      <c r="B6712" s="1" t="s">
        <v>8398</v>
      </c>
      <c r="C6712" s="1" t="s">
        <v>7097</v>
      </c>
      <c r="D6712" s="1">
        <v>67.8</v>
      </c>
      <c r="E6712" s="1" t="s">
        <v>7100</v>
      </c>
      <c r="F6712" s="1">
        <v>2</v>
      </c>
      <c r="G6712" s="1" t="str">
        <f t="shared" si="252"/>
        <v>2/33</v>
      </c>
      <c r="H6712" s="1">
        <v>2000</v>
      </c>
      <c r="I6712" s="1">
        <v>82</v>
      </c>
      <c r="J6712" s="1">
        <v>98</v>
      </c>
      <c r="K6712" s="1" t="s">
        <v>56</v>
      </c>
      <c r="L6712" s="1" t="s">
        <v>2540</v>
      </c>
      <c r="M6712" s="1">
        <v>2013</v>
      </c>
      <c r="N6712" s="1">
        <v>48.2138470250244</v>
      </c>
      <c r="O6712" s="1">
        <v>-65.673353796984301</v>
      </c>
      <c r="Q6712" s="1" t="s">
        <v>7099</v>
      </c>
      <c r="R6712" s="1" t="s">
        <v>22</v>
      </c>
    </row>
    <row r="6713" spans="1:18" x14ac:dyDescent="0.3">
      <c r="A6713" s="1" t="s">
        <v>5978</v>
      </c>
      <c r="B6713" s="1" t="s">
        <v>8398</v>
      </c>
      <c r="C6713" s="1" t="s">
        <v>7097</v>
      </c>
      <c r="D6713" s="1">
        <v>67.8</v>
      </c>
      <c r="E6713" s="1" t="s">
        <v>7101</v>
      </c>
      <c r="F6713" s="1">
        <v>3</v>
      </c>
      <c r="G6713" s="1" t="str">
        <f t="shared" si="252"/>
        <v>3/33</v>
      </c>
      <c r="H6713" s="1">
        <v>2300</v>
      </c>
      <c r="I6713" s="1">
        <v>82</v>
      </c>
      <c r="J6713" s="1">
        <v>98</v>
      </c>
      <c r="K6713" s="1" t="s">
        <v>56</v>
      </c>
      <c r="L6713" s="1" t="s">
        <v>2516</v>
      </c>
      <c r="M6713" s="1">
        <v>2013</v>
      </c>
      <c r="N6713" s="1">
        <v>48.222456830591902</v>
      </c>
      <c r="O6713" s="1">
        <v>-65.670684823125399</v>
      </c>
      <c r="Q6713" s="1" t="s">
        <v>7099</v>
      </c>
      <c r="R6713" s="1" t="s">
        <v>22</v>
      </c>
    </row>
    <row r="6714" spans="1:18" x14ac:dyDescent="0.3">
      <c r="A6714" s="1" t="s">
        <v>5978</v>
      </c>
      <c r="B6714" s="1" t="s">
        <v>8398</v>
      </c>
      <c r="C6714" s="1" t="s">
        <v>7097</v>
      </c>
      <c r="D6714" s="1">
        <v>67.8</v>
      </c>
      <c r="E6714" s="1" t="s">
        <v>7102</v>
      </c>
      <c r="F6714" s="1">
        <v>4</v>
      </c>
      <c r="G6714" s="1" t="str">
        <f t="shared" si="252"/>
        <v>4/33</v>
      </c>
      <c r="H6714" s="1">
        <v>2000</v>
      </c>
      <c r="I6714" s="1">
        <v>82</v>
      </c>
      <c r="J6714" s="1">
        <v>98</v>
      </c>
      <c r="K6714" s="1" t="s">
        <v>56</v>
      </c>
      <c r="L6714" s="1" t="s">
        <v>2540</v>
      </c>
      <c r="M6714" s="1">
        <v>2013</v>
      </c>
      <c r="N6714" s="1">
        <v>48.224058633642301</v>
      </c>
      <c r="O6714" s="1">
        <v>-65.667333895095098</v>
      </c>
      <c r="Q6714" s="1" t="s">
        <v>7099</v>
      </c>
      <c r="R6714" s="1" t="s">
        <v>22</v>
      </c>
    </row>
    <row r="6715" spans="1:18" x14ac:dyDescent="0.3">
      <c r="A6715" s="1" t="s">
        <v>5978</v>
      </c>
      <c r="B6715" s="1" t="s">
        <v>8398</v>
      </c>
      <c r="C6715" s="1" t="s">
        <v>7097</v>
      </c>
      <c r="D6715" s="1">
        <v>67.8</v>
      </c>
      <c r="E6715" s="1" t="s">
        <v>7103</v>
      </c>
      <c r="F6715" s="1">
        <v>5</v>
      </c>
      <c r="G6715" s="1" t="str">
        <f t="shared" si="252"/>
        <v>5/33</v>
      </c>
      <c r="H6715" s="1">
        <v>2000</v>
      </c>
      <c r="I6715" s="1">
        <v>82</v>
      </c>
      <c r="J6715" s="1">
        <v>98</v>
      </c>
      <c r="K6715" s="1" t="s">
        <v>56</v>
      </c>
      <c r="L6715" s="1" t="s">
        <v>2540</v>
      </c>
      <c r="M6715" s="1">
        <v>2013</v>
      </c>
      <c r="N6715" s="1">
        <v>48.226457420279402</v>
      </c>
      <c r="O6715" s="1">
        <v>-65.665187757704402</v>
      </c>
      <c r="Q6715" s="1" t="s">
        <v>7099</v>
      </c>
      <c r="R6715" s="1" t="s">
        <v>22</v>
      </c>
    </row>
    <row r="6716" spans="1:18" x14ac:dyDescent="0.3">
      <c r="A6716" s="1" t="s">
        <v>5978</v>
      </c>
      <c r="B6716" s="1" t="s">
        <v>8398</v>
      </c>
      <c r="C6716" s="1" t="s">
        <v>7097</v>
      </c>
      <c r="D6716" s="1">
        <v>67.8</v>
      </c>
      <c r="E6716" s="1" t="s">
        <v>7104</v>
      </c>
      <c r="F6716" s="1">
        <v>6</v>
      </c>
      <c r="G6716" s="1" t="str">
        <f t="shared" si="252"/>
        <v>6/33</v>
      </c>
      <c r="H6716" s="1">
        <v>2000</v>
      </c>
      <c r="I6716" s="1">
        <v>82</v>
      </c>
      <c r="J6716" s="1">
        <v>98</v>
      </c>
      <c r="K6716" s="1" t="s">
        <v>56</v>
      </c>
      <c r="L6716" s="1" t="s">
        <v>2540</v>
      </c>
      <c r="M6716" s="1">
        <v>2013</v>
      </c>
      <c r="N6716" s="1">
        <v>48.2267923040787</v>
      </c>
      <c r="O6716" s="1">
        <v>-65.658044863564101</v>
      </c>
      <c r="Q6716" s="1" t="s">
        <v>7099</v>
      </c>
      <c r="R6716" s="1" t="s">
        <v>22</v>
      </c>
    </row>
    <row r="6717" spans="1:18" x14ac:dyDescent="0.3">
      <c r="A6717" s="1" t="s">
        <v>5978</v>
      </c>
      <c r="B6717" s="1" t="s">
        <v>8398</v>
      </c>
      <c r="C6717" s="1" t="s">
        <v>7097</v>
      </c>
      <c r="D6717" s="1">
        <v>67.8</v>
      </c>
      <c r="E6717" s="1" t="s">
        <v>7105</v>
      </c>
      <c r="F6717" s="1">
        <v>7</v>
      </c>
      <c r="G6717" s="1" t="str">
        <f t="shared" si="252"/>
        <v>7/33</v>
      </c>
      <c r="H6717" s="1">
        <v>2000</v>
      </c>
      <c r="I6717" s="1">
        <v>82</v>
      </c>
      <c r="J6717" s="1">
        <v>98</v>
      </c>
      <c r="K6717" s="1" t="s">
        <v>56</v>
      </c>
      <c r="L6717" s="1" t="s">
        <v>2540</v>
      </c>
      <c r="M6717" s="1">
        <v>2013</v>
      </c>
      <c r="N6717" s="1">
        <v>48.228210889444199</v>
      </c>
      <c r="O6717" s="1">
        <v>-65.654383990986304</v>
      </c>
      <c r="Q6717" s="1" t="s">
        <v>7099</v>
      </c>
      <c r="R6717" s="1" t="s">
        <v>22</v>
      </c>
    </row>
    <row r="6718" spans="1:18" x14ac:dyDescent="0.3">
      <c r="A6718" s="1" t="s">
        <v>5978</v>
      </c>
      <c r="B6718" s="1" t="s">
        <v>8398</v>
      </c>
      <c r="C6718" s="1" t="s">
        <v>7097</v>
      </c>
      <c r="D6718" s="1">
        <v>67.8</v>
      </c>
      <c r="E6718" s="1" t="s">
        <v>7106</v>
      </c>
      <c r="F6718" s="1">
        <v>8</v>
      </c>
      <c r="G6718" s="1" t="str">
        <f t="shared" si="252"/>
        <v>8/33</v>
      </c>
      <c r="H6718" s="1">
        <v>2000</v>
      </c>
      <c r="I6718" s="1">
        <v>82</v>
      </c>
      <c r="J6718" s="1">
        <v>98</v>
      </c>
      <c r="K6718" s="1" t="s">
        <v>56</v>
      </c>
      <c r="L6718" s="1" t="s">
        <v>2540</v>
      </c>
      <c r="M6718" s="1">
        <v>2013</v>
      </c>
      <c r="N6718" s="1">
        <v>48.232055164521398</v>
      </c>
      <c r="O6718" s="1">
        <v>-65.652998032996393</v>
      </c>
      <c r="Q6718" s="1" t="s">
        <v>7099</v>
      </c>
      <c r="R6718" s="1" t="s">
        <v>22</v>
      </c>
    </row>
    <row r="6719" spans="1:18" x14ac:dyDescent="0.3">
      <c r="A6719" s="1" t="s">
        <v>5978</v>
      </c>
      <c r="B6719" s="1" t="s">
        <v>8398</v>
      </c>
      <c r="C6719" s="1" t="s">
        <v>7097</v>
      </c>
      <c r="D6719" s="1">
        <v>67.8</v>
      </c>
      <c r="E6719" s="1" t="s">
        <v>7107</v>
      </c>
      <c r="F6719" s="1">
        <v>9</v>
      </c>
      <c r="G6719" s="1" t="str">
        <f t="shared" si="252"/>
        <v>9/33</v>
      </c>
      <c r="H6719" s="1">
        <v>2300</v>
      </c>
      <c r="I6719" s="1">
        <v>82</v>
      </c>
      <c r="J6719" s="1">
        <v>98</v>
      </c>
      <c r="K6719" s="1" t="s">
        <v>56</v>
      </c>
      <c r="L6719" s="1" t="s">
        <v>2516</v>
      </c>
      <c r="M6719" s="1">
        <v>2013</v>
      </c>
      <c r="N6719" s="1">
        <v>48.234961663167802</v>
      </c>
      <c r="O6719" s="1">
        <v>-65.652237857069494</v>
      </c>
      <c r="Q6719" s="1" t="s">
        <v>7099</v>
      </c>
      <c r="R6719" s="1" t="s">
        <v>22</v>
      </c>
    </row>
    <row r="6720" spans="1:18" x14ac:dyDescent="0.3">
      <c r="A6720" s="1" t="s">
        <v>5978</v>
      </c>
      <c r="B6720" s="1" t="s">
        <v>8398</v>
      </c>
      <c r="C6720" s="1" t="s">
        <v>7097</v>
      </c>
      <c r="D6720" s="1">
        <v>67.8</v>
      </c>
      <c r="E6720" s="1" t="s">
        <v>7108</v>
      </c>
      <c r="F6720" s="1">
        <v>10</v>
      </c>
      <c r="G6720" s="1" t="str">
        <f t="shared" si="252"/>
        <v>10/33</v>
      </c>
      <c r="H6720" s="1">
        <v>2300</v>
      </c>
      <c r="I6720" s="1">
        <v>82</v>
      </c>
      <c r="J6720" s="1">
        <v>98</v>
      </c>
      <c r="K6720" s="1" t="s">
        <v>56</v>
      </c>
      <c r="L6720" s="1" t="s">
        <v>2516</v>
      </c>
      <c r="M6720" s="1">
        <v>2013</v>
      </c>
      <c r="N6720" s="1">
        <v>48.238634789648302</v>
      </c>
      <c r="O6720" s="1">
        <v>-65.653161914006205</v>
      </c>
      <c r="Q6720" s="1" t="s">
        <v>7099</v>
      </c>
      <c r="R6720" s="1" t="s">
        <v>22</v>
      </c>
    </row>
    <row r="6721" spans="1:18" x14ac:dyDescent="0.3">
      <c r="A6721" s="1" t="s">
        <v>5978</v>
      </c>
      <c r="B6721" s="1" t="s">
        <v>8398</v>
      </c>
      <c r="C6721" s="1" t="s">
        <v>7097</v>
      </c>
      <c r="D6721" s="1">
        <v>67.8</v>
      </c>
      <c r="E6721" s="1" t="s">
        <v>7109</v>
      </c>
      <c r="F6721" s="1">
        <v>11</v>
      </c>
      <c r="G6721" s="1" t="str">
        <f t="shared" si="252"/>
        <v>11/33</v>
      </c>
      <c r="H6721" s="1">
        <v>2000</v>
      </c>
      <c r="I6721" s="1">
        <v>82</v>
      </c>
      <c r="J6721" s="1">
        <v>98</v>
      </c>
      <c r="K6721" s="1" t="s">
        <v>56</v>
      </c>
      <c r="L6721" s="1" t="s">
        <v>2540</v>
      </c>
      <c r="M6721" s="1">
        <v>2013</v>
      </c>
      <c r="N6721" s="1">
        <v>48.173095000000004</v>
      </c>
      <c r="O6721" s="1">
        <v>-65.738999000000007</v>
      </c>
      <c r="Q6721" s="1" t="s">
        <v>7099</v>
      </c>
      <c r="R6721" s="1" t="s">
        <v>22</v>
      </c>
    </row>
    <row r="6722" spans="1:18" x14ac:dyDescent="0.3">
      <c r="A6722" s="1" t="s">
        <v>5978</v>
      </c>
      <c r="B6722" s="1" t="s">
        <v>8398</v>
      </c>
      <c r="C6722" s="1" t="s">
        <v>7097</v>
      </c>
      <c r="D6722" s="1">
        <v>67.8</v>
      </c>
      <c r="E6722" s="1" t="s">
        <v>7110</v>
      </c>
      <c r="F6722" s="1">
        <v>12</v>
      </c>
      <c r="G6722" s="1" t="str">
        <f t="shared" si="252"/>
        <v>12/33</v>
      </c>
      <c r="H6722" s="1">
        <v>2000</v>
      </c>
      <c r="I6722" s="1">
        <v>82</v>
      </c>
      <c r="J6722" s="1">
        <v>98</v>
      </c>
      <c r="K6722" s="1" t="s">
        <v>56</v>
      </c>
      <c r="L6722" s="1" t="s">
        <v>2540</v>
      </c>
      <c r="M6722" s="1">
        <v>2013</v>
      </c>
      <c r="N6722" s="1">
        <v>48.175655999999996</v>
      </c>
      <c r="O6722" s="1">
        <v>-65.737604000000005</v>
      </c>
      <c r="Q6722" s="1" t="s">
        <v>7099</v>
      </c>
      <c r="R6722" s="1" t="s">
        <v>22</v>
      </c>
    </row>
    <row r="6723" spans="1:18" x14ac:dyDescent="0.3">
      <c r="A6723" s="1" t="s">
        <v>5978</v>
      </c>
      <c r="B6723" s="1" t="s">
        <v>8398</v>
      </c>
      <c r="C6723" s="1" t="s">
        <v>7097</v>
      </c>
      <c r="D6723" s="1">
        <v>67.8</v>
      </c>
      <c r="E6723" s="1" t="s">
        <v>7111</v>
      </c>
      <c r="F6723" s="1">
        <v>13</v>
      </c>
      <c r="G6723" s="1" t="str">
        <f t="shared" si="252"/>
        <v>13/33</v>
      </c>
      <c r="H6723" s="1">
        <v>2000</v>
      </c>
      <c r="I6723" s="1">
        <v>82</v>
      </c>
      <c r="J6723" s="1">
        <v>98</v>
      </c>
      <c r="K6723" s="1" t="s">
        <v>56</v>
      </c>
      <c r="L6723" s="1" t="s">
        <v>2540</v>
      </c>
      <c r="M6723" s="1">
        <v>2013</v>
      </c>
      <c r="N6723" s="1">
        <v>48.178317999999997</v>
      </c>
      <c r="O6723" s="1">
        <v>-65.735929999999996</v>
      </c>
      <c r="Q6723" s="1" t="s">
        <v>7099</v>
      </c>
      <c r="R6723" s="1" t="s">
        <v>22</v>
      </c>
    </row>
    <row r="6724" spans="1:18" x14ac:dyDescent="0.3">
      <c r="A6724" s="1" t="s">
        <v>5978</v>
      </c>
      <c r="B6724" s="1" t="s">
        <v>8398</v>
      </c>
      <c r="C6724" s="1" t="s">
        <v>7097</v>
      </c>
      <c r="D6724" s="1">
        <v>67.8</v>
      </c>
      <c r="E6724" s="1" t="s">
        <v>7112</v>
      </c>
      <c r="F6724" s="1">
        <v>14</v>
      </c>
      <c r="G6724" s="1" t="str">
        <f t="shared" si="252"/>
        <v>14/33</v>
      </c>
      <c r="H6724" s="1">
        <v>2000</v>
      </c>
      <c r="I6724" s="1">
        <v>82</v>
      </c>
      <c r="J6724" s="1">
        <v>98</v>
      </c>
      <c r="K6724" s="1" t="s">
        <v>56</v>
      </c>
      <c r="L6724" s="1" t="s">
        <v>2540</v>
      </c>
      <c r="M6724" s="1">
        <v>2013</v>
      </c>
      <c r="N6724" s="1">
        <v>48.178747000000001</v>
      </c>
      <c r="O6724" s="1">
        <v>-65.724086</v>
      </c>
      <c r="Q6724" s="1" t="s">
        <v>7099</v>
      </c>
      <c r="R6724" s="1" t="s">
        <v>22</v>
      </c>
    </row>
    <row r="6725" spans="1:18" x14ac:dyDescent="0.3">
      <c r="A6725" s="1" t="s">
        <v>5978</v>
      </c>
      <c r="B6725" s="1" t="s">
        <v>8398</v>
      </c>
      <c r="C6725" s="1" t="s">
        <v>7097</v>
      </c>
      <c r="D6725" s="1">
        <v>67.8</v>
      </c>
      <c r="E6725" s="1" t="s">
        <v>7113</v>
      </c>
      <c r="F6725" s="1">
        <v>15</v>
      </c>
      <c r="G6725" s="1" t="str">
        <f t="shared" si="252"/>
        <v>15/33</v>
      </c>
      <c r="H6725" s="1">
        <v>2000</v>
      </c>
      <c r="I6725" s="1">
        <v>82</v>
      </c>
      <c r="J6725" s="1">
        <v>98</v>
      </c>
      <c r="K6725" s="1" t="s">
        <v>56</v>
      </c>
      <c r="L6725" s="1" t="s">
        <v>2540</v>
      </c>
      <c r="M6725" s="1">
        <v>2013</v>
      </c>
      <c r="N6725" s="1">
        <v>48.1818799999999</v>
      </c>
      <c r="O6725" s="1">
        <v>-65.725030000000004</v>
      </c>
      <c r="Q6725" s="1" t="s">
        <v>7099</v>
      </c>
      <c r="R6725" s="1" t="s">
        <v>22</v>
      </c>
    </row>
    <row r="6726" spans="1:18" x14ac:dyDescent="0.3">
      <c r="A6726" s="1" t="s">
        <v>5978</v>
      </c>
      <c r="B6726" s="1" t="s">
        <v>8398</v>
      </c>
      <c r="C6726" s="1" t="s">
        <v>7097</v>
      </c>
      <c r="D6726" s="1">
        <v>67.8</v>
      </c>
      <c r="E6726" s="1" t="s">
        <v>7114</v>
      </c>
      <c r="F6726" s="1">
        <v>16</v>
      </c>
      <c r="G6726" s="1" t="str">
        <f t="shared" si="252"/>
        <v>16/33</v>
      </c>
      <c r="H6726" s="1">
        <v>2000</v>
      </c>
      <c r="I6726" s="1">
        <v>82</v>
      </c>
      <c r="J6726" s="1">
        <v>98</v>
      </c>
      <c r="K6726" s="1" t="s">
        <v>56</v>
      </c>
      <c r="L6726" s="1" t="s">
        <v>2540</v>
      </c>
      <c r="M6726" s="1">
        <v>2013</v>
      </c>
      <c r="N6726" s="1">
        <v>48.184527000000003</v>
      </c>
      <c r="O6726" s="1">
        <v>-65.723226999999994</v>
      </c>
      <c r="Q6726" s="1" t="s">
        <v>7099</v>
      </c>
      <c r="R6726" s="1" t="s">
        <v>22</v>
      </c>
    </row>
    <row r="6727" spans="1:18" x14ac:dyDescent="0.3">
      <c r="A6727" s="1" t="s">
        <v>5978</v>
      </c>
      <c r="B6727" s="1" t="s">
        <v>8398</v>
      </c>
      <c r="C6727" s="1" t="s">
        <v>7097</v>
      </c>
      <c r="D6727" s="1">
        <v>67.8</v>
      </c>
      <c r="E6727" s="1" t="s">
        <v>7115</v>
      </c>
      <c r="F6727" s="1">
        <v>17</v>
      </c>
      <c r="G6727" s="1" t="str">
        <f t="shared" si="252"/>
        <v>17/33</v>
      </c>
      <c r="H6727" s="1">
        <v>2000</v>
      </c>
      <c r="I6727" s="1">
        <v>82</v>
      </c>
      <c r="J6727" s="1">
        <v>98</v>
      </c>
      <c r="K6727" s="1" t="s">
        <v>56</v>
      </c>
      <c r="L6727" s="1" t="s">
        <v>2540</v>
      </c>
      <c r="M6727" s="1">
        <v>2013</v>
      </c>
      <c r="N6727" s="1">
        <v>48.187331</v>
      </c>
      <c r="O6727" s="1">
        <v>-65.722776999999994</v>
      </c>
      <c r="Q6727" s="1" t="s">
        <v>7099</v>
      </c>
      <c r="R6727" s="1" t="s">
        <v>22</v>
      </c>
    </row>
    <row r="6728" spans="1:18" x14ac:dyDescent="0.3">
      <c r="A6728" s="1" t="s">
        <v>5978</v>
      </c>
      <c r="B6728" s="1" t="s">
        <v>8398</v>
      </c>
      <c r="C6728" s="1" t="s">
        <v>7097</v>
      </c>
      <c r="D6728" s="1">
        <v>67.8</v>
      </c>
      <c r="E6728" s="1" t="s">
        <v>7116</v>
      </c>
      <c r="F6728" s="1">
        <v>18</v>
      </c>
      <c r="G6728" s="1" t="str">
        <f t="shared" si="252"/>
        <v>18/33</v>
      </c>
      <c r="H6728" s="1">
        <v>2000</v>
      </c>
      <c r="I6728" s="1">
        <v>82</v>
      </c>
      <c r="J6728" s="1">
        <v>98</v>
      </c>
      <c r="K6728" s="1" t="s">
        <v>56</v>
      </c>
      <c r="L6728" s="1" t="s">
        <v>2540</v>
      </c>
      <c r="M6728" s="1">
        <v>2013</v>
      </c>
      <c r="N6728" s="1">
        <v>48.190063000000002</v>
      </c>
      <c r="O6728" s="1">
        <v>-65.721402999999995</v>
      </c>
      <c r="Q6728" s="1" t="s">
        <v>7099</v>
      </c>
      <c r="R6728" s="1" t="s">
        <v>22</v>
      </c>
    </row>
    <row r="6729" spans="1:18" x14ac:dyDescent="0.3">
      <c r="A6729" s="1" t="s">
        <v>5978</v>
      </c>
      <c r="B6729" s="1" t="s">
        <v>8398</v>
      </c>
      <c r="C6729" s="1" t="s">
        <v>7097</v>
      </c>
      <c r="D6729" s="1">
        <v>67.8</v>
      </c>
      <c r="E6729" s="1" t="s">
        <v>7117</v>
      </c>
      <c r="F6729" s="1">
        <v>19</v>
      </c>
      <c r="G6729" s="1" t="str">
        <f t="shared" si="252"/>
        <v>19/33</v>
      </c>
      <c r="H6729" s="1">
        <v>2000</v>
      </c>
      <c r="I6729" s="1">
        <v>82</v>
      </c>
      <c r="J6729" s="1">
        <v>98</v>
      </c>
      <c r="K6729" s="1" t="s">
        <v>56</v>
      </c>
      <c r="L6729" s="1" t="s">
        <v>2540</v>
      </c>
      <c r="M6729" s="1">
        <v>2013</v>
      </c>
      <c r="N6729" s="1">
        <v>48.194254999999998</v>
      </c>
      <c r="O6729" s="1">
        <v>-65.718507000000002</v>
      </c>
      <c r="Q6729" s="1" t="s">
        <v>7099</v>
      </c>
      <c r="R6729" s="1" t="s">
        <v>22</v>
      </c>
    </row>
    <row r="6730" spans="1:18" x14ac:dyDescent="0.3">
      <c r="A6730" s="1" t="s">
        <v>5978</v>
      </c>
      <c r="B6730" s="1" t="s">
        <v>8398</v>
      </c>
      <c r="C6730" s="1" t="s">
        <v>7097</v>
      </c>
      <c r="D6730" s="1">
        <v>67.8</v>
      </c>
      <c r="E6730" s="1" t="s">
        <v>7118</v>
      </c>
      <c r="F6730" s="1">
        <v>20</v>
      </c>
      <c r="G6730" s="1" t="str">
        <f t="shared" si="252"/>
        <v>20/33</v>
      </c>
      <c r="H6730" s="1">
        <v>2000</v>
      </c>
      <c r="I6730" s="1">
        <v>82</v>
      </c>
      <c r="J6730" s="1">
        <v>98</v>
      </c>
      <c r="K6730" s="1" t="s">
        <v>56</v>
      </c>
      <c r="L6730" s="1" t="s">
        <v>2540</v>
      </c>
      <c r="M6730" s="1">
        <v>2013</v>
      </c>
      <c r="N6730" s="1">
        <v>48.196857999999999</v>
      </c>
      <c r="O6730" s="1">
        <v>-65.716811000000007</v>
      </c>
      <c r="Q6730" s="1" t="s">
        <v>7099</v>
      </c>
      <c r="R6730" s="1" t="s">
        <v>22</v>
      </c>
    </row>
    <row r="6731" spans="1:18" x14ac:dyDescent="0.3">
      <c r="A6731" s="1" t="s">
        <v>5978</v>
      </c>
      <c r="B6731" s="1" t="s">
        <v>8398</v>
      </c>
      <c r="C6731" s="1" t="s">
        <v>7097</v>
      </c>
      <c r="D6731" s="1">
        <v>67.8</v>
      </c>
      <c r="E6731" s="1" t="s">
        <v>7119</v>
      </c>
      <c r="F6731" s="1">
        <v>21</v>
      </c>
      <c r="G6731" s="1" t="str">
        <f t="shared" si="252"/>
        <v>21/33</v>
      </c>
      <c r="H6731" s="1">
        <v>2000</v>
      </c>
      <c r="I6731" s="1">
        <v>82</v>
      </c>
      <c r="J6731" s="1">
        <v>98</v>
      </c>
      <c r="K6731" s="1" t="s">
        <v>56</v>
      </c>
      <c r="L6731" s="1" t="s">
        <v>2540</v>
      </c>
      <c r="M6731" s="1">
        <v>2013</v>
      </c>
      <c r="N6731" s="1">
        <v>48.199375000000003</v>
      </c>
      <c r="O6731" s="1">
        <v>-65.714945</v>
      </c>
      <c r="Q6731" s="1" t="s">
        <v>7099</v>
      </c>
      <c r="R6731" s="1" t="s">
        <v>22</v>
      </c>
    </row>
    <row r="6732" spans="1:18" x14ac:dyDescent="0.3">
      <c r="A6732" s="1" t="s">
        <v>5978</v>
      </c>
      <c r="B6732" s="1" t="s">
        <v>8398</v>
      </c>
      <c r="C6732" s="1" t="s">
        <v>7097</v>
      </c>
      <c r="D6732" s="1">
        <v>67.8</v>
      </c>
      <c r="E6732" s="1" t="s">
        <v>7120</v>
      </c>
      <c r="F6732" s="1">
        <v>22</v>
      </c>
      <c r="G6732" s="1" t="str">
        <f t="shared" si="252"/>
        <v>22/33</v>
      </c>
      <c r="H6732" s="1">
        <v>2000</v>
      </c>
      <c r="I6732" s="1">
        <v>82</v>
      </c>
      <c r="J6732" s="1">
        <v>98</v>
      </c>
      <c r="K6732" s="1" t="s">
        <v>56</v>
      </c>
      <c r="L6732" s="1" t="s">
        <v>2540</v>
      </c>
      <c r="M6732" s="1">
        <v>2013</v>
      </c>
      <c r="N6732" s="1">
        <v>48.202649999999998</v>
      </c>
      <c r="O6732" s="1">
        <v>-65.709001000000001</v>
      </c>
      <c r="Q6732" s="1" t="s">
        <v>7099</v>
      </c>
      <c r="R6732" s="1" t="s">
        <v>22</v>
      </c>
    </row>
    <row r="6733" spans="1:18" x14ac:dyDescent="0.3">
      <c r="A6733" s="1" t="s">
        <v>5978</v>
      </c>
      <c r="B6733" s="1" t="s">
        <v>8398</v>
      </c>
      <c r="C6733" s="1" t="s">
        <v>7097</v>
      </c>
      <c r="D6733" s="1">
        <v>67.8</v>
      </c>
      <c r="E6733" s="1" t="s">
        <v>7121</v>
      </c>
      <c r="F6733" s="1">
        <v>23</v>
      </c>
      <c r="G6733" s="1" t="str">
        <f t="shared" si="252"/>
        <v>23/33</v>
      </c>
      <c r="H6733" s="1">
        <v>2000</v>
      </c>
      <c r="I6733" s="1">
        <v>82</v>
      </c>
      <c r="J6733" s="1">
        <v>98</v>
      </c>
      <c r="K6733" s="1" t="s">
        <v>56</v>
      </c>
      <c r="L6733" s="1" t="s">
        <v>2540</v>
      </c>
      <c r="M6733" s="1">
        <v>2013</v>
      </c>
      <c r="N6733" s="1">
        <v>48.204923999999998</v>
      </c>
      <c r="O6733" s="1">
        <v>-65.707605999999998</v>
      </c>
      <c r="Q6733" s="1" t="s">
        <v>7099</v>
      </c>
      <c r="R6733" s="1" t="s">
        <v>22</v>
      </c>
    </row>
    <row r="6734" spans="1:18" x14ac:dyDescent="0.3">
      <c r="A6734" s="1" t="s">
        <v>5978</v>
      </c>
      <c r="B6734" s="1" t="s">
        <v>8398</v>
      </c>
      <c r="C6734" s="1" t="s">
        <v>7097</v>
      </c>
      <c r="D6734" s="1">
        <v>67.8</v>
      </c>
      <c r="E6734" s="1" t="s">
        <v>7122</v>
      </c>
      <c r="F6734" s="1">
        <v>24</v>
      </c>
      <c r="G6734" s="1" t="str">
        <f t="shared" si="252"/>
        <v>24/33</v>
      </c>
      <c r="H6734" s="1">
        <v>2000</v>
      </c>
      <c r="I6734" s="1">
        <v>82</v>
      </c>
      <c r="J6734" s="1">
        <v>98</v>
      </c>
      <c r="K6734" s="1" t="s">
        <v>56</v>
      </c>
      <c r="L6734" s="1" t="s">
        <v>2540</v>
      </c>
      <c r="M6734" s="1">
        <v>2013</v>
      </c>
      <c r="N6734" s="1">
        <v>48.206569000000002</v>
      </c>
      <c r="O6734" s="1">
        <v>-65.705545999999998</v>
      </c>
      <c r="Q6734" s="1" t="s">
        <v>7099</v>
      </c>
      <c r="R6734" s="1" t="s">
        <v>22</v>
      </c>
    </row>
    <row r="6735" spans="1:18" x14ac:dyDescent="0.3">
      <c r="A6735" s="1" t="s">
        <v>5978</v>
      </c>
      <c r="B6735" s="1" t="s">
        <v>8398</v>
      </c>
      <c r="C6735" s="1" t="s">
        <v>7097</v>
      </c>
      <c r="D6735" s="1">
        <v>67.8</v>
      </c>
      <c r="E6735" s="1" t="s">
        <v>7123</v>
      </c>
      <c r="F6735" s="1">
        <v>25</v>
      </c>
      <c r="G6735" s="1" t="str">
        <f t="shared" si="252"/>
        <v>25/33</v>
      </c>
      <c r="H6735" s="1">
        <v>2000</v>
      </c>
      <c r="I6735" s="1">
        <v>82</v>
      </c>
      <c r="J6735" s="1">
        <v>98</v>
      </c>
      <c r="K6735" s="1" t="s">
        <v>56</v>
      </c>
      <c r="L6735" s="1" t="s">
        <v>2540</v>
      </c>
      <c r="M6735" s="1">
        <v>2013</v>
      </c>
      <c r="N6735" s="1">
        <v>48.209814999999999</v>
      </c>
      <c r="O6735" s="1">
        <v>-65.705095999999998</v>
      </c>
      <c r="Q6735" s="1" t="s">
        <v>7099</v>
      </c>
      <c r="R6735" s="1" t="s">
        <v>22</v>
      </c>
    </row>
    <row r="6736" spans="1:18" x14ac:dyDescent="0.3">
      <c r="A6736" s="1" t="s">
        <v>5978</v>
      </c>
      <c r="B6736" s="1" t="s">
        <v>8398</v>
      </c>
      <c r="C6736" s="1" t="s">
        <v>7097</v>
      </c>
      <c r="D6736" s="1">
        <v>67.8</v>
      </c>
      <c r="E6736" s="1" t="s">
        <v>7124</v>
      </c>
      <c r="F6736" s="1">
        <v>26</v>
      </c>
      <c r="G6736" s="1" t="str">
        <f t="shared" si="252"/>
        <v>26/33</v>
      </c>
      <c r="H6736" s="1">
        <v>2000</v>
      </c>
      <c r="I6736" s="1">
        <v>82</v>
      </c>
      <c r="J6736" s="1">
        <v>98</v>
      </c>
      <c r="K6736" s="1" t="s">
        <v>56</v>
      </c>
      <c r="L6736" s="1" t="s">
        <v>2540</v>
      </c>
      <c r="M6736" s="1">
        <v>2013</v>
      </c>
      <c r="N6736" s="1">
        <v>48.213804000000003</v>
      </c>
      <c r="O6736" s="1">
        <v>-65.705954000000006</v>
      </c>
      <c r="Q6736" s="1" t="s">
        <v>7099</v>
      </c>
      <c r="R6736" s="1" t="s">
        <v>22</v>
      </c>
    </row>
    <row r="6737" spans="1:18" x14ac:dyDescent="0.3">
      <c r="A6737" s="1" t="s">
        <v>5978</v>
      </c>
      <c r="B6737" s="1" t="s">
        <v>8398</v>
      </c>
      <c r="C6737" s="1" t="s">
        <v>7097</v>
      </c>
      <c r="D6737" s="1">
        <v>67.8</v>
      </c>
      <c r="E6737" s="1" t="s">
        <v>7125</v>
      </c>
      <c r="F6737" s="1">
        <v>27</v>
      </c>
      <c r="G6737" s="1" t="str">
        <f t="shared" si="252"/>
        <v>27/33</v>
      </c>
      <c r="H6737" s="1">
        <v>2000</v>
      </c>
      <c r="I6737" s="1">
        <v>82</v>
      </c>
      <c r="J6737" s="1">
        <v>98</v>
      </c>
      <c r="K6737" s="1" t="s">
        <v>56</v>
      </c>
      <c r="L6737" s="1" t="s">
        <v>2540</v>
      </c>
      <c r="M6737" s="1">
        <v>2013</v>
      </c>
      <c r="N6737" s="1">
        <v>48.211216</v>
      </c>
      <c r="O6737" s="1">
        <v>-65.721232000000001</v>
      </c>
      <c r="Q6737" s="1" t="s">
        <v>7099</v>
      </c>
      <c r="R6737" s="1" t="s">
        <v>22</v>
      </c>
    </row>
    <row r="6738" spans="1:18" x14ac:dyDescent="0.3">
      <c r="A6738" s="1" t="s">
        <v>5978</v>
      </c>
      <c r="B6738" s="1" t="s">
        <v>8398</v>
      </c>
      <c r="C6738" s="1" t="s">
        <v>7097</v>
      </c>
      <c r="D6738" s="1">
        <v>67.8</v>
      </c>
      <c r="E6738" s="1" t="s">
        <v>7126</v>
      </c>
      <c r="F6738" s="1">
        <v>28</v>
      </c>
      <c r="G6738" s="1" t="str">
        <f t="shared" si="252"/>
        <v>28/33</v>
      </c>
      <c r="H6738" s="1">
        <v>2000</v>
      </c>
      <c r="I6738" s="1">
        <v>82</v>
      </c>
      <c r="J6738" s="1">
        <v>98</v>
      </c>
      <c r="K6738" s="1" t="s">
        <v>56</v>
      </c>
      <c r="L6738" s="1" t="s">
        <v>2540</v>
      </c>
      <c r="M6738" s="1">
        <v>2013</v>
      </c>
      <c r="N6738" s="1">
        <v>48.212775000000001</v>
      </c>
      <c r="O6738" s="1">
        <v>-65.716768000000002</v>
      </c>
      <c r="Q6738" s="1" t="s">
        <v>7099</v>
      </c>
      <c r="R6738" s="1" t="s">
        <v>22</v>
      </c>
    </row>
    <row r="6739" spans="1:18" x14ac:dyDescent="0.3">
      <c r="A6739" s="1" t="s">
        <v>5978</v>
      </c>
      <c r="B6739" s="1" t="s">
        <v>8398</v>
      </c>
      <c r="C6739" s="1" t="s">
        <v>7097</v>
      </c>
      <c r="D6739" s="1">
        <v>67.8</v>
      </c>
      <c r="E6739" s="1" t="s">
        <v>7127</v>
      </c>
      <c r="F6739" s="1">
        <v>29</v>
      </c>
      <c r="G6739" s="1" t="str">
        <f t="shared" si="252"/>
        <v>29/33</v>
      </c>
      <c r="H6739" s="1">
        <v>2300</v>
      </c>
      <c r="I6739" s="1">
        <v>82</v>
      </c>
      <c r="J6739" s="1">
        <v>98</v>
      </c>
      <c r="K6739" s="1" t="s">
        <v>56</v>
      </c>
      <c r="L6739" s="1" t="s">
        <v>2516</v>
      </c>
      <c r="M6739" s="1">
        <v>2013</v>
      </c>
      <c r="N6739" s="1">
        <v>48.215305999999998</v>
      </c>
      <c r="O6739" s="1">
        <v>-65.715115999999995</v>
      </c>
      <c r="Q6739" s="1" t="s">
        <v>7099</v>
      </c>
      <c r="R6739" s="1" t="s">
        <v>22</v>
      </c>
    </row>
    <row r="6740" spans="1:18" x14ac:dyDescent="0.3">
      <c r="A6740" s="1" t="s">
        <v>5978</v>
      </c>
      <c r="B6740" s="1" t="s">
        <v>8398</v>
      </c>
      <c r="C6740" s="1" t="s">
        <v>7097</v>
      </c>
      <c r="D6740" s="1">
        <v>67.8</v>
      </c>
      <c r="E6740" s="1" t="s">
        <v>7128</v>
      </c>
      <c r="F6740" s="1">
        <v>30</v>
      </c>
      <c r="G6740" s="1" t="str">
        <f t="shared" si="252"/>
        <v>30/33</v>
      </c>
      <c r="H6740" s="1">
        <v>2000</v>
      </c>
      <c r="I6740" s="1">
        <v>82</v>
      </c>
      <c r="J6740" s="1">
        <v>98</v>
      </c>
      <c r="K6740" s="1" t="s">
        <v>56</v>
      </c>
      <c r="L6740" s="1" t="s">
        <v>2540</v>
      </c>
      <c r="M6740" s="1">
        <v>2013</v>
      </c>
      <c r="N6740" s="1">
        <v>48.217106999999999</v>
      </c>
      <c r="O6740" s="1">
        <v>-65.711318000000006</v>
      </c>
      <c r="Q6740" s="1" t="s">
        <v>7099</v>
      </c>
      <c r="R6740" s="1" t="s">
        <v>22</v>
      </c>
    </row>
    <row r="6741" spans="1:18" x14ac:dyDescent="0.3">
      <c r="A6741" s="1" t="s">
        <v>5978</v>
      </c>
      <c r="B6741" s="1" t="s">
        <v>8398</v>
      </c>
      <c r="C6741" s="1" t="s">
        <v>7097</v>
      </c>
      <c r="D6741" s="1">
        <v>67.8</v>
      </c>
      <c r="E6741" s="1" t="s">
        <v>7129</v>
      </c>
      <c r="F6741" s="1">
        <v>31</v>
      </c>
      <c r="G6741" s="1" t="str">
        <f t="shared" si="252"/>
        <v>31/33</v>
      </c>
      <c r="H6741" s="1">
        <v>2000</v>
      </c>
      <c r="I6741" s="1">
        <v>82</v>
      </c>
      <c r="J6741" s="1">
        <v>98</v>
      </c>
      <c r="K6741" s="1" t="s">
        <v>56</v>
      </c>
      <c r="L6741" s="1" t="s">
        <v>2540</v>
      </c>
      <c r="M6741" s="1">
        <v>2013</v>
      </c>
      <c r="N6741" s="1">
        <v>48.219723000000002</v>
      </c>
      <c r="O6741" s="1">
        <v>-65.709644999999995</v>
      </c>
      <c r="Q6741" s="1" t="s">
        <v>7099</v>
      </c>
      <c r="R6741" s="1" t="s">
        <v>22</v>
      </c>
    </row>
    <row r="6742" spans="1:18" x14ac:dyDescent="0.3">
      <c r="A6742" s="1" t="s">
        <v>5978</v>
      </c>
      <c r="B6742" s="1" t="s">
        <v>8398</v>
      </c>
      <c r="C6742" s="1" t="s">
        <v>7097</v>
      </c>
      <c r="D6742" s="1">
        <v>67.8</v>
      </c>
      <c r="E6742" s="1" t="s">
        <v>7130</v>
      </c>
      <c r="F6742" s="1">
        <v>32</v>
      </c>
      <c r="G6742" s="1" t="str">
        <f t="shared" si="252"/>
        <v>32/33</v>
      </c>
      <c r="H6742" s="1">
        <v>2300</v>
      </c>
      <c r="I6742" s="1">
        <v>82</v>
      </c>
      <c r="J6742" s="1">
        <v>98</v>
      </c>
      <c r="K6742" s="1" t="s">
        <v>56</v>
      </c>
      <c r="L6742" s="1" t="s">
        <v>2516</v>
      </c>
      <c r="M6742" s="1">
        <v>2013</v>
      </c>
      <c r="N6742" s="1">
        <v>48.221266999999997</v>
      </c>
      <c r="O6742" s="1">
        <v>-65.703787000000005</v>
      </c>
      <c r="Q6742" s="1" t="s">
        <v>7099</v>
      </c>
      <c r="R6742" s="1" t="s">
        <v>22</v>
      </c>
    </row>
    <row r="6743" spans="1:18" x14ac:dyDescent="0.3">
      <c r="A6743" s="1" t="s">
        <v>5978</v>
      </c>
      <c r="B6743" s="1" t="s">
        <v>8398</v>
      </c>
      <c r="C6743" s="1" t="s">
        <v>7097</v>
      </c>
      <c r="D6743" s="1">
        <v>67.8</v>
      </c>
      <c r="E6743" s="1" t="s">
        <v>7131</v>
      </c>
      <c r="F6743" s="1">
        <v>33</v>
      </c>
      <c r="G6743" s="1" t="str">
        <f t="shared" si="252"/>
        <v>33/33</v>
      </c>
      <c r="H6743" s="1">
        <v>2300</v>
      </c>
      <c r="I6743" s="1">
        <v>82</v>
      </c>
      <c r="J6743" s="1">
        <v>98</v>
      </c>
      <c r="K6743" s="1" t="s">
        <v>56</v>
      </c>
      <c r="L6743" s="1" t="s">
        <v>2516</v>
      </c>
      <c r="M6743" s="1">
        <v>2013</v>
      </c>
      <c r="N6743" s="1">
        <v>48.224684000000003</v>
      </c>
      <c r="O6743" s="1">
        <v>-65.703356999999997</v>
      </c>
      <c r="Q6743" s="1" t="s">
        <v>7099</v>
      </c>
      <c r="R6743" s="1" t="s">
        <v>22</v>
      </c>
    </row>
    <row r="6744" spans="1:18" x14ac:dyDescent="0.3">
      <c r="A6744" s="1" t="s">
        <v>5978</v>
      </c>
      <c r="B6744" s="1" t="s">
        <v>8398</v>
      </c>
      <c r="C6744" s="1" t="s">
        <v>7478</v>
      </c>
      <c r="D6744" s="1">
        <v>224.25</v>
      </c>
      <c r="E6744" s="1" t="s">
        <v>7479</v>
      </c>
      <c r="F6744" s="1">
        <v>1</v>
      </c>
      <c r="G6744" s="1" t="str">
        <f t="shared" ref="G6744:G6775" si="253">F6744&amp;"/"&amp;65</f>
        <v>1/65</v>
      </c>
      <c r="H6744" s="1">
        <v>3450</v>
      </c>
      <c r="I6744" s="1">
        <v>117</v>
      </c>
      <c r="J6744" s="1">
        <v>116.5</v>
      </c>
      <c r="K6744" s="1" t="s">
        <v>25</v>
      </c>
      <c r="L6744" s="1" t="s">
        <v>7480</v>
      </c>
      <c r="M6744" s="1">
        <v>2018</v>
      </c>
      <c r="N6744" s="1">
        <v>48.190109999999997</v>
      </c>
      <c r="O6744" s="1">
        <v>-68.769693999999902</v>
      </c>
      <c r="Q6744" s="1" t="s">
        <v>7481</v>
      </c>
      <c r="R6744" s="1" t="s">
        <v>22</v>
      </c>
    </row>
    <row r="6745" spans="1:18" x14ac:dyDescent="0.3">
      <c r="A6745" s="1" t="s">
        <v>5978</v>
      </c>
      <c r="B6745" s="1" t="s">
        <v>8398</v>
      </c>
      <c r="C6745" s="1" t="s">
        <v>7478</v>
      </c>
      <c r="D6745" s="1">
        <v>224.25</v>
      </c>
      <c r="E6745" s="1" t="s">
        <v>7482</v>
      </c>
      <c r="F6745" s="1">
        <v>2</v>
      </c>
      <c r="G6745" s="1" t="str">
        <f t="shared" si="253"/>
        <v>2/65</v>
      </c>
      <c r="H6745" s="1">
        <v>3450</v>
      </c>
      <c r="I6745" s="1">
        <v>117</v>
      </c>
      <c r="J6745" s="1">
        <v>116.5</v>
      </c>
      <c r="K6745" s="1" t="s">
        <v>25</v>
      </c>
      <c r="L6745" s="1" t="s">
        <v>7480</v>
      </c>
      <c r="M6745" s="1">
        <v>2018</v>
      </c>
      <c r="N6745" s="1">
        <v>48.187210999999998</v>
      </c>
      <c r="O6745" s="1">
        <v>-68.777096999999898</v>
      </c>
      <c r="Q6745" s="1" t="s">
        <v>7481</v>
      </c>
      <c r="R6745" s="1" t="s">
        <v>22</v>
      </c>
    </row>
    <row r="6746" spans="1:18" x14ac:dyDescent="0.3">
      <c r="A6746" s="1" t="s">
        <v>5978</v>
      </c>
      <c r="B6746" s="1" t="s">
        <v>8398</v>
      </c>
      <c r="C6746" s="1" t="s">
        <v>7478</v>
      </c>
      <c r="D6746" s="1">
        <v>224.25</v>
      </c>
      <c r="E6746" s="1" t="s">
        <v>7483</v>
      </c>
      <c r="F6746" s="1">
        <v>3</v>
      </c>
      <c r="G6746" s="1" t="str">
        <f t="shared" si="253"/>
        <v>3/65</v>
      </c>
      <c r="H6746" s="1">
        <v>3450</v>
      </c>
      <c r="I6746" s="1">
        <v>117</v>
      </c>
      <c r="J6746" s="1">
        <v>116.5</v>
      </c>
      <c r="K6746" s="1" t="s">
        <v>25</v>
      </c>
      <c r="L6746" s="1" t="s">
        <v>7480</v>
      </c>
      <c r="M6746" s="1">
        <v>2018</v>
      </c>
      <c r="N6746" s="1">
        <v>48.182963999999998</v>
      </c>
      <c r="O6746" s="1">
        <v>-68.783963</v>
      </c>
      <c r="Q6746" s="1" t="s">
        <v>7481</v>
      </c>
      <c r="R6746" s="1" t="s">
        <v>22</v>
      </c>
    </row>
    <row r="6747" spans="1:18" x14ac:dyDescent="0.3">
      <c r="A6747" s="1" t="s">
        <v>5978</v>
      </c>
      <c r="B6747" s="1" t="s">
        <v>8398</v>
      </c>
      <c r="C6747" s="1" t="s">
        <v>7478</v>
      </c>
      <c r="D6747" s="1">
        <v>224.25</v>
      </c>
      <c r="E6747" s="1" t="s">
        <v>7484</v>
      </c>
      <c r="F6747" s="1">
        <v>4</v>
      </c>
      <c r="G6747" s="1" t="str">
        <f t="shared" si="253"/>
        <v>4/65</v>
      </c>
      <c r="H6747" s="1">
        <v>3450</v>
      </c>
      <c r="I6747" s="1">
        <v>117</v>
      </c>
      <c r="J6747" s="1">
        <v>116.5</v>
      </c>
      <c r="K6747" s="1" t="s">
        <v>25</v>
      </c>
      <c r="L6747" s="1" t="s">
        <v>7480</v>
      </c>
      <c r="M6747" s="1">
        <v>2018</v>
      </c>
      <c r="N6747" s="1">
        <v>48.177402000000001</v>
      </c>
      <c r="O6747" s="1">
        <v>-68.790974999999904</v>
      </c>
      <c r="Q6747" s="1" t="s">
        <v>7481</v>
      </c>
      <c r="R6747" s="1" t="s">
        <v>22</v>
      </c>
    </row>
    <row r="6748" spans="1:18" x14ac:dyDescent="0.3">
      <c r="A6748" s="1" t="s">
        <v>5978</v>
      </c>
      <c r="B6748" s="1" t="s">
        <v>8398</v>
      </c>
      <c r="C6748" s="1" t="s">
        <v>7478</v>
      </c>
      <c r="D6748" s="1">
        <v>224.25</v>
      </c>
      <c r="E6748" s="1" t="s">
        <v>7485</v>
      </c>
      <c r="F6748" s="1">
        <v>5</v>
      </c>
      <c r="G6748" s="1" t="str">
        <f t="shared" si="253"/>
        <v>5/65</v>
      </c>
      <c r="H6748" s="1">
        <v>3450</v>
      </c>
      <c r="I6748" s="1">
        <v>117</v>
      </c>
      <c r="J6748" s="1">
        <v>116.5</v>
      </c>
      <c r="K6748" s="1" t="s">
        <v>25</v>
      </c>
      <c r="L6748" s="1" t="s">
        <v>7480</v>
      </c>
      <c r="M6748" s="1">
        <v>2018</v>
      </c>
      <c r="N6748" s="1">
        <v>48.1733049999999</v>
      </c>
      <c r="O6748" s="1">
        <v>-68.796350000000004</v>
      </c>
      <c r="Q6748" s="1" t="s">
        <v>7481</v>
      </c>
      <c r="R6748" s="1" t="s">
        <v>22</v>
      </c>
    </row>
    <row r="6749" spans="1:18" x14ac:dyDescent="0.3">
      <c r="A6749" s="1" t="s">
        <v>5978</v>
      </c>
      <c r="B6749" s="1" t="s">
        <v>8398</v>
      </c>
      <c r="C6749" s="1" t="s">
        <v>7478</v>
      </c>
      <c r="D6749" s="1">
        <v>224.25</v>
      </c>
      <c r="E6749" s="1" t="s">
        <v>7486</v>
      </c>
      <c r="F6749" s="1">
        <v>6</v>
      </c>
      <c r="G6749" s="1" t="str">
        <f t="shared" si="253"/>
        <v>6/65</v>
      </c>
      <c r="H6749" s="1">
        <v>3450</v>
      </c>
      <c r="I6749" s="1">
        <v>117</v>
      </c>
      <c r="J6749" s="1">
        <v>116.5</v>
      </c>
      <c r="K6749" s="1" t="s">
        <v>25</v>
      </c>
      <c r="L6749" s="1" t="s">
        <v>7480</v>
      </c>
      <c r="M6749" s="1">
        <v>2018</v>
      </c>
      <c r="N6749" s="1">
        <v>48.169659000000003</v>
      </c>
      <c r="O6749" s="1">
        <v>-68.802164999999903</v>
      </c>
      <c r="Q6749" s="1" t="s">
        <v>7481</v>
      </c>
      <c r="R6749" s="1" t="s">
        <v>22</v>
      </c>
    </row>
    <row r="6750" spans="1:18" x14ac:dyDescent="0.3">
      <c r="A6750" s="1" t="s">
        <v>5978</v>
      </c>
      <c r="B6750" s="1" t="s">
        <v>8398</v>
      </c>
      <c r="C6750" s="1" t="s">
        <v>7478</v>
      </c>
      <c r="D6750" s="1">
        <v>224.25</v>
      </c>
      <c r="E6750" s="1" t="s">
        <v>7487</v>
      </c>
      <c r="F6750" s="1">
        <v>7</v>
      </c>
      <c r="G6750" s="1" t="str">
        <f t="shared" si="253"/>
        <v>7/65</v>
      </c>
      <c r="H6750" s="1">
        <v>3450</v>
      </c>
      <c r="I6750" s="1">
        <v>117</v>
      </c>
      <c r="J6750" s="1">
        <v>116.5</v>
      </c>
      <c r="K6750" s="1" t="s">
        <v>25</v>
      </c>
      <c r="L6750" s="1" t="s">
        <v>7480</v>
      </c>
      <c r="M6750" s="1">
        <v>2018</v>
      </c>
      <c r="N6750" s="1">
        <v>48.163192000000002</v>
      </c>
      <c r="O6750" s="1">
        <v>-68.809782999999896</v>
      </c>
      <c r="Q6750" s="1" t="s">
        <v>7481</v>
      </c>
      <c r="R6750" s="1" t="s">
        <v>22</v>
      </c>
    </row>
    <row r="6751" spans="1:18" x14ac:dyDescent="0.3">
      <c r="A6751" s="1" t="s">
        <v>5978</v>
      </c>
      <c r="B6751" s="1" t="s">
        <v>8398</v>
      </c>
      <c r="C6751" s="1" t="s">
        <v>7478</v>
      </c>
      <c r="D6751" s="1">
        <v>224.25</v>
      </c>
      <c r="E6751" s="1" t="s">
        <v>7488</v>
      </c>
      <c r="F6751" s="1">
        <v>8</v>
      </c>
      <c r="G6751" s="1" t="str">
        <f t="shared" si="253"/>
        <v>8/65</v>
      </c>
      <c r="H6751" s="1">
        <v>3450</v>
      </c>
      <c r="I6751" s="1">
        <v>117</v>
      </c>
      <c r="J6751" s="1">
        <v>116.5</v>
      </c>
      <c r="K6751" s="1" t="s">
        <v>25</v>
      </c>
      <c r="L6751" s="1" t="s">
        <v>7480</v>
      </c>
      <c r="M6751" s="1">
        <v>2018</v>
      </c>
      <c r="N6751" s="1">
        <v>48.152742000000003</v>
      </c>
      <c r="O6751" s="1">
        <v>-68.828205999999994</v>
      </c>
      <c r="Q6751" s="1" t="s">
        <v>7481</v>
      </c>
      <c r="R6751" s="1" t="s">
        <v>22</v>
      </c>
    </row>
    <row r="6752" spans="1:18" x14ac:dyDescent="0.3">
      <c r="A6752" s="1" t="s">
        <v>5978</v>
      </c>
      <c r="B6752" s="1" t="s">
        <v>8398</v>
      </c>
      <c r="C6752" s="1" t="s">
        <v>7478</v>
      </c>
      <c r="D6752" s="1">
        <v>224.25</v>
      </c>
      <c r="E6752" s="1" t="s">
        <v>7489</v>
      </c>
      <c r="F6752" s="1">
        <v>9</v>
      </c>
      <c r="G6752" s="1" t="str">
        <f t="shared" si="253"/>
        <v>9/65</v>
      </c>
      <c r="H6752" s="1">
        <v>3450</v>
      </c>
      <c r="I6752" s="1">
        <v>117</v>
      </c>
      <c r="J6752" s="1">
        <v>116.5</v>
      </c>
      <c r="K6752" s="1" t="s">
        <v>25</v>
      </c>
      <c r="L6752" s="1" t="s">
        <v>7480</v>
      </c>
      <c r="M6752" s="1">
        <v>2018</v>
      </c>
      <c r="N6752" s="1">
        <v>48.148806999999898</v>
      </c>
      <c r="O6752" s="1">
        <v>-68.834664999999902</v>
      </c>
      <c r="Q6752" s="1" t="s">
        <v>7481</v>
      </c>
      <c r="R6752" s="1" t="s">
        <v>22</v>
      </c>
    </row>
    <row r="6753" spans="1:18" x14ac:dyDescent="0.3">
      <c r="A6753" s="1" t="s">
        <v>5978</v>
      </c>
      <c r="B6753" s="1" t="s">
        <v>8398</v>
      </c>
      <c r="C6753" s="1" t="s">
        <v>7478</v>
      </c>
      <c r="D6753" s="1">
        <v>224.25</v>
      </c>
      <c r="E6753" s="1" t="s">
        <v>7490</v>
      </c>
      <c r="F6753" s="1">
        <v>10</v>
      </c>
      <c r="G6753" s="1" t="str">
        <f t="shared" si="253"/>
        <v>10/65</v>
      </c>
      <c r="H6753" s="1">
        <v>3450</v>
      </c>
      <c r="I6753" s="1">
        <v>117</v>
      </c>
      <c r="J6753" s="1">
        <v>116.5</v>
      </c>
      <c r="K6753" s="1" t="s">
        <v>25</v>
      </c>
      <c r="L6753" s="1" t="s">
        <v>7480</v>
      </c>
      <c r="M6753" s="1">
        <v>2018</v>
      </c>
      <c r="N6753" s="1">
        <v>48.157722999999898</v>
      </c>
      <c r="O6753" s="1">
        <v>-68.796245999999996</v>
      </c>
      <c r="Q6753" s="1" t="s">
        <v>7481</v>
      </c>
      <c r="R6753" s="1" t="s">
        <v>22</v>
      </c>
    </row>
    <row r="6754" spans="1:18" x14ac:dyDescent="0.3">
      <c r="A6754" s="1" t="s">
        <v>5978</v>
      </c>
      <c r="B6754" s="1" t="s">
        <v>8398</v>
      </c>
      <c r="C6754" s="1" t="s">
        <v>7478</v>
      </c>
      <c r="D6754" s="1">
        <v>224.25</v>
      </c>
      <c r="E6754" s="1" t="s">
        <v>7491</v>
      </c>
      <c r="F6754" s="1">
        <v>11</v>
      </c>
      <c r="G6754" s="1" t="str">
        <f t="shared" si="253"/>
        <v>11/65</v>
      </c>
      <c r="H6754" s="1">
        <v>3450</v>
      </c>
      <c r="I6754" s="1">
        <v>117</v>
      </c>
      <c r="J6754" s="1">
        <v>116.5</v>
      </c>
      <c r="K6754" s="1" t="s">
        <v>25</v>
      </c>
      <c r="L6754" s="1" t="s">
        <v>7480</v>
      </c>
      <c r="M6754" s="1">
        <v>2018</v>
      </c>
      <c r="N6754" s="1">
        <v>48.154290999999901</v>
      </c>
      <c r="O6754" s="1">
        <v>-68.803413000000006</v>
      </c>
      <c r="Q6754" s="1" t="s">
        <v>7481</v>
      </c>
      <c r="R6754" s="1" t="s">
        <v>22</v>
      </c>
    </row>
    <row r="6755" spans="1:18" x14ac:dyDescent="0.3">
      <c r="A6755" s="1" t="s">
        <v>5978</v>
      </c>
      <c r="B6755" s="1" t="s">
        <v>8398</v>
      </c>
      <c r="C6755" s="1" t="s">
        <v>7478</v>
      </c>
      <c r="D6755" s="1">
        <v>224.25</v>
      </c>
      <c r="E6755" s="1" t="s">
        <v>7492</v>
      </c>
      <c r="F6755" s="1">
        <v>12</v>
      </c>
      <c r="G6755" s="1" t="str">
        <f t="shared" si="253"/>
        <v>12/65</v>
      </c>
      <c r="H6755" s="1">
        <v>3450</v>
      </c>
      <c r="I6755" s="1">
        <v>117</v>
      </c>
      <c r="J6755" s="1">
        <v>116.5</v>
      </c>
      <c r="K6755" s="1" t="s">
        <v>25</v>
      </c>
      <c r="L6755" s="1" t="s">
        <v>7480</v>
      </c>
      <c r="M6755" s="1">
        <v>2018</v>
      </c>
      <c r="N6755" s="1">
        <v>48.151131999999897</v>
      </c>
      <c r="O6755" s="1">
        <v>-68.806931999999904</v>
      </c>
      <c r="Q6755" s="1" t="s">
        <v>7481</v>
      </c>
      <c r="R6755" s="1" t="s">
        <v>22</v>
      </c>
    </row>
    <row r="6756" spans="1:18" x14ac:dyDescent="0.3">
      <c r="A6756" s="1" t="s">
        <v>5978</v>
      </c>
      <c r="B6756" s="1" t="s">
        <v>8398</v>
      </c>
      <c r="C6756" s="1" t="s">
        <v>7478</v>
      </c>
      <c r="D6756" s="1">
        <v>224.25</v>
      </c>
      <c r="E6756" s="1" t="s">
        <v>7493</v>
      </c>
      <c r="F6756" s="1">
        <v>13</v>
      </c>
      <c r="G6756" s="1" t="str">
        <f t="shared" si="253"/>
        <v>13/65</v>
      </c>
      <c r="H6756" s="1">
        <v>3450</v>
      </c>
      <c r="I6756" s="1">
        <v>117</v>
      </c>
      <c r="J6756" s="1">
        <v>116.5</v>
      </c>
      <c r="K6756" s="1" t="s">
        <v>25</v>
      </c>
      <c r="L6756" s="1" t="s">
        <v>7480</v>
      </c>
      <c r="M6756" s="1">
        <v>2018</v>
      </c>
      <c r="N6756" s="1">
        <v>48.151591999999901</v>
      </c>
      <c r="O6756" s="1">
        <v>-68.784272999999899</v>
      </c>
      <c r="Q6756" s="1" t="s">
        <v>7481</v>
      </c>
      <c r="R6756" s="1" t="s">
        <v>22</v>
      </c>
    </row>
    <row r="6757" spans="1:18" x14ac:dyDescent="0.3">
      <c r="A6757" s="1" t="s">
        <v>5978</v>
      </c>
      <c r="B6757" s="1" t="s">
        <v>8398</v>
      </c>
      <c r="C6757" s="1" t="s">
        <v>7478</v>
      </c>
      <c r="D6757" s="1">
        <v>224.25</v>
      </c>
      <c r="E6757" s="1" t="s">
        <v>7494</v>
      </c>
      <c r="F6757" s="1">
        <v>14</v>
      </c>
      <c r="G6757" s="1" t="str">
        <f t="shared" si="253"/>
        <v>14/65</v>
      </c>
      <c r="H6757" s="1">
        <v>3450</v>
      </c>
      <c r="I6757" s="1">
        <v>117</v>
      </c>
      <c r="J6757" s="1">
        <v>116.5</v>
      </c>
      <c r="K6757" s="1" t="s">
        <v>25</v>
      </c>
      <c r="L6757" s="1" t="s">
        <v>7480</v>
      </c>
      <c r="M6757" s="1">
        <v>2018</v>
      </c>
      <c r="N6757" s="1">
        <v>48.1468389999999</v>
      </c>
      <c r="O6757" s="1">
        <v>-68.792855999999901</v>
      </c>
      <c r="Q6757" s="1" t="s">
        <v>7481</v>
      </c>
      <c r="R6757" s="1" t="s">
        <v>22</v>
      </c>
    </row>
    <row r="6758" spans="1:18" x14ac:dyDescent="0.3">
      <c r="A6758" s="1" t="s">
        <v>5978</v>
      </c>
      <c r="B6758" s="1" t="s">
        <v>8398</v>
      </c>
      <c r="C6758" s="1" t="s">
        <v>7478</v>
      </c>
      <c r="D6758" s="1">
        <v>224.25</v>
      </c>
      <c r="E6758" s="1" t="s">
        <v>7495</v>
      </c>
      <c r="F6758" s="1">
        <v>15</v>
      </c>
      <c r="G6758" s="1" t="str">
        <f t="shared" si="253"/>
        <v>15/65</v>
      </c>
      <c r="H6758" s="1">
        <v>3450</v>
      </c>
      <c r="I6758" s="1">
        <v>117</v>
      </c>
      <c r="J6758" s="1">
        <v>116.5</v>
      </c>
      <c r="K6758" s="1" t="s">
        <v>25</v>
      </c>
      <c r="L6758" s="1" t="s">
        <v>7480</v>
      </c>
      <c r="M6758" s="1">
        <v>2018</v>
      </c>
      <c r="N6758" s="1">
        <v>48.138136000000003</v>
      </c>
      <c r="O6758" s="1">
        <v>-68.801281999999901</v>
      </c>
      <c r="Q6758" s="1" t="s">
        <v>7481</v>
      </c>
      <c r="R6758" s="1" t="s">
        <v>22</v>
      </c>
    </row>
    <row r="6759" spans="1:18" x14ac:dyDescent="0.3">
      <c r="A6759" s="1" t="s">
        <v>5978</v>
      </c>
      <c r="B6759" s="1" t="s">
        <v>8398</v>
      </c>
      <c r="C6759" s="1" t="s">
        <v>7478</v>
      </c>
      <c r="D6759" s="1">
        <v>224.25</v>
      </c>
      <c r="E6759" s="1" t="s">
        <v>7496</v>
      </c>
      <c r="F6759" s="1">
        <v>16</v>
      </c>
      <c r="G6759" s="1" t="str">
        <f t="shared" si="253"/>
        <v>16/65</v>
      </c>
      <c r="H6759" s="1">
        <v>3450</v>
      </c>
      <c r="I6759" s="1">
        <v>117</v>
      </c>
      <c r="J6759" s="1">
        <v>116.5</v>
      </c>
      <c r="K6759" s="1" t="s">
        <v>25</v>
      </c>
      <c r="L6759" s="1" t="s">
        <v>7480</v>
      </c>
      <c r="M6759" s="1">
        <v>2018</v>
      </c>
      <c r="N6759" s="1">
        <v>48.131681999999998</v>
      </c>
      <c r="O6759" s="1">
        <v>-68.792019999999894</v>
      </c>
      <c r="Q6759" s="1" t="s">
        <v>7481</v>
      </c>
      <c r="R6759" s="1" t="s">
        <v>22</v>
      </c>
    </row>
    <row r="6760" spans="1:18" x14ac:dyDescent="0.3">
      <c r="A6760" s="1" t="s">
        <v>5978</v>
      </c>
      <c r="B6760" s="1" t="s">
        <v>8398</v>
      </c>
      <c r="C6760" s="1" t="s">
        <v>7478</v>
      </c>
      <c r="D6760" s="1">
        <v>224.25</v>
      </c>
      <c r="E6760" s="1" t="s">
        <v>7497</v>
      </c>
      <c r="F6760" s="1">
        <v>17</v>
      </c>
      <c r="G6760" s="1" t="str">
        <f t="shared" si="253"/>
        <v>17/65</v>
      </c>
      <c r="H6760" s="1">
        <v>3450</v>
      </c>
      <c r="I6760" s="1">
        <v>117</v>
      </c>
      <c r="J6760" s="1">
        <v>116.5</v>
      </c>
      <c r="K6760" s="1" t="s">
        <v>25</v>
      </c>
      <c r="L6760" s="1" t="s">
        <v>7480</v>
      </c>
      <c r="M6760" s="1">
        <v>2018</v>
      </c>
      <c r="N6760" s="1">
        <v>48.126496000000003</v>
      </c>
      <c r="O6760" s="1">
        <v>-68.802791999999897</v>
      </c>
      <c r="Q6760" s="1" t="s">
        <v>7481</v>
      </c>
      <c r="R6760" s="1" t="s">
        <v>22</v>
      </c>
    </row>
    <row r="6761" spans="1:18" x14ac:dyDescent="0.3">
      <c r="A6761" s="1" t="s">
        <v>5978</v>
      </c>
      <c r="B6761" s="1" t="s">
        <v>8398</v>
      </c>
      <c r="C6761" s="1" t="s">
        <v>7478</v>
      </c>
      <c r="D6761" s="1">
        <v>224.25</v>
      </c>
      <c r="E6761" s="1" t="s">
        <v>7498</v>
      </c>
      <c r="F6761" s="1">
        <v>18</v>
      </c>
      <c r="G6761" s="1" t="str">
        <f t="shared" si="253"/>
        <v>18/65</v>
      </c>
      <c r="H6761" s="1">
        <v>3450</v>
      </c>
      <c r="I6761" s="1">
        <v>117</v>
      </c>
      <c r="J6761" s="1">
        <v>116.5</v>
      </c>
      <c r="K6761" s="1" t="s">
        <v>25</v>
      </c>
      <c r="L6761" s="1" t="s">
        <v>7480</v>
      </c>
      <c r="M6761" s="1">
        <v>2018</v>
      </c>
      <c r="N6761" s="1">
        <v>48.121856000000001</v>
      </c>
      <c r="O6761" s="1">
        <v>-68.808907999999903</v>
      </c>
      <c r="Q6761" s="1" t="s">
        <v>7481</v>
      </c>
      <c r="R6761" s="1" t="s">
        <v>22</v>
      </c>
    </row>
    <row r="6762" spans="1:18" x14ac:dyDescent="0.3">
      <c r="A6762" s="1" t="s">
        <v>5978</v>
      </c>
      <c r="B6762" s="1" t="s">
        <v>8398</v>
      </c>
      <c r="C6762" s="1" t="s">
        <v>7478</v>
      </c>
      <c r="D6762" s="1">
        <v>224.25</v>
      </c>
      <c r="E6762" s="1" t="s">
        <v>7499</v>
      </c>
      <c r="F6762" s="1">
        <v>19</v>
      </c>
      <c r="G6762" s="1" t="str">
        <f t="shared" si="253"/>
        <v>19/65</v>
      </c>
      <c r="H6762" s="1">
        <v>3450</v>
      </c>
      <c r="I6762" s="1">
        <v>117</v>
      </c>
      <c r="J6762" s="1">
        <v>116.5</v>
      </c>
      <c r="K6762" s="1" t="s">
        <v>25</v>
      </c>
      <c r="L6762" s="1" t="s">
        <v>7480</v>
      </c>
      <c r="M6762" s="1">
        <v>2018</v>
      </c>
      <c r="N6762" s="1">
        <v>48.164599000000003</v>
      </c>
      <c r="O6762" s="1">
        <v>-68.848668999999902</v>
      </c>
      <c r="Q6762" s="1" t="s">
        <v>7481</v>
      </c>
      <c r="R6762" s="1" t="s">
        <v>22</v>
      </c>
    </row>
    <row r="6763" spans="1:18" x14ac:dyDescent="0.3">
      <c r="A6763" s="1" t="s">
        <v>5978</v>
      </c>
      <c r="B6763" s="1" t="s">
        <v>8398</v>
      </c>
      <c r="C6763" s="1" t="s">
        <v>7478</v>
      </c>
      <c r="D6763" s="1">
        <v>224.25</v>
      </c>
      <c r="E6763" s="1" t="s">
        <v>7500</v>
      </c>
      <c r="F6763" s="1">
        <v>20</v>
      </c>
      <c r="G6763" s="1" t="str">
        <f t="shared" si="253"/>
        <v>20/65</v>
      </c>
      <c r="H6763" s="1">
        <v>3450</v>
      </c>
      <c r="I6763" s="1">
        <v>117</v>
      </c>
      <c r="J6763" s="1">
        <v>116.5</v>
      </c>
      <c r="K6763" s="1" t="s">
        <v>25</v>
      </c>
      <c r="L6763" s="1" t="s">
        <v>7480</v>
      </c>
      <c r="M6763" s="1">
        <v>2018</v>
      </c>
      <c r="N6763" s="1">
        <v>48.161296999999898</v>
      </c>
      <c r="O6763" s="1">
        <v>-68.852959999999896</v>
      </c>
      <c r="Q6763" s="1" t="s">
        <v>7481</v>
      </c>
      <c r="R6763" s="1" t="s">
        <v>22</v>
      </c>
    </row>
    <row r="6764" spans="1:18" x14ac:dyDescent="0.3">
      <c r="A6764" s="1" t="s">
        <v>5978</v>
      </c>
      <c r="B6764" s="1" t="s">
        <v>8398</v>
      </c>
      <c r="C6764" s="1" t="s">
        <v>7478</v>
      </c>
      <c r="D6764" s="1">
        <v>224.25</v>
      </c>
      <c r="E6764" s="1" t="s">
        <v>7501</v>
      </c>
      <c r="F6764" s="1">
        <v>21</v>
      </c>
      <c r="G6764" s="1" t="str">
        <f t="shared" si="253"/>
        <v>21/65</v>
      </c>
      <c r="H6764" s="1">
        <v>3450</v>
      </c>
      <c r="I6764" s="1">
        <v>117</v>
      </c>
      <c r="J6764" s="1">
        <v>116.5</v>
      </c>
      <c r="K6764" s="1" t="s">
        <v>25</v>
      </c>
      <c r="L6764" s="1" t="s">
        <v>7480</v>
      </c>
      <c r="M6764" s="1">
        <v>2018</v>
      </c>
      <c r="N6764" s="1">
        <v>48.150607999999998</v>
      </c>
      <c r="O6764" s="1">
        <v>-68.856296999999898</v>
      </c>
      <c r="Q6764" s="1" t="s">
        <v>7481</v>
      </c>
      <c r="R6764" s="1" t="s">
        <v>22</v>
      </c>
    </row>
    <row r="6765" spans="1:18" x14ac:dyDescent="0.3">
      <c r="A6765" s="1" t="s">
        <v>5978</v>
      </c>
      <c r="B6765" s="1" t="s">
        <v>8398</v>
      </c>
      <c r="C6765" s="1" t="s">
        <v>7478</v>
      </c>
      <c r="D6765" s="1">
        <v>224.25</v>
      </c>
      <c r="E6765" s="1" t="s">
        <v>7502</v>
      </c>
      <c r="F6765" s="1">
        <v>22</v>
      </c>
      <c r="G6765" s="1" t="str">
        <f t="shared" si="253"/>
        <v>22/65</v>
      </c>
      <c r="H6765" s="1">
        <v>3450</v>
      </c>
      <c r="I6765" s="1">
        <v>117</v>
      </c>
      <c r="J6765" s="1">
        <v>116.5</v>
      </c>
      <c r="K6765" s="1" t="s">
        <v>25</v>
      </c>
      <c r="L6765" s="1" t="s">
        <v>7480</v>
      </c>
      <c r="M6765" s="1">
        <v>2018</v>
      </c>
      <c r="N6765" s="1">
        <v>48.143450000000001</v>
      </c>
      <c r="O6765" s="1">
        <v>-68.863123999999999</v>
      </c>
      <c r="Q6765" s="1" t="s">
        <v>7481</v>
      </c>
      <c r="R6765" s="1" t="s">
        <v>22</v>
      </c>
    </row>
    <row r="6766" spans="1:18" x14ac:dyDescent="0.3">
      <c r="A6766" s="1" t="s">
        <v>5978</v>
      </c>
      <c r="B6766" s="1" t="s">
        <v>8398</v>
      </c>
      <c r="C6766" s="1" t="s">
        <v>7478</v>
      </c>
      <c r="D6766" s="1">
        <v>224.25</v>
      </c>
      <c r="E6766" s="1" t="s">
        <v>7503</v>
      </c>
      <c r="F6766" s="1">
        <v>23</v>
      </c>
      <c r="G6766" s="1" t="str">
        <f t="shared" si="253"/>
        <v>23/65</v>
      </c>
      <c r="H6766" s="1">
        <v>3450</v>
      </c>
      <c r="I6766" s="1">
        <v>117</v>
      </c>
      <c r="J6766" s="1">
        <v>116.5</v>
      </c>
      <c r="K6766" s="1" t="s">
        <v>25</v>
      </c>
      <c r="L6766" s="1" t="s">
        <v>7480</v>
      </c>
      <c r="M6766" s="1">
        <v>2018</v>
      </c>
      <c r="N6766" s="1">
        <v>48.139062000000003</v>
      </c>
      <c r="O6766" s="1">
        <v>-68.857608999999897</v>
      </c>
      <c r="Q6766" s="1" t="s">
        <v>7481</v>
      </c>
      <c r="R6766" s="1" t="s">
        <v>22</v>
      </c>
    </row>
    <row r="6767" spans="1:18" x14ac:dyDescent="0.3">
      <c r="A6767" s="1" t="s">
        <v>5978</v>
      </c>
      <c r="B6767" s="1" t="s">
        <v>8398</v>
      </c>
      <c r="C6767" s="1" t="s">
        <v>7478</v>
      </c>
      <c r="D6767" s="1">
        <v>224.25</v>
      </c>
      <c r="E6767" s="1" t="s">
        <v>7504</v>
      </c>
      <c r="F6767" s="1">
        <v>24</v>
      </c>
      <c r="G6767" s="1" t="str">
        <f t="shared" si="253"/>
        <v>24/65</v>
      </c>
      <c r="H6767" s="1">
        <v>3450</v>
      </c>
      <c r="I6767" s="1">
        <v>117</v>
      </c>
      <c r="J6767" s="1">
        <v>116.5</v>
      </c>
      <c r="K6767" s="1" t="s">
        <v>25</v>
      </c>
      <c r="L6767" s="1" t="s">
        <v>7480</v>
      </c>
      <c r="M6767" s="1">
        <v>2018</v>
      </c>
      <c r="N6767" s="1">
        <v>48.138903999999897</v>
      </c>
      <c r="O6767" s="1">
        <v>-68.869860999999901</v>
      </c>
      <c r="Q6767" s="1" t="s">
        <v>7481</v>
      </c>
      <c r="R6767" s="1" t="s">
        <v>22</v>
      </c>
    </row>
    <row r="6768" spans="1:18" x14ac:dyDescent="0.3">
      <c r="A6768" s="1" t="s">
        <v>5978</v>
      </c>
      <c r="B6768" s="1" t="s">
        <v>8398</v>
      </c>
      <c r="C6768" s="1" t="s">
        <v>7478</v>
      </c>
      <c r="D6768" s="1">
        <v>224.25</v>
      </c>
      <c r="E6768" s="1" t="s">
        <v>7505</v>
      </c>
      <c r="F6768" s="1">
        <v>25</v>
      </c>
      <c r="G6768" s="1" t="str">
        <f t="shared" si="253"/>
        <v>25/65</v>
      </c>
      <c r="H6768" s="1">
        <v>3450</v>
      </c>
      <c r="I6768" s="1">
        <v>117</v>
      </c>
      <c r="J6768" s="1">
        <v>116.5</v>
      </c>
      <c r="K6768" s="1" t="s">
        <v>25</v>
      </c>
      <c r="L6768" s="1" t="s">
        <v>7480</v>
      </c>
      <c r="M6768" s="1">
        <v>2018</v>
      </c>
      <c r="N6768" s="1">
        <v>48.13438</v>
      </c>
      <c r="O6768" s="1">
        <v>-68.865075999999902</v>
      </c>
      <c r="Q6768" s="1" t="s">
        <v>7481</v>
      </c>
      <c r="R6768" s="1" t="s">
        <v>22</v>
      </c>
    </row>
    <row r="6769" spans="1:18" x14ac:dyDescent="0.3">
      <c r="A6769" s="1" t="s">
        <v>5978</v>
      </c>
      <c r="B6769" s="1" t="s">
        <v>8398</v>
      </c>
      <c r="C6769" s="1" t="s">
        <v>7478</v>
      </c>
      <c r="D6769" s="1">
        <v>224.25</v>
      </c>
      <c r="E6769" s="1" t="s">
        <v>7506</v>
      </c>
      <c r="F6769" s="1">
        <v>26</v>
      </c>
      <c r="G6769" s="1" t="str">
        <f t="shared" si="253"/>
        <v>26/65</v>
      </c>
      <c r="H6769" s="1">
        <v>3450</v>
      </c>
      <c r="I6769" s="1">
        <v>117</v>
      </c>
      <c r="J6769" s="1">
        <v>116.5</v>
      </c>
      <c r="K6769" s="1" t="s">
        <v>25</v>
      </c>
      <c r="L6769" s="1" t="s">
        <v>7480</v>
      </c>
      <c r="M6769" s="1">
        <v>2018</v>
      </c>
      <c r="N6769" s="1">
        <v>48.131233999999999</v>
      </c>
      <c r="O6769" s="1">
        <v>-68.870869999999897</v>
      </c>
      <c r="Q6769" s="1" t="s">
        <v>7481</v>
      </c>
      <c r="R6769" s="1" t="s">
        <v>22</v>
      </c>
    </row>
    <row r="6770" spans="1:18" x14ac:dyDescent="0.3">
      <c r="A6770" s="1" t="s">
        <v>5978</v>
      </c>
      <c r="B6770" s="1" t="s">
        <v>8398</v>
      </c>
      <c r="C6770" s="1" t="s">
        <v>7478</v>
      </c>
      <c r="D6770" s="1">
        <v>224.25</v>
      </c>
      <c r="E6770" s="1" t="s">
        <v>7507</v>
      </c>
      <c r="F6770" s="1">
        <v>27</v>
      </c>
      <c r="G6770" s="1" t="str">
        <f t="shared" si="253"/>
        <v>27/65</v>
      </c>
      <c r="H6770" s="1">
        <v>3450</v>
      </c>
      <c r="I6770" s="1">
        <v>117</v>
      </c>
      <c r="J6770" s="1">
        <v>116.5</v>
      </c>
      <c r="K6770" s="1" t="s">
        <v>25</v>
      </c>
      <c r="L6770" s="1" t="s">
        <v>7480</v>
      </c>
      <c r="M6770" s="1">
        <v>2018</v>
      </c>
      <c r="N6770" s="1">
        <v>48.144216999999998</v>
      </c>
      <c r="O6770" s="1">
        <v>-68.881812999999894</v>
      </c>
      <c r="Q6770" s="1" t="s">
        <v>7481</v>
      </c>
      <c r="R6770" s="1" t="s">
        <v>22</v>
      </c>
    </row>
    <row r="6771" spans="1:18" x14ac:dyDescent="0.3">
      <c r="A6771" s="1" t="s">
        <v>5978</v>
      </c>
      <c r="B6771" s="1" t="s">
        <v>8398</v>
      </c>
      <c r="C6771" s="1" t="s">
        <v>7478</v>
      </c>
      <c r="D6771" s="1">
        <v>224.25</v>
      </c>
      <c r="E6771" s="1" t="s">
        <v>7508</v>
      </c>
      <c r="F6771" s="1">
        <v>28</v>
      </c>
      <c r="G6771" s="1" t="str">
        <f t="shared" si="253"/>
        <v>28/65</v>
      </c>
      <c r="H6771" s="1">
        <v>3450</v>
      </c>
      <c r="I6771" s="1">
        <v>117</v>
      </c>
      <c r="J6771" s="1">
        <v>116.5</v>
      </c>
      <c r="K6771" s="1" t="s">
        <v>25</v>
      </c>
      <c r="L6771" s="1" t="s">
        <v>7480</v>
      </c>
      <c r="M6771" s="1">
        <v>2018</v>
      </c>
      <c r="N6771" s="1">
        <v>48.141531999999998</v>
      </c>
      <c r="O6771" s="1">
        <v>-68.886276999999893</v>
      </c>
      <c r="Q6771" s="1" t="s">
        <v>7481</v>
      </c>
      <c r="R6771" s="1" t="s">
        <v>22</v>
      </c>
    </row>
    <row r="6772" spans="1:18" x14ac:dyDescent="0.3">
      <c r="A6772" s="1" t="s">
        <v>5978</v>
      </c>
      <c r="B6772" s="1" t="s">
        <v>8398</v>
      </c>
      <c r="C6772" s="1" t="s">
        <v>7478</v>
      </c>
      <c r="D6772" s="1">
        <v>224.25</v>
      </c>
      <c r="E6772" s="1" t="s">
        <v>7509</v>
      </c>
      <c r="F6772" s="1">
        <v>29</v>
      </c>
      <c r="G6772" s="1" t="str">
        <f t="shared" si="253"/>
        <v>29/65</v>
      </c>
      <c r="H6772" s="1">
        <v>3450</v>
      </c>
      <c r="I6772" s="1">
        <v>117</v>
      </c>
      <c r="J6772" s="1">
        <v>116.5</v>
      </c>
      <c r="K6772" s="1" t="s">
        <v>25</v>
      </c>
      <c r="L6772" s="1" t="s">
        <v>7480</v>
      </c>
      <c r="M6772" s="1">
        <v>2018</v>
      </c>
      <c r="N6772" s="1">
        <v>48.136620000000001</v>
      </c>
      <c r="O6772" s="1">
        <v>-68.894322999999901</v>
      </c>
      <c r="Q6772" s="1" t="s">
        <v>7481</v>
      </c>
      <c r="R6772" s="1" t="s">
        <v>22</v>
      </c>
    </row>
    <row r="6773" spans="1:18" x14ac:dyDescent="0.3">
      <c r="A6773" s="1" t="s">
        <v>5978</v>
      </c>
      <c r="B6773" s="1" t="s">
        <v>8398</v>
      </c>
      <c r="C6773" s="1" t="s">
        <v>7478</v>
      </c>
      <c r="D6773" s="1">
        <v>224.25</v>
      </c>
      <c r="E6773" s="1" t="s">
        <v>7510</v>
      </c>
      <c r="F6773" s="1">
        <v>30</v>
      </c>
      <c r="G6773" s="1" t="str">
        <f t="shared" si="253"/>
        <v>30/65</v>
      </c>
      <c r="H6773" s="1">
        <v>3450</v>
      </c>
      <c r="I6773" s="1">
        <v>117</v>
      </c>
      <c r="J6773" s="1">
        <v>116.5</v>
      </c>
      <c r="K6773" s="1" t="s">
        <v>25</v>
      </c>
      <c r="L6773" s="1" t="s">
        <v>7480</v>
      </c>
      <c r="M6773" s="1">
        <v>2018</v>
      </c>
      <c r="N6773" s="1">
        <v>48.159810999999898</v>
      </c>
      <c r="O6773" s="1">
        <v>-68.894345000000001</v>
      </c>
      <c r="Q6773" s="1" t="s">
        <v>7481</v>
      </c>
      <c r="R6773" s="1" t="s">
        <v>22</v>
      </c>
    </row>
    <row r="6774" spans="1:18" x14ac:dyDescent="0.3">
      <c r="A6774" s="1" t="s">
        <v>5978</v>
      </c>
      <c r="B6774" s="1" t="s">
        <v>8398</v>
      </c>
      <c r="C6774" s="1" t="s">
        <v>7478</v>
      </c>
      <c r="D6774" s="1">
        <v>224.25</v>
      </c>
      <c r="E6774" s="1" t="s">
        <v>7511</v>
      </c>
      <c r="F6774" s="1">
        <v>31</v>
      </c>
      <c r="G6774" s="1" t="str">
        <f t="shared" si="253"/>
        <v>31/65</v>
      </c>
      <c r="H6774" s="1">
        <v>3450</v>
      </c>
      <c r="I6774" s="1">
        <v>117</v>
      </c>
      <c r="J6774" s="1">
        <v>116.5</v>
      </c>
      <c r="K6774" s="1" t="s">
        <v>25</v>
      </c>
      <c r="L6774" s="1" t="s">
        <v>7480</v>
      </c>
      <c r="M6774" s="1">
        <v>2018</v>
      </c>
      <c r="N6774" s="1">
        <v>48.157499000000001</v>
      </c>
      <c r="O6774" s="1">
        <v>-68.903142000000003</v>
      </c>
      <c r="Q6774" s="1" t="s">
        <v>7481</v>
      </c>
      <c r="R6774" s="1" t="s">
        <v>22</v>
      </c>
    </row>
    <row r="6775" spans="1:18" x14ac:dyDescent="0.3">
      <c r="A6775" s="1" t="s">
        <v>5978</v>
      </c>
      <c r="B6775" s="1" t="s">
        <v>8398</v>
      </c>
      <c r="C6775" s="1" t="s">
        <v>7478</v>
      </c>
      <c r="D6775" s="1">
        <v>224.25</v>
      </c>
      <c r="E6775" s="1" t="s">
        <v>7512</v>
      </c>
      <c r="F6775" s="1">
        <v>32</v>
      </c>
      <c r="G6775" s="1" t="str">
        <f t="shared" si="253"/>
        <v>32/65</v>
      </c>
      <c r="H6775" s="1">
        <v>3450</v>
      </c>
      <c r="I6775" s="1">
        <v>117</v>
      </c>
      <c r="J6775" s="1">
        <v>116.5</v>
      </c>
      <c r="K6775" s="1" t="s">
        <v>25</v>
      </c>
      <c r="L6775" s="1" t="s">
        <v>7480</v>
      </c>
      <c r="M6775" s="1">
        <v>2018</v>
      </c>
      <c r="N6775" s="1">
        <v>48.148676000000002</v>
      </c>
      <c r="O6775" s="1">
        <v>-68.909755999999902</v>
      </c>
      <c r="Q6775" s="1" t="s">
        <v>7481</v>
      </c>
      <c r="R6775" s="1" t="s">
        <v>22</v>
      </c>
    </row>
    <row r="6776" spans="1:18" x14ac:dyDescent="0.3">
      <c r="A6776" s="1" t="s">
        <v>5978</v>
      </c>
      <c r="B6776" s="1" t="s">
        <v>8398</v>
      </c>
      <c r="C6776" s="1" t="s">
        <v>7478</v>
      </c>
      <c r="D6776" s="1">
        <v>224.25</v>
      </c>
      <c r="E6776" s="1" t="s">
        <v>7513</v>
      </c>
      <c r="F6776" s="1">
        <v>33</v>
      </c>
      <c r="G6776" s="1" t="str">
        <f t="shared" ref="G6776:G6807" si="254">F6776&amp;"/"&amp;65</f>
        <v>33/65</v>
      </c>
      <c r="H6776" s="1">
        <v>3450</v>
      </c>
      <c r="I6776" s="1">
        <v>117</v>
      </c>
      <c r="J6776" s="1">
        <v>116.5</v>
      </c>
      <c r="K6776" s="1" t="s">
        <v>25</v>
      </c>
      <c r="L6776" s="1" t="s">
        <v>7480</v>
      </c>
      <c r="M6776" s="1">
        <v>2018</v>
      </c>
      <c r="N6776" s="1">
        <v>48.145186000000002</v>
      </c>
      <c r="O6776" s="1">
        <v>-68.914261999999894</v>
      </c>
      <c r="Q6776" s="1" t="s">
        <v>7481</v>
      </c>
      <c r="R6776" s="1" t="s">
        <v>22</v>
      </c>
    </row>
    <row r="6777" spans="1:18" x14ac:dyDescent="0.3">
      <c r="A6777" s="1" t="s">
        <v>5978</v>
      </c>
      <c r="B6777" s="1" t="s">
        <v>8398</v>
      </c>
      <c r="C6777" s="1" t="s">
        <v>7478</v>
      </c>
      <c r="D6777" s="1">
        <v>224.25</v>
      </c>
      <c r="E6777" s="1" t="s">
        <v>7514</v>
      </c>
      <c r="F6777" s="1">
        <v>34</v>
      </c>
      <c r="G6777" s="1" t="str">
        <f t="shared" si="254"/>
        <v>34/65</v>
      </c>
      <c r="H6777" s="1">
        <v>3450</v>
      </c>
      <c r="I6777" s="1">
        <v>117</v>
      </c>
      <c r="J6777" s="1">
        <v>116.5</v>
      </c>
      <c r="K6777" s="1" t="s">
        <v>25</v>
      </c>
      <c r="L6777" s="1" t="s">
        <v>7480</v>
      </c>
      <c r="M6777" s="1">
        <v>2018</v>
      </c>
      <c r="N6777" s="1">
        <v>48.153112999999998</v>
      </c>
      <c r="O6777" s="1">
        <v>-68.921536000000003</v>
      </c>
      <c r="Q6777" s="1" t="s">
        <v>7481</v>
      </c>
      <c r="R6777" s="1" t="s">
        <v>22</v>
      </c>
    </row>
    <row r="6778" spans="1:18" x14ac:dyDescent="0.3">
      <c r="A6778" s="1" t="s">
        <v>5978</v>
      </c>
      <c r="B6778" s="1" t="s">
        <v>8398</v>
      </c>
      <c r="C6778" s="1" t="s">
        <v>7478</v>
      </c>
      <c r="D6778" s="1">
        <v>224.25</v>
      </c>
      <c r="E6778" s="1" t="s">
        <v>7515</v>
      </c>
      <c r="F6778" s="1">
        <v>35</v>
      </c>
      <c r="G6778" s="1" t="str">
        <f t="shared" si="254"/>
        <v>35/65</v>
      </c>
      <c r="H6778" s="1">
        <v>3450</v>
      </c>
      <c r="I6778" s="1">
        <v>117</v>
      </c>
      <c r="J6778" s="1">
        <v>116.5</v>
      </c>
      <c r="K6778" s="1" t="s">
        <v>25</v>
      </c>
      <c r="L6778" s="1" t="s">
        <v>7480</v>
      </c>
      <c r="M6778" s="1">
        <v>2018</v>
      </c>
      <c r="N6778" s="1">
        <v>48.149206999999997</v>
      </c>
      <c r="O6778" s="1">
        <v>-68.925999999999902</v>
      </c>
      <c r="Q6778" s="1" t="s">
        <v>7481</v>
      </c>
      <c r="R6778" s="1" t="s">
        <v>22</v>
      </c>
    </row>
    <row r="6779" spans="1:18" x14ac:dyDescent="0.3">
      <c r="A6779" s="1" t="s">
        <v>5978</v>
      </c>
      <c r="B6779" s="1" t="s">
        <v>8398</v>
      </c>
      <c r="C6779" s="1" t="s">
        <v>7478</v>
      </c>
      <c r="D6779" s="1">
        <v>224.25</v>
      </c>
      <c r="E6779" s="1" t="s">
        <v>7516</v>
      </c>
      <c r="F6779" s="1">
        <v>36</v>
      </c>
      <c r="G6779" s="1" t="str">
        <f t="shared" si="254"/>
        <v>36/65</v>
      </c>
      <c r="H6779" s="1">
        <v>3450</v>
      </c>
      <c r="I6779" s="1">
        <v>117</v>
      </c>
      <c r="J6779" s="1">
        <v>116.5</v>
      </c>
      <c r="K6779" s="1" t="s">
        <v>25</v>
      </c>
      <c r="L6779" s="1" t="s">
        <v>7480</v>
      </c>
      <c r="M6779" s="1">
        <v>2018</v>
      </c>
      <c r="N6779" s="1">
        <v>48.145502</v>
      </c>
      <c r="O6779" s="1">
        <v>-68.932196999999903</v>
      </c>
      <c r="Q6779" s="1" t="s">
        <v>7481</v>
      </c>
      <c r="R6779" s="1" t="s">
        <v>22</v>
      </c>
    </row>
    <row r="6780" spans="1:18" x14ac:dyDescent="0.3">
      <c r="A6780" s="1" t="s">
        <v>5978</v>
      </c>
      <c r="B6780" s="1" t="s">
        <v>8398</v>
      </c>
      <c r="C6780" s="1" t="s">
        <v>7478</v>
      </c>
      <c r="D6780" s="1">
        <v>224.25</v>
      </c>
      <c r="E6780" s="1" t="s">
        <v>7517</v>
      </c>
      <c r="F6780" s="1">
        <v>37</v>
      </c>
      <c r="G6780" s="1" t="str">
        <f t="shared" si="254"/>
        <v>37/65</v>
      </c>
      <c r="H6780" s="1">
        <v>3450</v>
      </c>
      <c r="I6780" s="1">
        <v>117</v>
      </c>
      <c r="J6780" s="1">
        <v>116.5</v>
      </c>
      <c r="K6780" s="1" t="s">
        <v>25</v>
      </c>
      <c r="L6780" s="1" t="s">
        <v>7480</v>
      </c>
      <c r="M6780" s="1">
        <v>2018</v>
      </c>
      <c r="N6780" s="1">
        <v>48.139470999999901</v>
      </c>
      <c r="O6780" s="1">
        <v>-68.931535999999895</v>
      </c>
      <c r="Q6780" s="1" t="s">
        <v>7481</v>
      </c>
      <c r="R6780" s="1" t="s">
        <v>22</v>
      </c>
    </row>
    <row r="6781" spans="1:18" x14ac:dyDescent="0.3">
      <c r="A6781" s="1" t="s">
        <v>5978</v>
      </c>
      <c r="B6781" s="1" t="s">
        <v>8398</v>
      </c>
      <c r="C6781" s="1" t="s">
        <v>7478</v>
      </c>
      <c r="D6781" s="1">
        <v>224.25</v>
      </c>
      <c r="E6781" s="1" t="s">
        <v>7518</v>
      </c>
      <c r="F6781" s="1">
        <v>38</v>
      </c>
      <c r="G6781" s="1" t="str">
        <f t="shared" si="254"/>
        <v>38/65</v>
      </c>
      <c r="H6781" s="1">
        <v>3450</v>
      </c>
      <c r="I6781" s="1">
        <v>117</v>
      </c>
      <c r="J6781" s="1">
        <v>116.5</v>
      </c>
      <c r="K6781" s="1" t="s">
        <v>25</v>
      </c>
      <c r="L6781" s="1" t="s">
        <v>7480</v>
      </c>
      <c r="M6781" s="1">
        <v>2018</v>
      </c>
      <c r="N6781" s="1">
        <v>48.135111000000002</v>
      </c>
      <c r="O6781" s="1">
        <v>-68.946928</v>
      </c>
      <c r="Q6781" s="1" t="s">
        <v>7481</v>
      </c>
      <c r="R6781" s="1" t="s">
        <v>22</v>
      </c>
    </row>
    <row r="6782" spans="1:18" x14ac:dyDescent="0.3">
      <c r="A6782" s="1" t="s">
        <v>5978</v>
      </c>
      <c r="B6782" s="1" t="s">
        <v>8398</v>
      </c>
      <c r="C6782" s="1" t="s">
        <v>7478</v>
      </c>
      <c r="D6782" s="1">
        <v>224.25</v>
      </c>
      <c r="E6782" s="1" t="s">
        <v>7519</v>
      </c>
      <c r="F6782" s="1">
        <v>39</v>
      </c>
      <c r="G6782" s="1" t="str">
        <f t="shared" si="254"/>
        <v>39/65</v>
      </c>
      <c r="H6782" s="1">
        <v>3450</v>
      </c>
      <c r="I6782" s="1">
        <v>117</v>
      </c>
      <c r="J6782" s="1">
        <v>116.5</v>
      </c>
      <c r="K6782" s="1" t="s">
        <v>25</v>
      </c>
      <c r="L6782" s="1" t="s">
        <v>7480</v>
      </c>
      <c r="M6782" s="1">
        <v>2018</v>
      </c>
      <c r="N6782" s="1">
        <v>48.142147999999999</v>
      </c>
      <c r="O6782" s="1">
        <v>-68.950382999999903</v>
      </c>
      <c r="Q6782" s="1" t="s">
        <v>7481</v>
      </c>
      <c r="R6782" s="1" t="s">
        <v>22</v>
      </c>
    </row>
    <row r="6783" spans="1:18" x14ac:dyDescent="0.3">
      <c r="A6783" s="1" t="s">
        <v>5978</v>
      </c>
      <c r="B6783" s="1" t="s">
        <v>8398</v>
      </c>
      <c r="C6783" s="1" t="s">
        <v>7478</v>
      </c>
      <c r="D6783" s="1">
        <v>224.25</v>
      </c>
      <c r="E6783" s="1" t="s">
        <v>7520</v>
      </c>
      <c r="F6783" s="1">
        <v>40</v>
      </c>
      <c r="G6783" s="1" t="str">
        <f t="shared" si="254"/>
        <v>40/65</v>
      </c>
      <c r="H6783" s="1">
        <v>3450</v>
      </c>
      <c r="I6783" s="1">
        <v>117</v>
      </c>
      <c r="J6783" s="1">
        <v>116.5</v>
      </c>
      <c r="K6783" s="1" t="s">
        <v>25</v>
      </c>
      <c r="L6783" s="1" t="s">
        <v>7480</v>
      </c>
      <c r="M6783" s="1">
        <v>2018</v>
      </c>
      <c r="N6783" s="1">
        <v>48.141343999999897</v>
      </c>
      <c r="O6783" s="1">
        <v>-68.959802999999894</v>
      </c>
      <c r="Q6783" s="1" t="s">
        <v>7481</v>
      </c>
      <c r="R6783" s="1" t="s">
        <v>22</v>
      </c>
    </row>
    <row r="6784" spans="1:18" x14ac:dyDescent="0.3">
      <c r="A6784" s="1" t="s">
        <v>5978</v>
      </c>
      <c r="B6784" s="1" t="s">
        <v>8398</v>
      </c>
      <c r="C6784" s="1" t="s">
        <v>7478</v>
      </c>
      <c r="D6784" s="1">
        <v>224.25</v>
      </c>
      <c r="E6784" s="1" t="s">
        <v>7521</v>
      </c>
      <c r="F6784" s="1">
        <v>41</v>
      </c>
      <c r="G6784" s="1" t="str">
        <f t="shared" si="254"/>
        <v>41/65</v>
      </c>
      <c r="H6784" s="1">
        <v>3450</v>
      </c>
      <c r="I6784" s="1">
        <v>117</v>
      </c>
      <c r="J6784" s="1">
        <v>116.5</v>
      </c>
      <c r="K6784" s="1" t="s">
        <v>25</v>
      </c>
      <c r="L6784" s="1" t="s">
        <v>7480</v>
      </c>
      <c r="M6784" s="1">
        <v>2018</v>
      </c>
      <c r="N6784" s="1">
        <v>48.129600000000003</v>
      </c>
      <c r="O6784" s="1">
        <v>-68.9338639999999</v>
      </c>
      <c r="Q6784" s="1" t="s">
        <v>7481</v>
      </c>
      <c r="R6784" s="1" t="s">
        <v>22</v>
      </c>
    </row>
    <row r="6785" spans="1:18" x14ac:dyDescent="0.3">
      <c r="A6785" s="1" t="s">
        <v>5978</v>
      </c>
      <c r="B6785" s="1" t="s">
        <v>8398</v>
      </c>
      <c r="C6785" s="1" t="s">
        <v>7478</v>
      </c>
      <c r="D6785" s="1">
        <v>224.25</v>
      </c>
      <c r="E6785" s="1" t="s">
        <v>7522</v>
      </c>
      <c r="F6785" s="1">
        <v>42</v>
      </c>
      <c r="G6785" s="1" t="str">
        <f t="shared" si="254"/>
        <v>42/65</v>
      </c>
      <c r="H6785" s="1">
        <v>3450</v>
      </c>
      <c r="I6785" s="1">
        <v>117</v>
      </c>
      <c r="J6785" s="1">
        <v>116.5</v>
      </c>
      <c r="K6785" s="1" t="s">
        <v>25</v>
      </c>
      <c r="L6785" s="1" t="s">
        <v>7480</v>
      </c>
      <c r="M6785" s="1">
        <v>2018</v>
      </c>
      <c r="N6785" s="1">
        <v>48.12585</v>
      </c>
      <c r="O6785" s="1">
        <v>-68.941223999999906</v>
      </c>
      <c r="Q6785" s="1" t="s">
        <v>7481</v>
      </c>
      <c r="R6785" s="1" t="s">
        <v>22</v>
      </c>
    </row>
    <row r="6786" spans="1:18" x14ac:dyDescent="0.3">
      <c r="A6786" s="1" t="s">
        <v>5978</v>
      </c>
      <c r="B6786" s="1" t="s">
        <v>8398</v>
      </c>
      <c r="C6786" s="1" t="s">
        <v>7478</v>
      </c>
      <c r="D6786" s="1">
        <v>224.25</v>
      </c>
      <c r="E6786" s="1" t="s">
        <v>7523</v>
      </c>
      <c r="F6786" s="1">
        <v>43</v>
      </c>
      <c r="G6786" s="1" t="str">
        <f t="shared" si="254"/>
        <v>43/65</v>
      </c>
      <c r="H6786" s="1">
        <v>3450</v>
      </c>
      <c r="I6786" s="1">
        <v>117</v>
      </c>
      <c r="J6786" s="1">
        <v>116.5</v>
      </c>
      <c r="K6786" s="1" t="s">
        <v>25</v>
      </c>
      <c r="L6786" s="1" t="s">
        <v>7480</v>
      </c>
      <c r="M6786" s="1">
        <v>2018</v>
      </c>
      <c r="N6786" s="1">
        <v>48.121611999999999</v>
      </c>
      <c r="O6786" s="1">
        <v>-68.943413000000007</v>
      </c>
      <c r="Q6786" s="1" t="s">
        <v>7481</v>
      </c>
      <c r="R6786" s="1" t="s">
        <v>22</v>
      </c>
    </row>
    <row r="6787" spans="1:18" x14ac:dyDescent="0.3">
      <c r="A6787" s="1" t="s">
        <v>5978</v>
      </c>
      <c r="B6787" s="1" t="s">
        <v>8398</v>
      </c>
      <c r="C6787" s="1" t="s">
        <v>7478</v>
      </c>
      <c r="D6787" s="1">
        <v>224.25</v>
      </c>
      <c r="E6787" s="1" t="s">
        <v>7524</v>
      </c>
      <c r="F6787" s="1">
        <v>44</v>
      </c>
      <c r="G6787" s="1" t="str">
        <f t="shared" si="254"/>
        <v>44/65</v>
      </c>
      <c r="H6787" s="1">
        <v>3450</v>
      </c>
      <c r="I6787" s="1">
        <v>117</v>
      </c>
      <c r="J6787" s="1">
        <v>116.5</v>
      </c>
      <c r="K6787" s="1" t="s">
        <v>25</v>
      </c>
      <c r="L6787" s="1" t="s">
        <v>7480</v>
      </c>
      <c r="M6787" s="1">
        <v>2018</v>
      </c>
      <c r="N6787" s="1">
        <v>48.116008000000001</v>
      </c>
      <c r="O6787" s="1">
        <v>-68.951556999999895</v>
      </c>
      <c r="Q6787" s="1" t="s">
        <v>7481</v>
      </c>
      <c r="R6787" s="1" t="s">
        <v>22</v>
      </c>
    </row>
    <row r="6788" spans="1:18" x14ac:dyDescent="0.3">
      <c r="A6788" s="1" t="s">
        <v>5978</v>
      </c>
      <c r="B6788" s="1" t="s">
        <v>8398</v>
      </c>
      <c r="C6788" s="1" t="s">
        <v>7478</v>
      </c>
      <c r="D6788" s="1">
        <v>224.25</v>
      </c>
      <c r="E6788" s="1" t="s">
        <v>7525</v>
      </c>
      <c r="F6788" s="1">
        <v>45</v>
      </c>
      <c r="G6788" s="1" t="str">
        <f t="shared" si="254"/>
        <v>45/65</v>
      </c>
      <c r="H6788" s="1">
        <v>3450</v>
      </c>
      <c r="I6788" s="1">
        <v>117</v>
      </c>
      <c r="J6788" s="1">
        <v>116.5</v>
      </c>
      <c r="K6788" s="1" t="s">
        <v>25</v>
      </c>
      <c r="L6788" s="1" t="s">
        <v>7480</v>
      </c>
      <c r="M6788" s="1">
        <v>2018</v>
      </c>
      <c r="N6788" s="1">
        <v>48.111811999999901</v>
      </c>
      <c r="O6788" s="1">
        <v>-68.960718999999898</v>
      </c>
      <c r="Q6788" s="1" t="s">
        <v>7481</v>
      </c>
      <c r="R6788" s="1" t="s">
        <v>22</v>
      </c>
    </row>
    <row r="6789" spans="1:18" x14ac:dyDescent="0.3">
      <c r="A6789" s="1" t="s">
        <v>5978</v>
      </c>
      <c r="B6789" s="1" t="s">
        <v>8398</v>
      </c>
      <c r="C6789" s="1" t="s">
        <v>7478</v>
      </c>
      <c r="D6789" s="1">
        <v>224.25</v>
      </c>
      <c r="E6789" s="1" t="s">
        <v>7526</v>
      </c>
      <c r="F6789" s="1">
        <v>46</v>
      </c>
      <c r="G6789" s="1" t="str">
        <f t="shared" si="254"/>
        <v>46/65</v>
      </c>
      <c r="H6789" s="1">
        <v>3450</v>
      </c>
      <c r="I6789" s="1">
        <v>117</v>
      </c>
      <c r="J6789" s="1">
        <v>116.5</v>
      </c>
      <c r="K6789" s="1" t="s">
        <v>25</v>
      </c>
      <c r="L6789" s="1" t="s">
        <v>7480</v>
      </c>
      <c r="M6789" s="1">
        <v>2018</v>
      </c>
      <c r="N6789" s="1">
        <v>48.112392</v>
      </c>
      <c r="O6789" s="1">
        <v>-68.974750999999998</v>
      </c>
      <c r="Q6789" s="1" t="s">
        <v>7481</v>
      </c>
      <c r="R6789" s="1" t="s">
        <v>22</v>
      </c>
    </row>
    <row r="6790" spans="1:18" x14ac:dyDescent="0.3">
      <c r="A6790" s="1" t="s">
        <v>5978</v>
      </c>
      <c r="B6790" s="1" t="s">
        <v>8398</v>
      </c>
      <c r="C6790" s="1" t="s">
        <v>7478</v>
      </c>
      <c r="D6790" s="1">
        <v>224.25</v>
      </c>
      <c r="E6790" s="1" t="s">
        <v>7527</v>
      </c>
      <c r="F6790" s="1">
        <v>47</v>
      </c>
      <c r="G6790" s="1" t="str">
        <f t="shared" si="254"/>
        <v>47/65</v>
      </c>
      <c r="H6790" s="1">
        <v>3450</v>
      </c>
      <c r="I6790" s="1">
        <v>117</v>
      </c>
      <c r="J6790" s="1">
        <v>116.5</v>
      </c>
      <c r="K6790" s="1" t="s">
        <v>25</v>
      </c>
      <c r="L6790" s="1" t="s">
        <v>7480</v>
      </c>
      <c r="M6790" s="1">
        <v>2018</v>
      </c>
      <c r="N6790" s="1">
        <v>48.121113000000001</v>
      </c>
      <c r="O6790" s="1">
        <v>-68.969537000000003</v>
      </c>
      <c r="Q6790" s="1" t="s">
        <v>7481</v>
      </c>
      <c r="R6790" s="1" t="s">
        <v>22</v>
      </c>
    </row>
    <row r="6791" spans="1:18" x14ac:dyDescent="0.3">
      <c r="A6791" s="1" t="s">
        <v>5978</v>
      </c>
      <c r="B6791" s="1" t="s">
        <v>8398</v>
      </c>
      <c r="C6791" s="1" t="s">
        <v>7478</v>
      </c>
      <c r="D6791" s="1">
        <v>224.25</v>
      </c>
      <c r="E6791" s="1" t="s">
        <v>7528</v>
      </c>
      <c r="F6791" s="1">
        <v>48</v>
      </c>
      <c r="G6791" s="1" t="str">
        <f t="shared" si="254"/>
        <v>48/65</v>
      </c>
      <c r="H6791" s="1">
        <v>3450</v>
      </c>
      <c r="I6791" s="1">
        <v>117</v>
      </c>
      <c r="J6791" s="1">
        <v>116.5</v>
      </c>
      <c r="K6791" s="1" t="s">
        <v>25</v>
      </c>
      <c r="L6791" s="1" t="s">
        <v>7480</v>
      </c>
      <c r="M6791" s="1">
        <v>2018</v>
      </c>
      <c r="N6791" s="1">
        <v>48.125882999999902</v>
      </c>
      <c r="O6791" s="1">
        <v>-68.976789999999895</v>
      </c>
      <c r="Q6791" s="1" t="s">
        <v>7481</v>
      </c>
      <c r="R6791" s="1" t="s">
        <v>22</v>
      </c>
    </row>
    <row r="6792" spans="1:18" x14ac:dyDescent="0.3">
      <c r="A6792" s="1" t="s">
        <v>5978</v>
      </c>
      <c r="B6792" s="1" t="s">
        <v>8398</v>
      </c>
      <c r="C6792" s="1" t="s">
        <v>7478</v>
      </c>
      <c r="D6792" s="1">
        <v>224.25</v>
      </c>
      <c r="E6792" s="1" t="s">
        <v>7529</v>
      </c>
      <c r="F6792" s="1">
        <v>49</v>
      </c>
      <c r="G6792" s="1" t="str">
        <f t="shared" si="254"/>
        <v>49/65</v>
      </c>
      <c r="H6792" s="1">
        <v>3450</v>
      </c>
      <c r="I6792" s="1">
        <v>117</v>
      </c>
      <c r="J6792" s="1">
        <v>116.5</v>
      </c>
      <c r="K6792" s="1" t="s">
        <v>25</v>
      </c>
      <c r="L6792" s="1" t="s">
        <v>7480</v>
      </c>
      <c r="M6792" s="1">
        <v>2018</v>
      </c>
      <c r="N6792" s="1">
        <v>48.105896000000001</v>
      </c>
      <c r="O6792" s="1">
        <v>-68.943875999999904</v>
      </c>
      <c r="Q6792" s="1" t="s">
        <v>7481</v>
      </c>
      <c r="R6792" s="1" t="s">
        <v>22</v>
      </c>
    </row>
    <row r="6793" spans="1:18" x14ac:dyDescent="0.3">
      <c r="A6793" s="1" t="s">
        <v>5978</v>
      </c>
      <c r="B6793" s="1" t="s">
        <v>8398</v>
      </c>
      <c r="C6793" s="1" t="s">
        <v>7478</v>
      </c>
      <c r="D6793" s="1">
        <v>224.25</v>
      </c>
      <c r="E6793" s="1" t="s">
        <v>7530</v>
      </c>
      <c r="F6793" s="1">
        <v>50</v>
      </c>
      <c r="G6793" s="1" t="str">
        <f t="shared" si="254"/>
        <v>50/65</v>
      </c>
      <c r="H6793" s="1">
        <v>3450</v>
      </c>
      <c r="I6793" s="1">
        <v>117</v>
      </c>
      <c r="J6793" s="1">
        <v>116.5</v>
      </c>
      <c r="K6793" s="1" t="s">
        <v>25</v>
      </c>
      <c r="L6793" s="1" t="s">
        <v>7480</v>
      </c>
      <c r="M6793" s="1">
        <v>2018</v>
      </c>
      <c r="N6793" s="1">
        <v>48.100335000000001</v>
      </c>
      <c r="O6793" s="1">
        <v>-68.945528999999993</v>
      </c>
      <c r="Q6793" s="1" t="s">
        <v>7481</v>
      </c>
      <c r="R6793" s="1" t="s">
        <v>22</v>
      </c>
    </row>
    <row r="6794" spans="1:18" x14ac:dyDescent="0.3">
      <c r="A6794" s="1" t="s">
        <v>5978</v>
      </c>
      <c r="B6794" s="1" t="s">
        <v>8398</v>
      </c>
      <c r="C6794" s="1" t="s">
        <v>7478</v>
      </c>
      <c r="D6794" s="1">
        <v>224.25</v>
      </c>
      <c r="E6794" s="1" t="s">
        <v>7531</v>
      </c>
      <c r="F6794" s="1">
        <v>51</v>
      </c>
      <c r="G6794" s="1" t="str">
        <f t="shared" si="254"/>
        <v>51/65</v>
      </c>
      <c r="H6794" s="1">
        <v>3450</v>
      </c>
      <c r="I6794" s="1">
        <v>117</v>
      </c>
      <c r="J6794" s="1">
        <v>116.5</v>
      </c>
      <c r="K6794" s="1" t="s">
        <v>25</v>
      </c>
      <c r="L6794" s="1" t="s">
        <v>7480</v>
      </c>
      <c r="M6794" s="1">
        <v>2018</v>
      </c>
      <c r="N6794" s="1">
        <v>48.114168999999997</v>
      </c>
      <c r="O6794" s="1">
        <v>-68.931527000000003</v>
      </c>
      <c r="Q6794" s="1" t="s">
        <v>7481</v>
      </c>
      <c r="R6794" s="1" t="s">
        <v>22</v>
      </c>
    </row>
    <row r="6795" spans="1:18" x14ac:dyDescent="0.3">
      <c r="A6795" s="1" t="s">
        <v>5978</v>
      </c>
      <c r="B6795" s="1" t="s">
        <v>8398</v>
      </c>
      <c r="C6795" s="1" t="s">
        <v>7478</v>
      </c>
      <c r="D6795" s="1">
        <v>224.25</v>
      </c>
      <c r="E6795" s="1" t="s">
        <v>7532</v>
      </c>
      <c r="F6795" s="1">
        <v>52</v>
      </c>
      <c r="G6795" s="1" t="str">
        <f t="shared" si="254"/>
        <v>52/65</v>
      </c>
      <c r="H6795" s="1">
        <v>3450</v>
      </c>
      <c r="I6795" s="1">
        <v>117</v>
      </c>
      <c r="J6795" s="1">
        <v>116.5</v>
      </c>
      <c r="K6795" s="1" t="s">
        <v>25</v>
      </c>
      <c r="L6795" s="1" t="s">
        <v>7480</v>
      </c>
      <c r="M6795" s="1">
        <v>2018</v>
      </c>
      <c r="N6795" s="1">
        <v>48.110734000000001</v>
      </c>
      <c r="O6795" s="1">
        <v>-68.923393999999902</v>
      </c>
      <c r="Q6795" s="1" t="s">
        <v>7481</v>
      </c>
      <c r="R6795" s="1" t="s">
        <v>22</v>
      </c>
    </row>
    <row r="6796" spans="1:18" x14ac:dyDescent="0.3">
      <c r="A6796" s="1" t="s">
        <v>5978</v>
      </c>
      <c r="B6796" s="1" t="s">
        <v>8398</v>
      </c>
      <c r="C6796" s="1" t="s">
        <v>7478</v>
      </c>
      <c r="D6796" s="1">
        <v>224.25</v>
      </c>
      <c r="E6796" s="1" t="s">
        <v>7533</v>
      </c>
      <c r="F6796" s="1">
        <v>53</v>
      </c>
      <c r="G6796" s="1" t="str">
        <f t="shared" si="254"/>
        <v>53/65</v>
      </c>
      <c r="H6796" s="1">
        <v>3450</v>
      </c>
      <c r="I6796" s="1">
        <v>117</v>
      </c>
      <c r="J6796" s="1">
        <v>116.5</v>
      </c>
      <c r="K6796" s="1" t="s">
        <v>25</v>
      </c>
      <c r="L6796" s="1" t="s">
        <v>7480</v>
      </c>
      <c r="M6796" s="1">
        <v>2018</v>
      </c>
      <c r="N6796" s="1">
        <v>48.106324000000001</v>
      </c>
      <c r="O6796" s="1">
        <v>-68.927107000000007</v>
      </c>
      <c r="Q6796" s="1" t="s">
        <v>7481</v>
      </c>
      <c r="R6796" s="1" t="s">
        <v>22</v>
      </c>
    </row>
    <row r="6797" spans="1:18" x14ac:dyDescent="0.3">
      <c r="A6797" s="1" t="s">
        <v>5978</v>
      </c>
      <c r="B6797" s="1" t="s">
        <v>8398</v>
      </c>
      <c r="C6797" s="1" t="s">
        <v>7478</v>
      </c>
      <c r="D6797" s="1">
        <v>224.25</v>
      </c>
      <c r="E6797" s="1" t="s">
        <v>7534</v>
      </c>
      <c r="F6797" s="1">
        <v>54</v>
      </c>
      <c r="G6797" s="1" t="str">
        <f t="shared" si="254"/>
        <v>54/65</v>
      </c>
      <c r="H6797" s="1">
        <v>3450</v>
      </c>
      <c r="I6797" s="1">
        <v>117</v>
      </c>
      <c r="J6797" s="1">
        <v>116.5</v>
      </c>
      <c r="K6797" s="1" t="s">
        <v>25</v>
      </c>
      <c r="L6797" s="1" t="s">
        <v>7480</v>
      </c>
      <c r="M6797" s="1">
        <v>2018</v>
      </c>
      <c r="N6797" s="1">
        <v>48.107523</v>
      </c>
      <c r="O6797" s="1">
        <v>-68.914957999999899</v>
      </c>
      <c r="Q6797" s="1" t="s">
        <v>7481</v>
      </c>
      <c r="R6797" s="1" t="s">
        <v>22</v>
      </c>
    </row>
    <row r="6798" spans="1:18" x14ac:dyDescent="0.3">
      <c r="A6798" s="1" t="s">
        <v>5978</v>
      </c>
      <c r="B6798" s="1" t="s">
        <v>8398</v>
      </c>
      <c r="C6798" s="1" t="s">
        <v>7478</v>
      </c>
      <c r="D6798" s="1">
        <v>224.25</v>
      </c>
      <c r="E6798" s="1" t="s">
        <v>7535</v>
      </c>
      <c r="F6798" s="1">
        <v>55</v>
      </c>
      <c r="G6798" s="1" t="str">
        <f t="shared" si="254"/>
        <v>55/65</v>
      </c>
      <c r="H6798" s="1">
        <v>3450</v>
      </c>
      <c r="I6798" s="1">
        <v>117</v>
      </c>
      <c r="J6798" s="1">
        <v>116.5</v>
      </c>
      <c r="K6798" s="1" t="s">
        <v>25</v>
      </c>
      <c r="L6798" s="1" t="s">
        <v>7480</v>
      </c>
      <c r="M6798" s="1">
        <v>2018</v>
      </c>
      <c r="N6798" s="1">
        <v>48.112465999999998</v>
      </c>
      <c r="O6798" s="1">
        <v>-68.9058169999999</v>
      </c>
      <c r="Q6798" s="1" t="s">
        <v>7481</v>
      </c>
      <c r="R6798" s="1" t="s">
        <v>22</v>
      </c>
    </row>
    <row r="6799" spans="1:18" x14ac:dyDescent="0.3">
      <c r="A6799" s="1" t="s">
        <v>5978</v>
      </c>
      <c r="B6799" s="1" t="s">
        <v>8398</v>
      </c>
      <c r="C6799" s="1" t="s">
        <v>7478</v>
      </c>
      <c r="D6799" s="1">
        <v>224.25</v>
      </c>
      <c r="E6799" s="1" t="s">
        <v>7536</v>
      </c>
      <c r="F6799" s="1">
        <v>56</v>
      </c>
      <c r="G6799" s="1" t="str">
        <f t="shared" si="254"/>
        <v>56/65</v>
      </c>
      <c r="H6799" s="1">
        <v>3450</v>
      </c>
      <c r="I6799" s="1">
        <v>117</v>
      </c>
      <c r="J6799" s="1">
        <v>116.5</v>
      </c>
      <c r="K6799" s="1" t="s">
        <v>25</v>
      </c>
      <c r="L6799" s="1" t="s">
        <v>7480</v>
      </c>
      <c r="M6799" s="1">
        <v>2018</v>
      </c>
      <c r="N6799" s="1">
        <v>48.114649999999997</v>
      </c>
      <c r="O6799" s="1">
        <v>-68.915108000000004</v>
      </c>
      <c r="Q6799" s="1" t="s">
        <v>7481</v>
      </c>
      <c r="R6799" s="1" t="s">
        <v>22</v>
      </c>
    </row>
    <row r="6800" spans="1:18" x14ac:dyDescent="0.3">
      <c r="A6800" s="1" t="s">
        <v>5978</v>
      </c>
      <c r="B6800" s="1" t="s">
        <v>8398</v>
      </c>
      <c r="C6800" s="1" t="s">
        <v>7478</v>
      </c>
      <c r="D6800" s="1">
        <v>224.25</v>
      </c>
      <c r="E6800" s="1" t="s">
        <v>7537</v>
      </c>
      <c r="F6800" s="1">
        <v>57</v>
      </c>
      <c r="G6800" s="1" t="str">
        <f t="shared" si="254"/>
        <v>57/65</v>
      </c>
      <c r="H6800" s="1">
        <v>3450</v>
      </c>
      <c r="I6800" s="1">
        <v>117</v>
      </c>
      <c r="J6800" s="1">
        <v>116.5</v>
      </c>
      <c r="K6800" s="1" t="s">
        <v>25</v>
      </c>
      <c r="L6800" s="1" t="s">
        <v>7480</v>
      </c>
      <c r="M6800" s="1">
        <v>2018</v>
      </c>
      <c r="N6800" s="1">
        <v>48.116303000000002</v>
      </c>
      <c r="O6800" s="1">
        <v>-68.900345000000002</v>
      </c>
      <c r="Q6800" s="1" t="s">
        <v>7481</v>
      </c>
      <c r="R6800" s="1" t="s">
        <v>22</v>
      </c>
    </row>
    <row r="6801" spans="1:18" x14ac:dyDescent="0.3">
      <c r="A6801" s="1" t="s">
        <v>5978</v>
      </c>
      <c r="B6801" s="1" t="s">
        <v>8398</v>
      </c>
      <c r="C6801" s="1" t="s">
        <v>7478</v>
      </c>
      <c r="D6801" s="1">
        <v>224.25</v>
      </c>
      <c r="E6801" s="1" t="s">
        <v>7538</v>
      </c>
      <c r="F6801" s="1">
        <v>58</v>
      </c>
      <c r="G6801" s="1" t="str">
        <f t="shared" si="254"/>
        <v>58/65</v>
      </c>
      <c r="H6801" s="1">
        <v>3450</v>
      </c>
      <c r="I6801" s="1">
        <v>117</v>
      </c>
      <c r="J6801" s="1">
        <v>116.5</v>
      </c>
      <c r="K6801" s="1" t="s">
        <v>25</v>
      </c>
      <c r="L6801" s="1" t="s">
        <v>7480</v>
      </c>
      <c r="M6801" s="1">
        <v>2018</v>
      </c>
      <c r="N6801" s="1">
        <v>48.118808000000001</v>
      </c>
      <c r="O6801" s="1">
        <v>-68.892634999999899</v>
      </c>
      <c r="Q6801" s="1" t="s">
        <v>7481</v>
      </c>
      <c r="R6801" s="1" t="s">
        <v>22</v>
      </c>
    </row>
    <row r="6802" spans="1:18" x14ac:dyDescent="0.3">
      <c r="A6802" s="1" t="s">
        <v>5978</v>
      </c>
      <c r="B6802" s="1" t="s">
        <v>8398</v>
      </c>
      <c r="C6802" s="1" t="s">
        <v>7478</v>
      </c>
      <c r="D6802" s="1">
        <v>224.25</v>
      </c>
      <c r="E6802" s="1" t="s">
        <v>7539</v>
      </c>
      <c r="F6802" s="1">
        <v>59</v>
      </c>
      <c r="G6802" s="1" t="str">
        <f t="shared" si="254"/>
        <v>59/65</v>
      </c>
      <c r="H6802" s="1">
        <v>3450</v>
      </c>
      <c r="I6802" s="1">
        <v>117</v>
      </c>
      <c r="J6802" s="1">
        <v>116.5</v>
      </c>
      <c r="K6802" s="1" t="s">
        <v>25</v>
      </c>
      <c r="L6802" s="1" t="s">
        <v>7480</v>
      </c>
      <c r="M6802" s="1">
        <v>2018</v>
      </c>
      <c r="N6802" s="1">
        <v>48.086606999999901</v>
      </c>
      <c r="O6802" s="1">
        <v>-68.915854999999993</v>
      </c>
      <c r="Q6802" s="1" t="s">
        <v>7481</v>
      </c>
      <c r="R6802" s="1" t="s">
        <v>22</v>
      </c>
    </row>
    <row r="6803" spans="1:18" x14ac:dyDescent="0.3">
      <c r="A6803" s="1" t="s">
        <v>5978</v>
      </c>
      <c r="B6803" s="1" t="s">
        <v>8398</v>
      </c>
      <c r="C6803" s="1" t="s">
        <v>7478</v>
      </c>
      <c r="D6803" s="1">
        <v>224.25</v>
      </c>
      <c r="E6803" s="1" t="s">
        <v>7540</v>
      </c>
      <c r="F6803" s="1">
        <v>60</v>
      </c>
      <c r="G6803" s="1" t="str">
        <f t="shared" si="254"/>
        <v>60/65</v>
      </c>
      <c r="H6803" s="1">
        <v>3450</v>
      </c>
      <c r="I6803" s="1">
        <v>117</v>
      </c>
      <c r="J6803" s="1">
        <v>116.5</v>
      </c>
      <c r="K6803" s="1" t="s">
        <v>25</v>
      </c>
      <c r="L6803" s="1" t="s">
        <v>7480</v>
      </c>
      <c r="M6803" s="1">
        <v>2018</v>
      </c>
      <c r="N6803" s="1">
        <v>48.078626</v>
      </c>
      <c r="O6803" s="1">
        <v>-68.930313999999996</v>
      </c>
      <c r="Q6803" s="1" t="s">
        <v>7481</v>
      </c>
      <c r="R6803" s="1" t="s">
        <v>22</v>
      </c>
    </row>
    <row r="6804" spans="1:18" x14ac:dyDescent="0.3">
      <c r="A6804" s="1" t="s">
        <v>5978</v>
      </c>
      <c r="B6804" s="1" t="s">
        <v>8398</v>
      </c>
      <c r="C6804" s="1" t="s">
        <v>7478</v>
      </c>
      <c r="D6804" s="1">
        <v>224.25</v>
      </c>
      <c r="E6804" s="1" t="s">
        <v>7541</v>
      </c>
      <c r="F6804" s="1">
        <v>61</v>
      </c>
      <c r="G6804" s="1" t="str">
        <f t="shared" si="254"/>
        <v>61/65</v>
      </c>
      <c r="H6804" s="1">
        <v>3450</v>
      </c>
      <c r="I6804" s="1">
        <v>117</v>
      </c>
      <c r="J6804" s="1">
        <v>116.5</v>
      </c>
      <c r="K6804" s="1" t="s">
        <v>25</v>
      </c>
      <c r="L6804" s="1" t="s">
        <v>7480</v>
      </c>
      <c r="M6804" s="1">
        <v>2018</v>
      </c>
      <c r="N6804" s="1">
        <v>48.093834999999999</v>
      </c>
      <c r="O6804" s="1">
        <v>-68.874002000000004</v>
      </c>
      <c r="Q6804" s="1" t="s">
        <v>7481</v>
      </c>
      <c r="R6804" s="1" t="s">
        <v>22</v>
      </c>
    </row>
    <row r="6805" spans="1:18" x14ac:dyDescent="0.3">
      <c r="A6805" s="1" t="s">
        <v>5978</v>
      </c>
      <c r="B6805" s="1" t="s">
        <v>8398</v>
      </c>
      <c r="C6805" s="1" t="s">
        <v>7478</v>
      </c>
      <c r="D6805" s="1">
        <v>224.25</v>
      </c>
      <c r="E6805" s="1" t="s">
        <v>7542</v>
      </c>
      <c r="F6805" s="1">
        <v>62</v>
      </c>
      <c r="G6805" s="1" t="str">
        <f t="shared" si="254"/>
        <v>62/65</v>
      </c>
      <c r="H6805" s="1">
        <v>3450</v>
      </c>
      <c r="I6805" s="1">
        <v>117</v>
      </c>
      <c r="J6805" s="1">
        <v>116.5</v>
      </c>
      <c r="K6805" s="1" t="s">
        <v>25</v>
      </c>
      <c r="L6805" s="1" t="s">
        <v>7480</v>
      </c>
      <c r="M6805" s="1">
        <v>2018</v>
      </c>
      <c r="N6805" s="1">
        <v>48.090657999999998</v>
      </c>
      <c r="O6805" s="1">
        <v>-68.8814899999999</v>
      </c>
      <c r="Q6805" s="1" t="s">
        <v>7481</v>
      </c>
      <c r="R6805" s="1" t="s">
        <v>22</v>
      </c>
    </row>
    <row r="6806" spans="1:18" x14ac:dyDescent="0.3">
      <c r="A6806" s="1" t="s">
        <v>5978</v>
      </c>
      <c r="B6806" s="1" t="s">
        <v>8398</v>
      </c>
      <c r="C6806" s="1" t="s">
        <v>7478</v>
      </c>
      <c r="D6806" s="1">
        <v>224.25</v>
      </c>
      <c r="E6806" s="1" t="s">
        <v>7543</v>
      </c>
      <c r="F6806" s="1">
        <v>63</v>
      </c>
      <c r="G6806" s="1" t="str">
        <f t="shared" si="254"/>
        <v>63/65</v>
      </c>
      <c r="H6806" s="1">
        <v>3450</v>
      </c>
      <c r="I6806" s="1">
        <v>117</v>
      </c>
      <c r="J6806" s="1">
        <v>116.5</v>
      </c>
      <c r="K6806" s="1" t="s">
        <v>25</v>
      </c>
      <c r="L6806" s="1" t="s">
        <v>7480</v>
      </c>
      <c r="M6806" s="1">
        <v>2018</v>
      </c>
      <c r="N6806" s="1">
        <v>48.083296999999902</v>
      </c>
      <c r="O6806" s="1">
        <v>-68.891188999999997</v>
      </c>
      <c r="Q6806" s="1" t="s">
        <v>7481</v>
      </c>
      <c r="R6806" s="1" t="s">
        <v>22</v>
      </c>
    </row>
    <row r="6807" spans="1:18" x14ac:dyDescent="0.3">
      <c r="A6807" s="1" t="s">
        <v>5978</v>
      </c>
      <c r="B6807" s="1" t="s">
        <v>8398</v>
      </c>
      <c r="C6807" s="1" t="s">
        <v>7478</v>
      </c>
      <c r="D6807" s="1">
        <v>224.25</v>
      </c>
      <c r="E6807" s="1" t="s">
        <v>7544</v>
      </c>
      <c r="F6807" s="1">
        <v>64</v>
      </c>
      <c r="G6807" s="1" t="str">
        <f t="shared" si="254"/>
        <v>64/65</v>
      </c>
      <c r="H6807" s="1">
        <v>3450</v>
      </c>
      <c r="I6807" s="1">
        <v>117</v>
      </c>
      <c r="J6807" s="1">
        <v>116.5</v>
      </c>
      <c r="K6807" s="1" t="s">
        <v>25</v>
      </c>
      <c r="L6807" s="1" t="s">
        <v>7480</v>
      </c>
      <c r="M6807" s="1">
        <v>2018</v>
      </c>
      <c r="N6807" s="1">
        <v>48.080609000000003</v>
      </c>
      <c r="O6807" s="1">
        <v>-68.899214000000001</v>
      </c>
      <c r="Q6807" s="1" t="s">
        <v>7481</v>
      </c>
      <c r="R6807" s="1" t="s">
        <v>22</v>
      </c>
    </row>
    <row r="6808" spans="1:18" x14ac:dyDescent="0.3">
      <c r="A6808" s="1" t="s">
        <v>5978</v>
      </c>
      <c r="B6808" s="1" t="s">
        <v>8398</v>
      </c>
      <c r="C6808" s="1" t="s">
        <v>7478</v>
      </c>
      <c r="D6808" s="1">
        <v>224.25</v>
      </c>
      <c r="E6808" s="1" t="s">
        <v>7545</v>
      </c>
      <c r="F6808" s="1">
        <v>65</v>
      </c>
      <c r="G6808" s="1" t="str">
        <f t="shared" ref="G6808" si="255">F6808&amp;"/"&amp;65</f>
        <v>65/65</v>
      </c>
      <c r="H6808" s="1">
        <v>3450</v>
      </c>
      <c r="I6808" s="1">
        <v>117</v>
      </c>
      <c r="J6808" s="1">
        <v>116.5</v>
      </c>
      <c r="K6808" s="1" t="s">
        <v>25</v>
      </c>
      <c r="L6808" s="1" t="s">
        <v>7480</v>
      </c>
      <c r="M6808" s="1">
        <v>2018</v>
      </c>
      <c r="N6808" s="1">
        <v>48.077430999999997</v>
      </c>
      <c r="O6808" s="1">
        <v>-68.910028999999994</v>
      </c>
      <c r="Q6808" s="1" t="s">
        <v>7481</v>
      </c>
      <c r="R6808" s="1" t="s">
        <v>22</v>
      </c>
    </row>
    <row r="6809" spans="1:18" x14ac:dyDescent="0.3">
      <c r="A6809" s="1" t="s">
        <v>5978</v>
      </c>
      <c r="B6809" s="1" t="s">
        <v>8398</v>
      </c>
      <c r="C6809" s="1" t="s">
        <v>7379</v>
      </c>
      <c r="D6809" s="1">
        <v>24.6</v>
      </c>
      <c r="E6809" s="1" t="s">
        <v>7380</v>
      </c>
      <c r="F6809" s="1">
        <v>1</v>
      </c>
      <c r="G6809" s="1" t="str">
        <f t="shared" ref="G6809:G6820" si="256">F6809&amp;"/"&amp;12</f>
        <v>1/12</v>
      </c>
      <c r="H6809" s="1">
        <v>2050</v>
      </c>
      <c r="I6809" s="1">
        <v>92.5</v>
      </c>
      <c r="J6809" s="1">
        <v>100</v>
      </c>
      <c r="K6809" s="1" t="s">
        <v>2006</v>
      </c>
      <c r="L6809" s="1" t="s">
        <v>4669</v>
      </c>
      <c r="M6809" s="1">
        <v>2016</v>
      </c>
      <c r="N6809" s="1">
        <v>45.956680938607903</v>
      </c>
      <c r="O6809" s="1">
        <v>-72.945188915068698</v>
      </c>
      <c r="Q6809" s="1" t="s">
        <v>7381</v>
      </c>
      <c r="R6809" s="1" t="s">
        <v>22</v>
      </c>
    </row>
    <row r="6810" spans="1:18" x14ac:dyDescent="0.3">
      <c r="A6810" s="1" t="s">
        <v>5978</v>
      </c>
      <c r="B6810" s="1" t="s">
        <v>8398</v>
      </c>
      <c r="C6810" s="1" t="s">
        <v>7379</v>
      </c>
      <c r="D6810" s="1">
        <v>24.6</v>
      </c>
      <c r="E6810" s="1" t="s">
        <v>7382</v>
      </c>
      <c r="F6810" s="1">
        <v>2</v>
      </c>
      <c r="G6810" s="1" t="str">
        <f t="shared" si="256"/>
        <v>2/12</v>
      </c>
      <c r="H6810" s="1">
        <v>2050</v>
      </c>
      <c r="I6810" s="1">
        <v>92.5</v>
      </c>
      <c r="J6810" s="1">
        <v>100</v>
      </c>
      <c r="K6810" s="1" t="s">
        <v>2006</v>
      </c>
      <c r="L6810" s="1" t="s">
        <v>4669</v>
      </c>
      <c r="M6810" s="1">
        <v>2016</v>
      </c>
      <c r="N6810" s="1">
        <v>45.958228393232098</v>
      </c>
      <c r="O6810" s="1">
        <v>-72.930815570113396</v>
      </c>
      <c r="Q6810" s="1" t="s">
        <v>7381</v>
      </c>
      <c r="R6810" s="1" t="s">
        <v>22</v>
      </c>
    </row>
    <row r="6811" spans="1:18" x14ac:dyDescent="0.3">
      <c r="A6811" s="1" t="s">
        <v>5978</v>
      </c>
      <c r="B6811" s="1" t="s">
        <v>8398</v>
      </c>
      <c r="C6811" s="1" t="s">
        <v>7379</v>
      </c>
      <c r="D6811" s="1">
        <v>24.6</v>
      </c>
      <c r="E6811" s="1" t="s">
        <v>7383</v>
      </c>
      <c r="F6811" s="1">
        <v>3</v>
      </c>
      <c r="G6811" s="1" t="str">
        <f t="shared" si="256"/>
        <v>3/12</v>
      </c>
      <c r="H6811" s="1">
        <v>2050</v>
      </c>
      <c r="I6811" s="1">
        <v>92.5</v>
      </c>
      <c r="J6811" s="1">
        <v>100</v>
      </c>
      <c r="K6811" s="1" t="s">
        <v>2006</v>
      </c>
      <c r="L6811" s="1" t="s">
        <v>4669</v>
      </c>
      <c r="M6811" s="1">
        <v>2016</v>
      </c>
      <c r="N6811" s="1">
        <v>45.962360080780101</v>
      </c>
      <c r="O6811" s="1">
        <v>-72.929482411825703</v>
      </c>
      <c r="Q6811" s="1" t="s">
        <v>7381</v>
      </c>
      <c r="R6811" s="1" t="s">
        <v>22</v>
      </c>
    </row>
    <row r="6812" spans="1:18" x14ac:dyDescent="0.3">
      <c r="A6812" s="1" t="s">
        <v>5978</v>
      </c>
      <c r="B6812" s="1" t="s">
        <v>8398</v>
      </c>
      <c r="C6812" s="1" t="s">
        <v>7379</v>
      </c>
      <c r="D6812" s="1">
        <v>24.6</v>
      </c>
      <c r="E6812" s="1" t="s">
        <v>7384</v>
      </c>
      <c r="F6812" s="1">
        <v>4</v>
      </c>
      <c r="G6812" s="1" t="str">
        <f t="shared" si="256"/>
        <v>4/12</v>
      </c>
      <c r="H6812" s="1">
        <v>2050</v>
      </c>
      <c r="I6812" s="1">
        <v>92.5</v>
      </c>
      <c r="J6812" s="1">
        <v>100</v>
      </c>
      <c r="K6812" s="1" t="s">
        <v>2006</v>
      </c>
      <c r="L6812" s="1" t="s">
        <v>4669</v>
      </c>
      <c r="M6812" s="1">
        <v>2016</v>
      </c>
      <c r="N6812" s="1">
        <v>45.9672221588987</v>
      </c>
      <c r="O6812" s="1">
        <v>-72.927705787866103</v>
      </c>
      <c r="Q6812" s="1" t="s">
        <v>7381</v>
      </c>
      <c r="R6812" s="1" t="s">
        <v>22</v>
      </c>
    </row>
    <row r="6813" spans="1:18" x14ac:dyDescent="0.3">
      <c r="A6813" s="1" t="s">
        <v>5978</v>
      </c>
      <c r="B6813" s="1" t="s">
        <v>8398</v>
      </c>
      <c r="C6813" s="1" t="s">
        <v>7379</v>
      </c>
      <c r="D6813" s="1">
        <v>24.6</v>
      </c>
      <c r="E6813" s="1" t="s">
        <v>7385</v>
      </c>
      <c r="F6813" s="1">
        <v>5</v>
      </c>
      <c r="G6813" s="1" t="str">
        <f t="shared" si="256"/>
        <v>5/12</v>
      </c>
      <c r="H6813" s="1">
        <v>2050</v>
      </c>
      <c r="I6813" s="1">
        <v>92.5</v>
      </c>
      <c r="J6813" s="1">
        <v>100</v>
      </c>
      <c r="K6813" s="1" t="s">
        <v>2006</v>
      </c>
      <c r="L6813" s="1" t="s">
        <v>4669</v>
      </c>
      <c r="M6813" s="1">
        <v>2016</v>
      </c>
      <c r="N6813" s="1">
        <v>45.972525692429301</v>
      </c>
      <c r="O6813" s="1">
        <v>-72.928968693445299</v>
      </c>
      <c r="Q6813" s="1" t="s">
        <v>7381</v>
      </c>
      <c r="R6813" s="1" t="s">
        <v>22</v>
      </c>
    </row>
    <row r="6814" spans="1:18" x14ac:dyDescent="0.3">
      <c r="A6814" s="1" t="s">
        <v>5978</v>
      </c>
      <c r="B6814" s="1" t="s">
        <v>8398</v>
      </c>
      <c r="C6814" s="1" t="s">
        <v>7379</v>
      </c>
      <c r="D6814" s="1">
        <v>24.6</v>
      </c>
      <c r="E6814" s="1" t="s">
        <v>7386</v>
      </c>
      <c r="F6814" s="1">
        <v>6</v>
      </c>
      <c r="G6814" s="1" t="str">
        <f t="shared" si="256"/>
        <v>6/12</v>
      </c>
      <c r="H6814" s="1">
        <v>2050</v>
      </c>
      <c r="I6814" s="1">
        <v>92.5</v>
      </c>
      <c r="J6814" s="1">
        <v>100</v>
      </c>
      <c r="K6814" s="1" t="s">
        <v>2006</v>
      </c>
      <c r="L6814" s="1" t="s">
        <v>4669</v>
      </c>
      <c r="M6814" s="1">
        <v>2016</v>
      </c>
      <c r="N6814" s="1">
        <v>45.977879631255</v>
      </c>
      <c r="O6814" s="1">
        <v>-72.926325263065493</v>
      </c>
      <c r="Q6814" s="1" t="s">
        <v>7381</v>
      </c>
      <c r="R6814" s="1" t="s">
        <v>22</v>
      </c>
    </row>
    <row r="6815" spans="1:18" x14ac:dyDescent="0.3">
      <c r="A6815" s="1" t="s">
        <v>5978</v>
      </c>
      <c r="B6815" s="1" t="s">
        <v>8398</v>
      </c>
      <c r="C6815" s="1" t="s">
        <v>7379</v>
      </c>
      <c r="D6815" s="1">
        <v>24.6</v>
      </c>
      <c r="E6815" s="1" t="s">
        <v>7387</v>
      </c>
      <c r="F6815" s="1">
        <v>7</v>
      </c>
      <c r="G6815" s="1" t="str">
        <f t="shared" si="256"/>
        <v>7/12</v>
      </c>
      <c r="H6815" s="1">
        <v>2050</v>
      </c>
      <c r="I6815" s="1">
        <v>92.5</v>
      </c>
      <c r="J6815" s="1">
        <v>100</v>
      </c>
      <c r="K6815" s="1" t="s">
        <v>2006</v>
      </c>
      <c r="L6815" s="1" t="s">
        <v>4669</v>
      </c>
      <c r="M6815" s="1">
        <v>2016</v>
      </c>
      <c r="N6815" s="1">
        <v>45.976625726787901</v>
      </c>
      <c r="O6815" s="1">
        <v>-72.935940573481304</v>
      </c>
      <c r="Q6815" s="1" t="s">
        <v>7381</v>
      </c>
      <c r="R6815" s="1" t="s">
        <v>22</v>
      </c>
    </row>
    <row r="6816" spans="1:18" x14ac:dyDescent="0.3">
      <c r="A6816" s="1" t="s">
        <v>5978</v>
      </c>
      <c r="B6816" s="1" t="s">
        <v>8398</v>
      </c>
      <c r="C6816" s="1" t="s">
        <v>7379</v>
      </c>
      <c r="D6816" s="1">
        <v>24.6</v>
      </c>
      <c r="E6816" s="1" t="s">
        <v>7388</v>
      </c>
      <c r="F6816" s="1">
        <v>8</v>
      </c>
      <c r="G6816" s="1" t="str">
        <f t="shared" si="256"/>
        <v>8/12</v>
      </c>
      <c r="H6816" s="1">
        <v>2050</v>
      </c>
      <c r="I6816" s="1">
        <v>92.5</v>
      </c>
      <c r="J6816" s="1">
        <v>100</v>
      </c>
      <c r="K6816" s="1" t="s">
        <v>2006</v>
      </c>
      <c r="L6816" s="1" t="s">
        <v>4669</v>
      </c>
      <c r="M6816" s="1">
        <v>2016</v>
      </c>
      <c r="N6816" s="1">
        <v>45.9874774515784</v>
      </c>
      <c r="O6816" s="1">
        <v>-72.930168791288096</v>
      </c>
      <c r="Q6816" s="1" t="s">
        <v>7381</v>
      </c>
      <c r="R6816" s="1" t="s">
        <v>22</v>
      </c>
    </row>
    <row r="6817" spans="1:18" x14ac:dyDescent="0.3">
      <c r="A6817" s="1" t="s">
        <v>5978</v>
      </c>
      <c r="B6817" s="1" t="s">
        <v>8398</v>
      </c>
      <c r="C6817" s="1" t="s">
        <v>7379</v>
      </c>
      <c r="D6817" s="1">
        <v>24.6</v>
      </c>
      <c r="E6817" s="1" t="s">
        <v>7389</v>
      </c>
      <c r="F6817" s="1">
        <v>9</v>
      </c>
      <c r="G6817" s="1" t="str">
        <f t="shared" si="256"/>
        <v>9/12</v>
      </c>
      <c r="H6817" s="1">
        <v>2050</v>
      </c>
      <c r="I6817" s="1">
        <v>92.5</v>
      </c>
      <c r="J6817" s="1">
        <v>100</v>
      </c>
      <c r="K6817" s="1" t="s">
        <v>2006</v>
      </c>
      <c r="L6817" s="1" t="s">
        <v>4669</v>
      </c>
      <c r="M6817" s="1">
        <v>2016</v>
      </c>
      <c r="N6817" s="1">
        <v>45.988378407338701</v>
      </c>
      <c r="O6817" s="1">
        <v>-72.923274473755498</v>
      </c>
      <c r="Q6817" s="1" t="s">
        <v>7381</v>
      </c>
      <c r="R6817" s="1" t="s">
        <v>22</v>
      </c>
    </row>
    <row r="6818" spans="1:18" x14ac:dyDescent="0.3">
      <c r="A6818" s="1" t="s">
        <v>5978</v>
      </c>
      <c r="B6818" s="1" t="s">
        <v>8398</v>
      </c>
      <c r="C6818" s="1" t="s">
        <v>7379</v>
      </c>
      <c r="D6818" s="1">
        <v>24.6</v>
      </c>
      <c r="E6818" s="1" t="s">
        <v>7390</v>
      </c>
      <c r="F6818" s="1">
        <v>10</v>
      </c>
      <c r="G6818" s="1" t="str">
        <f t="shared" si="256"/>
        <v>10/12</v>
      </c>
      <c r="H6818" s="1">
        <v>2050</v>
      </c>
      <c r="I6818" s="1">
        <v>92.5</v>
      </c>
      <c r="J6818" s="1">
        <v>100</v>
      </c>
      <c r="K6818" s="1" t="s">
        <v>2006</v>
      </c>
      <c r="L6818" s="1" t="s">
        <v>4669</v>
      </c>
      <c r="M6818" s="1">
        <v>2016</v>
      </c>
      <c r="N6818" s="1">
        <v>45.989097808011898</v>
      </c>
      <c r="O6818" s="1">
        <v>-72.917371262322206</v>
      </c>
      <c r="Q6818" s="1" t="s">
        <v>7381</v>
      </c>
      <c r="R6818" s="1" t="s">
        <v>22</v>
      </c>
    </row>
    <row r="6819" spans="1:18" x14ac:dyDescent="0.3">
      <c r="A6819" s="1" t="s">
        <v>5978</v>
      </c>
      <c r="B6819" s="1" t="s">
        <v>8398</v>
      </c>
      <c r="C6819" s="1" t="s">
        <v>7379</v>
      </c>
      <c r="D6819" s="1">
        <v>24.6</v>
      </c>
      <c r="E6819" s="1" t="s">
        <v>7391</v>
      </c>
      <c r="F6819" s="1">
        <v>11</v>
      </c>
      <c r="G6819" s="1" t="str">
        <f t="shared" si="256"/>
        <v>11/12</v>
      </c>
      <c r="H6819" s="1">
        <v>2050</v>
      </c>
      <c r="I6819" s="1">
        <v>92.5</v>
      </c>
      <c r="J6819" s="1">
        <v>100</v>
      </c>
      <c r="K6819" s="1" t="s">
        <v>2006</v>
      </c>
      <c r="L6819" s="1" t="s">
        <v>4669</v>
      </c>
      <c r="M6819" s="1">
        <v>2016</v>
      </c>
      <c r="N6819" s="1">
        <v>45.9787203407489</v>
      </c>
      <c r="O6819" s="1">
        <v>-72.919652809308801</v>
      </c>
      <c r="Q6819" s="1" t="s">
        <v>7381</v>
      </c>
      <c r="R6819" s="1" t="s">
        <v>22</v>
      </c>
    </row>
    <row r="6820" spans="1:18" x14ac:dyDescent="0.3">
      <c r="A6820" s="1" t="s">
        <v>5978</v>
      </c>
      <c r="B6820" s="1" t="s">
        <v>8398</v>
      </c>
      <c r="C6820" s="1" t="s">
        <v>7379</v>
      </c>
      <c r="D6820" s="1">
        <v>24.6</v>
      </c>
      <c r="E6820" s="1" t="s">
        <v>7392</v>
      </c>
      <c r="F6820" s="1">
        <v>12</v>
      </c>
      <c r="G6820" s="1" t="str">
        <f t="shared" si="256"/>
        <v>12/12</v>
      </c>
      <c r="H6820" s="1">
        <v>2050</v>
      </c>
      <c r="I6820" s="1">
        <v>92.5</v>
      </c>
      <c r="J6820" s="1">
        <v>100</v>
      </c>
      <c r="K6820" s="1" t="s">
        <v>2006</v>
      </c>
      <c r="L6820" s="1" t="s">
        <v>4669</v>
      </c>
      <c r="M6820" s="1">
        <v>2016</v>
      </c>
      <c r="N6820" s="1">
        <v>45.954469000000003</v>
      </c>
      <c r="O6820" s="1">
        <v>-72.938317999999995</v>
      </c>
      <c r="Q6820" s="1" t="s">
        <v>7381</v>
      </c>
      <c r="R6820" s="1" t="s">
        <v>22</v>
      </c>
    </row>
    <row r="6821" spans="1:18" x14ac:dyDescent="0.3">
      <c r="A6821" s="1" t="s">
        <v>5978</v>
      </c>
      <c r="B6821" s="1" t="s">
        <v>8398</v>
      </c>
      <c r="C6821" s="1" t="s">
        <v>7194</v>
      </c>
      <c r="D6821" s="1">
        <v>6</v>
      </c>
      <c r="E6821" s="1" t="s">
        <v>7195</v>
      </c>
      <c r="F6821" s="1">
        <v>1</v>
      </c>
      <c r="G6821" s="1" t="str">
        <f>F6821&amp;"/"&amp;2</f>
        <v>1/2</v>
      </c>
      <c r="H6821" s="1">
        <v>3000</v>
      </c>
      <c r="I6821" s="1">
        <v>82</v>
      </c>
      <c r="J6821" s="1">
        <v>90</v>
      </c>
      <c r="K6821" s="1" t="s">
        <v>56</v>
      </c>
      <c r="L6821" s="1" t="s">
        <v>1712</v>
      </c>
      <c r="M6821" s="1">
        <v>2014</v>
      </c>
      <c r="N6821" s="1">
        <v>61.679143000000003</v>
      </c>
      <c r="O6821" s="1">
        <v>-73.722001000000006</v>
      </c>
      <c r="P6821" s="1" t="s">
        <v>8387</v>
      </c>
      <c r="Q6821" s="1" t="s">
        <v>7196</v>
      </c>
      <c r="R6821" s="1" t="s">
        <v>22</v>
      </c>
    </row>
    <row r="6822" spans="1:18" x14ac:dyDescent="0.3">
      <c r="A6822" s="1" t="s">
        <v>5978</v>
      </c>
      <c r="B6822" s="1" t="s">
        <v>8398</v>
      </c>
      <c r="C6822" s="1" t="s">
        <v>7194</v>
      </c>
      <c r="D6822" s="1">
        <v>6</v>
      </c>
      <c r="E6822" s="1" t="s">
        <v>7546</v>
      </c>
      <c r="F6822" s="1">
        <v>2</v>
      </c>
      <c r="G6822" s="1" t="str">
        <f>F6822&amp;"/"&amp;2</f>
        <v>2/2</v>
      </c>
      <c r="H6822" s="1">
        <v>3000</v>
      </c>
      <c r="I6822" s="1">
        <v>82</v>
      </c>
      <c r="J6822" s="1">
        <v>90</v>
      </c>
      <c r="K6822" s="1" t="s">
        <v>56</v>
      </c>
      <c r="L6822" s="1" t="s">
        <v>1712</v>
      </c>
      <c r="M6822" s="1">
        <v>2018</v>
      </c>
      <c r="N6822" s="1">
        <v>61.681601000000001</v>
      </c>
      <c r="O6822" s="1">
        <v>-73.713516999999996</v>
      </c>
      <c r="P6822" s="1" t="s">
        <v>8388</v>
      </c>
      <c r="Q6822" s="1" t="s">
        <v>7196</v>
      </c>
      <c r="R6822" s="1" t="s">
        <v>22</v>
      </c>
    </row>
    <row r="6823" spans="1:18" x14ac:dyDescent="0.3">
      <c r="A6823" s="1" t="s">
        <v>5978</v>
      </c>
      <c r="B6823" s="1" t="s">
        <v>8398</v>
      </c>
      <c r="C6823" s="1" t="s">
        <v>7873</v>
      </c>
      <c r="D6823" s="1">
        <v>350</v>
      </c>
      <c r="E6823" s="1" t="s">
        <v>7874</v>
      </c>
      <c r="F6823" s="1">
        <v>1</v>
      </c>
      <c r="G6823" s="1" t="str">
        <f t="shared" ref="G6823:G6854" si="257">F6823&amp;"/"&amp;175</f>
        <v>1/175</v>
      </c>
      <c r="H6823" s="1">
        <v>2000</v>
      </c>
      <c r="I6823" s="1">
        <v>82</v>
      </c>
      <c r="J6823" s="1">
        <v>80</v>
      </c>
      <c r="K6823" s="1" t="s">
        <v>2006</v>
      </c>
      <c r="L6823" s="1" t="s">
        <v>6876</v>
      </c>
      <c r="M6823" s="1" t="s">
        <v>7875</v>
      </c>
      <c r="N6823" s="1">
        <v>47.895231585864501</v>
      </c>
      <c r="O6823" s="1">
        <v>-71.059328266728102</v>
      </c>
      <c r="P6823" s="1" t="s">
        <v>8368</v>
      </c>
      <c r="Q6823" s="1" t="s">
        <v>7876</v>
      </c>
      <c r="R6823" s="1" t="s">
        <v>22</v>
      </c>
    </row>
    <row r="6824" spans="1:18" x14ac:dyDescent="0.3">
      <c r="A6824" s="1" t="s">
        <v>5978</v>
      </c>
      <c r="B6824" s="1" t="s">
        <v>8398</v>
      </c>
      <c r="C6824" s="1" t="s">
        <v>7873</v>
      </c>
      <c r="D6824" s="1">
        <v>350</v>
      </c>
      <c r="E6824" s="1" t="s">
        <v>7877</v>
      </c>
      <c r="F6824" s="1">
        <v>2</v>
      </c>
      <c r="G6824" s="1" t="str">
        <f t="shared" si="257"/>
        <v>2/175</v>
      </c>
      <c r="H6824" s="1">
        <v>2000</v>
      </c>
      <c r="I6824" s="1">
        <v>82</v>
      </c>
      <c r="J6824" s="1">
        <v>80</v>
      </c>
      <c r="K6824" s="1" t="s">
        <v>2006</v>
      </c>
      <c r="L6824" s="1" t="s">
        <v>6876</v>
      </c>
      <c r="M6824" s="1" t="s">
        <v>7875</v>
      </c>
      <c r="N6824" s="1">
        <v>47.898004227077998</v>
      </c>
      <c r="O6824" s="1">
        <v>-71.062424702788405</v>
      </c>
      <c r="P6824" s="1" t="s">
        <v>8368</v>
      </c>
      <c r="Q6824" s="1" t="s">
        <v>7876</v>
      </c>
      <c r="R6824" s="1" t="s">
        <v>22</v>
      </c>
    </row>
    <row r="6825" spans="1:18" x14ac:dyDescent="0.3">
      <c r="A6825" s="1" t="s">
        <v>5978</v>
      </c>
      <c r="B6825" s="1" t="s">
        <v>8398</v>
      </c>
      <c r="C6825" s="1" t="s">
        <v>7873</v>
      </c>
      <c r="D6825" s="1">
        <v>350</v>
      </c>
      <c r="E6825" s="1" t="s">
        <v>7878</v>
      </c>
      <c r="F6825" s="1">
        <v>3</v>
      </c>
      <c r="G6825" s="1" t="str">
        <f t="shared" si="257"/>
        <v>3/175</v>
      </c>
      <c r="H6825" s="1">
        <v>2000</v>
      </c>
      <c r="I6825" s="1">
        <v>92</v>
      </c>
      <c r="J6825" s="1">
        <v>80</v>
      </c>
      <c r="K6825" s="1" t="s">
        <v>2006</v>
      </c>
      <c r="L6825" s="1" t="s">
        <v>4669</v>
      </c>
      <c r="M6825" s="1" t="s">
        <v>7875</v>
      </c>
      <c r="N6825" s="1">
        <v>47.900150436189399</v>
      </c>
      <c r="O6825" s="1">
        <v>-71.068215354712194</v>
      </c>
      <c r="P6825" s="1" t="s">
        <v>8368</v>
      </c>
      <c r="Q6825" s="1" t="s">
        <v>7876</v>
      </c>
      <c r="R6825" s="1" t="s">
        <v>22</v>
      </c>
    </row>
    <row r="6826" spans="1:18" x14ac:dyDescent="0.3">
      <c r="A6826" s="1" t="s">
        <v>5978</v>
      </c>
      <c r="B6826" s="1" t="s">
        <v>8398</v>
      </c>
      <c r="C6826" s="1" t="s">
        <v>7873</v>
      </c>
      <c r="D6826" s="1">
        <v>350</v>
      </c>
      <c r="E6826" s="1" t="s">
        <v>7879</v>
      </c>
      <c r="F6826" s="1">
        <v>4</v>
      </c>
      <c r="G6826" s="1" t="str">
        <f t="shared" si="257"/>
        <v>4/175</v>
      </c>
      <c r="H6826" s="1">
        <v>2000</v>
      </c>
      <c r="I6826" s="1">
        <v>92</v>
      </c>
      <c r="J6826" s="1">
        <v>80</v>
      </c>
      <c r="K6826" s="1" t="s">
        <v>2006</v>
      </c>
      <c r="L6826" s="1" t="s">
        <v>4669</v>
      </c>
      <c r="M6826" s="1" t="s">
        <v>7875</v>
      </c>
      <c r="N6826" s="1">
        <v>47.910031591452203</v>
      </c>
      <c r="O6826" s="1">
        <v>-71.091457915342403</v>
      </c>
      <c r="P6826" s="1" t="s">
        <v>8368</v>
      </c>
      <c r="Q6826" s="1" t="s">
        <v>7876</v>
      </c>
      <c r="R6826" s="1" t="s">
        <v>22</v>
      </c>
    </row>
    <row r="6827" spans="1:18" x14ac:dyDescent="0.3">
      <c r="A6827" s="1" t="s">
        <v>5978</v>
      </c>
      <c r="B6827" s="1" t="s">
        <v>8398</v>
      </c>
      <c r="C6827" s="1" t="s">
        <v>7873</v>
      </c>
      <c r="D6827" s="1">
        <v>350</v>
      </c>
      <c r="E6827" s="1" t="s">
        <v>7880</v>
      </c>
      <c r="F6827" s="1">
        <v>5</v>
      </c>
      <c r="G6827" s="1" t="str">
        <f t="shared" si="257"/>
        <v>5/175</v>
      </c>
      <c r="H6827" s="1">
        <v>2000</v>
      </c>
      <c r="I6827" s="1">
        <v>82</v>
      </c>
      <c r="J6827" s="1">
        <v>80</v>
      </c>
      <c r="K6827" s="1" t="s">
        <v>2006</v>
      </c>
      <c r="L6827" s="1" t="s">
        <v>6876</v>
      </c>
      <c r="M6827" s="1" t="s">
        <v>7875</v>
      </c>
      <c r="N6827" s="1">
        <v>47.910167102773698</v>
      </c>
      <c r="O6827" s="1">
        <v>-71.086060647120107</v>
      </c>
      <c r="P6827" s="1" t="s">
        <v>8368</v>
      </c>
      <c r="Q6827" s="1" t="s">
        <v>7876</v>
      </c>
      <c r="R6827" s="1" t="s">
        <v>22</v>
      </c>
    </row>
    <row r="6828" spans="1:18" x14ac:dyDescent="0.3">
      <c r="A6828" s="1" t="s">
        <v>5978</v>
      </c>
      <c r="B6828" s="1" t="s">
        <v>8398</v>
      </c>
      <c r="C6828" s="1" t="s">
        <v>7873</v>
      </c>
      <c r="D6828" s="1">
        <v>350</v>
      </c>
      <c r="E6828" s="1" t="s">
        <v>7881</v>
      </c>
      <c r="F6828" s="1">
        <v>6</v>
      </c>
      <c r="G6828" s="1" t="str">
        <f t="shared" si="257"/>
        <v>6/175</v>
      </c>
      <c r="H6828" s="1">
        <v>2000</v>
      </c>
      <c r="I6828" s="1">
        <v>92</v>
      </c>
      <c r="J6828" s="1">
        <v>80</v>
      </c>
      <c r="K6828" s="1" t="s">
        <v>2006</v>
      </c>
      <c r="L6828" s="1" t="s">
        <v>4669</v>
      </c>
      <c r="M6828" s="1" t="s">
        <v>7875</v>
      </c>
      <c r="N6828" s="1">
        <v>47.915981963457</v>
      </c>
      <c r="O6828" s="1">
        <v>-71.090789838758795</v>
      </c>
      <c r="P6828" s="1" t="s">
        <v>8368</v>
      </c>
      <c r="Q6828" s="1" t="s">
        <v>7876</v>
      </c>
      <c r="R6828" s="1" t="s">
        <v>22</v>
      </c>
    </row>
    <row r="6829" spans="1:18" x14ac:dyDescent="0.3">
      <c r="A6829" s="1" t="s">
        <v>5978</v>
      </c>
      <c r="B6829" s="1" t="s">
        <v>8398</v>
      </c>
      <c r="C6829" s="1" t="s">
        <v>7873</v>
      </c>
      <c r="D6829" s="1">
        <v>350</v>
      </c>
      <c r="E6829" s="1" t="s">
        <v>7882</v>
      </c>
      <c r="F6829" s="1">
        <v>7</v>
      </c>
      <c r="G6829" s="1" t="str">
        <f t="shared" si="257"/>
        <v>7/175</v>
      </c>
      <c r="H6829" s="1">
        <v>2000</v>
      </c>
      <c r="I6829" s="1">
        <v>92</v>
      </c>
      <c r="J6829" s="1">
        <v>80</v>
      </c>
      <c r="K6829" s="1" t="s">
        <v>2006</v>
      </c>
      <c r="L6829" s="1" t="s">
        <v>4669</v>
      </c>
      <c r="M6829" s="1" t="s">
        <v>7875</v>
      </c>
      <c r="N6829" s="1">
        <v>47.914072956061702</v>
      </c>
      <c r="O6829" s="1">
        <v>-71.086623876003202</v>
      </c>
      <c r="P6829" s="1" t="s">
        <v>8368</v>
      </c>
      <c r="Q6829" s="1" t="s">
        <v>7876</v>
      </c>
      <c r="R6829" s="1" t="s">
        <v>22</v>
      </c>
    </row>
    <row r="6830" spans="1:18" x14ac:dyDescent="0.3">
      <c r="A6830" s="1" t="s">
        <v>5978</v>
      </c>
      <c r="B6830" s="1" t="s">
        <v>8398</v>
      </c>
      <c r="C6830" s="1" t="s">
        <v>7873</v>
      </c>
      <c r="D6830" s="1">
        <v>350</v>
      </c>
      <c r="E6830" s="1" t="s">
        <v>7883</v>
      </c>
      <c r="F6830" s="1">
        <v>8</v>
      </c>
      <c r="G6830" s="1" t="str">
        <f t="shared" si="257"/>
        <v>8/175</v>
      </c>
      <c r="H6830" s="1">
        <v>2000</v>
      </c>
      <c r="I6830" s="1">
        <v>92</v>
      </c>
      <c r="J6830" s="1">
        <v>80</v>
      </c>
      <c r="K6830" s="1" t="s">
        <v>2006</v>
      </c>
      <c r="L6830" s="1" t="s">
        <v>4669</v>
      </c>
      <c r="M6830" s="1" t="s">
        <v>7875</v>
      </c>
      <c r="N6830" s="1">
        <v>47.903936122779299</v>
      </c>
      <c r="O6830" s="1">
        <v>-71.042398520279306</v>
      </c>
      <c r="P6830" s="1" t="s">
        <v>8368</v>
      </c>
      <c r="Q6830" s="1" t="s">
        <v>7876</v>
      </c>
      <c r="R6830" s="1" t="s">
        <v>22</v>
      </c>
    </row>
    <row r="6831" spans="1:18" x14ac:dyDescent="0.3">
      <c r="A6831" s="1" t="s">
        <v>5978</v>
      </c>
      <c r="B6831" s="1" t="s">
        <v>8398</v>
      </c>
      <c r="C6831" s="1" t="s">
        <v>7873</v>
      </c>
      <c r="D6831" s="1">
        <v>350</v>
      </c>
      <c r="E6831" s="1" t="s">
        <v>7884</v>
      </c>
      <c r="F6831" s="1">
        <v>9</v>
      </c>
      <c r="G6831" s="1" t="str">
        <f t="shared" si="257"/>
        <v>9/175</v>
      </c>
      <c r="H6831" s="1">
        <v>2000</v>
      </c>
      <c r="I6831" s="1">
        <v>92</v>
      </c>
      <c r="J6831" s="1">
        <v>80</v>
      </c>
      <c r="K6831" s="1" t="s">
        <v>2006</v>
      </c>
      <c r="L6831" s="1" t="s">
        <v>4669</v>
      </c>
      <c r="M6831" s="1" t="s">
        <v>7875</v>
      </c>
      <c r="N6831" s="1">
        <v>47.903715139405101</v>
      </c>
      <c r="O6831" s="1">
        <v>-71.036869792454297</v>
      </c>
      <c r="P6831" s="1" t="s">
        <v>8368</v>
      </c>
      <c r="Q6831" s="1" t="s">
        <v>7876</v>
      </c>
      <c r="R6831" s="1" t="s">
        <v>22</v>
      </c>
    </row>
    <row r="6832" spans="1:18" x14ac:dyDescent="0.3">
      <c r="A6832" s="1" t="s">
        <v>5978</v>
      </c>
      <c r="B6832" s="1" t="s">
        <v>8398</v>
      </c>
      <c r="C6832" s="1" t="s">
        <v>7873</v>
      </c>
      <c r="D6832" s="1">
        <v>350</v>
      </c>
      <c r="E6832" s="1" t="s">
        <v>7885</v>
      </c>
      <c r="F6832" s="1">
        <v>10</v>
      </c>
      <c r="G6832" s="1" t="str">
        <f t="shared" si="257"/>
        <v>10/175</v>
      </c>
      <c r="H6832" s="1">
        <v>2000</v>
      </c>
      <c r="I6832" s="1">
        <v>82</v>
      </c>
      <c r="J6832" s="1">
        <v>80</v>
      </c>
      <c r="K6832" s="1" t="s">
        <v>2006</v>
      </c>
      <c r="L6832" s="1" t="s">
        <v>6876</v>
      </c>
      <c r="M6832" s="1" t="s">
        <v>7875</v>
      </c>
      <c r="N6832" s="1">
        <v>47.905361979620601</v>
      </c>
      <c r="O6832" s="1">
        <v>-71.033863096890897</v>
      </c>
      <c r="P6832" s="1" t="s">
        <v>8368</v>
      </c>
      <c r="Q6832" s="1" t="s">
        <v>7876</v>
      </c>
      <c r="R6832" s="1" t="s">
        <v>22</v>
      </c>
    </row>
    <row r="6833" spans="1:18" x14ac:dyDescent="0.3">
      <c r="A6833" s="1" t="s">
        <v>5978</v>
      </c>
      <c r="B6833" s="1" t="s">
        <v>8398</v>
      </c>
      <c r="C6833" s="1" t="s">
        <v>7873</v>
      </c>
      <c r="D6833" s="1">
        <v>350</v>
      </c>
      <c r="E6833" s="1" t="s">
        <v>7886</v>
      </c>
      <c r="F6833" s="1">
        <v>11</v>
      </c>
      <c r="G6833" s="1" t="str">
        <f t="shared" si="257"/>
        <v>11/175</v>
      </c>
      <c r="H6833" s="1">
        <v>2000</v>
      </c>
      <c r="I6833" s="1">
        <v>82</v>
      </c>
      <c r="J6833" s="1">
        <v>80</v>
      </c>
      <c r="K6833" s="1" t="s">
        <v>2006</v>
      </c>
      <c r="L6833" s="1" t="s">
        <v>6876</v>
      </c>
      <c r="M6833" s="1" t="s">
        <v>7875</v>
      </c>
      <c r="N6833" s="1">
        <v>47.905393754631298</v>
      </c>
      <c r="O6833" s="1">
        <v>-71.019370844298194</v>
      </c>
      <c r="P6833" s="1" t="s">
        <v>8368</v>
      </c>
      <c r="Q6833" s="1" t="s">
        <v>7876</v>
      </c>
      <c r="R6833" s="1" t="s">
        <v>22</v>
      </c>
    </row>
    <row r="6834" spans="1:18" x14ac:dyDescent="0.3">
      <c r="A6834" s="1" t="s">
        <v>5978</v>
      </c>
      <c r="B6834" s="1" t="s">
        <v>8398</v>
      </c>
      <c r="C6834" s="1" t="s">
        <v>7873</v>
      </c>
      <c r="D6834" s="1">
        <v>350</v>
      </c>
      <c r="E6834" s="1" t="s">
        <v>7887</v>
      </c>
      <c r="F6834" s="1">
        <v>12</v>
      </c>
      <c r="G6834" s="1" t="str">
        <f t="shared" si="257"/>
        <v>12/175</v>
      </c>
      <c r="H6834" s="1">
        <v>2000</v>
      </c>
      <c r="I6834" s="1">
        <v>92</v>
      </c>
      <c r="J6834" s="1">
        <v>80</v>
      </c>
      <c r="K6834" s="1" t="s">
        <v>2006</v>
      </c>
      <c r="L6834" s="1" t="s">
        <v>4669</v>
      </c>
      <c r="M6834" s="1" t="s">
        <v>7875</v>
      </c>
      <c r="N6834" s="1">
        <v>47.9080186701351</v>
      </c>
      <c r="O6834" s="1">
        <v>-71.018517681947401</v>
      </c>
      <c r="P6834" s="1" t="s">
        <v>8368</v>
      </c>
      <c r="Q6834" s="1" t="s">
        <v>7876</v>
      </c>
      <c r="R6834" s="1" t="s">
        <v>22</v>
      </c>
    </row>
    <row r="6835" spans="1:18" x14ac:dyDescent="0.3">
      <c r="A6835" s="1" t="s">
        <v>5978</v>
      </c>
      <c r="B6835" s="1" t="s">
        <v>8398</v>
      </c>
      <c r="C6835" s="1" t="s">
        <v>7873</v>
      </c>
      <c r="D6835" s="1">
        <v>350</v>
      </c>
      <c r="E6835" s="1" t="s">
        <v>7888</v>
      </c>
      <c r="F6835" s="1">
        <v>13</v>
      </c>
      <c r="G6835" s="1" t="str">
        <f t="shared" si="257"/>
        <v>13/175</v>
      </c>
      <c r="H6835" s="1">
        <v>2000</v>
      </c>
      <c r="I6835" s="1">
        <v>92</v>
      </c>
      <c r="J6835" s="1">
        <v>80</v>
      </c>
      <c r="K6835" s="1" t="s">
        <v>2006</v>
      </c>
      <c r="L6835" s="1" t="s">
        <v>4669</v>
      </c>
      <c r="M6835" s="1" t="s">
        <v>7875</v>
      </c>
      <c r="N6835" s="1">
        <v>47.910569447641301</v>
      </c>
      <c r="O6835" s="1">
        <v>-71.018160628149204</v>
      </c>
      <c r="P6835" s="1" t="s">
        <v>8368</v>
      </c>
      <c r="Q6835" s="1" t="s">
        <v>7876</v>
      </c>
      <c r="R6835" s="1" t="s">
        <v>22</v>
      </c>
    </row>
    <row r="6836" spans="1:18" x14ac:dyDescent="0.3">
      <c r="A6836" s="1" t="s">
        <v>5978</v>
      </c>
      <c r="B6836" s="1" t="s">
        <v>8398</v>
      </c>
      <c r="C6836" s="1" t="s">
        <v>7873</v>
      </c>
      <c r="D6836" s="1">
        <v>350</v>
      </c>
      <c r="E6836" s="1" t="s">
        <v>7889</v>
      </c>
      <c r="F6836" s="1">
        <v>14</v>
      </c>
      <c r="G6836" s="1" t="str">
        <f t="shared" si="257"/>
        <v>14/175</v>
      </c>
      <c r="H6836" s="1">
        <v>2000</v>
      </c>
      <c r="I6836" s="1">
        <v>92</v>
      </c>
      <c r="J6836" s="1">
        <v>80</v>
      </c>
      <c r="K6836" s="1" t="s">
        <v>2006</v>
      </c>
      <c r="L6836" s="1" t="s">
        <v>4669</v>
      </c>
      <c r="M6836" s="1" t="s">
        <v>7875</v>
      </c>
      <c r="N6836" s="1">
        <v>47.910673565538097</v>
      </c>
      <c r="O6836" s="1">
        <v>-71.025860934852901</v>
      </c>
      <c r="P6836" s="1" t="s">
        <v>8368</v>
      </c>
      <c r="Q6836" s="1" t="s">
        <v>7876</v>
      </c>
      <c r="R6836" s="1" t="s">
        <v>22</v>
      </c>
    </row>
    <row r="6837" spans="1:18" x14ac:dyDescent="0.3">
      <c r="A6837" s="1" t="s">
        <v>5978</v>
      </c>
      <c r="B6837" s="1" t="s">
        <v>8398</v>
      </c>
      <c r="C6837" s="1" t="s">
        <v>7873</v>
      </c>
      <c r="D6837" s="1">
        <v>350</v>
      </c>
      <c r="E6837" s="1" t="s">
        <v>7890</v>
      </c>
      <c r="F6837" s="1">
        <v>15</v>
      </c>
      <c r="G6837" s="1" t="str">
        <f t="shared" si="257"/>
        <v>15/175</v>
      </c>
      <c r="H6837" s="1">
        <v>2000</v>
      </c>
      <c r="I6837" s="1">
        <v>92</v>
      </c>
      <c r="J6837" s="1">
        <v>80</v>
      </c>
      <c r="K6837" s="1" t="s">
        <v>2006</v>
      </c>
      <c r="L6837" s="1" t="s">
        <v>4669</v>
      </c>
      <c r="M6837" s="1" t="s">
        <v>7875</v>
      </c>
      <c r="N6837" s="1">
        <v>47.911909701981003</v>
      </c>
      <c r="O6837" s="1">
        <v>-71.029550748663794</v>
      </c>
      <c r="P6837" s="1" t="s">
        <v>8368</v>
      </c>
      <c r="Q6837" s="1" t="s">
        <v>7876</v>
      </c>
      <c r="R6837" s="1" t="s">
        <v>22</v>
      </c>
    </row>
    <row r="6838" spans="1:18" x14ac:dyDescent="0.3">
      <c r="A6838" s="1" t="s">
        <v>5978</v>
      </c>
      <c r="B6838" s="1" t="s">
        <v>8398</v>
      </c>
      <c r="C6838" s="1" t="s">
        <v>7873</v>
      </c>
      <c r="D6838" s="1">
        <v>350</v>
      </c>
      <c r="E6838" s="1" t="s">
        <v>7891</v>
      </c>
      <c r="F6838" s="1">
        <v>16</v>
      </c>
      <c r="G6838" s="1" t="str">
        <f t="shared" si="257"/>
        <v>16/175</v>
      </c>
      <c r="H6838" s="1">
        <v>2000</v>
      </c>
      <c r="I6838" s="1">
        <v>92</v>
      </c>
      <c r="J6838" s="1">
        <v>80</v>
      </c>
      <c r="K6838" s="1" t="s">
        <v>2006</v>
      </c>
      <c r="L6838" s="1" t="s">
        <v>4669</v>
      </c>
      <c r="M6838" s="1" t="s">
        <v>7875</v>
      </c>
      <c r="N6838" s="1">
        <v>47.911582954715399</v>
      </c>
      <c r="O6838" s="1">
        <v>-71.036863305500106</v>
      </c>
      <c r="P6838" s="1" t="s">
        <v>8368</v>
      </c>
      <c r="Q6838" s="1" t="s">
        <v>7876</v>
      </c>
      <c r="R6838" s="1" t="s">
        <v>22</v>
      </c>
    </row>
    <row r="6839" spans="1:18" x14ac:dyDescent="0.3">
      <c r="A6839" s="1" t="s">
        <v>5978</v>
      </c>
      <c r="B6839" s="1" t="s">
        <v>8398</v>
      </c>
      <c r="C6839" s="1" t="s">
        <v>7873</v>
      </c>
      <c r="D6839" s="1">
        <v>350</v>
      </c>
      <c r="E6839" s="1" t="s">
        <v>7892</v>
      </c>
      <c r="F6839" s="1">
        <v>17</v>
      </c>
      <c r="G6839" s="1" t="str">
        <f t="shared" si="257"/>
        <v>17/175</v>
      </c>
      <c r="H6839" s="1">
        <v>2000</v>
      </c>
      <c r="I6839" s="1">
        <v>92</v>
      </c>
      <c r="J6839" s="1">
        <v>80</v>
      </c>
      <c r="K6839" s="1" t="s">
        <v>2006</v>
      </c>
      <c r="L6839" s="1" t="s">
        <v>4669</v>
      </c>
      <c r="M6839" s="1" t="s">
        <v>7875</v>
      </c>
      <c r="N6839" s="1">
        <v>47.9116297302646</v>
      </c>
      <c r="O6839" s="1">
        <v>-71.045048340679898</v>
      </c>
      <c r="P6839" s="1" t="s">
        <v>8368</v>
      </c>
      <c r="Q6839" s="1" t="s">
        <v>7876</v>
      </c>
      <c r="R6839" s="1" t="s">
        <v>22</v>
      </c>
    </row>
    <row r="6840" spans="1:18" x14ac:dyDescent="0.3">
      <c r="A6840" s="1" t="s">
        <v>5978</v>
      </c>
      <c r="B6840" s="1" t="s">
        <v>8398</v>
      </c>
      <c r="C6840" s="1" t="s">
        <v>7873</v>
      </c>
      <c r="D6840" s="1">
        <v>350</v>
      </c>
      <c r="E6840" s="1" t="s">
        <v>7893</v>
      </c>
      <c r="F6840" s="1">
        <v>18</v>
      </c>
      <c r="G6840" s="1" t="str">
        <f t="shared" si="257"/>
        <v>18/175</v>
      </c>
      <c r="H6840" s="1">
        <v>2000</v>
      </c>
      <c r="I6840" s="1">
        <v>92</v>
      </c>
      <c r="J6840" s="1">
        <v>80</v>
      </c>
      <c r="K6840" s="1" t="s">
        <v>2006</v>
      </c>
      <c r="L6840" s="1" t="s">
        <v>4669</v>
      </c>
      <c r="M6840" s="1" t="s">
        <v>7875</v>
      </c>
      <c r="N6840" s="1">
        <v>47.911427906092001</v>
      </c>
      <c r="O6840" s="1">
        <v>-71.051867082882595</v>
      </c>
      <c r="P6840" s="1" t="s">
        <v>8368</v>
      </c>
      <c r="Q6840" s="1" t="s">
        <v>7876</v>
      </c>
      <c r="R6840" s="1" t="s">
        <v>22</v>
      </c>
    </row>
    <row r="6841" spans="1:18" x14ac:dyDescent="0.3">
      <c r="A6841" s="1" t="s">
        <v>5978</v>
      </c>
      <c r="B6841" s="1" t="s">
        <v>8398</v>
      </c>
      <c r="C6841" s="1" t="s">
        <v>7873</v>
      </c>
      <c r="D6841" s="1">
        <v>350</v>
      </c>
      <c r="E6841" s="1" t="s">
        <v>7894</v>
      </c>
      <c r="F6841" s="1">
        <v>19</v>
      </c>
      <c r="G6841" s="1" t="str">
        <f t="shared" si="257"/>
        <v>19/175</v>
      </c>
      <c r="H6841" s="1">
        <v>2000</v>
      </c>
      <c r="I6841" s="1">
        <v>92</v>
      </c>
      <c r="J6841" s="1">
        <v>80</v>
      </c>
      <c r="K6841" s="1" t="s">
        <v>2006</v>
      </c>
      <c r="L6841" s="1" t="s">
        <v>4669</v>
      </c>
      <c r="M6841" s="1" t="s">
        <v>7875</v>
      </c>
      <c r="N6841" s="1">
        <v>47.914180576331802</v>
      </c>
      <c r="O6841" s="1">
        <v>-71.053687926318602</v>
      </c>
      <c r="P6841" s="1" t="s">
        <v>8368</v>
      </c>
      <c r="Q6841" s="1" t="s">
        <v>7876</v>
      </c>
      <c r="R6841" s="1" t="s">
        <v>22</v>
      </c>
    </row>
    <row r="6842" spans="1:18" x14ac:dyDescent="0.3">
      <c r="A6842" s="1" t="s">
        <v>5978</v>
      </c>
      <c r="B6842" s="1" t="s">
        <v>8398</v>
      </c>
      <c r="C6842" s="1" t="s">
        <v>7873</v>
      </c>
      <c r="D6842" s="1">
        <v>350</v>
      </c>
      <c r="E6842" s="1" t="s">
        <v>7895</v>
      </c>
      <c r="F6842" s="1">
        <v>20</v>
      </c>
      <c r="G6842" s="1" t="str">
        <f t="shared" si="257"/>
        <v>20/175</v>
      </c>
      <c r="H6842" s="1">
        <v>2000</v>
      </c>
      <c r="I6842" s="1">
        <v>92</v>
      </c>
      <c r="J6842" s="1">
        <v>80</v>
      </c>
      <c r="K6842" s="1" t="s">
        <v>2006</v>
      </c>
      <c r="L6842" s="1" t="s">
        <v>4669</v>
      </c>
      <c r="M6842" s="1" t="s">
        <v>7875</v>
      </c>
      <c r="N6842" s="1">
        <v>47.914776480868802</v>
      </c>
      <c r="O6842" s="1">
        <v>-71.058542117593504</v>
      </c>
      <c r="P6842" s="1" t="s">
        <v>8368</v>
      </c>
      <c r="Q6842" s="1" t="s">
        <v>7876</v>
      </c>
      <c r="R6842" s="1" t="s">
        <v>22</v>
      </c>
    </row>
    <row r="6843" spans="1:18" x14ac:dyDescent="0.3">
      <c r="A6843" s="1" t="s">
        <v>5978</v>
      </c>
      <c r="B6843" s="1" t="s">
        <v>8398</v>
      </c>
      <c r="C6843" s="1" t="s">
        <v>7873</v>
      </c>
      <c r="D6843" s="1">
        <v>350</v>
      </c>
      <c r="E6843" s="1" t="s">
        <v>7896</v>
      </c>
      <c r="F6843" s="1">
        <v>21</v>
      </c>
      <c r="G6843" s="1" t="str">
        <f t="shared" si="257"/>
        <v>21/175</v>
      </c>
      <c r="H6843" s="1">
        <v>2000</v>
      </c>
      <c r="I6843" s="1">
        <v>92</v>
      </c>
      <c r="J6843" s="1">
        <v>80</v>
      </c>
      <c r="K6843" s="1" t="s">
        <v>2006</v>
      </c>
      <c r="L6843" s="1" t="s">
        <v>4669</v>
      </c>
      <c r="M6843" s="1" t="s">
        <v>7875</v>
      </c>
      <c r="N6843" s="1">
        <v>47.915687949474403</v>
      </c>
      <c r="O6843" s="1">
        <v>-71.063273502754299</v>
      </c>
      <c r="P6843" s="1" t="s">
        <v>8368</v>
      </c>
      <c r="Q6843" s="1" t="s">
        <v>7876</v>
      </c>
      <c r="R6843" s="1" t="s">
        <v>22</v>
      </c>
    </row>
    <row r="6844" spans="1:18" x14ac:dyDescent="0.3">
      <c r="A6844" s="1" t="s">
        <v>5978</v>
      </c>
      <c r="B6844" s="1" t="s">
        <v>8398</v>
      </c>
      <c r="C6844" s="1" t="s">
        <v>7873</v>
      </c>
      <c r="D6844" s="1">
        <v>350</v>
      </c>
      <c r="E6844" s="1" t="s">
        <v>7897</v>
      </c>
      <c r="F6844" s="1">
        <v>22</v>
      </c>
      <c r="G6844" s="1" t="str">
        <f t="shared" si="257"/>
        <v>22/175</v>
      </c>
      <c r="H6844" s="1">
        <v>2000</v>
      </c>
      <c r="I6844" s="1">
        <v>92</v>
      </c>
      <c r="J6844" s="1">
        <v>80</v>
      </c>
      <c r="K6844" s="1" t="s">
        <v>2006</v>
      </c>
      <c r="L6844" s="1" t="s">
        <v>4669</v>
      </c>
      <c r="M6844" s="1" t="s">
        <v>7875</v>
      </c>
      <c r="N6844" s="1">
        <v>47.918445162033102</v>
      </c>
      <c r="O6844" s="1">
        <v>-71.028248724658994</v>
      </c>
      <c r="P6844" s="1" t="s">
        <v>8368</v>
      </c>
      <c r="Q6844" s="1" t="s">
        <v>7876</v>
      </c>
      <c r="R6844" s="1" t="s">
        <v>22</v>
      </c>
    </row>
    <row r="6845" spans="1:18" x14ac:dyDescent="0.3">
      <c r="A6845" s="1" t="s">
        <v>5978</v>
      </c>
      <c r="B6845" s="1" t="s">
        <v>8398</v>
      </c>
      <c r="C6845" s="1" t="s">
        <v>7873</v>
      </c>
      <c r="D6845" s="1">
        <v>350</v>
      </c>
      <c r="E6845" s="1" t="s">
        <v>7898</v>
      </c>
      <c r="F6845" s="1">
        <v>23</v>
      </c>
      <c r="G6845" s="1" t="str">
        <f t="shared" si="257"/>
        <v>23/175</v>
      </c>
      <c r="H6845" s="1">
        <v>2000</v>
      </c>
      <c r="I6845" s="1">
        <v>92</v>
      </c>
      <c r="J6845" s="1">
        <v>80</v>
      </c>
      <c r="K6845" s="1" t="s">
        <v>2006</v>
      </c>
      <c r="L6845" s="1" t="s">
        <v>4669</v>
      </c>
      <c r="M6845" s="1" t="s">
        <v>7875</v>
      </c>
      <c r="N6845" s="1">
        <v>47.919213536751002</v>
      </c>
      <c r="O6845" s="1">
        <v>-71.031815250008805</v>
      </c>
      <c r="P6845" s="1" t="s">
        <v>8368</v>
      </c>
      <c r="Q6845" s="1" t="s">
        <v>7876</v>
      </c>
      <c r="R6845" s="1" t="s">
        <v>22</v>
      </c>
    </row>
    <row r="6846" spans="1:18" x14ac:dyDescent="0.3">
      <c r="A6846" s="1" t="s">
        <v>5978</v>
      </c>
      <c r="B6846" s="1" t="s">
        <v>8398</v>
      </c>
      <c r="C6846" s="1" t="s">
        <v>7873</v>
      </c>
      <c r="D6846" s="1">
        <v>350</v>
      </c>
      <c r="E6846" s="1" t="s">
        <v>7899</v>
      </c>
      <c r="F6846" s="1">
        <v>24</v>
      </c>
      <c r="G6846" s="1" t="str">
        <f t="shared" si="257"/>
        <v>24/175</v>
      </c>
      <c r="H6846" s="1">
        <v>2000</v>
      </c>
      <c r="I6846" s="1">
        <v>92</v>
      </c>
      <c r="J6846" s="1">
        <v>80</v>
      </c>
      <c r="K6846" s="1" t="s">
        <v>2006</v>
      </c>
      <c r="L6846" s="1" t="s">
        <v>4669</v>
      </c>
      <c r="M6846" s="1" t="s">
        <v>7875</v>
      </c>
      <c r="N6846" s="1">
        <v>47.919990318388301</v>
      </c>
      <c r="O6846" s="1">
        <v>-71.037017374998399</v>
      </c>
      <c r="P6846" s="1" t="s">
        <v>8368</v>
      </c>
      <c r="Q6846" s="1" t="s">
        <v>7876</v>
      </c>
      <c r="R6846" s="1" t="s">
        <v>22</v>
      </c>
    </row>
    <row r="6847" spans="1:18" x14ac:dyDescent="0.3">
      <c r="A6847" s="1" t="s">
        <v>5978</v>
      </c>
      <c r="B6847" s="1" t="s">
        <v>8398</v>
      </c>
      <c r="C6847" s="1" t="s">
        <v>7873</v>
      </c>
      <c r="D6847" s="1">
        <v>350</v>
      </c>
      <c r="E6847" s="1" t="s">
        <v>7900</v>
      </c>
      <c r="F6847" s="1">
        <v>25</v>
      </c>
      <c r="G6847" s="1" t="str">
        <f t="shared" si="257"/>
        <v>25/175</v>
      </c>
      <c r="H6847" s="1">
        <v>2000</v>
      </c>
      <c r="I6847" s="1">
        <v>82</v>
      </c>
      <c r="J6847" s="1">
        <v>80</v>
      </c>
      <c r="K6847" s="1" t="s">
        <v>2006</v>
      </c>
      <c r="L6847" s="1" t="s">
        <v>6876</v>
      </c>
      <c r="M6847" s="1" t="s">
        <v>7875</v>
      </c>
      <c r="N6847" s="1">
        <v>47.925810038192502</v>
      </c>
      <c r="O6847" s="1">
        <v>-71.031083046811503</v>
      </c>
      <c r="P6847" s="1" t="s">
        <v>8368</v>
      </c>
      <c r="Q6847" s="1" t="s">
        <v>7876</v>
      </c>
      <c r="R6847" s="1" t="s">
        <v>22</v>
      </c>
    </row>
    <row r="6848" spans="1:18" x14ac:dyDescent="0.3">
      <c r="A6848" s="1" t="s">
        <v>5978</v>
      </c>
      <c r="B6848" s="1" t="s">
        <v>8398</v>
      </c>
      <c r="C6848" s="1" t="s">
        <v>7873</v>
      </c>
      <c r="D6848" s="1">
        <v>350</v>
      </c>
      <c r="E6848" s="1" t="s">
        <v>7901</v>
      </c>
      <c r="F6848" s="1">
        <v>26</v>
      </c>
      <c r="G6848" s="1" t="str">
        <f t="shared" si="257"/>
        <v>26/175</v>
      </c>
      <c r="H6848" s="1">
        <v>2000</v>
      </c>
      <c r="I6848" s="1">
        <v>82</v>
      </c>
      <c r="J6848" s="1">
        <v>80</v>
      </c>
      <c r="K6848" s="1" t="s">
        <v>2006</v>
      </c>
      <c r="L6848" s="1" t="s">
        <v>6876</v>
      </c>
      <c r="M6848" s="1" t="s">
        <v>7875</v>
      </c>
      <c r="N6848" s="1">
        <v>47.926605075953901</v>
      </c>
      <c r="O6848" s="1">
        <v>-71.034222034140399</v>
      </c>
      <c r="P6848" s="1" t="s">
        <v>8368</v>
      </c>
      <c r="Q6848" s="1" t="s">
        <v>7876</v>
      </c>
      <c r="R6848" s="1" t="s">
        <v>22</v>
      </c>
    </row>
    <row r="6849" spans="1:18" x14ac:dyDescent="0.3">
      <c r="A6849" s="1" t="s">
        <v>5978</v>
      </c>
      <c r="B6849" s="1" t="s">
        <v>8398</v>
      </c>
      <c r="C6849" s="1" t="s">
        <v>7873</v>
      </c>
      <c r="D6849" s="1">
        <v>350</v>
      </c>
      <c r="E6849" s="1" t="s">
        <v>7902</v>
      </c>
      <c r="F6849" s="1">
        <v>27</v>
      </c>
      <c r="G6849" s="1" t="str">
        <f t="shared" si="257"/>
        <v>27/175</v>
      </c>
      <c r="H6849" s="1">
        <v>2000</v>
      </c>
      <c r="I6849" s="1">
        <v>92</v>
      </c>
      <c r="J6849" s="1">
        <v>80</v>
      </c>
      <c r="K6849" s="1" t="s">
        <v>2006</v>
      </c>
      <c r="L6849" s="1" t="s">
        <v>4669</v>
      </c>
      <c r="M6849" s="1" t="s">
        <v>7875</v>
      </c>
      <c r="N6849" s="1">
        <v>47.929831026250397</v>
      </c>
      <c r="O6849" s="1">
        <v>-71.019155863766201</v>
      </c>
      <c r="P6849" s="1" t="s">
        <v>8368</v>
      </c>
      <c r="Q6849" s="1" t="s">
        <v>7876</v>
      </c>
      <c r="R6849" s="1" t="s">
        <v>22</v>
      </c>
    </row>
    <row r="6850" spans="1:18" x14ac:dyDescent="0.3">
      <c r="A6850" s="1" t="s">
        <v>5978</v>
      </c>
      <c r="B6850" s="1" t="s">
        <v>8398</v>
      </c>
      <c r="C6850" s="1" t="s">
        <v>7873</v>
      </c>
      <c r="D6850" s="1">
        <v>350</v>
      </c>
      <c r="E6850" s="1" t="s">
        <v>7903</v>
      </c>
      <c r="F6850" s="1">
        <v>28</v>
      </c>
      <c r="G6850" s="1" t="str">
        <f t="shared" si="257"/>
        <v>28/175</v>
      </c>
      <c r="H6850" s="1">
        <v>2000</v>
      </c>
      <c r="I6850" s="1">
        <v>82</v>
      </c>
      <c r="J6850" s="1">
        <v>80</v>
      </c>
      <c r="K6850" s="1" t="s">
        <v>2006</v>
      </c>
      <c r="L6850" s="1" t="s">
        <v>6876</v>
      </c>
      <c r="M6850" s="1" t="s">
        <v>7875</v>
      </c>
      <c r="N6850" s="1">
        <v>47.929829832061998</v>
      </c>
      <c r="O6850" s="1">
        <v>-71.013303564363696</v>
      </c>
      <c r="P6850" s="1" t="s">
        <v>8368</v>
      </c>
      <c r="Q6850" s="1" t="s">
        <v>7876</v>
      </c>
      <c r="R6850" s="1" t="s">
        <v>22</v>
      </c>
    </row>
    <row r="6851" spans="1:18" x14ac:dyDescent="0.3">
      <c r="A6851" s="1" t="s">
        <v>5978</v>
      </c>
      <c r="B6851" s="1" t="s">
        <v>8398</v>
      </c>
      <c r="C6851" s="1" t="s">
        <v>7873</v>
      </c>
      <c r="D6851" s="1">
        <v>350</v>
      </c>
      <c r="E6851" s="1" t="s">
        <v>7904</v>
      </c>
      <c r="F6851" s="1">
        <v>29</v>
      </c>
      <c r="G6851" s="1" t="str">
        <f t="shared" si="257"/>
        <v>29/175</v>
      </c>
      <c r="H6851" s="1">
        <v>2000</v>
      </c>
      <c r="I6851" s="1">
        <v>92</v>
      </c>
      <c r="J6851" s="1">
        <v>80</v>
      </c>
      <c r="K6851" s="1" t="s">
        <v>2006</v>
      </c>
      <c r="L6851" s="1" t="s">
        <v>4669</v>
      </c>
      <c r="M6851" s="1" t="s">
        <v>7875</v>
      </c>
      <c r="N6851" s="1">
        <v>47.923588708894499</v>
      </c>
      <c r="O6851" s="1">
        <v>-71.009466032640802</v>
      </c>
      <c r="P6851" s="1" t="s">
        <v>8368</v>
      </c>
      <c r="Q6851" s="1" t="s">
        <v>7876</v>
      </c>
      <c r="R6851" s="1" t="s">
        <v>22</v>
      </c>
    </row>
    <row r="6852" spans="1:18" x14ac:dyDescent="0.3">
      <c r="A6852" s="1" t="s">
        <v>5978</v>
      </c>
      <c r="B6852" s="1" t="s">
        <v>8398</v>
      </c>
      <c r="C6852" s="1" t="s">
        <v>7873</v>
      </c>
      <c r="D6852" s="1">
        <v>350</v>
      </c>
      <c r="E6852" s="1" t="s">
        <v>7905</v>
      </c>
      <c r="F6852" s="1">
        <v>30</v>
      </c>
      <c r="G6852" s="1" t="str">
        <f t="shared" si="257"/>
        <v>30/175</v>
      </c>
      <c r="H6852" s="1">
        <v>2000</v>
      </c>
      <c r="I6852" s="1">
        <v>92</v>
      </c>
      <c r="J6852" s="1">
        <v>80</v>
      </c>
      <c r="K6852" s="1" t="s">
        <v>2006</v>
      </c>
      <c r="L6852" s="1" t="s">
        <v>4669</v>
      </c>
      <c r="M6852" s="1" t="s">
        <v>7875</v>
      </c>
      <c r="N6852" s="1">
        <v>47.920821327251403</v>
      </c>
      <c r="O6852" s="1">
        <v>-71.007529541618396</v>
      </c>
      <c r="P6852" s="1" t="s">
        <v>8368</v>
      </c>
      <c r="Q6852" s="1" t="s">
        <v>7876</v>
      </c>
      <c r="R6852" s="1" t="s">
        <v>22</v>
      </c>
    </row>
    <row r="6853" spans="1:18" x14ac:dyDescent="0.3">
      <c r="A6853" s="1" t="s">
        <v>5978</v>
      </c>
      <c r="B6853" s="1" t="s">
        <v>8398</v>
      </c>
      <c r="C6853" s="1" t="s">
        <v>7873</v>
      </c>
      <c r="D6853" s="1">
        <v>350</v>
      </c>
      <c r="E6853" s="1" t="s">
        <v>7906</v>
      </c>
      <c r="F6853" s="1">
        <v>31</v>
      </c>
      <c r="G6853" s="1" t="str">
        <f t="shared" si="257"/>
        <v>31/175</v>
      </c>
      <c r="H6853" s="1">
        <v>2000</v>
      </c>
      <c r="I6853" s="1">
        <v>82</v>
      </c>
      <c r="J6853" s="1">
        <v>80</v>
      </c>
      <c r="K6853" s="1" t="s">
        <v>2006</v>
      </c>
      <c r="L6853" s="1" t="s">
        <v>6876</v>
      </c>
      <c r="M6853" s="1" t="s">
        <v>7875</v>
      </c>
      <c r="N6853" s="1">
        <v>47.923503988388298</v>
      </c>
      <c r="O6853" s="1">
        <v>-71.015006312292797</v>
      </c>
      <c r="P6853" s="1" t="s">
        <v>8368</v>
      </c>
      <c r="Q6853" s="1" t="s">
        <v>7876</v>
      </c>
      <c r="R6853" s="1" t="s">
        <v>22</v>
      </c>
    </row>
    <row r="6854" spans="1:18" x14ac:dyDescent="0.3">
      <c r="A6854" s="1" t="s">
        <v>5978</v>
      </c>
      <c r="B6854" s="1" t="s">
        <v>8398</v>
      </c>
      <c r="C6854" s="1" t="s">
        <v>7873</v>
      </c>
      <c r="D6854" s="1">
        <v>350</v>
      </c>
      <c r="E6854" s="1" t="s">
        <v>7907</v>
      </c>
      <c r="F6854" s="1">
        <v>32</v>
      </c>
      <c r="G6854" s="1" t="str">
        <f t="shared" si="257"/>
        <v>32/175</v>
      </c>
      <c r="H6854" s="1">
        <v>2000</v>
      </c>
      <c r="I6854" s="1">
        <v>92</v>
      </c>
      <c r="J6854" s="1">
        <v>80</v>
      </c>
      <c r="K6854" s="1" t="s">
        <v>2006</v>
      </c>
      <c r="L6854" s="1" t="s">
        <v>4669</v>
      </c>
      <c r="M6854" s="1" t="s">
        <v>7875</v>
      </c>
      <c r="N6854" s="1">
        <v>47.924177274332102</v>
      </c>
      <c r="O6854" s="1">
        <v>-71.0667834539571</v>
      </c>
      <c r="P6854" s="1" t="s">
        <v>8368</v>
      </c>
      <c r="Q6854" s="1" t="s">
        <v>7876</v>
      </c>
      <c r="R6854" s="1" t="s">
        <v>22</v>
      </c>
    </row>
    <row r="6855" spans="1:18" x14ac:dyDescent="0.3">
      <c r="A6855" s="1" t="s">
        <v>5978</v>
      </c>
      <c r="B6855" s="1" t="s">
        <v>8398</v>
      </c>
      <c r="C6855" s="1" t="s">
        <v>7873</v>
      </c>
      <c r="D6855" s="1">
        <v>350</v>
      </c>
      <c r="E6855" s="1" t="s">
        <v>7908</v>
      </c>
      <c r="F6855" s="1">
        <v>33</v>
      </c>
      <c r="G6855" s="1" t="str">
        <f t="shared" ref="G6855:G6886" si="258">F6855&amp;"/"&amp;175</f>
        <v>33/175</v>
      </c>
      <c r="H6855" s="1">
        <v>2000</v>
      </c>
      <c r="I6855" s="1">
        <v>92</v>
      </c>
      <c r="J6855" s="1">
        <v>80</v>
      </c>
      <c r="K6855" s="1" t="s">
        <v>2006</v>
      </c>
      <c r="L6855" s="1" t="s">
        <v>4669</v>
      </c>
      <c r="M6855" s="1" t="s">
        <v>7875</v>
      </c>
      <c r="N6855" s="1">
        <v>47.923757176524298</v>
      </c>
      <c r="O6855" s="1">
        <v>-71.061032217196697</v>
      </c>
      <c r="P6855" s="1" t="s">
        <v>8368</v>
      </c>
      <c r="Q6855" s="1" t="s">
        <v>7876</v>
      </c>
      <c r="R6855" s="1" t="s">
        <v>22</v>
      </c>
    </row>
    <row r="6856" spans="1:18" x14ac:dyDescent="0.3">
      <c r="A6856" s="1" t="s">
        <v>5978</v>
      </c>
      <c r="B6856" s="1" t="s">
        <v>8398</v>
      </c>
      <c r="C6856" s="1" t="s">
        <v>7873</v>
      </c>
      <c r="D6856" s="1">
        <v>350</v>
      </c>
      <c r="E6856" s="1" t="s">
        <v>7909</v>
      </c>
      <c r="F6856" s="1">
        <v>34</v>
      </c>
      <c r="G6856" s="1" t="str">
        <f t="shared" si="258"/>
        <v>34/175</v>
      </c>
      <c r="H6856" s="1">
        <v>2000</v>
      </c>
      <c r="I6856" s="1">
        <v>92</v>
      </c>
      <c r="J6856" s="1">
        <v>80</v>
      </c>
      <c r="K6856" s="1" t="s">
        <v>2006</v>
      </c>
      <c r="L6856" s="1" t="s">
        <v>4669</v>
      </c>
      <c r="M6856" s="1" t="s">
        <v>7875</v>
      </c>
      <c r="N6856" s="1">
        <v>47.921838756592201</v>
      </c>
      <c r="O6856" s="1">
        <v>-71.053881481148906</v>
      </c>
      <c r="P6856" s="1" t="s">
        <v>8368</v>
      </c>
      <c r="Q6856" s="1" t="s">
        <v>7876</v>
      </c>
      <c r="R6856" s="1" t="s">
        <v>22</v>
      </c>
    </row>
    <row r="6857" spans="1:18" x14ac:dyDescent="0.3">
      <c r="A6857" s="1" t="s">
        <v>5978</v>
      </c>
      <c r="B6857" s="1" t="s">
        <v>8398</v>
      </c>
      <c r="C6857" s="1" t="s">
        <v>7873</v>
      </c>
      <c r="D6857" s="1">
        <v>350</v>
      </c>
      <c r="E6857" s="1" t="s">
        <v>7910</v>
      </c>
      <c r="F6857" s="1">
        <v>35</v>
      </c>
      <c r="G6857" s="1" t="str">
        <f t="shared" si="258"/>
        <v>35/175</v>
      </c>
      <c r="H6857" s="1">
        <v>2000</v>
      </c>
      <c r="I6857" s="1">
        <v>92</v>
      </c>
      <c r="J6857" s="1">
        <v>80</v>
      </c>
      <c r="K6857" s="1" t="s">
        <v>2006</v>
      </c>
      <c r="L6857" s="1" t="s">
        <v>4669</v>
      </c>
      <c r="M6857" s="1" t="s">
        <v>7875</v>
      </c>
      <c r="N6857" s="1">
        <v>47.922339847392898</v>
      </c>
      <c r="O6857" s="1">
        <v>-71.045363712388095</v>
      </c>
      <c r="P6857" s="1" t="s">
        <v>8368</v>
      </c>
      <c r="Q6857" s="1" t="s">
        <v>7876</v>
      </c>
      <c r="R6857" s="1" t="s">
        <v>22</v>
      </c>
    </row>
    <row r="6858" spans="1:18" x14ac:dyDescent="0.3">
      <c r="A6858" s="1" t="s">
        <v>5978</v>
      </c>
      <c r="B6858" s="1" t="s">
        <v>8398</v>
      </c>
      <c r="C6858" s="1" t="s">
        <v>7873</v>
      </c>
      <c r="D6858" s="1">
        <v>350</v>
      </c>
      <c r="E6858" s="1" t="s">
        <v>7911</v>
      </c>
      <c r="F6858" s="1">
        <v>36</v>
      </c>
      <c r="G6858" s="1" t="str">
        <f t="shared" si="258"/>
        <v>36/175</v>
      </c>
      <c r="H6858" s="1">
        <v>2000</v>
      </c>
      <c r="I6858" s="1">
        <v>92</v>
      </c>
      <c r="J6858" s="1">
        <v>80</v>
      </c>
      <c r="K6858" s="1" t="s">
        <v>2006</v>
      </c>
      <c r="L6858" s="1" t="s">
        <v>4669</v>
      </c>
      <c r="M6858" s="1" t="s">
        <v>7875</v>
      </c>
      <c r="N6858" s="1">
        <v>47.926318067052797</v>
      </c>
      <c r="O6858" s="1">
        <v>-71.0449614505862</v>
      </c>
      <c r="P6858" s="1" t="s">
        <v>8368</v>
      </c>
      <c r="Q6858" s="1" t="s">
        <v>7876</v>
      </c>
      <c r="R6858" s="1" t="s">
        <v>22</v>
      </c>
    </row>
    <row r="6859" spans="1:18" x14ac:dyDescent="0.3">
      <c r="A6859" s="1" t="s">
        <v>5978</v>
      </c>
      <c r="B6859" s="1" t="s">
        <v>8398</v>
      </c>
      <c r="C6859" s="1" t="s">
        <v>7873</v>
      </c>
      <c r="D6859" s="1">
        <v>350</v>
      </c>
      <c r="E6859" s="1" t="s">
        <v>7912</v>
      </c>
      <c r="F6859" s="1">
        <v>37</v>
      </c>
      <c r="G6859" s="1" t="str">
        <f t="shared" si="258"/>
        <v>37/175</v>
      </c>
      <c r="H6859" s="1">
        <v>2000</v>
      </c>
      <c r="I6859" s="1">
        <v>82</v>
      </c>
      <c r="J6859" s="1">
        <v>80</v>
      </c>
      <c r="K6859" s="1" t="s">
        <v>2006</v>
      </c>
      <c r="L6859" s="1" t="s">
        <v>6876</v>
      </c>
      <c r="M6859" s="1" t="s">
        <v>7875</v>
      </c>
      <c r="N6859" s="1">
        <v>47.934103021134902</v>
      </c>
      <c r="O6859" s="1">
        <v>-71.034024355302506</v>
      </c>
      <c r="P6859" s="1" t="s">
        <v>8368</v>
      </c>
      <c r="Q6859" s="1" t="s">
        <v>7876</v>
      </c>
      <c r="R6859" s="1" t="s">
        <v>22</v>
      </c>
    </row>
    <row r="6860" spans="1:18" x14ac:dyDescent="0.3">
      <c r="A6860" s="1" t="s">
        <v>5978</v>
      </c>
      <c r="B6860" s="1" t="s">
        <v>8398</v>
      </c>
      <c r="C6860" s="1" t="s">
        <v>7873</v>
      </c>
      <c r="D6860" s="1">
        <v>350</v>
      </c>
      <c r="E6860" s="1" t="s">
        <v>7913</v>
      </c>
      <c r="F6860" s="1">
        <v>38</v>
      </c>
      <c r="G6860" s="1" t="str">
        <f t="shared" si="258"/>
        <v>38/175</v>
      </c>
      <c r="H6860" s="1">
        <v>2000</v>
      </c>
      <c r="I6860" s="1">
        <v>82</v>
      </c>
      <c r="J6860" s="1">
        <v>80</v>
      </c>
      <c r="K6860" s="1" t="s">
        <v>2006</v>
      </c>
      <c r="L6860" s="1" t="s">
        <v>6876</v>
      </c>
      <c r="M6860" s="1" t="s">
        <v>7875</v>
      </c>
      <c r="N6860" s="1">
        <v>47.936741948698803</v>
      </c>
      <c r="O6860" s="1">
        <v>-71.0345568771166</v>
      </c>
      <c r="P6860" s="1" t="s">
        <v>8368</v>
      </c>
      <c r="Q6860" s="1" t="s">
        <v>7876</v>
      </c>
      <c r="R6860" s="1" t="s">
        <v>22</v>
      </c>
    </row>
    <row r="6861" spans="1:18" x14ac:dyDescent="0.3">
      <c r="A6861" s="1" t="s">
        <v>5978</v>
      </c>
      <c r="B6861" s="1" t="s">
        <v>8398</v>
      </c>
      <c r="C6861" s="1" t="s">
        <v>7873</v>
      </c>
      <c r="D6861" s="1">
        <v>350</v>
      </c>
      <c r="E6861" s="1" t="s">
        <v>7914</v>
      </c>
      <c r="F6861" s="1">
        <v>39</v>
      </c>
      <c r="G6861" s="1" t="str">
        <f t="shared" si="258"/>
        <v>39/175</v>
      </c>
      <c r="H6861" s="1">
        <v>2000</v>
      </c>
      <c r="I6861" s="1">
        <v>82</v>
      </c>
      <c r="J6861" s="1">
        <v>80</v>
      </c>
      <c r="K6861" s="1" t="s">
        <v>2006</v>
      </c>
      <c r="L6861" s="1" t="s">
        <v>6876</v>
      </c>
      <c r="M6861" s="1" t="s">
        <v>7875</v>
      </c>
      <c r="N6861" s="1">
        <v>47.937381774452597</v>
      </c>
      <c r="O6861" s="1">
        <v>-71.028578577284406</v>
      </c>
      <c r="P6861" s="1" t="s">
        <v>8368</v>
      </c>
      <c r="Q6861" s="1" t="s">
        <v>7876</v>
      </c>
      <c r="R6861" s="1" t="s">
        <v>22</v>
      </c>
    </row>
    <row r="6862" spans="1:18" x14ac:dyDescent="0.3">
      <c r="A6862" s="1" t="s">
        <v>5978</v>
      </c>
      <c r="B6862" s="1" t="s">
        <v>8398</v>
      </c>
      <c r="C6862" s="1" t="s">
        <v>7873</v>
      </c>
      <c r="D6862" s="1">
        <v>350</v>
      </c>
      <c r="E6862" s="1" t="s">
        <v>7915</v>
      </c>
      <c r="F6862" s="1">
        <v>40</v>
      </c>
      <c r="G6862" s="1" t="str">
        <f t="shared" si="258"/>
        <v>40/175</v>
      </c>
      <c r="H6862" s="1">
        <v>2000</v>
      </c>
      <c r="I6862" s="1">
        <v>82</v>
      </c>
      <c r="J6862" s="1">
        <v>80</v>
      </c>
      <c r="K6862" s="1" t="s">
        <v>2006</v>
      </c>
      <c r="L6862" s="1" t="s">
        <v>6876</v>
      </c>
      <c r="M6862" s="1" t="s">
        <v>7875</v>
      </c>
      <c r="N6862" s="1">
        <v>47.935839742479999</v>
      </c>
      <c r="O6862" s="1">
        <v>-71.025637209026897</v>
      </c>
      <c r="P6862" s="1" t="s">
        <v>8368</v>
      </c>
      <c r="Q6862" s="1" t="s">
        <v>7876</v>
      </c>
      <c r="R6862" s="1" t="s">
        <v>22</v>
      </c>
    </row>
    <row r="6863" spans="1:18" x14ac:dyDescent="0.3">
      <c r="A6863" s="1" t="s">
        <v>5978</v>
      </c>
      <c r="B6863" s="1" t="s">
        <v>8398</v>
      </c>
      <c r="C6863" s="1" t="s">
        <v>7873</v>
      </c>
      <c r="D6863" s="1">
        <v>350</v>
      </c>
      <c r="E6863" s="1" t="s">
        <v>7916</v>
      </c>
      <c r="F6863" s="1">
        <v>41</v>
      </c>
      <c r="G6863" s="1" t="str">
        <f t="shared" si="258"/>
        <v>41/175</v>
      </c>
      <c r="H6863" s="1">
        <v>2000</v>
      </c>
      <c r="I6863" s="1">
        <v>92</v>
      </c>
      <c r="J6863" s="1">
        <v>80</v>
      </c>
      <c r="K6863" s="1" t="s">
        <v>2006</v>
      </c>
      <c r="L6863" s="1" t="s">
        <v>4669</v>
      </c>
      <c r="M6863" s="1" t="s">
        <v>7875</v>
      </c>
      <c r="N6863" s="1">
        <v>47.940166261688503</v>
      </c>
      <c r="O6863" s="1">
        <v>-71.032796434554299</v>
      </c>
      <c r="P6863" s="1" t="s">
        <v>8368</v>
      </c>
      <c r="Q6863" s="1" t="s">
        <v>7876</v>
      </c>
      <c r="R6863" s="1" t="s">
        <v>22</v>
      </c>
    </row>
    <row r="6864" spans="1:18" x14ac:dyDescent="0.3">
      <c r="A6864" s="1" t="s">
        <v>5978</v>
      </c>
      <c r="B6864" s="1" t="s">
        <v>8398</v>
      </c>
      <c r="C6864" s="1" t="s">
        <v>7873</v>
      </c>
      <c r="D6864" s="1">
        <v>350</v>
      </c>
      <c r="E6864" s="1" t="s">
        <v>7917</v>
      </c>
      <c r="F6864" s="1">
        <v>42</v>
      </c>
      <c r="G6864" s="1" t="str">
        <f t="shared" si="258"/>
        <v>42/175</v>
      </c>
      <c r="H6864" s="1">
        <v>2000</v>
      </c>
      <c r="I6864" s="1">
        <v>92</v>
      </c>
      <c r="J6864" s="1">
        <v>80</v>
      </c>
      <c r="K6864" s="1" t="s">
        <v>2006</v>
      </c>
      <c r="L6864" s="1" t="s">
        <v>4669</v>
      </c>
      <c r="M6864" s="1" t="s">
        <v>7875</v>
      </c>
      <c r="N6864" s="1">
        <v>47.943036339711</v>
      </c>
      <c r="O6864" s="1">
        <v>-71.032607266104904</v>
      </c>
      <c r="P6864" s="1" t="s">
        <v>8368</v>
      </c>
      <c r="Q6864" s="1" t="s">
        <v>7876</v>
      </c>
      <c r="R6864" s="1" t="s">
        <v>22</v>
      </c>
    </row>
    <row r="6865" spans="1:18" x14ac:dyDescent="0.3">
      <c r="A6865" s="1" t="s">
        <v>5978</v>
      </c>
      <c r="B6865" s="1" t="s">
        <v>8398</v>
      </c>
      <c r="C6865" s="1" t="s">
        <v>7873</v>
      </c>
      <c r="D6865" s="1">
        <v>350</v>
      </c>
      <c r="E6865" s="1" t="s">
        <v>7918</v>
      </c>
      <c r="F6865" s="1">
        <v>43</v>
      </c>
      <c r="G6865" s="1" t="str">
        <f t="shared" si="258"/>
        <v>43/175</v>
      </c>
      <c r="H6865" s="1">
        <v>2000</v>
      </c>
      <c r="I6865" s="1">
        <v>92</v>
      </c>
      <c r="J6865" s="1">
        <v>80</v>
      </c>
      <c r="K6865" s="1" t="s">
        <v>2006</v>
      </c>
      <c r="L6865" s="1" t="s">
        <v>4669</v>
      </c>
      <c r="M6865" s="1" t="s">
        <v>7875</v>
      </c>
      <c r="N6865" s="1">
        <v>47.940508651816799</v>
      </c>
      <c r="O6865" s="1">
        <v>-71.037987891456396</v>
      </c>
      <c r="P6865" s="1" t="s">
        <v>8368</v>
      </c>
      <c r="Q6865" s="1" t="s">
        <v>7876</v>
      </c>
      <c r="R6865" s="1" t="s">
        <v>22</v>
      </c>
    </row>
    <row r="6866" spans="1:18" x14ac:dyDescent="0.3">
      <c r="A6866" s="1" t="s">
        <v>5978</v>
      </c>
      <c r="B6866" s="1" t="s">
        <v>8398</v>
      </c>
      <c r="C6866" s="1" t="s">
        <v>7873</v>
      </c>
      <c r="D6866" s="1">
        <v>350</v>
      </c>
      <c r="E6866" s="1" t="s">
        <v>7919</v>
      </c>
      <c r="F6866" s="1">
        <v>44</v>
      </c>
      <c r="G6866" s="1" t="str">
        <f t="shared" si="258"/>
        <v>44/175</v>
      </c>
      <c r="H6866" s="1">
        <v>2000</v>
      </c>
      <c r="I6866" s="1">
        <v>92</v>
      </c>
      <c r="J6866" s="1">
        <v>80</v>
      </c>
      <c r="K6866" s="1" t="s">
        <v>2006</v>
      </c>
      <c r="L6866" s="1" t="s">
        <v>4669</v>
      </c>
      <c r="M6866" s="1" t="s">
        <v>7875</v>
      </c>
      <c r="N6866" s="1">
        <v>47.943469359089299</v>
      </c>
      <c r="O6866" s="1">
        <v>-71.040049673398499</v>
      </c>
      <c r="P6866" s="1" t="s">
        <v>8368</v>
      </c>
      <c r="Q6866" s="1" t="s">
        <v>7876</v>
      </c>
      <c r="R6866" s="1" t="s">
        <v>22</v>
      </c>
    </row>
    <row r="6867" spans="1:18" x14ac:dyDescent="0.3">
      <c r="A6867" s="1" t="s">
        <v>5978</v>
      </c>
      <c r="B6867" s="1" t="s">
        <v>8398</v>
      </c>
      <c r="C6867" s="1" t="s">
        <v>7873</v>
      </c>
      <c r="D6867" s="1">
        <v>350</v>
      </c>
      <c r="E6867" s="1" t="s">
        <v>7920</v>
      </c>
      <c r="F6867" s="1">
        <v>45</v>
      </c>
      <c r="G6867" s="1" t="str">
        <f t="shared" si="258"/>
        <v>45/175</v>
      </c>
      <c r="H6867" s="1">
        <v>2000</v>
      </c>
      <c r="I6867" s="1">
        <v>92</v>
      </c>
      <c r="J6867" s="1">
        <v>80</v>
      </c>
      <c r="K6867" s="1" t="s">
        <v>2006</v>
      </c>
      <c r="L6867" s="1" t="s">
        <v>4669</v>
      </c>
      <c r="M6867" s="1" t="s">
        <v>7875</v>
      </c>
      <c r="N6867" s="1">
        <v>47.930757747813601</v>
      </c>
      <c r="O6867" s="1">
        <v>-71.047332618502395</v>
      </c>
      <c r="P6867" s="1" t="s">
        <v>8368</v>
      </c>
      <c r="Q6867" s="1" t="s">
        <v>7876</v>
      </c>
      <c r="R6867" s="1" t="s">
        <v>22</v>
      </c>
    </row>
    <row r="6868" spans="1:18" x14ac:dyDescent="0.3">
      <c r="A6868" s="1" t="s">
        <v>5978</v>
      </c>
      <c r="B6868" s="1" t="s">
        <v>8398</v>
      </c>
      <c r="C6868" s="1" t="s">
        <v>7873</v>
      </c>
      <c r="D6868" s="1">
        <v>350</v>
      </c>
      <c r="E6868" s="1" t="s">
        <v>7921</v>
      </c>
      <c r="F6868" s="1">
        <v>46</v>
      </c>
      <c r="G6868" s="1" t="str">
        <f t="shared" si="258"/>
        <v>46/175</v>
      </c>
      <c r="H6868" s="1">
        <v>2000</v>
      </c>
      <c r="I6868" s="1">
        <v>82</v>
      </c>
      <c r="J6868" s="1">
        <v>80</v>
      </c>
      <c r="K6868" s="1" t="s">
        <v>2006</v>
      </c>
      <c r="L6868" s="1" t="s">
        <v>6876</v>
      </c>
      <c r="M6868" s="1" t="s">
        <v>7875</v>
      </c>
      <c r="N6868" s="1">
        <v>47.933058761382199</v>
      </c>
      <c r="O6868" s="1">
        <v>-71.050194880180996</v>
      </c>
      <c r="P6868" s="1" t="s">
        <v>8368</v>
      </c>
      <c r="Q6868" s="1" t="s">
        <v>7876</v>
      </c>
      <c r="R6868" s="1" t="s">
        <v>22</v>
      </c>
    </row>
    <row r="6869" spans="1:18" x14ac:dyDescent="0.3">
      <c r="A6869" s="1" t="s">
        <v>5978</v>
      </c>
      <c r="B6869" s="1" t="s">
        <v>8398</v>
      </c>
      <c r="C6869" s="1" t="s">
        <v>7873</v>
      </c>
      <c r="D6869" s="1">
        <v>350</v>
      </c>
      <c r="E6869" s="1" t="s">
        <v>7922</v>
      </c>
      <c r="F6869" s="1">
        <v>47</v>
      </c>
      <c r="G6869" s="1" t="str">
        <f t="shared" si="258"/>
        <v>47/175</v>
      </c>
      <c r="H6869" s="1">
        <v>2000</v>
      </c>
      <c r="I6869" s="1">
        <v>92</v>
      </c>
      <c r="J6869" s="1">
        <v>80</v>
      </c>
      <c r="K6869" s="1" t="s">
        <v>2006</v>
      </c>
      <c r="L6869" s="1" t="s">
        <v>4669</v>
      </c>
      <c r="M6869" s="1" t="s">
        <v>7875</v>
      </c>
      <c r="N6869" s="1">
        <v>47.934568831813102</v>
      </c>
      <c r="O6869" s="1">
        <v>-71.053955360600298</v>
      </c>
      <c r="P6869" s="1" t="s">
        <v>8368</v>
      </c>
      <c r="Q6869" s="1" t="s">
        <v>7876</v>
      </c>
      <c r="R6869" s="1" t="s">
        <v>22</v>
      </c>
    </row>
    <row r="6870" spans="1:18" x14ac:dyDescent="0.3">
      <c r="A6870" s="1" t="s">
        <v>5978</v>
      </c>
      <c r="B6870" s="1" t="s">
        <v>8398</v>
      </c>
      <c r="C6870" s="1" t="s">
        <v>7873</v>
      </c>
      <c r="D6870" s="1">
        <v>350</v>
      </c>
      <c r="E6870" s="1" t="s">
        <v>7923</v>
      </c>
      <c r="F6870" s="1">
        <v>48</v>
      </c>
      <c r="G6870" s="1" t="str">
        <f t="shared" si="258"/>
        <v>48/175</v>
      </c>
      <c r="H6870" s="1">
        <v>2000</v>
      </c>
      <c r="I6870" s="1">
        <v>82</v>
      </c>
      <c r="J6870" s="1">
        <v>80</v>
      </c>
      <c r="K6870" s="1" t="s">
        <v>2006</v>
      </c>
      <c r="L6870" s="1" t="s">
        <v>6876</v>
      </c>
      <c r="M6870" s="1" t="s">
        <v>7875</v>
      </c>
      <c r="N6870" s="1">
        <v>47.936475632220599</v>
      </c>
      <c r="O6870" s="1">
        <v>-71.056572872126097</v>
      </c>
      <c r="P6870" s="1" t="s">
        <v>8368</v>
      </c>
      <c r="Q6870" s="1" t="s">
        <v>7876</v>
      </c>
      <c r="R6870" s="1" t="s">
        <v>22</v>
      </c>
    </row>
    <row r="6871" spans="1:18" x14ac:dyDescent="0.3">
      <c r="A6871" s="1" t="s">
        <v>5978</v>
      </c>
      <c r="B6871" s="1" t="s">
        <v>8398</v>
      </c>
      <c r="C6871" s="1" t="s">
        <v>7873</v>
      </c>
      <c r="D6871" s="1">
        <v>350</v>
      </c>
      <c r="E6871" s="1" t="s">
        <v>7924</v>
      </c>
      <c r="F6871" s="1">
        <v>49</v>
      </c>
      <c r="G6871" s="1" t="str">
        <f t="shared" si="258"/>
        <v>49/175</v>
      </c>
      <c r="H6871" s="1">
        <v>2000</v>
      </c>
      <c r="I6871" s="1">
        <v>82</v>
      </c>
      <c r="J6871" s="1">
        <v>80</v>
      </c>
      <c r="K6871" s="1" t="s">
        <v>2006</v>
      </c>
      <c r="L6871" s="1" t="s">
        <v>6876</v>
      </c>
      <c r="M6871" s="1" t="s">
        <v>7875</v>
      </c>
      <c r="N6871" s="1">
        <v>47.938078079271001</v>
      </c>
      <c r="O6871" s="1">
        <v>-71.059832970243704</v>
      </c>
      <c r="P6871" s="1" t="s">
        <v>8368</v>
      </c>
      <c r="Q6871" s="1" t="s">
        <v>7876</v>
      </c>
      <c r="R6871" s="1" t="s">
        <v>22</v>
      </c>
    </row>
    <row r="6872" spans="1:18" x14ac:dyDescent="0.3">
      <c r="A6872" s="1" t="s">
        <v>5978</v>
      </c>
      <c r="B6872" s="1" t="s">
        <v>8398</v>
      </c>
      <c r="C6872" s="1" t="s">
        <v>7873</v>
      </c>
      <c r="D6872" s="1">
        <v>350</v>
      </c>
      <c r="E6872" s="1" t="s">
        <v>7925</v>
      </c>
      <c r="F6872" s="1">
        <v>50</v>
      </c>
      <c r="G6872" s="1" t="str">
        <f t="shared" si="258"/>
        <v>50/175</v>
      </c>
      <c r="H6872" s="1">
        <v>2000</v>
      </c>
      <c r="I6872" s="1">
        <v>92</v>
      </c>
      <c r="J6872" s="1">
        <v>80</v>
      </c>
      <c r="K6872" s="1" t="s">
        <v>2006</v>
      </c>
      <c r="L6872" s="1" t="s">
        <v>4669</v>
      </c>
      <c r="M6872" s="1" t="s">
        <v>7875</v>
      </c>
      <c r="N6872" s="1">
        <v>47.939515088831399</v>
      </c>
      <c r="O6872" s="1">
        <v>-71.063186412186695</v>
      </c>
      <c r="P6872" s="1" t="s">
        <v>8368</v>
      </c>
      <c r="Q6872" s="1" t="s">
        <v>7876</v>
      </c>
      <c r="R6872" s="1" t="s">
        <v>22</v>
      </c>
    </row>
    <row r="6873" spans="1:18" x14ac:dyDescent="0.3">
      <c r="A6873" s="1" t="s">
        <v>5978</v>
      </c>
      <c r="B6873" s="1" t="s">
        <v>8398</v>
      </c>
      <c r="C6873" s="1" t="s">
        <v>7873</v>
      </c>
      <c r="D6873" s="1">
        <v>350</v>
      </c>
      <c r="E6873" s="1" t="s">
        <v>7926</v>
      </c>
      <c r="F6873" s="1">
        <v>51</v>
      </c>
      <c r="G6873" s="1" t="str">
        <f t="shared" si="258"/>
        <v>51/175</v>
      </c>
      <c r="H6873" s="1">
        <v>2000</v>
      </c>
      <c r="I6873" s="1">
        <v>92</v>
      </c>
      <c r="J6873" s="1">
        <v>80</v>
      </c>
      <c r="K6873" s="1" t="s">
        <v>2006</v>
      </c>
      <c r="L6873" s="1" t="s">
        <v>4669</v>
      </c>
      <c r="M6873" s="1" t="s">
        <v>7875</v>
      </c>
      <c r="N6873" s="1">
        <v>47.9405887934156</v>
      </c>
      <c r="O6873" s="1">
        <v>-71.067950829974905</v>
      </c>
      <c r="P6873" s="1" t="s">
        <v>8368</v>
      </c>
      <c r="Q6873" s="1" t="s">
        <v>7876</v>
      </c>
      <c r="R6873" s="1" t="s">
        <v>22</v>
      </c>
    </row>
    <row r="6874" spans="1:18" x14ac:dyDescent="0.3">
      <c r="A6874" s="1" t="s">
        <v>5978</v>
      </c>
      <c r="B6874" s="1" t="s">
        <v>8398</v>
      </c>
      <c r="C6874" s="1" t="s">
        <v>7873</v>
      </c>
      <c r="D6874" s="1">
        <v>350</v>
      </c>
      <c r="E6874" s="1" t="s">
        <v>7927</v>
      </c>
      <c r="F6874" s="1">
        <v>52</v>
      </c>
      <c r="G6874" s="1" t="str">
        <f t="shared" si="258"/>
        <v>52/175</v>
      </c>
      <c r="H6874" s="1">
        <v>2000</v>
      </c>
      <c r="I6874" s="1">
        <v>92</v>
      </c>
      <c r="J6874" s="1">
        <v>80</v>
      </c>
      <c r="K6874" s="1" t="s">
        <v>2006</v>
      </c>
      <c r="L6874" s="1" t="s">
        <v>4669</v>
      </c>
      <c r="M6874" s="1" t="s">
        <v>7875</v>
      </c>
      <c r="N6874" s="1">
        <v>47.941905268843001</v>
      </c>
      <c r="O6874" s="1">
        <v>-71.071569192292898</v>
      </c>
      <c r="P6874" s="1" t="s">
        <v>8368</v>
      </c>
      <c r="Q6874" s="1" t="s">
        <v>7876</v>
      </c>
      <c r="R6874" s="1" t="s">
        <v>22</v>
      </c>
    </row>
    <row r="6875" spans="1:18" x14ac:dyDescent="0.3">
      <c r="A6875" s="1" t="s">
        <v>5978</v>
      </c>
      <c r="B6875" s="1" t="s">
        <v>8398</v>
      </c>
      <c r="C6875" s="1" t="s">
        <v>7873</v>
      </c>
      <c r="D6875" s="1">
        <v>350</v>
      </c>
      <c r="E6875" s="1" t="s">
        <v>7928</v>
      </c>
      <c r="F6875" s="1">
        <v>53</v>
      </c>
      <c r="G6875" s="1" t="str">
        <f t="shared" si="258"/>
        <v>53/175</v>
      </c>
      <c r="H6875" s="1">
        <v>2000</v>
      </c>
      <c r="I6875" s="1">
        <v>92</v>
      </c>
      <c r="J6875" s="1">
        <v>80</v>
      </c>
      <c r="K6875" s="1" t="s">
        <v>2006</v>
      </c>
      <c r="L6875" s="1" t="s">
        <v>4669</v>
      </c>
      <c r="M6875" s="1" t="s">
        <v>7875</v>
      </c>
      <c r="N6875" s="1">
        <v>47.911222396428897</v>
      </c>
      <c r="O6875" s="1">
        <v>-71.121382939621398</v>
      </c>
      <c r="P6875" s="1" t="s">
        <v>8368</v>
      </c>
      <c r="Q6875" s="1" t="s">
        <v>7876</v>
      </c>
      <c r="R6875" s="1" t="s">
        <v>22</v>
      </c>
    </row>
    <row r="6876" spans="1:18" x14ac:dyDescent="0.3">
      <c r="A6876" s="1" t="s">
        <v>5978</v>
      </c>
      <c r="B6876" s="1" t="s">
        <v>8398</v>
      </c>
      <c r="C6876" s="1" t="s">
        <v>7873</v>
      </c>
      <c r="D6876" s="1">
        <v>350</v>
      </c>
      <c r="E6876" s="1" t="s">
        <v>7929</v>
      </c>
      <c r="F6876" s="1">
        <v>54</v>
      </c>
      <c r="G6876" s="1" t="str">
        <f t="shared" si="258"/>
        <v>54/175</v>
      </c>
      <c r="H6876" s="1">
        <v>2000</v>
      </c>
      <c r="I6876" s="1">
        <v>92</v>
      </c>
      <c r="J6876" s="1">
        <v>80</v>
      </c>
      <c r="K6876" s="1" t="s">
        <v>2006</v>
      </c>
      <c r="L6876" s="1" t="s">
        <v>4669</v>
      </c>
      <c r="M6876" s="1" t="s">
        <v>7875</v>
      </c>
      <c r="N6876" s="1">
        <v>47.913587145178099</v>
      </c>
      <c r="O6876" s="1">
        <v>-71.122701092719893</v>
      </c>
      <c r="P6876" s="1" t="s">
        <v>8368</v>
      </c>
      <c r="Q6876" s="1" t="s">
        <v>7876</v>
      </c>
      <c r="R6876" s="1" t="s">
        <v>22</v>
      </c>
    </row>
    <row r="6877" spans="1:18" x14ac:dyDescent="0.3">
      <c r="A6877" s="1" t="s">
        <v>5978</v>
      </c>
      <c r="B6877" s="1" t="s">
        <v>8398</v>
      </c>
      <c r="C6877" s="1" t="s">
        <v>7873</v>
      </c>
      <c r="D6877" s="1">
        <v>350</v>
      </c>
      <c r="E6877" s="1" t="s">
        <v>7930</v>
      </c>
      <c r="F6877" s="1">
        <v>55</v>
      </c>
      <c r="G6877" s="1" t="str">
        <f t="shared" si="258"/>
        <v>55/175</v>
      </c>
      <c r="H6877" s="1">
        <v>2000</v>
      </c>
      <c r="I6877" s="1">
        <v>92</v>
      </c>
      <c r="J6877" s="1">
        <v>80</v>
      </c>
      <c r="K6877" s="1" t="s">
        <v>2006</v>
      </c>
      <c r="L6877" s="1" t="s">
        <v>4669</v>
      </c>
      <c r="M6877" s="1" t="s">
        <v>7875</v>
      </c>
      <c r="N6877" s="1">
        <v>47.915603189999104</v>
      </c>
      <c r="O6877" s="1">
        <v>-71.126264238374105</v>
      </c>
      <c r="P6877" s="1" t="s">
        <v>8368</v>
      </c>
      <c r="Q6877" s="1" t="s">
        <v>7876</v>
      </c>
      <c r="R6877" s="1" t="s">
        <v>22</v>
      </c>
    </row>
    <row r="6878" spans="1:18" x14ac:dyDescent="0.3">
      <c r="A6878" s="1" t="s">
        <v>5978</v>
      </c>
      <c r="B6878" s="1" t="s">
        <v>8398</v>
      </c>
      <c r="C6878" s="1" t="s">
        <v>7873</v>
      </c>
      <c r="D6878" s="1">
        <v>350</v>
      </c>
      <c r="E6878" s="1" t="s">
        <v>7931</v>
      </c>
      <c r="F6878" s="1">
        <v>56</v>
      </c>
      <c r="G6878" s="1" t="str">
        <f t="shared" si="258"/>
        <v>56/175</v>
      </c>
      <c r="H6878" s="1">
        <v>2000</v>
      </c>
      <c r="I6878" s="1">
        <v>92</v>
      </c>
      <c r="J6878" s="1">
        <v>80</v>
      </c>
      <c r="K6878" s="1" t="s">
        <v>2006</v>
      </c>
      <c r="L6878" s="1" t="s">
        <v>4669</v>
      </c>
      <c r="M6878" s="1" t="s">
        <v>7875</v>
      </c>
      <c r="N6878" s="1">
        <v>47.917162586503203</v>
      </c>
      <c r="O6878" s="1">
        <v>-71.130453062656699</v>
      </c>
      <c r="P6878" s="1" t="s">
        <v>8368</v>
      </c>
      <c r="Q6878" s="1" t="s">
        <v>7876</v>
      </c>
      <c r="R6878" s="1" t="s">
        <v>22</v>
      </c>
    </row>
    <row r="6879" spans="1:18" x14ac:dyDescent="0.3">
      <c r="A6879" s="1" t="s">
        <v>5978</v>
      </c>
      <c r="B6879" s="1" t="s">
        <v>8398</v>
      </c>
      <c r="C6879" s="1" t="s">
        <v>7873</v>
      </c>
      <c r="D6879" s="1">
        <v>350</v>
      </c>
      <c r="E6879" s="1" t="s">
        <v>7932</v>
      </c>
      <c r="F6879" s="1">
        <v>57</v>
      </c>
      <c r="G6879" s="1" t="str">
        <f t="shared" si="258"/>
        <v>57/175</v>
      </c>
      <c r="H6879" s="1">
        <v>2000</v>
      </c>
      <c r="I6879" s="1">
        <v>92</v>
      </c>
      <c r="J6879" s="1">
        <v>80</v>
      </c>
      <c r="K6879" s="1" t="s">
        <v>2006</v>
      </c>
      <c r="L6879" s="1" t="s">
        <v>4669</v>
      </c>
      <c r="M6879" s="1" t="s">
        <v>7875</v>
      </c>
      <c r="N6879" s="1">
        <v>47.929536011738698</v>
      </c>
      <c r="O6879" s="1">
        <v>-71.135517061847196</v>
      </c>
      <c r="P6879" s="1" t="s">
        <v>8368</v>
      </c>
      <c r="Q6879" s="1" t="s">
        <v>7876</v>
      </c>
      <c r="R6879" s="1" t="s">
        <v>22</v>
      </c>
    </row>
    <row r="6880" spans="1:18" x14ac:dyDescent="0.3">
      <c r="A6880" s="1" t="s">
        <v>5978</v>
      </c>
      <c r="B6880" s="1" t="s">
        <v>8398</v>
      </c>
      <c r="C6880" s="1" t="s">
        <v>7873</v>
      </c>
      <c r="D6880" s="1">
        <v>350</v>
      </c>
      <c r="E6880" s="1" t="s">
        <v>7933</v>
      </c>
      <c r="F6880" s="1">
        <v>58</v>
      </c>
      <c r="G6880" s="1" t="str">
        <f t="shared" si="258"/>
        <v>58/175</v>
      </c>
      <c r="H6880" s="1">
        <v>2000</v>
      </c>
      <c r="I6880" s="1">
        <v>92</v>
      </c>
      <c r="J6880" s="1">
        <v>80</v>
      </c>
      <c r="K6880" s="1" t="s">
        <v>2006</v>
      </c>
      <c r="L6880" s="1" t="s">
        <v>4669</v>
      </c>
      <c r="M6880" s="1" t="s">
        <v>7875</v>
      </c>
      <c r="N6880" s="1">
        <v>47.926647963229499</v>
      </c>
      <c r="O6880" s="1">
        <v>-71.132187589940003</v>
      </c>
      <c r="P6880" s="1" t="s">
        <v>8368</v>
      </c>
      <c r="Q6880" s="1" t="s">
        <v>7876</v>
      </c>
      <c r="R6880" s="1" t="s">
        <v>22</v>
      </c>
    </row>
    <row r="6881" spans="1:18" x14ac:dyDescent="0.3">
      <c r="A6881" s="1" t="s">
        <v>5978</v>
      </c>
      <c r="B6881" s="1" t="s">
        <v>8398</v>
      </c>
      <c r="C6881" s="1" t="s">
        <v>7873</v>
      </c>
      <c r="D6881" s="1">
        <v>350</v>
      </c>
      <c r="E6881" s="1" t="s">
        <v>7934</v>
      </c>
      <c r="F6881" s="1">
        <v>59</v>
      </c>
      <c r="G6881" s="1" t="str">
        <f t="shared" si="258"/>
        <v>59/175</v>
      </c>
      <c r="H6881" s="1">
        <v>2000</v>
      </c>
      <c r="I6881" s="1">
        <v>92</v>
      </c>
      <c r="J6881" s="1">
        <v>80</v>
      </c>
      <c r="K6881" s="1" t="s">
        <v>2006</v>
      </c>
      <c r="L6881" s="1" t="s">
        <v>4669</v>
      </c>
      <c r="M6881" s="1" t="s">
        <v>7875</v>
      </c>
      <c r="N6881" s="1">
        <v>47.927860315931603</v>
      </c>
      <c r="O6881" s="1">
        <v>-71.127193368014304</v>
      </c>
      <c r="P6881" s="1" t="s">
        <v>8368</v>
      </c>
      <c r="Q6881" s="1" t="s">
        <v>7876</v>
      </c>
      <c r="R6881" s="1" t="s">
        <v>22</v>
      </c>
    </row>
    <row r="6882" spans="1:18" x14ac:dyDescent="0.3">
      <c r="A6882" s="1" t="s">
        <v>5978</v>
      </c>
      <c r="B6882" s="1" t="s">
        <v>8398</v>
      </c>
      <c r="C6882" s="1" t="s">
        <v>7873</v>
      </c>
      <c r="D6882" s="1">
        <v>350</v>
      </c>
      <c r="E6882" s="1" t="s">
        <v>7935</v>
      </c>
      <c r="F6882" s="1">
        <v>60</v>
      </c>
      <c r="G6882" s="1" t="str">
        <f t="shared" si="258"/>
        <v>60/175</v>
      </c>
      <c r="H6882" s="1">
        <v>2000</v>
      </c>
      <c r="I6882" s="1">
        <v>92</v>
      </c>
      <c r="J6882" s="1">
        <v>80</v>
      </c>
      <c r="K6882" s="1" t="s">
        <v>2006</v>
      </c>
      <c r="L6882" s="1" t="s">
        <v>4669</v>
      </c>
      <c r="M6882" s="1" t="s">
        <v>7875</v>
      </c>
      <c r="N6882" s="1">
        <v>47.9262196665115</v>
      </c>
      <c r="O6882" s="1">
        <v>-71.123875605816707</v>
      </c>
      <c r="P6882" s="1" t="s">
        <v>8368</v>
      </c>
      <c r="Q6882" s="1" t="s">
        <v>7876</v>
      </c>
      <c r="R6882" s="1" t="s">
        <v>22</v>
      </c>
    </row>
    <row r="6883" spans="1:18" x14ac:dyDescent="0.3">
      <c r="A6883" s="1" t="s">
        <v>5978</v>
      </c>
      <c r="B6883" s="1" t="s">
        <v>8398</v>
      </c>
      <c r="C6883" s="1" t="s">
        <v>7873</v>
      </c>
      <c r="D6883" s="1">
        <v>350</v>
      </c>
      <c r="E6883" s="1" t="s">
        <v>7936</v>
      </c>
      <c r="F6883" s="1">
        <v>61</v>
      </c>
      <c r="G6883" s="1" t="str">
        <f t="shared" si="258"/>
        <v>61/175</v>
      </c>
      <c r="H6883" s="1">
        <v>2000</v>
      </c>
      <c r="I6883" s="1">
        <v>92</v>
      </c>
      <c r="J6883" s="1">
        <v>80</v>
      </c>
      <c r="K6883" s="1" t="s">
        <v>2006</v>
      </c>
      <c r="L6883" s="1" t="s">
        <v>4669</v>
      </c>
      <c r="M6883" s="1" t="s">
        <v>7875</v>
      </c>
      <c r="N6883" s="1">
        <v>47.9251330494371</v>
      </c>
      <c r="O6883" s="1">
        <v>-71.112702054350294</v>
      </c>
      <c r="P6883" s="1" t="s">
        <v>8368</v>
      </c>
      <c r="Q6883" s="1" t="s">
        <v>7876</v>
      </c>
      <c r="R6883" s="1" t="s">
        <v>22</v>
      </c>
    </row>
    <row r="6884" spans="1:18" x14ac:dyDescent="0.3">
      <c r="A6884" s="1" t="s">
        <v>5978</v>
      </c>
      <c r="B6884" s="1" t="s">
        <v>8398</v>
      </c>
      <c r="C6884" s="1" t="s">
        <v>7873</v>
      </c>
      <c r="D6884" s="1">
        <v>350</v>
      </c>
      <c r="E6884" s="1" t="s">
        <v>7937</v>
      </c>
      <c r="F6884" s="1">
        <v>62</v>
      </c>
      <c r="G6884" s="1" t="str">
        <f t="shared" si="258"/>
        <v>62/175</v>
      </c>
      <c r="H6884" s="1">
        <v>2000</v>
      </c>
      <c r="I6884" s="1">
        <v>92</v>
      </c>
      <c r="J6884" s="1">
        <v>80</v>
      </c>
      <c r="K6884" s="1" t="s">
        <v>2006</v>
      </c>
      <c r="L6884" s="1" t="s">
        <v>4669</v>
      </c>
      <c r="M6884" s="1" t="s">
        <v>7875</v>
      </c>
      <c r="N6884" s="1">
        <v>47.932699519261</v>
      </c>
      <c r="O6884" s="1">
        <v>-71.1012556570779</v>
      </c>
      <c r="P6884" s="1" t="s">
        <v>8368</v>
      </c>
      <c r="Q6884" s="1" t="s">
        <v>7876</v>
      </c>
      <c r="R6884" s="1" t="s">
        <v>22</v>
      </c>
    </row>
    <row r="6885" spans="1:18" x14ac:dyDescent="0.3">
      <c r="A6885" s="1" t="s">
        <v>5978</v>
      </c>
      <c r="B6885" s="1" t="s">
        <v>8398</v>
      </c>
      <c r="C6885" s="1" t="s">
        <v>7873</v>
      </c>
      <c r="D6885" s="1">
        <v>350</v>
      </c>
      <c r="E6885" s="1" t="s">
        <v>7938</v>
      </c>
      <c r="F6885" s="1">
        <v>63</v>
      </c>
      <c r="G6885" s="1" t="str">
        <f t="shared" si="258"/>
        <v>63/175</v>
      </c>
      <c r="H6885" s="1">
        <v>2000</v>
      </c>
      <c r="I6885" s="1">
        <v>92</v>
      </c>
      <c r="J6885" s="1">
        <v>80</v>
      </c>
      <c r="K6885" s="1" t="s">
        <v>2006</v>
      </c>
      <c r="L6885" s="1" t="s">
        <v>4669</v>
      </c>
      <c r="M6885" s="1" t="s">
        <v>7875</v>
      </c>
      <c r="N6885" s="1">
        <v>47.937752797018398</v>
      </c>
      <c r="O6885" s="1">
        <v>-71.097417905536304</v>
      </c>
      <c r="P6885" s="1" t="s">
        <v>8368</v>
      </c>
      <c r="Q6885" s="1" t="s">
        <v>7876</v>
      </c>
      <c r="R6885" s="1" t="s">
        <v>22</v>
      </c>
    </row>
    <row r="6886" spans="1:18" x14ac:dyDescent="0.3">
      <c r="A6886" s="1" t="s">
        <v>5978</v>
      </c>
      <c r="B6886" s="1" t="s">
        <v>8398</v>
      </c>
      <c r="C6886" s="1" t="s">
        <v>7873</v>
      </c>
      <c r="D6886" s="1">
        <v>350</v>
      </c>
      <c r="E6886" s="1" t="s">
        <v>7939</v>
      </c>
      <c r="F6886" s="1">
        <v>64</v>
      </c>
      <c r="G6886" s="1" t="str">
        <f t="shared" si="258"/>
        <v>64/175</v>
      </c>
      <c r="H6886" s="1">
        <v>2000</v>
      </c>
      <c r="I6886" s="1">
        <v>92</v>
      </c>
      <c r="J6886" s="1">
        <v>80</v>
      </c>
      <c r="K6886" s="1" t="s">
        <v>2006</v>
      </c>
      <c r="L6886" s="1" t="s">
        <v>4669</v>
      </c>
      <c r="M6886" s="1" t="s">
        <v>7875</v>
      </c>
      <c r="N6886" s="1">
        <v>47.935321844338198</v>
      </c>
      <c r="O6886" s="1">
        <v>-71.093394090741796</v>
      </c>
      <c r="P6886" s="1" t="s">
        <v>8368</v>
      </c>
      <c r="Q6886" s="1" t="s">
        <v>7876</v>
      </c>
      <c r="R6886" s="1" t="s">
        <v>22</v>
      </c>
    </row>
    <row r="6887" spans="1:18" x14ac:dyDescent="0.3">
      <c r="A6887" s="1" t="s">
        <v>5978</v>
      </c>
      <c r="B6887" s="1" t="s">
        <v>8398</v>
      </c>
      <c r="C6887" s="1" t="s">
        <v>7873</v>
      </c>
      <c r="D6887" s="1">
        <v>350</v>
      </c>
      <c r="E6887" s="1" t="s">
        <v>7940</v>
      </c>
      <c r="F6887" s="1">
        <v>65</v>
      </c>
      <c r="G6887" s="1" t="str">
        <f t="shared" ref="G6887:G6918" si="259">F6887&amp;"/"&amp;175</f>
        <v>65/175</v>
      </c>
      <c r="H6887" s="1">
        <v>2000</v>
      </c>
      <c r="I6887" s="1">
        <v>82</v>
      </c>
      <c r="J6887" s="1">
        <v>80</v>
      </c>
      <c r="K6887" s="1" t="s">
        <v>2006</v>
      </c>
      <c r="L6887" s="1" t="s">
        <v>6876</v>
      </c>
      <c r="M6887" s="1" t="s">
        <v>7875</v>
      </c>
      <c r="N6887" s="1">
        <v>47.9325066452773</v>
      </c>
      <c r="O6887" s="1">
        <v>-71.091172768708603</v>
      </c>
      <c r="P6887" s="1" t="s">
        <v>8368</v>
      </c>
      <c r="Q6887" s="1" t="s">
        <v>7876</v>
      </c>
      <c r="R6887" s="1" t="s">
        <v>22</v>
      </c>
    </row>
    <row r="6888" spans="1:18" x14ac:dyDescent="0.3">
      <c r="A6888" s="1" t="s">
        <v>5978</v>
      </c>
      <c r="B6888" s="1" t="s">
        <v>8398</v>
      </c>
      <c r="C6888" s="1" t="s">
        <v>7873</v>
      </c>
      <c r="D6888" s="1">
        <v>350</v>
      </c>
      <c r="E6888" s="1" t="s">
        <v>7941</v>
      </c>
      <c r="F6888" s="1">
        <v>66</v>
      </c>
      <c r="G6888" s="1" t="str">
        <f t="shared" si="259"/>
        <v>66/175</v>
      </c>
      <c r="H6888" s="1">
        <v>2000</v>
      </c>
      <c r="I6888" s="1">
        <v>92</v>
      </c>
      <c r="J6888" s="1">
        <v>80</v>
      </c>
      <c r="K6888" s="1" t="s">
        <v>2006</v>
      </c>
      <c r="L6888" s="1" t="s">
        <v>4669</v>
      </c>
      <c r="M6888" s="1" t="s">
        <v>7875</v>
      </c>
      <c r="N6888" s="1">
        <v>47.9300834130729</v>
      </c>
      <c r="O6888" s="1">
        <v>-71.088831903247097</v>
      </c>
      <c r="P6888" s="1" t="s">
        <v>8368</v>
      </c>
      <c r="Q6888" s="1" t="s">
        <v>7876</v>
      </c>
      <c r="R6888" s="1" t="s">
        <v>22</v>
      </c>
    </row>
    <row r="6889" spans="1:18" x14ac:dyDescent="0.3">
      <c r="A6889" s="1" t="s">
        <v>5978</v>
      </c>
      <c r="B6889" s="1" t="s">
        <v>8398</v>
      </c>
      <c r="C6889" s="1" t="s">
        <v>7873</v>
      </c>
      <c r="D6889" s="1">
        <v>350</v>
      </c>
      <c r="E6889" s="1" t="s">
        <v>7942</v>
      </c>
      <c r="F6889" s="1">
        <v>67</v>
      </c>
      <c r="G6889" s="1" t="str">
        <f t="shared" si="259"/>
        <v>67/175</v>
      </c>
      <c r="H6889" s="1">
        <v>2000</v>
      </c>
      <c r="I6889" s="1">
        <v>92</v>
      </c>
      <c r="J6889" s="1">
        <v>80</v>
      </c>
      <c r="K6889" s="1" t="s">
        <v>2006</v>
      </c>
      <c r="L6889" s="1" t="s">
        <v>4669</v>
      </c>
      <c r="M6889" s="1" t="s">
        <v>7875</v>
      </c>
      <c r="N6889" s="1">
        <v>47.939464031763301</v>
      </c>
      <c r="O6889" s="1">
        <v>-71.111421784743399</v>
      </c>
      <c r="P6889" s="1" t="s">
        <v>8368</v>
      </c>
      <c r="Q6889" s="1" t="s">
        <v>7876</v>
      </c>
      <c r="R6889" s="1" t="s">
        <v>22</v>
      </c>
    </row>
    <row r="6890" spans="1:18" x14ac:dyDescent="0.3">
      <c r="A6890" s="1" t="s">
        <v>5978</v>
      </c>
      <c r="B6890" s="1" t="s">
        <v>8398</v>
      </c>
      <c r="C6890" s="1" t="s">
        <v>7873</v>
      </c>
      <c r="D6890" s="1">
        <v>350</v>
      </c>
      <c r="E6890" s="1" t="s">
        <v>7943</v>
      </c>
      <c r="F6890" s="1">
        <v>68</v>
      </c>
      <c r="G6890" s="1" t="str">
        <f t="shared" si="259"/>
        <v>68/175</v>
      </c>
      <c r="H6890" s="1">
        <v>2000</v>
      </c>
      <c r="I6890" s="1">
        <v>92</v>
      </c>
      <c r="J6890" s="1">
        <v>80</v>
      </c>
      <c r="K6890" s="1" t="s">
        <v>2006</v>
      </c>
      <c r="L6890" s="1" t="s">
        <v>4669</v>
      </c>
      <c r="M6890" s="1" t="s">
        <v>7875</v>
      </c>
      <c r="N6890" s="1">
        <v>47.942040317063999</v>
      </c>
      <c r="O6890" s="1">
        <v>-71.108970880170602</v>
      </c>
      <c r="P6890" s="1" t="s">
        <v>8368</v>
      </c>
      <c r="Q6890" s="1" t="s">
        <v>7876</v>
      </c>
      <c r="R6890" s="1" t="s">
        <v>22</v>
      </c>
    </row>
    <row r="6891" spans="1:18" x14ac:dyDescent="0.3">
      <c r="A6891" s="1" t="s">
        <v>5978</v>
      </c>
      <c r="B6891" s="1" t="s">
        <v>8398</v>
      </c>
      <c r="C6891" s="1" t="s">
        <v>7873</v>
      </c>
      <c r="D6891" s="1">
        <v>350</v>
      </c>
      <c r="E6891" s="1" t="s">
        <v>7944</v>
      </c>
      <c r="F6891" s="1">
        <v>69</v>
      </c>
      <c r="G6891" s="1" t="str">
        <f t="shared" si="259"/>
        <v>69/175</v>
      </c>
      <c r="H6891" s="1">
        <v>2000</v>
      </c>
      <c r="I6891" s="1">
        <v>92</v>
      </c>
      <c r="J6891" s="1">
        <v>80</v>
      </c>
      <c r="K6891" s="1" t="s">
        <v>2006</v>
      </c>
      <c r="L6891" s="1" t="s">
        <v>4669</v>
      </c>
      <c r="M6891" s="1" t="s">
        <v>7875</v>
      </c>
      <c r="N6891" s="1">
        <v>47.944134520956297</v>
      </c>
      <c r="O6891" s="1">
        <v>-71.106036034658402</v>
      </c>
      <c r="P6891" s="1" t="s">
        <v>8368</v>
      </c>
      <c r="Q6891" s="1" t="s">
        <v>7876</v>
      </c>
      <c r="R6891" s="1" t="s">
        <v>22</v>
      </c>
    </row>
    <row r="6892" spans="1:18" x14ac:dyDescent="0.3">
      <c r="A6892" s="1" t="s">
        <v>5978</v>
      </c>
      <c r="B6892" s="1" t="s">
        <v>8398</v>
      </c>
      <c r="C6892" s="1" t="s">
        <v>7873</v>
      </c>
      <c r="D6892" s="1">
        <v>350</v>
      </c>
      <c r="E6892" s="1" t="s">
        <v>7945</v>
      </c>
      <c r="F6892" s="1">
        <v>70</v>
      </c>
      <c r="G6892" s="1" t="str">
        <f t="shared" si="259"/>
        <v>70/175</v>
      </c>
      <c r="H6892" s="1">
        <v>2000</v>
      </c>
      <c r="I6892" s="1">
        <v>82</v>
      </c>
      <c r="J6892" s="1">
        <v>80</v>
      </c>
      <c r="K6892" s="1" t="s">
        <v>2006</v>
      </c>
      <c r="L6892" s="1" t="s">
        <v>6876</v>
      </c>
      <c r="M6892" s="1" t="s">
        <v>7875</v>
      </c>
      <c r="N6892" s="1">
        <v>47.950041286026</v>
      </c>
      <c r="O6892" s="1">
        <v>-71.028014525236998</v>
      </c>
      <c r="P6892" s="1" t="s">
        <v>8368</v>
      </c>
      <c r="Q6892" s="1" t="s">
        <v>7876</v>
      </c>
      <c r="R6892" s="1" t="s">
        <v>22</v>
      </c>
    </row>
    <row r="6893" spans="1:18" x14ac:dyDescent="0.3">
      <c r="A6893" s="1" t="s">
        <v>5978</v>
      </c>
      <c r="B6893" s="1" t="s">
        <v>8398</v>
      </c>
      <c r="C6893" s="1" t="s">
        <v>7873</v>
      </c>
      <c r="D6893" s="1">
        <v>350</v>
      </c>
      <c r="E6893" s="1" t="s">
        <v>7946</v>
      </c>
      <c r="F6893" s="1">
        <v>71</v>
      </c>
      <c r="G6893" s="1" t="str">
        <f t="shared" si="259"/>
        <v>71/175</v>
      </c>
      <c r="H6893" s="1">
        <v>2000</v>
      </c>
      <c r="I6893" s="1">
        <v>92</v>
      </c>
      <c r="J6893" s="1">
        <v>80</v>
      </c>
      <c r="K6893" s="1" t="s">
        <v>2006</v>
      </c>
      <c r="L6893" s="1" t="s">
        <v>4669</v>
      </c>
      <c r="M6893" s="1" t="s">
        <v>7875</v>
      </c>
      <c r="N6893" s="1">
        <v>47.952601028090797</v>
      </c>
      <c r="O6893" s="1">
        <v>-71.036358199533396</v>
      </c>
      <c r="P6893" s="1" t="s">
        <v>8368</v>
      </c>
      <c r="Q6893" s="1" t="s">
        <v>7876</v>
      </c>
      <c r="R6893" s="1" t="s">
        <v>22</v>
      </c>
    </row>
    <row r="6894" spans="1:18" x14ac:dyDescent="0.3">
      <c r="A6894" s="1" t="s">
        <v>5978</v>
      </c>
      <c r="B6894" s="1" t="s">
        <v>8398</v>
      </c>
      <c r="C6894" s="1" t="s">
        <v>7873</v>
      </c>
      <c r="D6894" s="1">
        <v>350</v>
      </c>
      <c r="E6894" s="1" t="s">
        <v>7947</v>
      </c>
      <c r="F6894" s="1">
        <v>72</v>
      </c>
      <c r="G6894" s="1" t="str">
        <f t="shared" si="259"/>
        <v>72/175</v>
      </c>
      <c r="H6894" s="1">
        <v>2000</v>
      </c>
      <c r="I6894" s="1">
        <v>92</v>
      </c>
      <c r="J6894" s="1">
        <v>80</v>
      </c>
      <c r="K6894" s="1" t="s">
        <v>2006</v>
      </c>
      <c r="L6894" s="1" t="s">
        <v>4669</v>
      </c>
      <c r="M6894" s="1" t="s">
        <v>7875</v>
      </c>
      <c r="N6894" s="1">
        <v>47.954988769057799</v>
      </c>
      <c r="O6894" s="1">
        <v>-71.038182465081604</v>
      </c>
      <c r="P6894" s="1" t="s">
        <v>8368</v>
      </c>
      <c r="Q6894" s="1" t="s">
        <v>7876</v>
      </c>
      <c r="R6894" s="1" t="s">
        <v>22</v>
      </c>
    </row>
    <row r="6895" spans="1:18" x14ac:dyDescent="0.3">
      <c r="A6895" s="1" t="s">
        <v>5978</v>
      </c>
      <c r="B6895" s="1" t="s">
        <v>8398</v>
      </c>
      <c r="C6895" s="1" t="s">
        <v>7873</v>
      </c>
      <c r="D6895" s="1">
        <v>350</v>
      </c>
      <c r="E6895" s="1" t="s">
        <v>7948</v>
      </c>
      <c r="F6895" s="1">
        <v>73</v>
      </c>
      <c r="G6895" s="1" t="str">
        <f t="shared" si="259"/>
        <v>73/175</v>
      </c>
      <c r="H6895" s="1">
        <v>2000</v>
      </c>
      <c r="I6895" s="1">
        <v>92</v>
      </c>
      <c r="J6895" s="1">
        <v>80</v>
      </c>
      <c r="K6895" s="1" t="s">
        <v>2006</v>
      </c>
      <c r="L6895" s="1" t="s">
        <v>4669</v>
      </c>
      <c r="M6895" s="1" t="s">
        <v>7875</v>
      </c>
      <c r="N6895" s="1">
        <v>47.957219681059598</v>
      </c>
      <c r="O6895" s="1">
        <v>-71.040740371014095</v>
      </c>
      <c r="P6895" s="1" t="s">
        <v>8368</v>
      </c>
      <c r="Q6895" s="1" t="s">
        <v>7876</v>
      </c>
      <c r="R6895" s="1" t="s">
        <v>22</v>
      </c>
    </row>
    <row r="6896" spans="1:18" x14ac:dyDescent="0.3">
      <c r="A6896" s="1" t="s">
        <v>5978</v>
      </c>
      <c r="B6896" s="1" t="s">
        <v>8398</v>
      </c>
      <c r="C6896" s="1" t="s">
        <v>7873</v>
      </c>
      <c r="D6896" s="1">
        <v>350</v>
      </c>
      <c r="E6896" s="1" t="s">
        <v>7949</v>
      </c>
      <c r="F6896" s="1">
        <v>74</v>
      </c>
      <c r="G6896" s="1" t="str">
        <f t="shared" si="259"/>
        <v>74/175</v>
      </c>
      <c r="H6896" s="1">
        <v>2000</v>
      </c>
      <c r="I6896" s="1">
        <v>92</v>
      </c>
      <c r="J6896" s="1">
        <v>80</v>
      </c>
      <c r="K6896" s="1" t="s">
        <v>2006</v>
      </c>
      <c r="L6896" s="1" t="s">
        <v>4669</v>
      </c>
      <c r="M6896" s="1" t="s">
        <v>7875</v>
      </c>
      <c r="N6896" s="1">
        <v>47.950375001870697</v>
      </c>
      <c r="O6896" s="1">
        <v>-71.042304728276207</v>
      </c>
      <c r="P6896" s="1" t="s">
        <v>8368</v>
      </c>
      <c r="Q6896" s="1" t="s">
        <v>7876</v>
      </c>
      <c r="R6896" s="1" t="s">
        <v>22</v>
      </c>
    </row>
    <row r="6897" spans="1:18" x14ac:dyDescent="0.3">
      <c r="A6897" s="1" t="s">
        <v>5978</v>
      </c>
      <c r="B6897" s="1" t="s">
        <v>8398</v>
      </c>
      <c r="C6897" s="1" t="s">
        <v>7873</v>
      </c>
      <c r="D6897" s="1">
        <v>350</v>
      </c>
      <c r="E6897" s="1" t="s">
        <v>7950</v>
      </c>
      <c r="F6897" s="1">
        <v>75</v>
      </c>
      <c r="G6897" s="1" t="str">
        <f t="shared" si="259"/>
        <v>75/175</v>
      </c>
      <c r="H6897" s="1">
        <v>2000</v>
      </c>
      <c r="I6897" s="1">
        <v>92</v>
      </c>
      <c r="J6897" s="1">
        <v>80</v>
      </c>
      <c r="K6897" s="1" t="s">
        <v>2006</v>
      </c>
      <c r="L6897" s="1" t="s">
        <v>4669</v>
      </c>
      <c r="M6897" s="1" t="s">
        <v>7875</v>
      </c>
      <c r="N6897" s="1">
        <v>47.952263739348098</v>
      </c>
      <c r="O6897" s="1">
        <v>-71.044990037196399</v>
      </c>
      <c r="P6897" s="1" t="s">
        <v>8368</v>
      </c>
      <c r="Q6897" s="1" t="s">
        <v>7876</v>
      </c>
      <c r="R6897" s="1" t="s">
        <v>22</v>
      </c>
    </row>
    <row r="6898" spans="1:18" x14ac:dyDescent="0.3">
      <c r="A6898" s="1" t="s">
        <v>5978</v>
      </c>
      <c r="B6898" s="1" t="s">
        <v>8398</v>
      </c>
      <c r="C6898" s="1" t="s">
        <v>7873</v>
      </c>
      <c r="D6898" s="1">
        <v>350</v>
      </c>
      <c r="E6898" s="1" t="s">
        <v>7951</v>
      </c>
      <c r="F6898" s="1">
        <v>76</v>
      </c>
      <c r="G6898" s="1" t="str">
        <f t="shared" si="259"/>
        <v>76/175</v>
      </c>
      <c r="H6898" s="1">
        <v>2000</v>
      </c>
      <c r="I6898" s="1">
        <v>92</v>
      </c>
      <c r="J6898" s="1">
        <v>80</v>
      </c>
      <c r="K6898" s="1" t="s">
        <v>2006</v>
      </c>
      <c r="L6898" s="1" t="s">
        <v>4669</v>
      </c>
      <c r="M6898" s="1" t="s">
        <v>7875</v>
      </c>
      <c r="N6898" s="1">
        <v>47.953965911861502</v>
      </c>
      <c r="O6898" s="1">
        <v>-71.048984645134993</v>
      </c>
      <c r="P6898" s="1" t="s">
        <v>8368</v>
      </c>
      <c r="Q6898" s="1" t="s">
        <v>7876</v>
      </c>
      <c r="R6898" s="1" t="s">
        <v>22</v>
      </c>
    </row>
    <row r="6899" spans="1:18" x14ac:dyDescent="0.3">
      <c r="A6899" s="1" t="s">
        <v>5978</v>
      </c>
      <c r="B6899" s="1" t="s">
        <v>8398</v>
      </c>
      <c r="C6899" s="1" t="s">
        <v>7873</v>
      </c>
      <c r="D6899" s="1">
        <v>350</v>
      </c>
      <c r="E6899" s="1" t="s">
        <v>7952</v>
      </c>
      <c r="F6899" s="1">
        <v>77</v>
      </c>
      <c r="G6899" s="1" t="str">
        <f t="shared" si="259"/>
        <v>77/175</v>
      </c>
      <c r="H6899" s="1">
        <v>2000</v>
      </c>
      <c r="I6899" s="1">
        <v>92</v>
      </c>
      <c r="J6899" s="1">
        <v>80</v>
      </c>
      <c r="K6899" s="1" t="s">
        <v>2006</v>
      </c>
      <c r="L6899" s="1" t="s">
        <v>4669</v>
      </c>
      <c r="M6899" s="1" t="s">
        <v>7875</v>
      </c>
      <c r="N6899" s="1">
        <v>47.9567814543379</v>
      </c>
      <c r="O6899" s="1">
        <v>-71.051389623553803</v>
      </c>
      <c r="P6899" s="1" t="s">
        <v>8368</v>
      </c>
      <c r="Q6899" s="1" t="s">
        <v>7876</v>
      </c>
      <c r="R6899" s="1" t="s">
        <v>22</v>
      </c>
    </row>
    <row r="6900" spans="1:18" x14ac:dyDescent="0.3">
      <c r="A6900" s="1" t="s">
        <v>5978</v>
      </c>
      <c r="B6900" s="1" t="s">
        <v>8398</v>
      </c>
      <c r="C6900" s="1" t="s">
        <v>7873</v>
      </c>
      <c r="D6900" s="1">
        <v>350</v>
      </c>
      <c r="E6900" s="1" t="s">
        <v>7953</v>
      </c>
      <c r="F6900" s="1">
        <v>78</v>
      </c>
      <c r="G6900" s="1" t="str">
        <f t="shared" si="259"/>
        <v>78/175</v>
      </c>
      <c r="H6900" s="1">
        <v>2000</v>
      </c>
      <c r="I6900" s="1">
        <v>92</v>
      </c>
      <c r="J6900" s="1">
        <v>80</v>
      </c>
      <c r="K6900" s="1" t="s">
        <v>2006</v>
      </c>
      <c r="L6900" s="1" t="s">
        <v>4669</v>
      </c>
      <c r="M6900" s="1" t="s">
        <v>7875</v>
      </c>
      <c r="N6900" s="1">
        <v>47.955126340928302</v>
      </c>
      <c r="O6900" s="1">
        <v>-71.060890614771907</v>
      </c>
      <c r="P6900" s="1" t="s">
        <v>8368</v>
      </c>
      <c r="Q6900" s="1" t="s">
        <v>7876</v>
      </c>
      <c r="R6900" s="1" t="s">
        <v>22</v>
      </c>
    </row>
    <row r="6901" spans="1:18" x14ac:dyDescent="0.3">
      <c r="A6901" s="1" t="s">
        <v>5978</v>
      </c>
      <c r="B6901" s="1" t="s">
        <v>8398</v>
      </c>
      <c r="C6901" s="1" t="s">
        <v>7873</v>
      </c>
      <c r="D6901" s="1">
        <v>350</v>
      </c>
      <c r="E6901" s="1" t="s">
        <v>7954</v>
      </c>
      <c r="F6901" s="1">
        <v>79</v>
      </c>
      <c r="G6901" s="1" t="str">
        <f t="shared" si="259"/>
        <v>79/175</v>
      </c>
      <c r="H6901" s="1">
        <v>2000</v>
      </c>
      <c r="I6901" s="1">
        <v>92</v>
      </c>
      <c r="J6901" s="1">
        <v>80</v>
      </c>
      <c r="K6901" s="1" t="s">
        <v>2006</v>
      </c>
      <c r="L6901" s="1" t="s">
        <v>4669</v>
      </c>
      <c r="M6901" s="1" t="s">
        <v>7875</v>
      </c>
      <c r="N6901" s="1">
        <v>47.958007734109898</v>
      </c>
      <c r="O6901" s="1">
        <v>-71.060774663703</v>
      </c>
      <c r="P6901" s="1" t="s">
        <v>8368</v>
      </c>
      <c r="Q6901" s="1" t="s">
        <v>7876</v>
      </c>
      <c r="R6901" s="1" t="s">
        <v>22</v>
      </c>
    </row>
    <row r="6902" spans="1:18" x14ac:dyDescent="0.3">
      <c r="A6902" s="1" t="s">
        <v>5978</v>
      </c>
      <c r="B6902" s="1" t="s">
        <v>8398</v>
      </c>
      <c r="C6902" s="1" t="s">
        <v>7873</v>
      </c>
      <c r="D6902" s="1">
        <v>350</v>
      </c>
      <c r="E6902" s="1" t="s">
        <v>7955</v>
      </c>
      <c r="F6902" s="1">
        <v>80</v>
      </c>
      <c r="G6902" s="1" t="str">
        <f t="shared" si="259"/>
        <v>80/175</v>
      </c>
      <c r="H6902" s="1">
        <v>2000</v>
      </c>
      <c r="I6902" s="1">
        <v>92</v>
      </c>
      <c r="J6902" s="1">
        <v>80</v>
      </c>
      <c r="K6902" s="1" t="s">
        <v>2006</v>
      </c>
      <c r="L6902" s="1" t="s">
        <v>4669</v>
      </c>
      <c r="M6902" s="1" t="s">
        <v>7875</v>
      </c>
      <c r="N6902" s="1">
        <v>47.960656437815999</v>
      </c>
      <c r="O6902" s="1">
        <v>-71.064838260722794</v>
      </c>
      <c r="P6902" s="1" t="s">
        <v>8368</v>
      </c>
      <c r="Q6902" s="1" t="s">
        <v>7876</v>
      </c>
      <c r="R6902" s="1" t="s">
        <v>22</v>
      </c>
    </row>
    <row r="6903" spans="1:18" x14ac:dyDescent="0.3">
      <c r="A6903" s="1" t="s">
        <v>5978</v>
      </c>
      <c r="B6903" s="1" t="s">
        <v>8398</v>
      </c>
      <c r="C6903" s="1" t="s">
        <v>7873</v>
      </c>
      <c r="D6903" s="1">
        <v>350</v>
      </c>
      <c r="E6903" s="1" t="s">
        <v>7956</v>
      </c>
      <c r="F6903" s="1">
        <v>81</v>
      </c>
      <c r="G6903" s="1" t="str">
        <f t="shared" si="259"/>
        <v>81/175</v>
      </c>
      <c r="H6903" s="1">
        <v>2000</v>
      </c>
      <c r="I6903" s="1">
        <v>92</v>
      </c>
      <c r="J6903" s="1">
        <v>80</v>
      </c>
      <c r="K6903" s="1" t="s">
        <v>2006</v>
      </c>
      <c r="L6903" s="1" t="s">
        <v>4669</v>
      </c>
      <c r="M6903" s="1" t="s">
        <v>7875</v>
      </c>
      <c r="N6903" s="1">
        <v>47.965005073354597</v>
      </c>
      <c r="O6903" s="1">
        <v>-71.068607447161497</v>
      </c>
      <c r="P6903" s="1" t="s">
        <v>8368</v>
      </c>
      <c r="Q6903" s="1" t="s">
        <v>7876</v>
      </c>
      <c r="R6903" s="1" t="s">
        <v>22</v>
      </c>
    </row>
    <row r="6904" spans="1:18" x14ac:dyDescent="0.3">
      <c r="A6904" s="1" t="s">
        <v>5978</v>
      </c>
      <c r="B6904" s="1" t="s">
        <v>8398</v>
      </c>
      <c r="C6904" s="1" t="s">
        <v>7873</v>
      </c>
      <c r="D6904" s="1">
        <v>350</v>
      </c>
      <c r="E6904" s="1" t="s">
        <v>7957</v>
      </c>
      <c r="F6904" s="1">
        <v>82</v>
      </c>
      <c r="G6904" s="1" t="str">
        <f t="shared" si="259"/>
        <v>82/175</v>
      </c>
      <c r="H6904" s="1">
        <v>2000</v>
      </c>
      <c r="I6904" s="1">
        <v>92</v>
      </c>
      <c r="J6904" s="1">
        <v>80</v>
      </c>
      <c r="K6904" s="1" t="s">
        <v>2006</v>
      </c>
      <c r="L6904" s="1" t="s">
        <v>4669</v>
      </c>
      <c r="M6904" s="1" t="s">
        <v>7875</v>
      </c>
      <c r="N6904" s="1">
        <v>47.967070235001401</v>
      </c>
      <c r="O6904" s="1">
        <v>-71.070636013589706</v>
      </c>
      <c r="P6904" s="1" t="s">
        <v>8368</v>
      </c>
      <c r="Q6904" s="1" t="s">
        <v>7876</v>
      </c>
      <c r="R6904" s="1" t="s">
        <v>22</v>
      </c>
    </row>
    <row r="6905" spans="1:18" x14ac:dyDescent="0.3">
      <c r="A6905" s="1" t="s">
        <v>5978</v>
      </c>
      <c r="B6905" s="1" t="s">
        <v>8398</v>
      </c>
      <c r="C6905" s="1" t="s">
        <v>7873</v>
      </c>
      <c r="D6905" s="1">
        <v>350</v>
      </c>
      <c r="E6905" s="1" t="s">
        <v>7958</v>
      </c>
      <c r="F6905" s="1">
        <v>83</v>
      </c>
      <c r="G6905" s="1" t="str">
        <f t="shared" si="259"/>
        <v>83/175</v>
      </c>
      <c r="H6905" s="1">
        <v>2000</v>
      </c>
      <c r="I6905" s="1">
        <v>92</v>
      </c>
      <c r="J6905" s="1">
        <v>80</v>
      </c>
      <c r="K6905" s="1" t="s">
        <v>2006</v>
      </c>
      <c r="L6905" s="1" t="s">
        <v>4669</v>
      </c>
      <c r="M6905" s="1" t="s">
        <v>7875</v>
      </c>
      <c r="N6905" s="1">
        <v>47.945725659039198</v>
      </c>
      <c r="O6905" s="1">
        <v>-71.054637762507497</v>
      </c>
      <c r="P6905" s="1" t="s">
        <v>8368</v>
      </c>
      <c r="Q6905" s="1" t="s">
        <v>7876</v>
      </c>
      <c r="R6905" s="1" t="s">
        <v>22</v>
      </c>
    </row>
    <row r="6906" spans="1:18" x14ac:dyDescent="0.3">
      <c r="A6906" s="1" t="s">
        <v>5978</v>
      </c>
      <c r="B6906" s="1" t="s">
        <v>8398</v>
      </c>
      <c r="C6906" s="1" t="s">
        <v>7873</v>
      </c>
      <c r="D6906" s="1">
        <v>350</v>
      </c>
      <c r="E6906" s="1" t="s">
        <v>7959</v>
      </c>
      <c r="F6906" s="1">
        <v>84</v>
      </c>
      <c r="G6906" s="1" t="str">
        <f t="shared" si="259"/>
        <v>84/175</v>
      </c>
      <c r="H6906" s="1">
        <v>2000</v>
      </c>
      <c r="I6906" s="1">
        <v>92</v>
      </c>
      <c r="J6906" s="1">
        <v>80</v>
      </c>
      <c r="K6906" s="1" t="s">
        <v>2006</v>
      </c>
      <c r="L6906" s="1" t="s">
        <v>4669</v>
      </c>
      <c r="M6906" s="1" t="s">
        <v>7875</v>
      </c>
      <c r="N6906" s="1">
        <v>47.946283614984203</v>
      </c>
      <c r="O6906" s="1">
        <v>-71.061767676281804</v>
      </c>
      <c r="P6906" s="1" t="s">
        <v>8368</v>
      </c>
      <c r="Q6906" s="1" t="s">
        <v>7876</v>
      </c>
      <c r="R6906" s="1" t="s">
        <v>22</v>
      </c>
    </row>
    <row r="6907" spans="1:18" x14ac:dyDescent="0.3">
      <c r="A6907" s="1" t="s">
        <v>5978</v>
      </c>
      <c r="B6907" s="1" t="s">
        <v>8398</v>
      </c>
      <c r="C6907" s="1" t="s">
        <v>7873</v>
      </c>
      <c r="D6907" s="1">
        <v>350</v>
      </c>
      <c r="E6907" s="1" t="s">
        <v>7960</v>
      </c>
      <c r="F6907" s="1">
        <v>85</v>
      </c>
      <c r="G6907" s="1" t="str">
        <f t="shared" si="259"/>
        <v>85/175</v>
      </c>
      <c r="H6907" s="1">
        <v>2000</v>
      </c>
      <c r="I6907" s="1">
        <v>92</v>
      </c>
      <c r="J6907" s="1">
        <v>80</v>
      </c>
      <c r="K6907" s="1" t="s">
        <v>2006</v>
      </c>
      <c r="L6907" s="1" t="s">
        <v>4669</v>
      </c>
      <c r="M6907" s="1" t="s">
        <v>7875</v>
      </c>
      <c r="N6907" s="1">
        <v>47.948273367000802</v>
      </c>
      <c r="O6907" s="1">
        <v>-71.069200621297398</v>
      </c>
      <c r="P6907" s="1" t="s">
        <v>8368</v>
      </c>
      <c r="Q6907" s="1" t="s">
        <v>7876</v>
      </c>
      <c r="R6907" s="1" t="s">
        <v>22</v>
      </c>
    </row>
    <row r="6908" spans="1:18" x14ac:dyDescent="0.3">
      <c r="A6908" s="1" t="s">
        <v>5978</v>
      </c>
      <c r="B6908" s="1" t="s">
        <v>8398</v>
      </c>
      <c r="C6908" s="1" t="s">
        <v>7873</v>
      </c>
      <c r="D6908" s="1">
        <v>350</v>
      </c>
      <c r="E6908" s="1" t="s">
        <v>7961</v>
      </c>
      <c r="F6908" s="1">
        <v>86</v>
      </c>
      <c r="G6908" s="1" t="str">
        <f t="shared" si="259"/>
        <v>86/175</v>
      </c>
      <c r="H6908" s="1">
        <v>2000</v>
      </c>
      <c r="I6908" s="1">
        <v>92</v>
      </c>
      <c r="J6908" s="1">
        <v>80</v>
      </c>
      <c r="K6908" s="1" t="s">
        <v>2006</v>
      </c>
      <c r="L6908" s="1" t="s">
        <v>4669</v>
      </c>
      <c r="M6908" s="1" t="s">
        <v>7875</v>
      </c>
      <c r="N6908" s="1">
        <v>47.950518005288203</v>
      </c>
      <c r="O6908" s="1">
        <v>-71.071248013101794</v>
      </c>
      <c r="P6908" s="1" t="s">
        <v>8368</v>
      </c>
      <c r="Q6908" s="1" t="s">
        <v>7876</v>
      </c>
      <c r="R6908" s="1" t="s">
        <v>22</v>
      </c>
    </row>
    <row r="6909" spans="1:18" x14ac:dyDescent="0.3">
      <c r="A6909" s="1" t="s">
        <v>5978</v>
      </c>
      <c r="B6909" s="1" t="s">
        <v>8398</v>
      </c>
      <c r="C6909" s="1" t="s">
        <v>7873</v>
      </c>
      <c r="D6909" s="1">
        <v>350</v>
      </c>
      <c r="E6909" s="1" t="s">
        <v>7962</v>
      </c>
      <c r="F6909" s="1">
        <v>87</v>
      </c>
      <c r="G6909" s="1" t="str">
        <f t="shared" si="259"/>
        <v>87/175</v>
      </c>
      <c r="H6909" s="1">
        <v>2000</v>
      </c>
      <c r="I6909" s="1">
        <v>92</v>
      </c>
      <c r="J6909" s="1">
        <v>80</v>
      </c>
      <c r="K6909" s="1" t="s">
        <v>2006</v>
      </c>
      <c r="L6909" s="1" t="s">
        <v>4669</v>
      </c>
      <c r="M6909" s="1" t="s">
        <v>7875</v>
      </c>
      <c r="N6909" s="1">
        <v>47.956043308812397</v>
      </c>
      <c r="O6909" s="1">
        <v>-71.019460510691005</v>
      </c>
      <c r="P6909" s="1" t="s">
        <v>8368</v>
      </c>
      <c r="Q6909" s="1" t="s">
        <v>7876</v>
      </c>
      <c r="R6909" s="1" t="s">
        <v>22</v>
      </c>
    </row>
    <row r="6910" spans="1:18" x14ac:dyDescent="0.3">
      <c r="A6910" s="1" t="s">
        <v>5978</v>
      </c>
      <c r="B6910" s="1" t="s">
        <v>8398</v>
      </c>
      <c r="C6910" s="1" t="s">
        <v>7873</v>
      </c>
      <c r="D6910" s="1">
        <v>350</v>
      </c>
      <c r="E6910" s="1" t="s">
        <v>7963</v>
      </c>
      <c r="F6910" s="1">
        <v>88</v>
      </c>
      <c r="G6910" s="1" t="str">
        <f t="shared" si="259"/>
        <v>88/175</v>
      </c>
      <c r="H6910" s="1">
        <v>2000</v>
      </c>
      <c r="I6910" s="1">
        <v>92</v>
      </c>
      <c r="J6910" s="1">
        <v>80</v>
      </c>
      <c r="K6910" s="1" t="s">
        <v>2006</v>
      </c>
      <c r="L6910" s="1" t="s">
        <v>4669</v>
      </c>
      <c r="M6910" s="1" t="s">
        <v>7875</v>
      </c>
      <c r="N6910" s="1">
        <v>47.9587163117614</v>
      </c>
      <c r="O6910" s="1">
        <v>-71.025855729465903</v>
      </c>
      <c r="P6910" s="1" t="s">
        <v>8368</v>
      </c>
      <c r="Q6910" s="1" t="s">
        <v>7876</v>
      </c>
      <c r="R6910" s="1" t="s">
        <v>22</v>
      </c>
    </row>
    <row r="6911" spans="1:18" x14ac:dyDescent="0.3">
      <c r="A6911" s="1" t="s">
        <v>5978</v>
      </c>
      <c r="B6911" s="1" t="s">
        <v>8398</v>
      </c>
      <c r="C6911" s="1" t="s">
        <v>7873</v>
      </c>
      <c r="D6911" s="1">
        <v>350</v>
      </c>
      <c r="E6911" s="1" t="s">
        <v>7964</v>
      </c>
      <c r="F6911" s="1">
        <v>89</v>
      </c>
      <c r="G6911" s="1" t="str">
        <f t="shared" si="259"/>
        <v>89/175</v>
      </c>
      <c r="H6911" s="1">
        <v>2000</v>
      </c>
      <c r="I6911" s="1">
        <v>82</v>
      </c>
      <c r="J6911" s="1">
        <v>80</v>
      </c>
      <c r="K6911" s="1" t="s">
        <v>2006</v>
      </c>
      <c r="L6911" s="1" t="s">
        <v>6876</v>
      </c>
      <c r="M6911" s="1" t="s">
        <v>7875</v>
      </c>
      <c r="N6911" s="1">
        <v>47.959215858233001</v>
      </c>
      <c r="O6911" s="1">
        <v>-71.034046077824996</v>
      </c>
      <c r="P6911" s="1" t="s">
        <v>8368</v>
      </c>
      <c r="Q6911" s="1" t="s">
        <v>7876</v>
      </c>
      <c r="R6911" s="1" t="s">
        <v>22</v>
      </c>
    </row>
    <row r="6912" spans="1:18" x14ac:dyDescent="0.3">
      <c r="A6912" s="1" t="s">
        <v>5978</v>
      </c>
      <c r="B6912" s="1" t="s">
        <v>8398</v>
      </c>
      <c r="C6912" s="1" t="s">
        <v>7873</v>
      </c>
      <c r="D6912" s="1">
        <v>350</v>
      </c>
      <c r="E6912" s="1" t="s">
        <v>7965</v>
      </c>
      <c r="F6912" s="1">
        <v>90</v>
      </c>
      <c r="G6912" s="1" t="str">
        <f t="shared" si="259"/>
        <v>90/175</v>
      </c>
      <c r="H6912" s="1">
        <v>2000</v>
      </c>
      <c r="I6912" s="1">
        <v>82</v>
      </c>
      <c r="J6912" s="1">
        <v>80</v>
      </c>
      <c r="K6912" s="1" t="s">
        <v>2006</v>
      </c>
      <c r="L6912" s="1" t="s">
        <v>6876</v>
      </c>
      <c r="M6912" s="1" t="s">
        <v>7875</v>
      </c>
      <c r="N6912" s="1">
        <v>47.961315673161302</v>
      </c>
      <c r="O6912" s="1">
        <v>-71.037546590802506</v>
      </c>
      <c r="P6912" s="1" t="s">
        <v>8368</v>
      </c>
      <c r="Q6912" s="1" t="s">
        <v>7876</v>
      </c>
      <c r="R6912" s="1" t="s">
        <v>22</v>
      </c>
    </row>
    <row r="6913" spans="1:18" x14ac:dyDescent="0.3">
      <c r="A6913" s="1" t="s">
        <v>5978</v>
      </c>
      <c r="B6913" s="1" t="s">
        <v>8398</v>
      </c>
      <c r="C6913" s="1" t="s">
        <v>7873</v>
      </c>
      <c r="D6913" s="1">
        <v>350</v>
      </c>
      <c r="E6913" s="1" t="s">
        <v>7966</v>
      </c>
      <c r="F6913" s="1">
        <v>91</v>
      </c>
      <c r="G6913" s="1" t="str">
        <f t="shared" si="259"/>
        <v>91/175</v>
      </c>
      <c r="H6913" s="1">
        <v>2000</v>
      </c>
      <c r="I6913" s="1">
        <v>82</v>
      </c>
      <c r="J6913" s="1">
        <v>80</v>
      </c>
      <c r="K6913" s="1" t="s">
        <v>2006</v>
      </c>
      <c r="L6913" s="1" t="s">
        <v>6876</v>
      </c>
      <c r="M6913" s="1" t="s">
        <v>7875</v>
      </c>
      <c r="N6913" s="1">
        <v>47.965267974473598</v>
      </c>
      <c r="O6913" s="1">
        <v>-71.042996557845697</v>
      </c>
      <c r="P6913" s="1" t="s">
        <v>8368</v>
      </c>
      <c r="Q6913" s="1" t="s">
        <v>7876</v>
      </c>
      <c r="R6913" s="1" t="s">
        <v>22</v>
      </c>
    </row>
    <row r="6914" spans="1:18" x14ac:dyDescent="0.3">
      <c r="A6914" s="1" t="s">
        <v>5978</v>
      </c>
      <c r="B6914" s="1" t="s">
        <v>8398</v>
      </c>
      <c r="C6914" s="1" t="s">
        <v>7873</v>
      </c>
      <c r="D6914" s="1">
        <v>350</v>
      </c>
      <c r="E6914" s="1" t="s">
        <v>7967</v>
      </c>
      <c r="F6914" s="1">
        <v>92</v>
      </c>
      <c r="G6914" s="1" t="str">
        <f t="shared" si="259"/>
        <v>92/175</v>
      </c>
      <c r="H6914" s="1">
        <v>2000</v>
      </c>
      <c r="I6914" s="1">
        <v>82</v>
      </c>
      <c r="J6914" s="1">
        <v>80</v>
      </c>
      <c r="K6914" s="1" t="s">
        <v>2006</v>
      </c>
      <c r="L6914" s="1" t="s">
        <v>6876</v>
      </c>
      <c r="M6914" s="1" t="s">
        <v>7875</v>
      </c>
      <c r="N6914" s="1">
        <v>47.967768542713202</v>
      </c>
      <c r="O6914" s="1">
        <v>-71.044445296100093</v>
      </c>
      <c r="P6914" s="1" t="s">
        <v>8368</v>
      </c>
      <c r="Q6914" s="1" t="s">
        <v>7876</v>
      </c>
      <c r="R6914" s="1" t="s">
        <v>22</v>
      </c>
    </row>
    <row r="6915" spans="1:18" x14ac:dyDescent="0.3">
      <c r="A6915" s="1" t="s">
        <v>5978</v>
      </c>
      <c r="B6915" s="1" t="s">
        <v>8398</v>
      </c>
      <c r="C6915" s="1" t="s">
        <v>7873</v>
      </c>
      <c r="D6915" s="1">
        <v>350</v>
      </c>
      <c r="E6915" s="1" t="s">
        <v>7968</v>
      </c>
      <c r="F6915" s="1">
        <v>93</v>
      </c>
      <c r="G6915" s="1" t="str">
        <f t="shared" si="259"/>
        <v>93/175</v>
      </c>
      <c r="H6915" s="1">
        <v>2000</v>
      </c>
      <c r="I6915" s="1">
        <v>92</v>
      </c>
      <c r="J6915" s="1">
        <v>80</v>
      </c>
      <c r="K6915" s="1" t="s">
        <v>2006</v>
      </c>
      <c r="L6915" s="1" t="s">
        <v>4669</v>
      </c>
      <c r="M6915" s="1" t="s">
        <v>7875</v>
      </c>
      <c r="N6915" s="1">
        <v>47.970149453601998</v>
      </c>
      <c r="O6915" s="1">
        <v>-71.045851658000004</v>
      </c>
      <c r="P6915" s="1" t="s">
        <v>8368</v>
      </c>
      <c r="Q6915" s="1" t="s">
        <v>7876</v>
      </c>
      <c r="R6915" s="1" t="s">
        <v>22</v>
      </c>
    </row>
    <row r="6916" spans="1:18" x14ac:dyDescent="0.3">
      <c r="A6916" s="1" t="s">
        <v>5978</v>
      </c>
      <c r="B6916" s="1" t="s">
        <v>8398</v>
      </c>
      <c r="C6916" s="1" t="s">
        <v>7873</v>
      </c>
      <c r="D6916" s="1">
        <v>350</v>
      </c>
      <c r="E6916" s="1" t="s">
        <v>7969</v>
      </c>
      <c r="F6916" s="1">
        <v>94</v>
      </c>
      <c r="G6916" s="1" t="str">
        <f t="shared" si="259"/>
        <v>94/175</v>
      </c>
      <c r="H6916" s="1">
        <v>2000</v>
      </c>
      <c r="I6916" s="1">
        <v>92</v>
      </c>
      <c r="J6916" s="1">
        <v>80</v>
      </c>
      <c r="K6916" s="1" t="s">
        <v>2006</v>
      </c>
      <c r="L6916" s="1" t="s">
        <v>4669</v>
      </c>
      <c r="M6916" s="1" t="s">
        <v>7875</v>
      </c>
      <c r="N6916" s="1">
        <v>47.967055400469</v>
      </c>
      <c r="O6916" s="1">
        <v>-71.052363740651899</v>
      </c>
      <c r="P6916" s="1" t="s">
        <v>8368</v>
      </c>
      <c r="Q6916" s="1" t="s">
        <v>7876</v>
      </c>
      <c r="R6916" s="1" t="s">
        <v>22</v>
      </c>
    </row>
    <row r="6917" spans="1:18" x14ac:dyDescent="0.3">
      <c r="A6917" s="1" t="s">
        <v>5978</v>
      </c>
      <c r="B6917" s="1" t="s">
        <v>8398</v>
      </c>
      <c r="C6917" s="1" t="s">
        <v>7873</v>
      </c>
      <c r="D6917" s="1">
        <v>350</v>
      </c>
      <c r="E6917" s="1" t="s">
        <v>7970</v>
      </c>
      <c r="F6917" s="1">
        <v>95</v>
      </c>
      <c r="G6917" s="1" t="str">
        <f t="shared" si="259"/>
        <v>95/175</v>
      </c>
      <c r="H6917" s="1">
        <v>2000</v>
      </c>
      <c r="I6917" s="1">
        <v>92</v>
      </c>
      <c r="J6917" s="1">
        <v>80</v>
      </c>
      <c r="K6917" s="1" t="s">
        <v>2006</v>
      </c>
      <c r="L6917" s="1" t="s">
        <v>4669</v>
      </c>
      <c r="M6917" s="1" t="s">
        <v>7875</v>
      </c>
      <c r="N6917" s="1">
        <v>47.968501473447702</v>
      </c>
      <c r="O6917" s="1">
        <v>-71.055395483613495</v>
      </c>
      <c r="P6917" s="1" t="s">
        <v>8368</v>
      </c>
      <c r="Q6917" s="1" t="s">
        <v>7876</v>
      </c>
      <c r="R6917" s="1" t="s">
        <v>22</v>
      </c>
    </row>
    <row r="6918" spans="1:18" x14ac:dyDescent="0.3">
      <c r="A6918" s="1" t="s">
        <v>5978</v>
      </c>
      <c r="B6918" s="1" t="s">
        <v>8398</v>
      </c>
      <c r="C6918" s="1" t="s">
        <v>7873</v>
      </c>
      <c r="D6918" s="1">
        <v>350</v>
      </c>
      <c r="E6918" s="1" t="s">
        <v>7971</v>
      </c>
      <c r="F6918" s="1">
        <v>96</v>
      </c>
      <c r="G6918" s="1" t="str">
        <f t="shared" si="259"/>
        <v>96/175</v>
      </c>
      <c r="H6918" s="1">
        <v>2000</v>
      </c>
      <c r="I6918" s="1">
        <v>92</v>
      </c>
      <c r="J6918" s="1">
        <v>80</v>
      </c>
      <c r="K6918" s="1" t="s">
        <v>2006</v>
      </c>
      <c r="L6918" s="1" t="s">
        <v>4669</v>
      </c>
      <c r="M6918" s="1" t="s">
        <v>7875</v>
      </c>
      <c r="N6918" s="1">
        <v>47.970523462645097</v>
      </c>
      <c r="O6918" s="1">
        <v>-71.058298592035797</v>
      </c>
      <c r="P6918" s="1" t="s">
        <v>8368</v>
      </c>
      <c r="Q6918" s="1" t="s">
        <v>7876</v>
      </c>
      <c r="R6918" s="1" t="s">
        <v>22</v>
      </c>
    </row>
    <row r="6919" spans="1:18" x14ac:dyDescent="0.3">
      <c r="A6919" s="1" t="s">
        <v>5978</v>
      </c>
      <c r="B6919" s="1" t="s">
        <v>8398</v>
      </c>
      <c r="C6919" s="1" t="s">
        <v>7873</v>
      </c>
      <c r="D6919" s="1">
        <v>350</v>
      </c>
      <c r="E6919" s="1" t="s">
        <v>7972</v>
      </c>
      <c r="F6919" s="1">
        <v>97</v>
      </c>
      <c r="G6919" s="1" t="str">
        <f t="shared" ref="G6919:G6950" si="260">F6919&amp;"/"&amp;175</f>
        <v>97/175</v>
      </c>
      <c r="H6919" s="1">
        <v>2000</v>
      </c>
      <c r="I6919" s="1">
        <v>92</v>
      </c>
      <c r="J6919" s="1">
        <v>80</v>
      </c>
      <c r="K6919" s="1" t="s">
        <v>2006</v>
      </c>
      <c r="L6919" s="1" t="s">
        <v>4669</v>
      </c>
      <c r="M6919" s="1" t="s">
        <v>7875</v>
      </c>
      <c r="N6919" s="1">
        <v>47.972512901499897</v>
      </c>
      <c r="O6919" s="1">
        <v>-71.061299268022495</v>
      </c>
      <c r="P6919" s="1" t="s">
        <v>8368</v>
      </c>
      <c r="Q6919" s="1" t="s">
        <v>7876</v>
      </c>
      <c r="R6919" s="1" t="s">
        <v>22</v>
      </c>
    </row>
    <row r="6920" spans="1:18" x14ac:dyDescent="0.3">
      <c r="A6920" s="1" t="s">
        <v>5978</v>
      </c>
      <c r="B6920" s="1" t="s">
        <v>8398</v>
      </c>
      <c r="C6920" s="1" t="s">
        <v>7873</v>
      </c>
      <c r="D6920" s="1">
        <v>350</v>
      </c>
      <c r="E6920" s="1" t="s">
        <v>7973</v>
      </c>
      <c r="F6920" s="1">
        <v>98</v>
      </c>
      <c r="G6920" s="1" t="str">
        <f t="shared" si="260"/>
        <v>98/175</v>
      </c>
      <c r="H6920" s="1">
        <v>2000</v>
      </c>
      <c r="I6920" s="1">
        <v>92</v>
      </c>
      <c r="J6920" s="1">
        <v>80</v>
      </c>
      <c r="K6920" s="1" t="s">
        <v>2006</v>
      </c>
      <c r="L6920" s="1" t="s">
        <v>4669</v>
      </c>
      <c r="M6920" s="1" t="s">
        <v>7875</v>
      </c>
      <c r="N6920" s="1">
        <v>47.974572920655199</v>
      </c>
      <c r="O6920" s="1">
        <v>-71.065003420498698</v>
      </c>
      <c r="P6920" s="1" t="s">
        <v>8368</v>
      </c>
      <c r="Q6920" s="1" t="s">
        <v>7876</v>
      </c>
      <c r="R6920" s="1" t="s">
        <v>22</v>
      </c>
    </row>
    <row r="6921" spans="1:18" x14ac:dyDescent="0.3">
      <c r="A6921" s="1" t="s">
        <v>5978</v>
      </c>
      <c r="B6921" s="1" t="s">
        <v>8398</v>
      </c>
      <c r="C6921" s="1" t="s">
        <v>7873</v>
      </c>
      <c r="D6921" s="1">
        <v>350</v>
      </c>
      <c r="E6921" s="1" t="s">
        <v>7974</v>
      </c>
      <c r="F6921" s="1">
        <v>99</v>
      </c>
      <c r="G6921" s="1" t="str">
        <f t="shared" si="260"/>
        <v>99/175</v>
      </c>
      <c r="H6921" s="1">
        <v>2000</v>
      </c>
      <c r="I6921" s="1">
        <v>92</v>
      </c>
      <c r="J6921" s="1">
        <v>80</v>
      </c>
      <c r="K6921" s="1" t="s">
        <v>2006</v>
      </c>
      <c r="L6921" s="1" t="s">
        <v>4669</v>
      </c>
      <c r="M6921" s="1" t="s">
        <v>7875</v>
      </c>
      <c r="N6921" s="1">
        <v>47.9807500830427</v>
      </c>
      <c r="O6921" s="1">
        <v>-71.062279449641196</v>
      </c>
      <c r="P6921" s="1" t="s">
        <v>8368</v>
      </c>
      <c r="Q6921" s="1" t="s">
        <v>7876</v>
      </c>
      <c r="R6921" s="1" t="s">
        <v>22</v>
      </c>
    </row>
    <row r="6922" spans="1:18" x14ac:dyDescent="0.3">
      <c r="A6922" s="1" t="s">
        <v>5978</v>
      </c>
      <c r="B6922" s="1" t="s">
        <v>8398</v>
      </c>
      <c r="C6922" s="1" t="s">
        <v>7873</v>
      </c>
      <c r="D6922" s="1">
        <v>350</v>
      </c>
      <c r="E6922" s="1" t="s">
        <v>7975</v>
      </c>
      <c r="F6922" s="1">
        <v>100</v>
      </c>
      <c r="G6922" s="1" t="str">
        <f t="shared" si="260"/>
        <v>100/175</v>
      </c>
      <c r="H6922" s="1">
        <v>2000</v>
      </c>
      <c r="I6922" s="1">
        <v>92</v>
      </c>
      <c r="J6922" s="1">
        <v>80</v>
      </c>
      <c r="K6922" s="1" t="s">
        <v>2006</v>
      </c>
      <c r="L6922" s="1" t="s">
        <v>4669</v>
      </c>
      <c r="M6922" s="1" t="s">
        <v>7875</v>
      </c>
      <c r="N6922" s="1">
        <v>47.983454066244299</v>
      </c>
      <c r="O6922" s="1">
        <v>-71.063349479025803</v>
      </c>
      <c r="P6922" s="1" t="s">
        <v>8368</v>
      </c>
      <c r="Q6922" s="1" t="s">
        <v>7876</v>
      </c>
      <c r="R6922" s="1" t="s">
        <v>22</v>
      </c>
    </row>
    <row r="6923" spans="1:18" x14ac:dyDescent="0.3">
      <c r="A6923" s="1" t="s">
        <v>5978</v>
      </c>
      <c r="B6923" s="1" t="s">
        <v>8398</v>
      </c>
      <c r="C6923" s="1" t="s">
        <v>7873</v>
      </c>
      <c r="D6923" s="1">
        <v>350</v>
      </c>
      <c r="E6923" s="1" t="s">
        <v>7976</v>
      </c>
      <c r="F6923" s="1">
        <v>101</v>
      </c>
      <c r="G6923" s="1" t="str">
        <f t="shared" si="260"/>
        <v>101/175</v>
      </c>
      <c r="H6923" s="1">
        <v>2000</v>
      </c>
      <c r="I6923" s="1">
        <v>92</v>
      </c>
      <c r="J6923" s="1">
        <v>80</v>
      </c>
      <c r="K6923" s="1" t="s">
        <v>2006</v>
      </c>
      <c r="L6923" s="1" t="s">
        <v>4669</v>
      </c>
      <c r="M6923" s="1" t="s">
        <v>7875</v>
      </c>
      <c r="N6923" s="1">
        <v>47.9863940387417</v>
      </c>
      <c r="O6923" s="1">
        <v>-71.064640737476097</v>
      </c>
      <c r="P6923" s="1" t="s">
        <v>8368</v>
      </c>
      <c r="Q6923" s="1" t="s">
        <v>7876</v>
      </c>
      <c r="R6923" s="1" t="s">
        <v>22</v>
      </c>
    </row>
    <row r="6924" spans="1:18" x14ac:dyDescent="0.3">
      <c r="A6924" s="1" t="s">
        <v>5978</v>
      </c>
      <c r="B6924" s="1" t="s">
        <v>8398</v>
      </c>
      <c r="C6924" s="1" t="s">
        <v>7873</v>
      </c>
      <c r="D6924" s="1">
        <v>350</v>
      </c>
      <c r="E6924" s="1" t="s">
        <v>7977</v>
      </c>
      <c r="F6924" s="1">
        <v>102</v>
      </c>
      <c r="G6924" s="1" t="str">
        <f t="shared" si="260"/>
        <v>102/175</v>
      </c>
      <c r="H6924" s="1">
        <v>2000</v>
      </c>
      <c r="I6924" s="1">
        <v>92</v>
      </c>
      <c r="J6924" s="1">
        <v>80</v>
      </c>
      <c r="K6924" s="1" t="s">
        <v>2006</v>
      </c>
      <c r="L6924" s="1" t="s">
        <v>4669</v>
      </c>
      <c r="M6924" s="1" t="s">
        <v>7875</v>
      </c>
      <c r="N6924" s="1">
        <v>47.944533143481301</v>
      </c>
      <c r="O6924" s="1">
        <v>-71.087330736608607</v>
      </c>
      <c r="P6924" s="1" t="s">
        <v>8368</v>
      </c>
      <c r="Q6924" s="1" t="s">
        <v>7876</v>
      </c>
      <c r="R6924" s="1" t="s">
        <v>22</v>
      </c>
    </row>
    <row r="6925" spans="1:18" x14ac:dyDescent="0.3">
      <c r="A6925" s="1" t="s">
        <v>5978</v>
      </c>
      <c r="B6925" s="1" t="s">
        <v>8398</v>
      </c>
      <c r="C6925" s="1" t="s">
        <v>7873</v>
      </c>
      <c r="D6925" s="1">
        <v>350</v>
      </c>
      <c r="E6925" s="1" t="s">
        <v>7978</v>
      </c>
      <c r="F6925" s="1">
        <v>103</v>
      </c>
      <c r="G6925" s="1" t="str">
        <f t="shared" si="260"/>
        <v>103/175</v>
      </c>
      <c r="H6925" s="1">
        <v>2000</v>
      </c>
      <c r="I6925" s="1">
        <v>92</v>
      </c>
      <c r="J6925" s="1">
        <v>80</v>
      </c>
      <c r="K6925" s="1" t="s">
        <v>2006</v>
      </c>
      <c r="L6925" s="1" t="s">
        <v>4669</v>
      </c>
      <c r="M6925" s="1" t="s">
        <v>7875</v>
      </c>
      <c r="N6925" s="1">
        <v>47.946779812640301</v>
      </c>
      <c r="O6925" s="1">
        <v>-71.087717455856605</v>
      </c>
      <c r="P6925" s="1" t="s">
        <v>8368</v>
      </c>
      <c r="Q6925" s="1" t="s">
        <v>7876</v>
      </c>
      <c r="R6925" s="1" t="s">
        <v>22</v>
      </c>
    </row>
    <row r="6926" spans="1:18" x14ac:dyDescent="0.3">
      <c r="A6926" s="1" t="s">
        <v>5978</v>
      </c>
      <c r="B6926" s="1" t="s">
        <v>8398</v>
      </c>
      <c r="C6926" s="1" t="s">
        <v>7873</v>
      </c>
      <c r="D6926" s="1">
        <v>350</v>
      </c>
      <c r="E6926" s="1" t="s">
        <v>7979</v>
      </c>
      <c r="F6926" s="1">
        <v>104</v>
      </c>
      <c r="G6926" s="1" t="str">
        <f t="shared" si="260"/>
        <v>104/175</v>
      </c>
      <c r="H6926" s="1">
        <v>2000</v>
      </c>
      <c r="I6926" s="1">
        <v>92</v>
      </c>
      <c r="J6926" s="1">
        <v>80</v>
      </c>
      <c r="K6926" s="1" t="s">
        <v>2006</v>
      </c>
      <c r="L6926" s="1" t="s">
        <v>4669</v>
      </c>
      <c r="M6926" s="1" t="s">
        <v>7875</v>
      </c>
      <c r="N6926" s="1">
        <v>47.956109451994003</v>
      </c>
      <c r="O6926" s="1">
        <v>-71.087554445458196</v>
      </c>
      <c r="P6926" s="1" t="s">
        <v>8368</v>
      </c>
      <c r="Q6926" s="1" t="s">
        <v>7876</v>
      </c>
      <c r="R6926" s="1" t="s">
        <v>22</v>
      </c>
    </row>
    <row r="6927" spans="1:18" x14ac:dyDescent="0.3">
      <c r="A6927" s="1" t="s">
        <v>5978</v>
      </c>
      <c r="B6927" s="1" t="s">
        <v>8398</v>
      </c>
      <c r="C6927" s="1" t="s">
        <v>7873</v>
      </c>
      <c r="D6927" s="1">
        <v>350</v>
      </c>
      <c r="E6927" s="1" t="s">
        <v>7980</v>
      </c>
      <c r="F6927" s="1">
        <v>105</v>
      </c>
      <c r="G6927" s="1" t="str">
        <f t="shared" si="260"/>
        <v>105/175</v>
      </c>
      <c r="H6927" s="1">
        <v>2000</v>
      </c>
      <c r="I6927" s="1">
        <v>82</v>
      </c>
      <c r="J6927" s="1">
        <v>80</v>
      </c>
      <c r="K6927" s="1" t="s">
        <v>2006</v>
      </c>
      <c r="L6927" s="1" t="s">
        <v>6876</v>
      </c>
      <c r="M6927" s="1" t="s">
        <v>7875</v>
      </c>
      <c r="N6927" s="1">
        <v>47.953492325145703</v>
      </c>
      <c r="O6927" s="1">
        <v>-71.089552505359606</v>
      </c>
      <c r="P6927" s="1" t="s">
        <v>8368</v>
      </c>
      <c r="Q6927" s="1" t="s">
        <v>7876</v>
      </c>
      <c r="R6927" s="1" t="s">
        <v>22</v>
      </c>
    </row>
    <row r="6928" spans="1:18" x14ac:dyDescent="0.3">
      <c r="A6928" s="1" t="s">
        <v>5978</v>
      </c>
      <c r="B6928" s="1" t="s">
        <v>8398</v>
      </c>
      <c r="C6928" s="1" t="s">
        <v>7873</v>
      </c>
      <c r="D6928" s="1">
        <v>350</v>
      </c>
      <c r="E6928" s="1" t="s">
        <v>7981</v>
      </c>
      <c r="F6928" s="1">
        <v>106</v>
      </c>
      <c r="G6928" s="1" t="str">
        <f t="shared" si="260"/>
        <v>106/175</v>
      </c>
      <c r="H6928" s="1">
        <v>2000</v>
      </c>
      <c r="I6928" s="1">
        <v>92</v>
      </c>
      <c r="J6928" s="1">
        <v>80</v>
      </c>
      <c r="K6928" s="1" t="s">
        <v>2006</v>
      </c>
      <c r="L6928" s="1" t="s">
        <v>4669</v>
      </c>
      <c r="M6928" s="1" t="s">
        <v>7875</v>
      </c>
      <c r="N6928" s="1">
        <v>47.954932041815198</v>
      </c>
      <c r="O6928" s="1">
        <v>-71.094689671642001</v>
      </c>
      <c r="P6928" s="1" t="s">
        <v>8368</v>
      </c>
      <c r="Q6928" s="1" t="s">
        <v>7876</v>
      </c>
      <c r="R6928" s="1" t="s">
        <v>22</v>
      </c>
    </row>
    <row r="6929" spans="1:18" x14ac:dyDescent="0.3">
      <c r="A6929" s="1" t="s">
        <v>5978</v>
      </c>
      <c r="B6929" s="1" t="s">
        <v>8398</v>
      </c>
      <c r="C6929" s="1" t="s">
        <v>7873</v>
      </c>
      <c r="D6929" s="1">
        <v>350</v>
      </c>
      <c r="E6929" s="1" t="s">
        <v>7982</v>
      </c>
      <c r="F6929" s="1">
        <v>107</v>
      </c>
      <c r="G6929" s="1" t="str">
        <f t="shared" si="260"/>
        <v>107/175</v>
      </c>
      <c r="H6929" s="1">
        <v>2000</v>
      </c>
      <c r="I6929" s="1">
        <v>92</v>
      </c>
      <c r="J6929" s="1">
        <v>80</v>
      </c>
      <c r="K6929" s="1" t="s">
        <v>2006</v>
      </c>
      <c r="L6929" s="1" t="s">
        <v>4669</v>
      </c>
      <c r="M6929" s="1" t="s">
        <v>7875</v>
      </c>
      <c r="N6929" s="1">
        <v>47.958643488803098</v>
      </c>
      <c r="O6929" s="1">
        <v>-71.095304561763797</v>
      </c>
      <c r="P6929" s="1" t="s">
        <v>8368</v>
      </c>
      <c r="Q6929" s="1" t="s">
        <v>7876</v>
      </c>
      <c r="R6929" s="1" t="s">
        <v>22</v>
      </c>
    </row>
    <row r="6930" spans="1:18" x14ac:dyDescent="0.3">
      <c r="A6930" s="1" t="s">
        <v>5978</v>
      </c>
      <c r="B6930" s="1" t="s">
        <v>8398</v>
      </c>
      <c r="C6930" s="1" t="s">
        <v>7873</v>
      </c>
      <c r="D6930" s="1">
        <v>350</v>
      </c>
      <c r="E6930" s="1" t="s">
        <v>7983</v>
      </c>
      <c r="F6930" s="1">
        <v>108</v>
      </c>
      <c r="G6930" s="1" t="str">
        <f t="shared" si="260"/>
        <v>108/175</v>
      </c>
      <c r="H6930" s="1">
        <v>2000</v>
      </c>
      <c r="I6930" s="1">
        <v>92</v>
      </c>
      <c r="J6930" s="1">
        <v>80</v>
      </c>
      <c r="K6930" s="1" t="s">
        <v>2006</v>
      </c>
      <c r="L6930" s="1" t="s">
        <v>4669</v>
      </c>
      <c r="M6930" s="1" t="s">
        <v>7875</v>
      </c>
      <c r="N6930" s="1">
        <v>47.961220016929602</v>
      </c>
      <c r="O6930" s="1">
        <v>-71.0970201891176</v>
      </c>
      <c r="P6930" s="1" t="s">
        <v>8368</v>
      </c>
      <c r="Q6930" s="1" t="s">
        <v>7876</v>
      </c>
      <c r="R6930" s="1" t="s">
        <v>22</v>
      </c>
    </row>
    <row r="6931" spans="1:18" x14ac:dyDescent="0.3">
      <c r="A6931" s="1" t="s">
        <v>5978</v>
      </c>
      <c r="B6931" s="1" t="s">
        <v>8398</v>
      </c>
      <c r="C6931" s="1" t="s">
        <v>7873</v>
      </c>
      <c r="D6931" s="1">
        <v>350</v>
      </c>
      <c r="E6931" s="1" t="s">
        <v>7984</v>
      </c>
      <c r="F6931" s="1">
        <v>109</v>
      </c>
      <c r="G6931" s="1" t="str">
        <f t="shared" si="260"/>
        <v>109/175</v>
      </c>
      <c r="H6931" s="1">
        <v>2000</v>
      </c>
      <c r="I6931" s="1">
        <v>82</v>
      </c>
      <c r="J6931" s="1">
        <v>80</v>
      </c>
      <c r="K6931" s="1" t="s">
        <v>2006</v>
      </c>
      <c r="L6931" s="1" t="s">
        <v>6876</v>
      </c>
      <c r="M6931" s="1" t="s">
        <v>7875</v>
      </c>
      <c r="N6931" s="1">
        <v>47.990355164603898</v>
      </c>
      <c r="O6931" s="1">
        <v>-71.038388384999905</v>
      </c>
      <c r="P6931" s="1" t="s">
        <v>8368</v>
      </c>
      <c r="Q6931" s="1" t="s">
        <v>7876</v>
      </c>
      <c r="R6931" s="1" t="s">
        <v>22</v>
      </c>
    </row>
    <row r="6932" spans="1:18" x14ac:dyDescent="0.3">
      <c r="A6932" s="1" t="s">
        <v>5978</v>
      </c>
      <c r="B6932" s="1" t="s">
        <v>8398</v>
      </c>
      <c r="C6932" s="1" t="s">
        <v>7873</v>
      </c>
      <c r="D6932" s="1">
        <v>350</v>
      </c>
      <c r="E6932" s="1" t="s">
        <v>7985</v>
      </c>
      <c r="F6932" s="1">
        <v>110</v>
      </c>
      <c r="G6932" s="1" t="str">
        <f t="shared" si="260"/>
        <v>110/175</v>
      </c>
      <c r="H6932" s="1">
        <v>2000</v>
      </c>
      <c r="I6932" s="1">
        <v>82</v>
      </c>
      <c r="J6932" s="1">
        <v>80</v>
      </c>
      <c r="K6932" s="1" t="s">
        <v>2006</v>
      </c>
      <c r="L6932" s="1" t="s">
        <v>6876</v>
      </c>
      <c r="M6932" s="1" t="s">
        <v>7875</v>
      </c>
      <c r="N6932" s="1">
        <v>47.991973578728697</v>
      </c>
      <c r="O6932" s="1">
        <v>-71.042412547730606</v>
      </c>
      <c r="P6932" s="1" t="s">
        <v>8368</v>
      </c>
      <c r="Q6932" s="1" t="s">
        <v>7876</v>
      </c>
      <c r="R6932" s="1" t="s">
        <v>22</v>
      </c>
    </row>
    <row r="6933" spans="1:18" x14ac:dyDescent="0.3">
      <c r="A6933" s="1" t="s">
        <v>5978</v>
      </c>
      <c r="B6933" s="1" t="s">
        <v>8398</v>
      </c>
      <c r="C6933" s="1" t="s">
        <v>7873</v>
      </c>
      <c r="D6933" s="1">
        <v>350</v>
      </c>
      <c r="E6933" s="1" t="s">
        <v>7986</v>
      </c>
      <c r="F6933" s="1">
        <v>111</v>
      </c>
      <c r="G6933" s="1" t="str">
        <f t="shared" si="260"/>
        <v>111/175</v>
      </c>
      <c r="H6933" s="1">
        <v>2000</v>
      </c>
      <c r="I6933" s="1">
        <v>82</v>
      </c>
      <c r="J6933" s="1">
        <v>80</v>
      </c>
      <c r="K6933" s="1" t="s">
        <v>2006</v>
      </c>
      <c r="L6933" s="1" t="s">
        <v>6876</v>
      </c>
      <c r="M6933" s="1" t="s">
        <v>7875</v>
      </c>
      <c r="N6933" s="1">
        <v>47.9948800180834</v>
      </c>
      <c r="O6933" s="1">
        <v>-71.044445773545803</v>
      </c>
      <c r="P6933" s="1" t="s">
        <v>8368</v>
      </c>
      <c r="Q6933" s="1" t="s">
        <v>7876</v>
      </c>
      <c r="R6933" s="1" t="s">
        <v>22</v>
      </c>
    </row>
    <row r="6934" spans="1:18" x14ac:dyDescent="0.3">
      <c r="A6934" s="1" t="s">
        <v>5978</v>
      </c>
      <c r="B6934" s="1" t="s">
        <v>8398</v>
      </c>
      <c r="C6934" s="1" t="s">
        <v>7873</v>
      </c>
      <c r="D6934" s="1">
        <v>350</v>
      </c>
      <c r="E6934" s="1" t="s">
        <v>7987</v>
      </c>
      <c r="F6934" s="1">
        <v>112</v>
      </c>
      <c r="G6934" s="1" t="str">
        <f t="shared" si="260"/>
        <v>112/175</v>
      </c>
      <c r="H6934" s="1">
        <v>2000</v>
      </c>
      <c r="I6934" s="1">
        <v>82</v>
      </c>
      <c r="J6934" s="1">
        <v>80</v>
      </c>
      <c r="K6934" s="1" t="s">
        <v>2006</v>
      </c>
      <c r="L6934" s="1" t="s">
        <v>6876</v>
      </c>
      <c r="M6934" s="1" t="s">
        <v>7875</v>
      </c>
      <c r="N6934" s="1">
        <v>47.997005204736901</v>
      </c>
      <c r="O6934" s="1">
        <v>-71.040197692455294</v>
      </c>
      <c r="P6934" s="1" t="s">
        <v>8368</v>
      </c>
      <c r="Q6934" s="1" t="s">
        <v>7876</v>
      </c>
      <c r="R6934" s="1" t="s">
        <v>22</v>
      </c>
    </row>
    <row r="6935" spans="1:18" x14ac:dyDescent="0.3">
      <c r="A6935" s="1" t="s">
        <v>5978</v>
      </c>
      <c r="B6935" s="1" t="s">
        <v>8398</v>
      </c>
      <c r="C6935" s="1" t="s">
        <v>7873</v>
      </c>
      <c r="D6935" s="1">
        <v>350</v>
      </c>
      <c r="E6935" s="1" t="s">
        <v>7988</v>
      </c>
      <c r="F6935" s="1">
        <v>113</v>
      </c>
      <c r="G6935" s="1" t="str">
        <f t="shared" si="260"/>
        <v>113/175</v>
      </c>
      <c r="H6935" s="1">
        <v>2000</v>
      </c>
      <c r="I6935" s="1">
        <v>82</v>
      </c>
      <c r="J6935" s="1">
        <v>80</v>
      </c>
      <c r="K6935" s="1" t="s">
        <v>2006</v>
      </c>
      <c r="L6935" s="1" t="s">
        <v>6876</v>
      </c>
      <c r="M6935" s="1" t="s">
        <v>7875</v>
      </c>
      <c r="N6935" s="1">
        <v>47.9993378261657</v>
      </c>
      <c r="O6935" s="1">
        <v>-71.039464669540394</v>
      </c>
      <c r="P6935" s="1" t="s">
        <v>8368</v>
      </c>
      <c r="Q6935" s="1" t="s">
        <v>7876</v>
      </c>
      <c r="R6935" s="1" t="s">
        <v>22</v>
      </c>
    </row>
    <row r="6936" spans="1:18" x14ac:dyDescent="0.3">
      <c r="A6936" s="1" t="s">
        <v>5978</v>
      </c>
      <c r="B6936" s="1" t="s">
        <v>8398</v>
      </c>
      <c r="C6936" s="1" t="s">
        <v>7873</v>
      </c>
      <c r="D6936" s="1">
        <v>350</v>
      </c>
      <c r="E6936" s="1" t="s">
        <v>7989</v>
      </c>
      <c r="F6936" s="1">
        <v>114</v>
      </c>
      <c r="G6936" s="1" t="str">
        <f t="shared" si="260"/>
        <v>114/175</v>
      </c>
      <c r="H6936" s="1">
        <v>2000</v>
      </c>
      <c r="I6936" s="1">
        <v>82</v>
      </c>
      <c r="J6936" s="1">
        <v>80</v>
      </c>
      <c r="K6936" s="1" t="s">
        <v>2006</v>
      </c>
      <c r="L6936" s="1" t="s">
        <v>6876</v>
      </c>
      <c r="M6936" s="1" t="s">
        <v>7875</v>
      </c>
      <c r="N6936" s="1">
        <v>48.003449774835403</v>
      </c>
      <c r="O6936" s="1">
        <v>-71.039300956124094</v>
      </c>
      <c r="P6936" s="1" t="s">
        <v>8368</v>
      </c>
      <c r="Q6936" s="1" t="s">
        <v>7876</v>
      </c>
      <c r="R6936" s="1" t="s">
        <v>22</v>
      </c>
    </row>
    <row r="6937" spans="1:18" x14ac:dyDescent="0.3">
      <c r="A6937" s="1" t="s">
        <v>5978</v>
      </c>
      <c r="B6937" s="1" t="s">
        <v>8398</v>
      </c>
      <c r="C6937" s="1" t="s">
        <v>7873</v>
      </c>
      <c r="D6937" s="1">
        <v>350</v>
      </c>
      <c r="E6937" s="1" t="s">
        <v>7990</v>
      </c>
      <c r="F6937" s="1">
        <v>115</v>
      </c>
      <c r="G6937" s="1" t="str">
        <f t="shared" si="260"/>
        <v>115/175</v>
      </c>
      <c r="H6937" s="1">
        <v>2000</v>
      </c>
      <c r="I6937" s="1">
        <v>82</v>
      </c>
      <c r="J6937" s="1">
        <v>80</v>
      </c>
      <c r="K6937" s="1" t="s">
        <v>2006</v>
      </c>
      <c r="L6937" s="1" t="s">
        <v>6876</v>
      </c>
      <c r="M6937" s="1" t="s">
        <v>7875</v>
      </c>
      <c r="N6937" s="1">
        <v>47.997072029800599</v>
      </c>
      <c r="O6937" s="1">
        <v>-71.045280706820407</v>
      </c>
      <c r="P6937" s="1" t="s">
        <v>8368</v>
      </c>
      <c r="Q6937" s="1" t="s">
        <v>7876</v>
      </c>
      <c r="R6937" s="1" t="s">
        <v>22</v>
      </c>
    </row>
    <row r="6938" spans="1:18" x14ac:dyDescent="0.3">
      <c r="A6938" s="1" t="s">
        <v>5978</v>
      </c>
      <c r="B6938" s="1" t="s">
        <v>8398</v>
      </c>
      <c r="C6938" s="1" t="s">
        <v>7873</v>
      </c>
      <c r="D6938" s="1">
        <v>350</v>
      </c>
      <c r="E6938" s="1" t="s">
        <v>7991</v>
      </c>
      <c r="F6938" s="1">
        <v>116</v>
      </c>
      <c r="G6938" s="1" t="str">
        <f t="shared" si="260"/>
        <v>116/175</v>
      </c>
      <c r="H6938" s="1">
        <v>2000</v>
      </c>
      <c r="I6938" s="1">
        <v>82</v>
      </c>
      <c r="J6938" s="1">
        <v>80</v>
      </c>
      <c r="K6938" s="1" t="s">
        <v>2006</v>
      </c>
      <c r="L6938" s="1" t="s">
        <v>6876</v>
      </c>
      <c r="M6938" s="1" t="s">
        <v>7875</v>
      </c>
      <c r="N6938" s="1">
        <v>47.990238361956997</v>
      </c>
      <c r="O6938" s="1">
        <v>-71.048653637631304</v>
      </c>
      <c r="P6938" s="1" t="s">
        <v>8368</v>
      </c>
      <c r="Q6938" s="1" t="s">
        <v>7876</v>
      </c>
      <c r="R6938" s="1" t="s">
        <v>22</v>
      </c>
    </row>
    <row r="6939" spans="1:18" x14ac:dyDescent="0.3">
      <c r="A6939" s="1" t="s">
        <v>5978</v>
      </c>
      <c r="B6939" s="1" t="s">
        <v>8398</v>
      </c>
      <c r="C6939" s="1" t="s">
        <v>7873</v>
      </c>
      <c r="D6939" s="1">
        <v>350</v>
      </c>
      <c r="E6939" s="1" t="s">
        <v>7992</v>
      </c>
      <c r="F6939" s="1">
        <v>117</v>
      </c>
      <c r="G6939" s="1" t="str">
        <f t="shared" si="260"/>
        <v>117/175</v>
      </c>
      <c r="H6939" s="1">
        <v>2000</v>
      </c>
      <c r="I6939" s="1">
        <v>82</v>
      </c>
      <c r="J6939" s="1">
        <v>80</v>
      </c>
      <c r="K6939" s="1" t="s">
        <v>2006</v>
      </c>
      <c r="L6939" s="1" t="s">
        <v>6876</v>
      </c>
      <c r="M6939" s="1" t="s">
        <v>7875</v>
      </c>
      <c r="N6939" s="1">
        <v>47.992113896176797</v>
      </c>
      <c r="O6939" s="1">
        <v>-71.051890704799803</v>
      </c>
      <c r="P6939" s="1" t="s">
        <v>8368</v>
      </c>
      <c r="Q6939" s="1" t="s">
        <v>7876</v>
      </c>
      <c r="R6939" s="1" t="s">
        <v>22</v>
      </c>
    </row>
    <row r="6940" spans="1:18" x14ac:dyDescent="0.3">
      <c r="A6940" s="1" t="s">
        <v>5978</v>
      </c>
      <c r="B6940" s="1" t="s">
        <v>8398</v>
      </c>
      <c r="C6940" s="1" t="s">
        <v>7873</v>
      </c>
      <c r="D6940" s="1">
        <v>350</v>
      </c>
      <c r="E6940" s="1" t="s">
        <v>7993</v>
      </c>
      <c r="F6940" s="1">
        <v>118</v>
      </c>
      <c r="G6940" s="1" t="str">
        <f t="shared" si="260"/>
        <v>118/175</v>
      </c>
      <c r="H6940" s="1">
        <v>2000</v>
      </c>
      <c r="I6940" s="1">
        <v>82</v>
      </c>
      <c r="J6940" s="1">
        <v>80</v>
      </c>
      <c r="K6940" s="1" t="s">
        <v>2006</v>
      </c>
      <c r="L6940" s="1" t="s">
        <v>6876</v>
      </c>
      <c r="M6940" s="1" t="s">
        <v>7875</v>
      </c>
      <c r="N6940" s="1">
        <v>47.9940817093551</v>
      </c>
      <c r="O6940" s="1">
        <v>-71.053573346869101</v>
      </c>
      <c r="P6940" s="1" t="s">
        <v>8368</v>
      </c>
      <c r="Q6940" s="1" t="s">
        <v>7876</v>
      </c>
      <c r="R6940" s="1" t="s">
        <v>22</v>
      </c>
    </row>
    <row r="6941" spans="1:18" x14ac:dyDescent="0.3">
      <c r="A6941" s="1" t="s">
        <v>5978</v>
      </c>
      <c r="B6941" s="1" t="s">
        <v>8398</v>
      </c>
      <c r="C6941" s="1" t="s">
        <v>7873</v>
      </c>
      <c r="D6941" s="1">
        <v>350</v>
      </c>
      <c r="E6941" s="1" t="s">
        <v>7994</v>
      </c>
      <c r="F6941" s="1">
        <v>119</v>
      </c>
      <c r="G6941" s="1" t="str">
        <f t="shared" si="260"/>
        <v>119/175</v>
      </c>
      <c r="H6941" s="1">
        <v>2000</v>
      </c>
      <c r="I6941" s="1">
        <v>82</v>
      </c>
      <c r="J6941" s="1">
        <v>80</v>
      </c>
      <c r="K6941" s="1" t="s">
        <v>2006</v>
      </c>
      <c r="L6941" s="1" t="s">
        <v>6876</v>
      </c>
      <c r="M6941" s="1" t="s">
        <v>7875</v>
      </c>
      <c r="N6941" s="1">
        <v>47.996646981791599</v>
      </c>
      <c r="O6941" s="1">
        <v>-71.055646029453101</v>
      </c>
      <c r="P6941" s="1" t="s">
        <v>8368</v>
      </c>
      <c r="Q6941" s="1" t="s">
        <v>7876</v>
      </c>
      <c r="R6941" s="1" t="s">
        <v>22</v>
      </c>
    </row>
    <row r="6942" spans="1:18" x14ac:dyDescent="0.3">
      <c r="A6942" s="1" t="s">
        <v>5978</v>
      </c>
      <c r="B6942" s="1" t="s">
        <v>8398</v>
      </c>
      <c r="C6942" s="1" t="s">
        <v>7873</v>
      </c>
      <c r="D6942" s="1">
        <v>350</v>
      </c>
      <c r="E6942" s="1" t="s">
        <v>7995</v>
      </c>
      <c r="F6942" s="1">
        <v>120</v>
      </c>
      <c r="G6942" s="1" t="str">
        <f t="shared" si="260"/>
        <v>120/175</v>
      </c>
      <c r="H6942" s="1">
        <v>2000</v>
      </c>
      <c r="I6942" s="1">
        <v>82</v>
      </c>
      <c r="J6942" s="1">
        <v>80</v>
      </c>
      <c r="K6942" s="1" t="s">
        <v>2006</v>
      </c>
      <c r="L6942" s="1" t="s">
        <v>6876</v>
      </c>
      <c r="M6942" s="1" t="s">
        <v>7875</v>
      </c>
      <c r="N6942" s="1">
        <v>47.999625913928497</v>
      </c>
      <c r="O6942" s="1">
        <v>-71.048159676365799</v>
      </c>
      <c r="P6942" s="1" t="s">
        <v>8368</v>
      </c>
      <c r="Q6942" s="1" t="s">
        <v>7876</v>
      </c>
      <c r="R6942" s="1" t="s">
        <v>22</v>
      </c>
    </row>
    <row r="6943" spans="1:18" x14ac:dyDescent="0.3">
      <c r="A6943" s="1" t="s">
        <v>5978</v>
      </c>
      <c r="B6943" s="1" t="s">
        <v>8398</v>
      </c>
      <c r="C6943" s="1" t="s">
        <v>7873</v>
      </c>
      <c r="D6943" s="1">
        <v>350</v>
      </c>
      <c r="E6943" s="1" t="s">
        <v>7996</v>
      </c>
      <c r="F6943" s="1">
        <v>121</v>
      </c>
      <c r="G6943" s="1" t="str">
        <f t="shared" si="260"/>
        <v>121/175</v>
      </c>
      <c r="H6943" s="1">
        <v>2000</v>
      </c>
      <c r="I6943" s="1">
        <v>82</v>
      </c>
      <c r="J6943" s="1">
        <v>80</v>
      </c>
      <c r="K6943" s="1" t="s">
        <v>2006</v>
      </c>
      <c r="L6943" s="1" t="s">
        <v>6876</v>
      </c>
      <c r="M6943" s="1" t="s">
        <v>7875</v>
      </c>
      <c r="N6943" s="1">
        <v>48.006775553170499</v>
      </c>
      <c r="O6943" s="1">
        <v>-71.036760557472107</v>
      </c>
      <c r="P6943" s="1" t="s">
        <v>8368</v>
      </c>
      <c r="Q6943" s="1" t="s">
        <v>7876</v>
      </c>
      <c r="R6943" s="1" t="s">
        <v>22</v>
      </c>
    </row>
    <row r="6944" spans="1:18" x14ac:dyDescent="0.3">
      <c r="A6944" s="1" t="s">
        <v>5978</v>
      </c>
      <c r="B6944" s="1" t="s">
        <v>8398</v>
      </c>
      <c r="C6944" s="1" t="s">
        <v>7873</v>
      </c>
      <c r="D6944" s="1">
        <v>350</v>
      </c>
      <c r="E6944" s="1" t="s">
        <v>7997</v>
      </c>
      <c r="F6944" s="1">
        <v>122</v>
      </c>
      <c r="G6944" s="1" t="str">
        <f t="shared" si="260"/>
        <v>122/175</v>
      </c>
      <c r="H6944" s="1">
        <v>2000</v>
      </c>
      <c r="I6944" s="1">
        <v>82</v>
      </c>
      <c r="J6944" s="1">
        <v>80</v>
      </c>
      <c r="K6944" s="1" t="s">
        <v>2006</v>
      </c>
      <c r="L6944" s="1" t="s">
        <v>6876</v>
      </c>
      <c r="M6944" s="1" t="s">
        <v>7875</v>
      </c>
      <c r="N6944" s="1">
        <v>48.010006902463203</v>
      </c>
      <c r="O6944" s="1">
        <v>-71.039270014025405</v>
      </c>
      <c r="P6944" s="1" t="s">
        <v>8368</v>
      </c>
      <c r="Q6944" s="1" t="s">
        <v>7876</v>
      </c>
      <c r="R6944" s="1" t="s">
        <v>22</v>
      </c>
    </row>
    <row r="6945" spans="1:18" x14ac:dyDescent="0.3">
      <c r="A6945" s="1" t="s">
        <v>5978</v>
      </c>
      <c r="B6945" s="1" t="s">
        <v>8398</v>
      </c>
      <c r="C6945" s="1" t="s">
        <v>7873</v>
      </c>
      <c r="D6945" s="1">
        <v>350</v>
      </c>
      <c r="E6945" s="1" t="s">
        <v>7998</v>
      </c>
      <c r="F6945" s="1">
        <v>123</v>
      </c>
      <c r="G6945" s="1" t="str">
        <f t="shared" si="260"/>
        <v>123/175</v>
      </c>
      <c r="H6945" s="1">
        <v>2000</v>
      </c>
      <c r="I6945" s="1">
        <v>82</v>
      </c>
      <c r="J6945" s="1">
        <v>80</v>
      </c>
      <c r="K6945" s="1" t="s">
        <v>2006</v>
      </c>
      <c r="L6945" s="1" t="s">
        <v>6876</v>
      </c>
      <c r="M6945" s="1" t="s">
        <v>7875</v>
      </c>
      <c r="N6945" s="1">
        <v>48.012074863155902</v>
      </c>
      <c r="O6945" s="1">
        <v>-71.041022791897703</v>
      </c>
      <c r="P6945" s="1" t="s">
        <v>8368</v>
      </c>
      <c r="Q6945" s="1" t="s">
        <v>7876</v>
      </c>
      <c r="R6945" s="1" t="s">
        <v>22</v>
      </c>
    </row>
    <row r="6946" spans="1:18" x14ac:dyDescent="0.3">
      <c r="A6946" s="1" t="s">
        <v>5978</v>
      </c>
      <c r="B6946" s="1" t="s">
        <v>8398</v>
      </c>
      <c r="C6946" s="1" t="s">
        <v>7873</v>
      </c>
      <c r="D6946" s="1">
        <v>350</v>
      </c>
      <c r="E6946" s="1" t="s">
        <v>7999</v>
      </c>
      <c r="F6946" s="1">
        <v>124</v>
      </c>
      <c r="G6946" s="1" t="str">
        <f t="shared" si="260"/>
        <v>124/175</v>
      </c>
      <c r="H6946" s="1">
        <v>2000</v>
      </c>
      <c r="I6946" s="1">
        <v>82</v>
      </c>
      <c r="J6946" s="1">
        <v>80</v>
      </c>
      <c r="K6946" s="1" t="s">
        <v>2006</v>
      </c>
      <c r="L6946" s="1" t="s">
        <v>6876</v>
      </c>
      <c r="M6946" s="1" t="s">
        <v>7875</v>
      </c>
      <c r="N6946" s="1">
        <v>48.013535838508602</v>
      </c>
      <c r="O6946" s="1">
        <v>-71.045013892691699</v>
      </c>
      <c r="P6946" s="1" t="s">
        <v>8368</v>
      </c>
      <c r="Q6946" s="1" t="s">
        <v>7876</v>
      </c>
      <c r="R6946" s="1" t="s">
        <v>22</v>
      </c>
    </row>
    <row r="6947" spans="1:18" x14ac:dyDescent="0.3">
      <c r="A6947" s="1" t="s">
        <v>5978</v>
      </c>
      <c r="B6947" s="1" t="s">
        <v>8398</v>
      </c>
      <c r="C6947" s="1" t="s">
        <v>7873</v>
      </c>
      <c r="D6947" s="1">
        <v>350</v>
      </c>
      <c r="E6947" s="1" t="s">
        <v>8000</v>
      </c>
      <c r="F6947" s="1">
        <v>125</v>
      </c>
      <c r="G6947" s="1" t="str">
        <f t="shared" si="260"/>
        <v>125/175</v>
      </c>
      <c r="H6947" s="1">
        <v>2000</v>
      </c>
      <c r="I6947" s="1">
        <v>82</v>
      </c>
      <c r="J6947" s="1">
        <v>80</v>
      </c>
      <c r="K6947" s="1" t="s">
        <v>2006</v>
      </c>
      <c r="L6947" s="1" t="s">
        <v>6876</v>
      </c>
      <c r="M6947" s="1" t="s">
        <v>7875</v>
      </c>
      <c r="N6947" s="1">
        <v>48.013512022997297</v>
      </c>
      <c r="O6947" s="1">
        <v>-71.064984080856703</v>
      </c>
      <c r="P6947" s="1" t="s">
        <v>8368</v>
      </c>
      <c r="Q6947" s="1" t="s">
        <v>7876</v>
      </c>
      <c r="R6947" s="1" t="s">
        <v>22</v>
      </c>
    </row>
    <row r="6948" spans="1:18" x14ac:dyDescent="0.3">
      <c r="A6948" s="1" t="s">
        <v>5978</v>
      </c>
      <c r="B6948" s="1" t="s">
        <v>8398</v>
      </c>
      <c r="C6948" s="1" t="s">
        <v>7873</v>
      </c>
      <c r="D6948" s="1">
        <v>350</v>
      </c>
      <c r="E6948" s="1" t="s">
        <v>8001</v>
      </c>
      <c r="F6948" s="1">
        <v>126</v>
      </c>
      <c r="G6948" s="1" t="str">
        <f t="shared" si="260"/>
        <v>126/175</v>
      </c>
      <c r="H6948" s="1">
        <v>2000</v>
      </c>
      <c r="I6948" s="1">
        <v>82</v>
      </c>
      <c r="J6948" s="1">
        <v>80</v>
      </c>
      <c r="K6948" s="1" t="s">
        <v>2006</v>
      </c>
      <c r="L6948" s="1" t="s">
        <v>6876</v>
      </c>
      <c r="M6948" s="1" t="s">
        <v>7875</v>
      </c>
      <c r="N6948" s="1">
        <v>48.014165236674302</v>
      </c>
      <c r="O6948" s="1">
        <v>-71.068727228785505</v>
      </c>
      <c r="P6948" s="1" t="s">
        <v>8368</v>
      </c>
      <c r="Q6948" s="1" t="s">
        <v>7876</v>
      </c>
      <c r="R6948" s="1" t="s">
        <v>22</v>
      </c>
    </row>
    <row r="6949" spans="1:18" x14ac:dyDescent="0.3">
      <c r="A6949" s="1" t="s">
        <v>5978</v>
      </c>
      <c r="B6949" s="1" t="s">
        <v>8398</v>
      </c>
      <c r="C6949" s="1" t="s">
        <v>7873</v>
      </c>
      <c r="D6949" s="1">
        <v>350</v>
      </c>
      <c r="E6949" s="1" t="s">
        <v>8002</v>
      </c>
      <c r="F6949" s="1">
        <v>127</v>
      </c>
      <c r="G6949" s="1" t="str">
        <f t="shared" si="260"/>
        <v>127/175</v>
      </c>
      <c r="H6949" s="1">
        <v>2000</v>
      </c>
      <c r="I6949" s="1">
        <v>92</v>
      </c>
      <c r="J6949" s="1">
        <v>80</v>
      </c>
      <c r="K6949" s="1" t="s">
        <v>2006</v>
      </c>
      <c r="L6949" s="1" t="s">
        <v>4669</v>
      </c>
      <c r="M6949" s="1" t="s">
        <v>7875</v>
      </c>
      <c r="N6949" s="1">
        <v>48.007542777956701</v>
      </c>
      <c r="O6949" s="1">
        <v>-71.074660026226397</v>
      </c>
      <c r="P6949" s="1" t="s">
        <v>8368</v>
      </c>
      <c r="Q6949" s="1" t="s">
        <v>7876</v>
      </c>
      <c r="R6949" s="1" t="s">
        <v>22</v>
      </c>
    </row>
    <row r="6950" spans="1:18" x14ac:dyDescent="0.3">
      <c r="A6950" s="1" t="s">
        <v>5978</v>
      </c>
      <c r="B6950" s="1" t="s">
        <v>8398</v>
      </c>
      <c r="C6950" s="1" t="s">
        <v>7873</v>
      </c>
      <c r="D6950" s="1">
        <v>350</v>
      </c>
      <c r="E6950" s="1" t="s">
        <v>8003</v>
      </c>
      <c r="F6950" s="1">
        <v>128</v>
      </c>
      <c r="G6950" s="1" t="str">
        <f t="shared" si="260"/>
        <v>128/175</v>
      </c>
      <c r="H6950" s="1">
        <v>2000</v>
      </c>
      <c r="I6950" s="1">
        <v>92</v>
      </c>
      <c r="J6950" s="1">
        <v>80</v>
      </c>
      <c r="K6950" s="1" t="s">
        <v>2006</v>
      </c>
      <c r="L6950" s="1" t="s">
        <v>4669</v>
      </c>
      <c r="M6950" s="1" t="s">
        <v>7875</v>
      </c>
      <c r="N6950" s="1">
        <v>48.006308659809598</v>
      </c>
      <c r="O6950" s="1">
        <v>-71.071070668789801</v>
      </c>
      <c r="P6950" s="1" t="s">
        <v>8368</v>
      </c>
      <c r="Q6950" s="1" t="s">
        <v>7876</v>
      </c>
      <c r="R6950" s="1" t="s">
        <v>22</v>
      </c>
    </row>
    <row r="6951" spans="1:18" x14ac:dyDescent="0.3">
      <c r="A6951" s="1" t="s">
        <v>5978</v>
      </c>
      <c r="B6951" s="1" t="s">
        <v>8398</v>
      </c>
      <c r="C6951" s="1" t="s">
        <v>7873</v>
      </c>
      <c r="D6951" s="1">
        <v>350</v>
      </c>
      <c r="E6951" s="1" t="s">
        <v>8004</v>
      </c>
      <c r="F6951" s="1">
        <v>129</v>
      </c>
      <c r="G6951" s="1" t="str">
        <f t="shared" ref="G6951:G6982" si="261">F6951&amp;"/"&amp;175</f>
        <v>129/175</v>
      </c>
      <c r="H6951" s="1">
        <v>2000</v>
      </c>
      <c r="I6951" s="1">
        <v>82</v>
      </c>
      <c r="J6951" s="1">
        <v>80</v>
      </c>
      <c r="K6951" s="1" t="s">
        <v>2006</v>
      </c>
      <c r="L6951" s="1" t="s">
        <v>6876</v>
      </c>
      <c r="M6951" s="1" t="s">
        <v>7875</v>
      </c>
      <c r="N6951" s="1">
        <v>47.991417990662299</v>
      </c>
      <c r="O6951" s="1">
        <v>-71.075462385170695</v>
      </c>
      <c r="P6951" s="1" t="s">
        <v>8368</v>
      </c>
      <c r="Q6951" s="1" t="s">
        <v>7876</v>
      </c>
      <c r="R6951" s="1" t="s">
        <v>22</v>
      </c>
    </row>
    <row r="6952" spans="1:18" x14ac:dyDescent="0.3">
      <c r="A6952" s="1" t="s">
        <v>5978</v>
      </c>
      <c r="B6952" s="1" t="s">
        <v>8398</v>
      </c>
      <c r="C6952" s="1" t="s">
        <v>7873</v>
      </c>
      <c r="D6952" s="1">
        <v>350</v>
      </c>
      <c r="E6952" s="1" t="s">
        <v>8005</v>
      </c>
      <c r="F6952" s="1">
        <v>130</v>
      </c>
      <c r="G6952" s="1" t="str">
        <f t="shared" si="261"/>
        <v>130/175</v>
      </c>
      <c r="H6952" s="1">
        <v>2000</v>
      </c>
      <c r="I6952" s="1">
        <v>82</v>
      </c>
      <c r="J6952" s="1">
        <v>80</v>
      </c>
      <c r="K6952" s="1" t="s">
        <v>2006</v>
      </c>
      <c r="L6952" s="1" t="s">
        <v>6876</v>
      </c>
      <c r="M6952" s="1" t="s">
        <v>7875</v>
      </c>
      <c r="N6952" s="1">
        <v>47.993649622387501</v>
      </c>
      <c r="O6952" s="1">
        <v>-71.077291173679399</v>
      </c>
      <c r="P6952" s="1" t="s">
        <v>8368</v>
      </c>
      <c r="Q6952" s="1" t="s">
        <v>7876</v>
      </c>
      <c r="R6952" s="1" t="s">
        <v>22</v>
      </c>
    </row>
    <row r="6953" spans="1:18" x14ac:dyDescent="0.3">
      <c r="A6953" s="1" t="s">
        <v>5978</v>
      </c>
      <c r="B6953" s="1" t="s">
        <v>8398</v>
      </c>
      <c r="C6953" s="1" t="s">
        <v>7873</v>
      </c>
      <c r="D6953" s="1">
        <v>350</v>
      </c>
      <c r="E6953" s="1" t="s">
        <v>8006</v>
      </c>
      <c r="F6953" s="1">
        <v>131</v>
      </c>
      <c r="G6953" s="1" t="str">
        <f t="shared" si="261"/>
        <v>131/175</v>
      </c>
      <c r="H6953" s="1">
        <v>2000</v>
      </c>
      <c r="I6953" s="1">
        <v>82</v>
      </c>
      <c r="J6953" s="1">
        <v>80</v>
      </c>
      <c r="K6953" s="1" t="s">
        <v>2006</v>
      </c>
      <c r="L6953" s="1" t="s">
        <v>6876</v>
      </c>
      <c r="M6953" s="1" t="s">
        <v>7875</v>
      </c>
      <c r="N6953" s="1">
        <v>47.995932366200698</v>
      </c>
      <c r="O6953" s="1">
        <v>-71.078941924096597</v>
      </c>
      <c r="P6953" s="1" t="s">
        <v>8368</v>
      </c>
      <c r="Q6953" s="1" t="s">
        <v>7876</v>
      </c>
      <c r="R6953" s="1" t="s">
        <v>22</v>
      </c>
    </row>
    <row r="6954" spans="1:18" x14ac:dyDescent="0.3">
      <c r="A6954" s="1" t="s">
        <v>5978</v>
      </c>
      <c r="B6954" s="1" t="s">
        <v>8398</v>
      </c>
      <c r="C6954" s="1" t="s">
        <v>7873</v>
      </c>
      <c r="D6954" s="1">
        <v>350</v>
      </c>
      <c r="E6954" s="1" t="s">
        <v>8007</v>
      </c>
      <c r="F6954" s="1">
        <v>132</v>
      </c>
      <c r="G6954" s="1" t="str">
        <f t="shared" si="261"/>
        <v>132/175</v>
      </c>
      <c r="H6954" s="1">
        <v>2000</v>
      </c>
      <c r="I6954" s="1">
        <v>92</v>
      </c>
      <c r="J6954" s="1">
        <v>80</v>
      </c>
      <c r="K6954" s="1" t="s">
        <v>2006</v>
      </c>
      <c r="L6954" s="1" t="s">
        <v>4669</v>
      </c>
      <c r="M6954" s="1" t="s">
        <v>7875</v>
      </c>
      <c r="N6954" s="1">
        <v>47.997350473252801</v>
      </c>
      <c r="O6954" s="1">
        <v>-71.082075463314595</v>
      </c>
      <c r="P6954" s="1" t="s">
        <v>8368</v>
      </c>
      <c r="Q6954" s="1" t="s">
        <v>7876</v>
      </c>
      <c r="R6954" s="1" t="s">
        <v>22</v>
      </c>
    </row>
    <row r="6955" spans="1:18" x14ac:dyDescent="0.3">
      <c r="A6955" s="1" t="s">
        <v>5978</v>
      </c>
      <c r="B6955" s="1" t="s">
        <v>8398</v>
      </c>
      <c r="C6955" s="1" t="s">
        <v>7873</v>
      </c>
      <c r="D6955" s="1">
        <v>350</v>
      </c>
      <c r="E6955" s="1" t="s">
        <v>8008</v>
      </c>
      <c r="F6955" s="1">
        <v>133</v>
      </c>
      <c r="G6955" s="1" t="str">
        <f t="shared" si="261"/>
        <v>133/175</v>
      </c>
      <c r="H6955" s="1">
        <v>2000</v>
      </c>
      <c r="I6955" s="1">
        <v>92</v>
      </c>
      <c r="J6955" s="1">
        <v>80</v>
      </c>
      <c r="K6955" s="1" t="s">
        <v>2006</v>
      </c>
      <c r="L6955" s="1" t="s">
        <v>4669</v>
      </c>
      <c r="M6955" s="1" t="s">
        <v>7875</v>
      </c>
      <c r="N6955" s="1">
        <v>47.991729248057702</v>
      </c>
      <c r="O6955" s="1">
        <v>-71.107441695834197</v>
      </c>
      <c r="P6955" s="1" t="s">
        <v>8368</v>
      </c>
      <c r="Q6955" s="1" t="s">
        <v>7876</v>
      </c>
      <c r="R6955" s="1" t="s">
        <v>22</v>
      </c>
    </row>
    <row r="6956" spans="1:18" x14ac:dyDescent="0.3">
      <c r="A6956" s="1" t="s">
        <v>5978</v>
      </c>
      <c r="B6956" s="1" t="s">
        <v>8398</v>
      </c>
      <c r="C6956" s="1" t="s">
        <v>7873</v>
      </c>
      <c r="D6956" s="1">
        <v>350</v>
      </c>
      <c r="E6956" s="1" t="s">
        <v>8009</v>
      </c>
      <c r="F6956" s="1">
        <v>134</v>
      </c>
      <c r="G6956" s="1" t="str">
        <f t="shared" si="261"/>
        <v>134/175</v>
      </c>
      <c r="H6956" s="1">
        <v>2000</v>
      </c>
      <c r="I6956" s="1">
        <v>82</v>
      </c>
      <c r="J6956" s="1">
        <v>80</v>
      </c>
      <c r="K6956" s="1" t="s">
        <v>2006</v>
      </c>
      <c r="L6956" s="1" t="s">
        <v>6876</v>
      </c>
      <c r="M6956" s="1" t="s">
        <v>7875</v>
      </c>
      <c r="N6956" s="1">
        <v>47.995366433308298</v>
      </c>
      <c r="O6956" s="1">
        <v>-71.101869803979</v>
      </c>
      <c r="P6956" s="1" t="s">
        <v>8368</v>
      </c>
      <c r="Q6956" s="1" t="s">
        <v>7876</v>
      </c>
      <c r="R6956" s="1" t="s">
        <v>22</v>
      </c>
    </row>
    <row r="6957" spans="1:18" x14ac:dyDescent="0.3">
      <c r="A6957" s="1" t="s">
        <v>5978</v>
      </c>
      <c r="B6957" s="1" t="s">
        <v>8398</v>
      </c>
      <c r="C6957" s="1" t="s">
        <v>7873</v>
      </c>
      <c r="D6957" s="1">
        <v>350</v>
      </c>
      <c r="E6957" s="1" t="s">
        <v>8010</v>
      </c>
      <c r="F6957" s="1">
        <v>135</v>
      </c>
      <c r="G6957" s="1" t="str">
        <f t="shared" si="261"/>
        <v>135/175</v>
      </c>
      <c r="H6957" s="1">
        <v>2000</v>
      </c>
      <c r="I6957" s="1">
        <v>82</v>
      </c>
      <c r="J6957" s="1">
        <v>80</v>
      </c>
      <c r="K6957" s="1" t="s">
        <v>2006</v>
      </c>
      <c r="L6957" s="1" t="s">
        <v>6876</v>
      </c>
      <c r="M6957" s="1" t="s">
        <v>7875</v>
      </c>
      <c r="N6957" s="1">
        <v>47.998556355690503</v>
      </c>
      <c r="O6957" s="1">
        <v>-71.099740041757698</v>
      </c>
      <c r="P6957" s="1" t="s">
        <v>8368</v>
      </c>
      <c r="Q6957" s="1" t="s">
        <v>7876</v>
      </c>
      <c r="R6957" s="1" t="s">
        <v>22</v>
      </c>
    </row>
    <row r="6958" spans="1:18" x14ac:dyDescent="0.3">
      <c r="A6958" s="1" t="s">
        <v>5978</v>
      </c>
      <c r="B6958" s="1" t="s">
        <v>8398</v>
      </c>
      <c r="C6958" s="1" t="s">
        <v>7873</v>
      </c>
      <c r="D6958" s="1">
        <v>350</v>
      </c>
      <c r="E6958" s="1" t="s">
        <v>8011</v>
      </c>
      <c r="F6958" s="1">
        <v>136</v>
      </c>
      <c r="G6958" s="1" t="str">
        <f t="shared" si="261"/>
        <v>136/175</v>
      </c>
      <c r="H6958" s="1">
        <v>2000</v>
      </c>
      <c r="I6958" s="1">
        <v>82</v>
      </c>
      <c r="J6958" s="1">
        <v>80</v>
      </c>
      <c r="K6958" s="1" t="s">
        <v>2006</v>
      </c>
      <c r="L6958" s="1" t="s">
        <v>6876</v>
      </c>
      <c r="M6958" s="1" t="s">
        <v>7875</v>
      </c>
      <c r="N6958" s="1">
        <v>48.000991819679903</v>
      </c>
      <c r="O6958" s="1">
        <v>-71.100768866122493</v>
      </c>
      <c r="P6958" s="1" t="s">
        <v>8368</v>
      </c>
      <c r="Q6958" s="1" t="s">
        <v>7876</v>
      </c>
      <c r="R6958" s="1" t="s">
        <v>22</v>
      </c>
    </row>
    <row r="6959" spans="1:18" x14ac:dyDescent="0.3">
      <c r="A6959" s="1" t="s">
        <v>5978</v>
      </c>
      <c r="B6959" s="1" t="s">
        <v>8398</v>
      </c>
      <c r="C6959" s="1" t="s">
        <v>7873</v>
      </c>
      <c r="D6959" s="1">
        <v>350</v>
      </c>
      <c r="E6959" s="1" t="s">
        <v>8012</v>
      </c>
      <c r="F6959" s="1">
        <v>137</v>
      </c>
      <c r="G6959" s="1" t="str">
        <f t="shared" si="261"/>
        <v>137/175</v>
      </c>
      <c r="H6959" s="1">
        <v>2000</v>
      </c>
      <c r="I6959" s="1">
        <v>92</v>
      </c>
      <c r="J6959" s="1">
        <v>80</v>
      </c>
      <c r="K6959" s="1" t="s">
        <v>2006</v>
      </c>
      <c r="L6959" s="1" t="s">
        <v>4669</v>
      </c>
      <c r="M6959" s="1" t="s">
        <v>7875</v>
      </c>
      <c r="N6959" s="1">
        <v>48.004661254120499</v>
      </c>
      <c r="O6959" s="1">
        <v>-71.101637978255994</v>
      </c>
      <c r="P6959" s="1" t="s">
        <v>8368</v>
      </c>
      <c r="Q6959" s="1" t="s">
        <v>7876</v>
      </c>
      <c r="R6959" s="1" t="s">
        <v>22</v>
      </c>
    </row>
    <row r="6960" spans="1:18" x14ac:dyDescent="0.3">
      <c r="A6960" s="1" t="s">
        <v>5978</v>
      </c>
      <c r="B6960" s="1" t="s">
        <v>8398</v>
      </c>
      <c r="C6960" s="1" t="s">
        <v>7873</v>
      </c>
      <c r="D6960" s="1">
        <v>350</v>
      </c>
      <c r="E6960" s="1" t="s">
        <v>8013</v>
      </c>
      <c r="F6960" s="1">
        <v>138</v>
      </c>
      <c r="G6960" s="1" t="str">
        <f t="shared" si="261"/>
        <v>138/175</v>
      </c>
      <c r="H6960" s="1">
        <v>2000</v>
      </c>
      <c r="I6960" s="1">
        <v>92</v>
      </c>
      <c r="J6960" s="1">
        <v>80</v>
      </c>
      <c r="K6960" s="1" t="s">
        <v>2006</v>
      </c>
      <c r="L6960" s="1" t="s">
        <v>4669</v>
      </c>
      <c r="M6960" s="1" t="s">
        <v>7875</v>
      </c>
      <c r="N6960" s="1">
        <v>47.998780873090702</v>
      </c>
      <c r="O6960" s="1">
        <v>-71.107005922836805</v>
      </c>
      <c r="P6960" s="1" t="s">
        <v>8368</v>
      </c>
      <c r="Q6960" s="1" t="s">
        <v>7876</v>
      </c>
      <c r="R6960" s="1" t="s">
        <v>22</v>
      </c>
    </row>
    <row r="6961" spans="1:18" x14ac:dyDescent="0.3">
      <c r="A6961" s="1" t="s">
        <v>5978</v>
      </c>
      <c r="B6961" s="1" t="s">
        <v>8398</v>
      </c>
      <c r="C6961" s="1" t="s">
        <v>7873</v>
      </c>
      <c r="D6961" s="1">
        <v>350</v>
      </c>
      <c r="E6961" s="1" t="s">
        <v>8014</v>
      </c>
      <c r="F6961" s="1">
        <v>139</v>
      </c>
      <c r="G6961" s="1" t="str">
        <f t="shared" si="261"/>
        <v>139/175</v>
      </c>
      <c r="H6961" s="1">
        <v>2000</v>
      </c>
      <c r="I6961" s="1">
        <v>92</v>
      </c>
      <c r="J6961" s="1">
        <v>80</v>
      </c>
      <c r="K6961" s="1" t="s">
        <v>2006</v>
      </c>
      <c r="L6961" s="1" t="s">
        <v>4669</v>
      </c>
      <c r="M6961" s="1" t="s">
        <v>7875</v>
      </c>
      <c r="N6961" s="1">
        <v>47.996281905981697</v>
      </c>
      <c r="O6961" s="1">
        <v>-71.108563264728502</v>
      </c>
      <c r="P6961" s="1" t="s">
        <v>8368</v>
      </c>
      <c r="Q6961" s="1" t="s">
        <v>7876</v>
      </c>
      <c r="R6961" s="1" t="s">
        <v>22</v>
      </c>
    </row>
    <row r="6962" spans="1:18" x14ac:dyDescent="0.3">
      <c r="A6962" s="1" t="s">
        <v>5978</v>
      </c>
      <c r="B6962" s="1" t="s">
        <v>8398</v>
      </c>
      <c r="C6962" s="1" t="s">
        <v>7873</v>
      </c>
      <c r="D6962" s="1">
        <v>350</v>
      </c>
      <c r="E6962" s="1" t="s">
        <v>8015</v>
      </c>
      <c r="F6962" s="1">
        <v>140</v>
      </c>
      <c r="G6962" s="1" t="str">
        <f t="shared" si="261"/>
        <v>140/175</v>
      </c>
      <c r="H6962" s="1">
        <v>2000</v>
      </c>
      <c r="I6962" s="1">
        <v>92</v>
      </c>
      <c r="J6962" s="1">
        <v>80</v>
      </c>
      <c r="K6962" s="1" t="s">
        <v>2006</v>
      </c>
      <c r="L6962" s="1" t="s">
        <v>4669</v>
      </c>
      <c r="M6962" s="1" t="s">
        <v>7875</v>
      </c>
      <c r="N6962" s="1">
        <v>47.959737134489103</v>
      </c>
      <c r="O6962" s="1">
        <v>-71.123385436502701</v>
      </c>
      <c r="P6962" s="1" t="s">
        <v>8368</v>
      </c>
      <c r="Q6962" s="1" t="s">
        <v>7876</v>
      </c>
      <c r="R6962" s="1" t="s">
        <v>22</v>
      </c>
    </row>
    <row r="6963" spans="1:18" x14ac:dyDescent="0.3">
      <c r="A6963" s="1" t="s">
        <v>5978</v>
      </c>
      <c r="B6963" s="1" t="s">
        <v>8398</v>
      </c>
      <c r="C6963" s="1" t="s">
        <v>7873</v>
      </c>
      <c r="D6963" s="1">
        <v>350</v>
      </c>
      <c r="E6963" s="1" t="s">
        <v>8016</v>
      </c>
      <c r="F6963" s="1">
        <v>141</v>
      </c>
      <c r="G6963" s="1" t="str">
        <f t="shared" si="261"/>
        <v>141/175</v>
      </c>
      <c r="H6963" s="1">
        <v>2000</v>
      </c>
      <c r="I6963" s="1">
        <v>82</v>
      </c>
      <c r="J6963" s="1">
        <v>80</v>
      </c>
      <c r="K6963" s="1" t="s">
        <v>2006</v>
      </c>
      <c r="L6963" s="1" t="s">
        <v>6876</v>
      </c>
      <c r="M6963" s="1" t="s">
        <v>7875</v>
      </c>
      <c r="N6963" s="1">
        <v>47.962797641121099</v>
      </c>
      <c r="O6963" s="1">
        <v>-71.117435076132494</v>
      </c>
      <c r="P6963" s="1" t="s">
        <v>8368</v>
      </c>
      <c r="Q6963" s="1" t="s">
        <v>7876</v>
      </c>
      <c r="R6963" s="1" t="s">
        <v>22</v>
      </c>
    </row>
    <row r="6964" spans="1:18" x14ac:dyDescent="0.3">
      <c r="A6964" s="1" t="s">
        <v>5978</v>
      </c>
      <c r="B6964" s="1" t="s">
        <v>8398</v>
      </c>
      <c r="C6964" s="1" t="s">
        <v>7873</v>
      </c>
      <c r="D6964" s="1">
        <v>350</v>
      </c>
      <c r="E6964" s="1" t="s">
        <v>8017</v>
      </c>
      <c r="F6964" s="1">
        <v>142</v>
      </c>
      <c r="G6964" s="1" t="str">
        <f t="shared" si="261"/>
        <v>142/175</v>
      </c>
      <c r="H6964" s="1">
        <v>2000</v>
      </c>
      <c r="I6964" s="1">
        <v>92</v>
      </c>
      <c r="J6964" s="1">
        <v>80</v>
      </c>
      <c r="K6964" s="1" t="s">
        <v>2006</v>
      </c>
      <c r="L6964" s="1" t="s">
        <v>4669</v>
      </c>
      <c r="M6964" s="1" t="s">
        <v>7875</v>
      </c>
      <c r="N6964" s="1">
        <v>47.967205483022802</v>
      </c>
      <c r="O6964" s="1">
        <v>-71.121512842427293</v>
      </c>
      <c r="P6964" s="1" t="s">
        <v>8368</v>
      </c>
      <c r="Q6964" s="1" t="s">
        <v>7876</v>
      </c>
      <c r="R6964" s="1" t="s">
        <v>22</v>
      </c>
    </row>
    <row r="6965" spans="1:18" x14ac:dyDescent="0.3">
      <c r="A6965" s="1" t="s">
        <v>5978</v>
      </c>
      <c r="B6965" s="1" t="s">
        <v>8398</v>
      </c>
      <c r="C6965" s="1" t="s">
        <v>7873</v>
      </c>
      <c r="D6965" s="1">
        <v>350</v>
      </c>
      <c r="E6965" s="1" t="s">
        <v>8018</v>
      </c>
      <c r="F6965" s="1">
        <v>143</v>
      </c>
      <c r="G6965" s="1" t="str">
        <f t="shared" si="261"/>
        <v>143/175</v>
      </c>
      <c r="H6965" s="1">
        <v>2000</v>
      </c>
      <c r="I6965" s="1">
        <v>92</v>
      </c>
      <c r="J6965" s="1">
        <v>80</v>
      </c>
      <c r="K6965" s="1" t="s">
        <v>2006</v>
      </c>
      <c r="L6965" s="1" t="s">
        <v>4669</v>
      </c>
      <c r="M6965" s="1" t="s">
        <v>7875</v>
      </c>
      <c r="N6965" s="1">
        <v>47.968905528638302</v>
      </c>
      <c r="O6965" s="1">
        <v>-71.126408561153795</v>
      </c>
      <c r="P6965" s="1" t="s">
        <v>8368</v>
      </c>
      <c r="Q6965" s="1" t="s">
        <v>7876</v>
      </c>
      <c r="R6965" s="1" t="s">
        <v>22</v>
      </c>
    </row>
    <row r="6966" spans="1:18" x14ac:dyDescent="0.3">
      <c r="A6966" s="1" t="s">
        <v>5978</v>
      </c>
      <c r="B6966" s="1" t="s">
        <v>8398</v>
      </c>
      <c r="C6966" s="1" t="s">
        <v>7873</v>
      </c>
      <c r="D6966" s="1">
        <v>350</v>
      </c>
      <c r="E6966" s="1" t="s">
        <v>8019</v>
      </c>
      <c r="F6966" s="1">
        <v>144</v>
      </c>
      <c r="G6966" s="1" t="str">
        <f t="shared" si="261"/>
        <v>144/175</v>
      </c>
      <c r="H6966" s="1">
        <v>2000</v>
      </c>
      <c r="I6966" s="1">
        <v>92</v>
      </c>
      <c r="J6966" s="1">
        <v>80</v>
      </c>
      <c r="K6966" s="1" t="s">
        <v>2006</v>
      </c>
      <c r="L6966" s="1" t="s">
        <v>4669</v>
      </c>
      <c r="M6966" s="1" t="s">
        <v>7875</v>
      </c>
      <c r="N6966" s="1">
        <v>47.968383888295101</v>
      </c>
      <c r="O6966" s="1">
        <v>-71.138341487804098</v>
      </c>
      <c r="P6966" s="1" t="s">
        <v>8368</v>
      </c>
      <c r="Q6966" s="1" t="s">
        <v>7876</v>
      </c>
      <c r="R6966" s="1" t="s">
        <v>22</v>
      </c>
    </row>
    <row r="6967" spans="1:18" x14ac:dyDescent="0.3">
      <c r="A6967" s="1" t="s">
        <v>5978</v>
      </c>
      <c r="B6967" s="1" t="s">
        <v>8398</v>
      </c>
      <c r="C6967" s="1" t="s">
        <v>7873</v>
      </c>
      <c r="D6967" s="1">
        <v>350</v>
      </c>
      <c r="E6967" s="1" t="s">
        <v>8020</v>
      </c>
      <c r="F6967" s="1">
        <v>145</v>
      </c>
      <c r="G6967" s="1" t="str">
        <f t="shared" si="261"/>
        <v>145/175</v>
      </c>
      <c r="H6967" s="1">
        <v>2000</v>
      </c>
      <c r="I6967" s="1">
        <v>92</v>
      </c>
      <c r="J6967" s="1">
        <v>80</v>
      </c>
      <c r="K6967" s="1" t="s">
        <v>2006</v>
      </c>
      <c r="L6967" s="1" t="s">
        <v>4669</v>
      </c>
      <c r="M6967" s="1" t="s">
        <v>7875</v>
      </c>
      <c r="N6967" s="1">
        <v>47.968940224248499</v>
      </c>
      <c r="O6967" s="1">
        <v>-71.144925050328098</v>
      </c>
      <c r="P6967" s="1" t="s">
        <v>8368</v>
      </c>
      <c r="Q6967" s="1" t="s">
        <v>7876</v>
      </c>
      <c r="R6967" s="1" t="s">
        <v>22</v>
      </c>
    </row>
    <row r="6968" spans="1:18" x14ac:dyDescent="0.3">
      <c r="A6968" s="1" t="s">
        <v>5978</v>
      </c>
      <c r="B6968" s="1" t="s">
        <v>8398</v>
      </c>
      <c r="C6968" s="1" t="s">
        <v>7873</v>
      </c>
      <c r="D6968" s="1">
        <v>350</v>
      </c>
      <c r="E6968" s="1" t="s">
        <v>8021</v>
      </c>
      <c r="F6968" s="1">
        <v>146</v>
      </c>
      <c r="G6968" s="1" t="str">
        <f t="shared" si="261"/>
        <v>146/175</v>
      </c>
      <c r="H6968" s="1">
        <v>2000</v>
      </c>
      <c r="I6968" s="1">
        <v>92</v>
      </c>
      <c r="J6968" s="1">
        <v>80</v>
      </c>
      <c r="K6968" s="1" t="s">
        <v>2006</v>
      </c>
      <c r="L6968" s="1" t="s">
        <v>4669</v>
      </c>
      <c r="M6968" s="1" t="s">
        <v>7875</v>
      </c>
      <c r="N6968" s="1">
        <v>47.974579409315503</v>
      </c>
      <c r="O6968" s="1">
        <v>-71.136899657232604</v>
      </c>
      <c r="P6968" s="1" t="s">
        <v>8368</v>
      </c>
      <c r="Q6968" s="1" t="s">
        <v>7876</v>
      </c>
      <c r="R6968" s="1" t="s">
        <v>22</v>
      </c>
    </row>
    <row r="6969" spans="1:18" x14ac:dyDescent="0.3">
      <c r="A6969" s="1" t="s">
        <v>5978</v>
      </c>
      <c r="B6969" s="1" t="s">
        <v>8398</v>
      </c>
      <c r="C6969" s="1" t="s">
        <v>7873</v>
      </c>
      <c r="D6969" s="1">
        <v>350</v>
      </c>
      <c r="E6969" s="1" t="s">
        <v>8022</v>
      </c>
      <c r="F6969" s="1">
        <v>147</v>
      </c>
      <c r="G6969" s="1" t="str">
        <f t="shared" si="261"/>
        <v>147/175</v>
      </c>
      <c r="H6969" s="1">
        <v>2000</v>
      </c>
      <c r="I6969" s="1">
        <v>92</v>
      </c>
      <c r="J6969" s="1">
        <v>80</v>
      </c>
      <c r="K6969" s="1" t="s">
        <v>2006</v>
      </c>
      <c r="L6969" s="1" t="s">
        <v>4669</v>
      </c>
      <c r="M6969" s="1" t="s">
        <v>7875</v>
      </c>
      <c r="N6969" s="1">
        <v>47.975764228819997</v>
      </c>
      <c r="O6969" s="1">
        <v>-71.130885582614994</v>
      </c>
      <c r="P6969" s="1" t="s">
        <v>8368</v>
      </c>
      <c r="Q6969" s="1" t="s">
        <v>7876</v>
      </c>
      <c r="R6969" s="1" t="s">
        <v>22</v>
      </c>
    </row>
    <row r="6970" spans="1:18" x14ac:dyDescent="0.3">
      <c r="A6970" s="1" t="s">
        <v>5978</v>
      </c>
      <c r="B6970" s="1" t="s">
        <v>8398</v>
      </c>
      <c r="C6970" s="1" t="s">
        <v>7873</v>
      </c>
      <c r="D6970" s="1">
        <v>350</v>
      </c>
      <c r="E6970" s="1" t="s">
        <v>8023</v>
      </c>
      <c r="F6970" s="1">
        <v>148</v>
      </c>
      <c r="G6970" s="1" t="str">
        <f t="shared" si="261"/>
        <v>148/175</v>
      </c>
      <c r="H6970" s="1">
        <v>2000</v>
      </c>
      <c r="I6970" s="1">
        <v>92</v>
      </c>
      <c r="J6970" s="1">
        <v>80</v>
      </c>
      <c r="K6970" s="1" t="s">
        <v>2006</v>
      </c>
      <c r="L6970" s="1" t="s">
        <v>4669</v>
      </c>
      <c r="M6970" s="1" t="s">
        <v>7875</v>
      </c>
      <c r="N6970" s="1">
        <v>47.978835368595</v>
      </c>
      <c r="O6970" s="1">
        <v>-71.127789895646103</v>
      </c>
      <c r="P6970" s="1" t="s">
        <v>8368</v>
      </c>
      <c r="Q6970" s="1" t="s">
        <v>7876</v>
      </c>
      <c r="R6970" s="1" t="s">
        <v>22</v>
      </c>
    </row>
    <row r="6971" spans="1:18" x14ac:dyDescent="0.3">
      <c r="A6971" s="1" t="s">
        <v>5978</v>
      </c>
      <c r="B6971" s="1" t="s">
        <v>8398</v>
      </c>
      <c r="C6971" s="1" t="s">
        <v>7873</v>
      </c>
      <c r="D6971" s="1">
        <v>350</v>
      </c>
      <c r="E6971" s="1" t="s">
        <v>8024</v>
      </c>
      <c r="F6971" s="1">
        <v>149</v>
      </c>
      <c r="G6971" s="1" t="str">
        <f t="shared" si="261"/>
        <v>149/175</v>
      </c>
      <c r="H6971" s="1">
        <v>2000</v>
      </c>
      <c r="I6971" s="1">
        <v>92</v>
      </c>
      <c r="J6971" s="1">
        <v>80</v>
      </c>
      <c r="K6971" s="1" t="s">
        <v>2006</v>
      </c>
      <c r="L6971" s="1" t="s">
        <v>4669</v>
      </c>
      <c r="M6971" s="1" t="s">
        <v>7875</v>
      </c>
      <c r="N6971" s="1">
        <v>47.983582863887399</v>
      </c>
      <c r="O6971" s="1">
        <v>-71.137959661966804</v>
      </c>
      <c r="P6971" s="1" t="s">
        <v>8368</v>
      </c>
      <c r="Q6971" s="1" t="s">
        <v>7876</v>
      </c>
      <c r="R6971" s="1" t="s">
        <v>22</v>
      </c>
    </row>
    <row r="6972" spans="1:18" x14ac:dyDescent="0.3">
      <c r="A6972" s="1" t="s">
        <v>5978</v>
      </c>
      <c r="B6972" s="1" t="s">
        <v>8398</v>
      </c>
      <c r="C6972" s="1" t="s">
        <v>7873</v>
      </c>
      <c r="D6972" s="1">
        <v>350</v>
      </c>
      <c r="E6972" s="1" t="s">
        <v>8025</v>
      </c>
      <c r="F6972" s="1">
        <v>150</v>
      </c>
      <c r="G6972" s="1" t="str">
        <f t="shared" si="261"/>
        <v>150/175</v>
      </c>
      <c r="H6972" s="1">
        <v>2000</v>
      </c>
      <c r="I6972" s="1">
        <v>92</v>
      </c>
      <c r="J6972" s="1">
        <v>80</v>
      </c>
      <c r="K6972" s="1" t="s">
        <v>2006</v>
      </c>
      <c r="L6972" s="1" t="s">
        <v>4669</v>
      </c>
      <c r="M6972" s="1" t="s">
        <v>7875</v>
      </c>
      <c r="N6972" s="1">
        <v>47.984975445425498</v>
      </c>
      <c r="O6972" s="1">
        <v>-71.147234454161406</v>
      </c>
      <c r="P6972" s="1" t="s">
        <v>8368</v>
      </c>
      <c r="Q6972" s="1" t="s">
        <v>7876</v>
      </c>
      <c r="R6972" s="1" t="s">
        <v>22</v>
      </c>
    </row>
    <row r="6973" spans="1:18" x14ac:dyDescent="0.3">
      <c r="A6973" s="1" t="s">
        <v>5978</v>
      </c>
      <c r="B6973" s="1" t="s">
        <v>8398</v>
      </c>
      <c r="C6973" s="1" t="s">
        <v>7873</v>
      </c>
      <c r="D6973" s="1">
        <v>350</v>
      </c>
      <c r="E6973" s="1" t="s">
        <v>8026</v>
      </c>
      <c r="F6973" s="1">
        <v>151</v>
      </c>
      <c r="G6973" s="1" t="str">
        <f t="shared" si="261"/>
        <v>151/175</v>
      </c>
      <c r="H6973" s="1">
        <v>2000</v>
      </c>
      <c r="I6973" s="1">
        <v>82</v>
      </c>
      <c r="J6973" s="1">
        <v>80</v>
      </c>
      <c r="K6973" s="1" t="s">
        <v>2006</v>
      </c>
      <c r="L6973" s="1" t="s">
        <v>6876</v>
      </c>
      <c r="M6973" s="1" t="s">
        <v>7875</v>
      </c>
      <c r="N6973" s="1">
        <v>47.985780524941802</v>
      </c>
      <c r="O6973" s="1">
        <v>-71.151681227611903</v>
      </c>
      <c r="P6973" s="1" t="s">
        <v>8368</v>
      </c>
      <c r="Q6973" s="1" t="s">
        <v>7876</v>
      </c>
      <c r="R6973" s="1" t="s">
        <v>22</v>
      </c>
    </row>
    <row r="6974" spans="1:18" x14ac:dyDescent="0.3">
      <c r="A6974" s="1" t="s">
        <v>5978</v>
      </c>
      <c r="B6974" s="1" t="s">
        <v>8398</v>
      </c>
      <c r="C6974" s="1" t="s">
        <v>7873</v>
      </c>
      <c r="D6974" s="1">
        <v>350</v>
      </c>
      <c r="E6974" s="1" t="s">
        <v>8027</v>
      </c>
      <c r="F6974" s="1">
        <v>152</v>
      </c>
      <c r="G6974" s="1" t="str">
        <f t="shared" si="261"/>
        <v>152/175</v>
      </c>
      <c r="H6974" s="1">
        <v>2000</v>
      </c>
      <c r="I6974" s="1">
        <v>92</v>
      </c>
      <c r="J6974" s="1">
        <v>80</v>
      </c>
      <c r="K6974" s="1" t="s">
        <v>2006</v>
      </c>
      <c r="L6974" s="1" t="s">
        <v>4669</v>
      </c>
      <c r="M6974" s="1" t="s">
        <v>7875</v>
      </c>
      <c r="N6974" s="1">
        <v>47.987869001063899</v>
      </c>
      <c r="O6974" s="1">
        <v>-71.156376248697995</v>
      </c>
      <c r="P6974" s="1" t="s">
        <v>8368</v>
      </c>
      <c r="Q6974" s="1" t="s">
        <v>7876</v>
      </c>
      <c r="R6974" s="1" t="s">
        <v>22</v>
      </c>
    </row>
    <row r="6975" spans="1:18" x14ac:dyDescent="0.3">
      <c r="A6975" s="1" t="s">
        <v>5978</v>
      </c>
      <c r="B6975" s="1" t="s">
        <v>8398</v>
      </c>
      <c r="C6975" s="1" t="s">
        <v>7873</v>
      </c>
      <c r="D6975" s="1">
        <v>350</v>
      </c>
      <c r="E6975" s="1" t="s">
        <v>8028</v>
      </c>
      <c r="F6975" s="1">
        <v>153</v>
      </c>
      <c r="G6975" s="1" t="str">
        <f t="shared" si="261"/>
        <v>153/175</v>
      </c>
      <c r="H6975" s="1">
        <v>2000</v>
      </c>
      <c r="I6975" s="1">
        <v>92</v>
      </c>
      <c r="J6975" s="1">
        <v>80</v>
      </c>
      <c r="K6975" s="1" t="s">
        <v>2006</v>
      </c>
      <c r="L6975" s="1" t="s">
        <v>4669</v>
      </c>
      <c r="M6975" s="1" t="s">
        <v>7875</v>
      </c>
      <c r="N6975" s="1">
        <v>47.990108169023799</v>
      </c>
      <c r="O6975" s="1">
        <v>-71.161288708169295</v>
      </c>
      <c r="P6975" s="1" t="s">
        <v>8368</v>
      </c>
      <c r="Q6975" s="1" t="s">
        <v>7876</v>
      </c>
      <c r="R6975" s="1" t="s">
        <v>22</v>
      </c>
    </row>
    <row r="6976" spans="1:18" x14ac:dyDescent="0.3">
      <c r="A6976" s="1" t="s">
        <v>5978</v>
      </c>
      <c r="B6976" s="1" t="s">
        <v>8398</v>
      </c>
      <c r="C6976" s="1" t="s">
        <v>7873</v>
      </c>
      <c r="D6976" s="1">
        <v>350</v>
      </c>
      <c r="E6976" s="1" t="s">
        <v>8029</v>
      </c>
      <c r="F6976" s="1">
        <v>154</v>
      </c>
      <c r="G6976" s="1" t="str">
        <f t="shared" si="261"/>
        <v>154/175</v>
      </c>
      <c r="H6976" s="1">
        <v>2000</v>
      </c>
      <c r="I6976" s="1">
        <v>92</v>
      </c>
      <c r="J6976" s="1">
        <v>80</v>
      </c>
      <c r="K6976" s="1" t="s">
        <v>2006</v>
      </c>
      <c r="L6976" s="1" t="s">
        <v>4669</v>
      </c>
      <c r="M6976" s="1" t="s">
        <v>7875</v>
      </c>
      <c r="N6976" s="1">
        <v>47.992302406709499</v>
      </c>
      <c r="O6976" s="1">
        <v>-71.174048890668502</v>
      </c>
      <c r="P6976" s="1" t="s">
        <v>8368</v>
      </c>
      <c r="Q6976" s="1" t="s">
        <v>7876</v>
      </c>
      <c r="R6976" s="1" t="s">
        <v>22</v>
      </c>
    </row>
    <row r="6977" spans="1:18" x14ac:dyDescent="0.3">
      <c r="A6977" s="1" t="s">
        <v>5978</v>
      </c>
      <c r="B6977" s="1" t="s">
        <v>8398</v>
      </c>
      <c r="C6977" s="1" t="s">
        <v>7873</v>
      </c>
      <c r="D6977" s="1">
        <v>350</v>
      </c>
      <c r="E6977" s="1" t="s">
        <v>8030</v>
      </c>
      <c r="F6977" s="1">
        <v>155</v>
      </c>
      <c r="G6977" s="1" t="str">
        <f t="shared" si="261"/>
        <v>155/175</v>
      </c>
      <c r="H6977" s="1">
        <v>2000</v>
      </c>
      <c r="I6977" s="1">
        <v>92</v>
      </c>
      <c r="J6977" s="1">
        <v>80</v>
      </c>
      <c r="K6977" s="1" t="s">
        <v>2006</v>
      </c>
      <c r="L6977" s="1" t="s">
        <v>4669</v>
      </c>
      <c r="M6977" s="1" t="s">
        <v>7875</v>
      </c>
      <c r="N6977" s="1">
        <v>47.990533698176101</v>
      </c>
      <c r="O6977" s="1">
        <v>-71.168328665623704</v>
      </c>
      <c r="P6977" s="1" t="s">
        <v>8368</v>
      </c>
      <c r="Q6977" s="1" t="s">
        <v>7876</v>
      </c>
      <c r="R6977" s="1" t="s">
        <v>22</v>
      </c>
    </row>
    <row r="6978" spans="1:18" x14ac:dyDescent="0.3">
      <c r="A6978" s="1" t="s">
        <v>5978</v>
      </c>
      <c r="B6978" s="1" t="s">
        <v>8398</v>
      </c>
      <c r="C6978" s="1" t="s">
        <v>7873</v>
      </c>
      <c r="D6978" s="1">
        <v>350</v>
      </c>
      <c r="E6978" s="1" t="s">
        <v>8031</v>
      </c>
      <c r="F6978" s="1">
        <v>156</v>
      </c>
      <c r="G6978" s="1" t="str">
        <f t="shared" si="261"/>
        <v>156/175</v>
      </c>
      <c r="H6978" s="1">
        <v>2000</v>
      </c>
      <c r="I6978" s="1">
        <v>92</v>
      </c>
      <c r="J6978" s="1">
        <v>80</v>
      </c>
      <c r="K6978" s="1" t="s">
        <v>2006</v>
      </c>
      <c r="L6978" s="1" t="s">
        <v>4669</v>
      </c>
      <c r="M6978" s="1" t="s">
        <v>7875</v>
      </c>
      <c r="N6978" s="1">
        <v>47.992588500226901</v>
      </c>
      <c r="O6978" s="1">
        <v>-71.154246861985001</v>
      </c>
      <c r="P6978" s="1" t="s">
        <v>8368</v>
      </c>
      <c r="Q6978" s="1" t="s">
        <v>7876</v>
      </c>
      <c r="R6978" s="1" t="s">
        <v>22</v>
      </c>
    </row>
    <row r="6979" spans="1:18" x14ac:dyDescent="0.3">
      <c r="A6979" s="1" t="s">
        <v>5978</v>
      </c>
      <c r="B6979" s="1" t="s">
        <v>8398</v>
      </c>
      <c r="C6979" s="1" t="s">
        <v>7873</v>
      </c>
      <c r="D6979" s="1">
        <v>350</v>
      </c>
      <c r="E6979" s="1" t="s">
        <v>8032</v>
      </c>
      <c r="F6979" s="1">
        <v>157</v>
      </c>
      <c r="G6979" s="1" t="str">
        <f t="shared" si="261"/>
        <v>157/175</v>
      </c>
      <c r="H6979" s="1">
        <v>2000</v>
      </c>
      <c r="I6979" s="1">
        <v>82</v>
      </c>
      <c r="J6979" s="1">
        <v>80</v>
      </c>
      <c r="K6979" s="1" t="s">
        <v>2006</v>
      </c>
      <c r="L6979" s="1" t="s">
        <v>6876</v>
      </c>
      <c r="M6979" s="1" t="s">
        <v>7875</v>
      </c>
      <c r="N6979" s="1">
        <v>47.994956697383998</v>
      </c>
      <c r="O6979" s="1">
        <v>-71.146303507790094</v>
      </c>
      <c r="P6979" s="1" t="s">
        <v>8368</v>
      </c>
      <c r="Q6979" s="1" t="s">
        <v>7876</v>
      </c>
      <c r="R6979" s="1" t="s">
        <v>22</v>
      </c>
    </row>
    <row r="6980" spans="1:18" x14ac:dyDescent="0.3">
      <c r="A6980" s="1" t="s">
        <v>5978</v>
      </c>
      <c r="B6980" s="1" t="s">
        <v>8398</v>
      </c>
      <c r="C6980" s="1" t="s">
        <v>7873</v>
      </c>
      <c r="D6980" s="1">
        <v>350</v>
      </c>
      <c r="E6980" s="1" t="s">
        <v>8033</v>
      </c>
      <c r="F6980" s="1">
        <v>158</v>
      </c>
      <c r="G6980" s="1" t="str">
        <f t="shared" si="261"/>
        <v>158/175</v>
      </c>
      <c r="H6980" s="1">
        <v>2000</v>
      </c>
      <c r="I6980" s="1">
        <v>92</v>
      </c>
      <c r="J6980" s="1">
        <v>80</v>
      </c>
      <c r="K6980" s="1" t="s">
        <v>2006</v>
      </c>
      <c r="L6980" s="1" t="s">
        <v>4669</v>
      </c>
      <c r="M6980" s="1" t="s">
        <v>7875</v>
      </c>
      <c r="N6980" s="1">
        <v>47.996291510361999</v>
      </c>
      <c r="O6980" s="1">
        <v>-71.151141393974697</v>
      </c>
      <c r="P6980" s="1" t="s">
        <v>8368</v>
      </c>
      <c r="Q6980" s="1" t="s">
        <v>7876</v>
      </c>
      <c r="R6980" s="1" t="s">
        <v>22</v>
      </c>
    </row>
    <row r="6981" spans="1:18" x14ac:dyDescent="0.3">
      <c r="A6981" s="1" t="s">
        <v>5978</v>
      </c>
      <c r="B6981" s="1" t="s">
        <v>8398</v>
      </c>
      <c r="C6981" s="1" t="s">
        <v>7873</v>
      </c>
      <c r="D6981" s="1">
        <v>350</v>
      </c>
      <c r="E6981" s="1" t="s">
        <v>8034</v>
      </c>
      <c r="F6981" s="1">
        <v>159</v>
      </c>
      <c r="G6981" s="1" t="str">
        <f t="shared" si="261"/>
        <v>159/175</v>
      </c>
      <c r="H6981" s="1">
        <v>2000</v>
      </c>
      <c r="I6981" s="1">
        <v>92</v>
      </c>
      <c r="J6981" s="1">
        <v>80</v>
      </c>
      <c r="K6981" s="1" t="s">
        <v>2006</v>
      </c>
      <c r="L6981" s="1" t="s">
        <v>4669</v>
      </c>
      <c r="M6981" s="1" t="s">
        <v>7875</v>
      </c>
      <c r="N6981" s="1">
        <v>47.998815448671003</v>
      </c>
      <c r="O6981" s="1">
        <v>-71.151342838435397</v>
      </c>
      <c r="P6981" s="1" t="s">
        <v>8368</v>
      </c>
      <c r="Q6981" s="1" t="s">
        <v>7876</v>
      </c>
      <c r="R6981" s="1" t="s">
        <v>22</v>
      </c>
    </row>
    <row r="6982" spans="1:18" x14ac:dyDescent="0.3">
      <c r="A6982" s="1" t="s">
        <v>5978</v>
      </c>
      <c r="B6982" s="1" t="s">
        <v>8398</v>
      </c>
      <c r="C6982" s="1" t="s">
        <v>7873</v>
      </c>
      <c r="D6982" s="1">
        <v>350</v>
      </c>
      <c r="E6982" s="1" t="s">
        <v>8035</v>
      </c>
      <c r="F6982" s="1">
        <v>160</v>
      </c>
      <c r="G6982" s="1" t="str">
        <f t="shared" si="261"/>
        <v>160/175</v>
      </c>
      <c r="H6982" s="1">
        <v>2000</v>
      </c>
      <c r="I6982" s="1">
        <v>92</v>
      </c>
      <c r="J6982" s="1">
        <v>80</v>
      </c>
      <c r="K6982" s="1" t="s">
        <v>2006</v>
      </c>
      <c r="L6982" s="1" t="s">
        <v>4669</v>
      </c>
      <c r="M6982" s="1" t="s">
        <v>7875</v>
      </c>
      <c r="N6982" s="1">
        <v>48.000764859512302</v>
      </c>
      <c r="O6982" s="1">
        <v>-71.157277293790301</v>
      </c>
      <c r="P6982" s="1" t="s">
        <v>8368</v>
      </c>
      <c r="Q6982" s="1" t="s">
        <v>7876</v>
      </c>
      <c r="R6982" s="1" t="s">
        <v>22</v>
      </c>
    </row>
    <row r="6983" spans="1:18" x14ac:dyDescent="0.3">
      <c r="A6983" s="1" t="s">
        <v>5978</v>
      </c>
      <c r="B6983" s="1" t="s">
        <v>8398</v>
      </c>
      <c r="C6983" s="1" t="s">
        <v>7873</v>
      </c>
      <c r="D6983" s="1">
        <v>350</v>
      </c>
      <c r="E6983" s="1" t="s">
        <v>8036</v>
      </c>
      <c r="F6983" s="1">
        <v>161</v>
      </c>
      <c r="G6983" s="1" t="str">
        <f t="shared" ref="G6983:G6997" si="262">F6983&amp;"/"&amp;175</f>
        <v>161/175</v>
      </c>
      <c r="H6983" s="1">
        <v>2000</v>
      </c>
      <c r="I6983" s="1">
        <v>92</v>
      </c>
      <c r="J6983" s="1">
        <v>80</v>
      </c>
      <c r="K6983" s="1" t="s">
        <v>2006</v>
      </c>
      <c r="L6983" s="1" t="s">
        <v>4669</v>
      </c>
      <c r="M6983" s="1" t="s">
        <v>7875</v>
      </c>
      <c r="N6983" s="1">
        <v>48.002598506784103</v>
      </c>
      <c r="O6983" s="1">
        <v>-71.153809340524106</v>
      </c>
      <c r="P6983" s="1" t="s">
        <v>8368</v>
      </c>
      <c r="Q6983" s="1" t="s">
        <v>7876</v>
      </c>
      <c r="R6983" s="1" t="s">
        <v>22</v>
      </c>
    </row>
    <row r="6984" spans="1:18" x14ac:dyDescent="0.3">
      <c r="A6984" s="1" t="s">
        <v>5978</v>
      </c>
      <c r="B6984" s="1" t="s">
        <v>8398</v>
      </c>
      <c r="C6984" s="1" t="s">
        <v>7873</v>
      </c>
      <c r="D6984" s="1">
        <v>350</v>
      </c>
      <c r="E6984" s="1" t="s">
        <v>8037</v>
      </c>
      <c r="F6984" s="1">
        <v>162</v>
      </c>
      <c r="G6984" s="1" t="str">
        <f t="shared" si="262"/>
        <v>162/175</v>
      </c>
      <c r="H6984" s="1">
        <v>2000</v>
      </c>
      <c r="I6984" s="1">
        <v>82</v>
      </c>
      <c r="J6984" s="1">
        <v>80</v>
      </c>
      <c r="K6984" s="1" t="s">
        <v>2006</v>
      </c>
      <c r="L6984" s="1" t="s">
        <v>6876</v>
      </c>
      <c r="M6984" s="1" t="s">
        <v>7875</v>
      </c>
      <c r="N6984" s="1">
        <v>48.004872182452601</v>
      </c>
      <c r="O6984" s="1">
        <v>-71.150493469353194</v>
      </c>
      <c r="P6984" s="1" t="s">
        <v>8368</v>
      </c>
      <c r="Q6984" s="1" t="s">
        <v>7876</v>
      </c>
      <c r="R6984" s="1" t="s">
        <v>22</v>
      </c>
    </row>
    <row r="6985" spans="1:18" x14ac:dyDescent="0.3">
      <c r="A6985" s="1" t="s">
        <v>5978</v>
      </c>
      <c r="B6985" s="1" t="s">
        <v>8398</v>
      </c>
      <c r="C6985" s="1" t="s">
        <v>7873</v>
      </c>
      <c r="D6985" s="1">
        <v>350</v>
      </c>
      <c r="E6985" s="1" t="s">
        <v>8038</v>
      </c>
      <c r="F6985" s="1">
        <v>163</v>
      </c>
      <c r="G6985" s="1" t="str">
        <f t="shared" si="262"/>
        <v>163/175</v>
      </c>
      <c r="H6985" s="1">
        <v>2000</v>
      </c>
      <c r="I6985" s="1">
        <v>82</v>
      </c>
      <c r="J6985" s="1">
        <v>80</v>
      </c>
      <c r="K6985" s="1" t="s">
        <v>2006</v>
      </c>
      <c r="L6985" s="1" t="s">
        <v>6876</v>
      </c>
      <c r="M6985" s="1" t="s">
        <v>7875</v>
      </c>
      <c r="N6985" s="1">
        <v>48.007854281675002</v>
      </c>
      <c r="O6985" s="1">
        <v>-71.150219559705903</v>
      </c>
      <c r="P6985" s="1" t="s">
        <v>8368</v>
      </c>
      <c r="Q6985" s="1" t="s">
        <v>7876</v>
      </c>
      <c r="R6985" s="1" t="s">
        <v>22</v>
      </c>
    </row>
    <row r="6986" spans="1:18" x14ac:dyDescent="0.3">
      <c r="A6986" s="1" t="s">
        <v>5978</v>
      </c>
      <c r="B6986" s="1" t="s">
        <v>8398</v>
      </c>
      <c r="C6986" s="1" t="s">
        <v>7873</v>
      </c>
      <c r="D6986" s="1">
        <v>350</v>
      </c>
      <c r="E6986" s="1" t="s">
        <v>8039</v>
      </c>
      <c r="F6986" s="1">
        <v>164</v>
      </c>
      <c r="G6986" s="1" t="str">
        <f t="shared" si="262"/>
        <v>164/175</v>
      </c>
      <c r="H6986" s="1">
        <v>2000</v>
      </c>
      <c r="I6986" s="1">
        <v>82</v>
      </c>
      <c r="J6986" s="1">
        <v>80</v>
      </c>
      <c r="K6986" s="1" t="s">
        <v>2006</v>
      </c>
      <c r="L6986" s="1" t="s">
        <v>6876</v>
      </c>
      <c r="M6986" s="1" t="s">
        <v>7875</v>
      </c>
      <c r="N6986" s="1">
        <v>48.0089087153656</v>
      </c>
      <c r="O6986" s="1">
        <v>-71.154145922832896</v>
      </c>
      <c r="P6986" s="1" t="s">
        <v>8368</v>
      </c>
      <c r="Q6986" s="1" t="s">
        <v>7876</v>
      </c>
      <c r="R6986" s="1" t="s">
        <v>22</v>
      </c>
    </row>
    <row r="6987" spans="1:18" x14ac:dyDescent="0.3">
      <c r="A6987" s="1" t="s">
        <v>5978</v>
      </c>
      <c r="B6987" s="1" t="s">
        <v>8398</v>
      </c>
      <c r="C6987" s="1" t="s">
        <v>7873</v>
      </c>
      <c r="D6987" s="1">
        <v>350</v>
      </c>
      <c r="E6987" s="1" t="s">
        <v>8040</v>
      </c>
      <c r="F6987" s="1">
        <v>165</v>
      </c>
      <c r="G6987" s="1" t="str">
        <f t="shared" si="262"/>
        <v>165/175</v>
      </c>
      <c r="H6987" s="1">
        <v>2000</v>
      </c>
      <c r="I6987" s="1">
        <v>92</v>
      </c>
      <c r="J6987" s="1">
        <v>80</v>
      </c>
      <c r="K6987" s="1" t="s">
        <v>2006</v>
      </c>
      <c r="L6987" s="1" t="s">
        <v>4669</v>
      </c>
      <c r="M6987" s="1" t="s">
        <v>7875</v>
      </c>
      <c r="N6987" s="1">
        <v>48.039807999999901</v>
      </c>
      <c r="O6987" s="1">
        <v>-71.115531999999902</v>
      </c>
      <c r="P6987" s="1" t="s">
        <v>8368</v>
      </c>
      <c r="Q6987" s="1" t="s">
        <v>7876</v>
      </c>
      <c r="R6987" s="1" t="s">
        <v>22</v>
      </c>
    </row>
    <row r="6988" spans="1:18" x14ac:dyDescent="0.3">
      <c r="A6988" s="1" t="s">
        <v>5978</v>
      </c>
      <c r="B6988" s="1" t="s">
        <v>8398</v>
      </c>
      <c r="C6988" s="1" t="s">
        <v>7873</v>
      </c>
      <c r="D6988" s="1">
        <v>350</v>
      </c>
      <c r="E6988" s="1" t="s">
        <v>8041</v>
      </c>
      <c r="F6988" s="1">
        <v>166</v>
      </c>
      <c r="G6988" s="1" t="str">
        <f t="shared" si="262"/>
        <v>166/175</v>
      </c>
      <c r="H6988" s="1">
        <v>2000</v>
      </c>
      <c r="I6988" s="1">
        <v>92</v>
      </c>
      <c r="J6988" s="1">
        <v>80</v>
      </c>
      <c r="K6988" s="1" t="s">
        <v>2006</v>
      </c>
      <c r="L6988" s="1" t="s">
        <v>4669</v>
      </c>
      <c r="M6988" s="1" t="s">
        <v>7875</v>
      </c>
      <c r="N6988" s="1">
        <v>48.036095000000003</v>
      </c>
      <c r="O6988" s="1">
        <v>-71.115531999999803</v>
      </c>
      <c r="P6988" s="1" t="s">
        <v>8368</v>
      </c>
      <c r="Q6988" s="1" t="s">
        <v>7876</v>
      </c>
      <c r="R6988" s="1" t="s">
        <v>22</v>
      </c>
    </row>
    <row r="6989" spans="1:18" x14ac:dyDescent="0.3">
      <c r="A6989" s="1" t="s">
        <v>5978</v>
      </c>
      <c r="B6989" s="1" t="s">
        <v>8398</v>
      </c>
      <c r="C6989" s="1" t="s">
        <v>7873</v>
      </c>
      <c r="D6989" s="1">
        <v>350</v>
      </c>
      <c r="E6989" s="1" t="s">
        <v>8042</v>
      </c>
      <c r="F6989" s="1">
        <v>167</v>
      </c>
      <c r="G6989" s="1" t="str">
        <f t="shared" si="262"/>
        <v>167/175</v>
      </c>
      <c r="H6989" s="1">
        <v>2000</v>
      </c>
      <c r="I6989" s="1">
        <v>92</v>
      </c>
      <c r="J6989" s="1">
        <v>80</v>
      </c>
      <c r="K6989" s="1" t="s">
        <v>2006</v>
      </c>
      <c r="L6989" s="1" t="s">
        <v>4669</v>
      </c>
      <c r="M6989" s="1" t="s">
        <v>7875</v>
      </c>
      <c r="N6989" s="1">
        <v>48.033647999999999</v>
      </c>
      <c r="O6989" s="1">
        <v>-71.114115999999896</v>
      </c>
      <c r="P6989" s="1" t="s">
        <v>8368</v>
      </c>
      <c r="Q6989" s="1" t="s">
        <v>7876</v>
      </c>
      <c r="R6989" s="1" t="s">
        <v>22</v>
      </c>
    </row>
    <row r="6990" spans="1:18" x14ac:dyDescent="0.3">
      <c r="A6990" s="1" t="s">
        <v>5978</v>
      </c>
      <c r="B6990" s="1" t="s">
        <v>8398</v>
      </c>
      <c r="C6990" s="1" t="s">
        <v>7873</v>
      </c>
      <c r="D6990" s="1">
        <v>350</v>
      </c>
      <c r="E6990" s="1" t="s">
        <v>8043</v>
      </c>
      <c r="F6990" s="1">
        <v>168</v>
      </c>
      <c r="G6990" s="1" t="str">
        <f t="shared" si="262"/>
        <v>168/175</v>
      </c>
      <c r="H6990" s="1">
        <v>2000</v>
      </c>
      <c r="I6990" s="1">
        <v>92</v>
      </c>
      <c r="J6990" s="1">
        <v>80</v>
      </c>
      <c r="K6990" s="1" t="s">
        <v>2006</v>
      </c>
      <c r="L6990" s="1" t="s">
        <v>4669</v>
      </c>
      <c r="M6990" s="1" t="s">
        <v>7875</v>
      </c>
      <c r="N6990" s="1">
        <v>48.032064999999903</v>
      </c>
      <c r="O6990" s="1">
        <v>-71.110210999999893</v>
      </c>
      <c r="P6990" s="1" t="s">
        <v>8368</v>
      </c>
      <c r="Q6990" s="1" t="s">
        <v>7876</v>
      </c>
      <c r="R6990" s="1" t="s">
        <v>22</v>
      </c>
    </row>
    <row r="6991" spans="1:18" x14ac:dyDescent="0.3">
      <c r="A6991" s="1" t="s">
        <v>5978</v>
      </c>
      <c r="B6991" s="1" t="s">
        <v>8398</v>
      </c>
      <c r="C6991" s="1" t="s">
        <v>7873</v>
      </c>
      <c r="D6991" s="1">
        <v>350</v>
      </c>
      <c r="E6991" s="1" t="s">
        <v>8044</v>
      </c>
      <c r="F6991" s="1">
        <v>169</v>
      </c>
      <c r="G6991" s="1" t="str">
        <f t="shared" si="262"/>
        <v>169/175</v>
      </c>
      <c r="H6991" s="1">
        <v>2000</v>
      </c>
      <c r="I6991" s="1">
        <v>92</v>
      </c>
      <c r="J6991" s="1">
        <v>80</v>
      </c>
      <c r="K6991" s="1" t="s">
        <v>2006</v>
      </c>
      <c r="L6991" s="1" t="s">
        <v>4669</v>
      </c>
      <c r="M6991" s="1" t="s">
        <v>7875</v>
      </c>
      <c r="N6991" s="1">
        <v>48.029474999999998</v>
      </c>
      <c r="O6991" s="1">
        <v>-71.108922999999905</v>
      </c>
      <c r="P6991" s="1" t="s">
        <v>8368</v>
      </c>
      <c r="Q6991" s="1" t="s">
        <v>7876</v>
      </c>
      <c r="R6991" s="1" t="s">
        <v>22</v>
      </c>
    </row>
    <row r="6992" spans="1:18" x14ac:dyDescent="0.3">
      <c r="A6992" s="1" t="s">
        <v>5978</v>
      </c>
      <c r="B6992" s="1" t="s">
        <v>8398</v>
      </c>
      <c r="C6992" s="1" t="s">
        <v>7873</v>
      </c>
      <c r="D6992" s="1">
        <v>350</v>
      </c>
      <c r="E6992" s="1" t="s">
        <v>8045</v>
      </c>
      <c r="F6992" s="1">
        <v>170</v>
      </c>
      <c r="G6992" s="1" t="str">
        <f t="shared" si="262"/>
        <v>170/175</v>
      </c>
      <c r="H6992" s="1">
        <v>2000</v>
      </c>
      <c r="I6992" s="1">
        <v>92</v>
      </c>
      <c r="J6992" s="1">
        <v>80</v>
      </c>
      <c r="K6992" s="1" t="s">
        <v>2006</v>
      </c>
      <c r="L6992" s="1" t="s">
        <v>4669</v>
      </c>
      <c r="M6992" s="1" t="s">
        <v>7875</v>
      </c>
      <c r="N6992" s="1">
        <v>48.032958000000001</v>
      </c>
      <c r="O6992" s="1">
        <v>-71.096305999999899</v>
      </c>
      <c r="P6992" s="1" t="s">
        <v>8368</v>
      </c>
      <c r="Q6992" s="1" t="s">
        <v>7876</v>
      </c>
      <c r="R6992" s="1" t="s">
        <v>22</v>
      </c>
    </row>
    <row r="6993" spans="1:18" x14ac:dyDescent="0.3">
      <c r="A6993" s="1" t="s">
        <v>5978</v>
      </c>
      <c r="B6993" s="1" t="s">
        <v>8398</v>
      </c>
      <c r="C6993" s="1" t="s">
        <v>7873</v>
      </c>
      <c r="D6993" s="1">
        <v>350</v>
      </c>
      <c r="E6993" s="1" t="s">
        <v>8046</v>
      </c>
      <c r="F6993" s="1">
        <v>171</v>
      </c>
      <c r="G6993" s="1" t="str">
        <f t="shared" si="262"/>
        <v>171/175</v>
      </c>
      <c r="H6993" s="1">
        <v>2000</v>
      </c>
      <c r="I6993" s="1">
        <v>92</v>
      </c>
      <c r="J6993" s="1">
        <v>80</v>
      </c>
      <c r="K6993" s="1" t="s">
        <v>2006</v>
      </c>
      <c r="L6993" s="1" t="s">
        <v>4669</v>
      </c>
      <c r="M6993" s="1" t="s">
        <v>7875</v>
      </c>
      <c r="N6993" s="1">
        <v>48.034944000000003</v>
      </c>
      <c r="O6993" s="1">
        <v>-71.082273000000001</v>
      </c>
      <c r="P6993" s="1" t="s">
        <v>8368</v>
      </c>
      <c r="Q6993" s="1" t="s">
        <v>7876</v>
      </c>
      <c r="R6993" s="1" t="s">
        <v>22</v>
      </c>
    </row>
    <row r="6994" spans="1:18" x14ac:dyDescent="0.3">
      <c r="A6994" s="1" t="s">
        <v>5978</v>
      </c>
      <c r="B6994" s="1" t="s">
        <v>8398</v>
      </c>
      <c r="C6994" s="1" t="s">
        <v>7873</v>
      </c>
      <c r="D6994" s="1">
        <v>350</v>
      </c>
      <c r="E6994" s="1" t="s">
        <v>8047</v>
      </c>
      <c r="F6994" s="1">
        <v>172</v>
      </c>
      <c r="G6994" s="1" t="str">
        <f t="shared" si="262"/>
        <v>172/175</v>
      </c>
      <c r="H6994" s="1">
        <v>2000</v>
      </c>
      <c r="I6994" s="1">
        <v>92</v>
      </c>
      <c r="J6994" s="1">
        <v>80</v>
      </c>
      <c r="K6994" s="1" t="s">
        <v>2006</v>
      </c>
      <c r="L6994" s="1" t="s">
        <v>4669</v>
      </c>
      <c r="M6994" s="1" t="s">
        <v>7875</v>
      </c>
      <c r="N6994" s="1">
        <v>48.037908000000002</v>
      </c>
      <c r="O6994" s="1">
        <v>-71.085920999999999</v>
      </c>
      <c r="P6994" s="1" t="s">
        <v>8368</v>
      </c>
      <c r="Q6994" s="1" t="s">
        <v>7876</v>
      </c>
      <c r="R6994" s="1" t="s">
        <v>22</v>
      </c>
    </row>
    <row r="6995" spans="1:18" x14ac:dyDescent="0.3">
      <c r="A6995" s="1" t="s">
        <v>5978</v>
      </c>
      <c r="B6995" s="1" t="s">
        <v>8398</v>
      </c>
      <c r="C6995" s="1" t="s">
        <v>7873</v>
      </c>
      <c r="D6995" s="1">
        <v>350</v>
      </c>
      <c r="E6995" s="1" t="s">
        <v>8048</v>
      </c>
      <c r="F6995" s="1">
        <v>173</v>
      </c>
      <c r="G6995" s="1" t="str">
        <f t="shared" si="262"/>
        <v>173/175</v>
      </c>
      <c r="H6995" s="1">
        <v>2000</v>
      </c>
      <c r="I6995" s="1">
        <v>92</v>
      </c>
      <c r="J6995" s="1">
        <v>80</v>
      </c>
      <c r="K6995" s="1" t="s">
        <v>2006</v>
      </c>
      <c r="L6995" s="1" t="s">
        <v>4669</v>
      </c>
      <c r="M6995" s="1" t="s">
        <v>7875</v>
      </c>
      <c r="N6995" s="1">
        <v>48.041553</v>
      </c>
      <c r="O6995" s="1">
        <v>-71.089005999999898</v>
      </c>
      <c r="P6995" s="1" t="s">
        <v>8368</v>
      </c>
      <c r="Q6995" s="1" t="s">
        <v>7876</v>
      </c>
      <c r="R6995" s="1" t="s">
        <v>22</v>
      </c>
    </row>
    <row r="6996" spans="1:18" x14ac:dyDescent="0.3">
      <c r="A6996" s="1" t="s">
        <v>5978</v>
      </c>
      <c r="B6996" s="1" t="s">
        <v>8398</v>
      </c>
      <c r="C6996" s="1" t="s">
        <v>7873</v>
      </c>
      <c r="D6996" s="1">
        <v>350</v>
      </c>
      <c r="E6996" s="1" t="s">
        <v>8049</v>
      </c>
      <c r="F6996" s="1">
        <v>174</v>
      </c>
      <c r="G6996" s="1" t="str">
        <f t="shared" si="262"/>
        <v>174/175</v>
      </c>
      <c r="H6996" s="1">
        <v>2000</v>
      </c>
      <c r="I6996" s="1">
        <v>92</v>
      </c>
      <c r="J6996" s="1">
        <v>80</v>
      </c>
      <c r="K6996" s="1" t="s">
        <v>2006</v>
      </c>
      <c r="L6996" s="1" t="s">
        <v>4669</v>
      </c>
      <c r="M6996" s="1" t="s">
        <v>7875</v>
      </c>
      <c r="N6996" s="1">
        <v>48.042214000000001</v>
      </c>
      <c r="O6996" s="1">
        <v>-71.080250999999905</v>
      </c>
      <c r="P6996" s="1" t="s">
        <v>8368</v>
      </c>
      <c r="Q6996" s="1" t="s">
        <v>7876</v>
      </c>
      <c r="R6996" s="1" t="s">
        <v>22</v>
      </c>
    </row>
    <row r="6997" spans="1:18" x14ac:dyDescent="0.3">
      <c r="A6997" s="1" t="s">
        <v>5978</v>
      </c>
      <c r="B6997" s="1" t="s">
        <v>8398</v>
      </c>
      <c r="C6997" s="1" t="s">
        <v>7873</v>
      </c>
      <c r="D6997" s="1">
        <v>350</v>
      </c>
      <c r="E6997" s="1" t="s">
        <v>8050</v>
      </c>
      <c r="F6997" s="1">
        <v>175</v>
      </c>
      <c r="G6997" s="1" t="str">
        <f t="shared" si="262"/>
        <v>175/175</v>
      </c>
      <c r="H6997" s="1">
        <v>2000</v>
      </c>
      <c r="I6997" s="1">
        <v>82</v>
      </c>
      <c r="J6997" s="1">
        <v>80</v>
      </c>
      <c r="K6997" s="1" t="s">
        <v>2006</v>
      </c>
      <c r="L6997" s="1" t="s">
        <v>6876</v>
      </c>
      <c r="M6997" s="1" t="s">
        <v>7875</v>
      </c>
      <c r="N6997" s="1">
        <v>48.040056</v>
      </c>
      <c r="O6997" s="1">
        <v>-71.077504000000005</v>
      </c>
      <c r="P6997" s="1" t="s">
        <v>8368</v>
      </c>
      <c r="Q6997" s="1" t="s">
        <v>7876</v>
      </c>
      <c r="R6997" s="1" t="s">
        <v>22</v>
      </c>
    </row>
    <row r="6998" spans="1:18" x14ac:dyDescent="0.3">
      <c r="A6998" s="1" t="s">
        <v>5978</v>
      </c>
      <c r="B6998" s="1" t="s">
        <v>8398</v>
      </c>
      <c r="C6998" s="1" t="s">
        <v>7393</v>
      </c>
      <c r="D6998" s="1">
        <v>74.8</v>
      </c>
      <c r="E6998" s="1" t="s">
        <v>7394</v>
      </c>
      <c r="F6998" s="1">
        <v>1</v>
      </c>
      <c r="G6998" s="1" t="str">
        <f t="shared" ref="G6998:G7031" si="263">F6998&amp;"/"&amp;34</f>
        <v>1/34</v>
      </c>
      <c r="H6998" s="1">
        <v>2200</v>
      </c>
      <c r="I6998" s="1">
        <v>107</v>
      </c>
      <c r="J6998" s="1">
        <v>80</v>
      </c>
      <c r="K6998" s="1" t="s">
        <v>203</v>
      </c>
      <c r="L6998" s="1" t="s">
        <v>7395</v>
      </c>
      <c r="M6998" s="1">
        <v>2016</v>
      </c>
      <c r="N6998" s="1">
        <v>48.109823999999897</v>
      </c>
      <c r="O6998" s="1">
        <v>-67.440218999999999</v>
      </c>
      <c r="Q6998" s="1" t="s">
        <v>7396</v>
      </c>
      <c r="R6998" s="1" t="s">
        <v>22</v>
      </c>
    </row>
    <row r="6999" spans="1:18" x14ac:dyDescent="0.3">
      <c r="A6999" s="1" t="s">
        <v>5978</v>
      </c>
      <c r="B6999" s="1" t="s">
        <v>8398</v>
      </c>
      <c r="C6999" s="1" t="s">
        <v>7393</v>
      </c>
      <c r="D6999" s="1">
        <v>74.8</v>
      </c>
      <c r="E6999" s="1" t="s">
        <v>7397</v>
      </c>
      <c r="F6999" s="1">
        <v>2</v>
      </c>
      <c r="G6999" s="1" t="str">
        <f t="shared" si="263"/>
        <v>2/34</v>
      </c>
      <c r="H6999" s="1">
        <v>2200</v>
      </c>
      <c r="I6999" s="1">
        <v>107</v>
      </c>
      <c r="J6999" s="1">
        <v>80</v>
      </c>
      <c r="K6999" s="1" t="s">
        <v>203</v>
      </c>
      <c r="L6999" s="1" t="s">
        <v>7395</v>
      </c>
      <c r="M6999" s="1">
        <v>2016</v>
      </c>
      <c r="N6999" s="1">
        <v>48.112344999999998</v>
      </c>
      <c r="O6999" s="1">
        <v>-67.437386999999902</v>
      </c>
      <c r="Q6999" s="1" t="s">
        <v>7396</v>
      </c>
      <c r="R6999" s="1" t="s">
        <v>22</v>
      </c>
    </row>
    <row r="7000" spans="1:18" x14ac:dyDescent="0.3">
      <c r="A7000" s="1" t="s">
        <v>5978</v>
      </c>
      <c r="B7000" s="1" t="s">
        <v>8398</v>
      </c>
      <c r="C7000" s="1" t="s">
        <v>7393</v>
      </c>
      <c r="D7000" s="1">
        <v>74.8</v>
      </c>
      <c r="E7000" s="1" t="s">
        <v>7398</v>
      </c>
      <c r="F7000" s="1">
        <v>3</v>
      </c>
      <c r="G7000" s="1" t="str">
        <f t="shared" si="263"/>
        <v>3/34</v>
      </c>
      <c r="H7000" s="1">
        <v>2200</v>
      </c>
      <c r="I7000" s="1">
        <v>107</v>
      </c>
      <c r="J7000" s="1">
        <v>80</v>
      </c>
      <c r="K7000" s="1" t="s">
        <v>203</v>
      </c>
      <c r="L7000" s="1" t="s">
        <v>7395</v>
      </c>
      <c r="M7000" s="1">
        <v>2016</v>
      </c>
      <c r="N7000" s="1">
        <v>48.116872999999998</v>
      </c>
      <c r="O7000" s="1">
        <v>-67.440733999999907</v>
      </c>
      <c r="Q7000" s="1" t="s">
        <v>7396</v>
      </c>
      <c r="R7000" s="1" t="s">
        <v>22</v>
      </c>
    </row>
    <row r="7001" spans="1:18" x14ac:dyDescent="0.3">
      <c r="A7001" s="1" t="s">
        <v>5978</v>
      </c>
      <c r="B7001" s="1" t="s">
        <v>8398</v>
      </c>
      <c r="C7001" s="1" t="s">
        <v>7393</v>
      </c>
      <c r="D7001" s="1">
        <v>74.8</v>
      </c>
      <c r="E7001" s="1" t="s">
        <v>7399</v>
      </c>
      <c r="F7001" s="1">
        <v>4</v>
      </c>
      <c r="G7001" s="1" t="str">
        <f t="shared" si="263"/>
        <v>4/34</v>
      </c>
      <c r="H7001" s="1">
        <v>2200</v>
      </c>
      <c r="I7001" s="1">
        <v>107</v>
      </c>
      <c r="J7001" s="1">
        <v>80</v>
      </c>
      <c r="K7001" s="1" t="s">
        <v>203</v>
      </c>
      <c r="L7001" s="1" t="s">
        <v>7395</v>
      </c>
      <c r="M7001" s="1">
        <v>2016</v>
      </c>
      <c r="N7001" s="1">
        <v>48.119107</v>
      </c>
      <c r="O7001" s="1">
        <v>-67.437343999999996</v>
      </c>
      <c r="Q7001" s="1" t="s">
        <v>7396</v>
      </c>
      <c r="R7001" s="1" t="s">
        <v>22</v>
      </c>
    </row>
    <row r="7002" spans="1:18" x14ac:dyDescent="0.3">
      <c r="A7002" s="1" t="s">
        <v>5978</v>
      </c>
      <c r="B7002" s="1" t="s">
        <v>8398</v>
      </c>
      <c r="C7002" s="1" t="s">
        <v>7393</v>
      </c>
      <c r="D7002" s="1">
        <v>74.8</v>
      </c>
      <c r="E7002" s="1" t="s">
        <v>7400</v>
      </c>
      <c r="F7002" s="1">
        <v>5</v>
      </c>
      <c r="G7002" s="1" t="str">
        <f t="shared" si="263"/>
        <v>5/34</v>
      </c>
      <c r="H7002" s="1">
        <v>2200</v>
      </c>
      <c r="I7002" s="1">
        <v>107</v>
      </c>
      <c r="J7002" s="1">
        <v>80</v>
      </c>
      <c r="K7002" s="1" t="s">
        <v>203</v>
      </c>
      <c r="L7002" s="1" t="s">
        <v>7395</v>
      </c>
      <c r="M7002" s="1">
        <v>2016</v>
      </c>
      <c r="N7002" s="1">
        <v>48.120941000000002</v>
      </c>
      <c r="O7002" s="1">
        <v>-67.432665999999898</v>
      </c>
      <c r="Q7002" s="1" t="s">
        <v>7396</v>
      </c>
      <c r="R7002" s="1" t="s">
        <v>22</v>
      </c>
    </row>
    <row r="7003" spans="1:18" x14ac:dyDescent="0.3">
      <c r="A7003" s="1" t="s">
        <v>5978</v>
      </c>
      <c r="B7003" s="1" t="s">
        <v>8398</v>
      </c>
      <c r="C7003" s="1" t="s">
        <v>7393</v>
      </c>
      <c r="D7003" s="1">
        <v>74.8</v>
      </c>
      <c r="E7003" s="1" t="s">
        <v>7401</v>
      </c>
      <c r="F7003" s="1">
        <v>6</v>
      </c>
      <c r="G7003" s="1" t="str">
        <f t="shared" si="263"/>
        <v>6/34</v>
      </c>
      <c r="H7003" s="1">
        <v>2200</v>
      </c>
      <c r="I7003" s="1">
        <v>107</v>
      </c>
      <c r="J7003" s="1">
        <v>80</v>
      </c>
      <c r="K7003" s="1" t="s">
        <v>203</v>
      </c>
      <c r="L7003" s="1" t="s">
        <v>7395</v>
      </c>
      <c r="M7003" s="1">
        <v>2016</v>
      </c>
      <c r="N7003" s="1">
        <v>48.125094999999902</v>
      </c>
      <c r="O7003" s="1">
        <v>-67.445454999999995</v>
      </c>
      <c r="Q7003" s="1" t="s">
        <v>7396</v>
      </c>
      <c r="R7003" s="1" t="s">
        <v>22</v>
      </c>
    </row>
    <row r="7004" spans="1:18" x14ac:dyDescent="0.3">
      <c r="A7004" s="1" t="s">
        <v>5978</v>
      </c>
      <c r="B7004" s="1" t="s">
        <v>8398</v>
      </c>
      <c r="C7004" s="1" t="s">
        <v>7393</v>
      </c>
      <c r="D7004" s="1">
        <v>74.8</v>
      </c>
      <c r="E7004" s="1" t="s">
        <v>7402</v>
      </c>
      <c r="F7004" s="1">
        <v>7</v>
      </c>
      <c r="G7004" s="1" t="str">
        <f t="shared" si="263"/>
        <v>7/34</v>
      </c>
      <c r="H7004" s="1">
        <v>2200</v>
      </c>
      <c r="I7004" s="1">
        <v>107</v>
      </c>
      <c r="J7004" s="1">
        <v>80</v>
      </c>
      <c r="K7004" s="1" t="s">
        <v>203</v>
      </c>
      <c r="L7004" s="1" t="s">
        <v>7395</v>
      </c>
      <c r="M7004" s="1">
        <v>2016</v>
      </c>
      <c r="N7004" s="1">
        <v>48.130336999999997</v>
      </c>
      <c r="O7004" s="1">
        <v>-67.453522999999905</v>
      </c>
      <c r="Q7004" s="1" t="s">
        <v>7396</v>
      </c>
      <c r="R7004" s="1" t="s">
        <v>22</v>
      </c>
    </row>
    <row r="7005" spans="1:18" x14ac:dyDescent="0.3">
      <c r="A7005" s="1" t="s">
        <v>5978</v>
      </c>
      <c r="B7005" s="1" t="s">
        <v>8398</v>
      </c>
      <c r="C7005" s="1" t="s">
        <v>7393</v>
      </c>
      <c r="D7005" s="1">
        <v>74.8</v>
      </c>
      <c r="E7005" s="1" t="s">
        <v>7403</v>
      </c>
      <c r="F7005" s="1">
        <v>8</v>
      </c>
      <c r="G7005" s="1" t="str">
        <f t="shared" si="263"/>
        <v>8/34</v>
      </c>
      <c r="H7005" s="1">
        <v>2200</v>
      </c>
      <c r="I7005" s="1">
        <v>107</v>
      </c>
      <c r="J7005" s="1">
        <v>80</v>
      </c>
      <c r="K7005" s="1" t="s">
        <v>203</v>
      </c>
      <c r="L7005" s="1" t="s">
        <v>7395</v>
      </c>
      <c r="M7005" s="1">
        <v>2016</v>
      </c>
      <c r="N7005" s="1">
        <v>48.134661999999999</v>
      </c>
      <c r="O7005" s="1">
        <v>-67.455882999999901</v>
      </c>
      <c r="Q7005" s="1" t="s">
        <v>7396</v>
      </c>
      <c r="R7005" s="1" t="s">
        <v>22</v>
      </c>
    </row>
    <row r="7006" spans="1:18" x14ac:dyDescent="0.3">
      <c r="A7006" s="1" t="s">
        <v>5978</v>
      </c>
      <c r="B7006" s="1" t="s">
        <v>8398</v>
      </c>
      <c r="C7006" s="1" t="s">
        <v>7393</v>
      </c>
      <c r="D7006" s="1">
        <v>74.8</v>
      </c>
      <c r="E7006" s="1" t="s">
        <v>7404</v>
      </c>
      <c r="F7006" s="1">
        <v>9</v>
      </c>
      <c r="G7006" s="1" t="str">
        <f t="shared" si="263"/>
        <v>9/34</v>
      </c>
      <c r="H7006" s="1">
        <v>2200</v>
      </c>
      <c r="I7006" s="1">
        <v>107</v>
      </c>
      <c r="J7006" s="1">
        <v>80</v>
      </c>
      <c r="K7006" s="1" t="s">
        <v>203</v>
      </c>
      <c r="L7006" s="1" t="s">
        <v>7395</v>
      </c>
      <c r="M7006" s="1">
        <v>2016</v>
      </c>
      <c r="N7006" s="1">
        <v>48.104723</v>
      </c>
      <c r="O7006" s="1">
        <v>-67.464937999999904</v>
      </c>
      <c r="Q7006" s="1" t="s">
        <v>7396</v>
      </c>
      <c r="R7006" s="1" t="s">
        <v>22</v>
      </c>
    </row>
    <row r="7007" spans="1:18" x14ac:dyDescent="0.3">
      <c r="A7007" s="1" t="s">
        <v>5978</v>
      </c>
      <c r="B7007" s="1" t="s">
        <v>8398</v>
      </c>
      <c r="C7007" s="1" t="s">
        <v>7393</v>
      </c>
      <c r="D7007" s="1">
        <v>74.8</v>
      </c>
      <c r="E7007" s="1" t="s">
        <v>7405</v>
      </c>
      <c r="F7007" s="1">
        <v>10</v>
      </c>
      <c r="G7007" s="1" t="str">
        <f t="shared" si="263"/>
        <v>10/34</v>
      </c>
      <c r="H7007" s="1">
        <v>2200</v>
      </c>
      <c r="I7007" s="1">
        <v>107</v>
      </c>
      <c r="J7007" s="1">
        <v>80</v>
      </c>
      <c r="K7007" s="1" t="s">
        <v>203</v>
      </c>
      <c r="L7007" s="1" t="s">
        <v>7395</v>
      </c>
      <c r="M7007" s="1">
        <v>2016</v>
      </c>
      <c r="N7007" s="1">
        <v>48.109737999999901</v>
      </c>
      <c r="O7007" s="1">
        <v>-67.465624999999903</v>
      </c>
      <c r="Q7007" s="1" t="s">
        <v>7396</v>
      </c>
      <c r="R7007" s="1" t="s">
        <v>22</v>
      </c>
    </row>
    <row r="7008" spans="1:18" x14ac:dyDescent="0.3">
      <c r="A7008" s="1" t="s">
        <v>5978</v>
      </c>
      <c r="B7008" s="1" t="s">
        <v>8398</v>
      </c>
      <c r="C7008" s="1" t="s">
        <v>7393</v>
      </c>
      <c r="D7008" s="1">
        <v>74.8</v>
      </c>
      <c r="E7008" s="1" t="s">
        <v>7406</v>
      </c>
      <c r="F7008" s="1">
        <v>11</v>
      </c>
      <c r="G7008" s="1" t="str">
        <f t="shared" si="263"/>
        <v>11/34</v>
      </c>
      <c r="H7008" s="1">
        <v>2200</v>
      </c>
      <c r="I7008" s="1">
        <v>107</v>
      </c>
      <c r="J7008" s="1">
        <v>80</v>
      </c>
      <c r="K7008" s="1" t="s">
        <v>203</v>
      </c>
      <c r="L7008" s="1" t="s">
        <v>7395</v>
      </c>
      <c r="M7008" s="1">
        <v>2016</v>
      </c>
      <c r="N7008" s="1">
        <v>48.113892999999997</v>
      </c>
      <c r="O7008" s="1">
        <v>-67.358636999999902</v>
      </c>
      <c r="Q7008" s="1" t="s">
        <v>7396</v>
      </c>
      <c r="R7008" s="1" t="s">
        <v>22</v>
      </c>
    </row>
    <row r="7009" spans="1:18" x14ac:dyDescent="0.3">
      <c r="A7009" s="1" t="s">
        <v>5978</v>
      </c>
      <c r="B7009" s="1" t="s">
        <v>8398</v>
      </c>
      <c r="C7009" s="1" t="s">
        <v>7393</v>
      </c>
      <c r="D7009" s="1">
        <v>74.8</v>
      </c>
      <c r="E7009" s="1" t="s">
        <v>7407</v>
      </c>
      <c r="F7009" s="1">
        <v>12</v>
      </c>
      <c r="G7009" s="1" t="str">
        <f t="shared" si="263"/>
        <v>12/34</v>
      </c>
      <c r="H7009" s="1">
        <v>2200</v>
      </c>
      <c r="I7009" s="1">
        <v>107</v>
      </c>
      <c r="J7009" s="1">
        <v>80</v>
      </c>
      <c r="K7009" s="1" t="s">
        <v>203</v>
      </c>
      <c r="L7009" s="1" t="s">
        <v>7395</v>
      </c>
      <c r="M7009" s="1">
        <v>2016</v>
      </c>
      <c r="N7009" s="1">
        <v>48.116700999999999</v>
      </c>
      <c r="O7009" s="1">
        <v>-67.371768999999901</v>
      </c>
      <c r="Q7009" s="1" t="s">
        <v>7396</v>
      </c>
      <c r="R7009" s="1" t="s">
        <v>22</v>
      </c>
    </row>
    <row r="7010" spans="1:18" x14ac:dyDescent="0.3">
      <c r="A7010" s="1" t="s">
        <v>5978</v>
      </c>
      <c r="B7010" s="1" t="s">
        <v>8398</v>
      </c>
      <c r="C7010" s="1" t="s">
        <v>7393</v>
      </c>
      <c r="D7010" s="1">
        <v>74.8</v>
      </c>
      <c r="E7010" s="1" t="s">
        <v>7408</v>
      </c>
      <c r="F7010" s="1">
        <v>13</v>
      </c>
      <c r="G7010" s="1" t="str">
        <f t="shared" si="263"/>
        <v>13/34</v>
      </c>
      <c r="H7010" s="1">
        <v>2200</v>
      </c>
      <c r="I7010" s="1">
        <v>107</v>
      </c>
      <c r="J7010" s="1">
        <v>80</v>
      </c>
      <c r="K7010" s="1" t="s">
        <v>203</v>
      </c>
      <c r="L7010" s="1" t="s">
        <v>7395</v>
      </c>
      <c r="M7010" s="1">
        <v>2016</v>
      </c>
      <c r="N7010" s="1">
        <v>48.120567999999999</v>
      </c>
      <c r="O7010" s="1">
        <v>-67.371596999999994</v>
      </c>
      <c r="Q7010" s="1" t="s">
        <v>7396</v>
      </c>
      <c r="R7010" s="1" t="s">
        <v>22</v>
      </c>
    </row>
    <row r="7011" spans="1:18" x14ac:dyDescent="0.3">
      <c r="A7011" s="1" t="s">
        <v>5978</v>
      </c>
      <c r="B7011" s="1" t="s">
        <v>8398</v>
      </c>
      <c r="C7011" s="1" t="s">
        <v>7393</v>
      </c>
      <c r="D7011" s="1">
        <v>74.8</v>
      </c>
      <c r="E7011" s="1" t="s">
        <v>7409</v>
      </c>
      <c r="F7011" s="1">
        <v>14</v>
      </c>
      <c r="G7011" s="1" t="str">
        <f t="shared" si="263"/>
        <v>14/34</v>
      </c>
      <c r="H7011" s="1">
        <v>2200</v>
      </c>
      <c r="I7011" s="1">
        <v>107</v>
      </c>
      <c r="J7011" s="1">
        <v>80</v>
      </c>
      <c r="K7011" s="1" t="s">
        <v>203</v>
      </c>
      <c r="L7011" s="1" t="s">
        <v>7395</v>
      </c>
      <c r="M7011" s="1">
        <v>2016</v>
      </c>
      <c r="N7011" s="1">
        <v>48.121541999999899</v>
      </c>
      <c r="O7011" s="1">
        <v>-67.3655889999999</v>
      </c>
      <c r="Q7011" s="1" t="s">
        <v>7396</v>
      </c>
      <c r="R7011" s="1" t="s">
        <v>22</v>
      </c>
    </row>
    <row r="7012" spans="1:18" x14ac:dyDescent="0.3">
      <c r="A7012" s="1" t="s">
        <v>5978</v>
      </c>
      <c r="B7012" s="1" t="s">
        <v>8398</v>
      </c>
      <c r="C7012" s="1" t="s">
        <v>7393</v>
      </c>
      <c r="D7012" s="1">
        <v>74.8</v>
      </c>
      <c r="E7012" s="1" t="s">
        <v>7410</v>
      </c>
      <c r="F7012" s="1">
        <v>15</v>
      </c>
      <c r="G7012" s="1" t="str">
        <f t="shared" si="263"/>
        <v>15/34</v>
      </c>
      <c r="H7012" s="1">
        <v>2200</v>
      </c>
      <c r="I7012" s="1">
        <v>107</v>
      </c>
      <c r="J7012" s="1">
        <v>80</v>
      </c>
      <c r="K7012" s="1" t="s">
        <v>203</v>
      </c>
      <c r="L7012" s="1" t="s">
        <v>7395</v>
      </c>
      <c r="M7012" s="1">
        <v>2016</v>
      </c>
      <c r="N7012" s="1">
        <v>48.122373000000003</v>
      </c>
      <c r="O7012" s="1">
        <v>-67.392067999999995</v>
      </c>
      <c r="Q7012" s="1" t="s">
        <v>7396</v>
      </c>
      <c r="R7012" s="1" t="s">
        <v>22</v>
      </c>
    </row>
    <row r="7013" spans="1:18" x14ac:dyDescent="0.3">
      <c r="A7013" s="1" t="s">
        <v>5978</v>
      </c>
      <c r="B7013" s="1" t="s">
        <v>8398</v>
      </c>
      <c r="C7013" s="1" t="s">
        <v>7393</v>
      </c>
      <c r="D7013" s="1">
        <v>74.8</v>
      </c>
      <c r="E7013" s="1" t="s">
        <v>7411</v>
      </c>
      <c r="F7013" s="1">
        <v>16</v>
      </c>
      <c r="G7013" s="1" t="str">
        <f t="shared" si="263"/>
        <v>16/34</v>
      </c>
      <c r="H7013" s="1">
        <v>2200</v>
      </c>
      <c r="I7013" s="1">
        <v>107</v>
      </c>
      <c r="J7013" s="1">
        <v>80</v>
      </c>
      <c r="K7013" s="1" t="s">
        <v>203</v>
      </c>
      <c r="L7013" s="1" t="s">
        <v>7395</v>
      </c>
      <c r="M7013" s="1">
        <v>2016</v>
      </c>
      <c r="N7013" s="1">
        <v>48.128216999999999</v>
      </c>
      <c r="O7013" s="1">
        <v>-67.393955999999903</v>
      </c>
      <c r="Q7013" s="1" t="s">
        <v>7396</v>
      </c>
      <c r="R7013" s="1" t="s">
        <v>22</v>
      </c>
    </row>
    <row r="7014" spans="1:18" x14ac:dyDescent="0.3">
      <c r="A7014" s="1" t="s">
        <v>5978</v>
      </c>
      <c r="B7014" s="1" t="s">
        <v>8398</v>
      </c>
      <c r="C7014" s="1" t="s">
        <v>7393</v>
      </c>
      <c r="D7014" s="1">
        <v>74.8</v>
      </c>
      <c r="E7014" s="1" t="s">
        <v>7412</v>
      </c>
      <c r="F7014" s="1">
        <v>17</v>
      </c>
      <c r="G7014" s="1" t="str">
        <f t="shared" si="263"/>
        <v>17/34</v>
      </c>
      <c r="H7014" s="1">
        <v>2200</v>
      </c>
      <c r="I7014" s="1">
        <v>107</v>
      </c>
      <c r="J7014" s="1">
        <v>80</v>
      </c>
      <c r="K7014" s="1" t="s">
        <v>203</v>
      </c>
      <c r="L7014" s="1" t="s">
        <v>7395</v>
      </c>
      <c r="M7014" s="1">
        <v>2016</v>
      </c>
      <c r="N7014" s="1">
        <v>48.129219999999997</v>
      </c>
      <c r="O7014" s="1">
        <v>-67.386745999999903</v>
      </c>
      <c r="Q7014" s="1" t="s">
        <v>7396</v>
      </c>
      <c r="R7014" s="1" t="s">
        <v>22</v>
      </c>
    </row>
    <row r="7015" spans="1:18" x14ac:dyDescent="0.3">
      <c r="A7015" s="1" t="s">
        <v>5978</v>
      </c>
      <c r="B7015" s="1" t="s">
        <v>8398</v>
      </c>
      <c r="C7015" s="1" t="s">
        <v>7393</v>
      </c>
      <c r="D7015" s="1">
        <v>74.8</v>
      </c>
      <c r="E7015" s="1" t="s">
        <v>7413</v>
      </c>
      <c r="F7015" s="1">
        <v>18</v>
      </c>
      <c r="G7015" s="1" t="str">
        <f t="shared" si="263"/>
        <v>18/34</v>
      </c>
      <c r="H7015" s="1">
        <v>2200</v>
      </c>
      <c r="I7015" s="1">
        <v>107</v>
      </c>
      <c r="J7015" s="1">
        <v>80</v>
      </c>
      <c r="K7015" s="1" t="s">
        <v>203</v>
      </c>
      <c r="L7015" s="1" t="s">
        <v>7395</v>
      </c>
      <c r="M7015" s="1">
        <v>2016</v>
      </c>
      <c r="N7015" s="1">
        <v>48.133057999999899</v>
      </c>
      <c r="O7015" s="1">
        <v>-67.408031999999906</v>
      </c>
      <c r="Q7015" s="1" t="s">
        <v>7396</v>
      </c>
      <c r="R7015" s="1" t="s">
        <v>22</v>
      </c>
    </row>
    <row r="7016" spans="1:18" x14ac:dyDescent="0.3">
      <c r="A7016" s="1" t="s">
        <v>5978</v>
      </c>
      <c r="B7016" s="1" t="s">
        <v>8398</v>
      </c>
      <c r="C7016" s="1" t="s">
        <v>7393</v>
      </c>
      <c r="D7016" s="1">
        <v>74.8</v>
      </c>
      <c r="E7016" s="1" t="s">
        <v>7414</v>
      </c>
      <c r="F7016" s="1">
        <v>19</v>
      </c>
      <c r="G7016" s="1" t="str">
        <f t="shared" si="263"/>
        <v>19/34</v>
      </c>
      <c r="H7016" s="1">
        <v>2200</v>
      </c>
      <c r="I7016" s="1">
        <v>107</v>
      </c>
      <c r="J7016" s="1">
        <v>80</v>
      </c>
      <c r="K7016" s="1" t="s">
        <v>203</v>
      </c>
      <c r="L7016" s="1" t="s">
        <v>7395</v>
      </c>
      <c r="M7016" s="1">
        <v>2016</v>
      </c>
      <c r="N7016" s="1">
        <v>48.138041000000001</v>
      </c>
      <c r="O7016" s="1">
        <v>-67.412967999999907</v>
      </c>
      <c r="Q7016" s="1" t="s">
        <v>7396</v>
      </c>
      <c r="R7016" s="1" t="s">
        <v>22</v>
      </c>
    </row>
    <row r="7017" spans="1:18" x14ac:dyDescent="0.3">
      <c r="A7017" s="1" t="s">
        <v>5978</v>
      </c>
      <c r="B7017" s="1" t="s">
        <v>8398</v>
      </c>
      <c r="C7017" s="1" t="s">
        <v>7393</v>
      </c>
      <c r="D7017" s="1">
        <v>74.8</v>
      </c>
      <c r="E7017" s="1" t="s">
        <v>7415</v>
      </c>
      <c r="F7017" s="1">
        <v>20</v>
      </c>
      <c r="G7017" s="1" t="str">
        <f t="shared" si="263"/>
        <v>20/34</v>
      </c>
      <c r="H7017" s="1">
        <v>2200</v>
      </c>
      <c r="I7017" s="1">
        <v>107</v>
      </c>
      <c r="J7017" s="1">
        <v>80</v>
      </c>
      <c r="K7017" s="1" t="s">
        <v>203</v>
      </c>
      <c r="L7017" s="1" t="s">
        <v>7395</v>
      </c>
      <c r="M7017" s="1">
        <v>2016</v>
      </c>
      <c r="N7017" s="1">
        <v>48.141277000000002</v>
      </c>
      <c r="O7017" s="1">
        <v>-67.412538999999896</v>
      </c>
      <c r="Q7017" s="1" t="s">
        <v>7396</v>
      </c>
      <c r="R7017" s="1" t="s">
        <v>22</v>
      </c>
    </row>
    <row r="7018" spans="1:18" x14ac:dyDescent="0.3">
      <c r="A7018" s="1" t="s">
        <v>5978</v>
      </c>
      <c r="B7018" s="1" t="s">
        <v>8398</v>
      </c>
      <c r="C7018" s="1" t="s">
        <v>7393</v>
      </c>
      <c r="D7018" s="1">
        <v>74.8</v>
      </c>
      <c r="E7018" s="1" t="s">
        <v>7416</v>
      </c>
      <c r="F7018" s="1">
        <v>21</v>
      </c>
      <c r="G7018" s="1" t="str">
        <f t="shared" si="263"/>
        <v>21/34</v>
      </c>
      <c r="H7018" s="1">
        <v>2200</v>
      </c>
      <c r="I7018" s="1">
        <v>107</v>
      </c>
      <c r="J7018" s="1">
        <v>80</v>
      </c>
      <c r="K7018" s="1" t="s">
        <v>203</v>
      </c>
      <c r="L7018" s="1" t="s">
        <v>7395</v>
      </c>
      <c r="M7018" s="1">
        <v>2016</v>
      </c>
      <c r="N7018" s="1">
        <v>48.142881000000003</v>
      </c>
      <c r="O7018" s="1">
        <v>-67.408375999999905</v>
      </c>
      <c r="Q7018" s="1" t="s">
        <v>7396</v>
      </c>
      <c r="R7018" s="1" t="s">
        <v>22</v>
      </c>
    </row>
    <row r="7019" spans="1:18" x14ac:dyDescent="0.3">
      <c r="A7019" s="1" t="s">
        <v>5978</v>
      </c>
      <c r="B7019" s="1" t="s">
        <v>8398</v>
      </c>
      <c r="C7019" s="1" t="s">
        <v>7393</v>
      </c>
      <c r="D7019" s="1">
        <v>74.8</v>
      </c>
      <c r="E7019" s="1" t="s">
        <v>7417</v>
      </c>
      <c r="F7019" s="1">
        <v>22</v>
      </c>
      <c r="G7019" s="1" t="str">
        <f t="shared" si="263"/>
        <v>22/34</v>
      </c>
      <c r="H7019" s="1">
        <v>2200</v>
      </c>
      <c r="I7019" s="1">
        <v>107</v>
      </c>
      <c r="J7019" s="1">
        <v>80</v>
      </c>
      <c r="K7019" s="1" t="s">
        <v>203</v>
      </c>
      <c r="L7019" s="1" t="s">
        <v>7395</v>
      </c>
      <c r="M7019" s="1">
        <v>2016</v>
      </c>
      <c r="N7019" s="1">
        <v>48.146661000000002</v>
      </c>
      <c r="O7019" s="1">
        <v>-67.409406000000004</v>
      </c>
      <c r="Q7019" s="1" t="s">
        <v>7396</v>
      </c>
      <c r="R7019" s="1" t="s">
        <v>22</v>
      </c>
    </row>
    <row r="7020" spans="1:18" x14ac:dyDescent="0.3">
      <c r="A7020" s="1" t="s">
        <v>5978</v>
      </c>
      <c r="B7020" s="1" t="s">
        <v>8398</v>
      </c>
      <c r="C7020" s="1" t="s">
        <v>7393</v>
      </c>
      <c r="D7020" s="1">
        <v>74.8</v>
      </c>
      <c r="E7020" s="1" t="s">
        <v>7418</v>
      </c>
      <c r="F7020" s="1">
        <v>23</v>
      </c>
      <c r="G7020" s="1" t="str">
        <f t="shared" si="263"/>
        <v>23/34</v>
      </c>
      <c r="H7020" s="1">
        <v>2200</v>
      </c>
      <c r="I7020" s="1">
        <v>107</v>
      </c>
      <c r="J7020" s="1">
        <v>80</v>
      </c>
      <c r="K7020" s="1" t="s">
        <v>203</v>
      </c>
      <c r="L7020" s="1" t="s">
        <v>7395</v>
      </c>
      <c r="M7020" s="1">
        <v>2016</v>
      </c>
      <c r="N7020" s="1">
        <v>48.149180999999899</v>
      </c>
      <c r="O7020" s="1">
        <v>-67.407602999999895</v>
      </c>
      <c r="Q7020" s="1" t="s">
        <v>7396</v>
      </c>
      <c r="R7020" s="1" t="s">
        <v>22</v>
      </c>
    </row>
    <row r="7021" spans="1:18" x14ac:dyDescent="0.3">
      <c r="A7021" s="1" t="s">
        <v>5978</v>
      </c>
      <c r="B7021" s="1" t="s">
        <v>8398</v>
      </c>
      <c r="C7021" s="1" t="s">
        <v>7393</v>
      </c>
      <c r="D7021" s="1">
        <v>74.8</v>
      </c>
      <c r="E7021" s="1" t="s">
        <v>7419</v>
      </c>
      <c r="F7021" s="1">
        <v>24</v>
      </c>
      <c r="G7021" s="1" t="str">
        <f t="shared" si="263"/>
        <v>24/34</v>
      </c>
      <c r="H7021" s="1">
        <v>2200</v>
      </c>
      <c r="I7021" s="1">
        <v>107</v>
      </c>
      <c r="J7021" s="1">
        <v>80</v>
      </c>
      <c r="K7021" s="1" t="s">
        <v>203</v>
      </c>
      <c r="L7021" s="1" t="s">
        <v>7395</v>
      </c>
      <c r="M7021" s="1">
        <v>2016</v>
      </c>
      <c r="N7021" s="1">
        <v>48.152213509813599</v>
      </c>
      <c r="O7021" s="1">
        <v>-67.406928834531698</v>
      </c>
      <c r="Q7021" s="1" t="s">
        <v>7396</v>
      </c>
      <c r="R7021" s="1" t="s">
        <v>22</v>
      </c>
    </row>
    <row r="7022" spans="1:18" x14ac:dyDescent="0.3">
      <c r="A7022" s="1" t="s">
        <v>5978</v>
      </c>
      <c r="B7022" s="1" t="s">
        <v>8398</v>
      </c>
      <c r="C7022" s="1" t="s">
        <v>7393</v>
      </c>
      <c r="D7022" s="1">
        <v>74.8</v>
      </c>
      <c r="E7022" s="1" t="s">
        <v>7420</v>
      </c>
      <c r="F7022" s="1">
        <v>25</v>
      </c>
      <c r="G7022" s="1" t="str">
        <f t="shared" si="263"/>
        <v>25/34</v>
      </c>
      <c r="H7022" s="1">
        <v>2200</v>
      </c>
      <c r="I7022" s="1">
        <v>107</v>
      </c>
      <c r="J7022" s="1">
        <v>80</v>
      </c>
      <c r="K7022" s="1" t="s">
        <v>203</v>
      </c>
      <c r="L7022" s="1" t="s">
        <v>7395</v>
      </c>
      <c r="M7022" s="1">
        <v>2016</v>
      </c>
      <c r="N7022" s="1">
        <v>48.153895829625498</v>
      </c>
      <c r="O7022" s="1">
        <v>-67.400634389791705</v>
      </c>
      <c r="Q7022" s="1" t="s">
        <v>7396</v>
      </c>
      <c r="R7022" s="1" t="s">
        <v>22</v>
      </c>
    </row>
    <row r="7023" spans="1:18" x14ac:dyDescent="0.3">
      <c r="A7023" s="1" t="s">
        <v>5978</v>
      </c>
      <c r="B7023" s="1" t="s">
        <v>8398</v>
      </c>
      <c r="C7023" s="1" t="s">
        <v>7393</v>
      </c>
      <c r="D7023" s="1">
        <v>74.8</v>
      </c>
      <c r="E7023" s="1" t="s">
        <v>7421</v>
      </c>
      <c r="F7023" s="1">
        <v>26</v>
      </c>
      <c r="G7023" s="1" t="str">
        <f t="shared" si="263"/>
        <v>26/34</v>
      </c>
      <c r="H7023" s="1">
        <v>2200</v>
      </c>
      <c r="I7023" s="1">
        <v>107</v>
      </c>
      <c r="J7023" s="1">
        <v>80</v>
      </c>
      <c r="K7023" s="1" t="s">
        <v>203</v>
      </c>
      <c r="L7023" s="1" t="s">
        <v>7395</v>
      </c>
      <c r="M7023" s="1">
        <v>2016</v>
      </c>
      <c r="N7023" s="1">
        <v>48.137439999999998</v>
      </c>
      <c r="O7023" s="1">
        <v>-67.388462999999902</v>
      </c>
      <c r="Q7023" s="1" t="s">
        <v>7396</v>
      </c>
      <c r="R7023" s="1" t="s">
        <v>22</v>
      </c>
    </row>
    <row r="7024" spans="1:18" x14ac:dyDescent="0.3">
      <c r="A7024" s="1" t="s">
        <v>5978</v>
      </c>
      <c r="B7024" s="1" t="s">
        <v>8398</v>
      </c>
      <c r="C7024" s="1" t="s">
        <v>7393</v>
      </c>
      <c r="D7024" s="1">
        <v>74.8</v>
      </c>
      <c r="E7024" s="1" t="s">
        <v>7422</v>
      </c>
      <c r="F7024" s="1">
        <v>27</v>
      </c>
      <c r="G7024" s="1" t="str">
        <f t="shared" si="263"/>
        <v>27/34</v>
      </c>
      <c r="H7024" s="1">
        <v>2200</v>
      </c>
      <c r="I7024" s="1">
        <v>107</v>
      </c>
      <c r="J7024" s="1">
        <v>80</v>
      </c>
      <c r="K7024" s="1" t="s">
        <v>203</v>
      </c>
      <c r="L7024" s="1" t="s">
        <v>7395</v>
      </c>
      <c r="M7024" s="1">
        <v>2016</v>
      </c>
      <c r="N7024" s="1">
        <v>48.142536999999997</v>
      </c>
      <c r="O7024" s="1">
        <v>-67.370480999999899</v>
      </c>
      <c r="Q7024" s="1" t="s">
        <v>7396</v>
      </c>
      <c r="R7024" s="1" t="s">
        <v>22</v>
      </c>
    </row>
    <row r="7025" spans="1:18" x14ac:dyDescent="0.3">
      <c r="A7025" s="1" t="s">
        <v>5978</v>
      </c>
      <c r="B7025" s="1" t="s">
        <v>8398</v>
      </c>
      <c r="C7025" s="1" t="s">
        <v>7393</v>
      </c>
      <c r="D7025" s="1">
        <v>74.8</v>
      </c>
      <c r="E7025" s="1" t="s">
        <v>7423</v>
      </c>
      <c r="F7025" s="1">
        <v>28</v>
      </c>
      <c r="G7025" s="1" t="str">
        <f t="shared" si="263"/>
        <v>28/34</v>
      </c>
      <c r="H7025" s="1">
        <v>2200</v>
      </c>
      <c r="I7025" s="1">
        <v>107</v>
      </c>
      <c r="J7025" s="1">
        <v>80</v>
      </c>
      <c r="K7025" s="1" t="s">
        <v>203</v>
      </c>
      <c r="L7025" s="1" t="s">
        <v>7395</v>
      </c>
      <c r="M7025" s="1">
        <v>2016</v>
      </c>
      <c r="N7025" s="1">
        <v>48.136380000000003</v>
      </c>
      <c r="O7025" s="1">
        <v>-67.356705999999903</v>
      </c>
      <c r="Q7025" s="1" t="s">
        <v>7396</v>
      </c>
      <c r="R7025" s="1" t="s">
        <v>22</v>
      </c>
    </row>
    <row r="7026" spans="1:18" x14ac:dyDescent="0.3">
      <c r="A7026" s="1" t="s">
        <v>5978</v>
      </c>
      <c r="B7026" s="1" t="s">
        <v>8398</v>
      </c>
      <c r="C7026" s="1" t="s">
        <v>7393</v>
      </c>
      <c r="D7026" s="1">
        <v>74.8</v>
      </c>
      <c r="E7026" s="1" t="s">
        <v>7424</v>
      </c>
      <c r="F7026" s="1">
        <v>29</v>
      </c>
      <c r="G7026" s="1" t="str">
        <f t="shared" si="263"/>
        <v>29/34</v>
      </c>
      <c r="H7026" s="1">
        <v>2200</v>
      </c>
      <c r="I7026" s="1">
        <v>107</v>
      </c>
      <c r="J7026" s="1">
        <v>80</v>
      </c>
      <c r="K7026" s="1" t="s">
        <v>203</v>
      </c>
      <c r="L7026" s="1" t="s">
        <v>7395</v>
      </c>
      <c r="M7026" s="1">
        <v>2016</v>
      </c>
      <c r="N7026" s="1">
        <v>48.130709000000003</v>
      </c>
      <c r="O7026" s="1">
        <v>-67.351383999999996</v>
      </c>
      <c r="Q7026" s="1" t="s">
        <v>7396</v>
      </c>
      <c r="R7026" s="1" t="s">
        <v>22</v>
      </c>
    </row>
    <row r="7027" spans="1:18" x14ac:dyDescent="0.3">
      <c r="A7027" s="1" t="s">
        <v>5978</v>
      </c>
      <c r="B7027" s="1" t="s">
        <v>8398</v>
      </c>
      <c r="C7027" s="1" t="s">
        <v>7393</v>
      </c>
      <c r="D7027" s="1">
        <v>74.8</v>
      </c>
      <c r="E7027" s="1" t="s">
        <v>7425</v>
      </c>
      <c r="F7027" s="1">
        <v>30</v>
      </c>
      <c r="G7027" s="1" t="str">
        <f t="shared" si="263"/>
        <v>30/34</v>
      </c>
      <c r="H7027" s="1">
        <v>2200</v>
      </c>
      <c r="I7027" s="1">
        <v>107</v>
      </c>
      <c r="J7027" s="1">
        <v>80</v>
      </c>
      <c r="K7027" s="1" t="s">
        <v>203</v>
      </c>
      <c r="L7027" s="1" t="s">
        <v>7395</v>
      </c>
      <c r="M7027" s="1">
        <v>2016</v>
      </c>
      <c r="N7027" s="1">
        <v>48.132541999999901</v>
      </c>
      <c r="O7027" s="1">
        <v>-67.343917000000005</v>
      </c>
      <c r="Q7027" s="1" t="s">
        <v>7396</v>
      </c>
      <c r="R7027" s="1" t="s">
        <v>22</v>
      </c>
    </row>
    <row r="7028" spans="1:18" x14ac:dyDescent="0.3">
      <c r="A7028" s="1" t="s">
        <v>5978</v>
      </c>
      <c r="B7028" s="1" t="s">
        <v>8398</v>
      </c>
      <c r="C7028" s="1" t="s">
        <v>7393</v>
      </c>
      <c r="D7028" s="1">
        <v>74.8</v>
      </c>
      <c r="E7028" s="1" t="s">
        <v>7426</v>
      </c>
      <c r="F7028" s="1">
        <v>31</v>
      </c>
      <c r="G7028" s="1" t="str">
        <f t="shared" si="263"/>
        <v>31/34</v>
      </c>
      <c r="H7028" s="1">
        <v>2200</v>
      </c>
      <c r="I7028" s="1">
        <v>107</v>
      </c>
      <c r="J7028" s="1">
        <v>80</v>
      </c>
      <c r="K7028" s="1" t="s">
        <v>203</v>
      </c>
      <c r="L7028" s="1" t="s">
        <v>7395</v>
      </c>
      <c r="M7028" s="1">
        <v>2016</v>
      </c>
      <c r="N7028" s="1">
        <v>48.137267999999899</v>
      </c>
      <c r="O7028" s="1">
        <v>-67.342800999999895</v>
      </c>
      <c r="Q7028" s="1" t="s">
        <v>7396</v>
      </c>
      <c r="R7028" s="1" t="s">
        <v>22</v>
      </c>
    </row>
    <row r="7029" spans="1:18" x14ac:dyDescent="0.3">
      <c r="A7029" s="1" t="s">
        <v>5978</v>
      </c>
      <c r="B7029" s="1" t="s">
        <v>8398</v>
      </c>
      <c r="C7029" s="1" t="s">
        <v>7393</v>
      </c>
      <c r="D7029" s="1">
        <v>74.8</v>
      </c>
      <c r="E7029" s="1" t="s">
        <v>7427</v>
      </c>
      <c r="F7029" s="1">
        <v>32</v>
      </c>
      <c r="G7029" s="1" t="str">
        <f t="shared" si="263"/>
        <v>32/34</v>
      </c>
      <c r="H7029" s="1">
        <v>2200</v>
      </c>
      <c r="I7029" s="1">
        <v>107</v>
      </c>
      <c r="J7029" s="1">
        <v>80</v>
      </c>
      <c r="K7029" s="1" t="s">
        <v>203</v>
      </c>
      <c r="L7029" s="1" t="s">
        <v>7395</v>
      </c>
      <c r="M7029" s="1">
        <v>2016</v>
      </c>
      <c r="N7029" s="1">
        <v>48.110531700000003</v>
      </c>
      <c r="O7029" s="1">
        <v>-67.475551100000004</v>
      </c>
      <c r="Q7029" s="1" t="s">
        <v>7396</v>
      </c>
      <c r="R7029" s="1" t="s">
        <v>22</v>
      </c>
    </row>
    <row r="7030" spans="1:18" x14ac:dyDescent="0.3">
      <c r="A7030" s="1" t="s">
        <v>5978</v>
      </c>
      <c r="B7030" s="1" t="s">
        <v>8398</v>
      </c>
      <c r="C7030" s="1" t="s">
        <v>7393</v>
      </c>
      <c r="D7030" s="1">
        <v>74.8</v>
      </c>
      <c r="E7030" s="1" t="s">
        <v>7428</v>
      </c>
      <c r="F7030" s="1">
        <v>33</v>
      </c>
      <c r="G7030" s="1" t="str">
        <f t="shared" si="263"/>
        <v>33/34</v>
      </c>
      <c r="H7030" s="1">
        <v>2200</v>
      </c>
      <c r="I7030" s="1">
        <v>107</v>
      </c>
      <c r="J7030" s="1">
        <v>80</v>
      </c>
      <c r="K7030" s="1" t="s">
        <v>203</v>
      </c>
      <c r="L7030" s="1" t="s">
        <v>7395</v>
      </c>
      <c r="M7030" s="1">
        <v>2016</v>
      </c>
      <c r="N7030" s="1">
        <v>48.115279899999997</v>
      </c>
      <c r="O7030" s="1">
        <v>-67.474936299999996</v>
      </c>
      <c r="Q7030" s="1" t="s">
        <v>7396</v>
      </c>
      <c r="R7030" s="1" t="s">
        <v>22</v>
      </c>
    </row>
    <row r="7031" spans="1:18" x14ac:dyDescent="0.3">
      <c r="A7031" s="1" t="s">
        <v>5978</v>
      </c>
      <c r="B7031" s="1" t="s">
        <v>8398</v>
      </c>
      <c r="C7031" s="1" t="s">
        <v>7393</v>
      </c>
      <c r="D7031" s="1">
        <v>74.8</v>
      </c>
      <c r="E7031" s="1" t="s">
        <v>7429</v>
      </c>
      <c r="F7031" s="1">
        <v>34</v>
      </c>
      <c r="G7031" s="1" t="str">
        <f t="shared" si="263"/>
        <v>34/34</v>
      </c>
      <c r="H7031" s="1">
        <v>2200</v>
      </c>
      <c r="I7031" s="1">
        <v>107</v>
      </c>
      <c r="J7031" s="1">
        <v>80</v>
      </c>
      <c r="K7031" s="1" t="s">
        <v>203</v>
      </c>
      <c r="L7031" s="1" t="s">
        <v>7395</v>
      </c>
      <c r="M7031" s="1">
        <v>2016</v>
      </c>
      <c r="N7031" s="1">
        <v>48.146202500000001</v>
      </c>
      <c r="O7031" s="1">
        <v>-67.479464500000006</v>
      </c>
      <c r="Q7031" s="1" t="s">
        <v>7396</v>
      </c>
      <c r="R7031" s="1" t="s">
        <v>22</v>
      </c>
    </row>
    <row r="7032" spans="1:18" x14ac:dyDescent="0.3">
      <c r="A7032" s="1" t="s">
        <v>5978</v>
      </c>
      <c r="B7032" s="1" t="s">
        <v>8398</v>
      </c>
      <c r="C7032" s="1" t="s">
        <v>7197</v>
      </c>
      <c r="D7032" s="1">
        <v>23.5</v>
      </c>
      <c r="E7032" s="1" t="s">
        <v>7198</v>
      </c>
      <c r="F7032" s="1">
        <v>1</v>
      </c>
      <c r="G7032" s="1" t="str">
        <f t="shared" ref="G7032:G7041" si="264">F7032&amp;"/"&amp;10</f>
        <v>1/10</v>
      </c>
      <c r="H7032" s="1">
        <v>2350</v>
      </c>
      <c r="I7032" s="1">
        <v>92</v>
      </c>
      <c r="J7032" s="1">
        <v>98</v>
      </c>
      <c r="K7032" s="1" t="s">
        <v>56</v>
      </c>
      <c r="L7032" s="1" t="s">
        <v>2303</v>
      </c>
      <c r="M7032" s="1">
        <v>2014</v>
      </c>
      <c r="N7032" s="1">
        <v>48.654729948446203</v>
      </c>
      <c r="O7032" s="1">
        <v>-67.863870491434994</v>
      </c>
      <c r="Q7032" s="1" t="s">
        <v>7199</v>
      </c>
      <c r="R7032" s="1" t="s">
        <v>22</v>
      </c>
    </row>
    <row r="7033" spans="1:18" x14ac:dyDescent="0.3">
      <c r="A7033" s="1" t="s">
        <v>5978</v>
      </c>
      <c r="B7033" s="1" t="s">
        <v>8398</v>
      </c>
      <c r="C7033" s="1" t="s">
        <v>7197</v>
      </c>
      <c r="D7033" s="1">
        <v>23.5</v>
      </c>
      <c r="E7033" s="1" t="s">
        <v>7200</v>
      </c>
      <c r="F7033" s="1">
        <v>2</v>
      </c>
      <c r="G7033" s="1" t="str">
        <f t="shared" si="264"/>
        <v>2/10</v>
      </c>
      <c r="H7033" s="1">
        <v>2350</v>
      </c>
      <c r="I7033" s="1">
        <v>92</v>
      </c>
      <c r="J7033" s="1">
        <v>98</v>
      </c>
      <c r="K7033" s="1" t="s">
        <v>56</v>
      </c>
      <c r="L7033" s="1" t="s">
        <v>2303</v>
      </c>
      <c r="M7033" s="1">
        <v>2014</v>
      </c>
      <c r="N7033" s="1">
        <v>48.640243604577996</v>
      </c>
      <c r="O7033" s="1">
        <v>-67.864455819463799</v>
      </c>
      <c r="Q7033" s="1" t="s">
        <v>7199</v>
      </c>
      <c r="R7033" s="1" t="s">
        <v>22</v>
      </c>
    </row>
    <row r="7034" spans="1:18" x14ac:dyDescent="0.3">
      <c r="A7034" s="1" t="s">
        <v>5978</v>
      </c>
      <c r="B7034" s="1" t="s">
        <v>8398</v>
      </c>
      <c r="C7034" s="1" t="s">
        <v>7197</v>
      </c>
      <c r="D7034" s="1">
        <v>23.5</v>
      </c>
      <c r="E7034" s="1" t="s">
        <v>7201</v>
      </c>
      <c r="F7034" s="1">
        <v>3</v>
      </c>
      <c r="G7034" s="1" t="str">
        <f t="shared" si="264"/>
        <v>3/10</v>
      </c>
      <c r="H7034" s="1">
        <v>2350</v>
      </c>
      <c r="I7034" s="1">
        <v>92</v>
      </c>
      <c r="J7034" s="1">
        <v>98</v>
      </c>
      <c r="K7034" s="1" t="s">
        <v>56</v>
      </c>
      <c r="L7034" s="1" t="s">
        <v>2303</v>
      </c>
      <c r="M7034" s="1">
        <v>2014</v>
      </c>
      <c r="N7034" s="1">
        <v>48.629830904315298</v>
      </c>
      <c r="O7034" s="1">
        <v>-67.883732867167296</v>
      </c>
      <c r="Q7034" s="1" t="s">
        <v>7199</v>
      </c>
      <c r="R7034" s="1" t="s">
        <v>22</v>
      </c>
    </row>
    <row r="7035" spans="1:18" x14ac:dyDescent="0.3">
      <c r="A7035" s="1" t="s">
        <v>5978</v>
      </c>
      <c r="B7035" s="1" t="s">
        <v>8398</v>
      </c>
      <c r="C7035" s="1" t="s">
        <v>7197</v>
      </c>
      <c r="D7035" s="1">
        <v>23.5</v>
      </c>
      <c r="E7035" s="1" t="s">
        <v>7202</v>
      </c>
      <c r="F7035" s="1">
        <v>4</v>
      </c>
      <c r="G7035" s="1" t="str">
        <f t="shared" si="264"/>
        <v>4/10</v>
      </c>
      <c r="H7035" s="1">
        <v>2350</v>
      </c>
      <c r="I7035" s="1">
        <v>92</v>
      </c>
      <c r="J7035" s="1">
        <v>98</v>
      </c>
      <c r="K7035" s="1" t="s">
        <v>56</v>
      </c>
      <c r="L7035" s="1" t="s">
        <v>2303</v>
      </c>
      <c r="M7035" s="1">
        <v>2014</v>
      </c>
      <c r="N7035" s="1">
        <v>48.632880783989997</v>
      </c>
      <c r="O7035" s="1">
        <v>-67.840181351589905</v>
      </c>
      <c r="Q7035" s="1" t="s">
        <v>7199</v>
      </c>
      <c r="R7035" s="1" t="s">
        <v>22</v>
      </c>
    </row>
    <row r="7036" spans="1:18" x14ac:dyDescent="0.3">
      <c r="A7036" s="1" t="s">
        <v>5978</v>
      </c>
      <c r="B7036" s="1" t="s">
        <v>8398</v>
      </c>
      <c r="C7036" s="1" t="s">
        <v>7197</v>
      </c>
      <c r="D7036" s="1">
        <v>23.5</v>
      </c>
      <c r="E7036" s="1" t="s">
        <v>7203</v>
      </c>
      <c r="F7036" s="1">
        <v>5</v>
      </c>
      <c r="G7036" s="1" t="str">
        <f t="shared" si="264"/>
        <v>5/10</v>
      </c>
      <c r="H7036" s="1">
        <v>2350</v>
      </c>
      <c r="I7036" s="1">
        <v>92</v>
      </c>
      <c r="J7036" s="1">
        <v>98</v>
      </c>
      <c r="K7036" s="1" t="s">
        <v>56</v>
      </c>
      <c r="L7036" s="1" t="s">
        <v>2303</v>
      </c>
      <c r="M7036" s="1">
        <v>2014</v>
      </c>
      <c r="N7036" s="1">
        <v>48.626694138490997</v>
      </c>
      <c r="O7036" s="1">
        <v>-67.863874919599596</v>
      </c>
      <c r="Q7036" s="1" t="s">
        <v>7199</v>
      </c>
      <c r="R7036" s="1" t="s">
        <v>22</v>
      </c>
    </row>
    <row r="7037" spans="1:18" x14ac:dyDescent="0.3">
      <c r="A7037" s="1" t="s">
        <v>5978</v>
      </c>
      <c r="B7037" s="1" t="s">
        <v>8398</v>
      </c>
      <c r="C7037" s="1" t="s">
        <v>7197</v>
      </c>
      <c r="D7037" s="1">
        <v>23.5</v>
      </c>
      <c r="E7037" s="1" t="s">
        <v>7204</v>
      </c>
      <c r="F7037" s="1">
        <v>6</v>
      </c>
      <c r="G7037" s="1" t="str">
        <f t="shared" si="264"/>
        <v>6/10</v>
      </c>
      <c r="H7037" s="1">
        <v>2350</v>
      </c>
      <c r="I7037" s="1">
        <v>92</v>
      </c>
      <c r="J7037" s="1">
        <v>98</v>
      </c>
      <c r="K7037" s="1" t="s">
        <v>56</v>
      </c>
      <c r="L7037" s="1" t="s">
        <v>2303</v>
      </c>
      <c r="M7037" s="1">
        <v>2014</v>
      </c>
      <c r="N7037" s="1">
        <v>48.610753356046899</v>
      </c>
      <c r="O7037" s="1">
        <v>-67.872795703411299</v>
      </c>
      <c r="Q7037" s="1" t="s">
        <v>7199</v>
      </c>
      <c r="R7037" s="1" t="s">
        <v>22</v>
      </c>
    </row>
    <row r="7038" spans="1:18" x14ac:dyDescent="0.3">
      <c r="A7038" s="1" t="s">
        <v>5978</v>
      </c>
      <c r="B7038" s="1" t="s">
        <v>8398</v>
      </c>
      <c r="C7038" s="1" t="s">
        <v>7197</v>
      </c>
      <c r="D7038" s="1">
        <v>23.5</v>
      </c>
      <c r="E7038" s="1" t="s">
        <v>7205</v>
      </c>
      <c r="F7038" s="1">
        <v>7</v>
      </c>
      <c r="G7038" s="1" t="str">
        <f t="shared" si="264"/>
        <v>7/10</v>
      </c>
      <c r="H7038" s="1">
        <v>2350</v>
      </c>
      <c r="I7038" s="1">
        <v>92</v>
      </c>
      <c r="J7038" s="1">
        <v>98</v>
      </c>
      <c r="K7038" s="1" t="s">
        <v>56</v>
      </c>
      <c r="L7038" s="1" t="s">
        <v>2303</v>
      </c>
      <c r="M7038" s="1">
        <v>2014</v>
      </c>
      <c r="N7038" s="1">
        <v>48.615777822849402</v>
      </c>
      <c r="O7038" s="1">
        <v>-67.852083165846906</v>
      </c>
      <c r="Q7038" s="1" t="s">
        <v>7199</v>
      </c>
      <c r="R7038" s="1" t="s">
        <v>22</v>
      </c>
    </row>
    <row r="7039" spans="1:18" x14ac:dyDescent="0.3">
      <c r="A7039" s="1" t="s">
        <v>5978</v>
      </c>
      <c r="B7039" s="1" t="s">
        <v>8398</v>
      </c>
      <c r="C7039" s="1" t="s">
        <v>7197</v>
      </c>
      <c r="D7039" s="1">
        <v>23.5</v>
      </c>
      <c r="E7039" s="1" t="s">
        <v>7206</v>
      </c>
      <c r="F7039" s="1">
        <v>8</v>
      </c>
      <c r="G7039" s="1" t="str">
        <f t="shared" si="264"/>
        <v>8/10</v>
      </c>
      <c r="H7039" s="1">
        <v>2350</v>
      </c>
      <c r="I7039" s="1">
        <v>92</v>
      </c>
      <c r="J7039" s="1">
        <v>98</v>
      </c>
      <c r="K7039" s="1" t="s">
        <v>56</v>
      </c>
      <c r="L7039" s="1" t="s">
        <v>2303</v>
      </c>
      <c r="M7039" s="1">
        <v>2014</v>
      </c>
      <c r="N7039" s="1">
        <v>48.618608485062197</v>
      </c>
      <c r="O7039" s="1">
        <v>-67.832147084194602</v>
      </c>
      <c r="Q7039" s="1" t="s">
        <v>7199</v>
      </c>
      <c r="R7039" s="1" t="s">
        <v>22</v>
      </c>
    </row>
    <row r="7040" spans="1:18" x14ac:dyDescent="0.3">
      <c r="A7040" s="1" t="s">
        <v>5978</v>
      </c>
      <c r="B7040" s="1" t="s">
        <v>8398</v>
      </c>
      <c r="C7040" s="1" t="s">
        <v>7197</v>
      </c>
      <c r="D7040" s="1">
        <v>23.5</v>
      </c>
      <c r="E7040" s="1" t="s">
        <v>7207</v>
      </c>
      <c r="F7040" s="1">
        <v>9</v>
      </c>
      <c r="G7040" s="1" t="str">
        <f t="shared" si="264"/>
        <v>9/10</v>
      </c>
      <c r="H7040" s="1">
        <v>2350</v>
      </c>
      <c r="I7040" s="1">
        <v>92</v>
      </c>
      <c r="J7040" s="1">
        <v>98</v>
      </c>
      <c r="K7040" s="1" t="s">
        <v>56</v>
      </c>
      <c r="L7040" s="1" t="s">
        <v>2303</v>
      </c>
      <c r="M7040" s="1">
        <v>2014</v>
      </c>
      <c r="N7040" s="1">
        <v>48.645526335934598</v>
      </c>
      <c r="O7040" s="1">
        <v>-67.884113537127305</v>
      </c>
      <c r="Q7040" s="1" t="s">
        <v>7199</v>
      </c>
      <c r="R7040" s="1" t="s">
        <v>22</v>
      </c>
    </row>
    <row r="7041" spans="1:18" x14ac:dyDescent="0.3">
      <c r="A7041" s="1" t="s">
        <v>5978</v>
      </c>
      <c r="B7041" s="1" t="s">
        <v>8398</v>
      </c>
      <c r="C7041" s="1" t="s">
        <v>7197</v>
      </c>
      <c r="D7041" s="1">
        <v>23.5</v>
      </c>
      <c r="E7041" s="1" t="s">
        <v>7208</v>
      </c>
      <c r="F7041" s="1">
        <v>10</v>
      </c>
      <c r="G7041" s="1" t="str">
        <f t="shared" si="264"/>
        <v>10/10</v>
      </c>
      <c r="H7041" s="1">
        <v>2350</v>
      </c>
      <c r="I7041" s="1">
        <v>92</v>
      </c>
      <c r="J7041" s="1">
        <v>98</v>
      </c>
      <c r="K7041" s="1" t="s">
        <v>56</v>
      </c>
      <c r="L7041" s="1" t="s">
        <v>2303</v>
      </c>
      <c r="M7041" s="1">
        <v>2014</v>
      </c>
      <c r="N7041" s="1">
        <v>48.6255718596259</v>
      </c>
      <c r="O7041" s="1">
        <v>-67.903098346227296</v>
      </c>
      <c r="Q7041" s="1" t="s">
        <v>7199</v>
      </c>
      <c r="R7041" s="1" t="s">
        <v>22</v>
      </c>
    </row>
    <row r="7042" spans="1:18" x14ac:dyDescent="0.3">
      <c r="A7042" s="1" t="s">
        <v>5978</v>
      </c>
      <c r="B7042" s="1" t="s">
        <v>8398</v>
      </c>
      <c r="C7042" s="1" t="s">
        <v>7319</v>
      </c>
      <c r="D7042" s="1">
        <v>24</v>
      </c>
      <c r="E7042" s="1" t="s">
        <v>7320</v>
      </c>
      <c r="F7042" s="1">
        <v>1</v>
      </c>
      <c r="G7042" s="1" t="str">
        <f t="shared" ref="G7042:G7049" si="265">F7042&amp;"/"&amp;8</f>
        <v>1/8</v>
      </c>
      <c r="H7042" s="1">
        <v>3000</v>
      </c>
      <c r="I7042" s="1">
        <v>82</v>
      </c>
      <c r="J7042" s="1">
        <v>85</v>
      </c>
      <c r="K7042" s="1" t="s">
        <v>56</v>
      </c>
      <c r="L7042" s="1" t="s">
        <v>1712</v>
      </c>
      <c r="M7042" s="1">
        <v>2015</v>
      </c>
      <c r="N7042" s="1">
        <v>46.676433134431001</v>
      </c>
      <c r="O7042" s="1">
        <v>-70.364273598094002</v>
      </c>
      <c r="Q7042" s="1" t="s">
        <v>7321</v>
      </c>
      <c r="R7042" s="1" t="s">
        <v>22</v>
      </c>
    </row>
    <row r="7043" spans="1:18" x14ac:dyDescent="0.3">
      <c r="A7043" s="1" t="s">
        <v>5978</v>
      </c>
      <c r="B7043" s="1" t="s">
        <v>8398</v>
      </c>
      <c r="C7043" s="1" t="s">
        <v>7319</v>
      </c>
      <c r="D7043" s="1">
        <v>24</v>
      </c>
      <c r="E7043" s="1" t="s">
        <v>7322</v>
      </c>
      <c r="F7043" s="1">
        <v>2</v>
      </c>
      <c r="G7043" s="1" t="str">
        <f t="shared" si="265"/>
        <v>2/8</v>
      </c>
      <c r="H7043" s="1">
        <v>3000</v>
      </c>
      <c r="I7043" s="1">
        <v>82</v>
      </c>
      <c r="J7043" s="1">
        <v>85</v>
      </c>
      <c r="K7043" s="1" t="s">
        <v>56</v>
      </c>
      <c r="L7043" s="1" t="s">
        <v>1712</v>
      </c>
      <c r="M7043" s="1">
        <v>2015</v>
      </c>
      <c r="N7043" s="1">
        <v>46.674136154327897</v>
      </c>
      <c r="O7043" s="1">
        <v>-70.368260884402702</v>
      </c>
      <c r="Q7043" s="1" t="s">
        <v>7321</v>
      </c>
      <c r="R7043" s="1" t="s">
        <v>22</v>
      </c>
    </row>
    <row r="7044" spans="1:18" x14ac:dyDescent="0.3">
      <c r="A7044" s="1" t="s">
        <v>5978</v>
      </c>
      <c r="B7044" s="1" t="s">
        <v>8398</v>
      </c>
      <c r="C7044" s="1" t="s">
        <v>7319</v>
      </c>
      <c r="D7044" s="1">
        <v>24</v>
      </c>
      <c r="E7044" s="1" t="s">
        <v>7323</v>
      </c>
      <c r="F7044" s="1">
        <v>3</v>
      </c>
      <c r="G7044" s="1" t="str">
        <f t="shared" si="265"/>
        <v>3/8</v>
      </c>
      <c r="H7044" s="1">
        <v>3000</v>
      </c>
      <c r="I7044" s="1">
        <v>82</v>
      </c>
      <c r="J7044" s="1">
        <v>85</v>
      </c>
      <c r="K7044" s="1" t="s">
        <v>56</v>
      </c>
      <c r="L7044" s="1" t="s">
        <v>1712</v>
      </c>
      <c r="M7044" s="1">
        <v>2015</v>
      </c>
      <c r="N7044" s="1">
        <v>46.6735538636689</v>
      </c>
      <c r="O7044" s="1">
        <v>-70.362772911250204</v>
      </c>
      <c r="Q7044" s="1" t="s">
        <v>7321</v>
      </c>
      <c r="R7044" s="1" t="s">
        <v>22</v>
      </c>
    </row>
    <row r="7045" spans="1:18" x14ac:dyDescent="0.3">
      <c r="A7045" s="1" t="s">
        <v>5978</v>
      </c>
      <c r="B7045" s="1" t="s">
        <v>8398</v>
      </c>
      <c r="C7045" s="1" t="s">
        <v>7319</v>
      </c>
      <c r="D7045" s="1">
        <v>24</v>
      </c>
      <c r="E7045" s="1" t="s">
        <v>7324</v>
      </c>
      <c r="F7045" s="1">
        <v>4</v>
      </c>
      <c r="G7045" s="1" t="str">
        <f t="shared" si="265"/>
        <v>4/8</v>
      </c>
      <c r="H7045" s="1">
        <v>3000</v>
      </c>
      <c r="I7045" s="1">
        <v>82</v>
      </c>
      <c r="J7045" s="1">
        <v>85</v>
      </c>
      <c r="K7045" s="1" t="s">
        <v>56</v>
      </c>
      <c r="L7045" s="1" t="s">
        <v>1712</v>
      </c>
      <c r="M7045" s="1">
        <v>2015</v>
      </c>
      <c r="N7045" s="1">
        <v>46.672684576965601</v>
      </c>
      <c r="O7045" s="1">
        <v>-70.373153643181396</v>
      </c>
      <c r="Q7045" s="1" t="s">
        <v>7321</v>
      </c>
      <c r="R7045" s="1" t="s">
        <v>22</v>
      </c>
    </row>
    <row r="7046" spans="1:18" x14ac:dyDescent="0.3">
      <c r="A7046" s="1" t="s">
        <v>5978</v>
      </c>
      <c r="B7046" s="1" t="s">
        <v>8398</v>
      </c>
      <c r="C7046" s="1" t="s">
        <v>7319</v>
      </c>
      <c r="D7046" s="1">
        <v>24</v>
      </c>
      <c r="E7046" s="1" t="s">
        <v>7325</v>
      </c>
      <c r="F7046" s="1">
        <v>5</v>
      </c>
      <c r="G7046" s="1" t="str">
        <f t="shared" si="265"/>
        <v>5/8</v>
      </c>
      <c r="H7046" s="1">
        <v>3000</v>
      </c>
      <c r="I7046" s="1">
        <v>82</v>
      </c>
      <c r="J7046" s="1">
        <v>85</v>
      </c>
      <c r="K7046" s="1" t="s">
        <v>56</v>
      </c>
      <c r="L7046" s="1" t="s">
        <v>1712</v>
      </c>
      <c r="M7046" s="1">
        <v>2015</v>
      </c>
      <c r="N7046" s="1">
        <v>46.660928143360302</v>
      </c>
      <c r="O7046" s="1">
        <v>-70.353136282529505</v>
      </c>
      <c r="Q7046" s="1" t="s">
        <v>7321</v>
      </c>
      <c r="R7046" s="1" t="s">
        <v>22</v>
      </c>
    </row>
    <row r="7047" spans="1:18" x14ac:dyDescent="0.3">
      <c r="A7047" s="1" t="s">
        <v>5978</v>
      </c>
      <c r="B7047" s="1" t="s">
        <v>8398</v>
      </c>
      <c r="C7047" s="1" t="s">
        <v>7319</v>
      </c>
      <c r="D7047" s="1">
        <v>24</v>
      </c>
      <c r="E7047" s="1" t="s">
        <v>7326</v>
      </c>
      <c r="F7047" s="1">
        <v>6</v>
      </c>
      <c r="G7047" s="1" t="str">
        <f t="shared" si="265"/>
        <v>6/8</v>
      </c>
      <c r="H7047" s="1">
        <v>3000</v>
      </c>
      <c r="I7047" s="1">
        <v>82</v>
      </c>
      <c r="J7047" s="1">
        <v>85</v>
      </c>
      <c r="K7047" s="1" t="s">
        <v>56</v>
      </c>
      <c r="L7047" s="1" t="s">
        <v>1712</v>
      </c>
      <c r="M7047" s="1">
        <v>2015</v>
      </c>
      <c r="N7047" s="1">
        <v>46.657280918399202</v>
      </c>
      <c r="O7047" s="1">
        <v>-70.359351024162095</v>
      </c>
      <c r="Q7047" s="1" t="s">
        <v>7321</v>
      </c>
      <c r="R7047" s="1" t="s">
        <v>22</v>
      </c>
    </row>
    <row r="7048" spans="1:18" x14ac:dyDescent="0.3">
      <c r="A7048" s="1" t="s">
        <v>5978</v>
      </c>
      <c r="B7048" s="1" t="s">
        <v>8398</v>
      </c>
      <c r="C7048" s="1" t="s">
        <v>7319</v>
      </c>
      <c r="D7048" s="1">
        <v>24</v>
      </c>
      <c r="E7048" s="1" t="s">
        <v>7327</v>
      </c>
      <c r="F7048" s="1">
        <v>7</v>
      </c>
      <c r="G7048" s="1" t="str">
        <f t="shared" si="265"/>
        <v>7/8</v>
      </c>
      <c r="H7048" s="1">
        <v>3000</v>
      </c>
      <c r="I7048" s="1">
        <v>82</v>
      </c>
      <c r="J7048" s="1">
        <v>85</v>
      </c>
      <c r="K7048" s="1" t="s">
        <v>56</v>
      </c>
      <c r="L7048" s="1" t="s">
        <v>1712</v>
      </c>
      <c r="M7048" s="1">
        <v>2015</v>
      </c>
      <c r="N7048" s="1">
        <v>46.656509352350596</v>
      </c>
      <c r="O7048" s="1">
        <v>-70.371934819234397</v>
      </c>
      <c r="Q7048" s="1" t="s">
        <v>7321</v>
      </c>
      <c r="R7048" s="1" t="s">
        <v>22</v>
      </c>
    </row>
    <row r="7049" spans="1:18" x14ac:dyDescent="0.3">
      <c r="A7049" s="1" t="s">
        <v>5978</v>
      </c>
      <c r="B7049" s="1" t="s">
        <v>8398</v>
      </c>
      <c r="C7049" s="1" t="s">
        <v>7319</v>
      </c>
      <c r="D7049" s="1">
        <v>24</v>
      </c>
      <c r="E7049" s="1" t="s">
        <v>7328</v>
      </c>
      <c r="F7049" s="1">
        <v>8</v>
      </c>
      <c r="G7049" s="1" t="str">
        <f t="shared" si="265"/>
        <v>8/8</v>
      </c>
      <c r="H7049" s="1">
        <v>3000</v>
      </c>
      <c r="I7049" s="1">
        <v>82</v>
      </c>
      <c r="J7049" s="1">
        <v>85</v>
      </c>
      <c r="K7049" s="1" t="s">
        <v>56</v>
      </c>
      <c r="L7049" s="1" t="s">
        <v>1712</v>
      </c>
      <c r="M7049" s="1">
        <v>2015</v>
      </c>
      <c r="N7049" s="1">
        <v>46.654445695453397</v>
      </c>
      <c r="O7049" s="1">
        <v>-70.375402071916497</v>
      </c>
      <c r="Q7049" s="1" t="s">
        <v>7321</v>
      </c>
      <c r="R7049" s="1" t="s">
        <v>22</v>
      </c>
    </row>
    <row r="7050" spans="1:18" x14ac:dyDescent="0.3">
      <c r="A7050" s="1" t="s">
        <v>5978</v>
      </c>
      <c r="B7050" s="1" t="s">
        <v>8398</v>
      </c>
      <c r="C7050" s="1" t="s">
        <v>6710</v>
      </c>
      <c r="D7050" s="1">
        <v>80</v>
      </c>
      <c r="E7050" s="1" t="s">
        <v>6711</v>
      </c>
      <c r="F7050" s="1">
        <v>1</v>
      </c>
      <c r="G7050" s="1" t="str">
        <f t="shared" ref="G7050:G7089" si="266">F7050&amp;"/"&amp;40</f>
        <v>1/40</v>
      </c>
      <c r="H7050" s="1">
        <v>2000</v>
      </c>
      <c r="I7050" s="1">
        <v>92</v>
      </c>
      <c r="J7050" s="1">
        <v>80</v>
      </c>
      <c r="K7050" s="1" t="s">
        <v>2006</v>
      </c>
      <c r="L7050" s="1" t="s">
        <v>4669</v>
      </c>
      <c r="M7050" s="1">
        <v>2012</v>
      </c>
      <c r="N7050" s="1">
        <v>45.693045406319698</v>
      </c>
      <c r="O7050" s="1">
        <v>-70.563587918442806</v>
      </c>
      <c r="Q7050" s="1" t="s">
        <v>6712</v>
      </c>
      <c r="R7050" s="1" t="s">
        <v>22</v>
      </c>
    </row>
    <row r="7051" spans="1:18" x14ac:dyDescent="0.3">
      <c r="A7051" s="1" t="s">
        <v>5978</v>
      </c>
      <c r="B7051" s="1" t="s">
        <v>8398</v>
      </c>
      <c r="C7051" s="1" t="s">
        <v>6710</v>
      </c>
      <c r="D7051" s="1">
        <v>80</v>
      </c>
      <c r="E7051" s="1" t="s">
        <v>6713</v>
      </c>
      <c r="F7051" s="1">
        <v>2</v>
      </c>
      <c r="G7051" s="1" t="str">
        <f t="shared" si="266"/>
        <v>2/40</v>
      </c>
      <c r="H7051" s="1">
        <v>2000</v>
      </c>
      <c r="I7051" s="1">
        <v>92</v>
      </c>
      <c r="J7051" s="1">
        <v>80</v>
      </c>
      <c r="K7051" s="1" t="s">
        <v>2006</v>
      </c>
      <c r="L7051" s="1" t="s">
        <v>4669</v>
      </c>
      <c r="M7051" s="1">
        <v>2012</v>
      </c>
      <c r="N7051" s="1">
        <v>45.690900622030597</v>
      </c>
      <c r="O7051" s="1">
        <v>-70.561185050709994</v>
      </c>
      <c r="Q7051" s="1" t="s">
        <v>6712</v>
      </c>
      <c r="R7051" s="1" t="s">
        <v>22</v>
      </c>
    </row>
    <row r="7052" spans="1:18" x14ac:dyDescent="0.3">
      <c r="A7052" s="1" t="s">
        <v>5978</v>
      </c>
      <c r="B7052" s="1" t="s">
        <v>8398</v>
      </c>
      <c r="C7052" s="1" t="s">
        <v>6710</v>
      </c>
      <c r="D7052" s="1">
        <v>80</v>
      </c>
      <c r="E7052" s="1" t="s">
        <v>6714</v>
      </c>
      <c r="F7052" s="1">
        <v>3</v>
      </c>
      <c r="G7052" s="1" t="str">
        <f t="shared" si="266"/>
        <v>3/40</v>
      </c>
      <c r="H7052" s="1">
        <v>2000</v>
      </c>
      <c r="I7052" s="1">
        <v>92</v>
      </c>
      <c r="J7052" s="1">
        <v>80</v>
      </c>
      <c r="K7052" s="1" t="s">
        <v>2006</v>
      </c>
      <c r="L7052" s="1" t="s">
        <v>4669</v>
      </c>
      <c r="M7052" s="1">
        <v>2012</v>
      </c>
      <c r="N7052" s="1">
        <v>45.688195554585299</v>
      </c>
      <c r="O7052" s="1">
        <v>-70.560411364984205</v>
      </c>
      <c r="Q7052" s="1" t="s">
        <v>6712</v>
      </c>
      <c r="R7052" s="1" t="s">
        <v>22</v>
      </c>
    </row>
    <row r="7053" spans="1:18" x14ac:dyDescent="0.3">
      <c r="A7053" s="1" t="s">
        <v>5978</v>
      </c>
      <c r="B7053" s="1" t="s">
        <v>8398</v>
      </c>
      <c r="C7053" s="1" t="s">
        <v>6710</v>
      </c>
      <c r="D7053" s="1">
        <v>80</v>
      </c>
      <c r="E7053" s="1" t="s">
        <v>6715</v>
      </c>
      <c r="F7053" s="1">
        <v>4</v>
      </c>
      <c r="G7053" s="1" t="str">
        <f t="shared" si="266"/>
        <v>4/40</v>
      </c>
      <c r="H7053" s="1">
        <v>2000</v>
      </c>
      <c r="I7053" s="1">
        <v>92</v>
      </c>
      <c r="J7053" s="1">
        <v>80</v>
      </c>
      <c r="K7053" s="1" t="s">
        <v>2006</v>
      </c>
      <c r="L7053" s="1" t="s">
        <v>4669</v>
      </c>
      <c r="M7053" s="1">
        <v>2012</v>
      </c>
      <c r="N7053" s="1">
        <v>45.685401024108103</v>
      </c>
      <c r="O7053" s="1">
        <v>-70.565716339039398</v>
      </c>
      <c r="Q7053" s="1" t="s">
        <v>6712</v>
      </c>
      <c r="R7053" s="1" t="s">
        <v>22</v>
      </c>
    </row>
    <row r="7054" spans="1:18" x14ac:dyDescent="0.3">
      <c r="A7054" s="1" t="s">
        <v>5978</v>
      </c>
      <c r="B7054" s="1" t="s">
        <v>8398</v>
      </c>
      <c r="C7054" s="1" t="s">
        <v>6710</v>
      </c>
      <c r="D7054" s="1">
        <v>80</v>
      </c>
      <c r="E7054" s="1" t="s">
        <v>6716</v>
      </c>
      <c r="F7054" s="1">
        <v>5</v>
      </c>
      <c r="G7054" s="1" t="str">
        <f t="shared" si="266"/>
        <v>5/40</v>
      </c>
      <c r="H7054" s="1">
        <v>2000</v>
      </c>
      <c r="I7054" s="1">
        <v>92</v>
      </c>
      <c r="J7054" s="1">
        <v>80</v>
      </c>
      <c r="K7054" s="1" t="s">
        <v>2006</v>
      </c>
      <c r="L7054" s="1" t="s">
        <v>4669</v>
      </c>
      <c r="M7054" s="1">
        <v>2012</v>
      </c>
      <c r="N7054" s="1">
        <v>45.680500964661697</v>
      </c>
      <c r="O7054" s="1">
        <v>-70.566155967503605</v>
      </c>
      <c r="Q7054" s="1" t="s">
        <v>6712</v>
      </c>
      <c r="R7054" s="1" t="s">
        <v>22</v>
      </c>
    </row>
    <row r="7055" spans="1:18" x14ac:dyDescent="0.3">
      <c r="A7055" s="1" t="s">
        <v>5978</v>
      </c>
      <c r="B7055" s="1" t="s">
        <v>8398</v>
      </c>
      <c r="C7055" s="1" t="s">
        <v>6710</v>
      </c>
      <c r="D7055" s="1">
        <v>80</v>
      </c>
      <c r="E7055" s="1" t="s">
        <v>6717</v>
      </c>
      <c r="F7055" s="1">
        <v>6</v>
      </c>
      <c r="G7055" s="1" t="str">
        <f t="shared" si="266"/>
        <v>6/40</v>
      </c>
      <c r="H7055" s="1">
        <v>2000</v>
      </c>
      <c r="I7055" s="1">
        <v>92</v>
      </c>
      <c r="J7055" s="1">
        <v>80</v>
      </c>
      <c r="K7055" s="1" t="s">
        <v>2006</v>
      </c>
      <c r="L7055" s="1" t="s">
        <v>4669</v>
      </c>
      <c r="M7055" s="1">
        <v>2012</v>
      </c>
      <c r="N7055" s="1">
        <v>45.684829509561297</v>
      </c>
      <c r="O7055" s="1">
        <v>-70.560446767365605</v>
      </c>
      <c r="Q7055" s="1" t="s">
        <v>6712</v>
      </c>
      <c r="R7055" s="1" t="s">
        <v>22</v>
      </c>
    </row>
    <row r="7056" spans="1:18" x14ac:dyDescent="0.3">
      <c r="A7056" s="1" t="s">
        <v>5978</v>
      </c>
      <c r="B7056" s="1" t="s">
        <v>8398</v>
      </c>
      <c r="C7056" s="1" t="s">
        <v>6710</v>
      </c>
      <c r="D7056" s="1">
        <v>80</v>
      </c>
      <c r="E7056" s="1" t="s">
        <v>6718</v>
      </c>
      <c r="F7056" s="1">
        <v>7</v>
      </c>
      <c r="G7056" s="1" t="str">
        <f t="shared" si="266"/>
        <v>7/40</v>
      </c>
      <c r="H7056" s="1">
        <v>2000</v>
      </c>
      <c r="I7056" s="1">
        <v>92</v>
      </c>
      <c r="J7056" s="1">
        <v>80</v>
      </c>
      <c r="K7056" s="1" t="s">
        <v>2006</v>
      </c>
      <c r="L7056" s="1" t="s">
        <v>4669</v>
      </c>
      <c r="M7056" s="1">
        <v>2012</v>
      </c>
      <c r="N7056" s="1">
        <v>45.682012377813798</v>
      </c>
      <c r="O7056" s="1">
        <v>-70.558381294436899</v>
      </c>
      <c r="Q7056" s="1" t="s">
        <v>6712</v>
      </c>
      <c r="R7056" s="1" t="s">
        <v>22</v>
      </c>
    </row>
    <row r="7057" spans="1:18" x14ac:dyDescent="0.3">
      <c r="A7057" s="1" t="s">
        <v>5978</v>
      </c>
      <c r="B7057" s="1" t="s">
        <v>8398</v>
      </c>
      <c r="C7057" s="1" t="s">
        <v>6710</v>
      </c>
      <c r="D7057" s="1">
        <v>80</v>
      </c>
      <c r="E7057" s="1" t="s">
        <v>6719</v>
      </c>
      <c r="F7057" s="1">
        <v>8</v>
      </c>
      <c r="G7057" s="1" t="str">
        <f t="shared" si="266"/>
        <v>8/40</v>
      </c>
      <c r="H7057" s="1">
        <v>2000</v>
      </c>
      <c r="I7057" s="1">
        <v>92</v>
      </c>
      <c r="J7057" s="1">
        <v>80</v>
      </c>
      <c r="K7057" s="1" t="s">
        <v>2006</v>
      </c>
      <c r="L7057" s="1" t="s">
        <v>4669</v>
      </c>
      <c r="M7057" s="1">
        <v>2012</v>
      </c>
      <c r="N7057" s="1">
        <v>45.677133897312601</v>
      </c>
      <c r="O7057" s="1">
        <v>-70.561293672514495</v>
      </c>
      <c r="Q7057" s="1" t="s">
        <v>6712</v>
      </c>
      <c r="R7057" s="1" t="s">
        <v>22</v>
      </c>
    </row>
    <row r="7058" spans="1:18" x14ac:dyDescent="0.3">
      <c r="A7058" s="1" t="s">
        <v>5978</v>
      </c>
      <c r="B7058" s="1" t="s">
        <v>8398</v>
      </c>
      <c r="C7058" s="1" t="s">
        <v>6710</v>
      </c>
      <c r="D7058" s="1">
        <v>80</v>
      </c>
      <c r="E7058" s="1" t="s">
        <v>6720</v>
      </c>
      <c r="F7058" s="1">
        <v>9</v>
      </c>
      <c r="G7058" s="1" t="str">
        <f t="shared" si="266"/>
        <v>9/40</v>
      </c>
      <c r="H7058" s="1">
        <v>2000</v>
      </c>
      <c r="I7058" s="1">
        <v>92</v>
      </c>
      <c r="J7058" s="1">
        <v>80</v>
      </c>
      <c r="K7058" s="1" t="s">
        <v>2006</v>
      </c>
      <c r="L7058" s="1" t="s">
        <v>4669</v>
      </c>
      <c r="M7058" s="1">
        <v>2012</v>
      </c>
      <c r="N7058" s="1">
        <v>45.6718106295966</v>
      </c>
      <c r="O7058" s="1">
        <v>-70.571182600089202</v>
      </c>
      <c r="Q7058" s="1" t="s">
        <v>6712</v>
      </c>
      <c r="R7058" s="1" t="s">
        <v>22</v>
      </c>
    </row>
    <row r="7059" spans="1:18" x14ac:dyDescent="0.3">
      <c r="A7059" s="1" t="s">
        <v>5978</v>
      </c>
      <c r="B7059" s="1" t="s">
        <v>8398</v>
      </c>
      <c r="C7059" s="1" t="s">
        <v>6710</v>
      </c>
      <c r="D7059" s="1">
        <v>80</v>
      </c>
      <c r="E7059" s="1" t="s">
        <v>6721</v>
      </c>
      <c r="F7059" s="1">
        <v>10</v>
      </c>
      <c r="G7059" s="1" t="str">
        <f t="shared" si="266"/>
        <v>10/40</v>
      </c>
      <c r="H7059" s="1">
        <v>2000</v>
      </c>
      <c r="I7059" s="1">
        <v>92</v>
      </c>
      <c r="J7059" s="1">
        <v>80</v>
      </c>
      <c r="K7059" s="1" t="s">
        <v>2006</v>
      </c>
      <c r="L7059" s="1" t="s">
        <v>4669</v>
      </c>
      <c r="M7059" s="1">
        <v>2012</v>
      </c>
      <c r="N7059" s="1">
        <v>45.674596573059802</v>
      </c>
      <c r="O7059" s="1">
        <v>-70.575286996299894</v>
      </c>
      <c r="Q7059" s="1" t="s">
        <v>6712</v>
      </c>
      <c r="R7059" s="1" t="s">
        <v>22</v>
      </c>
    </row>
    <row r="7060" spans="1:18" x14ac:dyDescent="0.3">
      <c r="A7060" s="1" t="s">
        <v>5978</v>
      </c>
      <c r="B7060" s="1" t="s">
        <v>8398</v>
      </c>
      <c r="C7060" s="1" t="s">
        <v>6710</v>
      </c>
      <c r="D7060" s="1">
        <v>80</v>
      </c>
      <c r="E7060" s="1" t="s">
        <v>6722</v>
      </c>
      <c r="F7060" s="1">
        <v>11</v>
      </c>
      <c r="G7060" s="1" t="str">
        <f t="shared" si="266"/>
        <v>11/40</v>
      </c>
      <c r="H7060" s="1">
        <v>2000</v>
      </c>
      <c r="I7060" s="1">
        <v>92</v>
      </c>
      <c r="J7060" s="1">
        <v>80</v>
      </c>
      <c r="K7060" s="1" t="s">
        <v>2006</v>
      </c>
      <c r="L7060" s="1" t="s">
        <v>4669</v>
      </c>
      <c r="M7060" s="1">
        <v>2012</v>
      </c>
      <c r="N7060" s="1">
        <v>45.672892794708297</v>
      </c>
      <c r="O7060" s="1">
        <v>-70.587130883887397</v>
      </c>
      <c r="Q7060" s="1" t="s">
        <v>6712</v>
      </c>
      <c r="R7060" s="1" t="s">
        <v>22</v>
      </c>
    </row>
    <row r="7061" spans="1:18" x14ac:dyDescent="0.3">
      <c r="A7061" s="1" t="s">
        <v>5978</v>
      </c>
      <c r="B7061" s="1" t="s">
        <v>8398</v>
      </c>
      <c r="C7061" s="1" t="s">
        <v>6710</v>
      </c>
      <c r="D7061" s="1">
        <v>80</v>
      </c>
      <c r="E7061" s="1" t="s">
        <v>6723</v>
      </c>
      <c r="F7061" s="1">
        <v>12</v>
      </c>
      <c r="G7061" s="1" t="str">
        <f t="shared" si="266"/>
        <v>12/40</v>
      </c>
      <c r="H7061" s="1">
        <v>2000</v>
      </c>
      <c r="I7061" s="1">
        <v>92</v>
      </c>
      <c r="J7061" s="1">
        <v>80</v>
      </c>
      <c r="K7061" s="1" t="s">
        <v>2006</v>
      </c>
      <c r="L7061" s="1" t="s">
        <v>4669</v>
      </c>
      <c r="M7061" s="1">
        <v>2012</v>
      </c>
      <c r="N7061" s="1">
        <v>45.674790132820199</v>
      </c>
      <c r="O7061" s="1">
        <v>-70.590838573988293</v>
      </c>
      <c r="Q7061" s="1" t="s">
        <v>6712</v>
      </c>
      <c r="R7061" s="1" t="s">
        <v>22</v>
      </c>
    </row>
    <row r="7062" spans="1:18" x14ac:dyDescent="0.3">
      <c r="A7062" s="1" t="s">
        <v>5978</v>
      </c>
      <c r="B7062" s="1" t="s">
        <v>8398</v>
      </c>
      <c r="C7062" s="1" t="s">
        <v>6710</v>
      </c>
      <c r="D7062" s="1">
        <v>80</v>
      </c>
      <c r="E7062" s="1" t="s">
        <v>6724</v>
      </c>
      <c r="F7062" s="1">
        <v>13</v>
      </c>
      <c r="G7062" s="1" t="str">
        <f t="shared" si="266"/>
        <v>13/40</v>
      </c>
      <c r="H7062" s="1">
        <v>2000</v>
      </c>
      <c r="I7062" s="1">
        <v>92</v>
      </c>
      <c r="J7062" s="1">
        <v>80</v>
      </c>
      <c r="K7062" s="1" t="s">
        <v>2006</v>
      </c>
      <c r="L7062" s="1" t="s">
        <v>4669</v>
      </c>
      <c r="M7062" s="1">
        <v>2012</v>
      </c>
      <c r="N7062" s="1">
        <v>45.677107660112597</v>
      </c>
      <c r="O7062" s="1">
        <v>-70.592836467377793</v>
      </c>
      <c r="Q7062" s="1" t="s">
        <v>6712</v>
      </c>
      <c r="R7062" s="1" t="s">
        <v>22</v>
      </c>
    </row>
    <row r="7063" spans="1:18" x14ac:dyDescent="0.3">
      <c r="A7063" s="1" t="s">
        <v>5978</v>
      </c>
      <c r="B7063" s="1" t="s">
        <v>8398</v>
      </c>
      <c r="C7063" s="1" t="s">
        <v>6710</v>
      </c>
      <c r="D7063" s="1">
        <v>80</v>
      </c>
      <c r="E7063" s="1" t="s">
        <v>6725</v>
      </c>
      <c r="F7063" s="1">
        <v>14</v>
      </c>
      <c r="G7063" s="1" t="str">
        <f t="shared" si="266"/>
        <v>14/40</v>
      </c>
      <c r="H7063" s="1">
        <v>2000</v>
      </c>
      <c r="I7063" s="1">
        <v>92</v>
      </c>
      <c r="J7063" s="1">
        <v>80</v>
      </c>
      <c r="K7063" s="1" t="s">
        <v>2006</v>
      </c>
      <c r="L7063" s="1" t="s">
        <v>4669</v>
      </c>
      <c r="M7063" s="1">
        <v>2012</v>
      </c>
      <c r="N7063" s="1">
        <v>45.674390974456401</v>
      </c>
      <c r="O7063" s="1">
        <v>-70.558739173137198</v>
      </c>
      <c r="Q7063" s="1" t="s">
        <v>6712</v>
      </c>
      <c r="R7063" s="1" t="s">
        <v>22</v>
      </c>
    </row>
    <row r="7064" spans="1:18" x14ac:dyDescent="0.3">
      <c r="A7064" s="1" t="s">
        <v>5978</v>
      </c>
      <c r="B7064" s="1" t="s">
        <v>8398</v>
      </c>
      <c r="C7064" s="1" t="s">
        <v>6710</v>
      </c>
      <c r="D7064" s="1">
        <v>80</v>
      </c>
      <c r="E7064" s="1" t="s">
        <v>6726</v>
      </c>
      <c r="F7064" s="1">
        <v>15</v>
      </c>
      <c r="G7064" s="1" t="str">
        <f t="shared" si="266"/>
        <v>15/40</v>
      </c>
      <c r="H7064" s="1">
        <v>2000</v>
      </c>
      <c r="I7064" s="1">
        <v>92</v>
      </c>
      <c r="J7064" s="1">
        <v>80</v>
      </c>
      <c r="K7064" s="1" t="s">
        <v>2006</v>
      </c>
      <c r="L7064" s="1" t="s">
        <v>4669</v>
      </c>
      <c r="M7064" s="1">
        <v>2012</v>
      </c>
      <c r="N7064" s="1">
        <v>45.6707996307439</v>
      </c>
      <c r="O7064" s="1">
        <v>-70.558255047905504</v>
      </c>
      <c r="Q7064" s="1" t="s">
        <v>6712</v>
      </c>
      <c r="R7064" s="1" t="s">
        <v>22</v>
      </c>
    </row>
    <row r="7065" spans="1:18" x14ac:dyDescent="0.3">
      <c r="A7065" s="1" t="s">
        <v>5978</v>
      </c>
      <c r="B7065" s="1" t="s">
        <v>8398</v>
      </c>
      <c r="C7065" s="1" t="s">
        <v>6710</v>
      </c>
      <c r="D7065" s="1">
        <v>80</v>
      </c>
      <c r="E7065" s="1" t="s">
        <v>6727</v>
      </c>
      <c r="F7065" s="1">
        <v>16</v>
      </c>
      <c r="G7065" s="1" t="str">
        <f t="shared" si="266"/>
        <v>16/40</v>
      </c>
      <c r="H7065" s="1">
        <v>2000</v>
      </c>
      <c r="I7065" s="1">
        <v>92</v>
      </c>
      <c r="J7065" s="1">
        <v>80</v>
      </c>
      <c r="K7065" s="1" t="s">
        <v>2006</v>
      </c>
      <c r="L7065" s="1" t="s">
        <v>4669</v>
      </c>
      <c r="M7065" s="1">
        <v>2012</v>
      </c>
      <c r="N7065" s="1">
        <v>45.668393666464198</v>
      </c>
      <c r="O7065" s="1">
        <v>-70.563680210452304</v>
      </c>
      <c r="Q7065" s="1" t="s">
        <v>6712</v>
      </c>
      <c r="R7065" s="1" t="s">
        <v>22</v>
      </c>
    </row>
    <row r="7066" spans="1:18" x14ac:dyDescent="0.3">
      <c r="A7066" s="1" t="s">
        <v>5978</v>
      </c>
      <c r="B7066" s="1" t="s">
        <v>8398</v>
      </c>
      <c r="C7066" s="1" t="s">
        <v>6710</v>
      </c>
      <c r="D7066" s="1">
        <v>80</v>
      </c>
      <c r="E7066" s="1" t="s">
        <v>6728</v>
      </c>
      <c r="F7066" s="1">
        <v>17</v>
      </c>
      <c r="G7066" s="1" t="str">
        <f t="shared" si="266"/>
        <v>17/40</v>
      </c>
      <c r="H7066" s="1">
        <v>2000</v>
      </c>
      <c r="I7066" s="1">
        <v>92</v>
      </c>
      <c r="J7066" s="1">
        <v>80</v>
      </c>
      <c r="K7066" s="1" t="s">
        <v>2006</v>
      </c>
      <c r="L7066" s="1" t="s">
        <v>4669</v>
      </c>
      <c r="M7066" s="1">
        <v>2012</v>
      </c>
      <c r="N7066" s="1">
        <v>45.667644157339502</v>
      </c>
      <c r="O7066" s="1">
        <v>-70.557085262637898</v>
      </c>
      <c r="Q7066" s="1" t="s">
        <v>6712</v>
      </c>
      <c r="R7066" s="1" t="s">
        <v>22</v>
      </c>
    </row>
    <row r="7067" spans="1:18" x14ac:dyDescent="0.3">
      <c r="A7067" s="1" t="s">
        <v>5978</v>
      </c>
      <c r="B7067" s="1" t="s">
        <v>8398</v>
      </c>
      <c r="C7067" s="1" t="s">
        <v>6710</v>
      </c>
      <c r="D7067" s="1">
        <v>80</v>
      </c>
      <c r="E7067" s="1" t="s">
        <v>6729</v>
      </c>
      <c r="F7067" s="1">
        <v>18</v>
      </c>
      <c r="G7067" s="1" t="str">
        <f t="shared" si="266"/>
        <v>18/40</v>
      </c>
      <c r="H7067" s="1">
        <v>2000</v>
      </c>
      <c r="I7067" s="1">
        <v>92</v>
      </c>
      <c r="J7067" s="1">
        <v>80</v>
      </c>
      <c r="K7067" s="1" t="s">
        <v>2006</v>
      </c>
      <c r="L7067" s="1" t="s">
        <v>4669</v>
      </c>
      <c r="M7067" s="1">
        <v>2012</v>
      </c>
      <c r="N7067" s="1">
        <v>45.669737764567301</v>
      </c>
      <c r="O7067" s="1">
        <v>-70.568288567078795</v>
      </c>
      <c r="Q7067" s="1" t="s">
        <v>6712</v>
      </c>
      <c r="R7067" s="1" t="s">
        <v>22</v>
      </c>
    </row>
    <row r="7068" spans="1:18" x14ac:dyDescent="0.3">
      <c r="A7068" s="1" t="s">
        <v>5978</v>
      </c>
      <c r="B7068" s="1" t="s">
        <v>8398</v>
      </c>
      <c r="C7068" s="1" t="s">
        <v>6710</v>
      </c>
      <c r="D7068" s="1">
        <v>80</v>
      </c>
      <c r="E7068" s="1" t="s">
        <v>6730</v>
      </c>
      <c r="F7068" s="1">
        <v>19</v>
      </c>
      <c r="G7068" s="1" t="str">
        <f t="shared" si="266"/>
        <v>19/40</v>
      </c>
      <c r="H7068" s="1">
        <v>2000</v>
      </c>
      <c r="I7068" s="1">
        <v>92</v>
      </c>
      <c r="J7068" s="1">
        <v>80</v>
      </c>
      <c r="K7068" s="1" t="s">
        <v>2006</v>
      </c>
      <c r="L7068" s="1" t="s">
        <v>4669</v>
      </c>
      <c r="M7068" s="1">
        <v>2012</v>
      </c>
      <c r="N7068" s="1">
        <v>45.663712278077597</v>
      </c>
      <c r="O7068" s="1">
        <v>-70.580329203425904</v>
      </c>
      <c r="Q7068" s="1" t="s">
        <v>6712</v>
      </c>
      <c r="R7068" s="1" t="s">
        <v>22</v>
      </c>
    </row>
    <row r="7069" spans="1:18" x14ac:dyDescent="0.3">
      <c r="A7069" s="1" t="s">
        <v>5978</v>
      </c>
      <c r="B7069" s="1" t="s">
        <v>8398</v>
      </c>
      <c r="C7069" s="1" t="s">
        <v>6710</v>
      </c>
      <c r="D7069" s="1">
        <v>80</v>
      </c>
      <c r="E7069" s="1" t="s">
        <v>6731</v>
      </c>
      <c r="F7069" s="1">
        <v>20</v>
      </c>
      <c r="G7069" s="1" t="str">
        <f t="shared" si="266"/>
        <v>20/40</v>
      </c>
      <c r="H7069" s="1">
        <v>2000</v>
      </c>
      <c r="I7069" s="1">
        <v>92</v>
      </c>
      <c r="J7069" s="1">
        <v>80</v>
      </c>
      <c r="K7069" s="1" t="s">
        <v>2006</v>
      </c>
      <c r="L7069" s="1" t="s">
        <v>4669</v>
      </c>
      <c r="M7069" s="1">
        <v>2012</v>
      </c>
      <c r="N7069" s="1">
        <v>45.660391252168402</v>
      </c>
      <c r="O7069" s="1">
        <v>-70.579070492543806</v>
      </c>
      <c r="Q7069" s="1" t="s">
        <v>6712</v>
      </c>
      <c r="R7069" s="1" t="s">
        <v>22</v>
      </c>
    </row>
    <row r="7070" spans="1:18" x14ac:dyDescent="0.3">
      <c r="A7070" s="1" t="s">
        <v>5978</v>
      </c>
      <c r="B7070" s="1" t="s">
        <v>8398</v>
      </c>
      <c r="C7070" s="1" t="s">
        <v>6710</v>
      </c>
      <c r="D7070" s="1">
        <v>80</v>
      </c>
      <c r="E7070" s="1" t="s">
        <v>6732</v>
      </c>
      <c r="F7070" s="1">
        <v>21</v>
      </c>
      <c r="G7070" s="1" t="str">
        <f t="shared" si="266"/>
        <v>21/40</v>
      </c>
      <c r="H7070" s="1">
        <v>2000</v>
      </c>
      <c r="I7070" s="1">
        <v>92</v>
      </c>
      <c r="J7070" s="1">
        <v>80</v>
      </c>
      <c r="K7070" s="1" t="s">
        <v>2006</v>
      </c>
      <c r="L7070" s="1" t="s">
        <v>4669</v>
      </c>
      <c r="M7070" s="1">
        <v>2012</v>
      </c>
      <c r="N7070" s="1">
        <v>45.6623026430726</v>
      </c>
      <c r="O7070" s="1">
        <v>-70.574998217400406</v>
      </c>
      <c r="Q7070" s="1" t="s">
        <v>6712</v>
      </c>
      <c r="R7070" s="1" t="s">
        <v>22</v>
      </c>
    </row>
    <row r="7071" spans="1:18" x14ac:dyDescent="0.3">
      <c r="A7071" s="1" t="s">
        <v>5978</v>
      </c>
      <c r="B7071" s="1" t="s">
        <v>8398</v>
      </c>
      <c r="C7071" s="1" t="s">
        <v>6710</v>
      </c>
      <c r="D7071" s="1">
        <v>80</v>
      </c>
      <c r="E7071" s="1" t="s">
        <v>6733</v>
      </c>
      <c r="F7071" s="1">
        <v>22</v>
      </c>
      <c r="G7071" s="1" t="str">
        <f t="shared" si="266"/>
        <v>22/40</v>
      </c>
      <c r="H7071" s="1">
        <v>2000</v>
      </c>
      <c r="I7071" s="1">
        <v>92</v>
      </c>
      <c r="J7071" s="1">
        <v>80</v>
      </c>
      <c r="K7071" s="1" t="s">
        <v>2006</v>
      </c>
      <c r="L7071" s="1" t="s">
        <v>4669</v>
      </c>
      <c r="M7071" s="1">
        <v>2012</v>
      </c>
      <c r="N7071" s="1">
        <v>45.663747886591501</v>
      </c>
      <c r="O7071" s="1">
        <v>-70.571895748214004</v>
      </c>
      <c r="Q7071" s="1" t="s">
        <v>6712</v>
      </c>
      <c r="R7071" s="1" t="s">
        <v>22</v>
      </c>
    </row>
    <row r="7072" spans="1:18" x14ac:dyDescent="0.3">
      <c r="A7072" s="1" t="s">
        <v>5978</v>
      </c>
      <c r="B7072" s="1" t="s">
        <v>8398</v>
      </c>
      <c r="C7072" s="1" t="s">
        <v>6710</v>
      </c>
      <c r="D7072" s="1">
        <v>80</v>
      </c>
      <c r="E7072" s="1" t="s">
        <v>6734</v>
      </c>
      <c r="F7072" s="1">
        <v>23</v>
      </c>
      <c r="G7072" s="1" t="str">
        <f t="shared" si="266"/>
        <v>23/40</v>
      </c>
      <c r="H7072" s="1">
        <v>2000</v>
      </c>
      <c r="I7072" s="1">
        <v>92</v>
      </c>
      <c r="J7072" s="1">
        <v>80</v>
      </c>
      <c r="K7072" s="1" t="s">
        <v>2006</v>
      </c>
      <c r="L7072" s="1" t="s">
        <v>4669</v>
      </c>
      <c r="M7072" s="1">
        <v>2012</v>
      </c>
      <c r="N7072" s="1">
        <v>45.714336350427601</v>
      </c>
      <c r="O7072" s="1">
        <v>-70.515986647512605</v>
      </c>
      <c r="Q7072" s="1" t="s">
        <v>6712</v>
      </c>
      <c r="R7072" s="1" t="s">
        <v>22</v>
      </c>
    </row>
    <row r="7073" spans="1:18" x14ac:dyDescent="0.3">
      <c r="A7073" s="1" t="s">
        <v>5978</v>
      </c>
      <c r="B7073" s="1" t="s">
        <v>8398</v>
      </c>
      <c r="C7073" s="1" t="s">
        <v>6710</v>
      </c>
      <c r="D7073" s="1">
        <v>80</v>
      </c>
      <c r="E7073" s="1" t="s">
        <v>6735</v>
      </c>
      <c r="F7073" s="1">
        <v>24</v>
      </c>
      <c r="G7073" s="1" t="str">
        <f t="shared" si="266"/>
        <v>24/40</v>
      </c>
      <c r="H7073" s="1">
        <v>2000</v>
      </c>
      <c r="I7073" s="1">
        <v>92</v>
      </c>
      <c r="J7073" s="1">
        <v>80</v>
      </c>
      <c r="K7073" s="1" t="s">
        <v>2006</v>
      </c>
      <c r="L7073" s="1" t="s">
        <v>4669</v>
      </c>
      <c r="M7073" s="1">
        <v>2012</v>
      </c>
      <c r="N7073" s="1">
        <v>45.710950506691297</v>
      </c>
      <c r="O7073" s="1">
        <v>-70.512018733911702</v>
      </c>
      <c r="Q7073" s="1" t="s">
        <v>6712</v>
      </c>
      <c r="R7073" s="1" t="s">
        <v>22</v>
      </c>
    </row>
    <row r="7074" spans="1:18" x14ac:dyDescent="0.3">
      <c r="A7074" s="1" t="s">
        <v>5978</v>
      </c>
      <c r="B7074" s="1" t="s">
        <v>8398</v>
      </c>
      <c r="C7074" s="1" t="s">
        <v>6710</v>
      </c>
      <c r="D7074" s="1">
        <v>80</v>
      </c>
      <c r="E7074" s="1" t="s">
        <v>6736</v>
      </c>
      <c r="F7074" s="1">
        <v>25</v>
      </c>
      <c r="G7074" s="1" t="str">
        <f t="shared" si="266"/>
        <v>25/40</v>
      </c>
      <c r="H7074" s="1">
        <v>2000</v>
      </c>
      <c r="I7074" s="1">
        <v>92</v>
      </c>
      <c r="J7074" s="1">
        <v>80</v>
      </c>
      <c r="K7074" s="1" t="s">
        <v>2006</v>
      </c>
      <c r="L7074" s="1" t="s">
        <v>4669</v>
      </c>
      <c r="M7074" s="1">
        <v>2012</v>
      </c>
      <c r="N7074" s="1">
        <v>45.7082653389797</v>
      </c>
      <c r="O7074" s="1">
        <v>-70.511240323991501</v>
      </c>
      <c r="Q7074" s="1" t="s">
        <v>6712</v>
      </c>
      <c r="R7074" s="1" t="s">
        <v>22</v>
      </c>
    </row>
    <row r="7075" spans="1:18" x14ac:dyDescent="0.3">
      <c r="A7075" s="1" t="s">
        <v>5978</v>
      </c>
      <c r="B7075" s="1" t="s">
        <v>8398</v>
      </c>
      <c r="C7075" s="1" t="s">
        <v>6710</v>
      </c>
      <c r="D7075" s="1">
        <v>80</v>
      </c>
      <c r="E7075" s="1" t="s">
        <v>6737</v>
      </c>
      <c r="F7075" s="1">
        <v>26</v>
      </c>
      <c r="G7075" s="1" t="str">
        <f t="shared" si="266"/>
        <v>26/40</v>
      </c>
      <c r="H7075" s="1">
        <v>2000</v>
      </c>
      <c r="I7075" s="1">
        <v>92</v>
      </c>
      <c r="J7075" s="1">
        <v>80</v>
      </c>
      <c r="K7075" s="1" t="s">
        <v>2006</v>
      </c>
      <c r="L7075" s="1" t="s">
        <v>4669</v>
      </c>
      <c r="M7075" s="1">
        <v>2012</v>
      </c>
      <c r="N7075" s="1">
        <v>45.706320576926402</v>
      </c>
      <c r="O7075" s="1">
        <v>-70.517429224895807</v>
      </c>
      <c r="Q7075" s="1" t="s">
        <v>6712</v>
      </c>
      <c r="R7075" s="1" t="s">
        <v>22</v>
      </c>
    </row>
    <row r="7076" spans="1:18" x14ac:dyDescent="0.3">
      <c r="A7076" s="1" t="s">
        <v>5978</v>
      </c>
      <c r="B7076" s="1" t="s">
        <v>8398</v>
      </c>
      <c r="C7076" s="1" t="s">
        <v>6710</v>
      </c>
      <c r="D7076" s="1">
        <v>80</v>
      </c>
      <c r="E7076" s="1" t="s">
        <v>6738</v>
      </c>
      <c r="F7076" s="1">
        <v>27</v>
      </c>
      <c r="G7076" s="1" t="str">
        <f t="shared" si="266"/>
        <v>27/40</v>
      </c>
      <c r="H7076" s="1">
        <v>2000</v>
      </c>
      <c r="I7076" s="1">
        <v>92</v>
      </c>
      <c r="J7076" s="1">
        <v>80</v>
      </c>
      <c r="K7076" s="1" t="s">
        <v>2006</v>
      </c>
      <c r="L7076" s="1" t="s">
        <v>4669</v>
      </c>
      <c r="M7076" s="1">
        <v>2012</v>
      </c>
      <c r="N7076" s="1">
        <v>45.704316715320701</v>
      </c>
      <c r="O7076" s="1">
        <v>-70.511163037448796</v>
      </c>
      <c r="Q7076" s="1" t="s">
        <v>6712</v>
      </c>
      <c r="R7076" s="1" t="s">
        <v>22</v>
      </c>
    </row>
    <row r="7077" spans="1:18" x14ac:dyDescent="0.3">
      <c r="A7077" s="1" t="s">
        <v>5978</v>
      </c>
      <c r="B7077" s="1" t="s">
        <v>8398</v>
      </c>
      <c r="C7077" s="1" t="s">
        <v>6710</v>
      </c>
      <c r="D7077" s="1">
        <v>80</v>
      </c>
      <c r="E7077" s="1" t="s">
        <v>6739</v>
      </c>
      <c r="F7077" s="1">
        <v>28</v>
      </c>
      <c r="G7077" s="1" t="str">
        <f t="shared" si="266"/>
        <v>28/40</v>
      </c>
      <c r="H7077" s="1">
        <v>2000</v>
      </c>
      <c r="I7077" s="1">
        <v>92</v>
      </c>
      <c r="J7077" s="1">
        <v>80</v>
      </c>
      <c r="K7077" s="1" t="s">
        <v>2006</v>
      </c>
      <c r="L7077" s="1" t="s">
        <v>4669</v>
      </c>
      <c r="M7077" s="1">
        <v>2012</v>
      </c>
      <c r="N7077" s="1">
        <v>45.699269617274503</v>
      </c>
      <c r="O7077" s="1">
        <v>-70.505792936163701</v>
      </c>
      <c r="Q7077" s="1" t="s">
        <v>6712</v>
      </c>
      <c r="R7077" s="1" t="s">
        <v>22</v>
      </c>
    </row>
    <row r="7078" spans="1:18" x14ac:dyDescent="0.3">
      <c r="A7078" s="1" t="s">
        <v>5978</v>
      </c>
      <c r="B7078" s="1" t="s">
        <v>8398</v>
      </c>
      <c r="C7078" s="1" t="s">
        <v>6710</v>
      </c>
      <c r="D7078" s="1">
        <v>80</v>
      </c>
      <c r="E7078" s="1" t="s">
        <v>6740</v>
      </c>
      <c r="F7078" s="1">
        <v>29</v>
      </c>
      <c r="G7078" s="1" t="str">
        <f t="shared" si="266"/>
        <v>29/40</v>
      </c>
      <c r="H7078" s="1">
        <v>2000</v>
      </c>
      <c r="I7078" s="1">
        <v>92</v>
      </c>
      <c r="J7078" s="1">
        <v>80</v>
      </c>
      <c r="K7078" s="1" t="s">
        <v>2006</v>
      </c>
      <c r="L7078" s="1" t="s">
        <v>4669</v>
      </c>
      <c r="M7078" s="1">
        <v>2012</v>
      </c>
      <c r="N7078" s="1">
        <v>45.6980235374578</v>
      </c>
      <c r="O7078" s="1">
        <v>-70.499535352751707</v>
      </c>
      <c r="Q7078" s="1" t="s">
        <v>6712</v>
      </c>
      <c r="R7078" s="1" t="s">
        <v>22</v>
      </c>
    </row>
    <row r="7079" spans="1:18" x14ac:dyDescent="0.3">
      <c r="A7079" s="1" t="s">
        <v>5978</v>
      </c>
      <c r="B7079" s="1" t="s">
        <v>8398</v>
      </c>
      <c r="C7079" s="1" t="s">
        <v>6710</v>
      </c>
      <c r="D7079" s="1">
        <v>80</v>
      </c>
      <c r="E7079" s="1" t="s">
        <v>6741</v>
      </c>
      <c r="F7079" s="1">
        <v>30</v>
      </c>
      <c r="G7079" s="1" t="str">
        <f t="shared" si="266"/>
        <v>30/40</v>
      </c>
      <c r="H7079" s="1">
        <v>2000</v>
      </c>
      <c r="I7079" s="1">
        <v>92</v>
      </c>
      <c r="J7079" s="1">
        <v>80</v>
      </c>
      <c r="K7079" s="1" t="s">
        <v>2006</v>
      </c>
      <c r="L7079" s="1" t="s">
        <v>4669</v>
      </c>
      <c r="M7079" s="1">
        <v>2012</v>
      </c>
      <c r="N7079" s="1">
        <v>45.700323724206001</v>
      </c>
      <c r="O7079" s="1">
        <v>-70.497709331678294</v>
      </c>
      <c r="Q7079" s="1" t="s">
        <v>6712</v>
      </c>
      <c r="R7079" s="1" t="s">
        <v>22</v>
      </c>
    </row>
    <row r="7080" spans="1:18" x14ac:dyDescent="0.3">
      <c r="A7080" s="1" t="s">
        <v>5978</v>
      </c>
      <c r="B7080" s="1" t="s">
        <v>8398</v>
      </c>
      <c r="C7080" s="1" t="s">
        <v>6710</v>
      </c>
      <c r="D7080" s="1">
        <v>80</v>
      </c>
      <c r="E7080" s="1" t="s">
        <v>6742</v>
      </c>
      <c r="F7080" s="1">
        <v>31</v>
      </c>
      <c r="G7080" s="1" t="str">
        <f t="shared" si="266"/>
        <v>31/40</v>
      </c>
      <c r="H7080" s="1">
        <v>2000</v>
      </c>
      <c r="I7080" s="1">
        <v>92</v>
      </c>
      <c r="J7080" s="1">
        <v>80</v>
      </c>
      <c r="K7080" s="1" t="s">
        <v>2006</v>
      </c>
      <c r="L7080" s="1" t="s">
        <v>4669</v>
      </c>
      <c r="M7080" s="1">
        <v>2012</v>
      </c>
      <c r="N7080" s="1">
        <v>45.703182373472899</v>
      </c>
      <c r="O7080" s="1">
        <v>-70.496275386545605</v>
      </c>
      <c r="Q7080" s="1" t="s">
        <v>6712</v>
      </c>
      <c r="R7080" s="1" t="s">
        <v>22</v>
      </c>
    </row>
    <row r="7081" spans="1:18" x14ac:dyDescent="0.3">
      <c r="A7081" s="1" t="s">
        <v>5978</v>
      </c>
      <c r="B7081" s="1" t="s">
        <v>8398</v>
      </c>
      <c r="C7081" s="1" t="s">
        <v>6710</v>
      </c>
      <c r="D7081" s="1">
        <v>80</v>
      </c>
      <c r="E7081" s="1" t="s">
        <v>6743</v>
      </c>
      <c r="F7081" s="1">
        <v>32</v>
      </c>
      <c r="G7081" s="1" t="str">
        <f t="shared" si="266"/>
        <v>32/40</v>
      </c>
      <c r="H7081" s="1">
        <v>2000</v>
      </c>
      <c r="I7081" s="1">
        <v>92</v>
      </c>
      <c r="J7081" s="1">
        <v>80</v>
      </c>
      <c r="K7081" s="1" t="s">
        <v>2006</v>
      </c>
      <c r="L7081" s="1" t="s">
        <v>4669</v>
      </c>
      <c r="M7081" s="1">
        <v>2012</v>
      </c>
      <c r="N7081" s="1">
        <v>45.705653685983897</v>
      </c>
      <c r="O7081" s="1">
        <v>-70.495101206888506</v>
      </c>
      <c r="Q7081" s="1" t="s">
        <v>6712</v>
      </c>
      <c r="R7081" s="1" t="s">
        <v>22</v>
      </c>
    </row>
    <row r="7082" spans="1:18" x14ac:dyDescent="0.3">
      <c r="A7082" s="1" t="s">
        <v>5978</v>
      </c>
      <c r="B7082" s="1" t="s">
        <v>8398</v>
      </c>
      <c r="C7082" s="1" t="s">
        <v>6710</v>
      </c>
      <c r="D7082" s="1">
        <v>80</v>
      </c>
      <c r="E7082" s="1" t="s">
        <v>6744</v>
      </c>
      <c r="F7082" s="1">
        <v>33</v>
      </c>
      <c r="G7082" s="1" t="str">
        <f t="shared" si="266"/>
        <v>33/40</v>
      </c>
      <c r="H7082" s="1">
        <v>2000</v>
      </c>
      <c r="I7082" s="1">
        <v>92</v>
      </c>
      <c r="J7082" s="1">
        <v>80</v>
      </c>
      <c r="K7082" s="1" t="s">
        <v>2006</v>
      </c>
      <c r="L7082" s="1" t="s">
        <v>4669</v>
      </c>
      <c r="M7082" s="1">
        <v>2012</v>
      </c>
      <c r="N7082" s="1">
        <v>45.692989785419101</v>
      </c>
      <c r="O7082" s="1">
        <v>-70.496097604043698</v>
      </c>
      <c r="Q7082" s="1" t="s">
        <v>6712</v>
      </c>
      <c r="R7082" s="1" t="s">
        <v>22</v>
      </c>
    </row>
    <row r="7083" spans="1:18" x14ac:dyDescent="0.3">
      <c r="A7083" s="1" t="s">
        <v>5978</v>
      </c>
      <c r="B7083" s="1" t="s">
        <v>8398</v>
      </c>
      <c r="C7083" s="1" t="s">
        <v>6710</v>
      </c>
      <c r="D7083" s="1">
        <v>80</v>
      </c>
      <c r="E7083" s="1" t="s">
        <v>6745</v>
      </c>
      <c r="F7083" s="1">
        <v>34</v>
      </c>
      <c r="G7083" s="1" t="str">
        <f t="shared" si="266"/>
        <v>34/40</v>
      </c>
      <c r="H7083" s="1">
        <v>2000</v>
      </c>
      <c r="I7083" s="1">
        <v>92</v>
      </c>
      <c r="J7083" s="1">
        <v>80</v>
      </c>
      <c r="K7083" s="1" t="s">
        <v>2006</v>
      </c>
      <c r="L7083" s="1" t="s">
        <v>4669</v>
      </c>
      <c r="M7083" s="1">
        <v>2012</v>
      </c>
      <c r="N7083" s="1">
        <v>45.691020037217797</v>
      </c>
      <c r="O7083" s="1">
        <v>-70.499883669181401</v>
      </c>
      <c r="Q7083" s="1" t="s">
        <v>6712</v>
      </c>
      <c r="R7083" s="1" t="s">
        <v>22</v>
      </c>
    </row>
    <row r="7084" spans="1:18" x14ac:dyDescent="0.3">
      <c r="A7084" s="1" t="s">
        <v>5978</v>
      </c>
      <c r="B7084" s="1" t="s">
        <v>8398</v>
      </c>
      <c r="C7084" s="1" t="s">
        <v>6710</v>
      </c>
      <c r="D7084" s="1">
        <v>80</v>
      </c>
      <c r="E7084" s="1" t="s">
        <v>6746</v>
      </c>
      <c r="F7084" s="1">
        <v>35</v>
      </c>
      <c r="G7084" s="1" t="str">
        <f t="shared" si="266"/>
        <v>35/40</v>
      </c>
      <c r="H7084" s="1">
        <v>2000</v>
      </c>
      <c r="I7084" s="1">
        <v>92</v>
      </c>
      <c r="J7084" s="1">
        <v>80</v>
      </c>
      <c r="K7084" s="1" t="s">
        <v>2006</v>
      </c>
      <c r="L7084" s="1" t="s">
        <v>4669</v>
      </c>
      <c r="M7084" s="1">
        <v>2012</v>
      </c>
      <c r="N7084" s="1">
        <v>45.685876610189602</v>
      </c>
      <c r="O7084" s="1">
        <v>-70.498686997640206</v>
      </c>
      <c r="Q7084" s="1" t="s">
        <v>6712</v>
      </c>
      <c r="R7084" s="1" t="s">
        <v>22</v>
      </c>
    </row>
    <row r="7085" spans="1:18" x14ac:dyDescent="0.3">
      <c r="A7085" s="1" t="s">
        <v>5978</v>
      </c>
      <c r="B7085" s="1" t="s">
        <v>8398</v>
      </c>
      <c r="C7085" s="1" t="s">
        <v>6710</v>
      </c>
      <c r="D7085" s="1">
        <v>80</v>
      </c>
      <c r="E7085" s="1" t="s">
        <v>6747</v>
      </c>
      <c r="F7085" s="1">
        <v>36</v>
      </c>
      <c r="G7085" s="1" t="str">
        <f t="shared" si="266"/>
        <v>36/40</v>
      </c>
      <c r="H7085" s="1">
        <v>2000</v>
      </c>
      <c r="I7085" s="1">
        <v>92</v>
      </c>
      <c r="J7085" s="1">
        <v>80</v>
      </c>
      <c r="K7085" s="1" t="s">
        <v>2006</v>
      </c>
      <c r="L7085" s="1" t="s">
        <v>4669</v>
      </c>
      <c r="M7085" s="1">
        <v>2012</v>
      </c>
      <c r="N7085" s="1">
        <v>45.683686229727101</v>
      </c>
      <c r="O7085" s="1">
        <v>-70.5033505238369</v>
      </c>
      <c r="Q7085" s="1" t="s">
        <v>6712</v>
      </c>
      <c r="R7085" s="1" t="s">
        <v>22</v>
      </c>
    </row>
    <row r="7086" spans="1:18" x14ac:dyDescent="0.3">
      <c r="A7086" s="1" t="s">
        <v>5978</v>
      </c>
      <c r="B7086" s="1" t="s">
        <v>8398</v>
      </c>
      <c r="C7086" s="1" t="s">
        <v>6710</v>
      </c>
      <c r="D7086" s="1">
        <v>80</v>
      </c>
      <c r="E7086" s="1" t="s">
        <v>6748</v>
      </c>
      <c r="F7086" s="1">
        <v>37</v>
      </c>
      <c r="G7086" s="1" t="str">
        <f t="shared" si="266"/>
        <v>37/40</v>
      </c>
      <c r="H7086" s="1">
        <v>2000</v>
      </c>
      <c r="I7086" s="1">
        <v>92</v>
      </c>
      <c r="J7086" s="1">
        <v>80</v>
      </c>
      <c r="K7086" s="1" t="s">
        <v>2006</v>
      </c>
      <c r="L7086" s="1" t="s">
        <v>4669</v>
      </c>
      <c r="M7086" s="1">
        <v>2012</v>
      </c>
      <c r="N7086" s="1">
        <v>45.682167903556802</v>
      </c>
      <c r="O7086" s="1">
        <v>-70.509029496837599</v>
      </c>
      <c r="Q7086" s="1" t="s">
        <v>6712</v>
      </c>
      <c r="R7086" s="1" t="s">
        <v>22</v>
      </c>
    </row>
    <row r="7087" spans="1:18" x14ac:dyDescent="0.3">
      <c r="A7087" s="1" t="s">
        <v>5978</v>
      </c>
      <c r="B7087" s="1" t="s">
        <v>8398</v>
      </c>
      <c r="C7087" s="1" t="s">
        <v>6710</v>
      </c>
      <c r="D7087" s="1">
        <v>80</v>
      </c>
      <c r="E7087" s="1" t="s">
        <v>6749</v>
      </c>
      <c r="F7087" s="1">
        <v>38</v>
      </c>
      <c r="G7087" s="1" t="str">
        <f t="shared" si="266"/>
        <v>38/40</v>
      </c>
      <c r="H7087" s="1">
        <v>2000</v>
      </c>
      <c r="I7087" s="1">
        <v>92</v>
      </c>
      <c r="J7087" s="1">
        <v>80</v>
      </c>
      <c r="K7087" s="1" t="s">
        <v>2006</v>
      </c>
      <c r="L7087" s="1" t="s">
        <v>4669</v>
      </c>
      <c r="M7087" s="1">
        <v>2012</v>
      </c>
      <c r="N7087" s="1">
        <v>45.679688460732898</v>
      </c>
      <c r="O7087" s="1">
        <v>-70.511099377677695</v>
      </c>
      <c r="Q7087" s="1" t="s">
        <v>6712</v>
      </c>
      <c r="R7087" s="1" t="s">
        <v>22</v>
      </c>
    </row>
    <row r="7088" spans="1:18" x14ac:dyDescent="0.3">
      <c r="A7088" s="1" t="s">
        <v>5978</v>
      </c>
      <c r="B7088" s="1" t="s">
        <v>8398</v>
      </c>
      <c r="C7088" s="1" t="s">
        <v>6710</v>
      </c>
      <c r="D7088" s="1">
        <v>80</v>
      </c>
      <c r="E7088" s="1" t="s">
        <v>6750</v>
      </c>
      <c r="F7088" s="1">
        <v>39</v>
      </c>
      <c r="G7088" s="1" t="str">
        <f t="shared" si="266"/>
        <v>39/40</v>
      </c>
      <c r="H7088" s="1">
        <v>2000</v>
      </c>
      <c r="I7088" s="1">
        <v>92</v>
      </c>
      <c r="J7088" s="1">
        <v>80</v>
      </c>
      <c r="K7088" s="1" t="s">
        <v>2006</v>
      </c>
      <c r="L7088" s="1" t="s">
        <v>4669</v>
      </c>
      <c r="M7088" s="1">
        <v>2012</v>
      </c>
      <c r="N7088" s="1">
        <v>45.677427882371099</v>
      </c>
      <c r="O7088" s="1">
        <v>-70.513506438419299</v>
      </c>
      <c r="Q7088" s="1" t="s">
        <v>6712</v>
      </c>
      <c r="R7088" s="1" t="s">
        <v>22</v>
      </c>
    </row>
    <row r="7089" spans="1:18" x14ac:dyDescent="0.3">
      <c r="A7089" s="1" t="s">
        <v>5978</v>
      </c>
      <c r="B7089" s="1" t="s">
        <v>8398</v>
      </c>
      <c r="C7089" s="1" t="s">
        <v>6710</v>
      </c>
      <c r="D7089" s="1">
        <v>80</v>
      </c>
      <c r="E7089" s="1" t="s">
        <v>6751</v>
      </c>
      <c r="F7089" s="1">
        <v>40</v>
      </c>
      <c r="G7089" s="1" t="str">
        <f t="shared" si="266"/>
        <v>40/40</v>
      </c>
      <c r="H7089" s="1">
        <v>2000</v>
      </c>
      <c r="I7089" s="1">
        <v>92</v>
      </c>
      <c r="J7089" s="1">
        <v>80</v>
      </c>
      <c r="K7089" s="1" t="s">
        <v>2006</v>
      </c>
      <c r="L7089" s="1" t="s">
        <v>4669</v>
      </c>
      <c r="M7089" s="1">
        <v>2012</v>
      </c>
      <c r="N7089" s="1">
        <v>45.675267483380402</v>
      </c>
      <c r="O7089" s="1">
        <v>-70.5163369057979</v>
      </c>
      <c r="Q7089" s="1" t="s">
        <v>6712</v>
      </c>
      <c r="R7089" s="1" t="s">
        <v>22</v>
      </c>
    </row>
    <row r="7090" spans="1:18" x14ac:dyDescent="0.3">
      <c r="A7090" s="1" t="s">
        <v>5978</v>
      </c>
      <c r="B7090" s="1" t="s">
        <v>8398</v>
      </c>
      <c r="C7090" s="1" t="s">
        <v>7714</v>
      </c>
      <c r="D7090" s="1">
        <v>340</v>
      </c>
      <c r="E7090" s="1" t="s">
        <v>7715</v>
      </c>
      <c r="F7090" s="1">
        <v>1</v>
      </c>
      <c r="G7090" s="1" t="str">
        <f t="shared" ref="G7090:G7121" si="267">F7090&amp;"/"&amp;154</f>
        <v>1/154</v>
      </c>
      <c r="H7090" s="1">
        <v>2300</v>
      </c>
      <c r="I7090" s="1">
        <v>70</v>
      </c>
      <c r="J7090" s="1">
        <v>85</v>
      </c>
      <c r="K7090" s="1" t="s">
        <v>56</v>
      </c>
      <c r="L7090" s="1" t="s">
        <v>343</v>
      </c>
      <c r="M7090" s="1" t="s">
        <v>7716</v>
      </c>
      <c r="N7090" s="1">
        <v>47.332528888403303</v>
      </c>
      <c r="O7090" s="1">
        <v>-70.828075419178603</v>
      </c>
      <c r="P7090" s="1" t="s">
        <v>7717</v>
      </c>
      <c r="Q7090" s="1" t="s">
        <v>7718</v>
      </c>
      <c r="R7090" s="1" t="s">
        <v>22</v>
      </c>
    </row>
    <row r="7091" spans="1:18" x14ac:dyDescent="0.3">
      <c r="A7091" s="1" t="s">
        <v>5978</v>
      </c>
      <c r="B7091" s="1" t="s">
        <v>8398</v>
      </c>
      <c r="C7091" s="1" t="s">
        <v>7714</v>
      </c>
      <c r="D7091" s="1">
        <v>340</v>
      </c>
      <c r="E7091" s="1" t="s">
        <v>7719</v>
      </c>
      <c r="F7091" s="1">
        <v>2</v>
      </c>
      <c r="G7091" s="1" t="str">
        <f t="shared" si="267"/>
        <v>2/154</v>
      </c>
      <c r="H7091" s="1">
        <v>2300</v>
      </c>
      <c r="I7091" s="1">
        <v>70</v>
      </c>
      <c r="J7091" s="1">
        <v>85</v>
      </c>
      <c r="K7091" s="1" t="s">
        <v>56</v>
      </c>
      <c r="L7091" s="1" t="s">
        <v>343</v>
      </c>
      <c r="M7091" s="1" t="s">
        <v>7716</v>
      </c>
      <c r="N7091" s="1">
        <v>47.330649489629202</v>
      </c>
      <c r="O7091" s="1">
        <v>-70.828679305774301</v>
      </c>
      <c r="P7091" s="1" t="s">
        <v>7717</v>
      </c>
      <c r="Q7091" s="1" t="s">
        <v>7718</v>
      </c>
      <c r="R7091" s="1" t="s">
        <v>22</v>
      </c>
    </row>
    <row r="7092" spans="1:18" x14ac:dyDescent="0.3">
      <c r="A7092" s="1" t="s">
        <v>5978</v>
      </c>
      <c r="B7092" s="1" t="s">
        <v>8398</v>
      </c>
      <c r="C7092" s="1" t="s">
        <v>7714</v>
      </c>
      <c r="D7092" s="1">
        <v>340</v>
      </c>
      <c r="E7092" s="1" t="s">
        <v>7720</v>
      </c>
      <c r="F7092" s="1">
        <v>3</v>
      </c>
      <c r="G7092" s="1" t="str">
        <f t="shared" si="267"/>
        <v>3/154</v>
      </c>
      <c r="H7092" s="1">
        <v>2000</v>
      </c>
      <c r="I7092" s="1">
        <v>82</v>
      </c>
      <c r="J7092" s="1">
        <v>85</v>
      </c>
      <c r="K7092" s="1" t="s">
        <v>56</v>
      </c>
      <c r="L7092" s="1" t="s">
        <v>2540</v>
      </c>
      <c r="M7092" s="1" t="s">
        <v>7716</v>
      </c>
      <c r="N7092" s="1">
        <v>47.343396262375599</v>
      </c>
      <c r="O7092" s="1">
        <v>-70.868440789690695</v>
      </c>
      <c r="P7092" s="1" t="s">
        <v>7717</v>
      </c>
      <c r="Q7092" s="1" t="s">
        <v>7718</v>
      </c>
      <c r="R7092" s="1" t="s">
        <v>22</v>
      </c>
    </row>
    <row r="7093" spans="1:18" x14ac:dyDescent="0.3">
      <c r="A7093" s="1" t="s">
        <v>5978</v>
      </c>
      <c r="B7093" s="1" t="s">
        <v>8398</v>
      </c>
      <c r="C7093" s="1" t="s">
        <v>7714</v>
      </c>
      <c r="D7093" s="1">
        <v>340</v>
      </c>
      <c r="E7093" s="1" t="s">
        <v>7721</v>
      </c>
      <c r="F7093" s="1">
        <v>4</v>
      </c>
      <c r="G7093" s="1" t="str">
        <f t="shared" si="267"/>
        <v>4/154</v>
      </c>
      <c r="H7093" s="1">
        <v>2300</v>
      </c>
      <c r="I7093" s="1">
        <v>70</v>
      </c>
      <c r="J7093" s="1">
        <v>85</v>
      </c>
      <c r="K7093" s="1" t="s">
        <v>56</v>
      </c>
      <c r="L7093" s="1" t="s">
        <v>343</v>
      </c>
      <c r="M7093" s="1" t="s">
        <v>7716</v>
      </c>
      <c r="N7093" s="1">
        <v>47.3390072682651</v>
      </c>
      <c r="O7093" s="1">
        <v>-70.851747942125598</v>
      </c>
      <c r="P7093" s="1" t="s">
        <v>7717</v>
      </c>
      <c r="Q7093" s="1" t="s">
        <v>7718</v>
      </c>
      <c r="R7093" s="1" t="s">
        <v>22</v>
      </c>
    </row>
    <row r="7094" spans="1:18" x14ac:dyDescent="0.3">
      <c r="A7094" s="1" t="s">
        <v>5978</v>
      </c>
      <c r="B7094" s="1" t="s">
        <v>8398</v>
      </c>
      <c r="C7094" s="1" t="s">
        <v>7714</v>
      </c>
      <c r="D7094" s="1">
        <v>340</v>
      </c>
      <c r="E7094" s="1" t="s">
        <v>7722</v>
      </c>
      <c r="F7094" s="1">
        <v>5</v>
      </c>
      <c r="G7094" s="1" t="str">
        <f t="shared" si="267"/>
        <v>5/154</v>
      </c>
      <c r="H7094" s="1">
        <v>2000</v>
      </c>
      <c r="I7094" s="1">
        <v>82</v>
      </c>
      <c r="J7094" s="1">
        <v>85</v>
      </c>
      <c r="K7094" s="1" t="s">
        <v>56</v>
      </c>
      <c r="L7094" s="1" t="s">
        <v>2540</v>
      </c>
      <c r="M7094" s="1" t="s">
        <v>7716</v>
      </c>
      <c r="N7094" s="1">
        <v>47.348214594485498</v>
      </c>
      <c r="O7094" s="1">
        <v>-70.872563477923194</v>
      </c>
      <c r="P7094" s="1" t="s">
        <v>7717</v>
      </c>
      <c r="Q7094" s="1" t="s">
        <v>7718</v>
      </c>
      <c r="R7094" s="1" t="s">
        <v>22</v>
      </c>
    </row>
    <row r="7095" spans="1:18" x14ac:dyDescent="0.3">
      <c r="A7095" s="1" t="s">
        <v>5978</v>
      </c>
      <c r="B7095" s="1" t="s">
        <v>8398</v>
      </c>
      <c r="C7095" s="1" t="s">
        <v>7714</v>
      </c>
      <c r="D7095" s="1">
        <v>340</v>
      </c>
      <c r="E7095" s="1" t="s">
        <v>7723</v>
      </c>
      <c r="F7095" s="1">
        <v>6</v>
      </c>
      <c r="G7095" s="1" t="str">
        <f t="shared" si="267"/>
        <v>6/154</v>
      </c>
      <c r="H7095" s="1">
        <v>2300</v>
      </c>
      <c r="I7095" s="1">
        <v>70</v>
      </c>
      <c r="J7095" s="1">
        <v>85</v>
      </c>
      <c r="K7095" s="1" t="s">
        <v>56</v>
      </c>
      <c r="L7095" s="1" t="s">
        <v>343</v>
      </c>
      <c r="M7095" s="1" t="s">
        <v>7716</v>
      </c>
      <c r="N7095" s="1">
        <v>47.345837607132196</v>
      </c>
      <c r="O7095" s="1">
        <v>-70.870675066538098</v>
      </c>
      <c r="P7095" s="1" t="s">
        <v>7717</v>
      </c>
      <c r="Q7095" s="1" t="s">
        <v>7718</v>
      </c>
      <c r="R7095" s="1" t="s">
        <v>22</v>
      </c>
    </row>
    <row r="7096" spans="1:18" x14ac:dyDescent="0.3">
      <c r="A7096" s="1" t="s">
        <v>5978</v>
      </c>
      <c r="B7096" s="1" t="s">
        <v>8398</v>
      </c>
      <c r="C7096" s="1" t="s">
        <v>7714</v>
      </c>
      <c r="D7096" s="1">
        <v>340</v>
      </c>
      <c r="E7096" s="1" t="s">
        <v>7724</v>
      </c>
      <c r="F7096" s="1">
        <v>7</v>
      </c>
      <c r="G7096" s="1" t="str">
        <f t="shared" si="267"/>
        <v>7/154</v>
      </c>
      <c r="H7096" s="1">
        <v>2000</v>
      </c>
      <c r="I7096" s="1">
        <v>82</v>
      </c>
      <c r="J7096" s="1">
        <v>98</v>
      </c>
      <c r="K7096" s="1" t="s">
        <v>56</v>
      </c>
      <c r="L7096" s="1" t="s">
        <v>2540</v>
      </c>
      <c r="M7096" s="1" t="s">
        <v>7716</v>
      </c>
      <c r="N7096" s="1">
        <v>47.364542320400503</v>
      </c>
      <c r="O7096" s="1">
        <v>-70.871608857072403</v>
      </c>
      <c r="P7096" s="1" t="s">
        <v>7717</v>
      </c>
      <c r="Q7096" s="1" t="s">
        <v>7718</v>
      </c>
      <c r="R7096" s="1" t="s">
        <v>22</v>
      </c>
    </row>
    <row r="7097" spans="1:18" x14ac:dyDescent="0.3">
      <c r="A7097" s="1" t="s">
        <v>5978</v>
      </c>
      <c r="B7097" s="1" t="s">
        <v>8398</v>
      </c>
      <c r="C7097" s="1" t="s">
        <v>7714</v>
      </c>
      <c r="D7097" s="1">
        <v>340</v>
      </c>
      <c r="E7097" s="1" t="s">
        <v>7725</v>
      </c>
      <c r="F7097" s="1">
        <v>8</v>
      </c>
      <c r="G7097" s="1" t="str">
        <f t="shared" si="267"/>
        <v>8/154</v>
      </c>
      <c r="H7097" s="1">
        <v>2000</v>
      </c>
      <c r="I7097" s="1">
        <v>82</v>
      </c>
      <c r="J7097" s="1">
        <v>85</v>
      </c>
      <c r="K7097" s="1" t="s">
        <v>56</v>
      </c>
      <c r="L7097" s="1" t="s">
        <v>2540</v>
      </c>
      <c r="M7097" s="1" t="s">
        <v>7716</v>
      </c>
      <c r="N7097" s="1">
        <v>47.3032827309897</v>
      </c>
      <c r="O7097" s="1">
        <v>-70.925378705322402</v>
      </c>
      <c r="P7097" s="1" t="s">
        <v>7717</v>
      </c>
      <c r="Q7097" s="1" t="s">
        <v>7718</v>
      </c>
      <c r="R7097" s="1" t="s">
        <v>22</v>
      </c>
    </row>
    <row r="7098" spans="1:18" x14ac:dyDescent="0.3">
      <c r="A7098" s="1" t="s">
        <v>5978</v>
      </c>
      <c r="B7098" s="1" t="s">
        <v>8398</v>
      </c>
      <c r="C7098" s="1" t="s">
        <v>7714</v>
      </c>
      <c r="D7098" s="1">
        <v>340</v>
      </c>
      <c r="E7098" s="1" t="s">
        <v>7726</v>
      </c>
      <c r="F7098" s="1">
        <v>9</v>
      </c>
      <c r="G7098" s="1" t="str">
        <f t="shared" si="267"/>
        <v>9/154</v>
      </c>
      <c r="H7098" s="1">
        <v>2000</v>
      </c>
      <c r="I7098" s="1">
        <v>82</v>
      </c>
      <c r="J7098" s="1">
        <v>85</v>
      </c>
      <c r="K7098" s="1" t="s">
        <v>56</v>
      </c>
      <c r="L7098" s="1" t="s">
        <v>2540</v>
      </c>
      <c r="M7098" s="1" t="s">
        <v>7716</v>
      </c>
      <c r="N7098" s="1">
        <v>47.305788968499797</v>
      </c>
      <c r="O7098" s="1">
        <v>-70.923041003514996</v>
      </c>
      <c r="P7098" s="1" t="s">
        <v>7717</v>
      </c>
      <c r="Q7098" s="1" t="s">
        <v>7718</v>
      </c>
      <c r="R7098" s="1" t="s">
        <v>22</v>
      </c>
    </row>
    <row r="7099" spans="1:18" x14ac:dyDescent="0.3">
      <c r="A7099" s="1" t="s">
        <v>5978</v>
      </c>
      <c r="B7099" s="1" t="s">
        <v>8398</v>
      </c>
      <c r="C7099" s="1" t="s">
        <v>7714</v>
      </c>
      <c r="D7099" s="1">
        <v>340</v>
      </c>
      <c r="E7099" s="1" t="s">
        <v>7727</v>
      </c>
      <c r="F7099" s="1">
        <v>10</v>
      </c>
      <c r="G7099" s="1" t="str">
        <f t="shared" si="267"/>
        <v>10/154</v>
      </c>
      <c r="H7099" s="1">
        <v>2000</v>
      </c>
      <c r="I7099" s="1">
        <v>82</v>
      </c>
      <c r="J7099" s="1">
        <v>85</v>
      </c>
      <c r="K7099" s="1" t="s">
        <v>56</v>
      </c>
      <c r="L7099" s="1" t="s">
        <v>2540</v>
      </c>
      <c r="M7099" s="1" t="s">
        <v>7716</v>
      </c>
      <c r="N7099" s="1">
        <v>47.3032865683982</v>
      </c>
      <c r="O7099" s="1">
        <v>-70.931891777052499</v>
      </c>
      <c r="P7099" s="1" t="s">
        <v>7717</v>
      </c>
      <c r="Q7099" s="1" t="s">
        <v>7718</v>
      </c>
      <c r="R7099" s="1" t="s">
        <v>22</v>
      </c>
    </row>
    <row r="7100" spans="1:18" x14ac:dyDescent="0.3">
      <c r="A7100" s="1" t="s">
        <v>5978</v>
      </c>
      <c r="B7100" s="1" t="s">
        <v>8398</v>
      </c>
      <c r="C7100" s="1" t="s">
        <v>7714</v>
      </c>
      <c r="D7100" s="1">
        <v>340</v>
      </c>
      <c r="E7100" s="1" t="s">
        <v>7728</v>
      </c>
      <c r="F7100" s="1">
        <v>11</v>
      </c>
      <c r="G7100" s="1" t="str">
        <f t="shared" si="267"/>
        <v>11/154</v>
      </c>
      <c r="H7100" s="1">
        <v>2000</v>
      </c>
      <c r="I7100" s="1">
        <v>82</v>
      </c>
      <c r="J7100" s="1">
        <v>85</v>
      </c>
      <c r="K7100" s="1" t="s">
        <v>56</v>
      </c>
      <c r="L7100" s="1" t="s">
        <v>2540</v>
      </c>
      <c r="M7100" s="1" t="s">
        <v>7716</v>
      </c>
      <c r="N7100" s="1">
        <v>47.303101081924602</v>
      </c>
      <c r="O7100" s="1">
        <v>-70.939120175153704</v>
      </c>
      <c r="P7100" s="1" t="s">
        <v>7717</v>
      </c>
      <c r="Q7100" s="1" t="s">
        <v>7718</v>
      </c>
      <c r="R7100" s="1" t="s">
        <v>22</v>
      </c>
    </row>
    <row r="7101" spans="1:18" x14ac:dyDescent="0.3">
      <c r="A7101" s="1" t="s">
        <v>5978</v>
      </c>
      <c r="B7101" s="1" t="s">
        <v>8398</v>
      </c>
      <c r="C7101" s="1" t="s">
        <v>7714</v>
      </c>
      <c r="D7101" s="1">
        <v>340</v>
      </c>
      <c r="E7101" s="1" t="s">
        <v>7729</v>
      </c>
      <c r="F7101" s="1">
        <v>12</v>
      </c>
      <c r="G7101" s="1" t="str">
        <f t="shared" si="267"/>
        <v>12/154</v>
      </c>
      <c r="H7101" s="1">
        <v>2000</v>
      </c>
      <c r="I7101" s="1">
        <v>82</v>
      </c>
      <c r="J7101" s="1">
        <v>85</v>
      </c>
      <c r="K7101" s="1" t="s">
        <v>56</v>
      </c>
      <c r="L7101" s="1" t="s">
        <v>2540</v>
      </c>
      <c r="M7101" s="1" t="s">
        <v>7716</v>
      </c>
      <c r="N7101" s="1">
        <v>47.306318726153201</v>
      </c>
      <c r="O7101" s="1">
        <v>-70.943007091044507</v>
      </c>
      <c r="P7101" s="1" t="s">
        <v>7717</v>
      </c>
      <c r="Q7101" s="1" t="s">
        <v>7718</v>
      </c>
      <c r="R7101" s="1" t="s">
        <v>22</v>
      </c>
    </row>
    <row r="7102" spans="1:18" x14ac:dyDescent="0.3">
      <c r="A7102" s="1" t="s">
        <v>5978</v>
      </c>
      <c r="B7102" s="1" t="s">
        <v>8398</v>
      </c>
      <c r="C7102" s="1" t="s">
        <v>7714</v>
      </c>
      <c r="D7102" s="1">
        <v>340</v>
      </c>
      <c r="E7102" s="1" t="s">
        <v>7730</v>
      </c>
      <c r="F7102" s="1">
        <v>13</v>
      </c>
      <c r="G7102" s="1" t="str">
        <f t="shared" si="267"/>
        <v>13/154</v>
      </c>
      <c r="H7102" s="1">
        <v>2000</v>
      </c>
      <c r="I7102" s="1">
        <v>82</v>
      </c>
      <c r="J7102" s="1">
        <v>85</v>
      </c>
      <c r="K7102" s="1" t="s">
        <v>56</v>
      </c>
      <c r="L7102" s="1" t="s">
        <v>2540</v>
      </c>
      <c r="M7102" s="1" t="s">
        <v>7716</v>
      </c>
      <c r="N7102" s="1">
        <v>47.306981540136903</v>
      </c>
      <c r="O7102" s="1">
        <v>-70.949791321573301</v>
      </c>
      <c r="P7102" s="1" t="s">
        <v>7717</v>
      </c>
      <c r="Q7102" s="1" t="s">
        <v>7718</v>
      </c>
      <c r="R7102" s="1" t="s">
        <v>22</v>
      </c>
    </row>
    <row r="7103" spans="1:18" x14ac:dyDescent="0.3">
      <c r="A7103" s="1" t="s">
        <v>5978</v>
      </c>
      <c r="B7103" s="1" t="s">
        <v>8398</v>
      </c>
      <c r="C7103" s="1" t="s">
        <v>7714</v>
      </c>
      <c r="D7103" s="1">
        <v>340</v>
      </c>
      <c r="E7103" s="1" t="s">
        <v>7731</v>
      </c>
      <c r="F7103" s="1">
        <v>14</v>
      </c>
      <c r="G7103" s="1" t="str">
        <f t="shared" si="267"/>
        <v>14/154</v>
      </c>
      <c r="H7103" s="1">
        <v>2300</v>
      </c>
      <c r="I7103" s="1">
        <v>70</v>
      </c>
      <c r="J7103" s="1">
        <v>85</v>
      </c>
      <c r="K7103" s="1" t="s">
        <v>56</v>
      </c>
      <c r="L7103" s="1" t="s">
        <v>343</v>
      </c>
      <c r="M7103" s="1" t="s">
        <v>7716</v>
      </c>
      <c r="N7103" s="1">
        <v>47.317144750255899</v>
      </c>
      <c r="O7103" s="1">
        <v>-70.947986899354305</v>
      </c>
      <c r="P7103" s="1" t="s">
        <v>7717</v>
      </c>
      <c r="Q7103" s="1" t="s">
        <v>7718</v>
      </c>
      <c r="R7103" s="1" t="s">
        <v>22</v>
      </c>
    </row>
    <row r="7104" spans="1:18" x14ac:dyDescent="0.3">
      <c r="A7104" s="1" t="s">
        <v>5978</v>
      </c>
      <c r="B7104" s="1" t="s">
        <v>8398</v>
      </c>
      <c r="C7104" s="1" t="s">
        <v>7714</v>
      </c>
      <c r="D7104" s="1">
        <v>340</v>
      </c>
      <c r="E7104" s="1" t="s">
        <v>7732</v>
      </c>
      <c r="F7104" s="1">
        <v>15</v>
      </c>
      <c r="G7104" s="1" t="str">
        <f t="shared" si="267"/>
        <v>15/154</v>
      </c>
      <c r="H7104" s="1">
        <v>2300</v>
      </c>
      <c r="I7104" s="1">
        <v>70</v>
      </c>
      <c r="J7104" s="1">
        <v>85</v>
      </c>
      <c r="K7104" s="1" t="s">
        <v>56</v>
      </c>
      <c r="L7104" s="1" t="s">
        <v>343</v>
      </c>
      <c r="M7104" s="1" t="s">
        <v>7716</v>
      </c>
      <c r="N7104" s="1">
        <v>47.318944796685003</v>
      </c>
      <c r="O7104" s="1">
        <v>-70.941412940188997</v>
      </c>
      <c r="P7104" s="1" t="s">
        <v>7717</v>
      </c>
      <c r="Q7104" s="1" t="s">
        <v>7718</v>
      </c>
      <c r="R7104" s="1" t="s">
        <v>22</v>
      </c>
    </row>
    <row r="7105" spans="1:18" x14ac:dyDescent="0.3">
      <c r="A7105" s="1" t="s">
        <v>5978</v>
      </c>
      <c r="B7105" s="1" t="s">
        <v>8398</v>
      </c>
      <c r="C7105" s="1" t="s">
        <v>7714</v>
      </c>
      <c r="D7105" s="1">
        <v>340</v>
      </c>
      <c r="E7105" s="1" t="s">
        <v>7733</v>
      </c>
      <c r="F7105" s="1">
        <v>16</v>
      </c>
      <c r="G7105" s="1" t="str">
        <f t="shared" si="267"/>
        <v>16/154</v>
      </c>
      <c r="H7105" s="1">
        <v>2300</v>
      </c>
      <c r="I7105" s="1">
        <v>70</v>
      </c>
      <c r="J7105" s="1">
        <v>85</v>
      </c>
      <c r="K7105" s="1" t="s">
        <v>56</v>
      </c>
      <c r="L7105" s="1" t="s">
        <v>343</v>
      </c>
      <c r="M7105" s="1" t="s">
        <v>7716</v>
      </c>
      <c r="N7105" s="1">
        <v>47.322337320919203</v>
      </c>
      <c r="O7105" s="1">
        <v>-70.940211423312704</v>
      </c>
      <c r="P7105" s="1" t="s">
        <v>7717</v>
      </c>
      <c r="Q7105" s="1" t="s">
        <v>7718</v>
      </c>
      <c r="R7105" s="1" t="s">
        <v>22</v>
      </c>
    </row>
    <row r="7106" spans="1:18" x14ac:dyDescent="0.3">
      <c r="A7106" s="1" t="s">
        <v>5978</v>
      </c>
      <c r="B7106" s="1" t="s">
        <v>8398</v>
      </c>
      <c r="C7106" s="1" t="s">
        <v>7714</v>
      </c>
      <c r="D7106" s="1">
        <v>340</v>
      </c>
      <c r="E7106" s="1" t="s">
        <v>7734</v>
      </c>
      <c r="F7106" s="1">
        <v>17</v>
      </c>
      <c r="G7106" s="1" t="str">
        <f t="shared" si="267"/>
        <v>17/154</v>
      </c>
      <c r="H7106" s="1">
        <v>2300</v>
      </c>
      <c r="I7106" s="1">
        <v>70</v>
      </c>
      <c r="J7106" s="1">
        <v>85</v>
      </c>
      <c r="K7106" s="1" t="s">
        <v>56</v>
      </c>
      <c r="L7106" s="1" t="s">
        <v>343</v>
      </c>
      <c r="M7106" s="1" t="s">
        <v>7716</v>
      </c>
      <c r="N7106" s="1">
        <v>47.315844954431697</v>
      </c>
      <c r="O7106" s="1">
        <v>-70.939641686029503</v>
      </c>
      <c r="P7106" s="1" t="s">
        <v>7717</v>
      </c>
      <c r="Q7106" s="1" t="s">
        <v>7718</v>
      </c>
      <c r="R7106" s="1" t="s">
        <v>22</v>
      </c>
    </row>
    <row r="7107" spans="1:18" x14ac:dyDescent="0.3">
      <c r="A7107" s="1" t="s">
        <v>5978</v>
      </c>
      <c r="B7107" s="1" t="s">
        <v>8398</v>
      </c>
      <c r="C7107" s="1" t="s">
        <v>7714</v>
      </c>
      <c r="D7107" s="1">
        <v>340</v>
      </c>
      <c r="E7107" s="1" t="s">
        <v>7735</v>
      </c>
      <c r="F7107" s="1">
        <v>18</v>
      </c>
      <c r="G7107" s="1" t="str">
        <f t="shared" si="267"/>
        <v>18/154</v>
      </c>
      <c r="H7107" s="1">
        <v>2300</v>
      </c>
      <c r="I7107" s="1">
        <v>70</v>
      </c>
      <c r="J7107" s="1">
        <v>98</v>
      </c>
      <c r="K7107" s="1" t="s">
        <v>56</v>
      </c>
      <c r="L7107" s="1" t="s">
        <v>343</v>
      </c>
      <c r="M7107" s="1" t="s">
        <v>7716</v>
      </c>
      <c r="N7107" s="1">
        <v>47.323312295190497</v>
      </c>
      <c r="O7107" s="1">
        <v>-70.912629058889806</v>
      </c>
      <c r="P7107" s="1" t="s">
        <v>7717</v>
      </c>
      <c r="Q7107" s="1" t="s">
        <v>7718</v>
      </c>
      <c r="R7107" s="1" t="s">
        <v>22</v>
      </c>
    </row>
    <row r="7108" spans="1:18" x14ac:dyDescent="0.3">
      <c r="A7108" s="1" t="s">
        <v>5978</v>
      </c>
      <c r="B7108" s="1" t="s">
        <v>8398</v>
      </c>
      <c r="C7108" s="1" t="s">
        <v>7714</v>
      </c>
      <c r="D7108" s="1">
        <v>340</v>
      </c>
      <c r="E7108" s="1" t="s">
        <v>7736</v>
      </c>
      <c r="F7108" s="1">
        <v>19</v>
      </c>
      <c r="G7108" s="1" t="str">
        <f t="shared" si="267"/>
        <v>19/154</v>
      </c>
      <c r="H7108" s="1">
        <v>2300</v>
      </c>
      <c r="I7108" s="1">
        <v>70</v>
      </c>
      <c r="J7108" s="1">
        <v>85</v>
      </c>
      <c r="K7108" s="1" t="s">
        <v>56</v>
      </c>
      <c r="L7108" s="1" t="s">
        <v>343</v>
      </c>
      <c r="M7108" s="1" t="s">
        <v>7716</v>
      </c>
      <c r="N7108" s="1">
        <v>47.325926543765199</v>
      </c>
      <c r="O7108" s="1">
        <v>-70.915448040720506</v>
      </c>
      <c r="P7108" s="1" t="s">
        <v>7717</v>
      </c>
      <c r="Q7108" s="1" t="s">
        <v>7718</v>
      </c>
      <c r="R7108" s="1" t="s">
        <v>22</v>
      </c>
    </row>
    <row r="7109" spans="1:18" x14ac:dyDescent="0.3">
      <c r="A7109" s="1" t="s">
        <v>5978</v>
      </c>
      <c r="B7109" s="1" t="s">
        <v>8398</v>
      </c>
      <c r="C7109" s="1" t="s">
        <v>7714</v>
      </c>
      <c r="D7109" s="1">
        <v>340</v>
      </c>
      <c r="E7109" s="1" t="s">
        <v>7737</v>
      </c>
      <c r="F7109" s="1">
        <v>20</v>
      </c>
      <c r="G7109" s="1" t="str">
        <f t="shared" si="267"/>
        <v>20/154</v>
      </c>
      <c r="H7109" s="1">
        <v>2000</v>
      </c>
      <c r="I7109" s="1">
        <v>82</v>
      </c>
      <c r="J7109" s="1">
        <v>85</v>
      </c>
      <c r="K7109" s="1" t="s">
        <v>56</v>
      </c>
      <c r="L7109" s="1" t="s">
        <v>2540</v>
      </c>
      <c r="M7109" s="1" t="s">
        <v>7716</v>
      </c>
      <c r="N7109" s="1">
        <v>47.328400993342598</v>
      </c>
      <c r="O7109" s="1">
        <v>-70.918203390040404</v>
      </c>
      <c r="P7109" s="1" t="s">
        <v>7717</v>
      </c>
      <c r="Q7109" s="1" t="s">
        <v>7718</v>
      </c>
      <c r="R7109" s="1" t="s">
        <v>22</v>
      </c>
    </row>
    <row r="7110" spans="1:18" x14ac:dyDescent="0.3">
      <c r="A7110" s="1" t="s">
        <v>5978</v>
      </c>
      <c r="B7110" s="1" t="s">
        <v>8398</v>
      </c>
      <c r="C7110" s="1" t="s">
        <v>7714</v>
      </c>
      <c r="D7110" s="1">
        <v>340</v>
      </c>
      <c r="E7110" s="1" t="s">
        <v>7738</v>
      </c>
      <c r="F7110" s="1">
        <v>21</v>
      </c>
      <c r="G7110" s="1" t="str">
        <f t="shared" si="267"/>
        <v>21/154</v>
      </c>
      <c r="H7110" s="1">
        <v>2300</v>
      </c>
      <c r="I7110" s="1">
        <v>70</v>
      </c>
      <c r="J7110" s="1">
        <v>85</v>
      </c>
      <c r="K7110" s="1" t="s">
        <v>56</v>
      </c>
      <c r="L7110" s="1" t="s">
        <v>343</v>
      </c>
      <c r="M7110" s="1" t="s">
        <v>7716</v>
      </c>
      <c r="N7110" s="1">
        <v>47.323371277156802</v>
      </c>
      <c r="O7110" s="1">
        <v>-70.959603093156801</v>
      </c>
      <c r="P7110" s="1" t="s">
        <v>7717</v>
      </c>
      <c r="Q7110" s="1" t="s">
        <v>7718</v>
      </c>
      <c r="R7110" s="1" t="s">
        <v>22</v>
      </c>
    </row>
    <row r="7111" spans="1:18" x14ac:dyDescent="0.3">
      <c r="A7111" s="1" t="s">
        <v>5978</v>
      </c>
      <c r="B7111" s="1" t="s">
        <v>8398</v>
      </c>
      <c r="C7111" s="1" t="s">
        <v>7714</v>
      </c>
      <c r="D7111" s="1">
        <v>340</v>
      </c>
      <c r="E7111" s="1" t="s">
        <v>7739</v>
      </c>
      <c r="F7111" s="1">
        <v>22</v>
      </c>
      <c r="G7111" s="1" t="str">
        <f t="shared" si="267"/>
        <v>22/154</v>
      </c>
      <c r="H7111" s="1">
        <v>2300</v>
      </c>
      <c r="I7111" s="1">
        <v>70</v>
      </c>
      <c r="J7111" s="1">
        <v>85</v>
      </c>
      <c r="K7111" s="1" t="s">
        <v>56</v>
      </c>
      <c r="L7111" s="1" t="s">
        <v>343</v>
      </c>
      <c r="M7111" s="1" t="s">
        <v>7716</v>
      </c>
      <c r="N7111" s="1">
        <v>47.326629490489204</v>
      </c>
      <c r="O7111" s="1">
        <v>-70.959840634196595</v>
      </c>
      <c r="P7111" s="1" t="s">
        <v>7717</v>
      </c>
      <c r="Q7111" s="1" t="s">
        <v>7718</v>
      </c>
      <c r="R7111" s="1" t="s">
        <v>22</v>
      </c>
    </row>
    <row r="7112" spans="1:18" x14ac:dyDescent="0.3">
      <c r="A7112" s="1" t="s">
        <v>5978</v>
      </c>
      <c r="B7112" s="1" t="s">
        <v>8398</v>
      </c>
      <c r="C7112" s="1" t="s">
        <v>7714</v>
      </c>
      <c r="D7112" s="1">
        <v>340</v>
      </c>
      <c r="E7112" s="1" t="s">
        <v>7740</v>
      </c>
      <c r="F7112" s="1">
        <v>23</v>
      </c>
      <c r="G7112" s="1" t="str">
        <f t="shared" si="267"/>
        <v>23/154</v>
      </c>
      <c r="H7112" s="1">
        <v>2300</v>
      </c>
      <c r="I7112" s="1">
        <v>70</v>
      </c>
      <c r="J7112" s="1">
        <v>85</v>
      </c>
      <c r="K7112" s="1" t="s">
        <v>56</v>
      </c>
      <c r="L7112" s="1" t="s">
        <v>343</v>
      </c>
      <c r="M7112" s="1" t="s">
        <v>7716</v>
      </c>
      <c r="N7112" s="1">
        <v>47.329146126578102</v>
      </c>
      <c r="O7112" s="1">
        <v>-70.954540882849997</v>
      </c>
      <c r="P7112" s="1" t="s">
        <v>7717</v>
      </c>
      <c r="Q7112" s="1" t="s">
        <v>7718</v>
      </c>
      <c r="R7112" s="1" t="s">
        <v>22</v>
      </c>
    </row>
    <row r="7113" spans="1:18" x14ac:dyDescent="0.3">
      <c r="A7113" s="1" t="s">
        <v>5978</v>
      </c>
      <c r="B7113" s="1" t="s">
        <v>8398</v>
      </c>
      <c r="C7113" s="1" t="s">
        <v>7714</v>
      </c>
      <c r="D7113" s="1">
        <v>340</v>
      </c>
      <c r="E7113" s="1" t="s">
        <v>7741</v>
      </c>
      <c r="F7113" s="1">
        <v>24</v>
      </c>
      <c r="G7113" s="1" t="str">
        <f t="shared" si="267"/>
        <v>24/154</v>
      </c>
      <c r="H7113" s="1">
        <v>2000</v>
      </c>
      <c r="I7113" s="1">
        <v>82</v>
      </c>
      <c r="J7113" s="1">
        <v>85</v>
      </c>
      <c r="K7113" s="1" t="s">
        <v>56</v>
      </c>
      <c r="L7113" s="1" t="s">
        <v>2540</v>
      </c>
      <c r="M7113" s="1" t="s">
        <v>7716</v>
      </c>
      <c r="N7113" s="1">
        <v>47.3321231031941</v>
      </c>
      <c r="O7113" s="1">
        <v>-70.953980520971299</v>
      </c>
      <c r="P7113" s="1" t="s">
        <v>7717</v>
      </c>
      <c r="Q7113" s="1" t="s">
        <v>7718</v>
      </c>
      <c r="R7113" s="1" t="s">
        <v>22</v>
      </c>
    </row>
    <row r="7114" spans="1:18" x14ac:dyDescent="0.3">
      <c r="A7114" s="1" t="s">
        <v>5978</v>
      </c>
      <c r="B7114" s="1" t="s">
        <v>8398</v>
      </c>
      <c r="C7114" s="1" t="s">
        <v>7714</v>
      </c>
      <c r="D7114" s="1">
        <v>340</v>
      </c>
      <c r="E7114" s="1" t="s">
        <v>7742</v>
      </c>
      <c r="F7114" s="1">
        <v>25</v>
      </c>
      <c r="G7114" s="1" t="str">
        <f t="shared" si="267"/>
        <v>25/154</v>
      </c>
      <c r="H7114" s="1">
        <v>2300</v>
      </c>
      <c r="I7114" s="1">
        <v>70</v>
      </c>
      <c r="J7114" s="1">
        <v>85</v>
      </c>
      <c r="K7114" s="1" t="s">
        <v>56</v>
      </c>
      <c r="L7114" s="1" t="s">
        <v>343</v>
      </c>
      <c r="M7114" s="1" t="s">
        <v>7716</v>
      </c>
      <c r="N7114" s="1">
        <v>47.335233492019498</v>
      </c>
      <c r="O7114" s="1">
        <v>-70.953144720902202</v>
      </c>
      <c r="P7114" s="1" t="s">
        <v>7717</v>
      </c>
      <c r="Q7114" s="1" t="s">
        <v>7718</v>
      </c>
      <c r="R7114" s="1" t="s">
        <v>22</v>
      </c>
    </row>
    <row r="7115" spans="1:18" x14ac:dyDescent="0.3">
      <c r="A7115" s="1" t="s">
        <v>5978</v>
      </c>
      <c r="B7115" s="1" t="s">
        <v>8398</v>
      </c>
      <c r="C7115" s="1" t="s">
        <v>7714</v>
      </c>
      <c r="D7115" s="1">
        <v>340</v>
      </c>
      <c r="E7115" s="1" t="s">
        <v>7743</v>
      </c>
      <c r="F7115" s="1">
        <v>26</v>
      </c>
      <c r="G7115" s="1" t="str">
        <f t="shared" si="267"/>
        <v>26/154</v>
      </c>
      <c r="H7115" s="1">
        <v>2300</v>
      </c>
      <c r="I7115" s="1">
        <v>82</v>
      </c>
      <c r="J7115" s="1">
        <v>85</v>
      </c>
      <c r="K7115" s="1" t="s">
        <v>56</v>
      </c>
      <c r="L7115" s="1" t="s">
        <v>2516</v>
      </c>
      <c r="M7115" s="1" t="s">
        <v>7716</v>
      </c>
      <c r="N7115" s="1">
        <v>47.272779561006601</v>
      </c>
      <c r="O7115" s="1">
        <v>-70.995636017306694</v>
      </c>
      <c r="Q7115" s="1" t="s">
        <v>7744</v>
      </c>
      <c r="R7115" s="1" t="s">
        <v>22</v>
      </c>
    </row>
    <row r="7116" spans="1:18" x14ac:dyDescent="0.3">
      <c r="A7116" s="1" t="s">
        <v>5978</v>
      </c>
      <c r="B7116" s="1" t="s">
        <v>8398</v>
      </c>
      <c r="C7116" s="1" t="s">
        <v>7714</v>
      </c>
      <c r="D7116" s="1">
        <v>340</v>
      </c>
      <c r="E7116" s="1" t="s">
        <v>7745</v>
      </c>
      <c r="F7116" s="1">
        <v>27</v>
      </c>
      <c r="G7116" s="1" t="str">
        <f t="shared" si="267"/>
        <v>27/154</v>
      </c>
      <c r="H7116" s="1">
        <v>2300</v>
      </c>
      <c r="I7116" s="1">
        <v>82</v>
      </c>
      <c r="J7116" s="1">
        <v>85</v>
      </c>
      <c r="K7116" s="1" t="s">
        <v>56</v>
      </c>
      <c r="L7116" s="1" t="s">
        <v>2516</v>
      </c>
      <c r="M7116" s="1" t="s">
        <v>7716</v>
      </c>
      <c r="N7116" s="1">
        <v>47.270634061456001</v>
      </c>
      <c r="O7116" s="1">
        <v>-70.995947090924801</v>
      </c>
      <c r="Q7116" s="1" t="s">
        <v>7744</v>
      </c>
      <c r="R7116" s="1" t="s">
        <v>22</v>
      </c>
    </row>
    <row r="7117" spans="1:18" x14ac:dyDescent="0.3">
      <c r="A7117" s="1" t="s">
        <v>5978</v>
      </c>
      <c r="B7117" s="1" t="s">
        <v>8398</v>
      </c>
      <c r="C7117" s="1" t="s">
        <v>7714</v>
      </c>
      <c r="D7117" s="1">
        <v>340</v>
      </c>
      <c r="E7117" s="1" t="s">
        <v>7746</v>
      </c>
      <c r="F7117" s="1">
        <v>28</v>
      </c>
      <c r="G7117" s="1" t="str">
        <f t="shared" si="267"/>
        <v>28/154</v>
      </c>
      <c r="H7117" s="1">
        <v>2300</v>
      </c>
      <c r="I7117" s="1">
        <v>82</v>
      </c>
      <c r="J7117" s="1">
        <v>85</v>
      </c>
      <c r="K7117" s="1" t="s">
        <v>56</v>
      </c>
      <c r="L7117" s="1" t="s">
        <v>2516</v>
      </c>
      <c r="M7117" s="1" t="s">
        <v>7716</v>
      </c>
      <c r="N7117" s="1">
        <v>47.2680396423603</v>
      </c>
      <c r="O7117" s="1">
        <v>-70.993447914939793</v>
      </c>
      <c r="Q7117" s="1" t="s">
        <v>7744</v>
      </c>
      <c r="R7117" s="1" t="s">
        <v>22</v>
      </c>
    </row>
    <row r="7118" spans="1:18" x14ac:dyDescent="0.3">
      <c r="A7118" s="1" t="s">
        <v>5978</v>
      </c>
      <c r="B7118" s="1" t="s">
        <v>8398</v>
      </c>
      <c r="C7118" s="1" t="s">
        <v>7714</v>
      </c>
      <c r="D7118" s="1">
        <v>340</v>
      </c>
      <c r="E7118" s="1" t="s">
        <v>7747</v>
      </c>
      <c r="F7118" s="1">
        <v>29</v>
      </c>
      <c r="G7118" s="1" t="str">
        <f t="shared" si="267"/>
        <v>29/154</v>
      </c>
      <c r="H7118" s="1">
        <v>2300</v>
      </c>
      <c r="I7118" s="1">
        <v>82</v>
      </c>
      <c r="J7118" s="1">
        <v>85</v>
      </c>
      <c r="K7118" s="1" t="s">
        <v>56</v>
      </c>
      <c r="L7118" s="1" t="s">
        <v>2516</v>
      </c>
      <c r="M7118" s="1" t="s">
        <v>7716</v>
      </c>
      <c r="N7118" s="1">
        <v>47.2646456216129</v>
      </c>
      <c r="O7118" s="1">
        <v>-70.991879661317796</v>
      </c>
      <c r="Q7118" s="1" t="s">
        <v>7744</v>
      </c>
      <c r="R7118" s="1" t="s">
        <v>22</v>
      </c>
    </row>
    <row r="7119" spans="1:18" x14ac:dyDescent="0.3">
      <c r="A7119" s="1" t="s">
        <v>5978</v>
      </c>
      <c r="B7119" s="1" t="s">
        <v>8398</v>
      </c>
      <c r="C7119" s="1" t="s">
        <v>7714</v>
      </c>
      <c r="D7119" s="1">
        <v>340</v>
      </c>
      <c r="E7119" s="1" t="s">
        <v>7748</v>
      </c>
      <c r="F7119" s="1">
        <v>30</v>
      </c>
      <c r="G7119" s="1" t="str">
        <f t="shared" si="267"/>
        <v>30/154</v>
      </c>
      <c r="H7119" s="1">
        <v>2300</v>
      </c>
      <c r="I7119" s="1">
        <v>82</v>
      </c>
      <c r="J7119" s="1">
        <v>85</v>
      </c>
      <c r="K7119" s="1" t="s">
        <v>56</v>
      </c>
      <c r="L7119" s="1" t="s">
        <v>2516</v>
      </c>
      <c r="M7119" s="1" t="s">
        <v>7716</v>
      </c>
      <c r="N7119" s="1">
        <v>47.262500002370203</v>
      </c>
      <c r="O7119" s="1">
        <v>-70.990009310508199</v>
      </c>
      <c r="Q7119" s="1" t="s">
        <v>7744</v>
      </c>
      <c r="R7119" s="1" t="s">
        <v>22</v>
      </c>
    </row>
    <row r="7120" spans="1:18" x14ac:dyDescent="0.3">
      <c r="A7120" s="1" t="s">
        <v>5978</v>
      </c>
      <c r="B7120" s="1" t="s">
        <v>8398</v>
      </c>
      <c r="C7120" s="1" t="s">
        <v>7714</v>
      </c>
      <c r="D7120" s="1">
        <v>340</v>
      </c>
      <c r="E7120" s="1" t="s">
        <v>7749</v>
      </c>
      <c r="F7120" s="1">
        <v>31</v>
      </c>
      <c r="G7120" s="1" t="str">
        <f t="shared" si="267"/>
        <v>31/154</v>
      </c>
      <c r="H7120" s="1">
        <v>2300</v>
      </c>
      <c r="I7120" s="1">
        <v>82</v>
      </c>
      <c r="J7120" s="1">
        <v>85</v>
      </c>
      <c r="K7120" s="1" t="s">
        <v>56</v>
      </c>
      <c r="L7120" s="1" t="s">
        <v>2516</v>
      </c>
      <c r="M7120" s="1" t="s">
        <v>7716</v>
      </c>
      <c r="N7120" s="1">
        <v>47.254961995821297</v>
      </c>
      <c r="O7120" s="1">
        <v>-70.9909982853287</v>
      </c>
      <c r="Q7120" s="1" t="s">
        <v>7744</v>
      </c>
      <c r="R7120" s="1" t="s">
        <v>22</v>
      </c>
    </row>
    <row r="7121" spans="1:18" x14ac:dyDescent="0.3">
      <c r="A7121" s="1" t="s">
        <v>5978</v>
      </c>
      <c r="B7121" s="1" t="s">
        <v>8398</v>
      </c>
      <c r="C7121" s="1" t="s">
        <v>7714</v>
      </c>
      <c r="D7121" s="1">
        <v>340</v>
      </c>
      <c r="E7121" s="1" t="s">
        <v>7750</v>
      </c>
      <c r="F7121" s="1">
        <v>32</v>
      </c>
      <c r="G7121" s="1" t="str">
        <f t="shared" si="267"/>
        <v>32/154</v>
      </c>
      <c r="H7121" s="1">
        <v>2300</v>
      </c>
      <c r="I7121" s="1">
        <v>82</v>
      </c>
      <c r="J7121" s="1">
        <v>85</v>
      </c>
      <c r="K7121" s="1" t="s">
        <v>56</v>
      </c>
      <c r="L7121" s="1" t="s">
        <v>2516</v>
      </c>
      <c r="M7121" s="1" t="s">
        <v>7716</v>
      </c>
      <c r="N7121" s="1">
        <v>47.258096030087799</v>
      </c>
      <c r="O7121" s="1">
        <v>-70.988438124910601</v>
      </c>
      <c r="Q7121" s="1" t="s">
        <v>7744</v>
      </c>
      <c r="R7121" s="1" t="s">
        <v>22</v>
      </c>
    </row>
    <row r="7122" spans="1:18" x14ac:dyDescent="0.3">
      <c r="A7122" s="1" t="s">
        <v>5978</v>
      </c>
      <c r="B7122" s="1" t="s">
        <v>8398</v>
      </c>
      <c r="C7122" s="1" t="s">
        <v>7714</v>
      </c>
      <c r="D7122" s="1">
        <v>340</v>
      </c>
      <c r="E7122" s="1" t="s">
        <v>7751</v>
      </c>
      <c r="F7122" s="1">
        <v>33</v>
      </c>
      <c r="G7122" s="1" t="str">
        <f t="shared" ref="G7122:G7153" si="268">F7122&amp;"/"&amp;154</f>
        <v>33/154</v>
      </c>
      <c r="H7122" s="1">
        <v>2300</v>
      </c>
      <c r="I7122" s="1">
        <v>82</v>
      </c>
      <c r="J7122" s="1">
        <v>85</v>
      </c>
      <c r="K7122" s="1" t="s">
        <v>56</v>
      </c>
      <c r="L7122" s="1" t="s">
        <v>2516</v>
      </c>
      <c r="M7122" s="1" t="s">
        <v>7716</v>
      </c>
      <c r="N7122" s="1">
        <v>47.260402631687697</v>
      </c>
      <c r="O7122" s="1">
        <v>-70.989320921557606</v>
      </c>
      <c r="Q7122" s="1" t="s">
        <v>7744</v>
      </c>
      <c r="R7122" s="1" t="s">
        <v>22</v>
      </c>
    </row>
    <row r="7123" spans="1:18" x14ac:dyDescent="0.3">
      <c r="A7123" s="1" t="s">
        <v>5978</v>
      </c>
      <c r="B7123" s="1" t="s">
        <v>8398</v>
      </c>
      <c r="C7123" s="1" t="s">
        <v>7714</v>
      </c>
      <c r="D7123" s="1">
        <v>340</v>
      </c>
      <c r="E7123" s="1" t="s">
        <v>7752</v>
      </c>
      <c r="F7123" s="1">
        <v>34</v>
      </c>
      <c r="G7123" s="1" t="str">
        <f t="shared" si="268"/>
        <v>34/154</v>
      </c>
      <c r="H7123" s="1">
        <v>2300</v>
      </c>
      <c r="I7123" s="1">
        <v>82</v>
      </c>
      <c r="J7123" s="1">
        <v>85</v>
      </c>
      <c r="K7123" s="1" t="s">
        <v>56</v>
      </c>
      <c r="L7123" s="1" t="s">
        <v>2516</v>
      </c>
      <c r="M7123" s="1" t="s">
        <v>7716</v>
      </c>
      <c r="N7123" s="1">
        <v>47.255607228890298</v>
      </c>
      <c r="O7123" s="1">
        <v>-70.974656509519306</v>
      </c>
      <c r="Q7123" s="1" t="s">
        <v>7744</v>
      </c>
      <c r="R7123" s="1" t="s">
        <v>22</v>
      </c>
    </row>
    <row r="7124" spans="1:18" x14ac:dyDescent="0.3">
      <c r="A7124" s="1" t="s">
        <v>5978</v>
      </c>
      <c r="B7124" s="1" t="s">
        <v>8398</v>
      </c>
      <c r="C7124" s="1" t="s">
        <v>7714</v>
      </c>
      <c r="D7124" s="1">
        <v>340</v>
      </c>
      <c r="E7124" s="1" t="s">
        <v>7753</v>
      </c>
      <c r="F7124" s="1">
        <v>35</v>
      </c>
      <c r="G7124" s="1" t="str">
        <f t="shared" si="268"/>
        <v>35/154</v>
      </c>
      <c r="H7124" s="1">
        <v>2300</v>
      </c>
      <c r="I7124" s="1">
        <v>82</v>
      </c>
      <c r="J7124" s="1">
        <v>85</v>
      </c>
      <c r="K7124" s="1" t="s">
        <v>56</v>
      </c>
      <c r="L7124" s="1" t="s">
        <v>2516</v>
      </c>
      <c r="M7124" s="1" t="s">
        <v>7716</v>
      </c>
      <c r="N7124" s="1">
        <v>47.253063509428003</v>
      </c>
      <c r="O7124" s="1">
        <v>-70.975458115818995</v>
      </c>
      <c r="Q7124" s="1" t="s">
        <v>7744</v>
      </c>
      <c r="R7124" s="1" t="s">
        <v>22</v>
      </c>
    </row>
    <row r="7125" spans="1:18" x14ac:dyDescent="0.3">
      <c r="A7125" s="1" t="s">
        <v>5978</v>
      </c>
      <c r="B7125" s="1" t="s">
        <v>8398</v>
      </c>
      <c r="C7125" s="1" t="s">
        <v>7714</v>
      </c>
      <c r="D7125" s="1">
        <v>340</v>
      </c>
      <c r="E7125" s="1" t="s">
        <v>7754</v>
      </c>
      <c r="F7125" s="1">
        <v>36</v>
      </c>
      <c r="G7125" s="1" t="str">
        <f t="shared" si="268"/>
        <v>36/154</v>
      </c>
      <c r="H7125" s="1">
        <v>2300</v>
      </c>
      <c r="I7125" s="1">
        <v>82</v>
      </c>
      <c r="J7125" s="1">
        <v>85</v>
      </c>
      <c r="K7125" s="1" t="s">
        <v>56</v>
      </c>
      <c r="L7125" s="1" t="s">
        <v>2516</v>
      </c>
      <c r="M7125" s="1" t="s">
        <v>7716</v>
      </c>
      <c r="N7125" s="1">
        <v>47.260788722971199</v>
      </c>
      <c r="O7125" s="1">
        <v>-70.966716238457096</v>
      </c>
      <c r="Q7125" s="1" t="s">
        <v>7744</v>
      </c>
      <c r="R7125" s="1" t="s">
        <v>22</v>
      </c>
    </row>
    <row r="7126" spans="1:18" x14ac:dyDescent="0.3">
      <c r="A7126" s="1" t="s">
        <v>5978</v>
      </c>
      <c r="B7126" s="1" t="s">
        <v>8398</v>
      </c>
      <c r="C7126" s="1" t="s">
        <v>7714</v>
      </c>
      <c r="D7126" s="1">
        <v>340</v>
      </c>
      <c r="E7126" s="1" t="s">
        <v>7755</v>
      </c>
      <c r="F7126" s="1">
        <v>37</v>
      </c>
      <c r="G7126" s="1" t="str">
        <f t="shared" si="268"/>
        <v>37/154</v>
      </c>
      <c r="H7126" s="1">
        <v>2300</v>
      </c>
      <c r="I7126" s="1">
        <v>82</v>
      </c>
      <c r="J7126" s="1">
        <v>85</v>
      </c>
      <c r="K7126" s="1" t="s">
        <v>56</v>
      </c>
      <c r="L7126" s="1" t="s">
        <v>2516</v>
      </c>
      <c r="M7126" s="1" t="s">
        <v>7716</v>
      </c>
      <c r="N7126" s="1">
        <v>47.2637343622334</v>
      </c>
      <c r="O7126" s="1">
        <v>-70.965895668412998</v>
      </c>
      <c r="Q7126" s="1" t="s">
        <v>7744</v>
      </c>
      <c r="R7126" s="1" t="s">
        <v>22</v>
      </c>
    </row>
    <row r="7127" spans="1:18" x14ac:dyDescent="0.3">
      <c r="A7127" s="1" t="s">
        <v>5978</v>
      </c>
      <c r="B7127" s="1" t="s">
        <v>8398</v>
      </c>
      <c r="C7127" s="1" t="s">
        <v>7714</v>
      </c>
      <c r="D7127" s="1">
        <v>340</v>
      </c>
      <c r="E7127" s="1" t="s">
        <v>7756</v>
      </c>
      <c r="F7127" s="1">
        <v>38</v>
      </c>
      <c r="G7127" s="1" t="str">
        <f t="shared" si="268"/>
        <v>38/154</v>
      </c>
      <c r="H7127" s="1">
        <v>2300</v>
      </c>
      <c r="I7127" s="1">
        <v>82</v>
      </c>
      <c r="J7127" s="1">
        <v>85</v>
      </c>
      <c r="K7127" s="1" t="s">
        <v>56</v>
      </c>
      <c r="L7127" s="1" t="s">
        <v>2516</v>
      </c>
      <c r="M7127" s="1" t="s">
        <v>7716</v>
      </c>
      <c r="N7127" s="1">
        <v>47.268287101160396</v>
      </c>
      <c r="O7127" s="1">
        <v>-70.966114500536307</v>
      </c>
      <c r="Q7127" s="1" t="s">
        <v>7744</v>
      </c>
      <c r="R7127" s="1" t="s">
        <v>22</v>
      </c>
    </row>
    <row r="7128" spans="1:18" x14ac:dyDescent="0.3">
      <c r="A7128" s="1" t="s">
        <v>5978</v>
      </c>
      <c r="B7128" s="1" t="s">
        <v>8398</v>
      </c>
      <c r="C7128" s="1" t="s">
        <v>7714</v>
      </c>
      <c r="D7128" s="1">
        <v>340</v>
      </c>
      <c r="E7128" s="1" t="s">
        <v>7757</v>
      </c>
      <c r="F7128" s="1">
        <v>39</v>
      </c>
      <c r="G7128" s="1" t="str">
        <f t="shared" si="268"/>
        <v>39/154</v>
      </c>
      <c r="H7128" s="1">
        <v>2300</v>
      </c>
      <c r="I7128" s="1">
        <v>82</v>
      </c>
      <c r="J7128" s="1">
        <v>85</v>
      </c>
      <c r="K7128" s="1" t="s">
        <v>56</v>
      </c>
      <c r="L7128" s="1" t="s">
        <v>2516</v>
      </c>
      <c r="M7128" s="1" t="s">
        <v>7716</v>
      </c>
      <c r="N7128" s="1">
        <v>47.269925565426497</v>
      </c>
      <c r="O7128" s="1">
        <v>-70.962679477098007</v>
      </c>
      <c r="Q7128" s="1" t="s">
        <v>7744</v>
      </c>
      <c r="R7128" s="1" t="s">
        <v>22</v>
      </c>
    </row>
    <row r="7129" spans="1:18" x14ac:dyDescent="0.3">
      <c r="A7129" s="1" t="s">
        <v>5978</v>
      </c>
      <c r="B7129" s="1" t="s">
        <v>8398</v>
      </c>
      <c r="C7129" s="1" t="s">
        <v>7714</v>
      </c>
      <c r="D7129" s="1">
        <v>340</v>
      </c>
      <c r="E7129" s="1" t="s">
        <v>7758</v>
      </c>
      <c r="F7129" s="1">
        <v>40</v>
      </c>
      <c r="G7129" s="1" t="str">
        <f t="shared" si="268"/>
        <v>40/154</v>
      </c>
      <c r="H7129" s="1">
        <v>3000</v>
      </c>
      <c r="I7129" s="1">
        <v>82</v>
      </c>
      <c r="J7129" s="1">
        <v>85</v>
      </c>
      <c r="K7129" s="1" t="s">
        <v>56</v>
      </c>
      <c r="L7129" s="1" t="s">
        <v>1712</v>
      </c>
      <c r="M7129" s="1" t="s">
        <v>7716</v>
      </c>
      <c r="N7129" s="1">
        <v>47.272278510834802</v>
      </c>
      <c r="O7129" s="1">
        <v>-70.945415798025394</v>
      </c>
      <c r="Q7129" s="1" t="s">
        <v>7744</v>
      </c>
      <c r="R7129" s="1" t="s">
        <v>22</v>
      </c>
    </row>
    <row r="7130" spans="1:18" x14ac:dyDescent="0.3">
      <c r="A7130" s="1" t="s">
        <v>5978</v>
      </c>
      <c r="B7130" s="1" t="s">
        <v>8398</v>
      </c>
      <c r="C7130" s="1" t="s">
        <v>7714</v>
      </c>
      <c r="D7130" s="1">
        <v>340</v>
      </c>
      <c r="E7130" s="1" t="s">
        <v>7759</v>
      </c>
      <c r="F7130" s="1">
        <v>41</v>
      </c>
      <c r="G7130" s="1" t="str">
        <f t="shared" si="268"/>
        <v>41/154</v>
      </c>
      <c r="H7130" s="1">
        <v>3000</v>
      </c>
      <c r="I7130" s="1">
        <v>82</v>
      </c>
      <c r="J7130" s="1">
        <v>85</v>
      </c>
      <c r="K7130" s="1" t="s">
        <v>56</v>
      </c>
      <c r="L7130" s="1" t="s">
        <v>1712</v>
      </c>
      <c r="M7130" s="1" t="s">
        <v>7716</v>
      </c>
      <c r="N7130" s="1">
        <v>47.270207436150699</v>
      </c>
      <c r="O7130" s="1">
        <v>-70.944358513594196</v>
      </c>
      <c r="Q7130" s="1" t="s">
        <v>7744</v>
      </c>
      <c r="R7130" s="1" t="s">
        <v>22</v>
      </c>
    </row>
    <row r="7131" spans="1:18" x14ac:dyDescent="0.3">
      <c r="A7131" s="1" t="s">
        <v>5978</v>
      </c>
      <c r="B7131" s="1" t="s">
        <v>8398</v>
      </c>
      <c r="C7131" s="1" t="s">
        <v>7714</v>
      </c>
      <c r="D7131" s="1">
        <v>340</v>
      </c>
      <c r="E7131" s="1" t="s">
        <v>7760</v>
      </c>
      <c r="F7131" s="1">
        <v>42</v>
      </c>
      <c r="G7131" s="1" t="str">
        <f t="shared" si="268"/>
        <v>42/154</v>
      </c>
      <c r="H7131" s="1">
        <v>2300</v>
      </c>
      <c r="I7131" s="1">
        <v>82</v>
      </c>
      <c r="J7131" s="1">
        <v>85</v>
      </c>
      <c r="K7131" s="1" t="s">
        <v>56</v>
      </c>
      <c r="L7131" s="1" t="s">
        <v>2516</v>
      </c>
      <c r="M7131" s="1" t="s">
        <v>7716</v>
      </c>
      <c r="N7131" s="1">
        <v>47.267677875350003</v>
      </c>
      <c r="O7131" s="1">
        <v>-70.939877654378904</v>
      </c>
      <c r="Q7131" s="1" t="s">
        <v>7744</v>
      </c>
      <c r="R7131" s="1" t="s">
        <v>22</v>
      </c>
    </row>
    <row r="7132" spans="1:18" x14ac:dyDescent="0.3">
      <c r="A7132" s="1" t="s">
        <v>5978</v>
      </c>
      <c r="B7132" s="1" t="s">
        <v>8398</v>
      </c>
      <c r="C7132" s="1" t="s">
        <v>7714</v>
      </c>
      <c r="D7132" s="1">
        <v>340</v>
      </c>
      <c r="E7132" s="1" t="s">
        <v>7761</v>
      </c>
      <c r="F7132" s="1">
        <v>43</v>
      </c>
      <c r="G7132" s="1" t="str">
        <f t="shared" si="268"/>
        <v>43/154</v>
      </c>
      <c r="H7132" s="1">
        <v>2300</v>
      </c>
      <c r="I7132" s="1">
        <v>82</v>
      </c>
      <c r="J7132" s="1">
        <v>85</v>
      </c>
      <c r="K7132" s="1" t="s">
        <v>56</v>
      </c>
      <c r="L7132" s="1" t="s">
        <v>2516</v>
      </c>
      <c r="M7132" s="1" t="s">
        <v>7716</v>
      </c>
      <c r="N7132" s="1">
        <v>47.264853741135902</v>
      </c>
      <c r="O7132" s="1">
        <v>-70.936347114281304</v>
      </c>
      <c r="Q7132" s="1" t="s">
        <v>7744</v>
      </c>
      <c r="R7132" s="1" t="s">
        <v>22</v>
      </c>
    </row>
    <row r="7133" spans="1:18" x14ac:dyDescent="0.3">
      <c r="A7133" s="1" t="s">
        <v>5978</v>
      </c>
      <c r="B7133" s="1" t="s">
        <v>8398</v>
      </c>
      <c r="C7133" s="1" t="s">
        <v>7714</v>
      </c>
      <c r="D7133" s="1">
        <v>340</v>
      </c>
      <c r="E7133" s="1" t="s">
        <v>7762</v>
      </c>
      <c r="F7133" s="1">
        <v>44</v>
      </c>
      <c r="G7133" s="1" t="str">
        <f t="shared" si="268"/>
        <v>44/154</v>
      </c>
      <c r="H7133" s="1">
        <v>2300</v>
      </c>
      <c r="I7133" s="1">
        <v>82</v>
      </c>
      <c r="J7133" s="1">
        <v>85</v>
      </c>
      <c r="K7133" s="1" t="s">
        <v>56</v>
      </c>
      <c r="L7133" s="1" t="s">
        <v>2516</v>
      </c>
      <c r="M7133" s="1" t="s">
        <v>7716</v>
      </c>
      <c r="N7133" s="1">
        <v>47.249507585944201</v>
      </c>
      <c r="O7133" s="1">
        <v>-70.929384414050801</v>
      </c>
      <c r="Q7133" s="1" t="s">
        <v>7744</v>
      </c>
      <c r="R7133" s="1" t="s">
        <v>22</v>
      </c>
    </row>
    <row r="7134" spans="1:18" x14ac:dyDescent="0.3">
      <c r="A7134" s="1" t="s">
        <v>5978</v>
      </c>
      <c r="B7134" s="1" t="s">
        <v>8398</v>
      </c>
      <c r="C7134" s="1" t="s">
        <v>7714</v>
      </c>
      <c r="D7134" s="1">
        <v>340</v>
      </c>
      <c r="E7134" s="1" t="s">
        <v>7763</v>
      </c>
      <c r="F7134" s="1">
        <v>45</v>
      </c>
      <c r="G7134" s="1" t="str">
        <f t="shared" si="268"/>
        <v>45/154</v>
      </c>
      <c r="H7134" s="1">
        <v>2300</v>
      </c>
      <c r="I7134" s="1">
        <v>82</v>
      </c>
      <c r="J7134" s="1">
        <v>85</v>
      </c>
      <c r="K7134" s="1" t="s">
        <v>56</v>
      </c>
      <c r="L7134" s="1" t="s">
        <v>2516</v>
      </c>
      <c r="M7134" s="1" t="s">
        <v>7716</v>
      </c>
      <c r="N7134" s="1">
        <v>47.248933740250202</v>
      </c>
      <c r="O7134" s="1">
        <v>-70.922910669109399</v>
      </c>
      <c r="Q7134" s="1" t="s">
        <v>7744</v>
      </c>
      <c r="R7134" s="1" t="s">
        <v>22</v>
      </c>
    </row>
    <row r="7135" spans="1:18" x14ac:dyDescent="0.3">
      <c r="A7135" s="1" t="s">
        <v>5978</v>
      </c>
      <c r="B7135" s="1" t="s">
        <v>8398</v>
      </c>
      <c r="C7135" s="1" t="s">
        <v>7714</v>
      </c>
      <c r="D7135" s="1">
        <v>340</v>
      </c>
      <c r="E7135" s="1" t="s">
        <v>7764</v>
      </c>
      <c r="F7135" s="1">
        <v>46</v>
      </c>
      <c r="G7135" s="1" t="str">
        <f t="shared" si="268"/>
        <v>46/154</v>
      </c>
      <c r="H7135" s="1">
        <v>2300</v>
      </c>
      <c r="I7135" s="1">
        <v>82</v>
      </c>
      <c r="J7135" s="1">
        <v>85</v>
      </c>
      <c r="K7135" s="1" t="s">
        <v>56</v>
      </c>
      <c r="L7135" s="1" t="s">
        <v>2516</v>
      </c>
      <c r="M7135" s="1" t="s">
        <v>7716</v>
      </c>
      <c r="N7135" s="1">
        <v>47.249429252838802</v>
      </c>
      <c r="O7135" s="1">
        <v>-70.913608708042105</v>
      </c>
      <c r="Q7135" s="1" t="s">
        <v>7744</v>
      </c>
      <c r="R7135" s="1" t="s">
        <v>22</v>
      </c>
    </row>
    <row r="7136" spans="1:18" x14ac:dyDescent="0.3">
      <c r="A7136" s="1" t="s">
        <v>5978</v>
      </c>
      <c r="B7136" s="1" t="s">
        <v>8398</v>
      </c>
      <c r="C7136" s="1" t="s">
        <v>7714</v>
      </c>
      <c r="D7136" s="1">
        <v>340</v>
      </c>
      <c r="E7136" s="1" t="s">
        <v>7765</v>
      </c>
      <c r="F7136" s="1">
        <v>47</v>
      </c>
      <c r="G7136" s="1" t="str">
        <f t="shared" si="268"/>
        <v>47/154</v>
      </c>
      <c r="H7136" s="1">
        <v>2300</v>
      </c>
      <c r="I7136" s="1">
        <v>82</v>
      </c>
      <c r="J7136" s="1">
        <v>85</v>
      </c>
      <c r="K7136" s="1" t="s">
        <v>56</v>
      </c>
      <c r="L7136" s="1" t="s">
        <v>2516</v>
      </c>
      <c r="M7136" s="1" t="s">
        <v>7716</v>
      </c>
      <c r="N7136" s="1">
        <v>47.248439616247701</v>
      </c>
      <c r="O7136" s="1">
        <v>-70.908208341678602</v>
      </c>
      <c r="Q7136" s="1" t="s">
        <v>7744</v>
      </c>
      <c r="R7136" s="1" t="s">
        <v>22</v>
      </c>
    </row>
    <row r="7137" spans="1:18" x14ac:dyDescent="0.3">
      <c r="A7137" s="1" t="s">
        <v>5978</v>
      </c>
      <c r="B7137" s="1" t="s">
        <v>8398</v>
      </c>
      <c r="C7137" s="1" t="s">
        <v>7714</v>
      </c>
      <c r="D7137" s="1">
        <v>340</v>
      </c>
      <c r="E7137" s="1" t="s">
        <v>7766</v>
      </c>
      <c r="F7137" s="1">
        <v>48</v>
      </c>
      <c r="G7137" s="1" t="str">
        <f t="shared" si="268"/>
        <v>48/154</v>
      </c>
      <c r="H7137" s="1">
        <v>3000</v>
      </c>
      <c r="I7137" s="1">
        <v>82</v>
      </c>
      <c r="J7137" s="1">
        <v>85</v>
      </c>
      <c r="K7137" s="1" t="s">
        <v>56</v>
      </c>
      <c r="L7137" s="1" t="s">
        <v>1712</v>
      </c>
      <c r="M7137" s="1" t="s">
        <v>7716</v>
      </c>
      <c r="N7137" s="1">
        <v>47.2626714667798</v>
      </c>
      <c r="O7137" s="1">
        <v>-70.916490684225295</v>
      </c>
      <c r="Q7137" s="1" t="s">
        <v>7744</v>
      </c>
      <c r="R7137" s="1" t="s">
        <v>22</v>
      </c>
    </row>
    <row r="7138" spans="1:18" x14ac:dyDescent="0.3">
      <c r="A7138" s="1" t="s">
        <v>5978</v>
      </c>
      <c r="B7138" s="1" t="s">
        <v>8398</v>
      </c>
      <c r="C7138" s="1" t="s">
        <v>7714</v>
      </c>
      <c r="D7138" s="1">
        <v>340</v>
      </c>
      <c r="E7138" s="1" t="s">
        <v>7767</v>
      </c>
      <c r="F7138" s="1">
        <v>49</v>
      </c>
      <c r="G7138" s="1" t="str">
        <f t="shared" si="268"/>
        <v>49/154</v>
      </c>
      <c r="H7138" s="1">
        <v>3000</v>
      </c>
      <c r="I7138" s="1">
        <v>82</v>
      </c>
      <c r="J7138" s="1">
        <v>85</v>
      </c>
      <c r="K7138" s="1" t="s">
        <v>56</v>
      </c>
      <c r="L7138" s="1" t="s">
        <v>1712</v>
      </c>
      <c r="M7138" s="1" t="s">
        <v>7716</v>
      </c>
      <c r="N7138" s="1">
        <v>47.264686741653101</v>
      </c>
      <c r="O7138" s="1">
        <v>-70.919229545538798</v>
      </c>
      <c r="Q7138" s="1" t="s">
        <v>7744</v>
      </c>
      <c r="R7138" s="1" t="s">
        <v>22</v>
      </c>
    </row>
    <row r="7139" spans="1:18" x14ac:dyDescent="0.3">
      <c r="A7139" s="1" t="s">
        <v>5978</v>
      </c>
      <c r="B7139" s="1" t="s">
        <v>8398</v>
      </c>
      <c r="C7139" s="1" t="s">
        <v>7714</v>
      </c>
      <c r="D7139" s="1">
        <v>340</v>
      </c>
      <c r="E7139" s="1" t="s">
        <v>7768</v>
      </c>
      <c r="F7139" s="1">
        <v>50</v>
      </c>
      <c r="G7139" s="1" t="str">
        <f t="shared" si="268"/>
        <v>50/154</v>
      </c>
      <c r="H7139" s="1">
        <v>3000</v>
      </c>
      <c r="I7139" s="1">
        <v>82</v>
      </c>
      <c r="J7139" s="1">
        <v>85</v>
      </c>
      <c r="K7139" s="1" t="s">
        <v>56</v>
      </c>
      <c r="L7139" s="1" t="s">
        <v>1712</v>
      </c>
      <c r="M7139" s="1" t="s">
        <v>7716</v>
      </c>
      <c r="N7139" s="1">
        <v>47.267513512207202</v>
      </c>
      <c r="O7139" s="1">
        <v>-70.921902924129796</v>
      </c>
      <c r="Q7139" s="1" t="s">
        <v>7744</v>
      </c>
      <c r="R7139" s="1" t="s">
        <v>22</v>
      </c>
    </row>
    <row r="7140" spans="1:18" x14ac:dyDescent="0.3">
      <c r="A7140" s="1" t="s">
        <v>5978</v>
      </c>
      <c r="B7140" s="1" t="s">
        <v>8398</v>
      </c>
      <c r="C7140" s="1" t="s">
        <v>7714</v>
      </c>
      <c r="D7140" s="1">
        <v>340</v>
      </c>
      <c r="E7140" s="1" t="s">
        <v>7769</v>
      </c>
      <c r="F7140" s="1">
        <v>51</v>
      </c>
      <c r="G7140" s="1" t="str">
        <f t="shared" si="268"/>
        <v>51/154</v>
      </c>
      <c r="H7140" s="1">
        <v>2300</v>
      </c>
      <c r="I7140" s="1">
        <v>82</v>
      </c>
      <c r="J7140" s="1">
        <v>85</v>
      </c>
      <c r="K7140" s="1" t="s">
        <v>56</v>
      </c>
      <c r="L7140" s="1" t="s">
        <v>2516</v>
      </c>
      <c r="M7140" s="1" t="s">
        <v>7716</v>
      </c>
      <c r="N7140" s="1">
        <v>47.269794506518302</v>
      </c>
      <c r="O7140" s="1">
        <v>-70.927203994053798</v>
      </c>
      <c r="Q7140" s="1" t="s">
        <v>7744</v>
      </c>
      <c r="R7140" s="1" t="s">
        <v>22</v>
      </c>
    </row>
    <row r="7141" spans="1:18" x14ac:dyDescent="0.3">
      <c r="A7141" s="1" t="s">
        <v>5978</v>
      </c>
      <c r="B7141" s="1" t="s">
        <v>8398</v>
      </c>
      <c r="C7141" s="1" t="s">
        <v>7714</v>
      </c>
      <c r="D7141" s="1">
        <v>340</v>
      </c>
      <c r="E7141" s="1" t="s">
        <v>7770</v>
      </c>
      <c r="F7141" s="1">
        <v>52</v>
      </c>
      <c r="G7141" s="1" t="str">
        <f t="shared" si="268"/>
        <v>52/154</v>
      </c>
      <c r="H7141" s="1">
        <v>2300</v>
      </c>
      <c r="I7141" s="1">
        <v>82</v>
      </c>
      <c r="J7141" s="1">
        <v>85</v>
      </c>
      <c r="K7141" s="1" t="s">
        <v>56</v>
      </c>
      <c r="L7141" s="1" t="s">
        <v>2516</v>
      </c>
      <c r="M7141" s="1" t="s">
        <v>7716</v>
      </c>
      <c r="N7141" s="1">
        <v>47.276005029324999</v>
      </c>
      <c r="O7141" s="1">
        <v>-70.9327267809077</v>
      </c>
      <c r="Q7141" s="1" t="s">
        <v>7744</v>
      </c>
      <c r="R7141" s="1" t="s">
        <v>22</v>
      </c>
    </row>
    <row r="7142" spans="1:18" x14ac:dyDescent="0.3">
      <c r="A7142" s="1" t="s">
        <v>5978</v>
      </c>
      <c r="B7142" s="1" t="s">
        <v>8398</v>
      </c>
      <c r="C7142" s="1" t="s">
        <v>7714</v>
      </c>
      <c r="D7142" s="1">
        <v>340</v>
      </c>
      <c r="E7142" s="1" t="s">
        <v>7771</v>
      </c>
      <c r="F7142" s="1">
        <v>53</v>
      </c>
      <c r="G7142" s="1" t="str">
        <f t="shared" si="268"/>
        <v>53/154</v>
      </c>
      <c r="H7142" s="1">
        <v>2300</v>
      </c>
      <c r="I7142" s="1">
        <v>82</v>
      </c>
      <c r="J7142" s="1">
        <v>85</v>
      </c>
      <c r="K7142" s="1" t="s">
        <v>56</v>
      </c>
      <c r="L7142" s="1" t="s">
        <v>2516</v>
      </c>
      <c r="M7142" s="1" t="s">
        <v>7716</v>
      </c>
      <c r="N7142" s="1">
        <v>47.278397118235503</v>
      </c>
      <c r="O7142" s="1">
        <v>-70.933471047895296</v>
      </c>
      <c r="Q7142" s="1" t="s">
        <v>7744</v>
      </c>
      <c r="R7142" s="1" t="s">
        <v>22</v>
      </c>
    </row>
    <row r="7143" spans="1:18" x14ac:dyDescent="0.3">
      <c r="A7143" s="1" t="s">
        <v>5978</v>
      </c>
      <c r="B7143" s="1" t="s">
        <v>8398</v>
      </c>
      <c r="C7143" s="1" t="s">
        <v>7714</v>
      </c>
      <c r="D7143" s="1">
        <v>340</v>
      </c>
      <c r="E7143" s="1" t="s">
        <v>7772</v>
      </c>
      <c r="F7143" s="1">
        <v>54</v>
      </c>
      <c r="G7143" s="1" t="str">
        <f t="shared" si="268"/>
        <v>54/154</v>
      </c>
      <c r="H7143" s="1">
        <v>2300</v>
      </c>
      <c r="I7143" s="1">
        <v>70</v>
      </c>
      <c r="J7143" s="1">
        <v>85</v>
      </c>
      <c r="K7143" s="1" t="s">
        <v>56</v>
      </c>
      <c r="L7143" s="1" t="s">
        <v>343</v>
      </c>
      <c r="M7143" s="1" t="s">
        <v>7716</v>
      </c>
      <c r="N7143" s="1">
        <v>47.294662992585401</v>
      </c>
      <c r="O7143" s="1">
        <v>-70.926992470463603</v>
      </c>
      <c r="P7143" s="1" t="s">
        <v>7717</v>
      </c>
      <c r="Q7143" s="1" t="s">
        <v>7718</v>
      </c>
      <c r="R7143" s="1" t="s">
        <v>22</v>
      </c>
    </row>
    <row r="7144" spans="1:18" x14ac:dyDescent="0.3">
      <c r="A7144" s="1" t="s">
        <v>5978</v>
      </c>
      <c r="B7144" s="1" t="s">
        <v>8398</v>
      </c>
      <c r="C7144" s="1" t="s">
        <v>7714</v>
      </c>
      <c r="D7144" s="1">
        <v>340</v>
      </c>
      <c r="E7144" s="1" t="s">
        <v>7773</v>
      </c>
      <c r="F7144" s="1">
        <v>55</v>
      </c>
      <c r="G7144" s="1" t="str">
        <f t="shared" si="268"/>
        <v>55/154</v>
      </c>
      <c r="H7144" s="1">
        <v>2300</v>
      </c>
      <c r="I7144" s="1">
        <v>70</v>
      </c>
      <c r="J7144" s="1">
        <v>85</v>
      </c>
      <c r="K7144" s="1" t="s">
        <v>56</v>
      </c>
      <c r="L7144" s="1" t="s">
        <v>343</v>
      </c>
      <c r="M7144" s="1" t="s">
        <v>7716</v>
      </c>
      <c r="N7144" s="1">
        <v>47.292631824935803</v>
      </c>
      <c r="O7144" s="1">
        <v>-70.922341813591203</v>
      </c>
      <c r="P7144" s="1" t="s">
        <v>7717</v>
      </c>
      <c r="Q7144" s="1" t="s">
        <v>7718</v>
      </c>
      <c r="R7144" s="1" t="s">
        <v>22</v>
      </c>
    </row>
    <row r="7145" spans="1:18" x14ac:dyDescent="0.3">
      <c r="A7145" s="1" t="s">
        <v>5978</v>
      </c>
      <c r="B7145" s="1" t="s">
        <v>8398</v>
      </c>
      <c r="C7145" s="1" t="s">
        <v>7714</v>
      </c>
      <c r="D7145" s="1">
        <v>340</v>
      </c>
      <c r="E7145" s="1" t="s">
        <v>7774</v>
      </c>
      <c r="F7145" s="1">
        <v>56</v>
      </c>
      <c r="G7145" s="1" t="str">
        <f t="shared" si="268"/>
        <v>56/154</v>
      </c>
      <c r="H7145" s="1">
        <v>2300</v>
      </c>
      <c r="I7145" s="1">
        <v>70</v>
      </c>
      <c r="J7145" s="1">
        <v>85</v>
      </c>
      <c r="K7145" s="1" t="s">
        <v>56</v>
      </c>
      <c r="L7145" s="1" t="s">
        <v>343</v>
      </c>
      <c r="M7145" s="1" t="s">
        <v>7716</v>
      </c>
      <c r="N7145" s="1">
        <v>47.290546060223598</v>
      </c>
      <c r="O7145" s="1">
        <v>-70.916545812910101</v>
      </c>
      <c r="P7145" s="1" t="s">
        <v>7717</v>
      </c>
      <c r="Q7145" s="1" t="s">
        <v>7718</v>
      </c>
      <c r="R7145" s="1" t="s">
        <v>22</v>
      </c>
    </row>
    <row r="7146" spans="1:18" x14ac:dyDescent="0.3">
      <c r="A7146" s="1" t="s">
        <v>5978</v>
      </c>
      <c r="B7146" s="1" t="s">
        <v>8398</v>
      </c>
      <c r="C7146" s="1" t="s">
        <v>7714</v>
      </c>
      <c r="D7146" s="1">
        <v>340</v>
      </c>
      <c r="E7146" s="1" t="s">
        <v>7775</v>
      </c>
      <c r="F7146" s="1">
        <v>57</v>
      </c>
      <c r="G7146" s="1" t="str">
        <f t="shared" si="268"/>
        <v>57/154</v>
      </c>
      <c r="H7146" s="1">
        <v>2300</v>
      </c>
      <c r="I7146" s="1">
        <v>70</v>
      </c>
      <c r="J7146" s="1">
        <v>85</v>
      </c>
      <c r="K7146" s="1" t="s">
        <v>56</v>
      </c>
      <c r="L7146" s="1" t="s">
        <v>343</v>
      </c>
      <c r="M7146" s="1" t="s">
        <v>7716</v>
      </c>
      <c r="N7146" s="1">
        <v>47.2878706227403</v>
      </c>
      <c r="O7146" s="1">
        <v>-70.916489446330203</v>
      </c>
      <c r="P7146" s="1" t="s">
        <v>7717</v>
      </c>
      <c r="Q7146" s="1" t="s">
        <v>7718</v>
      </c>
      <c r="R7146" s="1" t="s">
        <v>22</v>
      </c>
    </row>
    <row r="7147" spans="1:18" x14ac:dyDescent="0.3">
      <c r="A7147" s="1" t="s">
        <v>5978</v>
      </c>
      <c r="B7147" s="1" t="s">
        <v>8398</v>
      </c>
      <c r="C7147" s="1" t="s">
        <v>7714</v>
      </c>
      <c r="D7147" s="1">
        <v>340</v>
      </c>
      <c r="E7147" s="1" t="s">
        <v>7776</v>
      </c>
      <c r="F7147" s="1">
        <v>58</v>
      </c>
      <c r="G7147" s="1" t="str">
        <f t="shared" si="268"/>
        <v>58/154</v>
      </c>
      <c r="H7147" s="1">
        <v>2300</v>
      </c>
      <c r="I7147" s="1">
        <v>70</v>
      </c>
      <c r="J7147" s="1">
        <v>85</v>
      </c>
      <c r="K7147" s="1" t="s">
        <v>56</v>
      </c>
      <c r="L7147" s="1" t="s">
        <v>343</v>
      </c>
      <c r="M7147" s="1" t="s">
        <v>7716</v>
      </c>
      <c r="N7147" s="1">
        <v>47.286145277588098</v>
      </c>
      <c r="O7147" s="1">
        <v>-70.909024024706397</v>
      </c>
      <c r="P7147" s="1" t="s">
        <v>7717</v>
      </c>
      <c r="Q7147" s="1" t="s">
        <v>7718</v>
      </c>
      <c r="R7147" s="1" t="s">
        <v>22</v>
      </c>
    </row>
    <row r="7148" spans="1:18" x14ac:dyDescent="0.3">
      <c r="A7148" s="1" t="s">
        <v>5978</v>
      </c>
      <c r="B7148" s="1" t="s">
        <v>8398</v>
      </c>
      <c r="C7148" s="1" t="s">
        <v>7714</v>
      </c>
      <c r="D7148" s="1">
        <v>340</v>
      </c>
      <c r="E7148" s="1" t="s">
        <v>7777</v>
      </c>
      <c r="F7148" s="1">
        <v>59</v>
      </c>
      <c r="G7148" s="1" t="str">
        <f t="shared" si="268"/>
        <v>59/154</v>
      </c>
      <c r="H7148" s="1">
        <v>2300</v>
      </c>
      <c r="I7148" s="1">
        <v>70</v>
      </c>
      <c r="J7148" s="1">
        <v>85</v>
      </c>
      <c r="K7148" s="1" t="s">
        <v>56</v>
      </c>
      <c r="L7148" s="1" t="s">
        <v>343</v>
      </c>
      <c r="M7148" s="1" t="s">
        <v>7716</v>
      </c>
      <c r="N7148" s="1">
        <v>47.293579055007598</v>
      </c>
      <c r="O7148" s="1">
        <v>-70.916864188696806</v>
      </c>
      <c r="P7148" s="1" t="s">
        <v>7717</v>
      </c>
      <c r="Q7148" s="1" t="s">
        <v>7718</v>
      </c>
      <c r="R7148" s="1" t="s">
        <v>22</v>
      </c>
    </row>
    <row r="7149" spans="1:18" x14ac:dyDescent="0.3">
      <c r="A7149" s="1" t="s">
        <v>5978</v>
      </c>
      <c r="B7149" s="1" t="s">
        <v>8398</v>
      </c>
      <c r="C7149" s="1" t="s">
        <v>7714</v>
      </c>
      <c r="D7149" s="1">
        <v>340</v>
      </c>
      <c r="E7149" s="1" t="s">
        <v>7778</v>
      </c>
      <c r="F7149" s="1">
        <v>60</v>
      </c>
      <c r="G7149" s="1" t="str">
        <f t="shared" si="268"/>
        <v>60/154</v>
      </c>
      <c r="H7149" s="1">
        <v>2000</v>
      </c>
      <c r="I7149" s="1">
        <v>82</v>
      </c>
      <c r="J7149" s="1">
        <v>85</v>
      </c>
      <c r="K7149" s="1" t="s">
        <v>56</v>
      </c>
      <c r="L7149" s="1" t="s">
        <v>2540</v>
      </c>
      <c r="M7149" s="1" t="s">
        <v>7716</v>
      </c>
      <c r="N7149" s="1">
        <v>47.296362012105803</v>
      </c>
      <c r="O7149" s="1">
        <v>-70.915201913099096</v>
      </c>
      <c r="P7149" s="1" t="s">
        <v>7717</v>
      </c>
      <c r="Q7149" s="1" t="s">
        <v>7718</v>
      </c>
      <c r="R7149" s="1" t="s">
        <v>22</v>
      </c>
    </row>
    <row r="7150" spans="1:18" x14ac:dyDescent="0.3">
      <c r="A7150" s="1" t="s">
        <v>5978</v>
      </c>
      <c r="B7150" s="1" t="s">
        <v>8398</v>
      </c>
      <c r="C7150" s="1" t="s">
        <v>7714</v>
      </c>
      <c r="D7150" s="1">
        <v>340</v>
      </c>
      <c r="E7150" s="1" t="s">
        <v>7779</v>
      </c>
      <c r="F7150" s="1">
        <v>61</v>
      </c>
      <c r="G7150" s="1" t="str">
        <f t="shared" si="268"/>
        <v>61/154</v>
      </c>
      <c r="H7150" s="1">
        <v>2300</v>
      </c>
      <c r="I7150" s="1">
        <v>70</v>
      </c>
      <c r="J7150" s="1">
        <v>85</v>
      </c>
      <c r="K7150" s="1" t="s">
        <v>56</v>
      </c>
      <c r="L7150" s="1" t="s">
        <v>343</v>
      </c>
      <c r="M7150" s="1" t="s">
        <v>7716</v>
      </c>
      <c r="N7150" s="1">
        <v>47.300925599999999</v>
      </c>
      <c r="O7150" s="1">
        <v>-70.848248499999997</v>
      </c>
      <c r="P7150" s="1" t="s">
        <v>7717</v>
      </c>
      <c r="Q7150" s="1" t="s">
        <v>7718</v>
      </c>
      <c r="R7150" s="1" t="s">
        <v>22</v>
      </c>
    </row>
    <row r="7151" spans="1:18" x14ac:dyDescent="0.3">
      <c r="A7151" s="1" t="s">
        <v>5978</v>
      </c>
      <c r="B7151" s="1" t="s">
        <v>8398</v>
      </c>
      <c r="C7151" s="1" t="s">
        <v>7714</v>
      </c>
      <c r="D7151" s="1">
        <v>340</v>
      </c>
      <c r="E7151" s="1" t="s">
        <v>7780</v>
      </c>
      <c r="F7151" s="1">
        <v>62</v>
      </c>
      <c r="G7151" s="1" t="str">
        <f t="shared" si="268"/>
        <v>62/154</v>
      </c>
      <c r="H7151" s="1">
        <v>2000</v>
      </c>
      <c r="I7151" s="1">
        <v>82</v>
      </c>
      <c r="J7151" s="1">
        <v>85</v>
      </c>
      <c r="K7151" s="1" t="s">
        <v>56</v>
      </c>
      <c r="L7151" s="1" t="s">
        <v>2540</v>
      </c>
      <c r="M7151" s="1" t="s">
        <v>7716</v>
      </c>
      <c r="N7151" s="1">
        <v>47.302793440886902</v>
      </c>
      <c r="O7151" s="1">
        <v>-70.843866576978598</v>
      </c>
      <c r="P7151" s="1" t="s">
        <v>7717</v>
      </c>
      <c r="Q7151" s="1" t="s">
        <v>7718</v>
      </c>
      <c r="R7151" s="1" t="s">
        <v>22</v>
      </c>
    </row>
    <row r="7152" spans="1:18" x14ac:dyDescent="0.3">
      <c r="A7152" s="1" t="s">
        <v>5978</v>
      </c>
      <c r="B7152" s="1" t="s">
        <v>8398</v>
      </c>
      <c r="C7152" s="1" t="s">
        <v>7714</v>
      </c>
      <c r="D7152" s="1">
        <v>340</v>
      </c>
      <c r="E7152" s="1" t="s">
        <v>7781</v>
      </c>
      <c r="F7152" s="1">
        <v>63</v>
      </c>
      <c r="G7152" s="1" t="str">
        <f t="shared" si="268"/>
        <v>63/154</v>
      </c>
      <c r="H7152" s="1">
        <v>2300</v>
      </c>
      <c r="I7152" s="1">
        <v>70</v>
      </c>
      <c r="J7152" s="1">
        <v>85</v>
      </c>
      <c r="K7152" s="1" t="s">
        <v>56</v>
      </c>
      <c r="L7152" s="1" t="s">
        <v>343</v>
      </c>
      <c r="M7152" s="1" t="s">
        <v>7716</v>
      </c>
      <c r="N7152" s="1">
        <v>47.306327590564599</v>
      </c>
      <c r="O7152" s="1">
        <v>-70.836817557237396</v>
      </c>
      <c r="P7152" s="1" t="s">
        <v>7717</v>
      </c>
      <c r="Q7152" s="1" t="s">
        <v>7718</v>
      </c>
      <c r="R7152" s="1" t="s">
        <v>22</v>
      </c>
    </row>
    <row r="7153" spans="1:18" x14ac:dyDescent="0.3">
      <c r="A7153" s="1" t="s">
        <v>5978</v>
      </c>
      <c r="B7153" s="1" t="s">
        <v>8398</v>
      </c>
      <c r="C7153" s="1" t="s">
        <v>7714</v>
      </c>
      <c r="D7153" s="1">
        <v>340</v>
      </c>
      <c r="E7153" s="1" t="s">
        <v>7782</v>
      </c>
      <c r="F7153" s="1">
        <v>64</v>
      </c>
      <c r="G7153" s="1" t="str">
        <f t="shared" si="268"/>
        <v>64/154</v>
      </c>
      <c r="H7153" s="1">
        <v>2300</v>
      </c>
      <c r="I7153" s="1">
        <v>70</v>
      </c>
      <c r="J7153" s="1">
        <v>85</v>
      </c>
      <c r="K7153" s="1" t="s">
        <v>56</v>
      </c>
      <c r="L7153" s="1" t="s">
        <v>343</v>
      </c>
      <c r="M7153" s="1" t="s">
        <v>7716</v>
      </c>
      <c r="N7153" s="1">
        <v>47.304429804456099</v>
      </c>
      <c r="O7153" s="1">
        <v>-70.837327935202694</v>
      </c>
      <c r="P7153" s="1" t="s">
        <v>7717</v>
      </c>
      <c r="Q7153" s="1" t="s">
        <v>7718</v>
      </c>
      <c r="R7153" s="1" t="s">
        <v>22</v>
      </c>
    </row>
    <row r="7154" spans="1:18" x14ac:dyDescent="0.3">
      <c r="A7154" s="1" t="s">
        <v>5978</v>
      </c>
      <c r="B7154" s="1" t="s">
        <v>8398</v>
      </c>
      <c r="C7154" s="1" t="s">
        <v>7714</v>
      </c>
      <c r="D7154" s="1">
        <v>340</v>
      </c>
      <c r="E7154" s="1" t="s">
        <v>7783</v>
      </c>
      <c r="F7154" s="1">
        <v>65</v>
      </c>
      <c r="G7154" s="1" t="str">
        <f t="shared" ref="G7154:G7185" si="269">F7154&amp;"/"&amp;154</f>
        <v>65/154</v>
      </c>
      <c r="H7154" s="1">
        <v>2300</v>
      </c>
      <c r="I7154" s="1">
        <v>70</v>
      </c>
      <c r="J7154" s="1">
        <v>85</v>
      </c>
      <c r="K7154" s="1" t="s">
        <v>56</v>
      </c>
      <c r="L7154" s="1" t="s">
        <v>343</v>
      </c>
      <c r="M7154" s="1" t="s">
        <v>7716</v>
      </c>
      <c r="N7154" s="1">
        <v>47.3020373847502</v>
      </c>
      <c r="O7154" s="1">
        <v>-70.836780065123406</v>
      </c>
      <c r="P7154" s="1" t="s">
        <v>7717</v>
      </c>
      <c r="Q7154" s="1" t="s">
        <v>7718</v>
      </c>
      <c r="R7154" s="1" t="s">
        <v>22</v>
      </c>
    </row>
    <row r="7155" spans="1:18" x14ac:dyDescent="0.3">
      <c r="A7155" s="1" t="s">
        <v>5978</v>
      </c>
      <c r="B7155" s="1" t="s">
        <v>8398</v>
      </c>
      <c r="C7155" s="1" t="s">
        <v>7714</v>
      </c>
      <c r="D7155" s="1">
        <v>340</v>
      </c>
      <c r="E7155" s="1" t="s">
        <v>7784</v>
      </c>
      <c r="F7155" s="1">
        <v>66</v>
      </c>
      <c r="G7155" s="1" t="str">
        <f t="shared" si="269"/>
        <v>66/154</v>
      </c>
      <c r="H7155" s="1">
        <v>2300</v>
      </c>
      <c r="I7155" s="1">
        <v>70</v>
      </c>
      <c r="J7155" s="1">
        <v>85</v>
      </c>
      <c r="K7155" s="1" t="s">
        <v>56</v>
      </c>
      <c r="L7155" s="1" t="s">
        <v>343</v>
      </c>
      <c r="M7155" s="1" t="s">
        <v>7716</v>
      </c>
      <c r="N7155" s="1">
        <v>47.308559703990298</v>
      </c>
      <c r="O7155" s="1">
        <v>-70.834755939021406</v>
      </c>
      <c r="P7155" s="1" t="s">
        <v>7717</v>
      </c>
      <c r="Q7155" s="1" t="s">
        <v>7718</v>
      </c>
      <c r="R7155" s="1" t="s">
        <v>22</v>
      </c>
    </row>
    <row r="7156" spans="1:18" x14ac:dyDescent="0.3">
      <c r="A7156" s="1" t="s">
        <v>5978</v>
      </c>
      <c r="B7156" s="1" t="s">
        <v>8398</v>
      </c>
      <c r="C7156" s="1" t="s">
        <v>7714</v>
      </c>
      <c r="D7156" s="1">
        <v>340</v>
      </c>
      <c r="E7156" s="1" t="s">
        <v>7785</v>
      </c>
      <c r="F7156" s="1">
        <v>67</v>
      </c>
      <c r="G7156" s="1" t="str">
        <f t="shared" si="269"/>
        <v>67/154</v>
      </c>
      <c r="H7156" s="1">
        <v>2300</v>
      </c>
      <c r="I7156" s="1">
        <v>70</v>
      </c>
      <c r="J7156" s="1">
        <v>85</v>
      </c>
      <c r="K7156" s="1" t="s">
        <v>56</v>
      </c>
      <c r="L7156" s="1" t="s">
        <v>343</v>
      </c>
      <c r="M7156" s="1" t="s">
        <v>7716</v>
      </c>
      <c r="N7156" s="1">
        <v>47.3104053429809</v>
      </c>
      <c r="O7156" s="1">
        <v>-70.831355092566099</v>
      </c>
      <c r="P7156" s="1" t="s">
        <v>7717</v>
      </c>
      <c r="Q7156" s="1" t="s">
        <v>7718</v>
      </c>
      <c r="R7156" s="1" t="s">
        <v>22</v>
      </c>
    </row>
    <row r="7157" spans="1:18" x14ac:dyDescent="0.3">
      <c r="A7157" s="1" t="s">
        <v>5978</v>
      </c>
      <c r="B7157" s="1" t="s">
        <v>8398</v>
      </c>
      <c r="C7157" s="1" t="s">
        <v>7714</v>
      </c>
      <c r="D7157" s="1">
        <v>340</v>
      </c>
      <c r="E7157" s="1" t="s">
        <v>7786</v>
      </c>
      <c r="F7157" s="1">
        <v>68</v>
      </c>
      <c r="G7157" s="1" t="str">
        <f t="shared" si="269"/>
        <v>68/154</v>
      </c>
      <c r="H7157" s="1">
        <v>2300</v>
      </c>
      <c r="I7157" s="1">
        <v>70</v>
      </c>
      <c r="J7157" s="1">
        <v>85</v>
      </c>
      <c r="K7157" s="1" t="s">
        <v>56</v>
      </c>
      <c r="L7157" s="1" t="s">
        <v>343</v>
      </c>
      <c r="M7157" s="1" t="s">
        <v>7716</v>
      </c>
      <c r="N7157" s="1">
        <v>47.3114471000899</v>
      </c>
      <c r="O7157" s="1">
        <v>-70.826163992369899</v>
      </c>
      <c r="P7157" s="1" t="s">
        <v>7717</v>
      </c>
      <c r="Q7157" s="1" t="s">
        <v>7718</v>
      </c>
      <c r="R7157" s="1" t="s">
        <v>22</v>
      </c>
    </row>
    <row r="7158" spans="1:18" x14ac:dyDescent="0.3">
      <c r="A7158" s="1" t="s">
        <v>5978</v>
      </c>
      <c r="B7158" s="1" t="s">
        <v>8398</v>
      </c>
      <c r="C7158" s="1" t="s">
        <v>7714</v>
      </c>
      <c r="D7158" s="1">
        <v>340</v>
      </c>
      <c r="E7158" s="1" t="s">
        <v>7787</v>
      </c>
      <c r="F7158" s="1">
        <v>69</v>
      </c>
      <c r="G7158" s="1" t="str">
        <f t="shared" si="269"/>
        <v>69/154</v>
      </c>
      <c r="H7158" s="1">
        <v>2300</v>
      </c>
      <c r="I7158" s="1">
        <v>70</v>
      </c>
      <c r="J7158" s="1">
        <v>85</v>
      </c>
      <c r="K7158" s="1" t="s">
        <v>56</v>
      </c>
      <c r="L7158" s="1" t="s">
        <v>343</v>
      </c>
      <c r="M7158" s="1" t="s">
        <v>7716</v>
      </c>
      <c r="N7158" s="1">
        <v>47.313958583701698</v>
      </c>
      <c r="O7158" s="1">
        <v>-70.826230072383694</v>
      </c>
      <c r="P7158" s="1" t="s">
        <v>7717</v>
      </c>
      <c r="Q7158" s="1" t="s">
        <v>7718</v>
      </c>
      <c r="R7158" s="1" t="s">
        <v>22</v>
      </c>
    </row>
    <row r="7159" spans="1:18" x14ac:dyDescent="0.3">
      <c r="A7159" s="1" t="s">
        <v>5978</v>
      </c>
      <c r="B7159" s="1" t="s">
        <v>8398</v>
      </c>
      <c r="C7159" s="1" t="s">
        <v>7714</v>
      </c>
      <c r="D7159" s="1">
        <v>340</v>
      </c>
      <c r="E7159" s="1" t="s">
        <v>7788</v>
      </c>
      <c r="F7159" s="1">
        <v>70</v>
      </c>
      <c r="G7159" s="1" t="str">
        <f t="shared" si="269"/>
        <v>70/154</v>
      </c>
      <c r="H7159" s="1">
        <v>2300</v>
      </c>
      <c r="I7159" s="1">
        <v>70</v>
      </c>
      <c r="J7159" s="1">
        <v>85</v>
      </c>
      <c r="K7159" s="1" t="s">
        <v>56</v>
      </c>
      <c r="L7159" s="1" t="s">
        <v>343</v>
      </c>
      <c r="M7159" s="1" t="s">
        <v>7716</v>
      </c>
      <c r="N7159" s="1">
        <v>47.315443836454001</v>
      </c>
      <c r="O7159" s="1">
        <v>-70.832062408506602</v>
      </c>
      <c r="P7159" s="1" t="s">
        <v>7717</v>
      </c>
      <c r="Q7159" s="1" t="s">
        <v>7718</v>
      </c>
      <c r="R7159" s="1" t="s">
        <v>22</v>
      </c>
    </row>
    <row r="7160" spans="1:18" x14ac:dyDescent="0.3">
      <c r="A7160" s="1" t="s">
        <v>5978</v>
      </c>
      <c r="B7160" s="1" t="s">
        <v>8398</v>
      </c>
      <c r="C7160" s="1" t="s">
        <v>7714</v>
      </c>
      <c r="D7160" s="1">
        <v>340</v>
      </c>
      <c r="E7160" s="1" t="s">
        <v>7789</v>
      </c>
      <c r="F7160" s="1">
        <v>71</v>
      </c>
      <c r="G7160" s="1" t="str">
        <f t="shared" si="269"/>
        <v>71/154</v>
      </c>
      <c r="H7160" s="1">
        <v>2300</v>
      </c>
      <c r="I7160" s="1">
        <v>70</v>
      </c>
      <c r="J7160" s="1">
        <v>85</v>
      </c>
      <c r="K7160" s="1" t="s">
        <v>56</v>
      </c>
      <c r="L7160" s="1" t="s">
        <v>343</v>
      </c>
      <c r="M7160" s="1" t="s">
        <v>7716</v>
      </c>
      <c r="N7160" s="1">
        <v>47.325620122498101</v>
      </c>
      <c r="O7160" s="1">
        <v>-70.824576478307804</v>
      </c>
      <c r="P7160" s="1" t="s">
        <v>7717</v>
      </c>
      <c r="Q7160" s="1" t="s">
        <v>7718</v>
      </c>
      <c r="R7160" s="1" t="s">
        <v>22</v>
      </c>
    </row>
    <row r="7161" spans="1:18" x14ac:dyDescent="0.3">
      <c r="A7161" s="1" t="s">
        <v>5978</v>
      </c>
      <c r="B7161" s="1" t="s">
        <v>8398</v>
      </c>
      <c r="C7161" s="1" t="s">
        <v>7714</v>
      </c>
      <c r="D7161" s="1">
        <v>340</v>
      </c>
      <c r="E7161" s="1" t="s">
        <v>7790</v>
      </c>
      <c r="F7161" s="1">
        <v>72</v>
      </c>
      <c r="G7161" s="1" t="str">
        <f t="shared" si="269"/>
        <v>72/154</v>
      </c>
      <c r="H7161" s="1">
        <v>2300</v>
      </c>
      <c r="I7161" s="1">
        <v>70</v>
      </c>
      <c r="J7161" s="1">
        <v>85</v>
      </c>
      <c r="K7161" s="1" t="s">
        <v>56</v>
      </c>
      <c r="L7161" s="1" t="s">
        <v>343</v>
      </c>
      <c r="M7161" s="1" t="s">
        <v>7716</v>
      </c>
      <c r="N7161" s="1">
        <v>47.327924979802397</v>
      </c>
      <c r="O7161" s="1">
        <v>-70.828243132975899</v>
      </c>
      <c r="P7161" s="1" t="s">
        <v>7717</v>
      </c>
      <c r="Q7161" s="1" t="s">
        <v>7718</v>
      </c>
      <c r="R7161" s="1" t="s">
        <v>22</v>
      </c>
    </row>
    <row r="7162" spans="1:18" x14ac:dyDescent="0.3">
      <c r="A7162" s="1" t="s">
        <v>5978</v>
      </c>
      <c r="B7162" s="1" t="s">
        <v>8398</v>
      </c>
      <c r="C7162" s="1" t="s">
        <v>7714</v>
      </c>
      <c r="D7162" s="1">
        <v>340</v>
      </c>
      <c r="E7162" s="1" t="s">
        <v>7791</v>
      </c>
      <c r="F7162" s="1">
        <v>73</v>
      </c>
      <c r="G7162" s="1" t="str">
        <f t="shared" si="269"/>
        <v>73/154</v>
      </c>
      <c r="H7162" s="1">
        <v>2300</v>
      </c>
      <c r="I7162" s="1">
        <v>70</v>
      </c>
      <c r="J7162" s="1">
        <v>85</v>
      </c>
      <c r="K7162" s="1" t="s">
        <v>56</v>
      </c>
      <c r="L7162" s="1" t="s">
        <v>343</v>
      </c>
      <c r="M7162" s="1" t="s">
        <v>7716</v>
      </c>
      <c r="N7162" s="1">
        <v>47.327973491665396</v>
      </c>
      <c r="O7162" s="1">
        <v>-70.818272009062895</v>
      </c>
      <c r="P7162" s="1" t="s">
        <v>7717</v>
      </c>
      <c r="Q7162" s="1" t="s">
        <v>7718</v>
      </c>
      <c r="R7162" s="1" t="s">
        <v>22</v>
      </c>
    </row>
    <row r="7163" spans="1:18" x14ac:dyDescent="0.3">
      <c r="A7163" s="1" t="s">
        <v>5978</v>
      </c>
      <c r="B7163" s="1" t="s">
        <v>8398</v>
      </c>
      <c r="C7163" s="1" t="s">
        <v>7714</v>
      </c>
      <c r="D7163" s="1">
        <v>340</v>
      </c>
      <c r="E7163" s="1" t="s">
        <v>7792</v>
      </c>
      <c r="F7163" s="1">
        <v>74</v>
      </c>
      <c r="G7163" s="1" t="str">
        <f t="shared" si="269"/>
        <v>74/154</v>
      </c>
      <c r="H7163" s="1">
        <v>2300</v>
      </c>
      <c r="I7163" s="1">
        <v>70</v>
      </c>
      <c r="J7163" s="1">
        <v>85</v>
      </c>
      <c r="K7163" s="1" t="s">
        <v>56</v>
      </c>
      <c r="L7163" s="1" t="s">
        <v>343</v>
      </c>
      <c r="M7163" s="1" t="s">
        <v>7716</v>
      </c>
      <c r="N7163" s="1">
        <v>47.328195592048203</v>
      </c>
      <c r="O7163" s="1">
        <v>-70.812377657808597</v>
      </c>
      <c r="P7163" s="1" t="s">
        <v>7717</v>
      </c>
      <c r="Q7163" s="1" t="s">
        <v>7718</v>
      </c>
      <c r="R7163" s="1" t="s">
        <v>22</v>
      </c>
    </row>
    <row r="7164" spans="1:18" x14ac:dyDescent="0.3">
      <c r="A7164" s="1" t="s">
        <v>5978</v>
      </c>
      <c r="B7164" s="1" t="s">
        <v>8398</v>
      </c>
      <c r="C7164" s="1" t="s">
        <v>7714</v>
      </c>
      <c r="D7164" s="1">
        <v>340</v>
      </c>
      <c r="E7164" s="1" t="s">
        <v>7793</v>
      </c>
      <c r="F7164" s="1">
        <v>75</v>
      </c>
      <c r="G7164" s="1" t="str">
        <f t="shared" si="269"/>
        <v>75/154</v>
      </c>
      <c r="H7164" s="1">
        <v>2000</v>
      </c>
      <c r="I7164" s="1">
        <v>82</v>
      </c>
      <c r="J7164" s="1">
        <v>85</v>
      </c>
      <c r="K7164" s="1" t="s">
        <v>56</v>
      </c>
      <c r="L7164" s="1" t="s">
        <v>2540</v>
      </c>
      <c r="M7164" s="1" t="s">
        <v>7716</v>
      </c>
      <c r="N7164" s="1">
        <v>47.331836623605497</v>
      </c>
      <c r="O7164" s="1">
        <v>-70.810453748597695</v>
      </c>
      <c r="P7164" s="1" t="s">
        <v>7717</v>
      </c>
      <c r="Q7164" s="1" t="s">
        <v>7718</v>
      </c>
      <c r="R7164" s="1" t="s">
        <v>22</v>
      </c>
    </row>
    <row r="7165" spans="1:18" x14ac:dyDescent="0.3">
      <c r="A7165" s="1" t="s">
        <v>5978</v>
      </c>
      <c r="B7165" s="1" t="s">
        <v>8398</v>
      </c>
      <c r="C7165" s="1" t="s">
        <v>7714</v>
      </c>
      <c r="D7165" s="1">
        <v>340</v>
      </c>
      <c r="E7165" s="1" t="s">
        <v>7794</v>
      </c>
      <c r="F7165" s="1">
        <v>76</v>
      </c>
      <c r="G7165" s="1" t="str">
        <f t="shared" si="269"/>
        <v>76/154</v>
      </c>
      <c r="H7165" s="1">
        <v>2000</v>
      </c>
      <c r="I7165" s="1">
        <v>82</v>
      </c>
      <c r="J7165" s="1">
        <v>85</v>
      </c>
      <c r="K7165" s="1" t="s">
        <v>56</v>
      </c>
      <c r="L7165" s="1" t="s">
        <v>2540</v>
      </c>
      <c r="M7165" s="1" t="s">
        <v>7716</v>
      </c>
      <c r="N7165" s="1">
        <v>47.3337969866554</v>
      </c>
      <c r="O7165" s="1">
        <v>-70.815806410747498</v>
      </c>
      <c r="P7165" s="1" t="s">
        <v>7717</v>
      </c>
      <c r="Q7165" s="1" t="s">
        <v>7718</v>
      </c>
      <c r="R7165" s="1" t="s">
        <v>22</v>
      </c>
    </row>
    <row r="7166" spans="1:18" x14ac:dyDescent="0.3">
      <c r="A7166" s="1" t="s">
        <v>5978</v>
      </c>
      <c r="B7166" s="1" t="s">
        <v>8398</v>
      </c>
      <c r="C7166" s="1" t="s">
        <v>7714</v>
      </c>
      <c r="D7166" s="1">
        <v>340</v>
      </c>
      <c r="E7166" s="1" t="s">
        <v>7795</v>
      </c>
      <c r="F7166" s="1">
        <v>77</v>
      </c>
      <c r="G7166" s="1" t="str">
        <f t="shared" si="269"/>
        <v>77/154</v>
      </c>
      <c r="H7166" s="1">
        <v>2000</v>
      </c>
      <c r="I7166" s="1">
        <v>82</v>
      </c>
      <c r="J7166" s="1">
        <v>85</v>
      </c>
      <c r="K7166" s="1" t="s">
        <v>56</v>
      </c>
      <c r="L7166" s="1" t="s">
        <v>2540</v>
      </c>
      <c r="M7166" s="1" t="s">
        <v>7716</v>
      </c>
      <c r="N7166" s="1">
        <v>47.336471000000003</v>
      </c>
      <c r="O7166" s="1">
        <v>-70.815421999999998</v>
      </c>
      <c r="P7166" s="1" t="s">
        <v>7717</v>
      </c>
      <c r="Q7166" s="1" t="s">
        <v>7718</v>
      </c>
      <c r="R7166" s="1" t="s">
        <v>22</v>
      </c>
    </row>
    <row r="7167" spans="1:18" x14ac:dyDescent="0.3">
      <c r="A7167" s="1" t="s">
        <v>5978</v>
      </c>
      <c r="B7167" s="1" t="s">
        <v>8398</v>
      </c>
      <c r="C7167" s="1" t="s">
        <v>7714</v>
      </c>
      <c r="D7167" s="1">
        <v>340</v>
      </c>
      <c r="E7167" s="1" t="s">
        <v>7796</v>
      </c>
      <c r="F7167" s="1">
        <v>78</v>
      </c>
      <c r="G7167" s="1" t="str">
        <f t="shared" si="269"/>
        <v>78/154</v>
      </c>
      <c r="H7167" s="1">
        <v>2300</v>
      </c>
      <c r="I7167" s="1">
        <v>70</v>
      </c>
      <c r="J7167" s="1">
        <v>85</v>
      </c>
      <c r="K7167" s="1" t="s">
        <v>56</v>
      </c>
      <c r="L7167" s="1" t="s">
        <v>343</v>
      </c>
      <c r="M7167" s="1" t="s">
        <v>7716</v>
      </c>
      <c r="N7167" s="1">
        <v>47.342085773773498</v>
      </c>
      <c r="O7167" s="1">
        <v>-70.809223413085306</v>
      </c>
      <c r="P7167" s="1" t="s">
        <v>7717</v>
      </c>
      <c r="Q7167" s="1" t="s">
        <v>7718</v>
      </c>
      <c r="R7167" s="1" t="s">
        <v>22</v>
      </c>
    </row>
    <row r="7168" spans="1:18" x14ac:dyDescent="0.3">
      <c r="A7168" s="1" t="s">
        <v>5978</v>
      </c>
      <c r="B7168" s="1" t="s">
        <v>8398</v>
      </c>
      <c r="C7168" s="1" t="s">
        <v>7714</v>
      </c>
      <c r="D7168" s="1">
        <v>340</v>
      </c>
      <c r="E7168" s="1" t="s">
        <v>7797</v>
      </c>
      <c r="F7168" s="1">
        <v>79</v>
      </c>
      <c r="G7168" s="1" t="str">
        <f t="shared" si="269"/>
        <v>79/154</v>
      </c>
      <c r="H7168" s="1">
        <v>2300</v>
      </c>
      <c r="I7168" s="1">
        <v>70</v>
      </c>
      <c r="J7168" s="1">
        <v>85</v>
      </c>
      <c r="K7168" s="1" t="s">
        <v>56</v>
      </c>
      <c r="L7168" s="1" t="s">
        <v>343</v>
      </c>
      <c r="M7168" s="1" t="s">
        <v>7716</v>
      </c>
      <c r="N7168" s="1">
        <v>47.341404018613702</v>
      </c>
      <c r="O7168" s="1">
        <v>-70.7998522864374</v>
      </c>
      <c r="P7168" s="1" t="s">
        <v>7717</v>
      </c>
      <c r="Q7168" s="1" t="s">
        <v>7718</v>
      </c>
      <c r="R7168" s="1" t="s">
        <v>22</v>
      </c>
    </row>
    <row r="7169" spans="1:18" x14ac:dyDescent="0.3">
      <c r="A7169" s="1" t="s">
        <v>5978</v>
      </c>
      <c r="B7169" s="1" t="s">
        <v>8398</v>
      </c>
      <c r="C7169" s="1" t="s">
        <v>7714</v>
      </c>
      <c r="D7169" s="1">
        <v>340</v>
      </c>
      <c r="E7169" s="1" t="s">
        <v>7798</v>
      </c>
      <c r="F7169" s="1">
        <v>80</v>
      </c>
      <c r="G7169" s="1" t="str">
        <f t="shared" si="269"/>
        <v>80/154</v>
      </c>
      <c r="H7169" s="1">
        <v>2000</v>
      </c>
      <c r="I7169" s="1">
        <v>82</v>
      </c>
      <c r="J7169" s="1">
        <v>85</v>
      </c>
      <c r="K7169" s="1" t="s">
        <v>56</v>
      </c>
      <c r="L7169" s="1" t="s">
        <v>2540</v>
      </c>
      <c r="M7169" s="1" t="s">
        <v>7716</v>
      </c>
      <c r="N7169" s="1">
        <v>47.333742878893901</v>
      </c>
      <c r="O7169" s="1">
        <v>-70.802609788635493</v>
      </c>
      <c r="P7169" s="1" t="s">
        <v>7717</v>
      </c>
      <c r="Q7169" s="1" t="s">
        <v>7718</v>
      </c>
      <c r="R7169" s="1" t="s">
        <v>22</v>
      </c>
    </row>
    <row r="7170" spans="1:18" x14ac:dyDescent="0.3">
      <c r="A7170" s="1" t="s">
        <v>5978</v>
      </c>
      <c r="B7170" s="1" t="s">
        <v>8398</v>
      </c>
      <c r="C7170" s="1" t="s">
        <v>7714</v>
      </c>
      <c r="D7170" s="1">
        <v>340</v>
      </c>
      <c r="E7170" s="1" t="s">
        <v>7799</v>
      </c>
      <c r="F7170" s="1">
        <v>81</v>
      </c>
      <c r="G7170" s="1" t="str">
        <f t="shared" si="269"/>
        <v>81/154</v>
      </c>
      <c r="H7170" s="1">
        <v>2000</v>
      </c>
      <c r="I7170" s="1">
        <v>82</v>
      </c>
      <c r="J7170" s="1">
        <v>85</v>
      </c>
      <c r="K7170" s="1" t="s">
        <v>56</v>
      </c>
      <c r="L7170" s="1" t="s">
        <v>2540</v>
      </c>
      <c r="M7170" s="1" t="s">
        <v>7716</v>
      </c>
      <c r="N7170" s="1">
        <v>47.330473908120197</v>
      </c>
      <c r="O7170" s="1">
        <v>-70.8032224242137</v>
      </c>
      <c r="P7170" s="1" t="s">
        <v>7717</v>
      </c>
      <c r="Q7170" s="1" t="s">
        <v>7718</v>
      </c>
      <c r="R7170" s="1" t="s">
        <v>22</v>
      </c>
    </row>
    <row r="7171" spans="1:18" x14ac:dyDescent="0.3">
      <c r="A7171" s="1" t="s">
        <v>5978</v>
      </c>
      <c r="B7171" s="1" t="s">
        <v>8398</v>
      </c>
      <c r="C7171" s="1" t="s">
        <v>7714</v>
      </c>
      <c r="D7171" s="1">
        <v>340</v>
      </c>
      <c r="E7171" s="1" t="s">
        <v>7800</v>
      </c>
      <c r="F7171" s="1">
        <v>82</v>
      </c>
      <c r="G7171" s="1" t="str">
        <f t="shared" si="269"/>
        <v>82/154</v>
      </c>
      <c r="H7171" s="1">
        <v>2000</v>
      </c>
      <c r="I7171" s="1">
        <v>82</v>
      </c>
      <c r="J7171" s="1">
        <v>85</v>
      </c>
      <c r="K7171" s="1" t="s">
        <v>56</v>
      </c>
      <c r="L7171" s="1" t="s">
        <v>2540</v>
      </c>
      <c r="M7171" s="1" t="s">
        <v>7716</v>
      </c>
      <c r="N7171" s="1">
        <v>47.314350994050798</v>
      </c>
      <c r="O7171" s="1">
        <v>-70.844200967468893</v>
      </c>
      <c r="P7171" s="1" t="s">
        <v>7717</v>
      </c>
      <c r="Q7171" s="1" t="s">
        <v>7718</v>
      </c>
      <c r="R7171" s="1" t="s">
        <v>22</v>
      </c>
    </row>
    <row r="7172" spans="1:18" x14ac:dyDescent="0.3">
      <c r="A7172" s="1" t="s">
        <v>5978</v>
      </c>
      <c r="B7172" s="1" t="s">
        <v>8398</v>
      </c>
      <c r="C7172" s="1" t="s">
        <v>7714</v>
      </c>
      <c r="D7172" s="1">
        <v>340</v>
      </c>
      <c r="E7172" s="1" t="s">
        <v>7801</v>
      </c>
      <c r="F7172" s="1">
        <v>83</v>
      </c>
      <c r="G7172" s="1" t="str">
        <f t="shared" si="269"/>
        <v>83/154</v>
      </c>
      <c r="H7172" s="1">
        <v>2300</v>
      </c>
      <c r="I7172" s="1">
        <v>70</v>
      </c>
      <c r="J7172" s="1">
        <v>85</v>
      </c>
      <c r="K7172" s="1" t="s">
        <v>56</v>
      </c>
      <c r="L7172" s="1" t="s">
        <v>343</v>
      </c>
      <c r="M7172" s="1" t="s">
        <v>7716</v>
      </c>
      <c r="N7172" s="1">
        <v>47.310711682506202</v>
      </c>
      <c r="O7172" s="1">
        <v>-70.846222357641693</v>
      </c>
      <c r="P7172" s="1" t="s">
        <v>7717</v>
      </c>
      <c r="Q7172" s="1" t="s">
        <v>7718</v>
      </c>
      <c r="R7172" s="1" t="s">
        <v>22</v>
      </c>
    </row>
    <row r="7173" spans="1:18" x14ac:dyDescent="0.3">
      <c r="A7173" s="1" t="s">
        <v>5978</v>
      </c>
      <c r="B7173" s="1" t="s">
        <v>8398</v>
      </c>
      <c r="C7173" s="1" t="s">
        <v>7714</v>
      </c>
      <c r="D7173" s="1">
        <v>340</v>
      </c>
      <c r="E7173" s="1" t="s">
        <v>7802</v>
      </c>
      <c r="F7173" s="1">
        <v>84</v>
      </c>
      <c r="G7173" s="1" t="str">
        <f t="shared" si="269"/>
        <v>84/154</v>
      </c>
      <c r="H7173" s="1">
        <v>2000</v>
      </c>
      <c r="I7173" s="1">
        <v>82</v>
      </c>
      <c r="J7173" s="1">
        <v>85</v>
      </c>
      <c r="K7173" s="1" t="s">
        <v>56</v>
      </c>
      <c r="L7173" s="1" t="s">
        <v>2540</v>
      </c>
      <c r="M7173" s="1" t="s">
        <v>7716</v>
      </c>
      <c r="N7173" s="1">
        <v>47.3388886666093</v>
      </c>
      <c r="O7173" s="1">
        <v>-70.836099148615901</v>
      </c>
      <c r="P7173" s="1" t="s">
        <v>7717</v>
      </c>
      <c r="Q7173" s="1" t="s">
        <v>7718</v>
      </c>
      <c r="R7173" s="1" t="s">
        <v>22</v>
      </c>
    </row>
    <row r="7174" spans="1:18" x14ac:dyDescent="0.3">
      <c r="A7174" s="1" t="s">
        <v>5978</v>
      </c>
      <c r="B7174" s="1" t="s">
        <v>8398</v>
      </c>
      <c r="C7174" s="1" t="s">
        <v>7714</v>
      </c>
      <c r="D7174" s="1">
        <v>340</v>
      </c>
      <c r="E7174" s="1" t="s">
        <v>7803</v>
      </c>
      <c r="F7174" s="1">
        <v>85</v>
      </c>
      <c r="G7174" s="1" t="str">
        <f t="shared" si="269"/>
        <v>85/154</v>
      </c>
      <c r="H7174" s="1">
        <v>2000</v>
      </c>
      <c r="I7174" s="1">
        <v>82</v>
      </c>
      <c r="J7174" s="1">
        <v>85</v>
      </c>
      <c r="K7174" s="1" t="s">
        <v>56</v>
      </c>
      <c r="L7174" s="1" t="s">
        <v>2540</v>
      </c>
      <c r="M7174" s="1" t="s">
        <v>7716</v>
      </c>
      <c r="N7174" s="1">
        <v>47.335583566121599</v>
      </c>
      <c r="O7174" s="1">
        <v>-70.825834065540306</v>
      </c>
      <c r="P7174" s="1" t="s">
        <v>7717</v>
      </c>
      <c r="Q7174" s="1" t="s">
        <v>7718</v>
      </c>
      <c r="R7174" s="1" t="s">
        <v>22</v>
      </c>
    </row>
    <row r="7175" spans="1:18" x14ac:dyDescent="0.3">
      <c r="A7175" s="1" t="s">
        <v>5978</v>
      </c>
      <c r="B7175" s="1" t="s">
        <v>8398</v>
      </c>
      <c r="C7175" s="1" t="s">
        <v>7714</v>
      </c>
      <c r="D7175" s="1">
        <v>340</v>
      </c>
      <c r="E7175" s="1" t="s">
        <v>7804</v>
      </c>
      <c r="F7175" s="1">
        <v>86</v>
      </c>
      <c r="G7175" s="1" t="str">
        <f t="shared" si="269"/>
        <v>86/154</v>
      </c>
      <c r="H7175" s="1">
        <v>2300</v>
      </c>
      <c r="I7175" s="1">
        <v>70</v>
      </c>
      <c r="J7175" s="1">
        <v>85</v>
      </c>
      <c r="K7175" s="1" t="s">
        <v>56</v>
      </c>
      <c r="L7175" s="1" t="s">
        <v>343</v>
      </c>
      <c r="M7175" s="1" t="s">
        <v>7716</v>
      </c>
      <c r="N7175" s="1">
        <v>47.333593376263302</v>
      </c>
      <c r="O7175" s="1">
        <v>-70.864299510421702</v>
      </c>
      <c r="P7175" s="1" t="s">
        <v>7717</v>
      </c>
      <c r="Q7175" s="1" t="s">
        <v>7718</v>
      </c>
      <c r="R7175" s="1" t="s">
        <v>22</v>
      </c>
    </row>
    <row r="7176" spans="1:18" x14ac:dyDescent="0.3">
      <c r="A7176" s="1" t="s">
        <v>5978</v>
      </c>
      <c r="B7176" s="1" t="s">
        <v>8398</v>
      </c>
      <c r="C7176" s="1" t="s">
        <v>7714</v>
      </c>
      <c r="D7176" s="1">
        <v>340</v>
      </c>
      <c r="E7176" s="1" t="s">
        <v>7805</v>
      </c>
      <c r="F7176" s="1">
        <v>87</v>
      </c>
      <c r="G7176" s="1" t="str">
        <f t="shared" si="269"/>
        <v>87/154</v>
      </c>
      <c r="H7176" s="1">
        <v>2300</v>
      </c>
      <c r="I7176" s="1">
        <v>70</v>
      </c>
      <c r="J7176" s="1">
        <v>85</v>
      </c>
      <c r="K7176" s="1" t="s">
        <v>56</v>
      </c>
      <c r="L7176" s="1" t="s">
        <v>343</v>
      </c>
      <c r="M7176" s="1" t="s">
        <v>7716</v>
      </c>
      <c r="N7176" s="1">
        <v>47.336533602688597</v>
      </c>
      <c r="O7176" s="1">
        <v>-70.860179938374202</v>
      </c>
      <c r="P7176" s="1" t="s">
        <v>7717</v>
      </c>
      <c r="Q7176" s="1" t="s">
        <v>7718</v>
      </c>
      <c r="R7176" s="1" t="s">
        <v>22</v>
      </c>
    </row>
    <row r="7177" spans="1:18" x14ac:dyDescent="0.3">
      <c r="A7177" s="1" t="s">
        <v>5978</v>
      </c>
      <c r="B7177" s="1" t="s">
        <v>8398</v>
      </c>
      <c r="C7177" s="1" t="s">
        <v>7714</v>
      </c>
      <c r="D7177" s="1">
        <v>340</v>
      </c>
      <c r="E7177" s="1" t="s">
        <v>7806</v>
      </c>
      <c r="F7177" s="1">
        <v>88</v>
      </c>
      <c r="G7177" s="1" t="str">
        <f t="shared" si="269"/>
        <v>88/154</v>
      </c>
      <c r="H7177" s="1">
        <v>2300</v>
      </c>
      <c r="I7177" s="1">
        <v>70</v>
      </c>
      <c r="J7177" s="1">
        <v>85</v>
      </c>
      <c r="K7177" s="1" t="s">
        <v>56</v>
      </c>
      <c r="L7177" s="1" t="s">
        <v>343</v>
      </c>
      <c r="M7177" s="1" t="s">
        <v>7716</v>
      </c>
      <c r="N7177" s="1">
        <v>47.339405911213703</v>
      </c>
      <c r="O7177" s="1">
        <v>-70.858591543386495</v>
      </c>
      <c r="P7177" s="1" t="s">
        <v>7717</v>
      </c>
      <c r="Q7177" s="1" t="s">
        <v>7718</v>
      </c>
      <c r="R7177" s="1" t="s">
        <v>22</v>
      </c>
    </row>
    <row r="7178" spans="1:18" x14ac:dyDescent="0.3">
      <c r="A7178" s="1" t="s">
        <v>5978</v>
      </c>
      <c r="B7178" s="1" t="s">
        <v>8398</v>
      </c>
      <c r="C7178" s="1" t="s">
        <v>7714</v>
      </c>
      <c r="D7178" s="1">
        <v>340</v>
      </c>
      <c r="E7178" s="1" t="s">
        <v>7807</v>
      </c>
      <c r="F7178" s="1">
        <v>89</v>
      </c>
      <c r="G7178" s="1" t="str">
        <f t="shared" si="269"/>
        <v>89/154</v>
      </c>
      <c r="H7178" s="1">
        <v>2300</v>
      </c>
      <c r="I7178" s="1">
        <v>70</v>
      </c>
      <c r="J7178" s="1">
        <v>85</v>
      </c>
      <c r="K7178" s="1" t="s">
        <v>56</v>
      </c>
      <c r="L7178" s="1" t="s">
        <v>343</v>
      </c>
      <c r="M7178" s="1" t="s">
        <v>7716</v>
      </c>
      <c r="N7178" s="1">
        <v>47.342703394186302</v>
      </c>
      <c r="O7178" s="1">
        <v>-70.857307343071</v>
      </c>
      <c r="P7178" s="1" t="s">
        <v>7717</v>
      </c>
      <c r="Q7178" s="1" t="s">
        <v>7718</v>
      </c>
      <c r="R7178" s="1" t="s">
        <v>22</v>
      </c>
    </row>
    <row r="7179" spans="1:18" x14ac:dyDescent="0.3">
      <c r="A7179" s="1" t="s">
        <v>5978</v>
      </c>
      <c r="B7179" s="1" t="s">
        <v>8398</v>
      </c>
      <c r="C7179" s="1" t="s">
        <v>7714</v>
      </c>
      <c r="D7179" s="1">
        <v>340</v>
      </c>
      <c r="E7179" s="1" t="s">
        <v>7808</v>
      </c>
      <c r="F7179" s="1">
        <v>90</v>
      </c>
      <c r="G7179" s="1" t="str">
        <f t="shared" si="269"/>
        <v>90/154</v>
      </c>
      <c r="H7179" s="1">
        <v>2000</v>
      </c>
      <c r="I7179" s="1">
        <v>82</v>
      </c>
      <c r="J7179" s="1">
        <v>85</v>
      </c>
      <c r="K7179" s="1" t="s">
        <v>56</v>
      </c>
      <c r="L7179" s="1" t="s">
        <v>2540</v>
      </c>
      <c r="M7179" s="1" t="s">
        <v>7716</v>
      </c>
      <c r="N7179" s="1">
        <v>47.344833103962102</v>
      </c>
      <c r="O7179" s="1">
        <v>-70.8595297676613</v>
      </c>
      <c r="P7179" s="1" t="s">
        <v>7717</v>
      </c>
      <c r="Q7179" s="1" t="s">
        <v>7718</v>
      </c>
      <c r="R7179" s="1" t="s">
        <v>22</v>
      </c>
    </row>
    <row r="7180" spans="1:18" x14ac:dyDescent="0.3">
      <c r="A7180" s="1" t="s">
        <v>5978</v>
      </c>
      <c r="B7180" s="1" t="s">
        <v>8398</v>
      </c>
      <c r="C7180" s="1" t="s">
        <v>7714</v>
      </c>
      <c r="D7180" s="1">
        <v>340</v>
      </c>
      <c r="E7180" s="1" t="s">
        <v>7809</v>
      </c>
      <c r="F7180" s="1">
        <v>91</v>
      </c>
      <c r="G7180" s="1" t="str">
        <f t="shared" si="269"/>
        <v>91/154</v>
      </c>
      <c r="H7180" s="1">
        <v>2300</v>
      </c>
      <c r="I7180" s="1">
        <v>70</v>
      </c>
      <c r="J7180" s="1">
        <v>85</v>
      </c>
      <c r="K7180" s="1" t="s">
        <v>56</v>
      </c>
      <c r="L7180" s="1" t="s">
        <v>343</v>
      </c>
      <c r="M7180" s="1" t="s">
        <v>7716</v>
      </c>
      <c r="N7180" s="1">
        <v>47.347488411491902</v>
      </c>
      <c r="O7180" s="1">
        <v>-70.861533004354399</v>
      </c>
      <c r="P7180" s="1" t="s">
        <v>7717</v>
      </c>
      <c r="Q7180" s="1" t="s">
        <v>7718</v>
      </c>
      <c r="R7180" s="1" t="s">
        <v>22</v>
      </c>
    </row>
    <row r="7181" spans="1:18" x14ac:dyDescent="0.3">
      <c r="A7181" s="1" t="s">
        <v>5978</v>
      </c>
      <c r="B7181" s="1" t="s">
        <v>8398</v>
      </c>
      <c r="C7181" s="1" t="s">
        <v>7714</v>
      </c>
      <c r="D7181" s="1">
        <v>340</v>
      </c>
      <c r="E7181" s="1" t="s">
        <v>7810</v>
      </c>
      <c r="F7181" s="1">
        <v>92</v>
      </c>
      <c r="G7181" s="1" t="str">
        <f t="shared" si="269"/>
        <v>92/154</v>
      </c>
      <c r="H7181" s="1">
        <v>2300</v>
      </c>
      <c r="I7181" s="1">
        <v>70</v>
      </c>
      <c r="J7181" s="1">
        <v>85</v>
      </c>
      <c r="K7181" s="1" t="s">
        <v>56</v>
      </c>
      <c r="L7181" s="1" t="s">
        <v>343</v>
      </c>
      <c r="M7181" s="1" t="s">
        <v>7716</v>
      </c>
      <c r="N7181" s="1">
        <v>47.350063920660602</v>
      </c>
      <c r="O7181" s="1">
        <v>-70.862176531143305</v>
      </c>
      <c r="P7181" s="1" t="s">
        <v>7717</v>
      </c>
      <c r="Q7181" s="1" t="s">
        <v>7718</v>
      </c>
      <c r="R7181" s="1" t="s">
        <v>22</v>
      </c>
    </row>
    <row r="7182" spans="1:18" x14ac:dyDescent="0.3">
      <c r="A7182" s="1" t="s">
        <v>5978</v>
      </c>
      <c r="B7182" s="1" t="s">
        <v>8398</v>
      </c>
      <c r="C7182" s="1" t="s">
        <v>7714</v>
      </c>
      <c r="D7182" s="1">
        <v>340</v>
      </c>
      <c r="E7182" s="1" t="s">
        <v>7811</v>
      </c>
      <c r="F7182" s="1">
        <v>93</v>
      </c>
      <c r="G7182" s="1" t="str">
        <f t="shared" si="269"/>
        <v>93/154</v>
      </c>
      <c r="H7182" s="1">
        <v>2300</v>
      </c>
      <c r="I7182" s="1">
        <v>70</v>
      </c>
      <c r="J7182" s="1">
        <v>85</v>
      </c>
      <c r="K7182" s="1" t="s">
        <v>56</v>
      </c>
      <c r="L7182" s="1" t="s">
        <v>343</v>
      </c>
      <c r="M7182" s="1" t="s">
        <v>7716</v>
      </c>
      <c r="N7182" s="1">
        <v>47.3526907656899</v>
      </c>
      <c r="O7182" s="1">
        <v>-70.862945168099799</v>
      </c>
      <c r="P7182" s="1" t="s">
        <v>7717</v>
      </c>
      <c r="Q7182" s="1" t="s">
        <v>7718</v>
      </c>
      <c r="R7182" s="1" t="s">
        <v>22</v>
      </c>
    </row>
    <row r="7183" spans="1:18" x14ac:dyDescent="0.3">
      <c r="A7183" s="1" t="s">
        <v>5978</v>
      </c>
      <c r="B7183" s="1" t="s">
        <v>8398</v>
      </c>
      <c r="C7183" s="1" t="s">
        <v>7714</v>
      </c>
      <c r="D7183" s="1">
        <v>340</v>
      </c>
      <c r="E7183" s="1" t="s">
        <v>7812</v>
      </c>
      <c r="F7183" s="1">
        <v>94</v>
      </c>
      <c r="G7183" s="1" t="str">
        <f t="shared" si="269"/>
        <v>94/154</v>
      </c>
      <c r="H7183" s="1">
        <v>2300</v>
      </c>
      <c r="I7183" s="1">
        <v>70</v>
      </c>
      <c r="J7183" s="1">
        <v>85</v>
      </c>
      <c r="K7183" s="1" t="s">
        <v>56</v>
      </c>
      <c r="L7183" s="1" t="s">
        <v>343</v>
      </c>
      <c r="M7183" s="1" t="s">
        <v>7716</v>
      </c>
      <c r="N7183" s="1">
        <v>47.355354140769997</v>
      </c>
      <c r="O7183" s="1">
        <v>-70.864543948474605</v>
      </c>
      <c r="P7183" s="1" t="s">
        <v>7717</v>
      </c>
      <c r="Q7183" s="1" t="s">
        <v>7718</v>
      </c>
      <c r="R7183" s="1" t="s">
        <v>22</v>
      </c>
    </row>
    <row r="7184" spans="1:18" x14ac:dyDescent="0.3">
      <c r="A7184" s="1" t="s">
        <v>5978</v>
      </c>
      <c r="B7184" s="1" t="s">
        <v>8398</v>
      </c>
      <c r="C7184" s="1" t="s">
        <v>7714</v>
      </c>
      <c r="D7184" s="1">
        <v>340</v>
      </c>
      <c r="E7184" s="1" t="s">
        <v>7813</v>
      </c>
      <c r="F7184" s="1">
        <v>95</v>
      </c>
      <c r="G7184" s="1" t="str">
        <f t="shared" si="269"/>
        <v>95/154</v>
      </c>
      <c r="H7184" s="1">
        <v>2300</v>
      </c>
      <c r="I7184" s="1">
        <v>70</v>
      </c>
      <c r="J7184" s="1">
        <v>85</v>
      </c>
      <c r="K7184" s="1" t="s">
        <v>56</v>
      </c>
      <c r="L7184" s="1" t="s">
        <v>343</v>
      </c>
      <c r="M7184" s="1" t="s">
        <v>7716</v>
      </c>
      <c r="N7184" s="1">
        <v>47.357435077726699</v>
      </c>
      <c r="O7184" s="1">
        <v>-70.870288375543794</v>
      </c>
      <c r="P7184" s="1" t="s">
        <v>7717</v>
      </c>
      <c r="Q7184" s="1" t="s">
        <v>7718</v>
      </c>
      <c r="R7184" s="1" t="s">
        <v>22</v>
      </c>
    </row>
    <row r="7185" spans="1:18" x14ac:dyDescent="0.3">
      <c r="A7185" s="1" t="s">
        <v>5978</v>
      </c>
      <c r="B7185" s="1" t="s">
        <v>8398</v>
      </c>
      <c r="C7185" s="1" t="s">
        <v>7714</v>
      </c>
      <c r="D7185" s="1">
        <v>340</v>
      </c>
      <c r="E7185" s="1" t="s">
        <v>7814</v>
      </c>
      <c r="F7185" s="1">
        <v>96</v>
      </c>
      <c r="G7185" s="1" t="str">
        <f t="shared" si="269"/>
        <v>96/154</v>
      </c>
      <c r="H7185" s="1">
        <v>2000</v>
      </c>
      <c r="I7185" s="1">
        <v>82</v>
      </c>
      <c r="J7185" s="1">
        <v>85</v>
      </c>
      <c r="K7185" s="1" t="s">
        <v>56</v>
      </c>
      <c r="L7185" s="1" t="s">
        <v>2540</v>
      </c>
      <c r="M7185" s="1" t="s">
        <v>7716</v>
      </c>
      <c r="N7185" s="1">
        <v>47.354234420739502</v>
      </c>
      <c r="O7185" s="1">
        <v>-70.871097422327793</v>
      </c>
      <c r="P7185" s="1" t="s">
        <v>7717</v>
      </c>
      <c r="Q7185" s="1" t="s">
        <v>7718</v>
      </c>
      <c r="R7185" s="1" t="s">
        <v>22</v>
      </c>
    </row>
    <row r="7186" spans="1:18" x14ac:dyDescent="0.3">
      <c r="A7186" s="1" t="s">
        <v>5978</v>
      </c>
      <c r="B7186" s="1" t="s">
        <v>8398</v>
      </c>
      <c r="C7186" s="1" t="s">
        <v>7714</v>
      </c>
      <c r="D7186" s="1">
        <v>340</v>
      </c>
      <c r="E7186" s="1" t="s">
        <v>7815</v>
      </c>
      <c r="F7186" s="1">
        <v>97</v>
      </c>
      <c r="G7186" s="1" t="str">
        <f t="shared" ref="G7186:G7217" si="270">F7186&amp;"/"&amp;154</f>
        <v>97/154</v>
      </c>
      <c r="H7186" s="1">
        <v>2000</v>
      </c>
      <c r="I7186" s="1">
        <v>82</v>
      </c>
      <c r="J7186" s="1">
        <v>85</v>
      </c>
      <c r="K7186" s="1" t="s">
        <v>56</v>
      </c>
      <c r="L7186" s="1" t="s">
        <v>2540</v>
      </c>
      <c r="M7186" s="1" t="s">
        <v>7716</v>
      </c>
      <c r="N7186" s="1">
        <v>47.352475249511798</v>
      </c>
      <c r="O7186" s="1">
        <v>-70.875265160606006</v>
      </c>
      <c r="P7186" s="1" t="s">
        <v>7717</v>
      </c>
      <c r="Q7186" s="1" t="s">
        <v>7718</v>
      </c>
      <c r="R7186" s="1" t="s">
        <v>22</v>
      </c>
    </row>
    <row r="7187" spans="1:18" x14ac:dyDescent="0.3">
      <c r="A7187" s="1" t="s">
        <v>5978</v>
      </c>
      <c r="B7187" s="1" t="s">
        <v>8398</v>
      </c>
      <c r="C7187" s="1" t="s">
        <v>7714</v>
      </c>
      <c r="D7187" s="1">
        <v>340</v>
      </c>
      <c r="E7187" s="1" t="s">
        <v>7816</v>
      </c>
      <c r="F7187" s="1">
        <v>98</v>
      </c>
      <c r="G7187" s="1" t="str">
        <f t="shared" si="270"/>
        <v>98/154</v>
      </c>
      <c r="H7187" s="1">
        <v>2300</v>
      </c>
      <c r="I7187" s="1">
        <v>70</v>
      </c>
      <c r="J7187" s="1">
        <v>85</v>
      </c>
      <c r="K7187" s="1" t="s">
        <v>56</v>
      </c>
      <c r="L7187" s="1" t="s">
        <v>343</v>
      </c>
      <c r="M7187" s="1" t="s">
        <v>7716</v>
      </c>
      <c r="N7187" s="1">
        <v>47.351359696121897</v>
      </c>
      <c r="O7187" s="1">
        <v>-70.880941638552002</v>
      </c>
      <c r="P7187" s="1" t="s">
        <v>7717</v>
      </c>
      <c r="Q7187" s="1" t="s">
        <v>7718</v>
      </c>
      <c r="R7187" s="1" t="s">
        <v>22</v>
      </c>
    </row>
    <row r="7188" spans="1:18" x14ac:dyDescent="0.3">
      <c r="A7188" s="1" t="s">
        <v>5978</v>
      </c>
      <c r="B7188" s="1" t="s">
        <v>8398</v>
      </c>
      <c r="C7188" s="1" t="s">
        <v>7714</v>
      </c>
      <c r="D7188" s="1">
        <v>340</v>
      </c>
      <c r="E7188" s="1" t="s">
        <v>7817</v>
      </c>
      <c r="F7188" s="1">
        <v>99</v>
      </c>
      <c r="G7188" s="1" t="str">
        <f t="shared" si="270"/>
        <v>99/154</v>
      </c>
      <c r="H7188" s="1">
        <v>2300</v>
      </c>
      <c r="I7188" s="1">
        <v>70</v>
      </c>
      <c r="J7188" s="1">
        <v>85</v>
      </c>
      <c r="K7188" s="1" t="s">
        <v>56</v>
      </c>
      <c r="L7188" s="1" t="s">
        <v>343</v>
      </c>
      <c r="M7188" s="1" t="s">
        <v>7716</v>
      </c>
      <c r="N7188" s="1">
        <v>47.357829212203001</v>
      </c>
      <c r="O7188" s="1">
        <v>-70.877345675661601</v>
      </c>
      <c r="P7188" s="1" t="s">
        <v>7717</v>
      </c>
      <c r="Q7188" s="1" t="s">
        <v>7718</v>
      </c>
      <c r="R7188" s="1" t="s">
        <v>22</v>
      </c>
    </row>
    <row r="7189" spans="1:18" x14ac:dyDescent="0.3">
      <c r="A7189" s="1" t="s">
        <v>5978</v>
      </c>
      <c r="B7189" s="1" t="s">
        <v>8398</v>
      </c>
      <c r="C7189" s="1" t="s">
        <v>7714</v>
      </c>
      <c r="D7189" s="1">
        <v>340</v>
      </c>
      <c r="E7189" s="1" t="s">
        <v>7818</v>
      </c>
      <c r="F7189" s="1">
        <v>100</v>
      </c>
      <c r="G7189" s="1" t="str">
        <f t="shared" si="270"/>
        <v>100/154</v>
      </c>
      <c r="H7189" s="1">
        <v>2000</v>
      </c>
      <c r="I7189" s="1">
        <v>82</v>
      </c>
      <c r="J7189" s="1">
        <v>85</v>
      </c>
      <c r="K7189" s="1" t="s">
        <v>56</v>
      </c>
      <c r="L7189" s="1" t="s">
        <v>2540</v>
      </c>
      <c r="M7189" s="1" t="s">
        <v>7716</v>
      </c>
      <c r="N7189" s="1">
        <v>47.3616791249285</v>
      </c>
      <c r="O7189" s="1">
        <v>-70.871558098733701</v>
      </c>
      <c r="P7189" s="1" t="s">
        <v>7717</v>
      </c>
      <c r="Q7189" s="1" t="s">
        <v>7718</v>
      </c>
      <c r="R7189" s="1" t="s">
        <v>22</v>
      </c>
    </row>
    <row r="7190" spans="1:18" x14ac:dyDescent="0.3">
      <c r="A7190" s="1" t="s">
        <v>5978</v>
      </c>
      <c r="B7190" s="1" t="s">
        <v>8398</v>
      </c>
      <c r="C7190" s="1" t="s">
        <v>7714</v>
      </c>
      <c r="D7190" s="1">
        <v>340</v>
      </c>
      <c r="E7190" s="1" t="s">
        <v>7819</v>
      </c>
      <c r="F7190" s="1">
        <v>101</v>
      </c>
      <c r="G7190" s="1" t="str">
        <f t="shared" si="270"/>
        <v>101/154</v>
      </c>
      <c r="H7190" s="1">
        <v>2000</v>
      </c>
      <c r="I7190" s="1">
        <v>82</v>
      </c>
      <c r="J7190" s="1">
        <v>85</v>
      </c>
      <c r="K7190" s="1" t="s">
        <v>56</v>
      </c>
      <c r="L7190" s="1" t="s">
        <v>2540</v>
      </c>
      <c r="M7190" s="1" t="s">
        <v>7716</v>
      </c>
      <c r="N7190" s="1">
        <v>47.357422912344099</v>
      </c>
      <c r="O7190" s="1">
        <v>-70.859858150752004</v>
      </c>
      <c r="P7190" s="1" t="s">
        <v>7717</v>
      </c>
      <c r="Q7190" s="1" t="s">
        <v>7718</v>
      </c>
      <c r="R7190" s="1" t="s">
        <v>22</v>
      </c>
    </row>
    <row r="7191" spans="1:18" x14ac:dyDescent="0.3">
      <c r="A7191" s="1" t="s">
        <v>5978</v>
      </c>
      <c r="B7191" s="1" t="s">
        <v>8398</v>
      </c>
      <c r="C7191" s="1" t="s">
        <v>7714</v>
      </c>
      <c r="D7191" s="1">
        <v>340</v>
      </c>
      <c r="E7191" s="1" t="s">
        <v>7820</v>
      </c>
      <c r="F7191" s="1">
        <v>102</v>
      </c>
      <c r="G7191" s="1" t="str">
        <f t="shared" si="270"/>
        <v>102/154</v>
      </c>
      <c r="H7191" s="1">
        <v>2300</v>
      </c>
      <c r="I7191" s="1">
        <v>70</v>
      </c>
      <c r="J7191" s="1">
        <v>85</v>
      </c>
      <c r="K7191" s="1" t="s">
        <v>56</v>
      </c>
      <c r="L7191" s="1" t="s">
        <v>343</v>
      </c>
      <c r="M7191" s="1" t="s">
        <v>7716</v>
      </c>
      <c r="N7191" s="1">
        <v>47.359982146575803</v>
      </c>
      <c r="O7191" s="1">
        <v>-70.857677424308406</v>
      </c>
      <c r="P7191" s="1" t="s">
        <v>7717</v>
      </c>
      <c r="Q7191" s="1" t="s">
        <v>7718</v>
      </c>
      <c r="R7191" s="1" t="s">
        <v>22</v>
      </c>
    </row>
    <row r="7192" spans="1:18" x14ac:dyDescent="0.3">
      <c r="A7192" s="1" t="s">
        <v>5978</v>
      </c>
      <c r="B7192" s="1" t="s">
        <v>8398</v>
      </c>
      <c r="C7192" s="1" t="s">
        <v>7714</v>
      </c>
      <c r="D7192" s="1">
        <v>340</v>
      </c>
      <c r="E7192" s="1" t="s">
        <v>7821</v>
      </c>
      <c r="F7192" s="1">
        <v>103</v>
      </c>
      <c r="G7192" s="1" t="str">
        <f t="shared" si="270"/>
        <v>103/154</v>
      </c>
      <c r="H7192" s="1">
        <v>2300</v>
      </c>
      <c r="I7192" s="1">
        <v>70</v>
      </c>
      <c r="J7192" s="1">
        <v>85</v>
      </c>
      <c r="K7192" s="1" t="s">
        <v>56</v>
      </c>
      <c r="L7192" s="1" t="s">
        <v>343</v>
      </c>
      <c r="M7192" s="1" t="s">
        <v>7716</v>
      </c>
      <c r="N7192" s="1">
        <v>47.363063041767198</v>
      </c>
      <c r="O7192" s="1">
        <v>-70.858282979720201</v>
      </c>
      <c r="P7192" s="1" t="s">
        <v>7717</v>
      </c>
      <c r="Q7192" s="1" t="s">
        <v>7718</v>
      </c>
      <c r="R7192" s="1" t="s">
        <v>22</v>
      </c>
    </row>
    <row r="7193" spans="1:18" x14ac:dyDescent="0.3">
      <c r="A7193" s="1" t="s">
        <v>5978</v>
      </c>
      <c r="B7193" s="1" t="s">
        <v>8398</v>
      </c>
      <c r="C7193" s="1" t="s">
        <v>7714</v>
      </c>
      <c r="D7193" s="1">
        <v>340</v>
      </c>
      <c r="E7193" s="1" t="s">
        <v>7822</v>
      </c>
      <c r="F7193" s="1">
        <v>104</v>
      </c>
      <c r="G7193" s="1" t="str">
        <f t="shared" si="270"/>
        <v>104/154</v>
      </c>
      <c r="H7193" s="1">
        <v>2300</v>
      </c>
      <c r="I7193" s="1">
        <v>70</v>
      </c>
      <c r="J7193" s="1">
        <v>85</v>
      </c>
      <c r="K7193" s="1" t="s">
        <v>56</v>
      </c>
      <c r="L7193" s="1" t="s">
        <v>343</v>
      </c>
      <c r="M7193" s="1" t="s">
        <v>7716</v>
      </c>
      <c r="N7193" s="1">
        <v>47.364883911080199</v>
      </c>
      <c r="O7193" s="1">
        <v>-70.853672590226694</v>
      </c>
      <c r="P7193" s="1" t="s">
        <v>7717</v>
      </c>
      <c r="Q7193" s="1" t="s">
        <v>7718</v>
      </c>
      <c r="R7193" s="1" t="s">
        <v>22</v>
      </c>
    </row>
    <row r="7194" spans="1:18" x14ac:dyDescent="0.3">
      <c r="A7194" s="1" t="s">
        <v>5978</v>
      </c>
      <c r="B7194" s="1" t="s">
        <v>8398</v>
      </c>
      <c r="C7194" s="1" t="s">
        <v>7714</v>
      </c>
      <c r="D7194" s="1">
        <v>340</v>
      </c>
      <c r="E7194" s="1" t="s">
        <v>7823</v>
      </c>
      <c r="F7194" s="1">
        <v>105</v>
      </c>
      <c r="G7194" s="1" t="str">
        <f t="shared" si="270"/>
        <v>105/154</v>
      </c>
      <c r="H7194" s="1">
        <v>2000</v>
      </c>
      <c r="I7194" s="1">
        <v>82</v>
      </c>
      <c r="J7194" s="1">
        <v>85</v>
      </c>
      <c r="K7194" s="1" t="s">
        <v>56</v>
      </c>
      <c r="L7194" s="1" t="s">
        <v>2540</v>
      </c>
      <c r="M7194" s="1" t="s">
        <v>7716</v>
      </c>
      <c r="N7194" s="1">
        <v>47.364772132442901</v>
      </c>
      <c r="O7194" s="1">
        <v>-70.846612672223998</v>
      </c>
      <c r="P7194" s="1" t="s">
        <v>7717</v>
      </c>
      <c r="Q7194" s="1" t="s">
        <v>7718</v>
      </c>
      <c r="R7194" s="1" t="s">
        <v>22</v>
      </c>
    </row>
    <row r="7195" spans="1:18" x14ac:dyDescent="0.3">
      <c r="A7195" s="1" t="s">
        <v>5978</v>
      </c>
      <c r="B7195" s="1" t="s">
        <v>8398</v>
      </c>
      <c r="C7195" s="1" t="s">
        <v>7714</v>
      </c>
      <c r="D7195" s="1">
        <v>340</v>
      </c>
      <c r="E7195" s="1" t="s">
        <v>7824</v>
      </c>
      <c r="F7195" s="1">
        <v>106</v>
      </c>
      <c r="G7195" s="1" t="str">
        <f t="shared" si="270"/>
        <v>106/154</v>
      </c>
      <c r="H7195" s="1">
        <v>2000</v>
      </c>
      <c r="I7195" s="1">
        <v>82</v>
      </c>
      <c r="J7195" s="1">
        <v>85</v>
      </c>
      <c r="K7195" s="1" t="s">
        <v>56</v>
      </c>
      <c r="L7195" s="1" t="s">
        <v>2540</v>
      </c>
      <c r="M7195" s="1" t="s">
        <v>7716</v>
      </c>
      <c r="N7195" s="1">
        <v>47.367085510520198</v>
      </c>
      <c r="O7195" s="1">
        <v>-70.846830610969505</v>
      </c>
      <c r="P7195" s="1" t="s">
        <v>7717</v>
      </c>
      <c r="Q7195" s="1" t="s">
        <v>7718</v>
      </c>
      <c r="R7195" s="1" t="s">
        <v>22</v>
      </c>
    </row>
    <row r="7196" spans="1:18" x14ac:dyDescent="0.3">
      <c r="A7196" s="1" t="s">
        <v>5978</v>
      </c>
      <c r="B7196" s="1" t="s">
        <v>8398</v>
      </c>
      <c r="C7196" s="1" t="s">
        <v>7714</v>
      </c>
      <c r="D7196" s="1">
        <v>340</v>
      </c>
      <c r="E7196" s="1" t="s">
        <v>7825</v>
      </c>
      <c r="F7196" s="1">
        <v>107</v>
      </c>
      <c r="G7196" s="1" t="str">
        <f t="shared" si="270"/>
        <v>107/154</v>
      </c>
      <c r="H7196" s="1">
        <v>2000</v>
      </c>
      <c r="I7196" s="1">
        <v>82</v>
      </c>
      <c r="J7196" s="1">
        <v>85</v>
      </c>
      <c r="K7196" s="1" t="s">
        <v>56</v>
      </c>
      <c r="L7196" s="1" t="s">
        <v>2540</v>
      </c>
      <c r="M7196" s="1" t="s">
        <v>7716</v>
      </c>
      <c r="N7196" s="1">
        <v>47.369287718309302</v>
      </c>
      <c r="O7196" s="1">
        <v>-70.847412254758893</v>
      </c>
      <c r="P7196" s="1" t="s">
        <v>7717</v>
      </c>
      <c r="Q7196" s="1" t="s">
        <v>7718</v>
      </c>
      <c r="R7196" s="1" t="s">
        <v>22</v>
      </c>
    </row>
    <row r="7197" spans="1:18" x14ac:dyDescent="0.3">
      <c r="A7197" s="1" t="s">
        <v>5978</v>
      </c>
      <c r="B7197" s="1" t="s">
        <v>8398</v>
      </c>
      <c r="C7197" s="1" t="s">
        <v>7714</v>
      </c>
      <c r="D7197" s="1">
        <v>340</v>
      </c>
      <c r="E7197" s="1" t="s">
        <v>7826</v>
      </c>
      <c r="F7197" s="1">
        <v>108</v>
      </c>
      <c r="G7197" s="1" t="str">
        <f t="shared" si="270"/>
        <v>108/154</v>
      </c>
      <c r="H7197" s="1">
        <v>2000</v>
      </c>
      <c r="I7197" s="1">
        <v>82</v>
      </c>
      <c r="J7197" s="1">
        <v>85</v>
      </c>
      <c r="K7197" s="1" t="s">
        <v>56</v>
      </c>
      <c r="L7197" s="1" t="s">
        <v>2540</v>
      </c>
      <c r="M7197" s="1" t="s">
        <v>7716</v>
      </c>
      <c r="N7197" s="1">
        <v>47.371668473041602</v>
      </c>
      <c r="O7197" s="1">
        <v>-70.846526791501603</v>
      </c>
      <c r="P7197" s="1" t="s">
        <v>7717</v>
      </c>
      <c r="Q7197" s="1" t="s">
        <v>7718</v>
      </c>
      <c r="R7197" s="1" t="s">
        <v>22</v>
      </c>
    </row>
    <row r="7198" spans="1:18" x14ac:dyDescent="0.3">
      <c r="A7198" s="1" t="s">
        <v>5978</v>
      </c>
      <c r="B7198" s="1" t="s">
        <v>8398</v>
      </c>
      <c r="C7198" s="1" t="s">
        <v>7714</v>
      </c>
      <c r="D7198" s="1">
        <v>340</v>
      </c>
      <c r="E7198" s="1" t="s">
        <v>7827</v>
      </c>
      <c r="F7198" s="1">
        <v>109</v>
      </c>
      <c r="G7198" s="1" t="str">
        <f t="shared" si="270"/>
        <v>109/154</v>
      </c>
      <c r="H7198" s="1">
        <v>2300</v>
      </c>
      <c r="I7198" s="1">
        <v>70</v>
      </c>
      <c r="J7198" s="1">
        <v>85</v>
      </c>
      <c r="K7198" s="1" t="s">
        <v>56</v>
      </c>
      <c r="L7198" s="1" t="s">
        <v>343</v>
      </c>
      <c r="M7198" s="1" t="s">
        <v>7716</v>
      </c>
      <c r="N7198" s="1">
        <v>47.348804690539097</v>
      </c>
      <c r="O7198" s="1">
        <v>-70.833334492916293</v>
      </c>
      <c r="P7198" s="1" t="s">
        <v>7717</v>
      </c>
      <c r="Q7198" s="1" t="s">
        <v>7718</v>
      </c>
      <c r="R7198" s="1" t="s">
        <v>22</v>
      </c>
    </row>
    <row r="7199" spans="1:18" x14ac:dyDescent="0.3">
      <c r="A7199" s="1" t="s">
        <v>5978</v>
      </c>
      <c r="B7199" s="1" t="s">
        <v>8398</v>
      </c>
      <c r="C7199" s="1" t="s">
        <v>7714</v>
      </c>
      <c r="D7199" s="1">
        <v>340</v>
      </c>
      <c r="E7199" s="1" t="s">
        <v>7828</v>
      </c>
      <c r="F7199" s="1">
        <v>110</v>
      </c>
      <c r="G7199" s="1" t="str">
        <f t="shared" si="270"/>
        <v>110/154</v>
      </c>
      <c r="H7199" s="1">
        <v>2300</v>
      </c>
      <c r="I7199" s="1">
        <v>70</v>
      </c>
      <c r="J7199" s="1">
        <v>85</v>
      </c>
      <c r="K7199" s="1" t="s">
        <v>56</v>
      </c>
      <c r="L7199" s="1" t="s">
        <v>343</v>
      </c>
      <c r="M7199" s="1" t="s">
        <v>7716</v>
      </c>
      <c r="N7199" s="1">
        <v>47.346765968469001</v>
      </c>
      <c r="O7199" s="1">
        <v>-70.831428488563404</v>
      </c>
      <c r="P7199" s="1" t="s">
        <v>7717</v>
      </c>
      <c r="Q7199" s="1" t="s">
        <v>7718</v>
      </c>
      <c r="R7199" s="1" t="s">
        <v>22</v>
      </c>
    </row>
    <row r="7200" spans="1:18" x14ac:dyDescent="0.3">
      <c r="A7200" s="1" t="s">
        <v>5978</v>
      </c>
      <c r="B7200" s="1" t="s">
        <v>8398</v>
      </c>
      <c r="C7200" s="1" t="s">
        <v>7714</v>
      </c>
      <c r="D7200" s="1">
        <v>340</v>
      </c>
      <c r="E7200" s="1" t="s">
        <v>7829</v>
      </c>
      <c r="F7200" s="1">
        <v>111</v>
      </c>
      <c r="G7200" s="1" t="str">
        <f t="shared" si="270"/>
        <v>111/154</v>
      </c>
      <c r="H7200" s="1">
        <v>2000</v>
      </c>
      <c r="I7200" s="1">
        <v>82</v>
      </c>
      <c r="J7200" s="1">
        <v>85</v>
      </c>
      <c r="K7200" s="1" t="s">
        <v>56</v>
      </c>
      <c r="L7200" s="1" t="s">
        <v>2540</v>
      </c>
      <c r="M7200" s="1" t="s">
        <v>7716</v>
      </c>
      <c r="N7200" s="1">
        <v>47.351388414390598</v>
      </c>
      <c r="O7200" s="1">
        <v>-70.832866011815796</v>
      </c>
      <c r="P7200" s="1" t="s">
        <v>7717</v>
      </c>
      <c r="Q7200" s="1" t="s">
        <v>7718</v>
      </c>
      <c r="R7200" s="1" t="s">
        <v>22</v>
      </c>
    </row>
    <row r="7201" spans="1:18" x14ac:dyDescent="0.3">
      <c r="A7201" s="1" t="s">
        <v>5978</v>
      </c>
      <c r="B7201" s="1" t="s">
        <v>8398</v>
      </c>
      <c r="C7201" s="1" t="s">
        <v>7714</v>
      </c>
      <c r="D7201" s="1">
        <v>340</v>
      </c>
      <c r="E7201" s="1" t="s">
        <v>7830</v>
      </c>
      <c r="F7201" s="1">
        <v>112</v>
      </c>
      <c r="G7201" s="1" t="str">
        <f t="shared" si="270"/>
        <v>112/154</v>
      </c>
      <c r="H7201" s="1">
        <v>2000</v>
      </c>
      <c r="I7201" s="1">
        <v>82</v>
      </c>
      <c r="J7201" s="1">
        <v>85</v>
      </c>
      <c r="K7201" s="1" t="s">
        <v>56</v>
      </c>
      <c r="L7201" s="1" t="s">
        <v>2540</v>
      </c>
      <c r="M7201" s="1" t="s">
        <v>7716</v>
      </c>
      <c r="N7201" s="1">
        <v>47.351034098265202</v>
      </c>
      <c r="O7201" s="1">
        <v>-70.8402561447067</v>
      </c>
      <c r="P7201" s="1" t="s">
        <v>7717</v>
      </c>
      <c r="Q7201" s="1" t="s">
        <v>7718</v>
      </c>
      <c r="R7201" s="1" t="s">
        <v>22</v>
      </c>
    </row>
    <row r="7202" spans="1:18" x14ac:dyDescent="0.3">
      <c r="A7202" s="1" t="s">
        <v>5978</v>
      </c>
      <c r="B7202" s="1" t="s">
        <v>8398</v>
      </c>
      <c r="C7202" s="1" t="s">
        <v>7714</v>
      </c>
      <c r="D7202" s="1">
        <v>340</v>
      </c>
      <c r="E7202" s="1" t="s">
        <v>7831</v>
      </c>
      <c r="F7202" s="1">
        <v>113</v>
      </c>
      <c r="G7202" s="1" t="str">
        <f t="shared" si="270"/>
        <v>113/154</v>
      </c>
      <c r="H7202" s="1">
        <v>2300</v>
      </c>
      <c r="I7202" s="1">
        <v>70</v>
      </c>
      <c r="J7202" s="1">
        <v>85</v>
      </c>
      <c r="K7202" s="1" t="s">
        <v>56</v>
      </c>
      <c r="L7202" s="1" t="s">
        <v>343</v>
      </c>
      <c r="M7202" s="1" t="s">
        <v>7716</v>
      </c>
      <c r="N7202" s="1">
        <v>47.359124080832601</v>
      </c>
      <c r="O7202" s="1">
        <v>-70.809367147666194</v>
      </c>
      <c r="P7202" s="1" t="s">
        <v>7717</v>
      </c>
      <c r="Q7202" s="1" t="s">
        <v>7718</v>
      </c>
      <c r="R7202" s="1" t="s">
        <v>22</v>
      </c>
    </row>
    <row r="7203" spans="1:18" x14ac:dyDescent="0.3">
      <c r="A7203" s="1" t="s">
        <v>5978</v>
      </c>
      <c r="B7203" s="1" t="s">
        <v>8398</v>
      </c>
      <c r="C7203" s="1" t="s">
        <v>7714</v>
      </c>
      <c r="D7203" s="1">
        <v>340</v>
      </c>
      <c r="E7203" s="1" t="s">
        <v>7832</v>
      </c>
      <c r="F7203" s="1">
        <v>114</v>
      </c>
      <c r="G7203" s="1" t="str">
        <f t="shared" si="270"/>
        <v>114/154</v>
      </c>
      <c r="H7203" s="1">
        <v>2000</v>
      </c>
      <c r="I7203" s="1">
        <v>82</v>
      </c>
      <c r="J7203" s="1">
        <v>85</v>
      </c>
      <c r="K7203" s="1" t="s">
        <v>56</v>
      </c>
      <c r="L7203" s="1" t="s">
        <v>2540</v>
      </c>
      <c r="M7203" s="1" t="s">
        <v>7716</v>
      </c>
      <c r="N7203" s="1">
        <v>47.356702814918698</v>
      </c>
      <c r="O7203" s="1">
        <v>-70.811700388013307</v>
      </c>
      <c r="P7203" s="1" t="s">
        <v>7717</v>
      </c>
      <c r="Q7203" s="1" t="s">
        <v>7718</v>
      </c>
      <c r="R7203" s="1" t="s">
        <v>22</v>
      </c>
    </row>
    <row r="7204" spans="1:18" x14ac:dyDescent="0.3">
      <c r="A7204" s="1" t="s">
        <v>5978</v>
      </c>
      <c r="B7204" s="1" t="s">
        <v>8398</v>
      </c>
      <c r="C7204" s="1" t="s">
        <v>7714</v>
      </c>
      <c r="D7204" s="1">
        <v>340</v>
      </c>
      <c r="E7204" s="1" t="s">
        <v>7833</v>
      </c>
      <c r="F7204" s="1">
        <v>115</v>
      </c>
      <c r="G7204" s="1" t="str">
        <f t="shared" si="270"/>
        <v>115/154</v>
      </c>
      <c r="H7204" s="1">
        <v>2000</v>
      </c>
      <c r="I7204" s="1">
        <v>82</v>
      </c>
      <c r="J7204" s="1">
        <v>85</v>
      </c>
      <c r="K7204" s="1" t="s">
        <v>56</v>
      </c>
      <c r="L7204" s="1" t="s">
        <v>2540</v>
      </c>
      <c r="M7204" s="1" t="s">
        <v>7716</v>
      </c>
      <c r="N7204" s="1">
        <v>47.355237210106097</v>
      </c>
      <c r="O7204" s="1">
        <v>-70.817606347161799</v>
      </c>
      <c r="P7204" s="1" t="s">
        <v>7717</v>
      </c>
      <c r="Q7204" s="1" t="s">
        <v>7718</v>
      </c>
      <c r="R7204" s="1" t="s">
        <v>22</v>
      </c>
    </row>
    <row r="7205" spans="1:18" x14ac:dyDescent="0.3">
      <c r="A7205" s="1" t="s">
        <v>5978</v>
      </c>
      <c r="B7205" s="1" t="s">
        <v>8398</v>
      </c>
      <c r="C7205" s="1" t="s">
        <v>7714</v>
      </c>
      <c r="D7205" s="1">
        <v>340</v>
      </c>
      <c r="E7205" s="1" t="s">
        <v>7834</v>
      </c>
      <c r="F7205" s="1">
        <v>116</v>
      </c>
      <c r="G7205" s="1" t="str">
        <f t="shared" si="270"/>
        <v>116/154</v>
      </c>
      <c r="H7205" s="1">
        <v>2000</v>
      </c>
      <c r="I7205" s="1">
        <v>82</v>
      </c>
      <c r="J7205" s="1">
        <v>85</v>
      </c>
      <c r="K7205" s="1" t="s">
        <v>56</v>
      </c>
      <c r="L7205" s="1" t="s">
        <v>2540</v>
      </c>
      <c r="M7205" s="1" t="s">
        <v>7716</v>
      </c>
      <c r="N7205" s="1">
        <v>47.353157253261699</v>
      </c>
      <c r="O7205" s="1">
        <v>-70.820328969069394</v>
      </c>
      <c r="P7205" s="1" t="s">
        <v>7717</v>
      </c>
      <c r="Q7205" s="1" t="s">
        <v>7718</v>
      </c>
      <c r="R7205" s="1" t="s">
        <v>22</v>
      </c>
    </row>
    <row r="7206" spans="1:18" x14ac:dyDescent="0.3">
      <c r="A7206" s="1" t="s">
        <v>5978</v>
      </c>
      <c r="B7206" s="1" t="s">
        <v>8398</v>
      </c>
      <c r="C7206" s="1" t="s">
        <v>7714</v>
      </c>
      <c r="D7206" s="1">
        <v>340</v>
      </c>
      <c r="E7206" s="1" t="s">
        <v>7835</v>
      </c>
      <c r="F7206" s="1">
        <v>117</v>
      </c>
      <c r="G7206" s="1" t="str">
        <f t="shared" si="270"/>
        <v>117/154</v>
      </c>
      <c r="H7206" s="1">
        <v>2000</v>
      </c>
      <c r="I7206" s="1">
        <v>82</v>
      </c>
      <c r="J7206" s="1">
        <v>85</v>
      </c>
      <c r="K7206" s="1" t="s">
        <v>56</v>
      </c>
      <c r="L7206" s="1" t="s">
        <v>2540</v>
      </c>
      <c r="M7206" s="1" t="s">
        <v>7716</v>
      </c>
      <c r="N7206" s="1">
        <v>47.350836460336701</v>
      </c>
      <c r="O7206" s="1">
        <v>-70.8217046744101</v>
      </c>
      <c r="P7206" s="1" t="s">
        <v>7717</v>
      </c>
      <c r="Q7206" s="1" t="s">
        <v>7718</v>
      </c>
      <c r="R7206" s="1" t="s">
        <v>22</v>
      </c>
    </row>
    <row r="7207" spans="1:18" x14ac:dyDescent="0.3">
      <c r="A7207" s="1" t="s">
        <v>5978</v>
      </c>
      <c r="B7207" s="1" t="s">
        <v>8398</v>
      </c>
      <c r="C7207" s="1" t="s">
        <v>7714</v>
      </c>
      <c r="D7207" s="1">
        <v>340</v>
      </c>
      <c r="E7207" s="1" t="s">
        <v>7836</v>
      </c>
      <c r="F7207" s="1">
        <v>118</v>
      </c>
      <c r="G7207" s="1" t="str">
        <f t="shared" si="270"/>
        <v>118/154</v>
      </c>
      <c r="H7207" s="1">
        <v>2000</v>
      </c>
      <c r="I7207" s="1">
        <v>82</v>
      </c>
      <c r="J7207" s="1">
        <v>85</v>
      </c>
      <c r="K7207" s="1" t="s">
        <v>56</v>
      </c>
      <c r="L7207" s="1" t="s">
        <v>2540</v>
      </c>
      <c r="M7207" s="1" t="s">
        <v>7716</v>
      </c>
      <c r="N7207" s="1">
        <v>47.348473899508697</v>
      </c>
      <c r="O7207" s="1">
        <v>-70.823645727969904</v>
      </c>
      <c r="P7207" s="1" t="s">
        <v>7717</v>
      </c>
      <c r="Q7207" s="1" t="s">
        <v>7718</v>
      </c>
      <c r="R7207" s="1" t="s">
        <v>22</v>
      </c>
    </row>
    <row r="7208" spans="1:18" x14ac:dyDescent="0.3">
      <c r="A7208" s="1" t="s">
        <v>5978</v>
      </c>
      <c r="B7208" s="1" t="s">
        <v>8398</v>
      </c>
      <c r="C7208" s="1" t="s">
        <v>7714</v>
      </c>
      <c r="D7208" s="1">
        <v>340</v>
      </c>
      <c r="E7208" s="1" t="s">
        <v>7837</v>
      </c>
      <c r="F7208" s="1">
        <v>119</v>
      </c>
      <c r="G7208" s="1" t="str">
        <f t="shared" si="270"/>
        <v>119/154</v>
      </c>
      <c r="H7208" s="1">
        <v>2000</v>
      </c>
      <c r="I7208" s="1">
        <v>82</v>
      </c>
      <c r="J7208" s="1">
        <v>85</v>
      </c>
      <c r="K7208" s="1" t="s">
        <v>56</v>
      </c>
      <c r="L7208" s="1" t="s">
        <v>2540</v>
      </c>
      <c r="M7208" s="1" t="s">
        <v>7716</v>
      </c>
      <c r="N7208" s="1">
        <v>47.362192207984002</v>
      </c>
      <c r="O7208" s="1">
        <v>-70.824131365678696</v>
      </c>
      <c r="P7208" s="1" t="s">
        <v>7717</v>
      </c>
      <c r="Q7208" s="1" t="s">
        <v>7718</v>
      </c>
      <c r="R7208" s="1" t="s">
        <v>22</v>
      </c>
    </row>
    <row r="7209" spans="1:18" x14ac:dyDescent="0.3">
      <c r="A7209" s="1" t="s">
        <v>5978</v>
      </c>
      <c r="B7209" s="1" t="s">
        <v>8398</v>
      </c>
      <c r="C7209" s="1" t="s">
        <v>7714</v>
      </c>
      <c r="D7209" s="1">
        <v>340</v>
      </c>
      <c r="E7209" s="1" t="s">
        <v>7838</v>
      </c>
      <c r="F7209" s="1">
        <v>120</v>
      </c>
      <c r="G7209" s="1" t="str">
        <f t="shared" si="270"/>
        <v>120/154</v>
      </c>
      <c r="H7209" s="1">
        <v>2000</v>
      </c>
      <c r="I7209" s="1">
        <v>82</v>
      </c>
      <c r="J7209" s="1">
        <v>85</v>
      </c>
      <c r="K7209" s="1" t="s">
        <v>56</v>
      </c>
      <c r="L7209" s="1" t="s">
        <v>2540</v>
      </c>
      <c r="M7209" s="1" t="s">
        <v>7716</v>
      </c>
      <c r="N7209" s="1">
        <v>47.364202963570598</v>
      </c>
      <c r="O7209" s="1">
        <v>-70.8226500740533</v>
      </c>
      <c r="P7209" s="1" t="s">
        <v>7717</v>
      </c>
      <c r="Q7209" s="1" t="s">
        <v>7718</v>
      </c>
      <c r="R7209" s="1" t="s">
        <v>22</v>
      </c>
    </row>
    <row r="7210" spans="1:18" x14ac:dyDescent="0.3">
      <c r="A7210" s="1" t="s">
        <v>5978</v>
      </c>
      <c r="B7210" s="1" t="s">
        <v>8398</v>
      </c>
      <c r="C7210" s="1" t="s">
        <v>7714</v>
      </c>
      <c r="D7210" s="1">
        <v>340</v>
      </c>
      <c r="E7210" s="1" t="s">
        <v>7839</v>
      </c>
      <c r="F7210" s="1">
        <v>121</v>
      </c>
      <c r="G7210" s="1" t="str">
        <f t="shared" si="270"/>
        <v>121/154</v>
      </c>
      <c r="H7210" s="1">
        <v>2000</v>
      </c>
      <c r="I7210" s="1">
        <v>82</v>
      </c>
      <c r="J7210" s="1">
        <v>85</v>
      </c>
      <c r="K7210" s="1" t="s">
        <v>56</v>
      </c>
      <c r="L7210" s="1" t="s">
        <v>2540</v>
      </c>
      <c r="M7210" s="1" t="s">
        <v>7716</v>
      </c>
      <c r="N7210" s="1">
        <v>47.3632376368856</v>
      </c>
      <c r="O7210" s="1">
        <v>-70.829879949150495</v>
      </c>
      <c r="P7210" s="1" t="s">
        <v>7717</v>
      </c>
      <c r="Q7210" s="1" t="s">
        <v>7718</v>
      </c>
      <c r="R7210" s="1" t="s">
        <v>22</v>
      </c>
    </row>
    <row r="7211" spans="1:18" x14ac:dyDescent="0.3">
      <c r="A7211" s="1" t="s">
        <v>5978</v>
      </c>
      <c r="B7211" s="1" t="s">
        <v>8398</v>
      </c>
      <c r="C7211" s="1" t="s">
        <v>7714</v>
      </c>
      <c r="D7211" s="1">
        <v>340</v>
      </c>
      <c r="E7211" s="1" t="s">
        <v>7840</v>
      </c>
      <c r="F7211" s="1">
        <v>122</v>
      </c>
      <c r="G7211" s="1" t="str">
        <f t="shared" si="270"/>
        <v>122/154</v>
      </c>
      <c r="H7211" s="1">
        <v>2000</v>
      </c>
      <c r="I7211" s="1">
        <v>82</v>
      </c>
      <c r="J7211" s="1">
        <v>85</v>
      </c>
      <c r="K7211" s="1" t="s">
        <v>56</v>
      </c>
      <c r="L7211" s="1" t="s">
        <v>2540</v>
      </c>
      <c r="M7211" s="1" t="s">
        <v>7716</v>
      </c>
      <c r="N7211" s="1">
        <v>47.367104766444903</v>
      </c>
      <c r="O7211" s="1">
        <v>-70.830853727018905</v>
      </c>
      <c r="P7211" s="1" t="s">
        <v>7717</v>
      </c>
      <c r="Q7211" s="1" t="s">
        <v>7718</v>
      </c>
      <c r="R7211" s="1" t="s">
        <v>22</v>
      </c>
    </row>
    <row r="7212" spans="1:18" x14ac:dyDescent="0.3">
      <c r="A7212" s="1" t="s">
        <v>5978</v>
      </c>
      <c r="B7212" s="1" t="s">
        <v>8398</v>
      </c>
      <c r="C7212" s="1" t="s">
        <v>7714</v>
      </c>
      <c r="D7212" s="1">
        <v>340</v>
      </c>
      <c r="E7212" s="1" t="s">
        <v>7841</v>
      </c>
      <c r="F7212" s="1">
        <v>123</v>
      </c>
      <c r="G7212" s="1" t="str">
        <f t="shared" si="270"/>
        <v>123/154</v>
      </c>
      <c r="H7212" s="1">
        <v>2000</v>
      </c>
      <c r="I7212" s="1">
        <v>82</v>
      </c>
      <c r="J7212" s="1">
        <v>85</v>
      </c>
      <c r="K7212" s="1" t="s">
        <v>56</v>
      </c>
      <c r="L7212" s="1" t="s">
        <v>2540</v>
      </c>
      <c r="M7212" s="1" t="s">
        <v>7716</v>
      </c>
      <c r="N7212" s="1">
        <v>47.372065088265401</v>
      </c>
      <c r="O7212" s="1">
        <v>-70.832647163338905</v>
      </c>
      <c r="P7212" s="1" t="s">
        <v>7717</v>
      </c>
      <c r="Q7212" s="1" t="s">
        <v>7718</v>
      </c>
      <c r="R7212" s="1" t="s">
        <v>22</v>
      </c>
    </row>
    <row r="7213" spans="1:18" x14ac:dyDescent="0.3">
      <c r="A7213" s="1" t="s">
        <v>5978</v>
      </c>
      <c r="B7213" s="1" t="s">
        <v>8398</v>
      </c>
      <c r="C7213" s="1" t="s">
        <v>7714</v>
      </c>
      <c r="D7213" s="1">
        <v>340</v>
      </c>
      <c r="E7213" s="1" t="s">
        <v>7842</v>
      </c>
      <c r="F7213" s="1">
        <v>124</v>
      </c>
      <c r="G7213" s="1" t="str">
        <f t="shared" si="270"/>
        <v>124/154</v>
      </c>
      <c r="H7213" s="1">
        <v>2300</v>
      </c>
      <c r="I7213" s="1">
        <v>70</v>
      </c>
      <c r="J7213" s="1">
        <v>85</v>
      </c>
      <c r="K7213" s="1" t="s">
        <v>56</v>
      </c>
      <c r="L7213" s="1" t="s">
        <v>343</v>
      </c>
      <c r="M7213" s="1" t="s">
        <v>7716</v>
      </c>
      <c r="N7213" s="1">
        <v>47.415181652891697</v>
      </c>
      <c r="O7213" s="1">
        <v>-70.867912697824593</v>
      </c>
      <c r="P7213" s="1" t="s">
        <v>7717</v>
      </c>
      <c r="Q7213" s="1" t="s">
        <v>7718</v>
      </c>
      <c r="R7213" s="1" t="s">
        <v>22</v>
      </c>
    </row>
    <row r="7214" spans="1:18" x14ac:dyDescent="0.3">
      <c r="A7214" s="1" t="s">
        <v>5978</v>
      </c>
      <c r="B7214" s="1" t="s">
        <v>8398</v>
      </c>
      <c r="C7214" s="1" t="s">
        <v>7714</v>
      </c>
      <c r="D7214" s="1">
        <v>340</v>
      </c>
      <c r="E7214" s="1" t="s">
        <v>7843</v>
      </c>
      <c r="F7214" s="1">
        <v>125</v>
      </c>
      <c r="G7214" s="1" t="str">
        <f t="shared" si="270"/>
        <v>125/154</v>
      </c>
      <c r="H7214" s="1">
        <v>2000</v>
      </c>
      <c r="I7214" s="1">
        <v>82</v>
      </c>
      <c r="J7214" s="1">
        <v>85</v>
      </c>
      <c r="K7214" s="1" t="s">
        <v>56</v>
      </c>
      <c r="L7214" s="1" t="s">
        <v>2540</v>
      </c>
      <c r="M7214" s="1" t="s">
        <v>7716</v>
      </c>
      <c r="N7214" s="1">
        <v>47.4115218548122</v>
      </c>
      <c r="O7214" s="1">
        <v>-70.864913204233801</v>
      </c>
      <c r="P7214" s="1" t="s">
        <v>7717</v>
      </c>
      <c r="Q7214" s="1" t="s">
        <v>7718</v>
      </c>
      <c r="R7214" s="1" t="s">
        <v>22</v>
      </c>
    </row>
    <row r="7215" spans="1:18" x14ac:dyDescent="0.3">
      <c r="A7215" s="1" t="s">
        <v>5978</v>
      </c>
      <c r="B7215" s="1" t="s">
        <v>8398</v>
      </c>
      <c r="C7215" s="1" t="s">
        <v>7714</v>
      </c>
      <c r="D7215" s="1">
        <v>340</v>
      </c>
      <c r="E7215" s="1" t="s">
        <v>7844</v>
      </c>
      <c r="F7215" s="1">
        <v>126</v>
      </c>
      <c r="G7215" s="1" t="str">
        <f t="shared" si="270"/>
        <v>126/154</v>
      </c>
      <c r="H7215" s="1">
        <v>2000</v>
      </c>
      <c r="I7215" s="1">
        <v>82</v>
      </c>
      <c r="J7215" s="1">
        <v>85</v>
      </c>
      <c r="K7215" s="1" t="s">
        <v>56</v>
      </c>
      <c r="L7215" s="1" t="s">
        <v>2540</v>
      </c>
      <c r="M7215" s="1" t="s">
        <v>7716</v>
      </c>
      <c r="N7215" s="1">
        <v>47.409094984545099</v>
      </c>
      <c r="O7215" s="1">
        <v>-70.864652042614495</v>
      </c>
      <c r="P7215" s="1" t="s">
        <v>7717</v>
      </c>
      <c r="Q7215" s="1" t="s">
        <v>7718</v>
      </c>
      <c r="R7215" s="1" t="s">
        <v>22</v>
      </c>
    </row>
    <row r="7216" spans="1:18" x14ac:dyDescent="0.3">
      <c r="A7216" s="1" t="s">
        <v>5978</v>
      </c>
      <c r="B7216" s="1" t="s">
        <v>8398</v>
      </c>
      <c r="C7216" s="1" t="s">
        <v>7714</v>
      </c>
      <c r="D7216" s="1">
        <v>340</v>
      </c>
      <c r="E7216" s="1" t="s">
        <v>7845</v>
      </c>
      <c r="F7216" s="1">
        <v>127</v>
      </c>
      <c r="G7216" s="1" t="str">
        <f t="shared" si="270"/>
        <v>127/154</v>
      </c>
      <c r="H7216" s="1">
        <v>2000</v>
      </c>
      <c r="I7216" s="1">
        <v>82</v>
      </c>
      <c r="J7216" s="1">
        <v>85</v>
      </c>
      <c r="K7216" s="1" t="s">
        <v>56</v>
      </c>
      <c r="L7216" s="1" t="s">
        <v>2540</v>
      </c>
      <c r="M7216" s="1" t="s">
        <v>7716</v>
      </c>
      <c r="N7216" s="1">
        <v>47.405159897954903</v>
      </c>
      <c r="O7216" s="1">
        <v>-70.867339456815998</v>
      </c>
      <c r="P7216" s="1" t="s">
        <v>7717</v>
      </c>
      <c r="Q7216" s="1" t="s">
        <v>7718</v>
      </c>
      <c r="R7216" s="1" t="s">
        <v>22</v>
      </c>
    </row>
    <row r="7217" spans="1:18" x14ac:dyDescent="0.3">
      <c r="A7217" s="1" t="s">
        <v>5978</v>
      </c>
      <c r="B7217" s="1" t="s">
        <v>8398</v>
      </c>
      <c r="C7217" s="1" t="s">
        <v>7714</v>
      </c>
      <c r="D7217" s="1">
        <v>340</v>
      </c>
      <c r="E7217" s="1" t="s">
        <v>7846</v>
      </c>
      <c r="F7217" s="1">
        <v>128</v>
      </c>
      <c r="G7217" s="1" t="str">
        <f t="shared" si="270"/>
        <v>128/154</v>
      </c>
      <c r="H7217" s="1">
        <v>2300</v>
      </c>
      <c r="I7217" s="1">
        <v>70</v>
      </c>
      <c r="J7217" s="1">
        <v>85</v>
      </c>
      <c r="K7217" s="1" t="s">
        <v>56</v>
      </c>
      <c r="L7217" s="1" t="s">
        <v>343</v>
      </c>
      <c r="M7217" s="1" t="s">
        <v>7716</v>
      </c>
      <c r="N7217" s="1">
        <v>47.398766284477198</v>
      </c>
      <c r="O7217" s="1">
        <v>-70.8716530411441</v>
      </c>
      <c r="P7217" s="1" t="s">
        <v>7717</v>
      </c>
      <c r="Q7217" s="1" t="s">
        <v>7718</v>
      </c>
      <c r="R7217" s="1" t="s">
        <v>22</v>
      </c>
    </row>
    <row r="7218" spans="1:18" x14ac:dyDescent="0.3">
      <c r="A7218" s="1" t="s">
        <v>5978</v>
      </c>
      <c r="B7218" s="1" t="s">
        <v>8398</v>
      </c>
      <c r="C7218" s="1" t="s">
        <v>7714</v>
      </c>
      <c r="D7218" s="1">
        <v>340</v>
      </c>
      <c r="E7218" s="1" t="s">
        <v>7847</v>
      </c>
      <c r="F7218" s="1">
        <v>129</v>
      </c>
      <c r="G7218" s="1" t="str">
        <f t="shared" ref="G7218:G7243" si="271">F7218&amp;"/"&amp;154</f>
        <v>129/154</v>
      </c>
      <c r="H7218" s="1">
        <v>2300</v>
      </c>
      <c r="I7218" s="1">
        <v>70</v>
      </c>
      <c r="J7218" s="1">
        <v>85</v>
      </c>
      <c r="K7218" s="1" t="s">
        <v>56</v>
      </c>
      <c r="L7218" s="1" t="s">
        <v>343</v>
      </c>
      <c r="M7218" s="1" t="s">
        <v>7716</v>
      </c>
      <c r="N7218" s="1">
        <v>47.401037433834802</v>
      </c>
      <c r="O7218" s="1">
        <v>-70.870000827817606</v>
      </c>
      <c r="P7218" s="1" t="s">
        <v>7717</v>
      </c>
      <c r="Q7218" s="1" t="s">
        <v>7718</v>
      </c>
      <c r="R7218" s="1" t="s">
        <v>22</v>
      </c>
    </row>
    <row r="7219" spans="1:18" x14ac:dyDescent="0.3">
      <c r="A7219" s="1" t="s">
        <v>5978</v>
      </c>
      <c r="B7219" s="1" t="s">
        <v>8398</v>
      </c>
      <c r="C7219" s="1" t="s">
        <v>7714</v>
      </c>
      <c r="D7219" s="1">
        <v>340</v>
      </c>
      <c r="E7219" s="1" t="s">
        <v>7848</v>
      </c>
      <c r="F7219" s="1">
        <v>130</v>
      </c>
      <c r="G7219" s="1" t="str">
        <f t="shared" si="271"/>
        <v>130/154</v>
      </c>
      <c r="H7219" s="1">
        <v>2300</v>
      </c>
      <c r="I7219" s="1">
        <v>70</v>
      </c>
      <c r="J7219" s="1">
        <v>85</v>
      </c>
      <c r="K7219" s="1" t="s">
        <v>56</v>
      </c>
      <c r="L7219" s="1" t="s">
        <v>343</v>
      </c>
      <c r="M7219" s="1" t="s">
        <v>7716</v>
      </c>
      <c r="N7219" s="1">
        <v>47.402282840853303</v>
      </c>
      <c r="O7219" s="1">
        <v>-70.865614392664</v>
      </c>
      <c r="P7219" s="1" t="s">
        <v>7717</v>
      </c>
      <c r="Q7219" s="1" t="s">
        <v>7718</v>
      </c>
      <c r="R7219" s="1" t="s">
        <v>22</v>
      </c>
    </row>
    <row r="7220" spans="1:18" x14ac:dyDescent="0.3">
      <c r="A7220" s="1" t="s">
        <v>5978</v>
      </c>
      <c r="B7220" s="1" t="s">
        <v>8398</v>
      </c>
      <c r="C7220" s="1" t="s">
        <v>7714</v>
      </c>
      <c r="D7220" s="1">
        <v>340</v>
      </c>
      <c r="E7220" s="1" t="s">
        <v>7849</v>
      </c>
      <c r="F7220" s="1">
        <v>131</v>
      </c>
      <c r="G7220" s="1" t="str">
        <f t="shared" si="271"/>
        <v>131/154</v>
      </c>
      <c r="H7220" s="1">
        <v>2300</v>
      </c>
      <c r="I7220" s="1">
        <v>70</v>
      </c>
      <c r="J7220" s="1">
        <v>85</v>
      </c>
      <c r="K7220" s="1" t="s">
        <v>56</v>
      </c>
      <c r="L7220" s="1" t="s">
        <v>343</v>
      </c>
      <c r="M7220" s="1" t="s">
        <v>7716</v>
      </c>
      <c r="N7220" s="1">
        <v>47.399645049138698</v>
      </c>
      <c r="O7220" s="1">
        <v>-70.862575860008207</v>
      </c>
      <c r="P7220" s="1" t="s">
        <v>7717</v>
      </c>
      <c r="Q7220" s="1" t="s">
        <v>7718</v>
      </c>
      <c r="R7220" s="1" t="s">
        <v>22</v>
      </c>
    </row>
    <row r="7221" spans="1:18" x14ac:dyDescent="0.3">
      <c r="A7221" s="1" t="s">
        <v>5978</v>
      </c>
      <c r="B7221" s="1" t="s">
        <v>8398</v>
      </c>
      <c r="C7221" s="1" t="s">
        <v>7714</v>
      </c>
      <c r="D7221" s="1">
        <v>340</v>
      </c>
      <c r="E7221" s="1" t="s">
        <v>7850</v>
      </c>
      <c r="F7221" s="1">
        <v>132</v>
      </c>
      <c r="G7221" s="1" t="str">
        <f t="shared" si="271"/>
        <v>132/154</v>
      </c>
      <c r="H7221" s="1">
        <v>2300</v>
      </c>
      <c r="I7221" s="1">
        <v>70</v>
      </c>
      <c r="J7221" s="1">
        <v>85</v>
      </c>
      <c r="K7221" s="1" t="s">
        <v>56</v>
      </c>
      <c r="L7221" s="1" t="s">
        <v>343</v>
      </c>
      <c r="M7221" s="1" t="s">
        <v>7716</v>
      </c>
      <c r="N7221" s="1">
        <v>47.398396351027102</v>
      </c>
      <c r="O7221" s="1">
        <v>-70.855247260572995</v>
      </c>
      <c r="P7221" s="1" t="s">
        <v>7717</v>
      </c>
      <c r="Q7221" s="1" t="s">
        <v>7718</v>
      </c>
      <c r="R7221" s="1" t="s">
        <v>22</v>
      </c>
    </row>
    <row r="7222" spans="1:18" x14ac:dyDescent="0.3">
      <c r="A7222" s="1" t="s">
        <v>5978</v>
      </c>
      <c r="B7222" s="1" t="s">
        <v>8398</v>
      </c>
      <c r="C7222" s="1" t="s">
        <v>7714</v>
      </c>
      <c r="D7222" s="1">
        <v>340</v>
      </c>
      <c r="E7222" s="1" t="s">
        <v>7851</v>
      </c>
      <c r="F7222" s="1">
        <v>133</v>
      </c>
      <c r="G7222" s="1" t="str">
        <f t="shared" si="271"/>
        <v>133/154</v>
      </c>
      <c r="H7222" s="1">
        <v>2000</v>
      </c>
      <c r="I7222" s="1">
        <v>82</v>
      </c>
      <c r="J7222" s="1">
        <v>85</v>
      </c>
      <c r="K7222" s="1" t="s">
        <v>56</v>
      </c>
      <c r="L7222" s="1" t="s">
        <v>2540</v>
      </c>
      <c r="M7222" s="1" t="s">
        <v>7716</v>
      </c>
      <c r="N7222" s="1">
        <v>47.396204787821702</v>
      </c>
      <c r="O7222" s="1">
        <v>-70.852388491656797</v>
      </c>
      <c r="P7222" s="1" t="s">
        <v>7717</v>
      </c>
      <c r="Q7222" s="1" t="s">
        <v>7718</v>
      </c>
      <c r="R7222" s="1" t="s">
        <v>22</v>
      </c>
    </row>
    <row r="7223" spans="1:18" x14ac:dyDescent="0.3">
      <c r="A7223" s="1" t="s">
        <v>5978</v>
      </c>
      <c r="B7223" s="1" t="s">
        <v>8398</v>
      </c>
      <c r="C7223" s="1" t="s">
        <v>7714</v>
      </c>
      <c r="D7223" s="1">
        <v>340</v>
      </c>
      <c r="E7223" s="1" t="s">
        <v>7852</v>
      </c>
      <c r="F7223" s="1">
        <v>134</v>
      </c>
      <c r="G7223" s="1" t="str">
        <f t="shared" si="271"/>
        <v>134/154</v>
      </c>
      <c r="H7223" s="1">
        <v>2300</v>
      </c>
      <c r="I7223" s="1">
        <v>70</v>
      </c>
      <c r="J7223" s="1">
        <v>85</v>
      </c>
      <c r="K7223" s="1" t="s">
        <v>56</v>
      </c>
      <c r="L7223" s="1" t="s">
        <v>343</v>
      </c>
      <c r="M7223" s="1" t="s">
        <v>7716</v>
      </c>
      <c r="N7223" s="1">
        <v>47.394026875491498</v>
      </c>
      <c r="O7223" s="1">
        <v>-70.849217517728704</v>
      </c>
      <c r="P7223" s="1" t="s">
        <v>7717</v>
      </c>
      <c r="Q7223" s="1" t="s">
        <v>7718</v>
      </c>
      <c r="R7223" s="1" t="s">
        <v>22</v>
      </c>
    </row>
    <row r="7224" spans="1:18" x14ac:dyDescent="0.3">
      <c r="A7224" s="1" t="s">
        <v>5978</v>
      </c>
      <c r="B7224" s="1" t="s">
        <v>8398</v>
      </c>
      <c r="C7224" s="1" t="s">
        <v>7714</v>
      </c>
      <c r="D7224" s="1">
        <v>340</v>
      </c>
      <c r="E7224" s="1" t="s">
        <v>7853</v>
      </c>
      <c r="F7224" s="1">
        <v>135</v>
      </c>
      <c r="G7224" s="1" t="str">
        <f t="shared" si="271"/>
        <v>135/154</v>
      </c>
      <c r="H7224" s="1">
        <v>2300</v>
      </c>
      <c r="I7224" s="1">
        <v>70</v>
      </c>
      <c r="J7224" s="1">
        <v>85</v>
      </c>
      <c r="K7224" s="1" t="s">
        <v>56</v>
      </c>
      <c r="L7224" s="1" t="s">
        <v>343</v>
      </c>
      <c r="M7224" s="1" t="s">
        <v>7716</v>
      </c>
      <c r="N7224" s="1">
        <v>47.3919356736073</v>
      </c>
      <c r="O7224" s="1">
        <v>-70.847525556121695</v>
      </c>
      <c r="P7224" s="1" t="s">
        <v>7717</v>
      </c>
      <c r="Q7224" s="1" t="s">
        <v>7718</v>
      </c>
      <c r="R7224" s="1" t="s">
        <v>22</v>
      </c>
    </row>
    <row r="7225" spans="1:18" x14ac:dyDescent="0.3">
      <c r="A7225" s="1" t="s">
        <v>5978</v>
      </c>
      <c r="B7225" s="1" t="s">
        <v>8398</v>
      </c>
      <c r="C7225" s="1" t="s">
        <v>7714</v>
      </c>
      <c r="D7225" s="1">
        <v>340</v>
      </c>
      <c r="E7225" s="1" t="s">
        <v>7854</v>
      </c>
      <c r="F7225" s="1">
        <v>136</v>
      </c>
      <c r="G7225" s="1" t="str">
        <f t="shared" si="271"/>
        <v>136/154</v>
      </c>
      <c r="H7225" s="1">
        <v>2300</v>
      </c>
      <c r="I7225" s="1">
        <v>70</v>
      </c>
      <c r="J7225" s="1">
        <v>85</v>
      </c>
      <c r="K7225" s="1" t="s">
        <v>56</v>
      </c>
      <c r="L7225" s="1" t="s">
        <v>343</v>
      </c>
      <c r="M7225" s="1" t="s">
        <v>7716</v>
      </c>
      <c r="N7225" s="1">
        <v>47.389684954095301</v>
      </c>
      <c r="O7225" s="1">
        <v>-70.845733241460096</v>
      </c>
      <c r="P7225" s="1" t="s">
        <v>7717</v>
      </c>
      <c r="Q7225" s="1" t="s">
        <v>7718</v>
      </c>
      <c r="R7225" s="1" t="s">
        <v>22</v>
      </c>
    </row>
    <row r="7226" spans="1:18" x14ac:dyDescent="0.3">
      <c r="A7226" s="1" t="s">
        <v>5978</v>
      </c>
      <c r="B7226" s="1" t="s">
        <v>8398</v>
      </c>
      <c r="C7226" s="1" t="s">
        <v>7714</v>
      </c>
      <c r="D7226" s="1">
        <v>340</v>
      </c>
      <c r="E7226" s="1" t="s">
        <v>7855</v>
      </c>
      <c r="F7226" s="1">
        <v>137</v>
      </c>
      <c r="G7226" s="1" t="str">
        <f t="shared" si="271"/>
        <v>137/154</v>
      </c>
      <c r="H7226" s="1">
        <v>2300</v>
      </c>
      <c r="I7226" s="1">
        <v>70</v>
      </c>
      <c r="J7226" s="1">
        <v>85</v>
      </c>
      <c r="K7226" s="1" t="s">
        <v>56</v>
      </c>
      <c r="L7226" s="1" t="s">
        <v>343</v>
      </c>
      <c r="M7226" s="1" t="s">
        <v>7716</v>
      </c>
      <c r="N7226" s="1">
        <v>47.387382881807397</v>
      </c>
      <c r="O7226" s="1">
        <v>-70.844634404567003</v>
      </c>
      <c r="P7226" s="1" t="s">
        <v>7717</v>
      </c>
      <c r="Q7226" s="1" t="s">
        <v>7718</v>
      </c>
      <c r="R7226" s="1" t="s">
        <v>22</v>
      </c>
    </row>
    <row r="7227" spans="1:18" x14ac:dyDescent="0.3">
      <c r="A7227" s="1" t="s">
        <v>5978</v>
      </c>
      <c r="B7227" s="1" t="s">
        <v>8398</v>
      </c>
      <c r="C7227" s="1" t="s">
        <v>7714</v>
      </c>
      <c r="D7227" s="1">
        <v>340</v>
      </c>
      <c r="E7227" s="1" t="s">
        <v>7856</v>
      </c>
      <c r="F7227" s="1">
        <v>138</v>
      </c>
      <c r="G7227" s="1" t="str">
        <f t="shared" si="271"/>
        <v>138/154</v>
      </c>
      <c r="H7227" s="1">
        <v>2000</v>
      </c>
      <c r="I7227" s="1">
        <v>82</v>
      </c>
      <c r="J7227" s="1">
        <v>85</v>
      </c>
      <c r="K7227" s="1" t="s">
        <v>56</v>
      </c>
      <c r="L7227" s="1" t="s">
        <v>2540</v>
      </c>
      <c r="M7227" s="1" t="s">
        <v>7716</v>
      </c>
      <c r="N7227" s="1">
        <v>47.386221152835503</v>
      </c>
      <c r="O7227" s="1">
        <v>-70.850451170357005</v>
      </c>
      <c r="P7227" s="1" t="s">
        <v>7717</v>
      </c>
      <c r="Q7227" s="1" t="s">
        <v>7718</v>
      </c>
      <c r="R7227" s="1" t="s">
        <v>22</v>
      </c>
    </row>
    <row r="7228" spans="1:18" x14ac:dyDescent="0.3">
      <c r="A7228" s="1" t="s">
        <v>5978</v>
      </c>
      <c r="B7228" s="1" t="s">
        <v>8398</v>
      </c>
      <c r="C7228" s="1" t="s">
        <v>7714</v>
      </c>
      <c r="D7228" s="1">
        <v>340</v>
      </c>
      <c r="E7228" s="1" t="s">
        <v>7857</v>
      </c>
      <c r="F7228" s="1">
        <v>139</v>
      </c>
      <c r="G7228" s="1" t="str">
        <f t="shared" si="271"/>
        <v>139/154</v>
      </c>
      <c r="H7228" s="1">
        <v>2000</v>
      </c>
      <c r="I7228" s="1">
        <v>82</v>
      </c>
      <c r="J7228" s="1">
        <v>85</v>
      </c>
      <c r="K7228" s="1" t="s">
        <v>56</v>
      </c>
      <c r="L7228" s="1" t="s">
        <v>2540</v>
      </c>
      <c r="M7228" s="1" t="s">
        <v>7716</v>
      </c>
      <c r="N7228" s="1">
        <v>47.378988905011603</v>
      </c>
      <c r="O7228" s="1">
        <v>-70.8520965140236</v>
      </c>
      <c r="P7228" s="1" t="s">
        <v>7717</v>
      </c>
      <c r="Q7228" s="1" t="s">
        <v>7718</v>
      </c>
      <c r="R7228" s="1" t="s">
        <v>22</v>
      </c>
    </row>
    <row r="7229" spans="1:18" x14ac:dyDescent="0.3">
      <c r="A7229" s="1" t="s">
        <v>5978</v>
      </c>
      <c r="B7229" s="1" t="s">
        <v>8398</v>
      </c>
      <c r="C7229" s="1" t="s">
        <v>7714</v>
      </c>
      <c r="D7229" s="1">
        <v>340</v>
      </c>
      <c r="E7229" s="1" t="s">
        <v>7858</v>
      </c>
      <c r="F7229" s="1">
        <v>140</v>
      </c>
      <c r="G7229" s="1" t="str">
        <f t="shared" si="271"/>
        <v>140/154</v>
      </c>
      <c r="H7229" s="1">
        <v>2000</v>
      </c>
      <c r="I7229" s="1">
        <v>82</v>
      </c>
      <c r="J7229" s="1">
        <v>85</v>
      </c>
      <c r="K7229" s="1" t="s">
        <v>56</v>
      </c>
      <c r="L7229" s="1" t="s">
        <v>2540</v>
      </c>
      <c r="M7229" s="1" t="s">
        <v>7716</v>
      </c>
      <c r="N7229" s="1">
        <v>47.376468313053699</v>
      </c>
      <c r="O7229" s="1">
        <v>-70.850060909862194</v>
      </c>
      <c r="P7229" s="1" t="s">
        <v>7717</v>
      </c>
      <c r="Q7229" s="1" t="s">
        <v>7718</v>
      </c>
      <c r="R7229" s="1" t="s">
        <v>22</v>
      </c>
    </row>
    <row r="7230" spans="1:18" x14ac:dyDescent="0.3">
      <c r="A7230" s="1" t="s">
        <v>5978</v>
      </c>
      <c r="B7230" s="1" t="s">
        <v>8398</v>
      </c>
      <c r="C7230" s="1" t="s">
        <v>7714</v>
      </c>
      <c r="D7230" s="1">
        <v>340</v>
      </c>
      <c r="E7230" s="1" t="s">
        <v>7859</v>
      </c>
      <c r="F7230" s="1">
        <v>141</v>
      </c>
      <c r="G7230" s="1" t="str">
        <f t="shared" si="271"/>
        <v>141/154</v>
      </c>
      <c r="H7230" s="1">
        <v>2300</v>
      </c>
      <c r="I7230" s="1">
        <v>70</v>
      </c>
      <c r="J7230" s="1">
        <v>85</v>
      </c>
      <c r="K7230" s="1" t="s">
        <v>56</v>
      </c>
      <c r="L7230" s="1" t="s">
        <v>343</v>
      </c>
      <c r="M7230" s="1" t="s">
        <v>7716</v>
      </c>
      <c r="N7230" s="1">
        <v>47.374007483740698</v>
      </c>
      <c r="O7230" s="1">
        <v>-70.847897652548596</v>
      </c>
      <c r="P7230" s="1" t="s">
        <v>7717</v>
      </c>
      <c r="Q7230" s="1" t="s">
        <v>7718</v>
      </c>
      <c r="R7230" s="1" t="s">
        <v>22</v>
      </c>
    </row>
    <row r="7231" spans="1:18" x14ac:dyDescent="0.3">
      <c r="A7231" s="1" t="s">
        <v>5978</v>
      </c>
      <c r="B7231" s="1" t="s">
        <v>8398</v>
      </c>
      <c r="C7231" s="1" t="s">
        <v>7714</v>
      </c>
      <c r="D7231" s="1">
        <v>340</v>
      </c>
      <c r="E7231" s="1" t="s">
        <v>7860</v>
      </c>
      <c r="F7231" s="1">
        <v>142</v>
      </c>
      <c r="G7231" s="1" t="str">
        <f t="shared" si="271"/>
        <v>142/154</v>
      </c>
      <c r="H7231" s="1">
        <v>2000</v>
      </c>
      <c r="I7231" s="1">
        <v>82</v>
      </c>
      <c r="J7231" s="1">
        <v>85</v>
      </c>
      <c r="K7231" s="1" t="s">
        <v>56</v>
      </c>
      <c r="L7231" s="1" t="s">
        <v>2540</v>
      </c>
      <c r="M7231" s="1" t="s">
        <v>7716</v>
      </c>
      <c r="N7231" s="1">
        <v>47.394453144299099</v>
      </c>
      <c r="O7231" s="1">
        <v>-70.876973607144805</v>
      </c>
      <c r="P7231" s="1" t="s">
        <v>7717</v>
      </c>
      <c r="Q7231" s="1" t="s">
        <v>7718</v>
      </c>
      <c r="R7231" s="1" t="s">
        <v>22</v>
      </c>
    </row>
    <row r="7232" spans="1:18" x14ac:dyDescent="0.3">
      <c r="A7232" s="1" t="s">
        <v>5978</v>
      </c>
      <c r="B7232" s="1" t="s">
        <v>8398</v>
      </c>
      <c r="C7232" s="1" t="s">
        <v>7714</v>
      </c>
      <c r="D7232" s="1">
        <v>340</v>
      </c>
      <c r="E7232" s="1" t="s">
        <v>7861</v>
      </c>
      <c r="F7232" s="1">
        <v>143</v>
      </c>
      <c r="G7232" s="1" t="str">
        <f t="shared" si="271"/>
        <v>143/154</v>
      </c>
      <c r="H7232" s="1">
        <v>2000</v>
      </c>
      <c r="I7232" s="1">
        <v>82</v>
      </c>
      <c r="J7232" s="1">
        <v>85</v>
      </c>
      <c r="K7232" s="1" t="s">
        <v>56</v>
      </c>
      <c r="L7232" s="1" t="s">
        <v>2540</v>
      </c>
      <c r="M7232" s="1" t="s">
        <v>7716</v>
      </c>
      <c r="N7232" s="1">
        <v>47.3861039743148</v>
      </c>
      <c r="O7232" s="1">
        <v>-70.886692040788901</v>
      </c>
      <c r="P7232" s="1" t="s">
        <v>7717</v>
      </c>
      <c r="Q7232" s="1" t="s">
        <v>7718</v>
      </c>
      <c r="R7232" s="1" t="s">
        <v>22</v>
      </c>
    </row>
    <row r="7233" spans="1:18" x14ac:dyDescent="0.3">
      <c r="A7233" s="1" t="s">
        <v>5978</v>
      </c>
      <c r="B7233" s="1" t="s">
        <v>8398</v>
      </c>
      <c r="C7233" s="1" t="s">
        <v>7714</v>
      </c>
      <c r="D7233" s="1">
        <v>340</v>
      </c>
      <c r="E7233" s="1" t="s">
        <v>7862</v>
      </c>
      <c r="F7233" s="1">
        <v>144</v>
      </c>
      <c r="G7233" s="1" t="str">
        <f t="shared" si="271"/>
        <v>144/154</v>
      </c>
      <c r="H7233" s="1">
        <v>2000</v>
      </c>
      <c r="I7233" s="1">
        <v>82</v>
      </c>
      <c r="J7233" s="1">
        <v>85</v>
      </c>
      <c r="K7233" s="1" t="s">
        <v>56</v>
      </c>
      <c r="L7233" s="1" t="s">
        <v>2540</v>
      </c>
      <c r="M7233" s="1" t="s">
        <v>7716</v>
      </c>
      <c r="N7233" s="1">
        <v>47.383775630159199</v>
      </c>
      <c r="O7233" s="1">
        <v>-70.884194968115594</v>
      </c>
      <c r="P7233" s="1" t="s">
        <v>7717</v>
      </c>
      <c r="Q7233" s="1" t="s">
        <v>7718</v>
      </c>
      <c r="R7233" s="1" t="s">
        <v>22</v>
      </c>
    </row>
    <row r="7234" spans="1:18" x14ac:dyDescent="0.3">
      <c r="A7234" s="1" t="s">
        <v>5978</v>
      </c>
      <c r="B7234" s="1" t="s">
        <v>8398</v>
      </c>
      <c r="C7234" s="1" t="s">
        <v>7714</v>
      </c>
      <c r="D7234" s="1">
        <v>340</v>
      </c>
      <c r="E7234" s="1" t="s">
        <v>7863</v>
      </c>
      <c r="F7234" s="1">
        <v>145</v>
      </c>
      <c r="G7234" s="1" t="str">
        <f t="shared" si="271"/>
        <v>145/154</v>
      </c>
      <c r="H7234" s="1">
        <v>2000</v>
      </c>
      <c r="I7234" s="1">
        <v>82</v>
      </c>
      <c r="J7234" s="1">
        <v>85</v>
      </c>
      <c r="K7234" s="1" t="s">
        <v>56</v>
      </c>
      <c r="L7234" s="1" t="s">
        <v>2540</v>
      </c>
      <c r="M7234" s="1" t="s">
        <v>7716</v>
      </c>
      <c r="N7234" s="1">
        <v>47.381534725119501</v>
      </c>
      <c r="O7234" s="1">
        <v>-70.883390060025505</v>
      </c>
      <c r="P7234" s="1" t="s">
        <v>7717</v>
      </c>
      <c r="Q7234" s="1" t="s">
        <v>7718</v>
      </c>
      <c r="R7234" s="1" t="s">
        <v>22</v>
      </c>
    </row>
    <row r="7235" spans="1:18" x14ac:dyDescent="0.3">
      <c r="A7235" s="1" t="s">
        <v>5978</v>
      </c>
      <c r="B7235" s="1" t="s">
        <v>8398</v>
      </c>
      <c r="C7235" s="1" t="s">
        <v>7714</v>
      </c>
      <c r="D7235" s="1">
        <v>340</v>
      </c>
      <c r="E7235" s="1" t="s">
        <v>7864</v>
      </c>
      <c r="F7235" s="1">
        <v>146</v>
      </c>
      <c r="G7235" s="1" t="str">
        <f t="shared" si="271"/>
        <v>146/154</v>
      </c>
      <c r="H7235" s="1">
        <v>2000</v>
      </c>
      <c r="I7235" s="1">
        <v>82</v>
      </c>
      <c r="J7235" s="1">
        <v>85</v>
      </c>
      <c r="K7235" s="1" t="s">
        <v>56</v>
      </c>
      <c r="L7235" s="1" t="s">
        <v>2540</v>
      </c>
      <c r="M7235" s="1" t="s">
        <v>7716</v>
      </c>
      <c r="N7235" s="1">
        <v>47.379239826677697</v>
      </c>
      <c r="O7235" s="1">
        <v>-70.883414940241593</v>
      </c>
      <c r="P7235" s="1" t="s">
        <v>7717</v>
      </c>
      <c r="Q7235" s="1" t="s">
        <v>7718</v>
      </c>
      <c r="R7235" s="1" t="s">
        <v>22</v>
      </c>
    </row>
    <row r="7236" spans="1:18" x14ac:dyDescent="0.3">
      <c r="A7236" s="1" t="s">
        <v>5978</v>
      </c>
      <c r="B7236" s="1" t="s">
        <v>8398</v>
      </c>
      <c r="C7236" s="1" t="s">
        <v>7714</v>
      </c>
      <c r="D7236" s="1">
        <v>340</v>
      </c>
      <c r="E7236" s="1" t="s">
        <v>7865</v>
      </c>
      <c r="F7236" s="1">
        <v>147</v>
      </c>
      <c r="G7236" s="1" t="str">
        <f t="shared" si="271"/>
        <v>147/154</v>
      </c>
      <c r="H7236" s="1">
        <v>2000</v>
      </c>
      <c r="I7236" s="1">
        <v>82</v>
      </c>
      <c r="J7236" s="1">
        <v>85</v>
      </c>
      <c r="K7236" s="1" t="s">
        <v>56</v>
      </c>
      <c r="L7236" s="1" t="s">
        <v>2540</v>
      </c>
      <c r="M7236" s="1" t="s">
        <v>7716</v>
      </c>
      <c r="N7236" s="1">
        <v>47.377108232561703</v>
      </c>
      <c r="O7236" s="1">
        <v>-70.884145831739005</v>
      </c>
      <c r="P7236" s="1" t="s">
        <v>7717</v>
      </c>
      <c r="Q7236" s="1" t="s">
        <v>7718</v>
      </c>
      <c r="R7236" s="1" t="s">
        <v>22</v>
      </c>
    </row>
    <row r="7237" spans="1:18" x14ac:dyDescent="0.3">
      <c r="A7237" s="1" t="s">
        <v>5978</v>
      </c>
      <c r="B7237" s="1" t="s">
        <v>8398</v>
      </c>
      <c r="C7237" s="1" t="s">
        <v>7714</v>
      </c>
      <c r="D7237" s="1">
        <v>340</v>
      </c>
      <c r="E7237" s="1" t="s">
        <v>7866</v>
      </c>
      <c r="F7237" s="1">
        <v>148</v>
      </c>
      <c r="G7237" s="1" t="str">
        <f t="shared" si="271"/>
        <v>148/154</v>
      </c>
      <c r="H7237" s="1">
        <v>2000</v>
      </c>
      <c r="I7237" s="1">
        <v>82</v>
      </c>
      <c r="J7237" s="1">
        <v>85</v>
      </c>
      <c r="K7237" s="1" t="s">
        <v>56</v>
      </c>
      <c r="L7237" s="1" t="s">
        <v>2540</v>
      </c>
      <c r="M7237" s="1" t="s">
        <v>7716</v>
      </c>
      <c r="N7237" s="1">
        <v>47.3748686123661</v>
      </c>
      <c r="O7237" s="1">
        <v>-70.884674921271497</v>
      </c>
      <c r="P7237" s="1" t="s">
        <v>7717</v>
      </c>
      <c r="Q7237" s="1" t="s">
        <v>7718</v>
      </c>
      <c r="R7237" s="1" t="s">
        <v>22</v>
      </c>
    </row>
    <row r="7238" spans="1:18" x14ac:dyDescent="0.3">
      <c r="A7238" s="1" t="s">
        <v>5978</v>
      </c>
      <c r="B7238" s="1" t="s">
        <v>8398</v>
      </c>
      <c r="C7238" s="1" t="s">
        <v>7714</v>
      </c>
      <c r="D7238" s="1">
        <v>340</v>
      </c>
      <c r="E7238" s="1" t="s">
        <v>7867</v>
      </c>
      <c r="F7238" s="1">
        <v>149</v>
      </c>
      <c r="G7238" s="1" t="str">
        <f t="shared" si="271"/>
        <v>149/154</v>
      </c>
      <c r="H7238" s="1">
        <v>2000</v>
      </c>
      <c r="I7238" s="1">
        <v>82</v>
      </c>
      <c r="J7238" s="1">
        <v>85</v>
      </c>
      <c r="K7238" s="1" t="s">
        <v>56</v>
      </c>
      <c r="L7238" s="1" t="s">
        <v>2540</v>
      </c>
      <c r="M7238" s="1" t="s">
        <v>7716</v>
      </c>
      <c r="N7238" s="1">
        <v>47.372408462177198</v>
      </c>
      <c r="O7238" s="1">
        <v>-70.885369628292096</v>
      </c>
      <c r="P7238" s="1" t="s">
        <v>7717</v>
      </c>
      <c r="Q7238" s="1" t="s">
        <v>7718</v>
      </c>
      <c r="R7238" s="1" t="s">
        <v>22</v>
      </c>
    </row>
    <row r="7239" spans="1:18" x14ac:dyDescent="0.3">
      <c r="A7239" s="1" t="s">
        <v>5978</v>
      </c>
      <c r="B7239" s="1" t="s">
        <v>8398</v>
      </c>
      <c r="C7239" s="1" t="s">
        <v>7714</v>
      </c>
      <c r="D7239" s="1">
        <v>340</v>
      </c>
      <c r="E7239" s="1" t="s">
        <v>7868</v>
      </c>
      <c r="F7239" s="1">
        <v>150</v>
      </c>
      <c r="G7239" s="1" t="str">
        <f t="shared" si="271"/>
        <v>150/154</v>
      </c>
      <c r="H7239" s="1">
        <v>2000</v>
      </c>
      <c r="I7239" s="1">
        <v>82</v>
      </c>
      <c r="J7239" s="1">
        <v>85</v>
      </c>
      <c r="K7239" s="1" t="s">
        <v>56</v>
      </c>
      <c r="L7239" s="1" t="s">
        <v>2540</v>
      </c>
      <c r="M7239" s="1" t="s">
        <v>7716</v>
      </c>
      <c r="N7239" s="1">
        <v>47.370815026439203</v>
      </c>
      <c r="O7239" s="1">
        <v>-70.877809093434195</v>
      </c>
      <c r="P7239" s="1" t="s">
        <v>7717</v>
      </c>
      <c r="Q7239" s="1" t="s">
        <v>7718</v>
      </c>
      <c r="R7239" s="1" t="s">
        <v>22</v>
      </c>
    </row>
    <row r="7240" spans="1:18" x14ac:dyDescent="0.3">
      <c r="A7240" s="1" t="s">
        <v>5978</v>
      </c>
      <c r="B7240" s="1" t="s">
        <v>8398</v>
      </c>
      <c r="C7240" s="1" t="s">
        <v>7714</v>
      </c>
      <c r="D7240" s="1">
        <v>340</v>
      </c>
      <c r="E7240" s="1" t="s">
        <v>7869</v>
      </c>
      <c r="F7240" s="1">
        <v>151</v>
      </c>
      <c r="G7240" s="1" t="str">
        <f t="shared" si="271"/>
        <v>151/154</v>
      </c>
      <c r="H7240" s="1">
        <v>2300</v>
      </c>
      <c r="I7240" s="1">
        <v>70</v>
      </c>
      <c r="J7240" s="1">
        <v>85</v>
      </c>
      <c r="K7240" s="1" t="s">
        <v>56</v>
      </c>
      <c r="L7240" s="1" t="s">
        <v>343</v>
      </c>
      <c r="M7240" s="1" t="s">
        <v>7716</v>
      </c>
      <c r="N7240" s="1">
        <v>47.371594818869397</v>
      </c>
      <c r="O7240" s="1">
        <v>-70.869982945566804</v>
      </c>
      <c r="P7240" s="1" t="s">
        <v>7717</v>
      </c>
      <c r="Q7240" s="1" t="s">
        <v>7718</v>
      </c>
      <c r="R7240" s="1" t="s">
        <v>22</v>
      </c>
    </row>
    <row r="7241" spans="1:18" x14ac:dyDescent="0.3">
      <c r="A7241" s="1" t="s">
        <v>5978</v>
      </c>
      <c r="B7241" s="1" t="s">
        <v>8398</v>
      </c>
      <c r="C7241" s="1" t="s">
        <v>7714</v>
      </c>
      <c r="D7241" s="1">
        <v>340</v>
      </c>
      <c r="E7241" s="1" t="s">
        <v>7870</v>
      </c>
      <c r="F7241" s="1">
        <v>152</v>
      </c>
      <c r="G7241" s="1" t="str">
        <f t="shared" si="271"/>
        <v>152/154</v>
      </c>
      <c r="H7241" s="1">
        <v>2300</v>
      </c>
      <c r="I7241" s="1">
        <v>70</v>
      </c>
      <c r="J7241" s="1">
        <v>85</v>
      </c>
      <c r="K7241" s="1" t="s">
        <v>56</v>
      </c>
      <c r="L7241" s="1" t="s">
        <v>343</v>
      </c>
      <c r="M7241" s="1" t="s">
        <v>7716</v>
      </c>
      <c r="N7241" s="1">
        <v>47.368650520313302</v>
      </c>
      <c r="O7241" s="1">
        <v>-70.873809413298503</v>
      </c>
      <c r="P7241" s="1" t="s">
        <v>7717</v>
      </c>
      <c r="Q7241" s="1" t="s">
        <v>7718</v>
      </c>
      <c r="R7241" s="1" t="s">
        <v>22</v>
      </c>
    </row>
    <row r="7242" spans="1:18" x14ac:dyDescent="0.3">
      <c r="A7242" s="1" t="s">
        <v>5978</v>
      </c>
      <c r="B7242" s="1" t="s">
        <v>8398</v>
      </c>
      <c r="C7242" s="1" t="s">
        <v>7714</v>
      </c>
      <c r="D7242" s="1">
        <v>340</v>
      </c>
      <c r="E7242" s="1" t="s">
        <v>7871</v>
      </c>
      <c r="F7242" s="1">
        <v>153</v>
      </c>
      <c r="G7242" s="1" t="str">
        <f t="shared" si="271"/>
        <v>153/154</v>
      </c>
      <c r="H7242" s="1">
        <v>2000</v>
      </c>
      <c r="I7242" s="1">
        <v>82</v>
      </c>
      <c r="J7242" s="1">
        <v>85</v>
      </c>
      <c r="K7242" s="1" t="s">
        <v>56</v>
      </c>
      <c r="L7242" s="1" t="s">
        <v>2540</v>
      </c>
      <c r="M7242" s="1" t="s">
        <v>7716</v>
      </c>
      <c r="N7242" s="1">
        <v>47.374877471937097</v>
      </c>
      <c r="O7242" s="1">
        <v>-70.872501163775794</v>
      </c>
      <c r="P7242" s="1" t="s">
        <v>7717</v>
      </c>
      <c r="Q7242" s="1" t="s">
        <v>7718</v>
      </c>
      <c r="R7242" s="1" t="s">
        <v>22</v>
      </c>
    </row>
    <row r="7243" spans="1:18" x14ac:dyDescent="0.3">
      <c r="A7243" s="1" t="s">
        <v>5978</v>
      </c>
      <c r="B7243" s="1" t="s">
        <v>8398</v>
      </c>
      <c r="C7243" s="1" t="s">
        <v>7714</v>
      </c>
      <c r="D7243" s="1">
        <v>340</v>
      </c>
      <c r="E7243" s="1" t="s">
        <v>7872</v>
      </c>
      <c r="F7243" s="1">
        <v>154</v>
      </c>
      <c r="G7243" s="1" t="str">
        <f t="shared" si="271"/>
        <v>154/154</v>
      </c>
      <c r="H7243" s="1">
        <v>2000</v>
      </c>
      <c r="I7243" s="1">
        <v>82</v>
      </c>
      <c r="J7243" s="1">
        <v>85</v>
      </c>
      <c r="K7243" s="1" t="s">
        <v>56</v>
      </c>
      <c r="L7243" s="1" t="s">
        <v>2540</v>
      </c>
      <c r="M7243" s="1" t="s">
        <v>7716</v>
      </c>
      <c r="N7243" s="1">
        <v>47.384801066660401</v>
      </c>
      <c r="O7243" s="1">
        <v>-70.871459437584093</v>
      </c>
      <c r="P7243" s="1" t="s">
        <v>7717</v>
      </c>
      <c r="Q7243" s="1" t="s">
        <v>7718</v>
      </c>
      <c r="R7243" s="1" t="s">
        <v>22</v>
      </c>
    </row>
    <row r="7244" spans="1:18" x14ac:dyDescent="0.3">
      <c r="A7244" s="1" t="s">
        <v>5978</v>
      </c>
      <c r="B7244" s="1" t="s">
        <v>8398</v>
      </c>
      <c r="C7244" s="1" t="s">
        <v>6487</v>
      </c>
      <c r="D7244" s="1">
        <v>4.0999999999999996</v>
      </c>
      <c r="E7244" s="1" t="s">
        <v>6488</v>
      </c>
      <c r="F7244" s="1">
        <v>1</v>
      </c>
      <c r="G7244" s="1" t="str">
        <f>F7244&amp;"/"&amp;2</f>
        <v>1/2</v>
      </c>
      <c r="H7244" s="1">
        <v>2050</v>
      </c>
      <c r="I7244" s="1">
        <v>92.5</v>
      </c>
      <c r="J7244" s="1">
        <v>80</v>
      </c>
      <c r="K7244" s="1" t="s">
        <v>2006</v>
      </c>
      <c r="L7244" s="1" t="s">
        <v>6489</v>
      </c>
      <c r="M7244" s="1">
        <v>2010</v>
      </c>
      <c r="N7244" s="1">
        <v>48.986696000000002</v>
      </c>
      <c r="O7244" s="1">
        <v>-64.455197999999996</v>
      </c>
      <c r="Q7244" s="1" t="s">
        <v>6490</v>
      </c>
      <c r="R7244" s="1" t="s">
        <v>22</v>
      </c>
    </row>
    <row r="7245" spans="1:18" x14ac:dyDescent="0.3">
      <c r="A7245" s="1" t="s">
        <v>5978</v>
      </c>
      <c r="B7245" s="1" t="s">
        <v>8398</v>
      </c>
      <c r="C7245" s="1" t="s">
        <v>6487</v>
      </c>
      <c r="D7245" s="1">
        <v>4.0999999999999996</v>
      </c>
      <c r="E7245" s="1" t="s">
        <v>6491</v>
      </c>
      <c r="F7245" s="1">
        <v>2</v>
      </c>
      <c r="G7245" s="1" t="str">
        <f>F7245&amp;"/"&amp;2</f>
        <v>2/2</v>
      </c>
      <c r="H7245" s="1">
        <v>2050</v>
      </c>
      <c r="I7245" s="1">
        <v>92.5</v>
      </c>
      <c r="J7245" s="1">
        <v>80</v>
      </c>
      <c r="K7245" s="1" t="s">
        <v>2006</v>
      </c>
      <c r="L7245" s="1" t="s">
        <v>6489</v>
      </c>
      <c r="M7245" s="1">
        <v>2010</v>
      </c>
      <c r="N7245" s="1">
        <v>48.989134800000002</v>
      </c>
      <c r="O7245" s="1">
        <v>-64.450458100000006</v>
      </c>
      <c r="Q7245" s="1" t="s">
        <v>6490</v>
      </c>
      <c r="R7245" s="1" t="s">
        <v>22</v>
      </c>
    </row>
    <row r="7246" spans="1:18" x14ac:dyDescent="0.3">
      <c r="A7246" s="1" t="s">
        <v>5978</v>
      </c>
      <c r="B7246" s="1" t="s">
        <v>8398</v>
      </c>
      <c r="C7246" s="1" t="s">
        <v>8051</v>
      </c>
      <c r="D7246" s="1">
        <v>75.2</v>
      </c>
      <c r="E7246" s="1" t="s">
        <v>8052</v>
      </c>
      <c r="F7246" s="1">
        <v>1</v>
      </c>
      <c r="G7246" s="1" t="str">
        <f t="shared" ref="G7246:G7277" si="272">F7246&amp;"/"&amp;32</f>
        <v>1/32</v>
      </c>
      <c r="H7246" s="1">
        <v>2350</v>
      </c>
      <c r="I7246" s="1">
        <v>92</v>
      </c>
      <c r="J7246" s="1">
        <v>85</v>
      </c>
      <c r="K7246" s="1" t="s">
        <v>56</v>
      </c>
      <c r="L7246" s="1" t="s">
        <v>2303</v>
      </c>
      <c r="M7246" s="1" t="s">
        <v>7875</v>
      </c>
      <c r="N7246" s="1">
        <v>47.597603891717597</v>
      </c>
      <c r="O7246" s="1">
        <v>-69.144807613485895</v>
      </c>
      <c r="Q7246" s="1" t="s">
        <v>8053</v>
      </c>
      <c r="R7246" s="1" t="s">
        <v>22</v>
      </c>
    </row>
    <row r="7247" spans="1:18" x14ac:dyDescent="0.3">
      <c r="A7247" s="1" t="s">
        <v>5978</v>
      </c>
      <c r="B7247" s="1" t="s">
        <v>8398</v>
      </c>
      <c r="C7247" s="1" t="s">
        <v>8051</v>
      </c>
      <c r="D7247" s="1">
        <v>75.2</v>
      </c>
      <c r="E7247" s="1" t="s">
        <v>8054</v>
      </c>
      <c r="F7247" s="1">
        <v>2</v>
      </c>
      <c r="G7247" s="1" t="str">
        <f t="shared" si="272"/>
        <v>2/32</v>
      </c>
      <c r="H7247" s="1">
        <v>2350</v>
      </c>
      <c r="I7247" s="1">
        <v>92</v>
      </c>
      <c r="J7247" s="1">
        <v>85</v>
      </c>
      <c r="K7247" s="1" t="s">
        <v>56</v>
      </c>
      <c r="L7247" s="1" t="s">
        <v>2303</v>
      </c>
      <c r="M7247" s="1" t="s">
        <v>7875</v>
      </c>
      <c r="N7247" s="1">
        <v>47.599831003517203</v>
      </c>
      <c r="O7247" s="1">
        <v>-69.145477935246504</v>
      </c>
      <c r="Q7247" s="1" t="s">
        <v>8053</v>
      </c>
      <c r="R7247" s="1" t="s">
        <v>22</v>
      </c>
    </row>
    <row r="7248" spans="1:18" x14ac:dyDescent="0.3">
      <c r="A7248" s="1" t="s">
        <v>5978</v>
      </c>
      <c r="B7248" s="1" t="s">
        <v>8398</v>
      </c>
      <c r="C7248" s="1" t="s">
        <v>8051</v>
      </c>
      <c r="D7248" s="1">
        <v>75.2</v>
      </c>
      <c r="E7248" s="1" t="s">
        <v>8055</v>
      </c>
      <c r="F7248" s="1">
        <v>3</v>
      </c>
      <c r="G7248" s="1" t="str">
        <f t="shared" si="272"/>
        <v>3/32</v>
      </c>
      <c r="H7248" s="1">
        <v>2350</v>
      </c>
      <c r="I7248" s="1">
        <v>92</v>
      </c>
      <c r="J7248" s="1">
        <v>85</v>
      </c>
      <c r="K7248" s="1" t="s">
        <v>56</v>
      </c>
      <c r="L7248" s="1" t="s">
        <v>2303</v>
      </c>
      <c r="M7248" s="1" t="s">
        <v>7875</v>
      </c>
      <c r="N7248" s="1">
        <v>47.602076169844302</v>
      </c>
      <c r="O7248" s="1">
        <v>-69.145744787380096</v>
      </c>
      <c r="Q7248" s="1" t="s">
        <v>8053</v>
      </c>
      <c r="R7248" s="1" t="s">
        <v>22</v>
      </c>
    </row>
    <row r="7249" spans="1:18" x14ac:dyDescent="0.3">
      <c r="A7249" s="1" t="s">
        <v>5978</v>
      </c>
      <c r="B7249" s="1" t="s">
        <v>8398</v>
      </c>
      <c r="C7249" s="1" t="s">
        <v>8051</v>
      </c>
      <c r="D7249" s="1">
        <v>75.2</v>
      </c>
      <c r="E7249" s="1" t="s">
        <v>8056</v>
      </c>
      <c r="F7249" s="1">
        <v>4</v>
      </c>
      <c r="G7249" s="1" t="str">
        <f t="shared" si="272"/>
        <v>4/32</v>
      </c>
      <c r="H7249" s="1">
        <v>2350</v>
      </c>
      <c r="I7249" s="1">
        <v>92</v>
      </c>
      <c r="J7249" s="1">
        <v>85</v>
      </c>
      <c r="K7249" s="1" t="s">
        <v>56</v>
      </c>
      <c r="L7249" s="1" t="s">
        <v>2303</v>
      </c>
      <c r="M7249" s="1" t="s">
        <v>7875</v>
      </c>
      <c r="N7249" s="1">
        <v>47.604525189381903</v>
      </c>
      <c r="O7249" s="1">
        <v>-69.147251690151094</v>
      </c>
      <c r="Q7249" s="1" t="s">
        <v>8053</v>
      </c>
      <c r="R7249" s="1" t="s">
        <v>22</v>
      </c>
    </row>
    <row r="7250" spans="1:18" x14ac:dyDescent="0.3">
      <c r="A7250" s="1" t="s">
        <v>5978</v>
      </c>
      <c r="B7250" s="1" t="s">
        <v>8398</v>
      </c>
      <c r="C7250" s="1" t="s">
        <v>8051</v>
      </c>
      <c r="D7250" s="1">
        <v>75.2</v>
      </c>
      <c r="E7250" s="1" t="s">
        <v>8057</v>
      </c>
      <c r="F7250" s="1">
        <v>5</v>
      </c>
      <c r="G7250" s="1" t="str">
        <f t="shared" si="272"/>
        <v>5/32</v>
      </c>
      <c r="H7250" s="1">
        <v>2350</v>
      </c>
      <c r="I7250" s="1">
        <v>92</v>
      </c>
      <c r="J7250" s="1">
        <v>85</v>
      </c>
      <c r="K7250" s="1" t="s">
        <v>56</v>
      </c>
      <c r="L7250" s="1" t="s">
        <v>2303</v>
      </c>
      <c r="M7250" s="1" t="s">
        <v>7875</v>
      </c>
      <c r="N7250" s="1">
        <v>47.605326904950701</v>
      </c>
      <c r="O7250" s="1">
        <v>-69.155753793628705</v>
      </c>
      <c r="Q7250" s="1" t="s">
        <v>8053</v>
      </c>
      <c r="R7250" s="1" t="s">
        <v>22</v>
      </c>
    </row>
    <row r="7251" spans="1:18" x14ac:dyDescent="0.3">
      <c r="A7251" s="1" t="s">
        <v>5978</v>
      </c>
      <c r="B7251" s="1" t="s">
        <v>8398</v>
      </c>
      <c r="C7251" s="1" t="s">
        <v>8051</v>
      </c>
      <c r="D7251" s="1">
        <v>75.2</v>
      </c>
      <c r="E7251" s="1" t="s">
        <v>8058</v>
      </c>
      <c r="F7251" s="1">
        <v>6</v>
      </c>
      <c r="G7251" s="1" t="str">
        <f t="shared" si="272"/>
        <v>6/32</v>
      </c>
      <c r="H7251" s="1">
        <v>2350</v>
      </c>
      <c r="I7251" s="1">
        <v>92</v>
      </c>
      <c r="J7251" s="1">
        <v>85</v>
      </c>
      <c r="K7251" s="1" t="s">
        <v>56</v>
      </c>
      <c r="L7251" s="1" t="s">
        <v>2303</v>
      </c>
      <c r="M7251" s="1" t="s">
        <v>7875</v>
      </c>
      <c r="N7251" s="1">
        <v>47.607350120921303</v>
      </c>
      <c r="O7251" s="1">
        <v>-69.154053548690698</v>
      </c>
      <c r="Q7251" s="1" t="s">
        <v>8053</v>
      </c>
      <c r="R7251" s="1" t="s">
        <v>22</v>
      </c>
    </row>
    <row r="7252" spans="1:18" x14ac:dyDescent="0.3">
      <c r="A7252" s="1" t="s">
        <v>5978</v>
      </c>
      <c r="B7252" s="1" t="s">
        <v>8398</v>
      </c>
      <c r="C7252" s="1" t="s">
        <v>8051</v>
      </c>
      <c r="D7252" s="1">
        <v>75.2</v>
      </c>
      <c r="E7252" s="1" t="s">
        <v>8059</v>
      </c>
      <c r="F7252" s="1">
        <v>7</v>
      </c>
      <c r="G7252" s="1" t="str">
        <f t="shared" si="272"/>
        <v>7/32</v>
      </c>
      <c r="H7252" s="1">
        <v>2350</v>
      </c>
      <c r="I7252" s="1">
        <v>92</v>
      </c>
      <c r="J7252" s="1">
        <v>85</v>
      </c>
      <c r="K7252" s="1" t="s">
        <v>56</v>
      </c>
      <c r="L7252" s="1" t="s">
        <v>2303</v>
      </c>
      <c r="M7252" s="1" t="s">
        <v>7875</v>
      </c>
      <c r="N7252" s="1">
        <v>47.6039916268141</v>
      </c>
      <c r="O7252" s="1">
        <v>-69.162453478592994</v>
      </c>
      <c r="Q7252" s="1" t="s">
        <v>8053</v>
      </c>
      <c r="R7252" s="1" t="s">
        <v>22</v>
      </c>
    </row>
    <row r="7253" spans="1:18" x14ac:dyDescent="0.3">
      <c r="A7253" s="1" t="s">
        <v>5978</v>
      </c>
      <c r="B7253" s="1" t="s">
        <v>8398</v>
      </c>
      <c r="C7253" s="1" t="s">
        <v>8051</v>
      </c>
      <c r="D7253" s="1">
        <v>75.2</v>
      </c>
      <c r="E7253" s="1" t="s">
        <v>8060</v>
      </c>
      <c r="F7253" s="1">
        <v>8</v>
      </c>
      <c r="G7253" s="1" t="str">
        <f t="shared" si="272"/>
        <v>8/32</v>
      </c>
      <c r="H7253" s="1">
        <v>2350</v>
      </c>
      <c r="I7253" s="1">
        <v>92</v>
      </c>
      <c r="J7253" s="1">
        <v>85</v>
      </c>
      <c r="K7253" s="1" t="s">
        <v>56</v>
      </c>
      <c r="L7253" s="1" t="s">
        <v>2303</v>
      </c>
      <c r="M7253" s="1" t="s">
        <v>7875</v>
      </c>
      <c r="N7253" s="1">
        <v>47.622490771574498</v>
      </c>
      <c r="O7253" s="1">
        <v>-69.124106807130303</v>
      </c>
      <c r="Q7253" s="1" t="s">
        <v>8053</v>
      </c>
      <c r="R7253" s="1" t="s">
        <v>22</v>
      </c>
    </row>
    <row r="7254" spans="1:18" x14ac:dyDescent="0.3">
      <c r="A7254" s="1" t="s">
        <v>5978</v>
      </c>
      <c r="B7254" s="1" t="s">
        <v>8398</v>
      </c>
      <c r="C7254" s="1" t="s">
        <v>8051</v>
      </c>
      <c r="D7254" s="1">
        <v>75.2</v>
      </c>
      <c r="E7254" s="1" t="s">
        <v>8061</v>
      </c>
      <c r="F7254" s="1">
        <v>9</v>
      </c>
      <c r="G7254" s="1" t="str">
        <f t="shared" si="272"/>
        <v>9/32</v>
      </c>
      <c r="H7254" s="1">
        <v>2350</v>
      </c>
      <c r="I7254" s="1">
        <v>92</v>
      </c>
      <c r="J7254" s="1">
        <v>85</v>
      </c>
      <c r="K7254" s="1" t="s">
        <v>56</v>
      </c>
      <c r="L7254" s="1" t="s">
        <v>2303</v>
      </c>
      <c r="M7254" s="1" t="s">
        <v>7875</v>
      </c>
      <c r="N7254" s="1">
        <v>47.625683879963901</v>
      </c>
      <c r="O7254" s="1">
        <v>-69.121301554604301</v>
      </c>
      <c r="Q7254" s="1" t="s">
        <v>8053</v>
      </c>
      <c r="R7254" s="1" t="s">
        <v>22</v>
      </c>
    </row>
    <row r="7255" spans="1:18" x14ac:dyDescent="0.3">
      <c r="A7255" s="1" t="s">
        <v>5978</v>
      </c>
      <c r="B7255" s="1" t="s">
        <v>8398</v>
      </c>
      <c r="C7255" s="1" t="s">
        <v>8051</v>
      </c>
      <c r="D7255" s="1">
        <v>75.2</v>
      </c>
      <c r="E7255" s="1" t="s">
        <v>8062</v>
      </c>
      <c r="F7255" s="1">
        <v>10</v>
      </c>
      <c r="G7255" s="1" t="str">
        <f t="shared" si="272"/>
        <v>10/32</v>
      </c>
      <c r="H7255" s="1">
        <v>2350</v>
      </c>
      <c r="I7255" s="1">
        <v>92</v>
      </c>
      <c r="J7255" s="1">
        <v>85</v>
      </c>
      <c r="K7255" s="1" t="s">
        <v>56</v>
      </c>
      <c r="L7255" s="1" t="s">
        <v>2303</v>
      </c>
      <c r="M7255" s="1" t="s">
        <v>7875</v>
      </c>
      <c r="N7255" s="1">
        <v>47.628318116760497</v>
      </c>
      <c r="O7255" s="1">
        <v>-69.120191817034197</v>
      </c>
      <c r="Q7255" s="1" t="s">
        <v>8053</v>
      </c>
      <c r="R7255" s="1" t="s">
        <v>22</v>
      </c>
    </row>
    <row r="7256" spans="1:18" x14ac:dyDescent="0.3">
      <c r="A7256" s="1" t="s">
        <v>5978</v>
      </c>
      <c r="B7256" s="1" t="s">
        <v>8398</v>
      </c>
      <c r="C7256" s="1" t="s">
        <v>8051</v>
      </c>
      <c r="D7256" s="1">
        <v>75.2</v>
      </c>
      <c r="E7256" s="1" t="s">
        <v>8063</v>
      </c>
      <c r="F7256" s="1">
        <v>11</v>
      </c>
      <c r="G7256" s="1" t="str">
        <f t="shared" si="272"/>
        <v>11/32</v>
      </c>
      <c r="H7256" s="1">
        <v>2350</v>
      </c>
      <c r="I7256" s="1">
        <v>92</v>
      </c>
      <c r="J7256" s="1">
        <v>85</v>
      </c>
      <c r="K7256" s="1" t="s">
        <v>56</v>
      </c>
      <c r="L7256" s="1" t="s">
        <v>2303</v>
      </c>
      <c r="M7256" s="1" t="s">
        <v>7875</v>
      </c>
      <c r="N7256" s="1">
        <v>47.624352165620401</v>
      </c>
      <c r="O7256" s="1">
        <v>-69.113507683690301</v>
      </c>
      <c r="Q7256" s="1" t="s">
        <v>8053</v>
      </c>
      <c r="R7256" s="1" t="s">
        <v>22</v>
      </c>
    </row>
    <row r="7257" spans="1:18" x14ac:dyDescent="0.3">
      <c r="A7257" s="1" t="s">
        <v>5978</v>
      </c>
      <c r="B7257" s="1" t="s">
        <v>8398</v>
      </c>
      <c r="C7257" s="1" t="s">
        <v>8051</v>
      </c>
      <c r="D7257" s="1">
        <v>75.2</v>
      </c>
      <c r="E7257" s="1" t="s">
        <v>8064</v>
      </c>
      <c r="F7257" s="1">
        <v>12</v>
      </c>
      <c r="G7257" s="1" t="str">
        <f t="shared" si="272"/>
        <v>12/32</v>
      </c>
      <c r="H7257" s="1">
        <v>2350</v>
      </c>
      <c r="I7257" s="1">
        <v>92</v>
      </c>
      <c r="J7257" s="1">
        <v>85</v>
      </c>
      <c r="K7257" s="1" t="s">
        <v>56</v>
      </c>
      <c r="L7257" s="1" t="s">
        <v>2303</v>
      </c>
      <c r="M7257" s="1" t="s">
        <v>7875</v>
      </c>
      <c r="N7257" s="1">
        <v>47.626230609889603</v>
      </c>
      <c r="O7257" s="1">
        <v>-69.111802943163894</v>
      </c>
      <c r="Q7257" s="1" t="s">
        <v>8053</v>
      </c>
      <c r="R7257" s="1" t="s">
        <v>22</v>
      </c>
    </row>
    <row r="7258" spans="1:18" x14ac:dyDescent="0.3">
      <c r="A7258" s="1" t="s">
        <v>5978</v>
      </c>
      <c r="B7258" s="1" t="s">
        <v>8398</v>
      </c>
      <c r="C7258" s="1" t="s">
        <v>8051</v>
      </c>
      <c r="D7258" s="1">
        <v>75.2</v>
      </c>
      <c r="E7258" s="1" t="s">
        <v>8065</v>
      </c>
      <c r="F7258" s="1">
        <v>13</v>
      </c>
      <c r="G7258" s="1" t="str">
        <f t="shared" si="272"/>
        <v>13/32</v>
      </c>
      <c r="H7258" s="1">
        <v>2350</v>
      </c>
      <c r="I7258" s="1">
        <v>92</v>
      </c>
      <c r="J7258" s="1">
        <v>85</v>
      </c>
      <c r="K7258" s="1" t="s">
        <v>56</v>
      </c>
      <c r="L7258" s="1" t="s">
        <v>2303</v>
      </c>
      <c r="M7258" s="1" t="s">
        <v>7875</v>
      </c>
      <c r="N7258" s="1">
        <v>47.628507717084098</v>
      </c>
      <c r="O7258" s="1">
        <v>-69.111287512918693</v>
      </c>
      <c r="Q7258" s="1" t="s">
        <v>8053</v>
      </c>
      <c r="R7258" s="1" t="s">
        <v>22</v>
      </c>
    </row>
    <row r="7259" spans="1:18" x14ac:dyDescent="0.3">
      <c r="A7259" s="1" t="s">
        <v>5978</v>
      </c>
      <c r="B7259" s="1" t="s">
        <v>8398</v>
      </c>
      <c r="C7259" s="1" t="s">
        <v>8051</v>
      </c>
      <c r="D7259" s="1">
        <v>75.2</v>
      </c>
      <c r="E7259" s="1" t="s">
        <v>8066</v>
      </c>
      <c r="F7259" s="1">
        <v>14</v>
      </c>
      <c r="G7259" s="1" t="str">
        <f t="shared" si="272"/>
        <v>14/32</v>
      </c>
      <c r="H7259" s="1">
        <v>2350</v>
      </c>
      <c r="I7259" s="1">
        <v>92</v>
      </c>
      <c r="J7259" s="1">
        <v>85</v>
      </c>
      <c r="K7259" s="1" t="s">
        <v>56</v>
      </c>
      <c r="L7259" s="1" t="s">
        <v>2303</v>
      </c>
      <c r="M7259" s="1" t="s">
        <v>7875</v>
      </c>
      <c r="N7259" s="1">
        <v>47.630856826298597</v>
      </c>
      <c r="O7259" s="1">
        <v>-69.109428809813593</v>
      </c>
      <c r="Q7259" s="1" t="s">
        <v>8053</v>
      </c>
      <c r="R7259" s="1" t="s">
        <v>22</v>
      </c>
    </row>
    <row r="7260" spans="1:18" x14ac:dyDescent="0.3">
      <c r="A7260" s="1" t="s">
        <v>5978</v>
      </c>
      <c r="B7260" s="1" t="s">
        <v>8398</v>
      </c>
      <c r="C7260" s="1" t="s">
        <v>8051</v>
      </c>
      <c r="D7260" s="1">
        <v>75.2</v>
      </c>
      <c r="E7260" s="1" t="s">
        <v>8067</v>
      </c>
      <c r="F7260" s="1">
        <v>15</v>
      </c>
      <c r="G7260" s="1" t="str">
        <f t="shared" si="272"/>
        <v>15/32</v>
      </c>
      <c r="H7260" s="1">
        <v>2350</v>
      </c>
      <c r="I7260" s="1">
        <v>92</v>
      </c>
      <c r="J7260" s="1">
        <v>85</v>
      </c>
      <c r="K7260" s="1" t="s">
        <v>56</v>
      </c>
      <c r="L7260" s="1" t="s">
        <v>2303</v>
      </c>
      <c r="M7260" s="1" t="s">
        <v>7875</v>
      </c>
      <c r="N7260" s="1">
        <v>47.6331481922088</v>
      </c>
      <c r="O7260" s="1">
        <v>-69.1108224830691</v>
      </c>
      <c r="Q7260" s="1" t="s">
        <v>8053</v>
      </c>
      <c r="R7260" s="1" t="s">
        <v>22</v>
      </c>
    </row>
    <row r="7261" spans="1:18" x14ac:dyDescent="0.3">
      <c r="A7261" s="1" t="s">
        <v>5978</v>
      </c>
      <c r="B7261" s="1" t="s">
        <v>8398</v>
      </c>
      <c r="C7261" s="1" t="s">
        <v>8051</v>
      </c>
      <c r="D7261" s="1">
        <v>75.2</v>
      </c>
      <c r="E7261" s="1" t="s">
        <v>8068</v>
      </c>
      <c r="F7261" s="1">
        <v>16</v>
      </c>
      <c r="G7261" s="1" t="str">
        <f t="shared" si="272"/>
        <v>16/32</v>
      </c>
      <c r="H7261" s="1">
        <v>2350</v>
      </c>
      <c r="I7261" s="1">
        <v>92</v>
      </c>
      <c r="J7261" s="1">
        <v>85</v>
      </c>
      <c r="K7261" s="1" t="s">
        <v>56</v>
      </c>
      <c r="L7261" s="1" t="s">
        <v>2303</v>
      </c>
      <c r="M7261" s="1" t="s">
        <v>7875</v>
      </c>
      <c r="N7261" s="1">
        <v>47.642003789072</v>
      </c>
      <c r="O7261" s="1">
        <v>-69.113154901784199</v>
      </c>
      <c r="Q7261" s="1" t="s">
        <v>8053</v>
      </c>
      <c r="R7261" s="1" t="s">
        <v>22</v>
      </c>
    </row>
    <row r="7262" spans="1:18" x14ac:dyDescent="0.3">
      <c r="A7262" s="1" t="s">
        <v>5978</v>
      </c>
      <c r="B7262" s="1" t="s">
        <v>8398</v>
      </c>
      <c r="C7262" s="1" t="s">
        <v>8051</v>
      </c>
      <c r="D7262" s="1">
        <v>75.2</v>
      </c>
      <c r="E7262" s="1" t="s">
        <v>8069</v>
      </c>
      <c r="F7262" s="1">
        <v>17</v>
      </c>
      <c r="G7262" s="1" t="str">
        <f t="shared" si="272"/>
        <v>17/32</v>
      </c>
      <c r="H7262" s="1">
        <v>2350</v>
      </c>
      <c r="I7262" s="1">
        <v>92</v>
      </c>
      <c r="J7262" s="1">
        <v>85</v>
      </c>
      <c r="K7262" s="1" t="s">
        <v>56</v>
      </c>
      <c r="L7262" s="1" t="s">
        <v>2303</v>
      </c>
      <c r="M7262" s="1" t="s">
        <v>7875</v>
      </c>
      <c r="N7262" s="1">
        <v>47.644402513802497</v>
      </c>
      <c r="O7262" s="1">
        <v>-69.112780717033004</v>
      </c>
      <c r="Q7262" s="1" t="s">
        <v>8053</v>
      </c>
      <c r="R7262" s="1" t="s">
        <v>22</v>
      </c>
    </row>
    <row r="7263" spans="1:18" x14ac:dyDescent="0.3">
      <c r="A7263" s="1" t="s">
        <v>5978</v>
      </c>
      <c r="B7263" s="1" t="s">
        <v>8398</v>
      </c>
      <c r="C7263" s="1" t="s">
        <v>8051</v>
      </c>
      <c r="D7263" s="1">
        <v>75.2</v>
      </c>
      <c r="E7263" s="1" t="s">
        <v>8070</v>
      </c>
      <c r="F7263" s="1">
        <v>18</v>
      </c>
      <c r="G7263" s="1" t="str">
        <f t="shared" si="272"/>
        <v>18/32</v>
      </c>
      <c r="H7263" s="1">
        <v>2350</v>
      </c>
      <c r="I7263" s="1">
        <v>92</v>
      </c>
      <c r="J7263" s="1">
        <v>85</v>
      </c>
      <c r="K7263" s="1" t="s">
        <v>56</v>
      </c>
      <c r="L7263" s="1" t="s">
        <v>2303</v>
      </c>
      <c r="M7263" s="1" t="s">
        <v>7875</v>
      </c>
      <c r="N7263" s="1">
        <v>47.642823775188802</v>
      </c>
      <c r="O7263" s="1">
        <v>-69.105412346422497</v>
      </c>
      <c r="Q7263" s="1" t="s">
        <v>8053</v>
      </c>
      <c r="R7263" s="1" t="s">
        <v>22</v>
      </c>
    </row>
    <row r="7264" spans="1:18" x14ac:dyDescent="0.3">
      <c r="A7264" s="1" t="s">
        <v>5978</v>
      </c>
      <c r="B7264" s="1" t="s">
        <v>8398</v>
      </c>
      <c r="C7264" s="1" t="s">
        <v>8051</v>
      </c>
      <c r="D7264" s="1">
        <v>75.2</v>
      </c>
      <c r="E7264" s="1" t="s">
        <v>8071</v>
      </c>
      <c r="F7264" s="1">
        <v>19</v>
      </c>
      <c r="G7264" s="1" t="str">
        <f t="shared" si="272"/>
        <v>19/32</v>
      </c>
      <c r="H7264" s="1">
        <v>2350</v>
      </c>
      <c r="I7264" s="1">
        <v>92</v>
      </c>
      <c r="J7264" s="1">
        <v>85</v>
      </c>
      <c r="K7264" s="1" t="s">
        <v>56</v>
      </c>
      <c r="L7264" s="1" t="s">
        <v>2303</v>
      </c>
      <c r="M7264" s="1" t="s">
        <v>7875</v>
      </c>
      <c r="N7264" s="1">
        <v>47.646507505951</v>
      </c>
      <c r="O7264" s="1">
        <v>-69.108151912900993</v>
      </c>
      <c r="Q7264" s="1" t="s">
        <v>8053</v>
      </c>
      <c r="R7264" s="1" t="s">
        <v>22</v>
      </c>
    </row>
    <row r="7265" spans="1:18" x14ac:dyDescent="0.3">
      <c r="A7265" s="1" t="s">
        <v>5978</v>
      </c>
      <c r="B7265" s="1" t="s">
        <v>8398</v>
      </c>
      <c r="C7265" s="1" t="s">
        <v>8051</v>
      </c>
      <c r="D7265" s="1">
        <v>75.2</v>
      </c>
      <c r="E7265" s="1" t="s">
        <v>8072</v>
      </c>
      <c r="F7265" s="1">
        <v>20</v>
      </c>
      <c r="G7265" s="1" t="str">
        <f t="shared" si="272"/>
        <v>20/32</v>
      </c>
      <c r="H7265" s="1">
        <v>2350</v>
      </c>
      <c r="I7265" s="1">
        <v>92</v>
      </c>
      <c r="J7265" s="1">
        <v>85</v>
      </c>
      <c r="K7265" s="1" t="s">
        <v>56</v>
      </c>
      <c r="L7265" s="1" t="s">
        <v>2303</v>
      </c>
      <c r="M7265" s="1" t="s">
        <v>7875</v>
      </c>
      <c r="N7265" s="1">
        <v>47.6387046119332</v>
      </c>
      <c r="O7265" s="1">
        <v>-69.101124333369398</v>
      </c>
      <c r="Q7265" s="1" t="s">
        <v>8053</v>
      </c>
      <c r="R7265" s="1" t="s">
        <v>22</v>
      </c>
    </row>
    <row r="7266" spans="1:18" x14ac:dyDescent="0.3">
      <c r="A7266" s="1" t="s">
        <v>5978</v>
      </c>
      <c r="B7266" s="1" t="s">
        <v>8398</v>
      </c>
      <c r="C7266" s="1" t="s">
        <v>8051</v>
      </c>
      <c r="D7266" s="1">
        <v>75.2</v>
      </c>
      <c r="E7266" s="1" t="s">
        <v>8073</v>
      </c>
      <c r="F7266" s="1">
        <v>21</v>
      </c>
      <c r="G7266" s="1" t="str">
        <f t="shared" si="272"/>
        <v>21/32</v>
      </c>
      <c r="H7266" s="1">
        <v>2350</v>
      </c>
      <c r="I7266" s="1">
        <v>92</v>
      </c>
      <c r="J7266" s="1">
        <v>85</v>
      </c>
      <c r="K7266" s="1" t="s">
        <v>56</v>
      </c>
      <c r="L7266" s="1" t="s">
        <v>2303</v>
      </c>
      <c r="M7266" s="1" t="s">
        <v>7875</v>
      </c>
      <c r="N7266" s="1">
        <v>47.640346912195099</v>
      </c>
      <c r="O7266" s="1">
        <v>-69.098620919864302</v>
      </c>
      <c r="Q7266" s="1" t="s">
        <v>8053</v>
      </c>
      <c r="R7266" s="1" t="s">
        <v>22</v>
      </c>
    </row>
    <row r="7267" spans="1:18" x14ac:dyDescent="0.3">
      <c r="A7267" s="1" t="s">
        <v>5978</v>
      </c>
      <c r="B7267" s="1" t="s">
        <v>8398</v>
      </c>
      <c r="C7267" s="1" t="s">
        <v>8051</v>
      </c>
      <c r="D7267" s="1">
        <v>75.2</v>
      </c>
      <c r="E7267" s="1" t="s">
        <v>8074</v>
      </c>
      <c r="F7267" s="1">
        <v>22</v>
      </c>
      <c r="G7267" s="1" t="str">
        <f t="shared" si="272"/>
        <v>22/32</v>
      </c>
      <c r="H7267" s="1">
        <v>2350</v>
      </c>
      <c r="I7267" s="1">
        <v>92</v>
      </c>
      <c r="J7267" s="1">
        <v>85</v>
      </c>
      <c r="K7267" s="1" t="s">
        <v>56</v>
      </c>
      <c r="L7267" s="1" t="s">
        <v>2303</v>
      </c>
      <c r="M7267" s="1" t="s">
        <v>7875</v>
      </c>
      <c r="N7267" s="1">
        <v>47.642994661468002</v>
      </c>
      <c r="O7267" s="1">
        <v>-69.096149255606406</v>
      </c>
      <c r="Q7267" s="1" t="s">
        <v>8053</v>
      </c>
      <c r="R7267" s="1" t="s">
        <v>22</v>
      </c>
    </row>
    <row r="7268" spans="1:18" x14ac:dyDescent="0.3">
      <c r="A7268" s="1" t="s">
        <v>5978</v>
      </c>
      <c r="B7268" s="1" t="s">
        <v>8398</v>
      </c>
      <c r="C7268" s="1" t="s">
        <v>8051</v>
      </c>
      <c r="D7268" s="1">
        <v>75.2</v>
      </c>
      <c r="E7268" s="1" t="s">
        <v>8075</v>
      </c>
      <c r="F7268" s="1">
        <v>23</v>
      </c>
      <c r="G7268" s="1" t="str">
        <f t="shared" si="272"/>
        <v>23/32</v>
      </c>
      <c r="H7268" s="1">
        <v>2350</v>
      </c>
      <c r="I7268" s="1">
        <v>92</v>
      </c>
      <c r="J7268" s="1">
        <v>85</v>
      </c>
      <c r="K7268" s="1" t="s">
        <v>56</v>
      </c>
      <c r="L7268" s="1" t="s">
        <v>2303</v>
      </c>
      <c r="M7268" s="1" t="s">
        <v>7875</v>
      </c>
      <c r="N7268" s="1">
        <v>47.6454019232945</v>
      </c>
      <c r="O7268" s="1">
        <v>-69.099022852050098</v>
      </c>
      <c r="Q7268" s="1" t="s">
        <v>8053</v>
      </c>
      <c r="R7268" s="1" t="s">
        <v>22</v>
      </c>
    </row>
    <row r="7269" spans="1:18" x14ac:dyDescent="0.3">
      <c r="A7269" s="1" t="s">
        <v>5978</v>
      </c>
      <c r="B7269" s="1" t="s">
        <v>8398</v>
      </c>
      <c r="C7269" s="1" t="s">
        <v>8051</v>
      </c>
      <c r="D7269" s="1">
        <v>75.2</v>
      </c>
      <c r="E7269" s="1" t="s">
        <v>8076</v>
      </c>
      <c r="F7269" s="1">
        <v>24</v>
      </c>
      <c r="G7269" s="1" t="str">
        <f t="shared" si="272"/>
        <v>24/32</v>
      </c>
      <c r="H7269" s="1">
        <v>2350</v>
      </c>
      <c r="I7269" s="1">
        <v>92</v>
      </c>
      <c r="J7269" s="1">
        <v>85</v>
      </c>
      <c r="K7269" s="1" t="s">
        <v>56</v>
      </c>
      <c r="L7269" s="1" t="s">
        <v>2303</v>
      </c>
      <c r="M7269" s="1" t="s">
        <v>7875</v>
      </c>
      <c r="N7269" s="1">
        <v>47.6476400936237</v>
      </c>
      <c r="O7269" s="1">
        <v>-69.098914811394096</v>
      </c>
      <c r="Q7269" s="1" t="s">
        <v>8053</v>
      </c>
      <c r="R7269" s="1" t="s">
        <v>22</v>
      </c>
    </row>
    <row r="7270" spans="1:18" x14ac:dyDescent="0.3">
      <c r="A7270" s="1" t="s">
        <v>5978</v>
      </c>
      <c r="B7270" s="1" t="s">
        <v>8398</v>
      </c>
      <c r="C7270" s="1" t="s">
        <v>8051</v>
      </c>
      <c r="D7270" s="1">
        <v>75.2</v>
      </c>
      <c r="E7270" s="1" t="s">
        <v>8077</v>
      </c>
      <c r="F7270" s="1">
        <v>25</v>
      </c>
      <c r="G7270" s="1" t="str">
        <f t="shared" si="272"/>
        <v>25/32</v>
      </c>
      <c r="H7270" s="1">
        <v>2350</v>
      </c>
      <c r="I7270" s="1">
        <v>92</v>
      </c>
      <c r="J7270" s="1">
        <v>85</v>
      </c>
      <c r="K7270" s="1" t="s">
        <v>56</v>
      </c>
      <c r="L7270" s="1" t="s">
        <v>2303</v>
      </c>
      <c r="M7270" s="1" t="s">
        <v>7875</v>
      </c>
      <c r="N7270" s="1">
        <v>47.649527018035499</v>
      </c>
      <c r="O7270" s="1">
        <v>-69.096929419354694</v>
      </c>
      <c r="Q7270" s="1" t="s">
        <v>8053</v>
      </c>
      <c r="R7270" s="1" t="s">
        <v>22</v>
      </c>
    </row>
    <row r="7271" spans="1:18" x14ac:dyDescent="0.3">
      <c r="A7271" s="1" t="s">
        <v>5978</v>
      </c>
      <c r="B7271" s="1" t="s">
        <v>8398</v>
      </c>
      <c r="C7271" s="1" t="s">
        <v>8051</v>
      </c>
      <c r="D7271" s="1">
        <v>75.2</v>
      </c>
      <c r="E7271" s="1" t="s">
        <v>8078</v>
      </c>
      <c r="F7271" s="1">
        <v>26</v>
      </c>
      <c r="G7271" s="1" t="str">
        <f t="shared" si="272"/>
        <v>26/32</v>
      </c>
      <c r="H7271" s="1">
        <v>2350</v>
      </c>
      <c r="I7271" s="1">
        <v>92</v>
      </c>
      <c r="J7271" s="1">
        <v>85</v>
      </c>
      <c r="K7271" s="1" t="s">
        <v>56</v>
      </c>
      <c r="L7271" s="1" t="s">
        <v>2303</v>
      </c>
      <c r="M7271" s="1" t="s">
        <v>7875</v>
      </c>
      <c r="N7271" s="1">
        <v>47.653031216426299</v>
      </c>
      <c r="O7271" s="1">
        <v>-69.097540307172295</v>
      </c>
      <c r="Q7271" s="1" t="s">
        <v>8053</v>
      </c>
      <c r="R7271" s="1" t="s">
        <v>22</v>
      </c>
    </row>
    <row r="7272" spans="1:18" x14ac:dyDescent="0.3">
      <c r="A7272" s="1" t="s">
        <v>5978</v>
      </c>
      <c r="B7272" s="1" t="s">
        <v>8398</v>
      </c>
      <c r="C7272" s="1" t="s">
        <v>8051</v>
      </c>
      <c r="D7272" s="1">
        <v>75.2</v>
      </c>
      <c r="E7272" s="1" t="s">
        <v>8079</v>
      </c>
      <c r="F7272" s="1">
        <v>27</v>
      </c>
      <c r="G7272" s="1" t="str">
        <f t="shared" si="272"/>
        <v>27/32</v>
      </c>
      <c r="H7272" s="1">
        <v>2350</v>
      </c>
      <c r="I7272" s="1">
        <v>92</v>
      </c>
      <c r="J7272" s="1">
        <v>85</v>
      </c>
      <c r="K7272" s="1" t="s">
        <v>56</v>
      </c>
      <c r="L7272" s="1" t="s">
        <v>2303</v>
      </c>
      <c r="M7272" s="1" t="s">
        <v>7875</v>
      </c>
      <c r="N7272" s="1">
        <v>47.650539792591999</v>
      </c>
      <c r="O7272" s="1">
        <v>-69.104209797354798</v>
      </c>
      <c r="Q7272" s="1" t="s">
        <v>8053</v>
      </c>
      <c r="R7272" s="1" t="s">
        <v>22</v>
      </c>
    </row>
    <row r="7273" spans="1:18" x14ac:dyDescent="0.3">
      <c r="A7273" s="1" t="s">
        <v>5978</v>
      </c>
      <c r="B7273" s="1" t="s">
        <v>8398</v>
      </c>
      <c r="C7273" s="1" t="s">
        <v>8051</v>
      </c>
      <c r="D7273" s="1">
        <v>75.2</v>
      </c>
      <c r="E7273" s="1" t="s">
        <v>8080</v>
      </c>
      <c r="F7273" s="1">
        <v>28</v>
      </c>
      <c r="G7273" s="1" t="str">
        <f t="shared" si="272"/>
        <v>28/32</v>
      </c>
      <c r="H7273" s="1">
        <v>2350</v>
      </c>
      <c r="I7273" s="1">
        <v>92</v>
      </c>
      <c r="J7273" s="1">
        <v>85</v>
      </c>
      <c r="K7273" s="1" t="s">
        <v>56</v>
      </c>
      <c r="L7273" s="1" t="s">
        <v>2303</v>
      </c>
      <c r="M7273" s="1" t="s">
        <v>7875</v>
      </c>
      <c r="N7273" s="1">
        <v>47.652802560077099</v>
      </c>
      <c r="O7273" s="1">
        <v>-69.104515837153698</v>
      </c>
      <c r="Q7273" s="1" t="s">
        <v>8053</v>
      </c>
      <c r="R7273" s="1" t="s">
        <v>22</v>
      </c>
    </row>
    <row r="7274" spans="1:18" x14ac:dyDescent="0.3">
      <c r="A7274" s="1" t="s">
        <v>5978</v>
      </c>
      <c r="B7274" s="1" t="s">
        <v>8398</v>
      </c>
      <c r="C7274" s="1" t="s">
        <v>8051</v>
      </c>
      <c r="D7274" s="1">
        <v>75.2</v>
      </c>
      <c r="E7274" s="1" t="s">
        <v>8081</v>
      </c>
      <c r="F7274" s="1">
        <v>29</v>
      </c>
      <c r="G7274" s="1" t="str">
        <f t="shared" si="272"/>
        <v>29/32</v>
      </c>
      <c r="H7274" s="1">
        <v>2350</v>
      </c>
      <c r="I7274" s="1">
        <v>92</v>
      </c>
      <c r="J7274" s="1">
        <v>85</v>
      </c>
      <c r="K7274" s="1" t="s">
        <v>56</v>
      </c>
      <c r="L7274" s="1" t="s">
        <v>2303</v>
      </c>
      <c r="M7274" s="1" t="s">
        <v>7875</v>
      </c>
      <c r="N7274" s="1">
        <v>47.654878175688502</v>
      </c>
      <c r="O7274" s="1">
        <v>-69.1016720842794</v>
      </c>
      <c r="Q7274" s="1" t="s">
        <v>8053</v>
      </c>
      <c r="R7274" s="1" t="s">
        <v>22</v>
      </c>
    </row>
    <row r="7275" spans="1:18" x14ac:dyDescent="0.3">
      <c r="A7275" s="1" t="s">
        <v>5978</v>
      </c>
      <c r="B7275" s="1" t="s">
        <v>8398</v>
      </c>
      <c r="C7275" s="1" t="s">
        <v>8051</v>
      </c>
      <c r="D7275" s="1">
        <v>75.2</v>
      </c>
      <c r="E7275" s="1" t="s">
        <v>8082</v>
      </c>
      <c r="F7275" s="1">
        <v>30</v>
      </c>
      <c r="G7275" s="1" t="str">
        <f t="shared" si="272"/>
        <v>30/32</v>
      </c>
      <c r="H7275" s="1">
        <v>2350</v>
      </c>
      <c r="I7275" s="1">
        <v>92</v>
      </c>
      <c r="J7275" s="1">
        <v>85</v>
      </c>
      <c r="K7275" s="1" t="s">
        <v>56</v>
      </c>
      <c r="L7275" s="1" t="s">
        <v>2303</v>
      </c>
      <c r="M7275" s="1" t="s">
        <v>7875</v>
      </c>
      <c r="N7275" s="1">
        <v>47.657607014240902</v>
      </c>
      <c r="O7275" s="1">
        <v>-69.098863704911196</v>
      </c>
      <c r="Q7275" s="1" t="s">
        <v>8053</v>
      </c>
      <c r="R7275" s="1" t="s">
        <v>22</v>
      </c>
    </row>
    <row r="7276" spans="1:18" x14ac:dyDescent="0.3">
      <c r="A7276" s="1" t="s">
        <v>5978</v>
      </c>
      <c r="B7276" s="1" t="s">
        <v>8398</v>
      </c>
      <c r="C7276" s="1" t="s">
        <v>8051</v>
      </c>
      <c r="D7276" s="1">
        <v>75.2</v>
      </c>
      <c r="E7276" s="1" t="s">
        <v>8083</v>
      </c>
      <c r="F7276" s="1">
        <v>31</v>
      </c>
      <c r="G7276" s="1" t="str">
        <f t="shared" si="272"/>
        <v>31/32</v>
      </c>
      <c r="H7276" s="1">
        <v>2350</v>
      </c>
      <c r="I7276" s="1">
        <v>92</v>
      </c>
      <c r="J7276" s="1">
        <v>85</v>
      </c>
      <c r="K7276" s="1" t="s">
        <v>56</v>
      </c>
      <c r="L7276" s="1" t="s">
        <v>2303</v>
      </c>
      <c r="M7276" s="1" t="s">
        <v>7875</v>
      </c>
      <c r="N7276" s="1">
        <v>47.659824036617202</v>
      </c>
      <c r="O7276" s="1">
        <v>-69.096407869276206</v>
      </c>
      <c r="Q7276" s="1" t="s">
        <v>8053</v>
      </c>
      <c r="R7276" s="1" t="s">
        <v>22</v>
      </c>
    </row>
    <row r="7277" spans="1:18" x14ac:dyDescent="0.3">
      <c r="A7277" s="1" t="s">
        <v>5978</v>
      </c>
      <c r="B7277" s="1" t="s">
        <v>8398</v>
      </c>
      <c r="C7277" s="1" t="s">
        <v>8051</v>
      </c>
      <c r="D7277" s="1">
        <v>75.2</v>
      </c>
      <c r="E7277" s="1" t="s">
        <v>8084</v>
      </c>
      <c r="F7277" s="1">
        <v>32</v>
      </c>
      <c r="G7277" s="1" t="str">
        <f t="shared" si="272"/>
        <v>32/32</v>
      </c>
      <c r="H7277" s="1">
        <v>2350</v>
      </c>
      <c r="I7277" s="1">
        <v>92</v>
      </c>
      <c r="J7277" s="1">
        <v>85</v>
      </c>
      <c r="K7277" s="1" t="s">
        <v>56</v>
      </c>
      <c r="L7277" s="1" t="s">
        <v>2303</v>
      </c>
      <c r="M7277" s="1" t="s">
        <v>7875</v>
      </c>
      <c r="N7277" s="1">
        <v>47.661560871297503</v>
      </c>
      <c r="O7277" s="1">
        <v>-69.093625323756598</v>
      </c>
      <c r="Q7277" s="1" t="s">
        <v>8053</v>
      </c>
      <c r="R7277" s="1" t="s">
        <v>22</v>
      </c>
    </row>
    <row r="7278" spans="1:18" x14ac:dyDescent="0.3">
      <c r="A7278" s="1" t="s">
        <v>5978</v>
      </c>
      <c r="B7278" s="1" t="s">
        <v>8398</v>
      </c>
      <c r="C7278" s="1" t="s">
        <v>7209</v>
      </c>
      <c r="D7278" s="1">
        <v>101.05</v>
      </c>
      <c r="E7278" s="1" t="s">
        <v>7210</v>
      </c>
      <c r="F7278" s="1">
        <v>1</v>
      </c>
      <c r="G7278" s="1" t="str">
        <f t="shared" ref="G7278:G7320" si="273">F7278&amp;"/"&amp;43</f>
        <v>1/43</v>
      </c>
      <c r="H7278" s="1">
        <v>2350</v>
      </c>
      <c r="I7278" s="1">
        <v>92</v>
      </c>
      <c r="J7278" s="1">
        <v>98</v>
      </c>
      <c r="K7278" s="1" t="s">
        <v>56</v>
      </c>
      <c r="L7278" s="1" t="s">
        <v>2303</v>
      </c>
      <c r="M7278" s="1">
        <v>2014</v>
      </c>
      <c r="N7278" s="1">
        <v>48.322691220701898</v>
      </c>
      <c r="O7278" s="1">
        <v>-67.181158607778599</v>
      </c>
      <c r="Q7278" s="1" t="s">
        <v>7211</v>
      </c>
      <c r="R7278" s="1" t="s">
        <v>22</v>
      </c>
    </row>
    <row r="7279" spans="1:18" x14ac:dyDescent="0.3">
      <c r="A7279" s="1" t="s">
        <v>5978</v>
      </c>
      <c r="B7279" s="1" t="s">
        <v>8398</v>
      </c>
      <c r="C7279" s="1" t="s">
        <v>7209</v>
      </c>
      <c r="D7279" s="1">
        <v>101.05</v>
      </c>
      <c r="E7279" s="1" t="s">
        <v>7212</v>
      </c>
      <c r="F7279" s="1">
        <v>2</v>
      </c>
      <c r="G7279" s="1" t="str">
        <f t="shared" si="273"/>
        <v>2/43</v>
      </c>
      <c r="H7279" s="1">
        <v>2350</v>
      </c>
      <c r="I7279" s="1">
        <v>92</v>
      </c>
      <c r="J7279" s="1">
        <v>98</v>
      </c>
      <c r="K7279" s="1" t="s">
        <v>56</v>
      </c>
      <c r="L7279" s="1" t="s">
        <v>2303</v>
      </c>
      <c r="M7279" s="1">
        <v>2014</v>
      </c>
      <c r="N7279" s="1">
        <v>48.324017631287603</v>
      </c>
      <c r="O7279" s="1">
        <v>-67.178469244173897</v>
      </c>
      <c r="Q7279" s="1" t="s">
        <v>7211</v>
      </c>
      <c r="R7279" s="1" t="s">
        <v>22</v>
      </c>
    </row>
    <row r="7280" spans="1:18" x14ac:dyDescent="0.3">
      <c r="A7280" s="1" t="s">
        <v>5978</v>
      </c>
      <c r="B7280" s="1" t="s">
        <v>8398</v>
      </c>
      <c r="C7280" s="1" t="s">
        <v>7209</v>
      </c>
      <c r="D7280" s="1">
        <v>101.05</v>
      </c>
      <c r="E7280" s="1" t="s">
        <v>7213</v>
      </c>
      <c r="F7280" s="1">
        <v>3</v>
      </c>
      <c r="G7280" s="1" t="str">
        <f t="shared" si="273"/>
        <v>3/43</v>
      </c>
      <c r="H7280" s="1">
        <v>2350</v>
      </c>
      <c r="I7280" s="1">
        <v>92</v>
      </c>
      <c r="J7280" s="1">
        <v>98</v>
      </c>
      <c r="K7280" s="1" t="s">
        <v>56</v>
      </c>
      <c r="L7280" s="1" t="s">
        <v>2303</v>
      </c>
      <c r="M7280" s="1">
        <v>2014</v>
      </c>
      <c r="N7280" s="1">
        <v>48.325329692864798</v>
      </c>
      <c r="O7280" s="1">
        <v>-67.175813727575203</v>
      </c>
      <c r="Q7280" s="1" t="s">
        <v>7211</v>
      </c>
      <c r="R7280" s="1" t="s">
        <v>22</v>
      </c>
    </row>
    <row r="7281" spans="1:18" x14ac:dyDescent="0.3">
      <c r="A7281" s="1" t="s">
        <v>5978</v>
      </c>
      <c r="B7281" s="1" t="s">
        <v>8398</v>
      </c>
      <c r="C7281" s="1" t="s">
        <v>7209</v>
      </c>
      <c r="D7281" s="1">
        <v>101.05</v>
      </c>
      <c r="E7281" s="1" t="s">
        <v>7214</v>
      </c>
      <c r="F7281" s="1">
        <v>4</v>
      </c>
      <c r="G7281" s="1" t="str">
        <f t="shared" si="273"/>
        <v>4/43</v>
      </c>
      <c r="H7281" s="1">
        <v>2350</v>
      </c>
      <c r="I7281" s="1">
        <v>92</v>
      </c>
      <c r="J7281" s="1">
        <v>98</v>
      </c>
      <c r="K7281" s="1" t="s">
        <v>56</v>
      </c>
      <c r="L7281" s="1" t="s">
        <v>2303</v>
      </c>
      <c r="M7281" s="1">
        <v>2014</v>
      </c>
      <c r="N7281" s="1">
        <v>48.325494538559397</v>
      </c>
      <c r="O7281" s="1">
        <v>-67.171802853752197</v>
      </c>
      <c r="Q7281" s="1" t="s">
        <v>7211</v>
      </c>
      <c r="R7281" s="1" t="s">
        <v>22</v>
      </c>
    </row>
    <row r="7282" spans="1:18" x14ac:dyDescent="0.3">
      <c r="A7282" s="1" t="s">
        <v>5978</v>
      </c>
      <c r="B7282" s="1" t="s">
        <v>8398</v>
      </c>
      <c r="C7282" s="1" t="s">
        <v>7209</v>
      </c>
      <c r="D7282" s="1">
        <v>101.05</v>
      </c>
      <c r="E7282" s="1" t="s">
        <v>7215</v>
      </c>
      <c r="F7282" s="1">
        <v>5</v>
      </c>
      <c r="G7282" s="1" t="str">
        <f t="shared" si="273"/>
        <v>5/43</v>
      </c>
      <c r="H7282" s="1">
        <v>2350</v>
      </c>
      <c r="I7282" s="1">
        <v>92</v>
      </c>
      <c r="J7282" s="1">
        <v>98</v>
      </c>
      <c r="K7282" s="1" t="s">
        <v>56</v>
      </c>
      <c r="L7282" s="1" t="s">
        <v>2303</v>
      </c>
      <c r="M7282" s="1">
        <v>2014</v>
      </c>
      <c r="N7282" s="1">
        <v>48.330817602499302</v>
      </c>
      <c r="O7282" s="1">
        <v>-67.167480384982298</v>
      </c>
      <c r="Q7282" s="1" t="s">
        <v>7211</v>
      </c>
      <c r="R7282" s="1" t="s">
        <v>22</v>
      </c>
    </row>
    <row r="7283" spans="1:18" x14ac:dyDescent="0.3">
      <c r="A7283" s="1" t="s">
        <v>5978</v>
      </c>
      <c r="B7283" s="1" t="s">
        <v>8398</v>
      </c>
      <c r="C7283" s="1" t="s">
        <v>7209</v>
      </c>
      <c r="D7283" s="1">
        <v>101.05</v>
      </c>
      <c r="E7283" s="1" t="s">
        <v>7216</v>
      </c>
      <c r="F7283" s="1">
        <v>6</v>
      </c>
      <c r="G7283" s="1" t="str">
        <f t="shared" si="273"/>
        <v>6/43</v>
      </c>
      <c r="H7283" s="1">
        <v>2350</v>
      </c>
      <c r="I7283" s="1">
        <v>92</v>
      </c>
      <c r="J7283" s="1">
        <v>98</v>
      </c>
      <c r="K7283" s="1" t="s">
        <v>56</v>
      </c>
      <c r="L7283" s="1" t="s">
        <v>2303</v>
      </c>
      <c r="M7283" s="1">
        <v>2014</v>
      </c>
      <c r="N7283" s="1">
        <v>48.333296023260999</v>
      </c>
      <c r="O7283" s="1">
        <v>-67.165246786333498</v>
      </c>
      <c r="Q7283" s="1" t="s">
        <v>7211</v>
      </c>
      <c r="R7283" s="1" t="s">
        <v>22</v>
      </c>
    </row>
    <row r="7284" spans="1:18" x14ac:dyDescent="0.3">
      <c r="A7284" s="1" t="s">
        <v>5978</v>
      </c>
      <c r="B7284" s="1" t="s">
        <v>8398</v>
      </c>
      <c r="C7284" s="1" t="s">
        <v>7209</v>
      </c>
      <c r="D7284" s="1">
        <v>101.05</v>
      </c>
      <c r="E7284" s="1" t="s">
        <v>7217</v>
      </c>
      <c r="F7284" s="1">
        <v>7</v>
      </c>
      <c r="G7284" s="1" t="str">
        <f t="shared" si="273"/>
        <v>7/43</v>
      </c>
      <c r="H7284" s="1">
        <v>2350</v>
      </c>
      <c r="I7284" s="1">
        <v>92</v>
      </c>
      <c r="J7284" s="1">
        <v>98</v>
      </c>
      <c r="K7284" s="1" t="s">
        <v>56</v>
      </c>
      <c r="L7284" s="1" t="s">
        <v>2303</v>
      </c>
      <c r="M7284" s="1">
        <v>2014</v>
      </c>
      <c r="N7284" s="1">
        <v>48.326686169034701</v>
      </c>
      <c r="O7284" s="1">
        <v>-67.164508032009607</v>
      </c>
      <c r="Q7284" s="1" t="s">
        <v>7211</v>
      </c>
      <c r="R7284" s="1" t="s">
        <v>22</v>
      </c>
    </row>
    <row r="7285" spans="1:18" x14ac:dyDescent="0.3">
      <c r="A7285" s="1" t="s">
        <v>5978</v>
      </c>
      <c r="B7285" s="1" t="s">
        <v>8398</v>
      </c>
      <c r="C7285" s="1" t="s">
        <v>7209</v>
      </c>
      <c r="D7285" s="1">
        <v>101.05</v>
      </c>
      <c r="E7285" s="1" t="s">
        <v>7218</v>
      </c>
      <c r="F7285" s="1">
        <v>8</v>
      </c>
      <c r="G7285" s="1" t="str">
        <f t="shared" si="273"/>
        <v>8/43</v>
      </c>
      <c r="H7285" s="1">
        <v>2350</v>
      </c>
      <c r="I7285" s="1">
        <v>92</v>
      </c>
      <c r="J7285" s="1">
        <v>98</v>
      </c>
      <c r="K7285" s="1" t="s">
        <v>56</v>
      </c>
      <c r="L7285" s="1" t="s">
        <v>2303</v>
      </c>
      <c r="M7285" s="1">
        <v>2014</v>
      </c>
      <c r="N7285" s="1">
        <v>48.328947558930501</v>
      </c>
      <c r="O7285" s="1">
        <v>-67.162721702640795</v>
      </c>
      <c r="Q7285" s="1" t="s">
        <v>7211</v>
      </c>
      <c r="R7285" s="1" t="s">
        <v>22</v>
      </c>
    </row>
    <row r="7286" spans="1:18" x14ac:dyDescent="0.3">
      <c r="A7286" s="1" t="s">
        <v>5978</v>
      </c>
      <c r="B7286" s="1" t="s">
        <v>8398</v>
      </c>
      <c r="C7286" s="1" t="s">
        <v>7209</v>
      </c>
      <c r="D7286" s="1">
        <v>101.05</v>
      </c>
      <c r="E7286" s="1" t="s">
        <v>7219</v>
      </c>
      <c r="F7286" s="1">
        <v>9</v>
      </c>
      <c r="G7286" s="1" t="str">
        <f t="shared" si="273"/>
        <v>9/43</v>
      </c>
      <c r="H7286" s="1">
        <v>2350</v>
      </c>
      <c r="I7286" s="1">
        <v>92</v>
      </c>
      <c r="J7286" s="1">
        <v>98</v>
      </c>
      <c r="K7286" s="1" t="s">
        <v>56</v>
      </c>
      <c r="L7286" s="1" t="s">
        <v>2303</v>
      </c>
      <c r="M7286" s="1">
        <v>2014</v>
      </c>
      <c r="N7286" s="1">
        <v>48.329460642603202</v>
      </c>
      <c r="O7286" s="1">
        <v>-67.159215969177495</v>
      </c>
      <c r="Q7286" s="1" t="s">
        <v>7211</v>
      </c>
      <c r="R7286" s="1" t="s">
        <v>22</v>
      </c>
    </row>
    <row r="7287" spans="1:18" x14ac:dyDescent="0.3">
      <c r="A7287" s="1" t="s">
        <v>5978</v>
      </c>
      <c r="B7287" s="1" t="s">
        <v>8398</v>
      </c>
      <c r="C7287" s="1" t="s">
        <v>7209</v>
      </c>
      <c r="D7287" s="1">
        <v>101.05</v>
      </c>
      <c r="E7287" s="1" t="s">
        <v>7220</v>
      </c>
      <c r="F7287" s="1">
        <v>10</v>
      </c>
      <c r="G7287" s="1" t="str">
        <f t="shared" si="273"/>
        <v>10/43</v>
      </c>
      <c r="H7287" s="1">
        <v>2350</v>
      </c>
      <c r="I7287" s="1">
        <v>92</v>
      </c>
      <c r="J7287" s="1">
        <v>98</v>
      </c>
      <c r="K7287" s="1" t="s">
        <v>56</v>
      </c>
      <c r="L7287" s="1" t="s">
        <v>2303</v>
      </c>
      <c r="M7287" s="1">
        <v>2014</v>
      </c>
      <c r="N7287" s="1">
        <v>48.329976439520898</v>
      </c>
      <c r="O7287" s="1">
        <v>-67.155748022605394</v>
      </c>
      <c r="Q7287" s="1" t="s">
        <v>7211</v>
      </c>
      <c r="R7287" s="1" t="s">
        <v>22</v>
      </c>
    </row>
    <row r="7288" spans="1:18" x14ac:dyDescent="0.3">
      <c r="A7288" s="1" t="s">
        <v>5978</v>
      </c>
      <c r="B7288" s="1" t="s">
        <v>8398</v>
      </c>
      <c r="C7288" s="1" t="s">
        <v>7209</v>
      </c>
      <c r="D7288" s="1">
        <v>101.05</v>
      </c>
      <c r="E7288" s="1" t="s">
        <v>7221</v>
      </c>
      <c r="F7288" s="1">
        <v>11</v>
      </c>
      <c r="G7288" s="1" t="str">
        <f t="shared" si="273"/>
        <v>11/43</v>
      </c>
      <c r="H7288" s="1">
        <v>2350</v>
      </c>
      <c r="I7288" s="1">
        <v>92</v>
      </c>
      <c r="J7288" s="1">
        <v>98</v>
      </c>
      <c r="K7288" s="1" t="s">
        <v>56</v>
      </c>
      <c r="L7288" s="1" t="s">
        <v>2303</v>
      </c>
      <c r="M7288" s="1">
        <v>2014</v>
      </c>
      <c r="N7288" s="1">
        <v>48.330855436462301</v>
      </c>
      <c r="O7288" s="1">
        <v>-67.149082310216301</v>
      </c>
      <c r="Q7288" s="1" t="s">
        <v>7211</v>
      </c>
      <c r="R7288" s="1" t="s">
        <v>22</v>
      </c>
    </row>
    <row r="7289" spans="1:18" x14ac:dyDescent="0.3">
      <c r="A7289" s="1" t="s">
        <v>5978</v>
      </c>
      <c r="B7289" s="1" t="s">
        <v>8398</v>
      </c>
      <c r="C7289" s="1" t="s">
        <v>7209</v>
      </c>
      <c r="D7289" s="1">
        <v>101.05</v>
      </c>
      <c r="E7289" s="1" t="s">
        <v>7222</v>
      </c>
      <c r="F7289" s="1">
        <v>12</v>
      </c>
      <c r="G7289" s="1" t="str">
        <f t="shared" si="273"/>
        <v>12/43</v>
      </c>
      <c r="H7289" s="1">
        <v>2350</v>
      </c>
      <c r="I7289" s="1">
        <v>92</v>
      </c>
      <c r="J7289" s="1">
        <v>98</v>
      </c>
      <c r="K7289" s="1" t="s">
        <v>56</v>
      </c>
      <c r="L7289" s="1" t="s">
        <v>2303</v>
      </c>
      <c r="M7289" s="1">
        <v>2014</v>
      </c>
      <c r="N7289" s="1">
        <v>48.331559145267804</v>
      </c>
      <c r="O7289" s="1">
        <v>-67.145751228360496</v>
      </c>
      <c r="Q7289" s="1" t="s">
        <v>7211</v>
      </c>
      <c r="R7289" s="1" t="s">
        <v>22</v>
      </c>
    </row>
    <row r="7290" spans="1:18" x14ac:dyDescent="0.3">
      <c r="A7290" s="1" t="s">
        <v>5978</v>
      </c>
      <c r="B7290" s="1" t="s">
        <v>8398</v>
      </c>
      <c r="C7290" s="1" t="s">
        <v>7209</v>
      </c>
      <c r="D7290" s="1">
        <v>101.05</v>
      </c>
      <c r="E7290" s="1" t="s">
        <v>7223</v>
      </c>
      <c r="F7290" s="1">
        <v>13</v>
      </c>
      <c r="G7290" s="1" t="str">
        <f t="shared" si="273"/>
        <v>13/43</v>
      </c>
      <c r="H7290" s="1">
        <v>2350</v>
      </c>
      <c r="I7290" s="1">
        <v>92</v>
      </c>
      <c r="J7290" s="1">
        <v>98</v>
      </c>
      <c r="K7290" s="1" t="s">
        <v>56</v>
      </c>
      <c r="L7290" s="1" t="s">
        <v>2303</v>
      </c>
      <c r="M7290" s="1">
        <v>2014</v>
      </c>
      <c r="N7290" s="1">
        <v>48.341390550712397</v>
      </c>
      <c r="O7290" s="1">
        <v>-67.130704867718194</v>
      </c>
      <c r="Q7290" s="1" t="s">
        <v>7211</v>
      </c>
      <c r="R7290" s="1" t="s">
        <v>22</v>
      </c>
    </row>
    <row r="7291" spans="1:18" x14ac:dyDescent="0.3">
      <c r="A7291" s="1" t="s">
        <v>5978</v>
      </c>
      <c r="B7291" s="1" t="s">
        <v>8398</v>
      </c>
      <c r="C7291" s="1" t="s">
        <v>7209</v>
      </c>
      <c r="D7291" s="1">
        <v>101.05</v>
      </c>
      <c r="E7291" s="1" t="s">
        <v>7224</v>
      </c>
      <c r="F7291" s="1">
        <v>14</v>
      </c>
      <c r="G7291" s="1" t="str">
        <f t="shared" si="273"/>
        <v>14/43</v>
      </c>
      <c r="H7291" s="1">
        <v>2350</v>
      </c>
      <c r="I7291" s="1">
        <v>92</v>
      </c>
      <c r="J7291" s="1">
        <v>98</v>
      </c>
      <c r="K7291" s="1" t="s">
        <v>56</v>
      </c>
      <c r="L7291" s="1" t="s">
        <v>2303</v>
      </c>
      <c r="M7291" s="1">
        <v>2014</v>
      </c>
      <c r="N7291" s="1">
        <v>48.342553779934903</v>
      </c>
      <c r="O7291" s="1">
        <v>-67.127408766126095</v>
      </c>
      <c r="Q7291" s="1" t="s">
        <v>7211</v>
      </c>
      <c r="R7291" s="1" t="s">
        <v>22</v>
      </c>
    </row>
    <row r="7292" spans="1:18" x14ac:dyDescent="0.3">
      <c r="A7292" s="1" t="s">
        <v>5978</v>
      </c>
      <c r="B7292" s="1" t="s">
        <v>8398</v>
      </c>
      <c r="C7292" s="1" t="s">
        <v>7209</v>
      </c>
      <c r="D7292" s="1">
        <v>101.05</v>
      </c>
      <c r="E7292" s="1" t="s">
        <v>7225</v>
      </c>
      <c r="F7292" s="1">
        <v>15</v>
      </c>
      <c r="G7292" s="1" t="str">
        <f t="shared" si="273"/>
        <v>15/43</v>
      </c>
      <c r="H7292" s="1">
        <v>2350</v>
      </c>
      <c r="I7292" s="1">
        <v>92</v>
      </c>
      <c r="J7292" s="1">
        <v>98</v>
      </c>
      <c r="K7292" s="1" t="s">
        <v>56</v>
      </c>
      <c r="L7292" s="1" t="s">
        <v>2303</v>
      </c>
      <c r="M7292" s="1">
        <v>2014</v>
      </c>
      <c r="N7292" s="1">
        <v>48.3439067827318</v>
      </c>
      <c r="O7292" s="1">
        <v>-67.124806009984198</v>
      </c>
      <c r="Q7292" s="1" t="s">
        <v>7211</v>
      </c>
      <c r="R7292" s="1" t="s">
        <v>22</v>
      </c>
    </row>
    <row r="7293" spans="1:18" x14ac:dyDescent="0.3">
      <c r="A7293" s="1" t="s">
        <v>5978</v>
      </c>
      <c r="B7293" s="1" t="s">
        <v>8398</v>
      </c>
      <c r="C7293" s="1" t="s">
        <v>7209</v>
      </c>
      <c r="D7293" s="1">
        <v>101.05</v>
      </c>
      <c r="E7293" s="1" t="s">
        <v>7226</v>
      </c>
      <c r="F7293" s="1">
        <v>16</v>
      </c>
      <c r="G7293" s="1" t="str">
        <f t="shared" si="273"/>
        <v>16/43</v>
      </c>
      <c r="H7293" s="1">
        <v>2350</v>
      </c>
      <c r="I7293" s="1">
        <v>92</v>
      </c>
      <c r="J7293" s="1">
        <v>98</v>
      </c>
      <c r="K7293" s="1" t="s">
        <v>56</v>
      </c>
      <c r="L7293" s="1" t="s">
        <v>2303</v>
      </c>
      <c r="M7293" s="1">
        <v>2014</v>
      </c>
      <c r="N7293" s="1">
        <v>48.344258117918002</v>
      </c>
      <c r="O7293" s="1">
        <v>-67.120992084067495</v>
      </c>
      <c r="Q7293" s="1" t="s">
        <v>7211</v>
      </c>
      <c r="R7293" s="1" t="s">
        <v>22</v>
      </c>
    </row>
    <row r="7294" spans="1:18" x14ac:dyDescent="0.3">
      <c r="A7294" s="1" t="s">
        <v>5978</v>
      </c>
      <c r="B7294" s="1" t="s">
        <v>8398</v>
      </c>
      <c r="C7294" s="1" t="s">
        <v>7209</v>
      </c>
      <c r="D7294" s="1">
        <v>101.05</v>
      </c>
      <c r="E7294" s="1" t="s">
        <v>7227</v>
      </c>
      <c r="F7294" s="1">
        <v>17</v>
      </c>
      <c r="G7294" s="1" t="str">
        <f t="shared" si="273"/>
        <v>17/43</v>
      </c>
      <c r="H7294" s="1">
        <v>2350</v>
      </c>
      <c r="I7294" s="1">
        <v>92</v>
      </c>
      <c r="J7294" s="1">
        <v>98</v>
      </c>
      <c r="K7294" s="1" t="s">
        <v>56</v>
      </c>
      <c r="L7294" s="1" t="s">
        <v>2303</v>
      </c>
      <c r="M7294" s="1">
        <v>2014</v>
      </c>
      <c r="N7294" s="1">
        <v>48.338382175311601</v>
      </c>
      <c r="O7294" s="1">
        <v>-67.130242436941401</v>
      </c>
      <c r="Q7294" s="1" t="s">
        <v>7211</v>
      </c>
      <c r="R7294" s="1" t="s">
        <v>22</v>
      </c>
    </row>
    <row r="7295" spans="1:18" x14ac:dyDescent="0.3">
      <c r="A7295" s="1" t="s">
        <v>5978</v>
      </c>
      <c r="B7295" s="1" t="s">
        <v>8398</v>
      </c>
      <c r="C7295" s="1" t="s">
        <v>7209</v>
      </c>
      <c r="D7295" s="1">
        <v>101.05</v>
      </c>
      <c r="E7295" s="1" t="s">
        <v>7228</v>
      </c>
      <c r="F7295" s="1">
        <v>18</v>
      </c>
      <c r="G7295" s="1" t="str">
        <f t="shared" si="273"/>
        <v>18/43</v>
      </c>
      <c r="H7295" s="1">
        <v>2350</v>
      </c>
      <c r="I7295" s="1">
        <v>92</v>
      </c>
      <c r="J7295" s="1">
        <v>98</v>
      </c>
      <c r="K7295" s="1" t="s">
        <v>56</v>
      </c>
      <c r="L7295" s="1" t="s">
        <v>2303</v>
      </c>
      <c r="M7295" s="1">
        <v>2014</v>
      </c>
      <c r="N7295" s="1">
        <v>48.338867252599997</v>
      </c>
      <c r="O7295" s="1">
        <v>-67.126390570402293</v>
      </c>
      <c r="Q7295" s="1" t="s">
        <v>7211</v>
      </c>
      <c r="R7295" s="1" t="s">
        <v>22</v>
      </c>
    </row>
    <row r="7296" spans="1:18" x14ac:dyDescent="0.3">
      <c r="A7296" s="1" t="s">
        <v>5978</v>
      </c>
      <c r="B7296" s="1" t="s">
        <v>8398</v>
      </c>
      <c r="C7296" s="1" t="s">
        <v>7209</v>
      </c>
      <c r="D7296" s="1">
        <v>101.05</v>
      </c>
      <c r="E7296" s="1" t="s">
        <v>7229</v>
      </c>
      <c r="F7296" s="1">
        <v>19</v>
      </c>
      <c r="G7296" s="1" t="str">
        <f t="shared" si="273"/>
        <v>19/43</v>
      </c>
      <c r="H7296" s="1">
        <v>2350</v>
      </c>
      <c r="I7296" s="1">
        <v>92</v>
      </c>
      <c r="J7296" s="1">
        <v>98</v>
      </c>
      <c r="K7296" s="1" t="s">
        <v>56</v>
      </c>
      <c r="L7296" s="1" t="s">
        <v>2303</v>
      </c>
      <c r="M7296" s="1">
        <v>2014</v>
      </c>
      <c r="N7296" s="1">
        <v>48.300911517186698</v>
      </c>
      <c r="O7296" s="1">
        <v>-67.143099366604901</v>
      </c>
      <c r="Q7296" s="1" t="s">
        <v>7211</v>
      </c>
      <c r="R7296" s="1" t="s">
        <v>22</v>
      </c>
    </row>
    <row r="7297" spans="1:18" x14ac:dyDescent="0.3">
      <c r="A7297" s="1" t="s">
        <v>5978</v>
      </c>
      <c r="B7297" s="1" t="s">
        <v>8398</v>
      </c>
      <c r="C7297" s="1" t="s">
        <v>7209</v>
      </c>
      <c r="D7297" s="1">
        <v>101.05</v>
      </c>
      <c r="E7297" s="1" t="s">
        <v>7230</v>
      </c>
      <c r="F7297" s="1">
        <v>20</v>
      </c>
      <c r="G7297" s="1" t="str">
        <f t="shared" si="273"/>
        <v>20/43</v>
      </c>
      <c r="H7297" s="1">
        <v>2350</v>
      </c>
      <c r="I7297" s="1">
        <v>92</v>
      </c>
      <c r="J7297" s="1">
        <v>98</v>
      </c>
      <c r="K7297" s="1" t="s">
        <v>56</v>
      </c>
      <c r="L7297" s="1" t="s">
        <v>2303</v>
      </c>
      <c r="M7297" s="1">
        <v>2014</v>
      </c>
      <c r="N7297" s="1">
        <v>48.298040103720503</v>
      </c>
      <c r="O7297" s="1">
        <v>-67.144716907535496</v>
      </c>
      <c r="Q7297" s="1" t="s">
        <v>7211</v>
      </c>
      <c r="R7297" s="1" t="s">
        <v>22</v>
      </c>
    </row>
    <row r="7298" spans="1:18" x14ac:dyDescent="0.3">
      <c r="A7298" s="1" t="s">
        <v>5978</v>
      </c>
      <c r="B7298" s="1" t="s">
        <v>8398</v>
      </c>
      <c r="C7298" s="1" t="s">
        <v>7209</v>
      </c>
      <c r="D7298" s="1">
        <v>101.05</v>
      </c>
      <c r="E7298" s="1" t="s">
        <v>7231</v>
      </c>
      <c r="F7298" s="1">
        <v>21</v>
      </c>
      <c r="G7298" s="1" t="str">
        <f t="shared" si="273"/>
        <v>21/43</v>
      </c>
      <c r="H7298" s="1">
        <v>2350</v>
      </c>
      <c r="I7298" s="1">
        <v>92</v>
      </c>
      <c r="J7298" s="1">
        <v>98</v>
      </c>
      <c r="K7298" s="1" t="s">
        <v>56</v>
      </c>
      <c r="L7298" s="1" t="s">
        <v>2303</v>
      </c>
      <c r="M7298" s="1">
        <v>2014</v>
      </c>
      <c r="N7298" s="1">
        <v>48.297837562011303</v>
      </c>
      <c r="O7298" s="1">
        <v>-67.140470506991306</v>
      </c>
      <c r="Q7298" s="1" t="s">
        <v>7211</v>
      </c>
      <c r="R7298" s="1" t="s">
        <v>22</v>
      </c>
    </row>
    <row r="7299" spans="1:18" x14ac:dyDescent="0.3">
      <c r="A7299" s="1" t="s">
        <v>5978</v>
      </c>
      <c r="B7299" s="1" t="s">
        <v>8398</v>
      </c>
      <c r="C7299" s="1" t="s">
        <v>7209</v>
      </c>
      <c r="D7299" s="1">
        <v>101.05</v>
      </c>
      <c r="E7299" s="1" t="s">
        <v>7232</v>
      </c>
      <c r="F7299" s="1">
        <v>22</v>
      </c>
      <c r="G7299" s="1" t="str">
        <f t="shared" si="273"/>
        <v>22/43</v>
      </c>
      <c r="H7299" s="1">
        <v>2350</v>
      </c>
      <c r="I7299" s="1">
        <v>92</v>
      </c>
      <c r="J7299" s="1">
        <v>98</v>
      </c>
      <c r="K7299" s="1" t="s">
        <v>56</v>
      </c>
      <c r="L7299" s="1" t="s">
        <v>2303</v>
      </c>
      <c r="M7299" s="1">
        <v>2014</v>
      </c>
      <c r="N7299" s="1">
        <v>48.292399959557102</v>
      </c>
      <c r="O7299" s="1">
        <v>-67.116750349741807</v>
      </c>
      <c r="Q7299" s="1" t="s">
        <v>7211</v>
      </c>
      <c r="R7299" s="1" t="s">
        <v>22</v>
      </c>
    </row>
    <row r="7300" spans="1:18" x14ac:dyDescent="0.3">
      <c r="A7300" s="1" t="s">
        <v>5978</v>
      </c>
      <c r="B7300" s="1" t="s">
        <v>8398</v>
      </c>
      <c r="C7300" s="1" t="s">
        <v>7209</v>
      </c>
      <c r="D7300" s="1">
        <v>101.05</v>
      </c>
      <c r="E7300" s="1" t="s">
        <v>7233</v>
      </c>
      <c r="F7300" s="1">
        <v>23</v>
      </c>
      <c r="G7300" s="1" t="str">
        <f t="shared" si="273"/>
        <v>23/43</v>
      </c>
      <c r="H7300" s="1">
        <v>2350</v>
      </c>
      <c r="I7300" s="1">
        <v>92</v>
      </c>
      <c r="J7300" s="1">
        <v>98</v>
      </c>
      <c r="K7300" s="1" t="s">
        <v>56</v>
      </c>
      <c r="L7300" s="1" t="s">
        <v>2303</v>
      </c>
      <c r="M7300" s="1">
        <v>2014</v>
      </c>
      <c r="N7300" s="1">
        <v>48.289442323504304</v>
      </c>
      <c r="O7300" s="1">
        <v>-67.116053914170095</v>
      </c>
      <c r="Q7300" s="1" t="s">
        <v>7211</v>
      </c>
      <c r="R7300" s="1" t="s">
        <v>22</v>
      </c>
    </row>
    <row r="7301" spans="1:18" x14ac:dyDescent="0.3">
      <c r="A7301" s="1" t="s">
        <v>5978</v>
      </c>
      <c r="B7301" s="1" t="s">
        <v>8398</v>
      </c>
      <c r="C7301" s="1" t="s">
        <v>7209</v>
      </c>
      <c r="D7301" s="1">
        <v>101.05</v>
      </c>
      <c r="E7301" s="1" t="s">
        <v>7234</v>
      </c>
      <c r="F7301" s="1">
        <v>24</v>
      </c>
      <c r="G7301" s="1" t="str">
        <f t="shared" si="273"/>
        <v>24/43</v>
      </c>
      <c r="H7301" s="1">
        <v>2350</v>
      </c>
      <c r="I7301" s="1">
        <v>92</v>
      </c>
      <c r="J7301" s="1">
        <v>98</v>
      </c>
      <c r="K7301" s="1" t="s">
        <v>56</v>
      </c>
      <c r="L7301" s="1" t="s">
        <v>2303</v>
      </c>
      <c r="M7301" s="1">
        <v>2014</v>
      </c>
      <c r="N7301" s="1">
        <v>48.2910244319431</v>
      </c>
      <c r="O7301" s="1">
        <v>-67.112135463488301</v>
      </c>
      <c r="Q7301" s="1" t="s">
        <v>7211</v>
      </c>
      <c r="R7301" s="1" t="s">
        <v>22</v>
      </c>
    </row>
    <row r="7302" spans="1:18" x14ac:dyDescent="0.3">
      <c r="A7302" s="1" t="s">
        <v>5978</v>
      </c>
      <c r="B7302" s="1" t="s">
        <v>8398</v>
      </c>
      <c r="C7302" s="1" t="s">
        <v>7209</v>
      </c>
      <c r="D7302" s="1">
        <v>101.05</v>
      </c>
      <c r="E7302" s="1" t="s">
        <v>7235</v>
      </c>
      <c r="F7302" s="1">
        <v>25</v>
      </c>
      <c r="G7302" s="1" t="str">
        <f t="shared" si="273"/>
        <v>25/43</v>
      </c>
      <c r="H7302" s="1">
        <v>2350</v>
      </c>
      <c r="I7302" s="1">
        <v>92</v>
      </c>
      <c r="J7302" s="1">
        <v>98</v>
      </c>
      <c r="K7302" s="1" t="s">
        <v>56</v>
      </c>
      <c r="L7302" s="1" t="s">
        <v>2303</v>
      </c>
      <c r="M7302" s="1">
        <v>2014</v>
      </c>
      <c r="N7302" s="1">
        <v>48.293095255718598</v>
      </c>
      <c r="O7302" s="1">
        <v>-67.110570109757603</v>
      </c>
      <c r="Q7302" s="1" t="s">
        <v>7211</v>
      </c>
      <c r="R7302" s="1" t="s">
        <v>22</v>
      </c>
    </row>
    <row r="7303" spans="1:18" x14ac:dyDescent="0.3">
      <c r="A7303" s="1" t="s">
        <v>5978</v>
      </c>
      <c r="B7303" s="1" t="s">
        <v>8398</v>
      </c>
      <c r="C7303" s="1" t="s">
        <v>7209</v>
      </c>
      <c r="D7303" s="1">
        <v>101.05</v>
      </c>
      <c r="E7303" s="1" t="s">
        <v>7236</v>
      </c>
      <c r="F7303" s="1">
        <v>26</v>
      </c>
      <c r="G7303" s="1" t="str">
        <f t="shared" si="273"/>
        <v>26/43</v>
      </c>
      <c r="H7303" s="1">
        <v>2350</v>
      </c>
      <c r="I7303" s="1">
        <v>92</v>
      </c>
      <c r="J7303" s="1">
        <v>98</v>
      </c>
      <c r="K7303" s="1" t="s">
        <v>56</v>
      </c>
      <c r="L7303" s="1" t="s">
        <v>2303</v>
      </c>
      <c r="M7303" s="1">
        <v>2014</v>
      </c>
      <c r="N7303" s="1">
        <v>48.292488993424101</v>
      </c>
      <c r="O7303" s="1">
        <v>-67.106156567957896</v>
      </c>
      <c r="Q7303" s="1" t="s">
        <v>7211</v>
      </c>
      <c r="R7303" s="1" t="s">
        <v>22</v>
      </c>
    </row>
    <row r="7304" spans="1:18" x14ac:dyDescent="0.3">
      <c r="A7304" s="1" t="s">
        <v>5978</v>
      </c>
      <c r="B7304" s="1" t="s">
        <v>8398</v>
      </c>
      <c r="C7304" s="1" t="s">
        <v>7209</v>
      </c>
      <c r="D7304" s="1">
        <v>101.05</v>
      </c>
      <c r="E7304" s="1" t="s">
        <v>7237</v>
      </c>
      <c r="F7304" s="1">
        <v>27</v>
      </c>
      <c r="G7304" s="1" t="str">
        <f t="shared" si="273"/>
        <v>27/43</v>
      </c>
      <c r="H7304" s="1">
        <v>2350</v>
      </c>
      <c r="I7304" s="1">
        <v>92</v>
      </c>
      <c r="J7304" s="1">
        <v>98</v>
      </c>
      <c r="K7304" s="1" t="s">
        <v>56</v>
      </c>
      <c r="L7304" s="1" t="s">
        <v>2303</v>
      </c>
      <c r="M7304" s="1">
        <v>2014</v>
      </c>
      <c r="N7304" s="1">
        <v>48.292738356586902</v>
      </c>
      <c r="O7304" s="1">
        <v>-67.102147231056193</v>
      </c>
      <c r="Q7304" s="1" t="s">
        <v>7211</v>
      </c>
      <c r="R7304" s="1" t="s">
        <v>22</v>
      </c>
    </row>
    <row r="7305" spans="1:18" x14ac:dyDescent="0.3">
      <c r="A7305" s="1" t="s">
        <v>5978</v>
      </c>
      <c r="B7305" s="1" t="s">
        <v>8398</v>
      </c>
      <c r="C7305" s="1" t="s">
        <v>7209</v>
      </c>
      <c r="D7305" s="1">
        <v>101.05</v>
      </c>
      <c r="E7305" s="1" t="s">
        <v>7238</v>
      </c>
      <c r="F7305" s="1">
        <v>28</v>
      </c>
      <c r="G7305" s="1" t="str">
        <f t="shared" si="273"/>
        <v>28/43</v>
      </c>
      <c r="H7305" s="1">
        <v>2350</v>
      </c>
      <c r="I7305" s="1">
        <v>92</v>
      </c>
      <c r="J7305" s="1">
        <v>98</v>
      </c>
      <c r="K7305" s="1" t="s">
        <v>56</v>
      </c>
      <c r="L7305" s="1" t="s">
        <v>2303</v>
      </c>
      <c r="M7305" s="1">
        <v>2014</v>
      </c>
      <c r="N7305" s="1">
        <v>48.299826481949601</v>
      </c>
      <c r="O7305" s="1">
        <v>-67.090271113791303</v>
      </c>
      <c r="Q7305" s="1" t="s">
        <v>7211</v>
      </c>
      <c r="R7305" s="1" t="s">
        <v>22</v>
      </c>
    </row>
    <row r="7306" spans="1:18" x14ac:dyDescent="0.3">
      <c r="A7306" s="1" t="s">
        <v>5978</v>
      </c>
      <c r="B7306" s="1" t="s">
        <v>8398</v>
      </c>
      <c r="C7306" s="1" t="s">
        <v>7209</v>
      </c>
      <c r="D7306" s="1">
        <v>101.05</v>
      </c>
      <c r="E7306" s="1" t="s">
        <v>7239</v>
      </c>
      <c r="F7306" s="1">
        <v>29</v>
      </c>
      <c r="G7306" s="1" t="str">
        <f t="shared" si="273"/>
        <v>29/43</v>
      </c>
      <c r="H7306" s="1">
        <v>2350</v>
      </c>
      <c r="I7306" s="1">
        <v>92</v>
      </c>
      <c r="J7306" s="1">
        <v>98</v>
      </c>
      <c r="K7306" s="1" t="s">
        <v>56</v>
      </c>
      <c r="L7306" s="1" t="s">
        <v>2303</v>
      </c>
      <c r="M7306" s="1">
        <v>2014</v>
      </c>
      <c r="N7306" s="1">
        <v>48.300653279379901</v>
      </c>
      <c r="O7306" s="1">
        <v>-67.086415671375207</v>
      </c>
      <c r="Q7306" s="1" t="s">
        <v>7211</v>
      </c>
      <c r="R7306" s="1" t="s">
        <v>22</v>
      </c>
    </row>
    <row r="7307" spans="1:18" x14ac:dyDescent="0.3">
      <c r="A7307" s="1" t="s">
        <v>5978</v>
      </c>
      <c r="B7307" s="1" t="s">
        <v>8398</v>
      </c>
      <c r="C7307" s="1" t="s">
        <v>7209</v>
      </c>
      <c r="D7307" s="1">
        <v>101.05</v>
      </c>
      <c r="E7307" s="1" t="s">
        <v>7240</v>
      </c>
      <c r="F7307" s="1">
        <v>30</v>
      </c>
      <c r="G7307" s="1" t="str">
        <f t="shared" si="273"/>
        <v>30/43</v>
      </c>
      <c r="H7307" s="1">
        <v>2350</v>
      </c>
      <c r="I7307" s="1">
        <v>92</v>
      </c>
      <c r="J7307" s="1">
        <v>98</v>
      </c>
      <c r="K7307" s="1" t="s">
        <v>56</v>
      </c>
      <c r="L7307" s="1" t="s">
        <v>2303</v>
      </c>
      <c r="M7307" s="1">
        <v>2014</v>
      </c>
      <c r="N7307" s="1">
        <v>48.302614560452803</v>
      </c>
      <c r="O7307" s="1">
        <v>-67.084664351428799</v>
      </c>
      <c r="Q7307" s="1" t="s">
        <v>7211</v>
      </c>
      <c r="R7307" s="1" t="s">
        <v>22</v>
      </c>
    </row>
    <row r="7308" spans="1:18" x14ac:dyDescent="0.3">
      <c r="A7308" s="1" t="s">
        <v>5978</v>
      </c>
      <c r="B7308" s="1" t="s">
        <v>8398</v>
      </c>
      <c r="C7308" s="1" t="s">
        <v>7209</v>
      </c>
      <c r="D7308" s="1">
        <v>101.05</v>
      </c>
      <c r="E7308" s="1" t="s">
        <v>7241</v>
      </c>
      <c r="F7308" s="1">
        <v>31</v>
      </c>
      <c r="G7308" s="1" t="str">
        <f t="shared" si="273"/>
        <v>31/43</v>
      </c>
      <c r="H7308" s="1">
        <v>2350</v>
      </c>
      <c r="I7308" s="1">
        <v>92</v>
      </c>
      <c r="J7308" s="1">
        <v>98</v>
      </c>
      <c r="K7308" s="1" t="s">
        <v>56</v>
      </c>
      <c r="L7308" s="1" t="s">
        <v>2303</v>
      </c>
      <c r="M7308" s="1">
        <v>2014</v>
      </c>
      <c r="N7308" s="1">
        <v>48.305090043430297</v>
      </c>
      <c r="O7308" s="1">
        <v>-67.080082143540096</v>
      </c>
      <c r="Q7308" s="1" t="s">
        <v>7211</v>
      </c>
      <c r="R7308" s="1" t="s">
        <v>22</v>
      </c>
    </row>
    <row r="7309" spans="1:18" x14ac:dyDescent="0.3">
      <c r="A7309" s="1" t="s">
        <v>5978</v>
      </c>
      <c r="B7309" s="1" t="s">
        <v>8398</v>
      </c>
      <c r="C7309" s="1" t="s">
        <v>7209</v>
      </c>
      <c r="D7309" s="1">
        <v>101.05</v>
      </c>
      <c r="E7309" s="1" t="s">
        <v>7242</v>
      </c>
      <c r="F7309" s="1">
        <v>32</v>
      </c>
      <c r="G7309" s="1" t="str">
        <f t="shared" si="273"/>
        <v>32/43</v>
      </c>
      <c r="H7309" s="1">
        <v>2350</v>
      </c>
      <c r="I7309" s="1">
        <v>92</v>
      </c>
      <c r="J7309" s="1">
        <v>98</v>
      </c>
      <c r="K7309" s="1" t="s">
        <v>56</v>
      </c>
      <c r="L7309" s="1" t="s">
        <v>2303</v>
      </c>
      <c r="M7309" s="1">
        <v>2014</v>
      </c>
      <c r="N7309" s="1">
        <v>48.305791074958201</v>
      </c>
      <c r="O7309" s="1">
        <v>-67.075722351322696</v>
      </c>
      <c r="Q7309" s="1" t="s">
        <v>7211</v>
      </c>
      <c r="R7309" s="1" t="s">
        <v>22</v>
      </c>
    </row>
    <row r="7310" spans="1:18" x14ac:dyDescent="0.3">
      <c r="A7310" s="1" t="s">
        <v>5978</v>
      </c>
      <c r="B7310" s="1" t="s">
        <v>8398</v>
      </c>
      <c r="C7310" s="1" t="s">
        <v>7209</v>
      </c>
      <c r="D7310" s="1">
        <v>101.05</v>
      </c>
      <c r="E7310" s="1" t="s">
        <v>7243</v>
      </c>
      <c r="F7310" s="1">
        <v>33</v>
      </c>
      <c r="G7310" s="1" t="str">
        <f t="shared" si="273"/>
        <v>33/43</v>
      </c>
      <c r="H7310" s="1">
        <v>2350</v>
      </c>
      <c r="I7310" s="1">
        <v>92</v>
      </c>
      <c r="J7310" s="1">
        <v>98</v>
      </c>
      <c r="K7310" s="1" t="s">
        <v>56</v>
      </c>
      <c r="L7310" s="1" t="s">
        <v>2303</v>
      </c>
      <c r="M7310" s="1">
        <v>2014</v>
      </c>
      <c r="N7310" s="1">
        <v>48.3051285305229</v>
      </c>
      <c r="O7310" s="1">
        <v>-67.070858132378902</v>
      </c>
      <c r="Q7310" s="1" t="s">
        <v>7211</v>
      </c>
      <c r="R7310" s="1" t="s">
        <v>22</v>
      </c>
    </row>
    <row r="7311" spans="1:18" x14ac:dyDescent="0.3">
      <c r="A7311" s="1" t="s">
        <v>5978</v>
      </c>
      <c r="B7311" s="1" t="s">
        <v>8398</v>
      </c>
      <c r="C7311" s="1" t="s">
        <v>7209</v>
      </c>
      <c r="D7311" s="1">
        <v>101.05</v>
      </c>
      <c r="E7311" s="1" t="s">
        <v>7244</v>
      </c>
      <c r="F7311" s="1">
        <v>34</v>
      </c>
      <c r="G7311" s="1" t="str">
        <f t="shared" si="273"/>
        <v>34/43</v>
      </c>
      <c r="H7311" s="1">
        <v>2350</v>
      </c>
      <c r="I7311" s="1">
        <v>92</v>
      </c>
      <c r="J7311" s="1">
        <v>98</v>
      </c>
      <c r="K7311" s="1" t="s">
        <v>56</v>
      </c>
      <c r="L7311" s="1" t="s">
        <v>2303</v>
      </c>
      <c r="M7311" s="1">
        <v>2014</v>
      </c>
      <c r="N7311" s="1">
        <v>48.301129969763899</v>
      </c>
      <c r="O7311" s="1">
        <v>-67.071151689964196</v>
      </c>
      <c r="Q7311" s="1" t="s">
        <v>7211</v>
      </c>
      <c r="R7311" s="1" t="s">
        <v>22</v>
      </c>
    </row>
    <row r="7312" spans="1:18" x14ac:dyDescent="0.3">
      <c r="A7312" s="1" t="s">
        <v>5978</v>
      </c>
      <c r="B7312" s="1" t="s">
        <v>8398</v>
      </c>
      <c r="C7312" s="1" t="s">
        <v>7209</v>
      </c>
      <c r="D7312" s="1">
        <v>101.05</v>
      </c>
      <c r="E7312" s="1" t="s">
        <v>7245</v>
      </c>
      <c r="F7312" s="1">
        <v>35</v>
      </c>
      <c r="G7312" s="1" t="str">
        <f t="shared" si="273"/>
        <v>35/43</v>
      </c>
      <c r="H7312" s="1">
        <v>2350</v>
      </c>
      <c r="I7312" s="1">
        <v>92</v>
      </c>
      <c r="J7312" s="1">
        <v>98</v>
      </c>
      <c r="K7312" s="1" t="s">
        <v>56</v>
      </c>
      <c r="L7312" s="1" t="s">
        <v>2303</v>
      </c>
      <c r="M7312" s="1">
        <v>2014</v>
      </c>
      <c r="N7312" s="1">
        <v>48.292984255777696</v>
      </c>
      <c r="O7312" s="1">
        <v>-67.070407925691697</v>
      </c>
      <c r="Q7312" s="1" t="s">
        <v>7211</v>
      </c>
      <c r="R7312" s="1" t="s">
        <v>22</v>
      </c>
    </row>
    <row r="7313" spans="1:18" x14ac:dyDescent="0.3">
      <c r="A7313" s="1" t="s">
        <v>5978</v>
      </c>
      <c r="B7313" s="1" t="s">
        <v>8398</v>
      </c>
      <c r="C7313" s="1" t="s">
        <v>7209</v>
      </c>
      <c r="D7313" s="1">
        <v>101.05</v>
      </c>
      <c r="E7313" s="1" t="s">
        <v>7246</v>
      </c>
      <c r="F7313" s="1">
        <v>36</v>
      </c>
      <c r="G7313" s="1" t="str">
        <f t="shared" si="273"/>
        <v>36/43</v>
      </c>
      <c r="H7313" s="1">
        <v>2350</v>
      </c>
      <c r="I7313" s="1">
        <v>92</v>
      </c>
      <c r="J7313" s="1">
        <v>98</v>
      </c>
      <c r="K7313" s="1" t="s">
        <v>56</v>
      </c>
      <c r="L7313" s="1" t="s">
        <v>2303</v>
      </c>
      <c r="M7313" s="1">
        <v>2014</v>
      </c>
      <c r="N7313" s="1">
        <v>48.293554757200702</v>
      </c>
      <c r="O7313" s="1">
        <v>-67.066776034061107</v>
      </c>
      <c r="Q7313" s="1" t="s">
        <v>7211</v>
      </c>
      <c r="R7313" s="1" t="s">
        <v>22</v>
      </c>
    </row>
    <row r="7314" spans="1:18" x14ac:dyDescent="0.3">
      <c r="A7314" s="1" t="s">
        <v>5978</v>
      </c>
      <c r="B7314" s="1" t="s">
        <v>8398</v>
      </c>
      <c r="C7314" s="1" t="s">
        <v>7209</v>
      </c>
      <c r="D7314" s="1">
        <v>101.05</v>
      </c>
      <c r="E7314" s="1" t="s">
        <v>7247</v>
      </c>
      <c r="F7314" s="1">
        <v>37</v>
      </c>
      <c r="G7314" s="1" t="str">
        <f t="shared" si="273"/>
        <v>37/43</v>
      </c>
      <c r="H7314" s="1">
        <v>2350</v>
      </c>
      <c r="I7314" s="1">
        <v>92</v>
      </c>
      <c r="J7314" s="1">
        <v>98</v>
      </c>
      <c r="K7314" s="1" t="s">
        <v>56</v>
      </c>
      <c r="L7314" s="1" t="s">
        <v>2303</v>
      </c>
      <c r="M7314" s="1">
        <v>2014</v>
      </c>
      <c r="N7314" s="1">
        <v>48.295392339625103</v>
      </c>
      <c r="O7314" s="1">
        <v>-67.059744643643299</v>
      </c>
      <c r="Q7314" s="1" t="s">
        <v>7211</v>
      </c>
      <c r="R7314" s="1" t="s">
        <v>22</v>
      </c>
    </row>
    <row r="7315" spans="1:18" x14ac:dyDescent="0.3">
      <c r="A7315" s="1" t="s">
        <v>5978</v>
      </c>
      <c r="B7315" s="1" t="s">
        <v>8398</v>
      </c>
      <c r="C7315" s="1" t="s">
        <v>7209</v>
      </c>
      <c r="D7315" s="1">
        <v>101.05</v>
      </c>
      <c r="E7315" s="1" t="s">
        <v>7248</v>
      </c>
      <c r="F7315" s="1">
        <v>38</v>
      </c>
      <c r="G7315" s="1" t="str">
        <f t="shared" si="273"/>
        <v>38/43</v>
      </c>
      <c r="H7315" s="1">
        <v>2350</v>
      </c>
      <c r="I7315" s="1">
        <v>92</v>
      </c>
      <c r="J7315" s="1">
        <v>98</v>
      </c>
      <c r="K7315" s="1" t="s">
        <v>56</v>
      </c>
      <c r="L7315" s="1" t="s">
        <v>2303</v>
      </c>
      <c r="M7315" s="1">
        <v>2014</v>
      </c>
      <c r="N7315" s="1">
        <v>48.3188936422914</v>
      </c>
      <c r="O7315" s="1">
        <v>-67.060782360172098</v>
      </c>
      <c r="Q7315" s="1" t="s">
        <v>7211</v>
      </c>
      <c r="R7315" s="1" t="s">
        <v>22</v>
      </c>
    </row>
    <row r="7316" spans="1:18" x14ac:dyDescent="0.3">
      <c r="A7316" s="1" t="s">
        <v>5978</v>
      </c>
      <c r="B7316" s="1" t="s">
        <v>8398</v>
      </c>
      <c r="C7316" s="1" t="s">
        <v>7209</v>
      </c>
      <c r="D7316" s="1">
        <v>101.05</v>
      </c>
      <c r="E7316" s="1" t="s">
        <v>7249</v>
      </c>
      <c r="F7316" s="1">
        <v>39</v>
      </c>
      <c r="G7316" s="1" t="str">
        <f t="shared" si="273"/>
        <v>39/43</v>
      </c>
      <c r="H7316" s="1">
        <v>2350</v>
      </c>
      <c r="I7316" s="1">
        <v>92</v>
      </c>
      <c r="J7316" s="1">
        <v>98</v>
      </c>
      <c r="K7316" s="1" t="s">
        <v>56</v>
      </c>
      <c r="L7316" s="1" t="s">
        <v>2303</v>
      </c>
      <c r="M7316" s="1">
        <v>2014</v>
      </c>
      <c r="N7316" s="1">
        <v>48.3249211815709</v>
      </c>
      <c r="O7316" s="1">
        <v>-67.058321768905103</v>
      </c>
      <c r="Q7316" s="1" t="s">
        <v>7211</v>
      </c>
      <c r="R7316" s="1" t="s">
        <v>22</v>
      </c>
    </row>
    <row r="7317" spans="1:18" x14ac:dyDescent="0.3">
      <c r="A7317" s="1" t="s">
        <v>5978</v>
      </c>
      <c r="B7317" s="1" t="s">
        <v>8398</v>
      </c>
      <c r="C7317" s="1" t="s">
        <v>7209</v>
      </c>
      <c r="D7317" s="1">
        <v>101.05</v>
      </c>
      <c r="E7317" s="1" t="s">
        <v>7250</v>
      </c>
      <c r="F7317" s="1">
        <v>40</v>
      </c>
      <c r="G7317" s="1" t="str">
        <f t="shared" si="273"/>
        <v>40/43</v>
      </c>
      <c r="H7317" s="1">
        <v>2350</v>
      </c>
      <c r="I7317" s="1">
        <v>92</v>
      </c>
      <c r="J7317" s="1">
        <v>98</v>
      </c>
      <c r="K7317" s="1" t="s">
        <v>56</v>
      </c>
      <c r="L7317" s="1" t="s">
        <v>2303</v>
      </c>
      <c r="M7317" s="1">
        <v>2014</v>
      </c>
      <c r="N7317" s="1">
        <v>48.325951461378899</v>
      </c>
      <c r="O7317" s="1">
        <v>-67.0549444640464</v>
      </c>
      <c r="Q7317" s="1" t="s">
        <v>7211</v>
      </c>
      <c r="R7317" s="1" t="s">
        <v>22</v>
      </c>
    </row>
    <row r="7318" spans="1:18" x14ac:dyDescent="0.3">
      <c r="A7318" s="1" t="s">
        <v>5978</v>
      </c>
      <c r="B7318" s="1" t="s">
        <v>8398</v>
      </c>
      <c r="C7318" s="1" t="s">
        <v>7209</v>
      </c>
      <c r="D7318" s="1">
        <v>101.05</v>
      </c>
      <c r="E7318" s="1" t="s">
        <v>7251</v>
      </c>
      <c r="F7318" s="1">
        <v>41</v>
      </c>
      <c r="G7318" s="1" t="str">
        <f t="shared" si="273"/>
        <v>41/43</v>
      </c>
      <c r="H7318" s="1">
        <v>2350</v>
      </c>
      <c r="I7318" s="1">
        <v>92</v>
      </c>
      <c r="J7318" s="1">
        <v>98</v>
      </c>
      <c r="K7318" s="1" t="s">
        <v>56</v>
      </c>
      <c r="L7318" s="1" t="s">
        <v>2303</v>
      </c>
      <c r="M7318" s="1">
        <v>2014</v>
      </c>
      <c r="N7318" s="1">
        <v>48.323413074771899</v>
      </c>
      <c r="O7318" s="1">
        <v>-67.048817625025194</v>
      </c>
      <c r="Q7318" s="1" t="s">
        <v>7211</v>
      </c>
      <c r="R7318" s="1" t="s">
        <v>22</v>
      </c>
    </row>
    <row r="7319" spans="1:18" x14ac:dyDescent="0.3">
      <c r="A7319" s="1" t="s">
        <v>5978</v>
      </c>
      <c r="B7319" s="1" t="s">
        <v>8398</v>
      </c>
      <c r="C7319" s="1" t="s">
        <v>7209</v>
      </c>
      <c r="D7319" s="1">
        <v>101.05</v>
      </c>
      <c r="E7319" s="1" t="s">
        <v>7252</v>
      </c>
      <c r="F7319" s="1">
        <v>42</v>
      </c>
      <c r="G7319" s="1" t="str">
        <f t="shared" si="273"/>
        <v>42/43</v>
      </c>
      <c r="H7319" s="1">
        <v>2350</v>
      </c>
      <c r="I7319" s="1">
        <v>92</v>
      </c>
      <c r="J7319" s="1">
        <v>98</v>
      </c>
      <c r="K7319" s="1" t="s">
        <v>56</v>
      </c>
      <c r="L7319" s="1" t="s">
        <v>2303</v>
      </c>
      <c r="M7319" s="1">
        <v>2014</v>
      </c>
      <c r="N7319" s="1">
        <v>48.324925326524699</v>
      </c>
      <c r="O7319" s="1">
        <v>-67.046013004147397</v>
      </c>
      <c r="Q7319" s="1" t="s">
        <v>7211</v>
      </c>
      <c r="R7319" s="1" t="s">
        <v>22</v>
      </c>
    </row>
    <row r="7320" spans="1:18" x14ac:dyDescent="0.3">
      <c r="A7320" s="1" t="s">
        <v>5978</v>
      </c>
      <c r="B7320" s="1" t="s">
        <v>8398</v>
      </c>
      <c r="C7320" s="1" t="s">
        <v>7209</v>
      </c>
      <c r="D7320" s="1">
        <v>101.05</v>
      </c>
      <c r="E7320" s="1" t="s">
        <v>7253</v>
      </c>
      <c r="F7320" s="1">
        <v>43</v>
      </c>
      <c r="G7320" s="1" t="str">
        <f t="shared" si="273"/>
        <v>43/43</v>
      </c>
      <c r="H7320" s="1">
        <v>2350</v>
      </c>
      <c r="I7320" s="1">
        <v>92</v>
      </c>
      <c r="J7320" s="1">
        <v>98</v>
      </c>
      <c r="K7320" s="1" t="s">
        <v>56</v>
      </c>
      <c r="L7320" s="1" t="s">
        <v>2303</v>
      </c>
      <c r="M7320" s="1">
        <v>2014</v>
      </c>
      <c r="N7320" s="1">
        <v>48.324473641677201</v>
      </c>
      <c r="O7320" s="1">
        <v>-67.041541292953298</v>
      </c>
      <c r="Q7320" s="1" t="s">
        <v>7211</v>
      </c>
      <c r="R7320" s="1" t="s">
        <v>22</v>
      </c>
    </row>
    <row r="7321" spans="1:18" x14ac:dyDescent="0.3">
      <c r="A7321" s="1" t="s">
        <v>5978</v>
      </c>
      <c r="B7321" s="1" t="s">
        <v>8398</v>
      </c>
      <c r="C7321" s="1" t="s">
        <v>7132</v>
      </c>
      <c r="D7321" s="1">
        <v>24.6</v>
      </c>
      <c r="E7321" s="1" t="s">
        <v>7133</v>
      </c>
      <c r="F7321" s="1">
        <v>1</v>
      </c>
      <c r="G7321" s="1" t="str">
        <f t="shared" ref="G7321:G7332" si="274">F7321&amp;"/"&amp;12</f>
        <v>1/12</v>
      </c>
      <c r="H7321" s="1">
        <v>2050</v>
      </c>
      <c r="I7321" s="1">
        <v>92.5</v>
      </c>
      <c r="J7321" s="1">
        <v>100</v>
      </c>
      <c r="K7321" s="1" t="s">
        <v>2006</v>
      </c>
      <c r="L7321" s="1" t="s">
        <v>4669</v>
      </c>
      <c r="M7321" s="1">
        <v>2013</v>
      </c>
      <c r="N7321" s="1">
        <v>47.929465668156602</v>
      </c>
      <c r="O7321" s="1">
        <v>-69.205170772520404</v>
      </c>
      <c r="Q7321" s="1" t="s">
        <v>7134</v>
      </c>
      <c r="R7321" s="1" t="s">
        <v>22</v>
      </c>
    </row>
    <row r="7322" spans="1:18" x14ac:dyDescent="0.3">
      <c r="A7322" s="1" t="s">
        <v>5978</v>
      </c>
      <c r="B7322" s="1" t="s">
        <v>8398</v>
      </c>
      <c r="C7322" s="1" t="s">
        <v>7132</v>
      </c>
      <c r="D7322" s="1">
        <v>24.6</v>
      </c>
      <c r="E7322" s="1" t="s">
        <v>7135</v>
      </c>
      <c r="F7322" s="1">
        <v>2</v>
      </c>
      <c r="G7322" s="1" t="str">
        <f t="shared" si="274"/>
        <v>2/12</v>
      </c>
      <c r="H7322" s="1">
        <v>2050</v>
      </c>
      <c r="I7322" s="1">
        <v>92.5</v>
      </c>
      <c r="J7322" s="1">
        <v>100</v>
      </c>
      <c r="K7322" s="1" t="s">
        <v>2006</v>
      </c>
      <c r="L7322" s="1" t="s">
        <v>4669</v>
      </c>
      <c r="M7322" s="1">
        <v>2013</v>
      </c>
      <c r="N7322" s="1">
        <v>47.927118368586001</v>
      </c>
      <c r="O7322" s="1">
        <v>-69.208465830372901</v>
      </c>
      <c r="Q7322" s="1" t="s">
        <v>7134</v>
      </c>
      <c r="R7322" s="1" t="s">
        <v>22</v>
      </c>
    </row>
    <row r="7323" spans="1:18" x14ac:dyDescent="0.3">
      <c r="A7323" s="1" t="s">
        <v>5978</v>
      </c>
      <c r="B7323" s="1" t="s">
        <v>8398</v>
      </c>
      <c r="C7323" s="1" t="s">
        <v>7132</v>
      </c>
      <c r="D7323" s="1">
        <v>24.6</v>
      </c>
      <c r="E7323" s="1" t="s">
        <v>7136</v>
      </c>
      <c r="F7323" s="1">
        <v>3</v>
      </c>
      <c r="G7323" s="1" t="str">
        <f t="shared" si="274"/>
        <v>3/12</v>
      </c>
      <c r="H7323" s="1">
        <v>2050</v>
      </c>
      <c r="I7323" s="1">
        <v>92.5</v>
      </c>
      <c r="J7323" s="1">
        <v>100</v>
      </c>
      <c r="K7323" s="1" t="s">
        <v>2006</v>
      </c>
      <c r="L7323" s="1" t="s">
        <v>4669</v>
      </c>
      <c r="M7323" s="1">
        <v>2013</v>
      </c>
      <c r="N7323" s="1">
        <v>47.922738277453199</v>
      </c>
      <c r="O7323" s="1">
        <v>-69.2098487575321</v>
      </c>
      <c r="Q7323" s="1" t="s">
        <v>7134</v>
      </c>
      <c r="R7323" s="1" t="s">
        <v>22</v>
      </c>
    </row>
    <row r="7324" spans="1:18" x14ac:dyDescent="0.3">
      <c r="A7324" s="1" t="s">
        <v>5978</v>
      </c>
      <c r="B7324" s="1" t="s">
        <v>8398</v>
      </c>
      <c r="C7324" s="1" t="s">
        <v>7132</v>
      </c>
      <c r="D7324" s="1">
        <v>24.6</v>
      </c>
      <c r="E7324" s="1" t="s">
        <v>7137</v>
      </c>
      <c r="F7324" s="1">
        <v>4</v>
      </c>
      <c r="G7324" s="1" t="str">
        <f t="shared" si="274"/>
        <v>4/12</v>
      </c>
      <c r="H7324" s="1">
        <v>2050</v>
      </c>
      <c r="I7324" s="1">
        <v>92.5</v>
      </c>
      <c r="J7324" s="1">
        <v>100</v>
      </c>
      <c r="K7324" s="1" t="s">
        <v>2006</v>
      </c>
      <c r="L7324" s="1" t="s">
        <v>4669</v>
      </c>
      <c r="M7324" s="1">
        <v>2013</v>
      </c>
      <c r="N7324" s="1">
        <v>47.925163466592998</v>
      </c>
      <c r="O7324" s="1">
        <v>-69.2185582002149</v>
      </c>
      <c r="Q7324" s="1" t="s">
        <v>7134</v>
      </c>
      <c r="R7324" s="1" t="s">
        <v>22</v>
      </c>
    </row>
    <row r="7325" spans="1:18" x14ac:dyDescent="0.3">
      <c r="A7325" s="1" t="s">
        <v>5978</v>
      </c>
      <c r="B7325" s="1" t="s">
        <v>8398</v>
      </c>
      <c r="C7325" s="1" t="s">
        <v>7132</v>
      </c>
      <c r="D7325" s="1">
        <v>24.6</v>
      </c>
      <c r="E7325" s="1" t="s">
        <v>7138</v>
      </c>
      <c r="F7325" s="1">
        <v>5</v>
      </c>
      <c r="G7325" s="1" t="str">
        <f t="shared" si="274"/>
        <v>5/12</v>
      </c>
      <c r="H7325" s="1">
        <v>2050</v>
      </c>
      <c r="I7325" s="1">
        <v>92.5</v>
      </c>
      <c r="J7325" s="1">
        <v>100</v>
      </c>
      <c r="K7325" s="1" t="s">
        <v>2006</v>
      </c>
      <c r="L7325" s="1" t="s">
        <v>4669</v>
      </c>
      <c r="M7325" s="1">
        <v>2013</v>
      </c>
      <c r="N7325" s="1">
        <v>47.920914144397798</v>
      </c>
      <c r="O7325" s="1">
        <v>-69.216990593722699</v>
      </c>
      <c r="Q7325" s="1" t="s">
        <v>7134</v>
      </c>
      <c r="R7325" s="1" t="s">
        <v>22</v>
      </c>
    </row>
    <row r="7326" spans="1:18" x14ac:dyDescent="0.3">
      <c r="A7326" s="1" t="s">
        <v>5978</v>
      </c>
      <c r="B7326" s="1" t="s">
        <v>8398</v>
      </c>
      <c r="C7326" s="1" t="s">
        <v>7132</v>
      </c>
      <c r="D7326" s="1">
        <v>24.6</v>
      </c>
      <c r="E7326" s="1" t="s">
        <v>7139</v>
      </c>
      <c r="F7326" s="1">
        <v>6</v>
      </c>
      <c r="G7326" s="1" t="str">
        <f t="shared" si="274"/>
        <v>6/12</v>
      </c>
      <c r="H7326" s="1">
        <v>2050</v>
      </c>
      <c r="I7326" s="1">
        <v>92.5</v>
      </c>
      <c r="J7326" s="1">
        <v>100</v>
      </c>
      <c r="K7326" s="1" t="s">
        <v>2006</v>
      </c>
      <c r="L7326" s="1" t="s">
        <v>4669</v>
      </c>
      <c r="M7326" s="1">
        <v>2013</v>
      </c>
      <c r="N7326" s="1">
        <v>47.9200451343035</v>
      </c>
      <c r="O7326" s="1">
        <v>-69.222633416177203</v>
      </c>
      <c r="Q7326" s="1" t="s">
        <v>7134</v>
      </c>
      <c r="R7326" s="1" t="s">
        <v>22</v>
      </c>
    </row>
    <row r="7327" spans="1:18" x14ac:dyDescent="0.3">
      <c r="A7327" s="1" t="s">
        <v>5978</v>
      </c>
      <c r="B7327" s="1" t="s">
        <v>8398</v>
      </c>
      <c r="C7327" s="1" t="s">
        <v>7132</v>
      </c>
      <c r="D7327" s="1">
        <v>24.6</v>
      </c>
      <c r="E7327" s="1" t="s">
        <v>7140</v>
      </c>
      <c r="F7327" s="1">
        <v>7</v>
      </c>
      <c r="G7327" s="1" t="str">
        <f t="shared" si="274"/>
        <v>7/12</v>
      </c>
      <c r="H7327" s="1">
        <v>2050</v>
      </c>
      <c r="I7327" s="1">
        <v>92.5</v>
      </c>
      <c r="J7327" s="1">
        <v>100</v>
      </c>
      <c r="K7327" s="1" t="s">
        <v>2006</v>
      </c>
      <c r="L7327" s="1" t="s">
        <v>4669</v>
      </c>
      <c r="M7327" s="1">
        <v>2013</v>
      </c>
      <c r="N7327" s="1">
        <v>47.918368795210199</v>
      </c>
      <c r="O7327" s="1">
        <v>-69.2266363303128</v>
      </c>
      <c r="Q7327" s="1" t="s">
        <v>7134</v>
      </c>
      <c r="R7327" s="1" t="s">
        <v>22</v>
      </c>
    </row>
    <row r="7328" spans="1:18" x14ac:dyDescent="0.3">
      <c r="A7328" s="1" t="s">
        <v>5978</v>
      </c>
      <c r="B7328" s="1" t="s">
        <v>8398</v>
      </c>
      <c r="C7328" s="1" t="s">
        <v>7132</v>
      </c>
      <c r="D7328" s="1">
        <v>24.6</v>
      </c>
      <c r="E7328" s="1" t="s">
        <v>7141</v>
      </c>
      <c r="F7328" s="1">
        <v>8</v>
      </c>
      <c r="G7328" s="1" t="str">
        <f t="shared" si="274"/>
        <v>8/12</v>
      </c>
      <c r="H7328" s="1">
        <v>2050</v>
      </c>
      <c r="I7328" s="1">
        <v>92.5</v>
      </c>
      <c r="J7328" s="1">
        <v>100</v>
      </c>
      <c r="K7328" s="1" t="s">
        <v>2006</v>
      </c>
      <c r="L7328" s="1" t="s">
        <v>4669</v>
      </c>
      <c r="M7328" s="1">
        <v>2013</v>
      </c>
      <c r="N7328" s="1">
        <v>47.915028166476603</v>
      </c>
      <c r="O7328" s="1">
        <v>-69.215005143013002</v>
      </c>
      <c r="Q7328" s="1" t="s">
        <v>7134</v>
      </c>
      <c r="R7328" s="1" t="s">
        <v>22</v>
      </c>
    </row>
    <row r="7329" spans="1:18" x14ac:dyDescent="0.3">
      <c r="A7329" s="1" t="s">
        <v>5978</v>
      </c>
      <c r="B7329" s="1" t="s">
        <v>8398</v>
      </c>
      <c r="C7329" s="1" t="s">
        <v>7132</v>
      </c>
      <c r="D7329" s="1">
        <v>24.6</v>
      </c>
      <c r="E7329" s="1" t="s">
        <v>7142</v>
      </c>
      <c r="F7329" s="1">
        <v>9</v>
      </c>
      <c r="G7329" s="1" t="str">
        <f t="shared" si="274"/>
        <v>9/12</v>
      </c>
      <c r="H7329" s="1">
        <v>2050</v>
      </c>
      <c r="I7329" s="1">
        <v>92.5</v>
      </c>
      <c r="J7329" s="1">
        <v>100</v>
      </c>
      <c r="K7329" s="1" t="s">
        <v>2006</v>
      </c>
      <c r="L7329" s="1" t="s">
        <v>4669</v>
      </c>
      <c r="M7329" s="1">
        <v>2013</v>
      </c>
      <c r="N7329" s="1">
        <v>47.9164661733736</v>
      </c>
      <c r="O7329" s="1">
        <v>-69.232620883742698</v>
      </c>
      <c r="Q7329" s="1" t="s">
        <v>7134</v>
      </c>
      <c r="R7329" s="1" t="s">
        <v>22</v>
      </c>
    </row>
    <row r="7330" spans="1:18" x14ac:dyDescent="0.3">
      <c r="A7330" s="1" t="s">
        <v>5978</v>
      </c>
      <c r="B7330" s="1" t="s">
        <v>8398</v>
      </c>
      <c r="C7330" s="1" t="s">
        <v>7132</v>
      </c>
      <c r="D7330" s="1">
        <v>24.6</v>
      </c>
      <c r="E7330" s="1" t="s">
        <v>7143</v>
      </c>
      <c r="F7330" s="1">
        <v>10</v>
      </c>
      <c r="G7330" s="1" t="str">
        <f t="shared" si="274"/>
        <v>10/12</v>
      </c>
      <c r="H7330" s="1">
        <v>2050</v>
      </c>
      <c r="I7330" s="1">
        <v>92.5</v>
      </c>
      <c r="J7330" s="1">
        <v>100</v>
      </c>
      <c r="K7330" s="1" t="s">
        <v>2006</v>
      </c>
      <c r="L7330" s="1" t="s">
        <v>4669</v>
      </c>
      <c r="M7330" s="1">
        <v>2013</v>
      </c>
      <c r="N7330" s="1">
        <v>47.913528960405699</v>
      </c>
      <c r="O7330" s="1">
        <v>-69.230566816741003</v>
      </c>
      <c r="Q7330" s="1" t="s">
        <v>7134</v>
      </c>
      <c r="R7330" s="1" t="s">
        <v>22</v>
      </c>
    </row>
    <row r="7331" spans="1:18" x14ac:dyDescent="0.3">
      <c r="A7331" s="1" t="s">
        <v>5978</v>
      </c>
      <c r="B7331" s="1" t="s">
        <v>8398</v>
      </c>
      <c r="C7331" s="1" t="s">
        <v>7132</v>
      </c>
      <c r="D7331" s="1">
        <v>24.6</v>
      </c>
      <c r="E7331" s="1" t="s">
        <v>7144</v>
      </c>
      <c r="F7331" s="1">
        <v>11</v>
      </c>
      <c r="G7331" s="1" t="str">
        <f t="shared" si="274"/>
        <v>11/12</v>
      </c>
      <c r="H7331" s="1">
        <v>2050</v>
      </c>
      <c r="I7331" s="1">
        <v>92.5</v>
      </c>
      <c r="J7331" s="1">
        <v>100</v>
      </c>
      <c r="K7331" s="1" t="s">
        <v>2006</v>
      </c>
      <c r="L7331" s="1" t="s">
        <v>4669</v>
      </c>
      <c r="M7331" s="1">
        <v>2013</v>
      </c>
      <c r="N7331" s="1">
        <v>47.910729983467299</v>
      </c>
      <c r="O7331" s="1">
        <v>-69.231310732816297</v>
      </c>
      <c r="Q7331" s="1" t="s">
        <v>7134</v>
      </c>
      <c r="R7331" s="1" t="s">
        <v>22</v>
      </c>
    </row>
    <row r="7332" spans="1:18" x14ac:dyDescent="0.3">
      <c r="A7332" s="1" t="s">
        <v>5978</v>
      </c>
      <c r="B7332" s="1" t="s">
        <v>8398</v>
      </c>
      <c r="C7332" s="1" t="s">
        <v>7132</v>
      </c>
      <c r="D7332" s="1">
        <v>24.6</v>
      </c>
      <c r="E7332" s="1" t="s">
        <v>7145</v>
      </c>
      <c r="F7332" s="1">
        <v>12</v>
      </c>
      <c r="G7332" s="1" t="str">
        <f t="shared" si="274"/>
        <v>12/12</v>
      </c>
      <c r="H7332" s="1">
        <v>2050</v>
      </c>
      <c r="I7332" s="1">
        <v>92.5</v>
      </c>
      <c r="J7332" s="1">
        <v>100</v>
      </c>
      <c r="K7332" s="1" t="s">
        <v>2006</v>
      </c>
      <c r="L7332" s="1" t="s">
        <v>4669</v>
      </c>
      <c r="M7332" s="1">
        <v>2013</v>
      </c>
      <c r="N7332" s="1">
        <v>47.910606810440697</v>
      </c>
      <c r="O7332" s="1">
        <v>-69.236203082005105</v>
      </c>
      <c r="Q7332" s="1" t="s">
        <v>7134</v>
      </c>
      <c r="R7332" s="1" t="s">
        <v>22</v>
      </c>
    </row>
    <row r="7333" spans="1:18" hidden="1" x14ac:dyDescent="0.3">
      <c r="A7333" s="1" t="s">
        <v>8085</v>
      </c>
      <c r="B7333" s="1" t="s">
        <v>8085</v>
      </c>
      <c r="C7333" s="1" t="s">
        <v>8241</v>
      </c>
      <c r="D7333" s="1">
        <v>175</v>
      </c>
      <c r="E7333" s="1" t="s">
        <v>8242</v>
      </c>
      <c r="F7333" s="1">
        <v>1</v>
      </c>
      <c r="G7333" s="1" t="str">
        <f t="shared" ref="G7333:G7367" si="275">F7333&amp;"/"&amp;35</f>
        <v>1/35</v>
      </c>
      <c r="H7333" s="1">
        <v>5000</v>
      </c>
      <c r="I7333" s="1">
        <v>145</v>
      </c>
      <c r="J7333" s="1">
        <v>90</v>
      </c>
      <c r="K7333" s="1" t="s">
        <v>944</v>
      </c>
      <c r="L7333" s="1" t="s">
        <v>1039</v>
      </c>
      <c r="M7333" s="1">
        <v>2022</v>
      </c>
      <c r="N7333" s="1">
        <v>50.282263130285799</v>
      </c>
      <c r="O7333" s="1">
        <v>-107.08425562769099</v>
      </c>
      <c r="Q7333" s="1" t="s">
        <v>8243</v>
      </c>
      <c r="R7333" s="1" t="s">
        <v>1013</v>
      </c>
    </row>
    <row r="7334" spans="1:18" hidden="1" x14ac:dyDescent="0.3">
      <c r="A7334" s="1" t="s">
        <v>8085</v>
      </c>
      <c r="B7334" s="1" t="s">
        <v>8085</v>
      </c>
      <c r="C7334" s="1" t="s">
        <v>8241</v>
      </c>
      <c r="D7334" s="1">
        <v>175</v>
      </c>
      <c r="E7334" s="1" t="s">
        <v>8244</v>
      </c>
      <c r="F7334" s="1">
        <v>2</v>
      </c>
      <c r="G7334" s="1" t="str">
        <f t="shared" si="275"/>
        <v>2/35</v>
      </c>
      <c r="H7334" s="1">
        <v>5000</v>
      </c>
      <c r="I7334" s="1">
        <v>145</v>
      </c>
      <c r="J7334" s="1">
        <v>90</v>
      </c>
      <c r="K7334" s="1" t="s">
        <v>944</v>
      </c>
      <c r="L7334" s="1" t="s">
        <v>1039</v>
      </c>
      <c r="M7334" s="1">
        <v>2022</v>
      </c>
      <c r="N7334" s="1">
        <v>50.311362446180503</v>
      </c>
      <c r="O7334" s="1">
        <v>-107.217025645598</v>
      </c>
      <c r="Q7334" s="1" t="s">
        <v>8243</v>
      </c>
      <c r="R7334" s="1" t="s">
        <v>22</v>
      </c>
    </row>
    <row r="7335" spans="1:18" hidden="1" x14ac:dyDescent="0.3">
      <c r="A7335" s="1" t="s">
        <v>8085</v>
      </c>
      <c r="B7335" s="1" t="s">
        <v>8085</v>
      </c>
      <c r="C7335" s="1" t="s">
        <v>8241</v>
      </c>
      <c r="D7335" s="1">
        <v>175</v>
      </c>
      <c r="E7335" s="1" t="s">
        <v>8245</v>
      </c>
      <c r="F7335" s="1">
        <v>3</v>
      </c>
      <c r="G7335" s="1" t="str">
        <f t="shared" si="275"/>
        <v>3/35</v>
      </c>
      <c r="H7335" s="1">
        <v>5000</v>
      </c>
      <c r="I7335" s="1">
        <v>145</v>
      </c>
      <c r="J7335" s="1">
        <v>90</v>
      </c>
      <c r="K7335" s="1" t="s">
        <v>944</v>
      </c>
      <c r="L7335" s="1" t="s">
        <v>1039</v>
      </c>
      <c r="M7335" s="1">
        <v>2022</v>
      </c>
      <c r="N7335" s="1">
        <v>50.322749295970603</v>
      </c>
      <c r="O7335" s="1">
        <v>-107.224116726419</v>
      </c>
      <c r="Q7335" s="1" t="s">
        <v>8243</v>
      </c>
      <c r="R7335" s="1" t="s">
        <v>22</v>
      </c>
    </row>
    <row r="7336" spans="1:18" hidden="1" x14ac:dyDescent="0.3">
      <c r="A7336" s="1" t="s">
        <v>8085</v>
      </c>
      <c r="B7336" s="1" t="s">
        <v>8085</v>
      </c>
      <c r="C7336" s="1" t="s">
        <v>8241</v>
      </c>
      <c r="D7336" s="1">
        <v>175</v>
      </c>
      <c r="E7336" s="1" t="s">
        <v>8246</v>
      </c>
      <c r="F7336" s="1">
        <v>4</v>
      </c>
      <c r="G7336" s="1" t="str">
        <f t="shared" si="275"/>
        <v>4/35</v>
      </c>
      <c r="H7336" s="1">
        <v>5000</v>
      </c>
      <c r="I7336" s="1">
        <v>145</v>
      </c>
      <c r="J7336" s="1">
        <v>90</v>
      </c>
      <c r="K7336" s="1" t="s">
        <v>944</v>
      </c>
      <c r="L7336" s="1" t="s">
        <v>1039</v>
      </c>
      <c r="M7336" s="1">
        <v>2022</v>
      </c>
      <c r="N7336" s="1">
        <v>50.3289082688338</v>
      </c>
      <c r="O7336" s="1">
        <v>-107.225654916419</v>
      </c>
      <c r="Q7336" s="1" t="s">
        <v>8243</v>
      </c>
      <c r="R7336" s="1" t="s">
        <v>22</v>
      </c>
    </row>
    <row r="7337" spans="1:18" hidden="1" x14ac:dyDescent="0.3">
      <c r="A7337" s="1" t="s">
        <v>8085</v>
      </c>
      <c r="B7337" s="1" t="s">
        <v>8085</v>
      </c>
      <c r="C7337" s="1" t="s">
        <v>8241</v>
      </c>
      <c r="D7337" s="1">
        <v>175</v>
      </c>
      <c r="E7337" s="1" t="s">
        <v>8247</v>
      </c>
      <c r="F7337" s="1">
        <v>5</v>
      </c>
      <c r="G7337" s="1" t="str">
        <f t="shared" si="275"/>
        <v>5/35</v>
      </c>
      <c r="H7337" s="1">
        <v>5000</v>
      </c>
      <c r="I7337" s="1">
        <v>145</v>
      </c>
      <c r="J7337" s="1">
        <v>90</v>
      </c>
      <c r="K7337" s="1" t="s">
        <v>944</v>
      </c>
      <c r="L7337" s="1" t="s">
        <v>1039</v>
      </c>
      <c r="M7337" s="1">
        <v>2022</v>
      </c>
      <c r="N7337" s="1">
        <v>50.326804614599602</v>
      </c>
      <c r="O7337" s="1">
        <v>-107.23497067081399</v>
      </c>
      <c r="Q7337" s="1" t="s">
        <v>8243</v>
      </c>
      <c r="R7337" s="1" t="s">
        <v>22</v>
      </c>
    </row>
    <row r="7338" spans="1:18" hidden="1" x14ac:dyDescent="0.3">
      <c r="A7338" s="1" t="s">
        <v>8085</v>
      </c>
      <c r="B7338" s="1" t="s">
        <v>8085</v>
      </c>
      <c r="C7338" s="1" t="s">
        <v>8241</v>
      </c>
      <c r="D7338" s="1">
        <v>175</v>
      </c>
      <c r="E7338" s="1" t="s">
        <v>8248</v>
      </c>
      <c r="F7338" s="1">
        <v>6</v>
      </c>
      <c r="G7338" s="1" t="str">
        <f t="shared" si="275"/>
        <v>6/35</v>
      </c>
      <c r="H7338" s="1">
        <v>5000</v>
      </c>
      <c r="I7338" s="1">
        <v>145</v>
      </c>
      <c r="J7338" s="1">
        <v>90</v>
      </c>
      <c r="K7338" s="1" t="s">
        <v>944</v>
      </c>
      <c r="L7338" s="1" t="s">
        <v>1039</v>
      </c>
      <c r="M7338" s="1">
        <v>2022</v>
      </c>
      <c r="N7338" s="1">
        <v>50.246648593320003</v>
      </c>
      <c r="O7338" s="1">
        <v>-107.09105776847299</v>
      </c>
      <c r="Q7338" s="1" t="s">
        <v>8243</v>
      </c>
      <c r="R7338" s="1" t="s">
        <v>1013</v>
      </c>
    </row>
    <row r="7339" spans="1:18" hidden="1" x14ac:dyDescent="0.3">
      <c r="A7339" s="1" t="s">
        <v>8085</v>
      </c>
      <c r="B7339" s="1" t="s">
        <v>8085</v>
      </c>
      <c r="C7339" s="1" t="s">
        <v>8241</v>
      </c>
      <c r="D7339" s="1">
        <v>175</v>
      </c>
      <c r="E7339" s="1" t="s">
        <v>8249</v>
      </c>
      <c r="F7339" s="1">
        <v>7</v>
      </c>
      <c r="G7339" s="1" t="str">
        <f t="shared" si="275"/>
        <v>7/35</v>
      </c>
      <c r="H7339" s="1">
        <v>5000</v>
      </c>
      <c r="I7339" s="1">
        <v>145</v>
      </c>
      <c r="J7339" s="1">
        <v>90</v>
      </c>
      <c r="K7339" s="1" t="s">
        <v>944</v>
      </c>
      <c r="L7339" s="1" t="s">
        <v>1039</v>
      </c>
      <c r="M7339" s="1">
        <v>2022</v>
      </c>
      <c r="N7339" s="1">
        <v>50.247027117352303</v>
      </c>
      <c r="O7339" s="1">
        <v>-107.13687735333301</v>
      </c>
      <c r="Q7339" s="1" t="s">
        <v>8243</v>
      </c>
      <c r="R7339" s="1" t="s">
        <v>1013</v>
      </c>
    </row>
    <row r="7340" spans="1:18" hidden="1" x14ac:dyDescent="0.3">
      <c r="A7340" s="1" t="s">
        <v>8085</v>
      </c>
      <c r="B7340" s="1" t="s">
        <v>8085</v>
      </c>
      <c r="C7340" s="1" t="s">
        <v>8241</v>
      </c>
      <c r="D7340" s="1">
        <v>175</v>
      </c>
      <c r="E7340" s="1" t="s">
        <v>8250</v>
      </c>
      <c r="F7340" s="1">
        <v>8</v>
      </c>
      <c r="G7340" s="1" t="str">
        <f t="shared" si="275"/>
        <v>8/35</v>
      </c>
      <c r="H7340" s="1">
        <v>5000</v>
      </c>
      <c r="I7340" s="1">
        <v>145</v>
      </c>
      <c r="J7340" s="1">
        <v>90</v>
      </c>
      <c r="K7340" s="1" t="s">
        <v>944</v>
      </c>
      <c r="L7340" s="1" t="s">
        <v>1039</v>
      </c>
      <c r="M7340" s="1">
        <v>2022</v>
      </c>
      <c r="N7340" s="1">
        <v>50.250158900000002</v>
      </c>
      <c r="O7340" s="1">
        <v>-107.05016689999999</v>
      </c>
      <c r="Q7340" s="1" t="s">
        <v>8243</v>
      </c>
      <c r="R7340" s="1" t="s">
        <v>1013</v>
      </c>
    </row>
    <row r="7341" spans="1:18" hidden="1" x14ac:dyDescent="0.3">
      <c r="A7341" s="1" t="s">
        <v>8085</v>
      </c>
      <c r="B7341" s="1" t="s">
        <v>8085</v>
      </c>
      <c r="C7341" s="1" t="s">
        <v>8241</v>
      </c>
      <c r="D7341" s="1">
        <v>175</v>
      </c>
      <c r="E7341" s="1" t="s">
        <v>8251</v>
      </c>
      <c r="F7341" s="1">
        <v>9</v>
      </c>
      <c r="G7341" s="1" t="str">
        <f t="shared" si="275"/>
        <v>9/35</v>
      </c>
      <c r="H7341" s="1">
        <v>5000</v>
      </c>
      <c r="I7341" s="1">
        <v>145</v>
      </c>
      <c r="J7341" s="1">
        <v>90</v>
      </c>
      <c r="K7341" s="1" t="s">
        <v>944</v>
      </c>
      <c r="L7341" s="1" t="s">
        <v>1039</v>
      </c>
      <c r="M7341" s="1">
        <v>2022</v>
      </c>
      <c r="N7341" s="1">
        <v>50.250056301100997</v>
      </c>
      <c r="O7341" s="1">
        <v>-107.087947840675</v>
      </c>
      <c r="Q7341" s="1" t="s">
        <v>8243</v>
      </c>
      <c r="R7341" s="1" t="s">
        <v>1013</v>
      </c>
    </row>
    <row r="7342" spans="1:18" hidden="1" x14ac:dyDescent="0.3">
      <c r="A7342" s="1" t="s">
        <v>8085</v>
      </c>
      <c r="B7342" s="1" t="s">
        <v>8085</v>
      </c>
      <c r="C7342" s="1" t="s">
        <v>8241</v>
      </c>
      <c r="D7342" s="1">
        <v>175</v>
      </c>
      <c r="E7342" s="1" t="s">
        <v>8252</v>
      </c>
      <c r="F7342" s="1">
        <v>10</v>
      </c>
      <c r="G7342" s="1" t="str">
        <f t="shared" si="275"/>
        <v>10/35</v>
      </c>
      <c r="H7342" s="1">
        <v>5000</v>
      </c>
      <c r="I7342" s="1">
        <v>145</v>
      </c>
      <c r="J7342" s="1">
        <v>90</v>
      </c>
      <c r="K7342" s="1" t="s">
        <v>944</v>
      </c>
      <c r="L7342" s="1" t="s">
        <v>1039</v>
      </c>
      <c r="M7342" s="1">
        <v>2022</v>
      </c>
      <c r="N7342" s="1">
        <v>50.2501915175487</v>
      </c>
      <c r="O7342" s="1">
        <v>-107.13365810993299</v>
      </c>
      <c r="Q7342" s="1" t="s">
        <v>8243</v>
      </c>
      <c r="R7342" s="1" t="s">
        <v>1013</v>
      </c>
    </row>
    <row r="7343" spans="1:18" hidden="1" x14ac:dyDescent="0.3">
      <c r="A7343" s="1" t="s">
        <v>8085</v>
      </c>
      <c r="B7343" s="1" t="s">
        <v>8085</v>
      </c>
      <c r="C7343" s="1" t="s">
        <v>8241</v>
      </c>
      <c r="D7343" s="1">
        <v>175</v>
      </c>
      <c r="E7343" s="1" t="s">
        <v>8253</v>
      </c>
      <c r="F7343" s="1">
        <v>11</v>
      </c>
      <c r="G7343" s="1" t="str">
        <f t="shared" si="275"/>
        <v>11/35</v>
      </c>
      <c r="H7343" s="1">
        <v>5000</v>
      </c>
      <c r="I7343" s="1">
        <v>145</v>
      </c>
      <c r="J7343" s="1">
        <v>90</v>
      </c>
      <c r="K7343" s="1" t="s">
        <v>944</v>
      </c>
      <c r="L7343" s="1" t="s">
        <v>1039</v>
      </c>
      <c r="M7343" s="1">
        <v>2022</v>
      </c>
      <c r="N7343" s="1">
        <v>50.254883100000001</v>
      </c>
      <c r="O7343" s="1">
        <v>-107.04954189999999</v>
      </c>
      <c r="Q7343" s="1" t="s">
        <v>8243</v>
      </c>
      <c r="R7343" s="1" t="s">
        <v>1013</v>
      </c>
    </row>
    <row r="7344" spans="1:18" hidden="1" x14ac:dyDescent="0.3">
      <c r="A7344" s="1" t="s">
        <v>8085</v>
      </c>
      <c r="B7344" s="1" t="s">
        <v>8085</v>
      </c>
      <c r="C7344" s="1" t="s">
        <v>8241</v>
      </c>
      <c r="D7344" s="1">
        <v>175</v>
      </c>
      <c r="E7344" s="1" t="s">
        <v>8254</v>
      </c>
      <c r="F7344" s="1">
        <v>12</v>
      </c>
      <c r="G7344" s="1" t="str">
        <f t="shared" si="275"/>
        <v>12/35</v>
      </c>
      <c r="H7344" s="1">
        <v>5000</v>
      </c>
      <c r="I7344" s="1">
        <v>145</v>
      </c>
      <c r="J7344" s="1">
        <v>90</v>
      </c>
      <c r="K7344" s="1" t="s">
        <v>944</v>
      </c>
      <c r="L7344" s="1" t="s">
        <v>1039</v>
      </c>
      <c r="M7344" s="1">
        <v>2022</v>
      </c>
      <c r="N7344" s="1">
        <v>50.254911890142402</v>
      </c>
      <c r="O7344" s="1">
        <v>-107.065533695507</v>
      </c>
      <c r="Q7344" s="1" t="s">
        <v>8243</v>
      </c>
      <c r="R7344" s="1" t="s">
        <v>1013</v>
      </c>
    </row>
    <row r="7345" spans="1:18" hidden="1" x14ac:dyDescent="0.3">
      <c r="A7345" s="1" t="s">
        <v>8085</v>
      </c>
      <c r="B7345" s="1" t="s">
        <v>8085</v>
      </c>
      <c r="C7345" s="1" t="s">
        <v>8241</v>
      </c>
      <c r="D7345" s="1">
        <v>175</v>
      </c>
      <c r="E7345" s="1" t="s">
        <v>8255</v>
      </c>
      <c r="F7345" s="1">
        <v>13</v>
      </c>
      <c r="G7345" s="1" t="str">
        <f t="shared" si="275"/>
        <v>13/35</v>
      </c>
      <c r="H7345" s="1">
        <v>5000</v>
      </c>
      <c r="I7345" s="1">
        <v>145</v>
      </c>
      <c r="J7345" s="1">
        <v>90</v>
      </c>
      <c r="K7345" s="1" t="s">
        <v>944</v>
      </c>
      <c r="L7345" s="1" t="s">
        <v>1039</v>
      </c>
      <c r="M7345" s="1">
        <v>2022</v>
      </c>
      <c r="N7345" s="1">
        <v>50.255128790854698</v>
      </c>
      <c r="O7345" s="1">
        <v>-107.12991234009</v>
      </c>
      <c r="Q7345" s="1" t="s">
        <v>8243</v>
      </c>
      <c r="R7345" s="1" t="s">
        <v>1013</v>
      </c>
    </row>
    <row r="7346" spans="1:18" hidden="1" x14ac:dyDescent="0.3">
      <c r="A7346" s="1" t="s">
        <v>8085</v>
      </c>
      <c r="B7346" s="1" t="s">
        <v>8085</v>
      </c>
      <c r="C7346" s="1" t="s">
        <v>8241</v>
      </c>
      <c r="D7346" s="1">
        <v>175</v>
      </c>
      <c r="E7346" s="1" t="s">
        <v>8256</v>
      </c>
      <c r="F7346" s="1">
        <v>14</v>
      </c>
      <c r="G7346" s="1" t="str">
        <f t="shared" si="275"/>
        <v>14/35</v>
      </c>
      <c r="H7346" s="1">
        <v>5000</v>
      </c>
      <c r="I7346" s="1">
        <v>145</v>
      </c>
      <c r="J7346" s="1">
        <v>90</v>
      </c>
      <c r="K7346" s="1" t="s">
        <v>944</v>
      </c>
      <c r="L7346" s="1" t="s">
        <v>1039</v>
      </c>
      <c r="M7346" s="1">
        <v>2022</v>
      </c>
      <c r="N7346" s="1">
        <v>50.260550299999998</v>
      </c>
      <c r="O7346" s="1">
        <v>-107.0612065</v>
      </c>
      <c r="Q7346" s="1" t="s">
        <v>8243</v>
      </c>
      <c r="R7346" s="1" t="s">
        <v>1013</v>
      </c>
    </row>
    <row r="7347" spans="1:18" hidden="1" x14ac:dyDescent="0.3">
      <c r="A7347" s="1" t="s">
        <v>8085</v>
      </c>
      <c r="B7347" s="1" t="s">
        <v>8085</v>
      </c>
      <c r="C7347" s="1" t="s">
        <v>8241</v>
      </c>
      <c r="D7347" s="1">
        <v>175</v>
      </c>
      <c r="E7347" s="1" t="s">
        <v>8257</v>
      </c>
      <c r="F7347" s="1">
        <v>15</v>
      </c>
      <c r="G7347" s="1" t="str">
        <f t="shared" si="275"/>
        <v>15/35</v>
      </c>
      <c r="H7347" s="1">
        <v>5000</v>
      </c>
      <c r="I7347" s="1">
        <v>145</v>
      </c>
      <c r="J7347" s="1">
        <v>90</v>
      </c>
      <c r="K7347" s="1" t="s">
        <v>944</v>
      </c>
      <c r="L7347" s="1" t="s">
        <v>1039</v>
      </c>
      <c r="M7347" s="1">
        <v>2022</v>
      </c>
      <c r="N7347" s="1">
        <v>50.257347504700903</v>
      </c>
      <c r="O7347" s="1">
        <v>-107.142165158384</v>
      </c>
      <c r="Q7347" s="1" t="s">
        <v>8243</v>
      </c>
      <c r="R7347" s="1" t="s">
        <v>1013</v>
      </c>
    </row>
    <row r="7348" spans="1:18" hidden="1" x14ac:dyDescent="0.3">
      <c r="A7348" s="1" t="s">
        <v>8085</v>
      </c>
      <c r="B7348" s="1" t="s">
        <v>8085</v>
      </c>
      <c r="C7348" s="1" t="s">
        <v>8241</v>
      </c>
      <c r="D7348" s="1">
        <v>175</v>
      </c>
      <c r="E7348" s="1" t="s">
        <v>8258</v>
      </c>
      <c r="F7348" s="1">
        <v>16</v>
      </c>
      <c r="G7348" s="1" t="str">
        <f t="shared" si="275"/>
        <v>16/35</v>
      </c>
      <c r="H7348" s="1">
        <v>5000</v>
      </c>
      <c r="I7348" s="1">
        <v>145</v>
      </c>
      <c r="J7348" s="1">
        <v>90</v>
      </c>
      <c r="K7348" s="1" t="s">
        <v>944</v>
      </c>
      <c r="L7348" s="1" t="s">
        <v>1039</v>
      </c>
      <c r="M7348" s="1">
        <v>2022</v>
      </c>
      <c r="N7348" s="1">
        <v>50.260335171967498</v>
      </c>
      <c r="O7348" s="1">
        <v>-107.12456424693301</v>
      </c>
      <c r="Q7348" s="1" t="s">
        <v>8243</v>
      </c>
      <c r="R7348" s="1" t="s">
        <v>1013</v>
      </c>
    </row>
    <row r="7349" spans="1:18" hidden="1" x14ac:dyDescent="0.3">
      <c r="A7349" s="1" t="s">
        <v>8085</v>
      </c>
      <c r="B7349" s="1" t="s">
        <v>8085</v>
      </c>
      <c r="C7349" s="1" t="s">
        <v>8241</v>
      </c>
      <c r="D7349" s="1">
        <v>175</v>
      </c>
      <c r="E7349" s="1" t="s">
        <v>8259</v>
      </c>
      <c r="F7349" s="1">
        <v>17</v>
      </c>
      <c r="G7349" s="1" t="str">
        <f t="shared" si="275"/>
        <v>17/35</v>
      </c>
      <c r="H7349" s="1">
        <v>5000</v>
      </c>
      <c r="I7349" s="1">
        <v>145</v>
      </c>
      <c r="J7349" s="1">
        <v>90</v>
      </c>
      <c r="K7349" s="1" t="s">
        <v>944</v>
      </c>
      <c r="L7349" s="1" t="s">
        <v>1039</v>
      </c>
      <c r="M7349" s="1">
        <v>2022</v>
      </c>
      <c r="N7349" s="1">
        <v>50.263243199999998</v>
      </c>
      <c r="O7349" s="1">
        <v>-107.0564396</v>
      </c>
      <c r="Q7349" s="1" t="s">
        <v>8243</v>
      </c>
      <c r="R7349" s="1" t="s">
        <v>1013</v>
      </c>
    </row>
    <row r="7350" spans="1:18" hidden="1" x14ac:dyDescent="0.3">
      <c r="A7350" s="1" t="s">
        <v>8085</v>
      </c>
      <c r="B7350" s="1" t="s">
        <v>8085</v>
      </c>
      <c r="C7350" s="1" t="s">
        <v>8241</v>
      </c>
      <c r="D7350" s="1">
        <v>175</v>
      </c>
      <c r="E7350" s="1" t="s">
        <v>8260</v>
      </c>
      <c r="F7350" s="1">
        <v>18</v>
      </c>
      <c r="G7350" s="1" t="str">
        <f t="shared" si="275"/>
        <v>18/35</v>
      </c>
      <c r="H7350" s="1">
        <v>5000</v>
      </c>
      <c r="I7350" s="1">
        <v>145</v>
      </c>
      <c r="J7350" s="1">
        <v>90</v>
      </c>
      <c r="K7350" s="1" t="s">
        <v>944</v>
      </c>
      <c r="L7350" s="1" t="s">
        <v>1039</v>
      </c>
      <c r="M7350" s="1">
        <v>2022</v>
      </c>
      <c r="N7350" s="1">
        <v>50.262218428039098</v>
      </c>
      <c r="O7350" s="1">
        <v>-107.107662360175</v>
      </c>
      <c r="Q7350" s="1" t="s">
        <v>8243</v>
      </c>
      <c r="R7350" s="1" t="s">
        <v>1013</v>
      </c>
    </row>
    <row r="7351" spans="1:18" hidden="1" x14ac:dyDescent="0.3">
      <c r="A7351" s="1" t="s">
        <v>8085</v>
      </c>
      <c r="B7351" s="1" t="s">
        <v>8085</v>
      </c>
      <c r="C7351" s="1" t="s">
        <v>8241</v>
      </c>
      <c r="D7351" s="1">
        <v>175</v>
      </c>
      <c r="E7351" s="1" t="s">
        <v>8261</v>
      </c>
      <c r="F7351" s="1">
        <v>19</v>
      </c>
      <c r="G7351" s="1" t="str">
        <f t="shared" si="275"/>
        <v>19/35</v>
      </c>
      <c r="H7351" s="1">
        <v>5000</v>
      </c>
      <c r="I7351" s="1">
        <v>145</v>
      </c>
      <c r="J7351" s="1">
        <v>90</v>
      </c>
      <c r="K7351" s="1" t="s">
        <v>944</v>
      </c>
      <c r="L7351" s="1" t="s">
        <v>1039</v>
      </c>
      <c r="M7351" s="1">
        <v>2022</v>
      </c>
      <c r="N7351" s="1">
        <v>50.267773325188699</v>
      </c>
      <c r="O7351" s="1">
        <v>-107.10165716690599</v>
      </c>
      <c r="Q7351" s="1" t="s">
        <v>8243</v>
      </c>
      <c r="R7351" s="1" t="s">
        <v>1013</v>
      </c>
    </row>
    <row r="7352" spans="1:18" hidden="1" x14ac:dyDescent="0.3">
      <c r="A7352" s="1" t="s">
        <v>8085</v>
      </c>
      <c r="B7352" s="1" t="s">
        <v>8085</v>
      </c>
      <c r="C7352" s="1" t="s">
        <v>8241</v>
      </c>
      <c r="D7352" s="1">
        <v>175</v>
      </c>
      <c r="E7352" s="1" t="s">
        <v>8262</v>
      </c>
      <c r="F7352" s="1">
        <v>20</v>
      </c>
      <c r="G7352" s="1" t="str">
        <f t="shared" si="275"/>
        <v>20/35</v>
      </c>
      <c r="H7352" s="1">
        <v>5000</v>
      </c>
      <c r="I7352" s="1">
        <v>145</v>
      </c>
      <c r="J7352" s="1">
        <v>90</v>
      </c>
      <c r="K7352" s="1" t="s">
        <v>944</v>
      </c>
      <c r="L7352" s="1" t="s">
        <v>1039</v>
      </c>
      <c r="M7352" s="1">
        <v>2022</v>
      </c>
      <c r="N7352" s="1">
        <v>50.270216046107301</v>
      </c>
      <c r="O7352" s="1">
        <v>-107.09562919456801</v>
      </c>
      <c r="Q7352" s="1" t="s">
        <v>8243</v>
      </c>
      <c r="R7352" s="1" t="s">
        <v>1013</v>
      </c>
    </row>
    <row r="7353" spans="1:18" hidden="1" x14ac:dyDescent="0.3">
      <c r="A7353" s="1" t="s">
        <v>8085</v>
      </c>
      <c r="B7353" s="1" t="s">
        <v>8085</v>
      </c>
      <c r="C7353" s="1" t="s">
        <v>8241</v>
      </c>
      <c r="D7353" s="1">
        <v>175</v>
      </c>
      <c r="E7353" s="1" t="s">
        <v>8263</v>
      </c>
      <c r="F7353" s="1">
        <v>21</v>
      </c>
      <c r="G7353" s="1" t="str">
        <f t="shared" si="275"/>
        <v>21/35</v>
      </c>
      <c r="H7353" s="1">
        <v>5000</v>
      </c>
      <c r="I7353" s="1">
        <v>145</v>
      </c>
      <c r="J7353" s="1">
        <v>90</v>
      </c>
      <c r="K7353" s="1" t="s">
        <v>944</v>
      </c>
      <c r="L7353" s="1" t="s">
        <v>1039</v>
      </c>
      <c r="M7353" s="1">
        <v>2022</v>
      </c>
      <c r="N7353" s="1">
        <v>50.271314357769299</v>
      </c>
      <c r="O7353" s="1">
        <v>-107.073137665543</v>
      </c>
      <c r="Q7353" s="1" t="s">
        <v>8243</v>
      </c>
      <c r="R7353" s="1" t="s">
        <v>1013</v>
      </c>
    </row>
    <row r="7354" spans="1:18" hidden="1" x14ac:dyDescent="0.3">
      <c r="A7354" s="1" t="s">
        <v>8085</v>
      </c>
      <c r="B7354" s="1" t="s">
        <v>8085</v>
      </c>
      <c r="C7354" s="1" t="s">
        <v>8241</v>
      </c>
      <c r="D7354" s="1">
        <v>175</v>
      </c>
      <c r="E7354" s="1" t="s">
        <v>8264</v>
      </c>
      <c r="F7354" s="1">
        <v>22</v>
      </c>
      <c r="G7354" s="1" t="str">
        <f t="shared" si="275"/>
        <v>22/35</v>
      </c>
      <c r="H7354" s="1">
        <v>5000</v>
      </c>
      <c r="I7354" s="1">
        <v>145</v>
      </c>
      <c r="J7354" s="1">
        <v>90</v>
      </c>
      <c r="K7354" s="1" t="s">
        <v>944</v>
      </c>
      <c r="L7354" s="1" t="s">
        <v>1039</v>
      </c>
      <c r="M7354" s="1">
        <v>2022</v>
      </c>
      <c r="N7354" s="1">
        <v>50.270583692669703</v>
      </c>
      <c r="O7354" s="1">
        <v>-107.164832186757</v>
      </c>
      <c r="Q7354" s="1" t="s">
        <v>8243</v>
      </c>
      <c r="R7354" s="1" t="s">
        <v>22</v>
      </c>
    </row>
    <row r="7355" spans="1:18" hidden="1" x14ac:dyDescent="0.3">
      <c r="A7355" s="1" t="s">
        <v>8085</v>
      </c>
      <c r="B7355" s="1" t="s">
        <v>8085</v>
      </c>
      <c r="C7355" s="1" t="s">
        <v>8241</v>
      </c>
      <c r="D7355" s="1">
        <v>175</v>
      </c>
      <c r="E7355" s="1" t="s">
        <v>8265</v>
      </c>
      <c r="F7355" s="1">
        <v>23</v>
      </c>
      <c r="G7355" s="1" t="str">
        <f t="shared" si="275"/>
        <v>23/35</v>
      </c>
      <c r="H7355" s="1">
        <v>5000</v>
      </c>
      <c r="I7355" s="1">
        <v>145</v>
      </c>
      <c r="J7355" s="1">
        <v>90</v>
      </c>
      <c r="K7355" s="1" t="s">
        <v>944</v>
      </c>
      <c r="L7355" s="1" t="s">
        <v>1039</v>
      </c>
      <c r="M7355" s="1">
        <v>2022</v>
      </c>
      <c r="N7355" s="1">
        <v>50.272134039730503</v>
      </c>
      <c r="O7355" s="1">
        <v>-107.19248055721</v>
      </c>
      <c r="Q7355" s="1" t="s">
        <v>8243</v>
      </c>
      <c r="R7355" s="1" t="s">
        <v>22</v>
      </c>
    </row>
    <row r="7356" spans="1:18" hidden="1" x14ac:dyDescent="0.3">
      <c r="A7356" s="1" t="s">
        <v>8085</v>
      </c>
      <c r="B7356" s="1" t="s">
        <v>8085</v>
      </c>
      <c r="C7356" s="1" t="s">
        <v>8241</v>
      </c>
      <c r="D7356" s="1">
        <v>175</v>
      </c>
      <c r="E7356" s="1" t="s">
        <v>8266</v>
      </c>
      <c r="F7356" s="1">
        <v>24</v>
      </c>
      <c r="G7356" s="1" t="str">
        <f t="shared" si="275"/>
        <v>24/35</v>
      </c>
      <c r="H7356" s="1">
        <v>5000</v>
      </c>
      <c r="I7356" s="1">
        <v>145</v>
      </c>
      <c r="J7356" s="1">
        <v>90</v>
      </c>
      <c r="K7356" s="1" t="s">
        <v>944</v>
      </c>
      <c r="L7356" s="1" t="s">
        <v>1039</v>
      </c>
      <c r="M7356" s="1">
        <v>2022</v>
      </c>
      <c r="N7356" s="1">
        <v>50.274996467198399</v>
      </c>
      <c r="O7356" s="1">
        <v>-107.159712941081</v>
      </c>
      <c r="Q7356" s="1" t="s">
        <v>8243</v>
      </c>
      <c r="R7356" s="1" t="s">
        <v>22</v>
      </c>
    </row>
    <row r="7357" spans="1:18" hidden="1" x14ac:dyDescent="0.3">
      <c r="A7357" s="1" t="s">
        <v>8085</v>
      </c>
      <c r="B7357" s="1" t="s">
        <v>8085</v>
      </c>
      <c r="C7357" s="1" t="s">
        <v>8241</v>
      </c>
      <c r="D7357" s="1">
        <v>175</v>
      </c>
      <c r="E7357" s="1" t="s">
        <v>8267</v>
      </c>
      <c r="F7357" s="1">
        <v>25</v>
      </c>
      <c r="G7357" s="1" t="str">
        <f t="shared" si="275"/>
        <v>25/35</v>
      </c>
      <c r="H7357" s="1">
        <v>5000</v>
      </c>
      <c r="I7357" s="1">
        <v>145</v>
      </c>
      <c r="J7357" s="1">
        <v>90</v>
      </c>
      <c r="K7357" s="1" t="s">
        <v>944</v>
      </c>
      <c r="L7357" s="1" t="s">
        <v>1039</v>
      </c>
      <c r="M7357" s="1">
        <v>2022</v>
      </c>
      <c r="N7357" s="1">
        <v>50.275378057652702</v>
      </c>
      <c r="O7357" s="1">
        <v>-107.185962697535</v>
      </c>
      <c r="Q7357" s="1" t="s">
        <v>8243</v>
      </c>
      <c r="R7357" s="1" t="s">
        <v>22</v>
      </c>
    </row>
    <row r="7358" spans="1:18" hidden="1" x14ac:dyDescent="0.3">
      <c r="A7358" s="1" t="s">
        <v>8085</v>
      </c>
      <c r="B7358" s="1" t="s">
        <v>8085</v>
      </c>
      <c r="C7358" s="1" t="s">
        <v>8241</v>
      </c>
      <c r="D7358" s="1">
        <v>175</v>
      </c>
      <c r="E7358" s="1" t="s">
        <v>8268</v>
      </c>
      <c r="F7358" s="1">
        <v>26</v>
      </c>
      <c r="G7358" s="1" t="str">
        <f t="shared" si="275"/>
        <v>26/35</v>
      </c>
      <c r="H7358" s="1">
        <v>5000</v>
      </c>
      <c r="I7358" s="1">
        <v>145</v>
      </c>
      <c r="J7358" s="1">
        <v>90</v>
      </c>
      <c r="K7358" s="1" t="s">
        <v>944</v>
      </c>
      <c r="L7358" s="1" t="s">
        <v>1039</v>
      </c>
      <c r="M7358" s="1">
        <v>2022</v>
      </c>
      <c r="N7358" s="1">
        <v>50.278740486001503</v>
      </c>
      <c r="O7358" s="1">
        <v>-107.086243963439</v>
      </c>
      <c r="Q7358" s="1" t="s">
        <v>8243</v>
      </c>
      <c r="R7358" s="1" t="s">
        <v>1013</v>
      </c>
    </row>
    <row r="7359" spans="1:18" hidden="1" x14ac:dyDescent="0.3">
      <c r="A7359" s="1" t="s">
        <v>8085</v>
      </c>
      <c r="B7359" s="1" t="s">
        <v>8085</v>
      </c>
      <c r="C7359" s="1" t="s">
        <v>8241</v>
      </c>
      <c r="D7359" s="1">
        <v>175</v>
      </c>
      <c r="E7359" s="1" t="s">
        <v>8269</v>
      </c>
      <c r="F7359" s="1">
        <v>27</v>
      </c>
      <c r="G7359" s="1" t="str">
        <f t="shared" si="275"/>
        <v>27/35</v>
      </c>
      <c r="H7359" s="1">
        <v>5000</v>
      </c>
      <c r="I7359" s="1">
        <v>145</v>
      </c>
      <c r="J7359" s="1">
        <v>90</v>
      </c>
      <c r="K7359" s="1" t="s">
        <v>944</v>
      </c>
      <c r="L7359" s="1" t="s">
        <v>1039</v>
      </c>
      <c r="M7359" s="1">
        <v>2022</v>
      </c>
      <c r="N7359" s="1">
        <v>50.277527292211403</v>
      </c>
      <c r="O7359" s="1">
        <v>-107.181204628011</v>
      </c>
      <c r="Q7359" s="1" t="s">
        <v>8243</v>
      </c>
      <c r="R7359" s="1" t="s">
        <v>22</v>
      </c>
    </row>
    <row r="7360" spans="1:18" hidden="1" x14ac:dyDescent="0.3">
      <c r="A7360" s="1" t="s">
        <v>8085</v>
      </c>
      <c r="B7360" s="1" t="s">
        <v>8085</v>
      </c>
      <c r="C7360" s="1" t="s">
        <v>8241</v>
      </c>
      <c r="D7360" s="1">
        <v>175</v>
      </c>
      <c r="E7360" s="1" t="s">
        <v>8270</v>
      </c>
      <c r="F7360" s="1">
        <v>28</v>
      </c>
      <c r="G7360" s="1" t="str">
        <f t="shared" si="275"/>
        <v>28/35</v>
      </c>
      <c r="H7360" s="1">
        <v>5000</v>
      </c>
      <c r="I7360" s="1">
        <v>145</v>
      </c>
      <c r="J7360" s="1">
        <v>90</v>
      </c>
      <c r="K7360" s="1" t="s">
        <v>944</v>
      </c>
      <c r="L7360" s="1" t="s">
        <v>1039</v>
      </c>
      <c r="M7360" s="1">
        <v>2022</v>
      </c>
      <c r="N7360" s="1">
        <v>50.2793402746764</v>
      </c>
      <c r="O7360" s="1">
        <v>-107.155389741848</v>
      </c>
      <c r="Q7360" s="1" t="s">
        <v>8243</v>
      </c>
      <c r="R7360" s="1" t="s">
        <v>22</v>
      </c>
    </row>
    <row r="7361" spans="1:18" hidden="1" x14ac:dyDescent="0.3">
      <c r="A7361" s="1" t="s">
        <v>8085</v>
      </c>
      <c r="B7361" s="1" t="s">
        <v>8085</v>
      </c>
      <c r="C7361" s="1" t="s">
        <v>8241</v>
      </c>
      <c r="D7361" s="1">
        <v>175</v>
      </c>
      <c r="E7361" s="1" t="s">
        <v>8271</v>
      </c>
      <c r="F7361" s="1">
        <v>29</v>
      </c>
      <c r="G7361" s="1" t="str">
        <f t="shared" si="275"/>
        <v>29/35</v>
      </c>
      <c r="H7361" s="1">
        <v>5000</v>
      </c>
      <c r="I7361" s="1">
        <v>145</v>
      </c>
      <c r="J7361" s="1">
        <v>90</v>
      </c>
      <c r="K7361" s="1" t="s">
        <v>944</v>
      </c>
      <c r="L7361" s="1" t="s">
        <v>1039</v>
      </c>
      <c r="M7361" s="1">
        <v>2022</v>
      </c>
      <c r="N7361" s="1">
        <v>50.286770503545803</v>
      </c>
      <c r="O7361" s="1">
        <v>-107.146614238716</v>
      </c>
      <c r="Q7361" s="1" t="s">
        <v>8243</v>
      </c>
      <c r="R7361" s="1" t="s">
        <v>22</v>
      </c>
    </row>
    <row r="7362" spans="1:18" hidden="1" x14ac:dyDescent="0.3">
      <c r="A7362" s="1" t="s">
        <v>8085</v>
      </c>
      <c r="B7362" s="1" t="s">
        <v>8085</v>
      </c>
      <c r="C7362" s="1" t="s">
        <v>8241</v>
      </c>
      <c r="D7362" s="1">
        <v>175</v>
      </c>
      <c r="E7362" s="1" t="s">
        <v>8272</v>
      </c>
      <c r="F7362" s="1">
        <v>30</v>
      </c>
      <c r="G7362" s="1" t="str">
        <f t="shared" si="275"/>
        <v>30/35</v>
      </c>
      <c r="H7362" s="1">
        <v>5000</v>
      </c>
      <c r="I7362" s="1">
        <v>145</v>
      </c>
      <c r="J7362" s="1">
        <v>90</v>
      </c>
      <c r="K7362" s="1" t="s">
        <v>944</v>
      </c>
      <c r="L7362" s="1" t="s">
        <v>1039</v>
      </c>
      <c r="M7362" s="1">
        <v>2022</v>
      </c>
      <c r="N7362" s="1">
        <v>50.307482622447999</v>
      </c>
      <c r="O7362" s="1">
        <v>-107.18010325143899</v>
      </c>
      <c r="Q7362" s="1" t="s">
        <v>8243</v>
      </c>
      <c r="R7362" s="1" t="s">
        <v>22</v>
      </c>
    </row>
    <row r="7363" spans="1:18" hidden="1" x14ac:dyDescent="0.3">
      <c r="A7363" s="1" t="s">
        <v>8085</v>
      </c>
      <c r="B7363" s="1" t="s">
        <v>8085</v>
      </c>
      <c r="C7363" s="1" t="s">
        <v>8241</v>
      </c>
      <c r="D7363" s="1">
        <v>175</v>
      </c>
      <c r="E7363" s="1" t="s">
        <v>8273</v>
      </c>
      <c r="F7363" s="1">
        <v>31</v>
      </c>
      <c r="G7363" s="1" t="str">
        <f t="shared" si="275"/>
        <v>31/35</v>
      </c>
      <c r="H7363" s="1">
        <v>5000</v>
      </c>
      <c r="I7363" s="1">
        <v>145</v>
      </c>
      <c r="J7363" s="1">
        <v>90</v>
      </c>
      <c r="K7363" s="1" t="s">
        <v>944</v>
      </c>
      <c r="L7363" s="1" t="s">
        <v>1039</v>
      </c>
      <c r="M7363" s="1">
        <v>2022</v>
      </c>
      <c r="N7363" s="1">
        <v>50.312327565894797</v>
      </c>
      <c r="O7363" s="1">
        <v>-107.175956438006</v>
      </c>
      <c r="Q7363" s="1" t="s">
        <v>8243</v>
      </c>
      <c r="R7363" s="1" t="s">
        <v>22</v>
      </c>
    </row>
    <row r="7364" spans="1:18" hidden="1" x14ac:dyDescent="0.3">
      <c r="A7364" s="1" t="s">
        <v>8085</v>
      </c>
      <c r="B7364" s="1" t="s">
        <v>8085</v>
      </c>
      <c r="C7364" s="1" t="s">
        <v>8241</v>
      </c>
      <c r="D7364" s="1">
        <v>175</v>
      </c>
      <c r="E7364" s="1" t="s">
        <v>8274</v>
      </c>
      <c r="F7364" s="1">
        <v>32</v>
      </c>
      <c r="G7364" s="1" t="str">
        <f t="shared" si="275"/>
        <v>32/35</v>
      </c>
      <c r="H7364" s="1">
        <v>5000</v>
      </c>
      <c r="I7364" s="1">
        <v>145</v>
      </c>
      <c r="J7364" s="1">
        <v>90</v>
      </c>
      <c r="K7364" s="1" t="s">
        <v>944</v>
      </c>
      <c r="L7364" s="1" t="s">
        <v>1039</v>
      </c>
      <c r="M7364" s="1">
        <v>2022</v>
      </c>
      <c r="N7364" s="1">
        <v>50.314643934285797</v>
      </c>
      <c r="O7364" s="1">
        <v>-107.192932855565</v>
      </c>
      <c r="Q7364" s="1" t="s">
        <v>8243</v>
      </c>
      <c r="R7364" s="1" t="s">
        <v>22</v>
      </c>
    </row>
    <row r="7365" spans="1:18" hidden="1" x14ac:dyDescent="0.3">
      <c r="A7365" s="1" t="s">
        <v>8085</v>
      </c>
      <c r="B7365" s="1" t="s">
        <v>8085</v>
      </c>
      <c r="C7365" s="1" t="s">
        <v>8241</v>
      </c>
      <c r="D7365" s="1">
        <v>175</v>
      </c>
      <c r="E7365" s="1" t="s">
        <v>8275</v>
      </c>
      <c r="F7365" s="1">
        <v>33</v>
      </c>
      <c r="G7365" s="1" t="str">
        <f t="shared" si="275"/>
        <v>33/35</v>
      </c>
      <c r="H7365" s="1">
        <v>5000</v>
      </c>
      <c r="I7365" s="1">
        <v>145</v>
      </c>
      <c r="J7365" s="1">
        <v>90</v>
      </c>
      <c r="K7365" s="1" t="s">
        <v>944</v>
      </c>
      <c r="L7365" s="1" t="s">
        <v>1039</v>
      </c>
      <c r="M7365" s="1">
        <v>2022</v>
      </c>
      <c r="N7365" s="1">
        <v>50.318322610928</v>
      </c>
      <c r="O7365" s="1">
        <v>-107.177635047019</v>
      </c>
      <c r="Q7365" s="1" t="s">
        <v>8243</v>
      </c>
      <c r="R7365" s="1" t="s">
        <v>22</v>
      </c>
    </row>
    <row r="7366" spans="1:18" hidden="1" x14ac:dyDescent="0.3">
      <c r="A7366" s="1" t="s">
        <v>8085</v>
      </c>
      <c r="B7366" s="1" t="s">
        <v>8085</v>
      </c>
      <c r="C7366" s="1" t="s">
        <v>8241</v>
      </c>
      <c r="D7366" s="1">
        <v>175</v>
      </c>
      <c r="E7366" s="1" t="s">
        <v>8276</v>
      </c>
      <c r="F7366" s="1">
        <v>34</v>
      </c>
      <c r="G7366" s="1" t="str">
        <f t="shared" si="275"/>
        <v>34/35</v>
      </c>
      <c r="H7366" s="1">
        <v>5000</v>
      </c>
      <c r="I7366" s="1">
        <v>145</v>
      </c>
      <c r="J7366" s="1">
        <v>90</v>
      </c>
      <c r="K7366" s="1" t="s">
        <v>944</v>
      </c>
      <c r="L7366" s="1" t="s">
        <v>1039</v>
      </c>
      <c r="M7366" s="1">
        <v>2022</v>
      </c>
      <c r="N7366" s="1">
        <v>50.3189440063001</v>
      </c>
      <c r="O7366" s="1">
        <v>-107.19051776365001</v>
      </c>
      <c r="Q7366" s="1" t="s">
        <v>8243</v>
      </c>
      <c r="R7366" s="1" t="s">
        <v>22</v>
      </c>
    </row>
    <row r="7367" spans="1:18" hidden="1" x14ac:dyDescent="0.3">
      <c r="A7367" s="1" t="s">
        <v>8085</v>
      </c>
      <c r="B7367" s="1" t="s">
        <v>8085</v>
      </c>
      <c r="C7367" s="1" t="s">
        <v>8241</v>
      </c>
      <c r="D7367" s="1">
        <v>175</v>
      </c>
      <c r="E7367" s="1" t="s">
        <v>8277</v>
      </c>
      <c r="F7367" s="1">
        <v>35</v>
      </c>
      <c r="G7367" s="1" t="str">
        <f t="shared" si="275"/>
        <v>35/35</v>
      </c>
      <c r="H7367" s="1">
        <v>5000</v>
      </c>
      <c r="I7367" s="1">
        <v>145</v>
      </c>
      <c r="J7367" s="1">
        <v>90</v>
      </c>
      <c r="K7367" s="1" t="s">
        <v>944</v>
      </c>
      <c r="L7367" s="1" t="s">
        <v>1039</v>
      </c>
      <c r="M7367" s="1">
        <v>2022</v>
      </c>
      <c r="N7367" s="1">
        <v>50.322747992144699</v>
      </c>
      <c r="O7367" s="1">
        <v>-107.175715857611</v>
      </c>
      <c r="Q7367" s="1" t="s">
        <v>8243</v>
      </c>
      <c r="R7367" s="1" t="s">
        <v>22</v>
      </c>
    </row>
    <row r="7368" spans="1:18" hidden="1" x14ac:dyDescent="0.3">
      <c r="A7368" s="1" t="s">
        <v>8085</v>
      </c>
      <c r="B7368" s="1" t="s">
        <v>8085</v>
      </c>
      <c r="C7368" s="1" t="s">
        <v>8106</v>
      </c>
      <c r="D7368" s="1">
        <v>149.4</v>
      </c>
      <c r="E7368" s="1" t="s">
        <v>8107</v>
      </c>
      <c r="F7368" s="1">
        <v>1</v>
      </c>
      <c r="G7368" s="1" t="str">
        <f t="shared" ref="G7368:G7399" si="276">F7368&amp;"/"&amp;83</f>
        <v>1/83</v>
      </c>
      <c r="H7368" s="1">
        <v>1800</v>
      </c>
      <c r="I7368" s="1">
        <v>80</v>
      </c>
      <c r="J7368" s="1">
        <v>67</v>
      </c>
      <c r="K7368" s="1" t="s">
        <v>25</v>
      </c>
      <c r="L7368" s="1" t="s">
        <v>78</v>
      </c>
      <c r="M7368" s="1">
        <v>2006</v>
      </c>
      <c r="N7368" s="1">
        <v>50.174904332946298</v>
      </c>
      <c r="O7368" s="1">
        <v>-107.394783973784</v>
      </c>
      <c r="Q7368" s="1" t="s">
        <v>8108</v>
      </c>
      <c r="R7368" s="1" t="s">
        <v>22</v>
      </c>
    </row>
    <row r="7369" spans="1:18" hidden="1" x14ac:dyDescent="0.3">
      <c r="A7369" s="1" t="s">
        <v>8085</v>
      </c>
      <c r="B7369" s="1" t="s">
        <v>8085</v>
      </c>
      <c r="C7369" s="1" t="s">
        <v>8106</v>
      </c>
      <c r="D7369" s="1">
        <v>149.4</v>
      </c>
      <c r="E7369" s="1" t="s">
        <v>8109</v>
      </c>
      <c r="F7369" s="1">
        <v>2</v>
      </c>
      <c r="G7369" s="1" t="str">
        <f t="shared" si="276"/>
        <v>2/83</v>
      </c>
      <c r="H7369" s="1">
        <v>1800</v>
      </c>
      <c r="I7369" s="1">
        <v>80</v>
      </c>
      <c r="J7369" s="1">
        <v>67</v>
      </c>
      <c r="K7369" s="1" t="s">
        <v>25</v>
      </c>
      <c r="L7369" s="1" t="s">
        <v>78</v>
      </c>
      <c r="M7369" s="1">
        <v>2006</v>
      </c>
      <c r="N7369" s="1">
        <v>50.173345919186097</v>
      </c>
      <c r="O7369" s="1">
        <v>-107.40247800963201</v>
      </c>
      <c r="Q7369" s="1" t="s">
        <v>8108</v>
      </c>
      <c r="R7369" s="1" t="s">
        <v>22</v>
      </c>
    </row>
    <row r="7370" spans="1:18" hidden="1" x14ac:dyDescent="0.3">
      <c r="A7370" s="1" t="s">
        <v>8085</v>
      </c>
      <c r="B7370" s="1" t="s">
        <v>8085</v>
      </c>
      <c r="C7370" s="1" t="s">
        <v>8106</v>
      </c>
      <c r="D7370" s="1">
        <v>149.4</v>
      </c>
      <c r="E7370" s="1" t="s">
        <v>8110</v>
      </c>
      <c r="F7370" s="1">
        <v>3</v>
      </c>
      <c r="G7370" s="1" t="str">
        <f t="shared" si="276"/>
        <v>3/83</v>
      </c>
      <c r="H7370" s="1">
        <v>1800</v>
      </c>
      <c r="I7370" s="1">
        <v>80</v>
      </c>
      <c r="J7370" s="1">
        <v>67</v>
      </c>
      <c r="K7370" s="1" t="s">
        <v>25</v>
      </c>
      <c r="L7370" s="1" t="s">
        <v>78</v>
      </c>
      <c r="M7370" s="1">
        <v>2006</v>
      </c>
      <c r="N7370" s="1">
        <v>50.171333497066499</v>
      </c>
      <c r="O7370" s="1">
        <v>-107.39414427147599</v>
      </c>
      <c r="Q7370" s="1" t="s">
        <v>8108</v>
      </c>
      <c r="R7370" s="1" t="s">
        <v>22</v>
      </c>
    </row>
    <row r="7371" spans="1:18" hidden="1" x14ac:dyDescent="0.3">
      <c r="A7371" s="1" t="s">
        <v>8085</v>
      </c>
      <c r="B7371" s="1" t="s">
        <v>8085</v>
      </c>
      <c r="C7371" s="1" t="s">
        <v>8106</v>
      </c>
      <c r="D7371" s="1">
        <v>149.4</v>
      </c>
      <c r="E7371" s="1" t="s">
        <v>8111</v>
      </c>
      <c r="F7371" s="1">
        <v>4</v>
      </c>
      <c r="G7371" s="1" t="str">
        <f t="shared" si="276"/>
        <v>4/83</v>
      </c>
      <c r="H7371" s="1">
        <v>1800</v>
      </c>
      <c r="I7371" s="1">
        <v>80</v>
      </c>
      <c r="J7371" s="1">
        <v>67</v>
      </c>
      <c r="K7371" s="1" t="s">
        <v>25</v>
      </c>
      <c r="L7371" s="1" t="s">
        <v>78</v>
      </c>
      <c r="M7371" s="1">
        <v>2006</v>
      </c>
      <c r="N7371" s="1">
        <v>50.168133602664</v>
      </c>
      <c r="O7371" s="1">
        <v>-107.397168068205</v>
      </c>
      <c r="Q7371" s="1" t="s">
        <v>8108</v>
      </c>
      <c r="R7371" s="1" t="s">
        <v>22</v>
      </c>
    </row>
    <row r="7372" spans="1:18" hidden="1" x14ac:dyDescent="0.3">
      <c r="A7372" s="1" t="s">
        <v>8085</v>
      </c>
      <c r="B7372" s="1" t="s">
        <v>8085</v>
      </c>
      <c r="C7372" s="1" t="s">
        <v>8106</v>
      </c>
      <c r="D7372" s="1">
        <v>149.4</v>
      </c>
      <c r="E7372" s="1" t="s">
        <v>8112</v>
      </c>
      <c r="F7372" s="1">
        <v>5</v>
      </c>
      <c r="G7372" s="1" t="str">
        <f t="shared" si="276"/>
        <v>5/83</v>
      </c>
      <c r="H7372" s="1">
        <v>1800</v>
      </c>
      <c r="I7372" s="1">
        <v>80</v>
      </c>
      <c r="J7372" s="1">
        <v>67</v>
      </c>
      <c r="K7372" s="1" t="s">
        <v>25</v>
      </c>
      <c r="L7372" s="1" t="s">
        <v>78</v>
      </c>
      <c r="M7372" s="1">
        <v>2006</v>
      </c>
      <c r="N7372" s="1">
        <v>50.1654095297758</v>
      </c>
      <c r="O7372" s="1">
        <v>-107.401604073808</v>
      </c>
      <c r="Q7372" s="1" t="s">
        <v>8108</v>
      </c>
      <c r="R7372" s="1" t="s">
        <v>22</v>
      </c>
    </row>
    <row r="7373" spans="1:18" hidden="1" x14ac:dyDescent="0.3">
      <c r="A7373" s="1" t="s">
        <v>8085</v>
      </c>
      <c r="B7373" s="1" t="s">
        <v>8085</v>
      </c>
      <c r="C7373" s="1" t="s">
        <v>8106</v>
      </c>
      <c r="D7373" s="1">
        <v>149.4</v>
      </c>
      <c r="E7373" s="1" t="s">
        <v>8113</v>
      </c>
      <c r="F7373" s="1">
        <v>6</v>
      </c>
      <c r="G7373" s="1" t="str">
        <f t="shared" si="276"/>
        <v>6/83</v>
      </c>
      <c r="H7373" s="1">
        <v>1800</v>
      </c>
      <c r="I7373" s="1">
        <v>80</v>
      </c>
      <c r="J7373" s="1">
        <v>67</v>
      </c>
      <c r="K7373" s="1" t="s">
        <v>25</v>
      </c>
      <c r="L7373" s="1" t="s">
        <v>78</v>
      </c>
      <c r="M7373" s="1">
        <v>2006</v>
      </c>
      <c r="N7373" s="1">
        <v>50.168113310736103</v>
      </c>
      <c r="O7373" s="1">
        <v>-107.40568978010801</v>
      </c>
      <c r="Q7373" s="1" t="s">
        <v>8108</v>
      </c>
      <c r="R7373" s="1" t="s">
        <v>22</v>
      </c>
    </row>
    <row r="7374" spans="1:18" hidden="1" x14ac:dyDescent="0.3">
      <c r="A7374" s="1" t="s">
        <v>8085</v>
      </c>
      <c r="B7374" s="1" t="s">
        <v>8085</v>
      </c>
      <c r="C7374" s="1" t="s">
        <v>8106</v>
      </c>
      <c r="D7374" s="1">
        <v>149.4</v>
      </c>
      <c r="E7374" s="1" t="s">
        <v>8114</v>
      </c>
      <c r="F7374" s="1">
        <v>7</v>
      </c>
      <c r="G7374" s="1" t="str">
        <f t="shared" si="276"/>
        <v>7/83</v>
      </c>
      <c r="H7374" s="1">
        <v>1800</v>
      </c>
      <c r="I7374" s="1">
        <v>80</v>
      </c>
      <c r="J7374" s="1">
        <v>67</v>
      </c>
      <c r="K7374" s="1" t="s">
        <v>25</v>
      </c>
      <c r="L7374" s="1" t="s">
        <v>78</v>
      </c>
      <c r="M7374" s="1">
        <v>2006</v>
      </c>
      <c r="N7374" s="1">
        <v>50.170288244835</v>
      </c>
      <c r="O7374" s="1">
        <v>-107.412801654608</v>
      </c>
      <c r="Q7374" s="1" t="s">
        <v>8108</v>
      </c>
      <c r="R7374" s="1" t="s">
        <v>22</v>
      </c>
    </row>
    <row r="7375" spans="1:18" hidden="1" x14ac:dyDescent="0.3">
      <c r="A7375" s="1" t="s">
        <v>8085</v>
      </c>
      <c r="B7375" s="1" t="s">
        <v>8085</v>
      </c>
      <c r="C7375" s="1" t="s">
        <v>8106</v>
      </c>
      <c r="D7375" s="1">
        <v>149.4</v>
      </c>
      <c r="E7375" s="1" t="s">
        <v>8115</v>
      </c>
      <c r="F7375" s="1">
        <v>8</v>
      </c>
      <c r="G7375" s="1" t="str">
        <f t="shared" si="276"/>
        <v>8/83</v>
      </c>
      <c r="H7375" s="1">
        <v>1800</v>
      </c>
      <c r="I7375" s="1">
        <v>80</v>
      </c>
      <c r="J7375" s="1">
        <v>67</v>
      </c>
      <c r="K7375" s="1" t="s">
        <v>25</v>
      </c>
      <c r="L7375" s="1" t="s">
        <v>78</v>
      </c>
      <c r="M7375" s="1">
        <v>2006</v>
      </c>
      <c r="N7375" s="1">
        <v>50.165766152533799</v>
      </c>
      <c r="O7375" s="1">
        <v>-107.41006919260199</v>
      </c>
      <c r="Q7375" s="1" t="s">
        <v>8108</v>
      </c>
      <c r="R7375" s="1" t="s">
        <v>22</v>
      </c>
    </row>
    <row r="7376" spans="1:18" hidden="1" x14ac:dyDescent="0.3">
      <c r="A7376" s="1" t="s">
        <v>8085</v>
      </c>
      <c r="B7376" s="1" t="s">
        <v>8085</v>
      </c>
      <c r="C7376" s="1" t="s">
        <v>8106</v>
      </c>
      <c r="D7376" s="1">
        <v>149.4</v>
      </c>
      <c r="E7376" s="1" t="s">
        <v>8116</v>
      </c>
      <c r="F7376" s="1">
        <v>9</v>
      </c>
      <c r="G7376" s="1" t="str">
        <f t="shared" si="276"/>
        <v>9/83</v>
      </c>
      <c r="H7376" s="1">
        <v>1800</v>
      </c>
      <c r="I7376" s="1">
        <v>80</v>
      </c>
      <c r="J7376" s="1">
        <v>67</v>
      </c>
      <c r="K7376" s="1" t="s">
        <v>25</v>
      </c>
      <c r="L7376" s="1" t="s">
        <v>78</v>
      </c>
      <c r="M7376" s="1">
        <v>2006</v>
      </c>
      <c r="N7376" s="1">
        <v>50.165589688587502</v>
      </c>
      <c r="O7376" s="1">
        <v>-107.417473225591</v>
      </c>
      <c r="Q7376" s="1" t="s">
        <v>8108</v>
      </c>
      <c r="R7376" s="1" t="s">
        <v>22</v>
      </c>
    </row>
    <row r="7377" spans="1:18" hidden="1" x14ac:dyDescent="0.3">
      <c r="A7377" s="1" t="s">
        <v>8085</v>
      </c>
      <c r="B7377" s="1" t="s">
        <v>8085</v>
      </c>
      <c r="C7377" s="1" t="s">
        <v>8106</v>
      </c>
      <c r="D7377" s="1">
        <v>149.4</v>
      </c>
      <c r="E7377" s="1" t="s">
        <v>8117</v>
      </c>
      <c r="F7377" s="1">
        <v>10</v>
      </c>
      <c r="G7377" s="1" t="str">
        <f t="shared" si="276"/>
        <v>10/83</v>
      </c>
      <c r="H7377" s="1">
        <v>1800</v>
      </c>
      <c r="I7377" s="1">
        <v>80</v>
      </c>
      <c r="J7377" s="1">
        <v>67</v>
      </c>
      <c r="K7377" s="1" t="s">
        <v>25</v>
      </c>
      <c r="L7377" s="1" t="s">
        <v>78</v>
      </c>
      <c r="M7377" s="1">
        <v>2006</v>
      </c>
      <c r="N7377" s="1">
        <v>50.170559191369797</v>
      </c>
      <c r="O7377" s="1">
        <v>-107.420704064867</v>
      </c>
      <c r="Q7377" s="1" t="s">
        <v>8108</v>
      </c>
      <c r="R7377" s="1" t="s">
        <v>22</v>
      </c>
    </row>
    <row r="7378" spans="1:18" hidden="1" x14ac:dyDescent="0.3">
      <c r="A7378" s="1" t="s">
        <v>8085</v>
      </c>
      <c r="B7378" s="1" t="s">
        <v>8085</v>
      </c>
      <c r="C7378" s="1" t="s">
        <v>8106</v>
      </c>
      <c r="D7378" s="1">
        <v>149.4</v>
      </c>
      <c r="E7378" s="1" t="s">
        <v>8118</v>
      </c>
      <c r="F7378" s="1">
        <v>11</v>
      </c>
      <c r="G7378" s="1" t="str">
        <f t="shared" si="276"/>
        <v>11/83</v>
      </c>
      <c r="H7378" s="1">
        <v>1800</v>
      </c>
      <c r="I7378" s="1">
        <v>80</v>
      </c>
      <c r="J7378" s="1">
        <v>67</v>
      </c>
      <c r="K7378" s="1" t="s">
        <v>25</v>
      </c>
      <c r="L7378" s="1" t="s">
        <v>78</v>
      </c>
      <c r="M7378" s="1">
        <v>2006</v>
      </c>
      <c r="N7378" s="1">
        <v>50.1724338123474</v>
      </c>
      <c r="O7378" s="1">
        <v>-107.428677495136</v>
      </c>
      <c r="Q7378" s="1" t="s">
        <v>8108</v>
      </c>
      <c r="R7378" s="1" t="s">
        <v>22</v>
      </c>
    </row>
    <row r="7379" spans="1:18" hidden="1" x14ac:dyDescent="0.3">
      <c r="A7379" s="1" t="s">
        <v>8085</v>
      </c>
      <c r="B7379" s="1" t="s">
        <v>8085</v>
      </c>
      <c r="C7379" s="1" t="s">
        <v>8106</v>
      </c>
      <c r="D7379" s="1">
        <v>149.4</v>
      </c>
      <c r="E7379" s="1" t="s">
        <v>8119</v>
      </c>
      <c r="F7379" s="1">
        <v>12</v>
      </c>
      <c r="G7379" s="1" t="str">
        <f t="shared" si="276"/>
        <v>12/83</v>
      </c>
      <c r="H7379" s="1">
        <v>1800</v>
      </c>
      <c r="I7379" s="1">
        <v>80</v>
      </c>
      <c r="J7379" s="1">
        <v>67</v>
      </c>
      <c r="K7379" s="1" t="s">
        <v>25</v>
      </c>
      <c r="L7379" s="1" t="s">
        <v>78</v>
      </c>
      <c r="M7379" s="1">
        <v>2006</v>
      </c>
      <c r="N7379" s="1">
        <v>50.169063671169198</v>
      </c>
      <c r="O7379" s="1">
        <v>-107.42739630489</v>
      </c>
      <c r="Q7379" s="1" t="s">
        <v>8108</v>
      </c>
      <c r="R7379" s="1" t="s">
        <v>22</v>
      </c>
    </row>
    <row r="7380" spans="1:18" hidden="1" x14ac:dyDescent="0.3">
      <c r="A7380" s="1" t="s">
        <v>8085</v>
      </c>
      <c r="B7380" s="1" t="s">
        <v>8085</v>
      </c>
      <c r="C7380" s="1" t="s">
        <v>8106</v>
      </c>
      <c r="D7380" s="1">
        <v>149.4</v>
      </c>
      <c r="E7380" s="1" t="s">
        <v>8120</v>
      </c>
      <c r="F7380" s="1">
        <v>13</v>
      </c>
      <c r="G7380" s="1" t="str">
        <f t="shared" si="276"/>
        <v>13/83</v>
      </c>
      <c r="H7380" s="1">
        <v>1800</v>
      </c>
      <c r="I7380" s="1">
        <v>80</v>
      </c>
      <c r="J7380" s="1">
        <v>67</v>
      </c>
      <c r="K7380" s="1" t="s">
        <v>25</v>
      </c>
      <c r="L7380" s="1" t="s">
        <v>78</v>
      </c>
      <c r="M7380" s="1">
        <v>2006</v>
      </c>
      <c r="N7380" s="1">
        <v>50.165519699440303</v>
      </c>
      <c r="O7380" s="1">
        <v>-107.42406392900899</v>
      </c>
      <c r="Q7380" s="1" t="s">
        <v>8108</v>
      </c>
      <c r="R7380" s="1" t="s">
        <v>22</v>
      </c>
    </row>
    <row r="7381" spans="1:18" hidden="1" x14ac:dyDescent="0.3">
      <c r="A7381" s="1" t="s">
        <v>8085</v>
      </c>
      <c r="B7381" s="1" t="s">
        <v>8085</v>
      </c>
      <c r="C7381" s="1" t="s">
        <v>8106</v>
      </c>
      <c r="D7381" s="1">
        <v>149.4</v>
      </c>
      <c r="E7381" s="1" t="s">
        <v>8121</v>
      </c>
      <c r="F7381" s="1">
        <v>14</v>
      </c>
      <c r="G7381" s="1" t="str">
        <f t="shared" si="276"/>
        <v>14/83</v>
      </c>
      <c r="H7381" s="1">
        <v>1800</v>
      </c>
      <c r="I7381" s="1">
        <v>80</v>
      </c>
      <c r="J7381" s="1">
        <v>67</v>
      </c>
      <c r="K7381" s="1" t="s">
        <v>25</v>
      </c>
      <c r="L7381" s="1" t="s">
        <v>78</v>
      </c>
      <c r="M7381" s="1">
        <v>2006</v>
      </c>
      <c r="N7381" s="1">
        <v>50.162197947874503</v>
      </c>
      <c r="O7381" s="1">
        <v>-107.428710746948</v>
      </c>
      <c r="Q7381" s="1" t="s">
        <v>8108</v>
      </c>
      <c r="R7381" s="1" t="s">
        <v>22</v>
      </c>
    </row>
    <row r="7382" spans="1:18" hidden="1" x14ac:dyDescent="0.3">
      <c r="A7382" s="1" t="s">
        <v>8085</v>
      </c>
      <c r="B7382" s="1" t="s">
        <v>8085</v>
      </c>
      <c r="C7382" s="1" t="s">
        <v>8106</v>
      </c>
      <c r="D7382" s="1">
        <v>149.4</v>
      </c>
      <c r="E7382" s="1" t="s">
        <v>8122</v>
      </c>
      <c r="F7382" s="1">
        <v>15</v>
      </c>
      <c r="G7382" s="1" t="str">
        <f t="shared" si="276"/>
        <v>15/83</v>
      </c>
      <c r="H7382" s="1">
        <v>1800</v>
      </c>
      <c r="I7382" s="1">
        <v>80</v>
      </c>
      <c r="J7382" s="1">
        <v>67</v>
      </c>
      <c r="K7382" s="1" t="s">
        <v>25</v>
      </c>
      <c r="L7382" s="1" t="s">
        <v>78</v>
      </c>
      <c r="M7382" s="1">
        <v>2006</v>
      </c>
      <c r="N7382" s="1">
        <v>50.158168066071497</v>
      </c>
      <c r="O7382" s="1">
        <v>-107.428706732834</v>
      </c>
      <c r="Q7382" s="1" t="s">
        <v>8108</v>
      </c>
      <c r="R7382" s="1" t="s">
        <v>22</v>
      </c>
    </row>
    <row r="7383" spans="1:18" hidden="1" x14ac:dyDescent="0.3">
      <c r="A7383" s="1" t="s">
        <v>8085</v>
      </c>
      <c r="B7383" s="1" t="s">
        <v>8085</v>
      </c>
      <c r="C7383" s="1" t="s">
        <v>8106</v>
      </c>
      <c r="D7383" s="1">
        <v>149.4</v>
      </c>
      <c r="E7383" s="1" t="s">
        <v>8123</v>
      </c>
      <c r="F7383" s="1">
        <v>16</v>
      </c>
      <c r="G7383" s="1" t="str">
        <f t="shared" si="276"/>
        <v>16/83</v>
      </c>
      <c r="H7383" s="1">
        <v>1800</v>
      </c>
      <c r="I7383" s="1">
        <v>80</v>
      </c>
      <c r="J7383" s="1">
        <v>67</v>
      </c>
      <c r="K7383" s="1" t="s">
        <v>25</v>
      </c>
      <c r="L7383" s="1" t="s">
        <v>78</v>
      </c>
      <c r="M7383" s="1">
        <v>2006</v>
      </c>
      <c r="N7383" s="1">
        <v>50.166269601656602</v>
      </c>
      <c r="O7383" s="1">
        <v>-107.43548248717801</v>
      </c>
      <c r="Q7383" s="1" t="s">
        <v>8108</v>
      </c>
      <c r="R7383" s="1" t="s">
        <v>22</v>
      </c>
    </row>
    <row r="7384" spans="1:18" hidden="1" x14ac:dyDescent="0.3">
      <c r="A7384" s="1" t="s">
        <v>8085</v>
      </c>
      <c r="B7384" s="1" t="s">
        <v>8085</v>
      </c>
      <c r="C7384" s="1" t="s">
        <v>8106</v>
      </c>
      <c r="D7384" s="1">
        <v>149.4</v>
      </c>
      <c r="E7384" s="1" t="s">
        <v>8124</v>
      </c>
      <c r="F7384" s="1">
        <v>17</v>
      </c>
      <c r="G7384" s="1" t="str">
        <f t="shared" si="276"/>
        <v>17/83</v>
      </c>
      <c r="H7384" s="1">
        <v>1800</v>
      </c>
      <c r="I7384" s="1">
        <v>80</v>
      </c>
      <c r="J7384" s="1">
        <v>67</v>
      </c>
      <c r="K7384" s="1" t="s">
        <v>25</v>
      </c>
      <c r="L7384" s="1" t="s">
        <v>78</v>
      </c>
      <c r="M7384" s="1">
        <v>2006</v>
      </c>
      <c r="N7384" s="1">
        <v>50.162151490000603</v>
      </c>
      <c r="O7384" s="1">
        <v>-107.435426705125</v>
      </c>
      <c r="Q7384" s="1" t="s">
        <v>8108</v>
      </c>
      <c r="R7384" s="1" t="s">
        <v>22</v>
      </c>
    </row>
    <row r="7385" spans="1:18" hidden="1" x14ac:dyDescent="0.3">
      <c r="A7385" s="1" t="s">
        <v>8085</v>
      </c>
      <c r="B7385" s="1" t="s">
        <v>8085</v>
      </c>
      <c r="C7385" s="1" t="s">
        <v>8106</v>
      </c>
      <c r="D7385" s="1">
        <v>149.4</v>
      </c>
      <c r="E7385" s="1" t="s">
        <v>8125</v>
      </c>
      <c r="F7385" s="1">
        <v>18</v>
      </c>
      <c r="G7385" s="1" t="str">
        <f t="shared" si="276"/>
        <v>18/83</v>
      </c>
      <c r="H7385" s="1">
        <v>1800</v>
      </c>
      <c r="I7385" s="1">
        <v>80</v>
      </c>
      <c r="J7385" s="1">
        <v>67</v>
      </c>
      <c r="K7385" s="1" t="s">
        <v>25</v>
      </c>
      <c r="L7385" s="1" t="s">
        <v>78</v>
      </c>
      <c r="M7385" s="1">
        <v>2006</v>
      </c>
      <c r="N7385" s="1">
        <v>50.158188725852703</v>
      </c>
      <c r="O7385" s="1">
        <v>-107.435536446049</v>
      </c>
      <c r="Q7385" s="1" t="s">
        <v>8108</v>
      </c>
      <c r="R7385" s="1" t="s">
        <v>22</v>
      </c>
    </row>
    <row r="7386" spans="1:18" hidden="1" x14ac:dyDescent="0.3">
      <c r="A7386" s="1" t="s">
        <v>8085</v>
      </c>
      <c r="B7386" s="1" t="s">
        <v>8085</v>
      </c>
      <c r="C7386" s="1" t="s">
        <v>8106</v>
      </c>
      <c r="D7386" s="1">
        <v>149.4</v>
      </c>
      <c r="E7386" s="1" t="s">
        <v>8126</v>
      </c>
      <c r="F7386" s="1">
        <v>19</v>
      </c>
      <c r="G7386" s="1" t="str">
        <f t="shared" si="276"/>
        <v>19/83</v>
      </c>
      <c r="H7386" s="1">
        <v>1800</v>
      </c>
      <c r="I7386" s="1">
        <v>80</v>
      </c>
      <c r="J7386" s="1">
        <v>67</v>
      </c>
      <c r="K7386" s="1" t="s">
        <v>25</v>
      </c>
      <c r="L7386" s="1" t="s">
        <v>78</v>
      </c>
      <c r="M7386" s="1">
        <v>2006</v>
      </c>
      <c r="N7386" s="1">
        <v>50.175343595603699</v>
      </c>
      <c r="O7386" s="1">
        <v>-107.434364320349</v>
      </c>
      <c r="Q7386" s="1" t="s">
        <v>8108</v>
      </c>
      <c r="R7386" s="1" t="s">
        <v>22</v>
      </c>
    </row>
    <row r="7387" spans="1:18" hidden="1" x14ac:dyDescent="0.3">
      <c r="A7387" s="1" t="s">
        <v>8085</v>
      </c>
      <c r="B7387" s="1" t="s">
        <v>8085</v>
      </c>
      <c r="C7387" s="1" t="s">
        <v>8106</v>
      </c>
      <c r="D7387" s="1">
        <v>149.4</v>
      </c>
      <c r="E7387" s="1" t="s">
        <v>8127</v>
      </c>
      <c r="F7387" s="1">
        <v>20</v>
      </c>
      <c r="G7387" s="1" t="str">
        <f t="shared" si="276"/>
        <v>20/83</v>
      </c>
      <c r="H7387" s="1">
        <v>1800</v>
      </c>
      <c r="I7387" s="1">
        <v>80</v>
      </c>
      <c r="J7387" s="1">
        <v>67</v>
      </c>
      <c r="K7387" s="1" t="s">
        <v>25</v>
      </c>
      <c r="L7387" s="1" t="s">
        <v>78</v>
      </c>
      <c r="M7387" s="1">
        <v>2006</v>
      </c>
      <c r="N7387" s="1">
        <v>50.177521559303401</v>
      </c>
      <c r="O7387" s="1">
        <v>-107.43982966612199</v>
      </c>
      <c r="Q7387" s="1" t="s">
        <v>8108</v>
      </c>
      <c r="R7387" s="1" t="s">
        <v>22</v>
      </c>
    </row>
    <row r="7388" spans="1:18" hidden="1" x14ac:dyDescent="0.3">
      <c r="A7388" s="1" t="s">
        <v>8085</v>
      </c>
      <c r="B7388" s="1" t="s">
        <v>8085</v>
      </c>
      <c r="C7388" s="1" t="s">
        <v>8106</v>
      </c>
      <c r="D7388" s="1">
        <v>149.4</v>
      </c>
      <c r="E7388" s="1" t="s">
        <v>8128</v>
      </c>
      <c r="F7388" s="1">
        <v>21</v>
      </c>
      <c r="G7388" s="1" t="str">
        <f t="shared" si="276"/>
        <v>21/83</v>
      </c>
      <c r="H7388" s="1">
        <v>1800</v>
      </c>
      <c r="I7388" s="1">
        <v>80</v>
      </c>
      <c r="J7388" s="1">
        <v>67</v>
      </c>
      <c r="K7388" s="1" t="s">
        <v>25</v>
      </c>
      <c r="L7388" s="1" t="s">
        <v>78</v>
      </c>
      <c r="M7388" s="1">
        <v>2006</v>
      </c>
      <c r="N7388" s="1">
        <v>50.174826328316698</v>
      </c>
      <c r="O7388" s="1">
        <v>-107.442583302825</v>
      </c>
      <c r="Q7388" s="1" t="s">
        <v>8108</v>
      </c>
      <c r="R7388" s="1" t="s">
        <v>22</v>
      </c>
    </row>
    <row r="7389" spans="1:18" hidden="1" x14ac:dyDescent="0.3">
      <c r="A7389" s="1" t="s">
        <v>8085</v>
      </c>
      <c r="B7389" s="1" t="s">
        <v>8085</v>
      </c>
      <c r="C7389" s="1" t="s">
        <v>8106</v>
      </c>
      <c r="D7389" s="1">
        <v>149.4</v>
      </c>
      <c r="E7389" s="1" t="s">
        <v>8129</v>
      </c>
      <c r="F7389" s="1">
        <v>22</v>
      </c>
      <c r="G7389" s="1" t="str">
        <f t="shared" si="276"/>
        <v>22/83</v>
      </c>
      <c r="H7389" s="1">
        <v>1800</v>
      </c>
      <c r="I7389" s="1">
        <v>80</v>
      </c>
      <c r="J7389" s="1">
        <v>67</v>
      </c>
      <c r="K7389" s="1" t="s">
        <v>25</v>
      </c>
      <c r="L7389" s="1" t="s">
        <v>78</v>
      </c>
      <c r="M7389" s="1">
        <v>2006</v>
      </c>
      <c r="N7389" s="1">
        <v>50.170231691384203</v>
      </c>
      <c r="O7389" s="1">
        <v>-107.443981600577</v>
      </c>
      <c r="Q7389" s="1" t="s">
        <v>8108</v>
      </c>
      <c r="R7389" s="1" t="s">
        <v>22</v>
      </c>
    </row>
    <row r="7390" spans="1:18" hidden="1" x14ac:dyDescent="0.3">
      <c r="A7390" s="1" t="s">
        <v>8085</v>
      </c>
      <c r="B7390" s="1" t="s">
        <v>8085</v>
      </c>
      <c r="C7390" s="1" t="s">
        <v>8106</v>
      </c>
      <c r="D7390" s="1">
        <v>149.4</v>
      </c>
      <c r="E7390" s="1" t="s">
        <v>8130</v>
      </c>
      <c r="F7390" s="1">
        <v>23</v>
      </c>
      <c r="G7390" s="1" t="str">
        <f t="shared" si="276"/>
        <v>23/83</v>
      </c>
      <c r="H7390" s="1">
        <v>1800</v>
      </c>
      <c r="I7390" s="1">
        <v>80</v>
      </c>
      <c r="J7390" s="1">
        <v>67</v>
      </c>
      <c r="K7390" s="1" t="s">
        <v>25</v>
      </c>
      <c r="L7390" s="1" t="s">
        <v>78</v>
      </c>
      <c r="M7390" s="1">
        <v>2006</v>
      </c>
      <c r="N7390" s="1">
        <v>50.177629886767598</v>
      </c>
      <c r="O7390" s="1">
        <v>-107.448888708339</v>
      </c>
      <c r="Q7390" s="1" t="s">
        <v>8108</v>
      </c>
      <c r="R7390" s="1" t="s">
        <v>22</v>
      </c>
    </row>
    <row r="7391" spans="1:18" hidden="1" x14ac:dyDescent="0.3">
      <c r="A7391" s="1" t="s">
        <v>8085</v>
      </c>
      <c r="B7391" s="1" t="s">
        <v>8085</v>
      </c>
      <c r="C7391" s="1" t="s">
        <v>8106</v>
      </c>
      <c r="D7391" s="1">
        <v>149.4</v>
      </c>
      <c r="E7391" s="1" t="s">
        <v>8131</v>
      </c>
      <c r="F7391" s="1">
        <v>24</v>
      </c>
      <c r="G7391" s="1" t="str">
        <f t="shared" si="276"/>
        <v>24/83</v>
      </c>
      <c r="H7391" s="1">
        <v>1800</v>
      </c>
      <c r="I7391" s="1">
        <v>80</v>
      </c>
      <c r="J7391" s="1">
        <v>67</v>
      </c>
      <c r="K7391" s="1" t="s">
        <v>25</v>
      </c>
      <c r="L7391" s="1" t="s">
        <v>78</v>
      </c>
      <c r="M7391" s="1">
        <v>2006</v>
      </c>
      <c r="N7391" s="1">
        <v>50.173102167776399</v>
      </c>
      <c r="O7391" s="1">
        <v>-107.449267186942</v>
      </c>
      <c r="Q7391" s="1" t="s">
        <v>8108</v>
      </c>
      <c r="R7391" s="1" t="s">
        <v>22</v>
      </c>
    </row>
    <row r="7392" spans="1:18" hidden="1" x14ac:dyDescent="0.3">
      <c r="A7392" s="1" t="s">
        <v>8085</v>
      </c>
      <c r="B7392" s="1" t="s">
        <v>8085</v>
      </c>
      <c r="C7392" s="1" t="s">
        <v>8106</v>
      </c>
      <c r="D7392" s="1">
        <v>149.4</v>
      </c>
      <c r="E7392" s="1" t="s">
        <v>8132</v>
      </c>
      <c r="F7392" s="1">
        <v>25</v>
      </c>
      <c r="G7392" s="1" t="str">
        <f t="shared" si="276"/>
        <v>25/83</v>
      </c>
      <c r="H7392" s="1">
        <v>1800</v>
      </c>
      <c r="I7392" s="1">
        <v>80</v>
      </c>
      <c r="J7392" s="1">
        <v>67</v>
      </c>
      <c r="K7392" s="1" t="s">
        <v>25</v>
      </c>
      <c r="L7392" s="1" t="s">
        <v>78</v>
      </c>
      <c r="M7392" s="1">
        <v>2006</v>
      </c>
      <c r="N7392" s="1">
        <v>50.168287677025504</v>
      </c>
      <c r="O7392" s="1">
        <v>-107.45026769267101</v>
      </c>
      <c r="Q7392" s="1" t="s">
        <v>8108</v>
      </c>
      <c r="R7392" s="1" t="s">
        <v>22</v>
      </c>
    </row>
    <row r="7393" spans="1:18" hidden="1" x14ac:dyDescent="0.3">
      <c r="A7393" s="1" t="s">
        <v>8085</v>
      </c>
      <c r="B7393" s="1" t="s">
        <v>8085</v>
      </c>
      <c r="C7393" s="1" t="s">
        <v>8106</v>
      </c>
      <c r="D7393" s="1">
        <v>149.4</v>
      </c>
      <c r="E7393" s="1" t="s">
        <v>8133</v>
      </c>
      <c r="F7393" s="1">
        <v>26</v>
      </c>
      <c r="G7393" s="1" t="str">
        <f t="shared" si="276"/>
        <v>26/83</v>
      </c>
      <c r="H7393" s="1">
        <v>1800</v>
      </c>
      <c r="I7393" s="1">
        <v>80</v>
      </c>
      <c r="J7393" s="1">
        <v>67</v>
      </c>
      <c r="K7393" s="1" t="s">
        <v>25</v>
      </c>
      <c r="L7393" s="1" t="s">
        <v>78</v>
      </c>
      <c r="M7393" s="1">
        <v>2006</v>
      </c>
      <c r="N7393" s="1">
        <v>50.174425288531801</v>
      </c>
      <c r="O7393" s="1">
        <v>-107.455737122708</v>
      </c>
      <c r="Q7393" s="1" t="s">
        <v>8108</v>
      </c>
      <c r="R7393" s="1" t="s">
        <v>22</v>
      </c>
    </row>
    <row r="7394" spans="1:18" hidden="1" x14ac:dyDescent="0.3">
      <c r="A7394" s="1" t="s">
        <v>8085</v>
      </c>
      <c r="B7394" s="1" t="s">
        <v>8085</v>
      </c>
      <c r="C7394" s="1" t="s">
        <v>8106</v>
      </c>
      <c r="D7394" s="1">
        <v>149.4</v>
      </c>
      <c r="E7394" s="1" t="s">
        <v>8134</v>
      </c>
      <c r="F7394" s="1">
        <v>27</v>
      </c>
      <c r="G7394" s="1" t="str">
        <f t="shared" si="276"/>
        <v>27/83</v>
      </c>
      <c r="H7394" s="1">
        <v>1800</v>
      </c>
      <c r="I7394" s="1">
        <v>80</v>
      </c>
      <c r="J7394" s="1">
        <v>67</v>
      </c>
      <c r="K7394" s="1" t="s">
        <v>25</v>
      </c>
      <c r="L7394" s="1" t="s">
        <v>78</v>
      </c>
      <c r="M7394" s="1">
        <v>2006</v>
      </c>
      <c r="N7394" s="1">
        <v>50.170348907358402</v>
      </c>
      <c r="O7394" s="1">
        <v>-107.45801997436701</v>
      </c>
      <c r="Q7394" s="1" t="s">
        <v>8108</v>
      </c>
      <c r="R7394" s="1" t="s">
        <v>22</v>
      </c>
    </row>
    <row r="7395" spans="1:18" hidden="1" x14ac:dyDescent="0.3">
      <c r="A7395" s="1" t="s">
        <v>8085</v>
      </c>
      <c r="B7395" s="1" t="s">
        <v>8085</v>
      </c>
      <c r="C7395" s="1" t="s">
        <v>8106</v>
      </c>
      <c r="D7395" s="1">
        <v>149.4</v>
      </c>
      <c r="E7395" s="1" t="s">
        <v>8135</v>
      </c>
      <c r="F7395" s="1">
        <v>28</v>
      </c>
      <c r="G7395" s="1" t="str">
        <f t="shared" si="276"/>
        <v>28/83</v>
      </c>
      <c r="H7395" s="1">
        <v>1800</v>
      </c>
      <c r="I7395" s="1">
        <v>80</v>
      </c>
      <c r="J7395" s="1">
        <v>67</v>
      </c>
      <c r="K7395" s="1" t="s">
        <v>25</v>
      </c>
      <c r="L7395" s="1" t="s">
        <v>78</v>
      </c>
      <c r="M7395" s="1">
        <v>2006</v>
      </c>
      <c r="N7395" s="1">
        <v>50.166269608794401</v>
      </c>
      <c r="O7395" s="1">
        <v>-107.458122547614</v>
      </c>
      <c r="Q7395" s="1" t="s">
        <v>8108</v>
      </c>
      <c r="R7395" s="1" t="s">
        <v>22</v>
      </c>
    </row>
    <row r="7396" spans="1:18" hidden="1" x14ac:dyDescent="0.3">
      <c r="A7396" s="1" t="s">
        <v>8085</v>
      </c>
      <c r="B7396" s="1" t="s">
        <v>8085</v>
      </c>
      <c r="C7396" s="1" t="s">
        <v>8106</v>
      </c>
      <c r="D7396" s="1">
        <v>149.4</v>
      </c>
      <c r="E7396" s="1" t="s">
        <v>8136</v>
      </c>
      <c r="F7396" s="1">
        <v>29</v>
      </c>
      <c r="G7396" s="1" t="str">
        <f t="shared" si="276"/>
        <v>29/83</v>
      </c>
      <c r="H7396" s="1">
        <v>1800</v>
      </c>
      <c r="I7396" s="1">
        <v>80</v>
      </c>
      <c r="J7396" s="1">
        <v>67</v>
      </c>
      <c r="K7396" s="1" t="s">
        <v>25</v>
      </c>
      <c r="L7396" s="1" t="s">
        <v>78</v>
      </c>
      <c r="M7396" s="1">
        <v>2006</v>
      </c>
      <c r="N7396" s="1">
        <v>50.166286162139897</v>
      </c>
      <c r="O7396" s="1">
        <v>-107.44406940992801</v>
      </c>
      <c r="Q7396" s="1" t="s">
        <v>8108</v>
      </c>
      <c r="R7396" s="1" t="s">
        <v>22</v>
      </c>
    </row>
    <row r="7397" spans="1:18" hidden="1" x14ac:dyDescent="0.3">
      <c r="A7397" s="1" t="s">
        <v>8085</v>
      </c>
      <c r="B7397" s="1" t="s">
        <v>8085</v>
      </c>
      <c r="C7397" s="1" t="s">
        <v>8106</v>
      </c>
      <c r="D7397" s="1">
        <v>149.4</v>
      </c>
      <c r="E7397" s="1" t="s">
        <v>8137</v>
      </c>
      <c r="F7397" s="1">
        <v>30</v>
      </c>
      <c r="G7397" s="1" t="str">
        <f t="shared" si="276"/>
        <v>30/83</v>
      </c>
      <c r="H7397" s="1">
        <v>1800</v>
      </c>
      <c r="I7397" s="1">
        <v>80</v>
      </c>
      <c r="J7397" s="1">
        <v>67</v>
      </c>
      <c r="K7397" s="1" t="s">
        <v>25</v>
      </c>
      <c r="L7397" s="1" t="s">
        <v>78</v>
      </c>
      <c r="M7397" s="1">
        <v>2006</v>
      </c>
      <c r="N7397" s="1">
        <v>50.162225241897197</v>
      </c>
      <c r="O7397" s="1">
        <v>-107.44406710877099</v>
      </c>
      <c r="Q7397" s="1" t="s">
        <v>8108</v>
      </c>
      <c r="R7397" s="1" t="s">
        <v>22</v>
      </c>
    </row>
    <row r="7398" spans="1:18" hidden="1" x14ac:dyDescent="0.3">
      <c r="A7398" s="1" t="s">
        <v>8085</v>
      </c>
      <c r="B7398" s="1" t="s">
        <v>8085</v>
      </c>
      <c r="C7398" s="1" t="s">
        <v>8106</v>
      </c>
      <c r="D7398" s="1">
        <v>149.4</v>
      </c>
      <c r="E7398" s="1" t="s">
        <v>8138</v>
      </c>
      <c r="F7398" s="1">
        <v>31</v>
      </c>
      <c r="G7398" s="1" t="str">
        <f t="shared" si="276"/>
        <v>31/83</v>
      </c>
      <c r="H7398" s="1">
        <v>1800</v>
      </c>
      <c r="I7398" s="1">
        <v>80</v>
      </c>
      <c r="J7398" s="1">
        <v>67</v>
      </c>
      <c r="K7398" s="1" t="s">
        <v>25</v>
      </c>
      <c r="L7398" s="1" t="s">
        <v>78</v>
      </c>
      <c r="M7398" s="1">
        <v>2006</v>
      </c>
      <c r="N7398" s="1">
        <v>50.158197376051497</v>
      </c>
      <c r="O7398" s="1">
        <v>-107.444085116048</v>
      </c>
      <c r="Q7398" s="1" t="s">
        <v>8108</v>
      </c>
      <c r="R7398" s="1" t="s">
        <v>22</v>
      </c>
    </row>
    <row r="7399" spans="1:18" hidden="1" x14ac:dyDescent="0.3">
      <c r="A7399" s="1" t="s">
        <v>8085</v>
      </c>
      <c r="B7399" s="1" t="s">
        <v>8085</v>
      </c>
      <c r="C7399" s="1" t="s">
        <v>8106</v>
      </c>
      <c r="D7399" s="1">
        <v>149.4</v>
      </c>
      <c r="E7399" s="1" t="s">
        <v>8139</v>
      </c>
      <c r="F7399" s="1">
        <v>32</v>
      </c>
      <c r="G7399" s="1" t="str">
        <f t="shared" si="276"/>
        <v>32/83</v>
      </c>
      <c r="H7399" s="1">
        <v>1800</v>
      </c>
      <c r="I7399" s="1">
        <v>80</v>
      </c>
      <c r="J7399" s="1">
        <v>67</v>
      </c>
      <c r="K7399" s="1" t="s">
        <v>25</v>
      </c>
      <c r="L7399" s="1" t="s">
        <v>78</v>
      </c>
      <c r="M7399" s="1">
        <v>2006</v>
      </c>
      <c r="N7399" s="1">
        <v>50.160212607821698</v>
      </c>
      <c r="O7399" s="1">
        <v>-107.450235201674</v>
      </c>
      <c r="Q7399" s="1" t="s">
        <v>8108</v>
      </c>
      <c r="R7399" s="1" t="s">
        <v>22</v>
      </c>
    </row>
    <row r="7400" spans="1:18" hidden="1" x14ac:dyDescent="0.3">
      <c r="A7400" s="1" t="s">
        <v>8085</v>
      </c>
      <c r="B7400" s="1" t="s">
        <v>8085</v>
      </c>
      <c r="C7400" s="1" t="s">
        <v>8106</v>
      </c>
      <c r="D7400" s="1">
        <v>149.4</v>
      </c>
      <c r="E7400" s="1" t="s">
        <v>8140</v>
      </c>
      <c r="F7400" s="1">
        <v>33</v>
      </c>
      <c r="G7400" s="1" t="str">
        <f t="shared" ref="G7400:G7431" si="277">F7400&amp;"/"&amp;83</f>
        <v>33/83</v>
      </c>
      <c r="H7400" s="1">
        <v>1800</v>
      </c>
      <c r="I7400" s="1">
        <v>80</v>
      </c>
      <c r="J7400" s="1">
        <v>67</v>
      </c>
      <c r="K7400" s="1" t="s">
        <v>25</v>
      </c>
      <c r="L7400" s="1" t="s">
        <v>78</v>
      </c>
      <c r="M7400" s="1">
        <v>2006</v>
      </c>
      <c r="N7400" s="1">
        <v>50.162313579026701</v>
      </c>
      <c r="O7400" s="1">
        <v>-107.45804838857499</v>
      </c>
      <c r="Q7400" s="1" t="s">
        <v>8108</v>
      </c>
      <c r="R7400" s="1" t="s">
        <v>22</v>
      </c>
    </row>
    <row r="7401" spans="1:18" hidden="1" x14ac:dyDescent="0.3">
      <c r="A7401" s="1" t="s">
        <v>8085</v>
      </c>
      <c r="B7401" s="1" t="s">
        <v>8085</v>
      </c>
      <c r="C7401" s="1" t="s">
        <v>8106</v>
      </c>
      <c r="D7401" s="1">
        <v>149.4</v>
      </c>
      <c r="E7401" s="1" t="s">
        <v>8141</v>
      </c>
      <c r="F7401" s="1">
        <v>34</v>
      </c>
      <c r="G7401" s="1" t="str">
        <f t="shared" si="277"/>
        <v>34/83</v>
      </c>
      <c r="H7401" s="1">
        <v>1800</v>
      </c>
      <c r="I7401" s="1">
        <v>80</v>
      </c>
      <c r="J7401" s="1">
        <v>67</v>
      </c>
      <c r="K7401" s="1" t="s">
        <v>25</v>
      </c>
      <c r="L7401" s="1" t="s">
        <v>78</v>
      </c>
      <c r="M7401" s="1">
        <v>2006</v>
      </c>
      <c r="N7401" s="1">
        <v>50.1582131849418</v>
      </c>
      <c r="O7401" s="1">
        <v>-107.458062574376</v>
      </c>
      <c r="Q7401" s="1" t="s">
        <v>8108</v>
      </c>
      <c r="R7401" s="1" t="s">
        <v>22</v>
      </c>
    </row>
    <row r="7402" spans="1:18" hidden="1" x14ac:dyDescent="0.3">
      <c r="A7402" s="1" t="s">
        <v>8085</v>
      </c>
      <c r="B7402" s="1" t="s">
        <v>8085</v>
      </c>
      <c r="C7402" s="1" t="s">
        <v>8106</v>
      </c>
      <c r="D7402" s="1">
        <v>149.4</v>
      </c>
      <c r="E7402" s="1" t="s">
        <v>8142</v>
      </c>
      <c r="F7402" s="1">
        <v>35</v>
      </c>
      <c r="G7402" s="1" t="str">
        <f t="shared" si="277"/>
        <v>35/83</v>
      </c>
      <c r="H7402" s="1">
        <v>1800</v>
      </c>
      <c r="I7402" s="1">
        <v>80</v>
      </c>
      <c r="J7402" s="1">
        <v>67</v>
      </c>
      <c r="K7402" s="1" t="s">
        <v>25</v>
      </c>
      <c r="L7402" s="1" t="s">
        <v>78</v>
      </c>
      <c r="M7402" s="1">
        <v>2006</v>
      </c>
      <c r="N7402" s="1">
        <v>50.173845419037498</v>
      </c>
      <c r="O7402" s="1">
        <v>-107.46616735992799</v>
      </c>
      <c r="Q7402" s="1" t="s">
        <v>8108</v>
      </c>
      <c r="R7402" s="1" t="s">
        <v>22</v>
      </c>
    </row>
    <row r="7403" spans="1:18" hidden="1" x14ac:dyDescent="0.3">
      <c r="A7403" s="1" t="s">
        <v>8085</v>
      </c>
      <c r="B7403" s="1" t="s">
        <v>8085</v>
      </c>
      <c r="C7403" s="1" t="s">
        <v>8106</v>
      </c>
      <c r="D7403" s="1">
        <v>149.4</v>
      </c>
      <c r="E7403" s="1" t="s">
        <v>8143</v>
      </c>
      <c r="F7403" s="1">
        <v>36</v>
      </c>
      <c r="G7403" s="1" t="str">
        <f t="shared" si="277"/>
        <v>36/83</v>
      </c>
      <c r="H7403" s="1">
        <v>1800</v>
      </c>
      <c r="I7403" s="1">
        <v>80</v>
      </c>
      <c r="J7403" s="1">
        <v>67</v>
      </c>
      <c r="K7403" s="1" t="s">
        <v>25</v>
      </c>
      <c r="L7403" s="1" t="s">
        <v>78</v>
      </c>
      <c r="M7403" s="1">
        <v>2006</v>
      </c>
      <c r="N7403" s="1">
        <v>50.172265914488399</v>
      </c>
      <c r="O7403" s="1">
        <v>-107.475213616198</v>
      </c>
      <c r="Q7403" s="1" t="s">
        <v>8108</v>
      </c>
      <c r="R7403" s="1" t="s">
        <v>22</v>
      </c>
    </row>
    <row r="7404" spans="1:18" hidden="1" x14ac:dyDescent="0.3">
      <c r="A7404" s="1" t="s">
        <v>8085</v>
      </c>
      <c r="B7404" s="1" t="s">
        <v>8085</v>
      </c>
      <c r="C7404" s="1" t="s">
        <v>8106</v>
      </c>
      <c r="D7404" s="1">
        <v>149.4</v>
      </c>
      <c r="E7404" s="1" t="s">
        <v>8144</v>
      </c>
      <c r="F7404" s="1">
        <v>37</v>
      </c>
      <c r="G7404" s="1" t="str">
        <f t="shared" si="277"/>
        <v>37/83</v>
      </c>
      <c r="H7404" s="1">
        <v>1800</v>
      </c>
      <c r="I7404" s="1">
        <v>80</v>
      </c>
      <c r="J7404" s="1">
        <v>67</v>
      </c>
      <c r="K7404" s="1" t="s">
        <v>25</v>
      </c>
      <c r="L7404" s="1" t="s">
        <v>78</v>
      </c>
      <c r="M7404" s="1">
        <v>2006</v>
      </c>
      <c r="N7404" s="1">
        <v>50.168136162893902</v>
      </c>
      <c r="O7404" s="1">
        <v>-107.466882286947</v>
      </c>
      <c r="Q7404" s="1" t="s">
        <v>8108</v>
      </c>
      <c r="R7404" s="1" t="s">
        <v>22</v>
      </c>
    </row>
    <row r="7405" spans="1:18" hidden="1" x14ac:dyDescent="0.3">
      <c r="A7405" s="1" t="s">
        <v>8085</v>
      </c>
      <c r="B7405" s="1" t="s">
        <v>8085</v>
      </c>
      <c r="C7405" s="1" t="s">
        <v>8106</v>
      </c>
      <c r="D7405" s="1">
        <v>149.4</v>
      </c>
      <c r="E7405" s="1" t="s">
        <v>8145</v>
      </c>
      <c r="F7405" s="1">
        <v>38</v>
      </c>
      <c r="G7405" s="1" t="str">
        <f t="shared" si="277"/>
        <v>38/83</v>
      </c>
      <c r="H7405" s="1">
        <v>1800</v>
      </c>
      <c r="I7405" s="1">
        <v>80</v>
      </c>
      <c r="J7405" s="1">
        <v>67</v>
      </c>
      <c r="K7405" s="1" t="s">
        <v>25</v>
      </c>
      <c r="L7405" s="1" t="s">
        <v>78</v>
      </c>
      <c r="M7405" s="1">
        <v>2006</v>
      </c>
      <c r="N7405" s="1">
        <v>50.165439141919499</v>
      </c>
      <c r="O7405" s="1">
        <v>-107.473343855902</v>
      </c>
      <c r="Q7405" s="1" t="s">
        <v>8108</v>
      </c>
      <c r="R7405" s="1" t="s">
        <v>22</v>
      </c>
    </row>
    <row r="7406" spans="1:18" hidden="1" x14ac:dyDescent="0.3">
      <c r="A7406" s="1" t="s">
        <v>8085</v>
      </c>
      <c r="B7406" s="1" t="s">
        <v>8085</v>
      </c>
      <c r="C7406" s="1" t="s">
        <v>8106</v>
      </c>
      <c r="D7406" s="1">
        <v>149.4</v>
      </c>
      <c r="E7406" s="1" t="s">
        <v>8146</v>
      </c>
      <c r="F7406" s="1">
        <v>39</v>
      </c>
      <c r="G7406" s="1" t="str">
        <f t="shared" si="277"/>
        <v>39/83</v>
      </c>
      <c r="H7406" s="1">
        <v>1800</v>
      </c>
      <c r="I7406" s="1">
        <v>80</v>
      </c>
      <c r="J7406" s="1">
        <v>67</v>
      </c>
      <c r="K7406" s="1" t="s">
        <v>25</v>
      </c>
      <c r="L7406" s="1" t="s">
        <v>78</v>
      </c>
      <c r="M7406" s="1">
        <v>2006</v>
      </c>
      <c r="N7406" s="1">
        <v>50.162343158254302</v>
      </c>
      <c r="O7406" s="1">
        <v>-107.46963080542901</v>
      </c>
      <c r="Q7406" s="1" t="s">
        <v>8108</v>
      </c>
      <c r="R7406" s="1" t="s">
        <v>22</v>
      </c>
    </row>
    <row r="7407" spans="1:18" hidden="1" x14ac:dyDescent="0.3">
      <c r="A7407" s="1" t="s">
        <v>8085</v>
      </c>
      <c r="B7407" s="1" t="s">
        <v>8085</v>
      </c>
      <c r="C7407" s="1" t="s">
        <v>8106</v>
      </c>
      <c r="D7407" s="1">
        <v>149.4</v>
      </c>
      <c r="E7407" s="1" t="s">
        <v>8147</v>
      </c>
      <c r="F7407" s="1">
        <v>40</v>
      </c>
      <c r="G7407" s="1" t="str">
        <f t="shared" si="277"/>
        <v>40/83</v>
      </c>
      <c r="H7407" s="1">
        <v>1800</v>
      </c>
      <c r="I7407" s="1">
        <v>80</v>
      </c>
      <c r="J7407" s="1">
        <v>67</v>
      </c>
      <c r="K7407" s="1" t="s">
        <v>25</v>
      </c>
      <c r="L7407" s="1" t="s">
        <v>78</v>
      </c>
      <c r="M7407" s="1">
        <v>2006</v>
      </c>
      <c r="N7407" s="1">
        <v>50.158262406480198</v>
      </c>
      <c r="O7407" s="1">
        <v>-107.469632366723</v>
      </c>
      <c r="Q7407" s="1" t="s">
        <v>8108</v>
      </c>
      <c r="R7407" s="1" t="s">
        <v>22</v>
      </c>
    </row>
    <row r="7408" spans="1:18" hidden="1" x14ac:dyDescent="0.3">
      <c r="A7408" s="1" t="s">
        <v>8085</v>
      </c>
      <c r="B7408" s="1" t="s">
        <v>8085</v>
      </c>
      <c r="C7408" s="1" t="s">
        <v>8106</v>
      </c>
      <c r="D7408" s="1">
        <v>149.4</v>
      </c>
      <c r="E7408" s="1" t="s">
        <v>8148</v>
      </c>
      <c r="F7408" s="1">
        <v>41</v>
      </c>
      <c r="G7408" s="1" t="str">
        <f t="shared" si="277"/>
        <v>41/83</v>
      </c>
      <c r="H7408" s="1">
        <v>1800</v>
      </c>
      <c r="I7408" s="1">
        <v>80</v>
      </c>
      <c r="J7408" s="1">
        <v>67</v>
      </c>
      <c r="K7408" s="1" t="s">
        <v>25</v>
      </c>
      <c r="L7408" s="1" t="s">
        <v>78</v>
      </c>
      <c r="M7408" s="1">
        <v>2006</v>
      </c>
      <c r="N7408" s="1">
        <v>50.148936351215497</v>
      </c>
      <c r="O7408" s="1">
        <v>-107.44286699093701</v>
      </c>
      <c r="Q7408" s="1" t="s">
        <v>8108</v>
      </c>
      <c r="R7408" s="1" t="s">
        <v>22</v>
      </c>
    </row>
    <row r="7409" spans="1:18" hidden="1" x14ac:dyDescent="0.3">
      <c r="A7409" s="1" t="s">
        <v>8085</v>
      </c>
      <c r="B7409" s="1" t="s">
        <v>8085</v>
      </c>
      <c r="C7409" s="1" t="s">
        <v>8106</v>
      </c>
      <c r="D7409" s="1">
        <v>149.4</v>
      </c>
      <c r="E7409" s="1" t="s">
        <v>8149</v>
      </c>
      <c r="F7409" s="1">
        <v>42</v>
      </c>
      <c r="G7409" s="1" t="str">
        <f t="shared" si="277"/>
        <v>42/83</v>
      </c>
      <c r="H7409" s="1">
        <v>1800</v>
      </c>
      <c r="I7409" s="1">
        <v>80</v>
      </c>
      <c r="J7409" s="1">
        <v>67</v>
      </c>
      <c r="K7409" s="1" t="s">
        <v>25</v>
      </c>
      <c r="L7409" s="1" t="s">
        <v>78</v>
      </c>
      <c r="M7409" s="1">
        <v>2006</v>
      </c>
      <c r="N7409" s="1">
        <v>50.141374453533402</v>
      </c>
      <c r="O7409" s="1">
        <v>-107.442714410772</v>
      </c>
      <c r="Q7409" s="1" t="s">
        <v>8108</v>
      </c>
      <c r="R7409" s="1" t="s">
        <v>22</v>
      </c>
    </row>
    <row r="7410" spans="1:18" hidden="1" x14ac:dyDescent="0.3">
      <c r="A7410" s="1" t="s">
        <v>8085</v>
      </c>
      <c r="B7410" s="1" t="s">
        <v>8085</v>
      </c>
      <c r="C7410" s="1" t="s">
        <v>8106</v>
      </c>
      <c r="D7410" s="1">
        <v>149.4</v>
      </c>
      <c r="E7410" s="1" t="s">
        <v>8150</v>
      </c>
      <c r="F7410" s="1">
        <v>43</v>
      </c>
      <c r="G7410" s="1" t="str">
        <f t="shared" si="277"/>
        <v>43/83</v>
      </c>
      <c r="H7410" s="1">
        <v>1800</v>
      </c>
      <c r="I7410" s="1">
        <v>80</v>
      </c>
      <c r="J7410" s="1">
        <v>67</v>
      </c>
      <c r="K7410" s="1" t="s">
        <v>25</v>
      </c>
      <c r="L7410" s="1" t="s">
        <v>78</v>
      </c>
      <c r="M7410" s="1">
        <v>2006</v>
      </c>
      <c r="N7410" s="1">
        <v>50.137033358848001</v>
      </c>
      <c r="O7410" s="1">
        <v>-107.446321718565</v>
      </c>
      <c r="Q7410" s="1" t="s">
        <v>8108</v>
      </c>
      <c r="R7410" s="1" t="s">
        <v>22</v>
      </c>
    </row>
    <row r="7411" spans="1:18" hidden="1" x14ac:dyDescent="0.3">
      <c r="A7411" s="1" t="s">
        <v>8085</v>
      </c>
      <c r="B7411" s="1" t="s">
        <v>8085</v>
      </c>
      <c r="C7411" s="1" t="s">
        <v>8106</v>
      </c>
      <c r="D7411" s="1">
        <v>149.4</v>
      </c>
      <c r="E7411" s="1" t="s">
        <v>8151</v>
      </c>
      <c r="F7411" s="1">
        <v>44</v>
      </c>
      <c r="G7411" s="1" t="str">
        <f t="shared" si="277"/>
        <v>44/83</v>
      </c>
      <c r="H7411" s="1">
        <v>1800</v>
      </c>
      <c r="I7411" s="1">
        <v>80</v>
      </c>
      <c r="J7411" s="1">
        <v>67</v>
      </c>
      <c r="K7411" s="1" t="s">
        <v>25</v>
      </c>
      <c r="L7411" s="1" t="s">
        <v>78</v>
      </c>
      <c r="M7411" s="1">
        <v>2006</v>
      </c>
      <c r="N7411" s="1">
        <v>50.137061966318903</v>
      </c>
      <c r="O7411" s="1">
        <v>-107.457440660153</v>
      </c>
      <c r="Q7411" s="1" t="s">
        <v>8108</v>
      </c>
      <c r="R7411" s="1" t="s">
        <v>22</v>
      </c>
    </row>
    <row r="7412" spans="1:18" hidden="1" x14ac:dyDescent="0.3">
      <c r="A7412" s="1" t="s">
        <v>8085</v>
      </c>
      <c r="B7412" s="1" t="s">
        <v>8085</v>
      </c>
      <c r="C7412" s="1" t="s">
        <v>8106</v>
      </c>
      <c r="D7412" s="1">
        <v>149.4</v>
      </c>
      <c r="E7412" s="1" t="s">
        <v>8152</v>
      </c>
      <c r="F7412" s="1">
        <v>45</v>
      </c>
      <c r="G7412" s="1" t="str">
        <f t="shared" si="277"/>
        <v>45/83</v>
      </c>
      <c r="H7412" s="1">
        <v>1800</v>
      </c>
      <c r="I7412" s="1">
        <v>80</v>
      </c>
      <c r="J7412" s="1">
        <v>67</v>
      </c>
      <c r="K7412" s="1" t="s">
        <v>25</v>
      </c>
      <c r="L7412" s="1" t="s">
        <v>78</v>
      </c>
      <c r="M7412" s="1">
        <v>2006</v>
      </c>
      <c r="N7412" s="1">
        <v>50.1461941527538</v>
      </c>
      <c r="O7412" s="1">
        <v>-107.45720031917</v>
      </c>
      <c r="Q7412" s="1" t="s">
        <v>8108</v>
      </c>
      <c r="R7412" s="1" t="s">
        <v>22</v>
      </c>
    </row>
    <row r="7413" spans="1:18" hidden="1" x14ac:dyDescent="0.3">
      <c r="A7413" s="1" t="s">
        <v>8085</v>
      </c>
      <c r="B7413" s="1" t="s">
        <v>8085</v>
      </c>
      <c r="C7413" s="1" t="s">
        <v>8106</v>
      </c>
      <c r="D7413" s="1">
        <v>149.4</v>
      </c>
      <c r="E7413" s="1" t="s">
        <v>8153</v>
      </c>
      <c r="F7413" s="1">
        <v>46</v>
      </c>
      <c r="G7413" s="1" t="str">
        <f t="shared" si="277"/>
        <v>46/83</v>
      </c>
      <c r="H7413" s="1">
        <v>1800</v>
      </c>
      <c r="I7413" s="1">
        <v>80</v>
      </c>
      <c r="J7413" s="1">
        <v>67</v>
      </c>
      <c r="K7413" s="1" t="s">
        <v>25</v>
      </c>
      <c r="L7413" s="1" t="s">
        <v>78</v>
      </c>
      <c r="M7413" s="1">
        <v>2006</v>
      </c>
      <c r="N7413" s="1">
        <v>50.148696733634097</v>
      </c>
      <c r="O7413" s="1">
        <v>-107.464903886773</v>
      </c>
      <c r="Q7413" s="1" t="s">
        <v>8108</v>
      </c>
      <c r="R7413" s="1" t="s">
        <v>22</v>
      </c>
    </row>
    <row r="7414" spans="1:18" hidden="1" x14ac:dyDescent="0.3">
      <c r="A7414" s="1" t="s">
        <v>8085</v>
      </c>
      <c r="B7414" s="1" t="s">
        <v>8085</v>
      </c>
      <c r="C7414" s="1" t="s">
        <v>8106</v>
      </c>
      <c r="D7414" s="1">
        <v>149.4</v>
      </c>
      <c r="E7414" s="1" t="s">
        <v>8154</v>
      </c>
      <c r="F7414" s="1">
        <v>47</v>
      </c>
      <c r="G7414" s="1" t="str">
        <f t="shared" si="277"/>
        <v>47/83</v>
      </c>
      <c r="H7414" s="1">
        <v>1800</v>
      </c>
      <c r="I7414" s="1">
        <v>80</v>
      </c>
      <c r="J7414" s="1">
        <v>67</v>
      </c>
      <c r="K7414" s="1" t="s">
        <v>25</v>
      </c>
      <c r="L7414" s="1" t="s">
        <v>78</v>
      </c>
      <c r="M7414" s="1">
        <v>2006</v>
      </c>
      <c r="N7414" s="1">
        <v>50.151170743877202</v>
      </c>
      <c r="O7414" s="1">
        <v>-107.475053462134</v>
      </c>
      <c r="Q7414" s="1" t="s">
        <v>8108</v>
      </c>
      <c r="R7414" s="1" t="s">
        <v>22</v>
      </c>
    </row>
    <row r="7415" spans="1:18" hidden="1" x14ac:dyDescent="0.3">
      <c r="A7415" s="1" t="s">
        <v>8085</v>
      </c>
      <c r="B7415" s="1" t="s">
        <v>8085</v>
      </c>
      <c r="C7415" s="1" t="s">
        <v>8106</v>
      </c>
      <c r="D7415" s="1">
        <v>149.4</v>
      </c>
      <c r="E7415" s="1" t="s">
        <v>8155</v>
      </c>
      <c r="F7415" s="1">
        <v>48</v>
      </c>
      <c r="G7415" s="1" t="str">
        <f t="shared" si="277"/>
        <v>48/83</v>
      </c>
      <c r="H7415" s="1">
        <v>1800</v>
      </c>
      <c r="I7415" s="1">
        <v>80</v>
      </c>
      <c r="J7415" s="1">
        <v>67</v>
      </c>
      <c r="K7415" s="1" t="s">
        <v>25</v>
      </c>
      <c r="L7415" s="1" t="s">
        <v>78</v>
      </c>
      <c r="M7415" s="1">
        <v>2006</v>
      </c>
      <c r="N7415" s="1">
        <v>50.146233241276001</v>
      </c>
      <c r="O7415" s="1">
        <v>-107.474281494056</v>
      </c>
      <c r="Q7415" s="1" t="s">
        <v>8108</v>
      </c>
      <c r="R7415" s="1" t="s">
        <v>22</v>
      </c>
    </row>
    <row r="7416" spans="1:18" hidden="1" x14ac:dyDescent="0.3">
      <c r="A7416" s="1" t="s">
        <v>8085</v>
      </c>
      <c r="B7416" s="1" t="s">
        <v>8085</v>
      </c>
      <c r="C7416" s="1" t="s">
        <v>8106</v>
      </c>
      <c r="D7416" s="1">
        <v>149.4</v>
      </c>
      <c r="E7416" s="1" t="s">
        <v>8156</v>
      </c>
      <c r="F7416" s="1">
        <v>49</v>
      </c>
      <c r="G7416" s="1" t="str">
        <f t="shared" si="277"/>
        <v>49/83</v>
      </c>
      <c r="H7416" s="1">
        <v>1800</v>
      </c>
      <c r="I7416" s="1">
        <v>80</v>
      </c>
      <c r="J7416" s="1">
        <v>67</v>
      </c>
      <c r="K7416" s="1" t="s">
        <v>25</v>
      </c>
      <c r="L7416" s="1" t="s">
        <v>78</v>
      </c>
      <c r="M7416" s="1">
        <v>2006</v>
      </c>
      <c r="N7416" s="1">
        <v>50.139173514250103</v>
      </c>
      <c r="O7416" s="1">
        <v>-107.47508905166001</v>
      </c>
      <c r="Q7416" s="1" t="s">
        <v>8108</v>
      </c>
      <c r="R7416" s="1" t="s">
        <v>22</v>
      </c>
    </row>
    <row r="7417" spans="1:18" hidden="1" x14ac:dyDescent="0.3">
      <c r="A7417" s="1" t="s">
        <v>8085</v>
      </c>
      <c r="B7417" s="1" t="s">
        <v>8085</v>
      </c>
      <c r="C7417" s="1" t="s">
        <v>8106</v>
      </c>
      <c r="D7417" s="1">
        <v>149.4</v>
      </c>
      <c r="E7417" s="1" t="s">
        <v>8157</v>
      </c>
      <c r="F7417" s="1">
        <v>50</v>
      </c>
      <c r="G7417" s="1" t="str">
        <f t="shared" si="277"/>
        <v>50/83</v>
      </c>
      <c r="H7417" s="1">
        <v>1800</v>
      </c>
      <c r="I7417" s="1">
        <v>80</v>
      </c>
      <c r="J7417" s="1">
        <v>67</v>
      </c>
      <c r="K7417" s="1" t="s">
        <v>25</v>
      </c>
      <c r="L7417" s="1" t="s">
        <v>78</v>
      </c>
      <c r="M7417" s="1">
        <v>2006</v>
      </c>
      <c r="N7417" s="1">
        <v>50.169454797750198</v>
      </c>
      <c r="O7417" s="1">
        <v>-107.481981362718</v>
      </c>
      <c r="Q7417" s="1" t="s">
        <v>8108</v>
      </c>
      <c r="R7417" s="1" t="s">
        <v>22</v>
      </c>
    </row>
    <row r="7418" spans="1:18" hidden="1" x14ac:dyDescent="0.3">
      <c r="A7418" s="1" t="s">
        <v>8085</v>
      </c>
      <c r="B7418" s="1" t="s">
        <v>8085</v>
      </c>
      <c r="C7418" s="1" t="s">
        <v>8106</v>
      </c>
      <c r="D7418" s="1">
        <v>149.4</v>
      </c>
      <c r="E7418" s="1" t="s">
        <v>8158</v>
      </c>
      <c r="F7418" s="1">
        <v>51</v>
      </c>
      <c r="G7418" s="1" t="str">
        <f t="shared" si="277"/>
        <v>51/83</v>
      </c>
      <c r="H7418" s="1">
        <v>1800</v>
      </c>
      <c r="I7418" s="1">
        <v>80</v>
      </c>
      <c r="J7418" s="1">
        <v>67</v>
      </c>
      <c r="K7418" s="1" t="s">
        <v>25</v>
      </c>
      <c r="L7418" s="1" t="s">
        <v>78</v>
      </c>
      <c r="M7418" s="1">
        <v>2006</v>
      </c>
      <c r="N7418" s="1">
        <v>50.165548906559501</v>
      </c>
      <c r="O7418" s="1">
        <v>-107.48661126339</v>
      </c>
      <c r="Q7418" s="1" t="s">
        <v>8108</v>
      </c>
      <c r="R7418" s="1" t="s">
        <v>22</v>
      </c>
    </row>
    <row r="7419" spans="1:18" hidden="1" x14ac:dyDescent="0.3">
      <c r="A7419" s="1" t="s">
        <v>8085</v>
      </c>
      <c r="B7419" s="1" t="s">
        <v>8085</v>
      </c>
      <c r="C7419" s="1" t="s">
        <v>8106</v>
      </c>
      <c r="D7419" s="1">
        <v>149.4</v>
      </c>
      <c r="E7419" s="1" t="s">
        <v>8159</v>
      </c>
      <c r="F7419" s="1">
        <v>52</v>
      </c>
      <c r="G7419" s="1" t="str">
        <f t="shared" si="277"/>
        <v>52/83</v>
      </c>
      <c r="H7419" s="1">
        <v>1800</v>
      </c>
      <c r="I7419" s="1">
        <v>80</v>
      </c>
      <c r="J7419" s="1">
        <v>67</v>
      </c>
      <c r="K7419" s="1" t="s">
        <v>25</v>
      </c>
      <c r="L7419" s="1" t="s">
        <v>78</v>
      </c>
      <c r="M7419" s="1">
        <v>2006</v>
      </c>
      <c r="N7419" s="1">
        <v>50.160655297966301</v>
      </c>
      <c r="O7419" s="1">
        <v>-107.48969131665901</v>
      </c>
      <c r="Q7419" s="1" t="s">
        <v>8108</v>
      </c>
      <c r="R7419" s="1" t="s">
        <v>22</v>
      </c>
    </row>
    <row r="7420" spans="1:18" hidden="1" x14ac:dyDescent="0.3">
      <c r="A7420" s="1" t="s">
        <v>8085</v>
      </c>
      <c r="B7420" s="1" t="s">
        <v>8085</v>
      </c>
      <c r="C7420" s="1" t="s">
        <v>8106</v>
      </c>
      <c r="D7420" s="1">
        <v>149.4</v>
      </c>
      <c r="E7420" s="1" t="s">
        <v>8160</v>
      </c>
      <c r="F7420" s="1">
        <v>53</v>
      </c>
      <c r="G7420" s="1" t="str">
        <f t="shared" si="277"/>
        <v>53/83</v>
      </c>
      <c r="H7420" s="1">
        <v>1800</v>
      </c>
      <c r="I7420" s="1">
        <v>80</v>
      </c>
      <c r="J7420" s="1">
        <v>67</v>
      </c>
      <c r="K7420" s="1" t="s">
        <v>25</v>
      </c>
      <c r="L7420" s="1" t="s">
        <v>78</v>
      </c>
      <c r="M7420" s="1">
        <v>2006</v>
      </c>
      <c r="N7420" s="1">
        <v>50.155891673683698</v>
      </c>
      <c r="O7420" s="1">
        <v>-107.489694849399</v>
      </c>
      <c r="Q7420" s="1" t="s">
        <v>8108</v>
      </c>
      <c r="R7420" s="1" t="s">
        <v>22</v>
      </c>
    </row>
    <row r="7421" spans="1:18" hidden="1" x14ac:dyDescent="0.3">
      <c r="A7421" s="1" t="s">
        <v>8085</v>
      </c>
      <c r="B7421" s="1" t="s">
        <v>8085</v>
      </c>
      <c r="C7421" s="1" t="s">
        <v>8106</v>
      </c>
      <c r="D7421" s="1">
        <v>149.4</v>
      </c>
      <c r="E7421" s="1" t="s">
        <v>8161</v>
      </c>
      <c r="F7421" s="1">
        <v>54</v>
      </c>
      <c r="G7421" s="1" t="str">
        <f t="shared" si="277"/>
        <v>54/83</v>
      </c>
      <c r="H7421" s="1">
        <v>1800</v>
      </c>
      <c r="I7421" s="1">
        <v>80</v>
      </c>
      <c r="J7421" s="1">
        <v>67</v>
      </c>
      <c r="K7421" s="1" t="s">
        <v>25</v>
      </c>
      <c r="L7421" s="1" t="s">
        <v>78</v>
      </c>
      <c r="M7421" s="1">
        <v>2006</v>
      </c>
      <c r="N7421" s="1">
        <v>50.1534044468129</v>
      </c>
      <c r="O7421" s="1">
        <v>-107.480911014073</v>
      </c>
      <c r="Q7421" s="1" t="s">
        <v>8108</v>
      </c>
      <c r="R7421" s="1" t="s">
        <v>22</v>
      </c>
    </row>
    <row r="7422" spans="1:18" hidden="1" x14ac:dyDescent="0.3">
      <c r="A7422" s="1" t="s">
        <v>8085</v>
      </c>
      <c r="B7422" s="1" t="s">
        <v>8085</v>
      </c>
      <c r="C7422" s="1" t="s">
        <v>8106</v>
      </c>
      <c r="D7422" s="1">
        <v>149.4</v>
      </c>
      <c r="E7422" s="1" t="s">
        <v>8162</v>
      </c>
      <c r="F7422" s="1">
        <v>55</v>
      </c>
      <c r="G7422" s="1" t="str">
        <f t="shared" si="277"/>
        <v>55/83</v>
      </c>
      <c r="H7422" s="1">
        <v>1800</v>
      </c>
      <c r="I7422" s="1">
        <v>80</v>
      </c>
      <c r="J7422" s="1">
        <v>67</v>
      </c>
      <c r="K7422" s="1" t="s">
        <v>25</v>
      </c>
      <c r="L7422" s="1" t="s">
        <v>78</v>
      </c>
      <c r="M7422" s="1">
        <v>2006</v>
      </c>
      <c r="N7422" s="1">
        <v>50.148660860708297</v>
      </c>
      <c r="O7422" s="1">
        <v>-107.480884798296</v>
      </c>
      <c r="Q7422" s="1" t="s">
        <v>8108</v>
      </c>
      <c r="R7422" s="1" t="s">
        <v>22</v>
      </c>
    </row>
    <row r="7423" spans="1:18" hidden="1" x14ac:dyDescent="0.3">
      <c r="A7423" s="1" t="s">
        <v>8085</v>
      </c>
      <c r="B7423" s="1" t="s">
        <v>8085</v>
      </c>
      <c r="C7423" s="1" t="s">
        <v>8106</v>
      </c>
      <c r="D7423" s="1">
        <v>149.4</v>
      </c>
      <c r="E7423" s="1" t="s">
        <v>8163</v>
      </c>
      <c r="F7423" s="1">
        <v>56</v>
      </c>
      <c r="G7423" s="1" t="str">
        <f t="shared" si="277"/>
        <v>56/83</v>
      </c>
      <c r="H7423" s="1">
        <v>1800</v>
      </c>
      <c r="I7423" s="1">
        <v>80</v>
      </c>
      <c r="J7423" s="1">
        <v>67</v>
      </c>
      <c r="K7423" s="1" t="s">
        <v>25</v>
      </c>
      <c r="L7423" s="1" t="s">
        <v>78</v>
      </c>
      <c r="M7423" s="1">
        <v>2006</v>
      </c>
      <c r="N7423" s="1">
        <v>50.150810843990598</v>
      </c>
      <c r="O7423" s="1">
        <v>-107.48971185072701</v>
      </c>
      <c r="Q7423" s="1" t="s">
        <v>8108</v>
      </c>
      <c r="R7423" s="1" t="s">
        <v>22</v>
      </c>
    </row>
    <row r="7424" spans="1:18" hidden="1" x14ac:dyDescent="0.3">
      <c r="A7424" s="1" t="s">
        <v>8085</v>
      </c>
      <c r="B7424" s="1" t="s">
        <v>8085</v>
      </c>
      <c r="C7424" s="1" t="s">
        <v>8106</v>
      </c>
      <c r="D7424" s="1">
        <v>149.4</v>
      </c>
      <c r="E7424" s="1" t="s">
        <v>8164</v>
      </c>
      <c r="F7424" s="1">
        <v>57</v>
      </c>
      <c r="G7424" s="1" t="str">
        <f t="shared" si="277"/>
        <v>57/83</v>
      </c>
      <c r="H7424" s="1">
        <v>1800</v>
      </c>
      <c r="I7424" s="1">
        <v>80</v>
      </c>
      <c r="J7424" s="1">
        <v>67</v>
      </c>
      <c r="K7424" s="1" t="s">
        <v>25</v>
      </c>
      <c r="L7424" s="1" t="s">
        <v>78</v>
      </c>
      <c r="M7424" s="1">
        <v>2006</v>
      </c>
      <c r="N7424" s="1">
        <v>50.146015602417499</v>
      </c>
      <c r="O7424" s="1">
        <v>-107.490339933352</v>
      </c>
      <c r="Q7424" s="1" t="s">
        <v>8108</v>
      </c>
      <c r="R7424" s="1" t="s">
        <v>22</v>
      </c>
    </row>
    <row r="7425" spans="1:18" hidden="1" x14ac:dyDescent="0.3">
      <c r="A7425" s="1" t="s">
        <v>8085</v>
      </c>
      <c r="B7425" s="1" t="s">
        <v>8085</v>
      </c>
      <c r="C7425" s="1" t="s">
        <v>8106</v>
      </c>
      <c r="D7425" s="1">
        <v>149.4</v>
      </c>
      <c r="E7425" s="1" t="s">
        <v>8165</v>
      </c>
      <c r="F7425" s="1">
        <v>58</v>
      </c>
      <c r="G7425" s="1" t="str">
        <f t="shared" si="277"/>
        <v>58/83</v>
      </c>
      <c r="H7425" s="1">
        <v>1800</v>
      </c>
      <c r="I7425" s="1">
        <v>80</v>
      </c>
      <c r="J7425" s="1">
        <v>67</v>
      </c>
      <c r="K7425" s="1" t="s">
        <v>25</v>
      </c>
      <c r="L7425" s="1" t="s">
        <v>78</v>
      </c>
      <c r="M7425" s="1">
        <v>2006</v>
      </c>
      <c r="N7425" s="1">
        <v>50.138939069018498</v>
      </c>
      <c r="O7425" s="1">
        <v>-107.487242179311</v>
      </c>
      <c r="Q7425" s="1" t="s">
        <v>8108</v>
      </c>
      <c r="R7425" s="1" t="s">
        <v>22</v>
      </c>
    </row>
    <row r="7426" spans="1:18" hidden="1" x14ac:dyDescent="0.3">
      <c r="A7426" s="1" t="s">
        <v>8085</v>
      </c>
      <c r="B7426" s="1" t="s">
        <v>8085</v>
      </c>
      <c r="C7426" s="1" t="s">
        <v>8106</v>
      </c>
      <c r="D7426" s="1">
        <v>149.4</v>
      </c>
      <c r="E7426" s="1" t="s">
        <v>8166</v>
      </c>
      <c r="F7426" s="1">
        <v>59</v>
      </c>
      <c r="G7426" s="1" t="str">
        <f t="shared" si="277"/>
        <v>59/83</v>
      </c>
      <c r="H7426" s="1">
        <v>1800</v>
      </c>
      <c r="I7426" s="1">
        <v>80</v>
      </c>
      <c r="J7426" s="1">
        <v>67</v>
      </c>
      <c r="K7426" s="1" t="s">
        <v>25</v>
      </c>
      <c r="L7426" s="1" t="s">
        <v>78</v>
      </c>
      <c r="M7426" s="1">
        <v>2006</v>
      </c>
      <c r="N7426" s="1">
        <v>50.133991743369997</v>
      </c>
      <c r="O7426" s="1">
        <v>-107.487377845095</v>
      </c>
      <c r="Q7426" s="1" t="s">
        <v>8108</v>
      </c>
      <c r="R7426" s="1" t="s">
        <v>22</v>
      </c>
    </row>
    <row r="7427" spans="1:18" hidden="1" x14ac:dyDescent="0.3">
      <c r="A7427" s="1" t="s">
        <v>8085</v>
      </c>
      <c r="B7427" s="1" t="s">
        <v>8085</v>
      </c>
      <c r="C7427" s="1" t="s">
        <v>8106</v>
      </c>
      <c r="D7427" s="1">
        <v>149.4</v>
      </c>
      <c r="E7427" s="1" t="s">
        <v>8167</v>
      </c>
      <c r="F7427" s="1">
        <v>60</v>
      </c>
      <c r="G7427" s="1" t="str">
        <f t="shared" si="277"/>
        <v>60/83</v>
      </c>
      <c r="H7427" s="1">
        <v>1800</v>
      </c>
      <c r="I7427" s="1">
        <v>80</v>
      </c>
      <c r="J7427" s="1">
        <v>67</v>
      </c>
      <c r="K7427" s="1" t="s">
        <v>25</v>
      </c>
      <c r="L7427" s="1" t="s">
        <v>78</v>
      </c>
      <c r="M7427" s="1">
        <v>2006</v>
      </c>
      <c r="N7427" s="1">
        <v>50.129031519535303</v>
      </c>
      <c r="O7427" s="1">
        <v>-107.48738121536999</v>
      </c>
      <c r="Q7427" s="1" t="s">
        <v>8108</v>
      </c>
      <c r="R7427" s="1" t="s">
        <v>22</v>
      </c>
    </row>
    <row r="7428" spans="1:18" hidden="1" x14ac:dyDescent="0.3">
      <c r="A7428" s="1" t="s">
        <v>8085</v>
      </c>
      <c r="B7428" s="1" t="s">
        <v>8085</v>
      </c>
      <c r="C7428" s="1" t="s">
        <v>8106</v>
      </c>
      <c r="D7428" s="1">
        <v>149.4</v>
      </c>
      <c r="E7428" s="1" t="s">
        <v>8168</v>
      </c>
      <c r="F7428" s="1">
        <v>61</v>
      </c>
      <c r="G7428" s="1" t="str">
        <f t="shared" si="277"/>
        <v>61/83</v>
      </c>
      <c r="H7428" s="1">
        <v>1800</v>
      </c>
      <c r="I7428" s="1">
        <v>80</v>
      </c>
      <c r="J7428" s="1">
        <v>67</v>
      </c>
      <c r="K7428" s="1" t="s">
        <v>25</v>
      </c>
      <c r="L7428" s="1" t="s">
        <v>78</v>
      </c>
      <c r="M7428" s="1">
        <v>2006</v>
      </c>
      <c r="N7428" s="1">
        <v>50.124230071692601</v>
      </c>
      <c r="O7428" s="1">
        <v>-107.48745116001299</v>
      </c>
      <c r="Q7428" s="1" t="s">
        <v>8108</v>
      </c>
      <c r="R7428" s="1" t="s">
        <v>22</v>
      </c>
    </row>
    <row r="7429" spans="1:18" hidden="1" x14ac:dyDescent="0.3">
      <c r="A7429" s="1" t="s">
        <v>8085</v>
      </c>
      <c r="B7429" s="1" t="s">
        <v>8085</v>
      </c>
      <c r="C7429" s="1" t="s">
        <v>8106</v>
      </c>
      <c r="D7429" s="1">
        <v>149.4</v>
      </c>
      <c r="E7429" s="1" t="s">
        <v>8169</v>
      </c>
      <c r="F7429" s="1">
        <v>62</v>
      </c>
      <c r="G7429" s="1" t="str">
        <f t="shared" si="277"/>
        <v>62/83</v>
      </c>
      <c r="H7429" s="1">
        <v>1800</v>
      </c>
      <c r="I7429" s="1">
        <v>80</v>
      </c>
      <c r="J7429" s="1">
        <v>67</v>
      </c>
      <c r="K7429" s="1" t="s">
        <v>25</v>
      </c>
      <c r="L7429" s="1" t="s">
        <v>78</v>
      </c>
      <c r="M7429" s="1">
        <v>2006</v>
      </c>
      <c r="N7429" s="1">
        <v>50.121795369376798</v>
      </c>
      <c r="O7429" s="1">
        <v>-107.48210625321499</v>
      </c>
      <c r="Q7429" s="1" t="s">
        <v>8108</v>
      </c>
      <c r="R7429" s="1" t="s">
        <v>22</v>
      </c>
    </row>
    <row r="7430" spans="1:18" hidden="1" x14ac:dyDescent="0.3">
      <c r="A7430" s="1" t="s">
        <v>8085</v>
      </c>
      <c r="B7430" s="1" t="s">
        <v>8085</v>
      </c>
      <c r="C7430" s="1" t="s">
        <v>8106</v>
      </c>
      <c r="D7430" s="1">
        <v>149.4</v>
      </c>
      <c r="E7430" s="1" t="s">
        <v>8170</v>
      </c>
      <c r="F7430" s="1">
        <v>63</v>
      </c>
      <c r="G7430" s="1" t="str">
        <f t="shared" si="277"/>
        <v>63/83</v>
      </c>
      <c r="H7430" s="1">
        <v>1800</v>
      </c>
      <c r="I7430" s="1">
        <v>80</v>
      </c>
      <c r="J7430" s="1">
        <v>67</v>
      </c>
      <c r="K7430" s="1" t="s">
        <v>25</v>
      </c>
      <c r="L7430" s="1" t="s">
        <v>78</v>
      </c>
      <c r="M7430" s="1">
        <v>2006</v>
      </c>
      <c r="N7430" s="1">
        <v>50.118893399999997</v>
      </c>
      <c r="O7430" s="1">
        <v>-107.47446530000001</v>
      </c>
      <c r="Q7430" s="1" t="s">
        <v>8108</v>
      </c>
      <c r="R7430" s="1" t="s">
        <v>22</v>
      </c>
    </row>
    <row r="7431" spans="1:18" hidden="1" x14ac:dyDescent="0.3">
      <c r="A7431" s="1" t="s">
        <v>8085</v>
      </c>
      <c r="B7431" s="1" t="s">
        <v>8085</v>
      </c>
      <c r="C7431" s="1" t="s">
        <v>8106</v>
      </c>
      <c r="D7431" s="1">
        <v>149.4</v>
      </c>
      <c r="E7431" s="1" t="s">
        <v>8171</v>
      </c>
      <c r="F7431" s="1">
        <v>64</v>
      </c>
      <c r="G7431" s="1" t="str">
        <f t="shared" si="277"/>
        <v>64/83</v>
      </c>
      <c r="H7431" s="1">
        <v>1800</v>
      </c>
      <c r="I7431" s="1">
        <v>80</v>
      </c>
      <c r="J7431" s="1">
        <v>67</v>
      </c>
      <c r="K7431" s="1" t="s">
        <v>25</v>
      </c>
      <c r="L7431" s="1" t="s">
        <v>78</v>
      </c>
      <c r="M7431" s="1">
        <v>2006</v>
      </c>
      <c r="N7431" s="1">
        <v>50.117127333033601</v>
      </c>
      <c r="O7431" s="1">
        <v>-107.482006217362</v>
      </c>
      <c r="Q7431" s="1" t="s">
        <v>8108</v>
      </c>
      <c r="R7431" s="1" t="s">
        <v>22</v>
      </c>
    </row>
    <row r="7432" spans="1:18" hidden="1" x14ac:dyDescent="0.3">
      <c r="A7432" s="1" t="s">
        <v>8085</v>
      </c>
      <c r="B7432" s="1" t="s">
        <v>8085</v>
      </c>
      <c r="C7432" s="1" t="s">
        <v>8106</v>
      </c>
      <c r="D7432" s="1">
        <v>149.4</v>
      </c>
      <c r="E7432" s="1" t="s">
        <v>8172</v>
      </c>
      <c r="F7432" s="1">
        <v>65</v>
      </c>
      <c r="G7432" s="1" t="str">
        <f t="shared" ref="G7432:G7450" si="278">F7432&amp;"/"&amp;83</f>
        <v>65/83</v>
      </c>
      <c r="H7432" s="1">
        <v>1800</v>
      </c>
      <c r="I7432" s="1">
        <v>80</v>
      </c>
      <c r="J7432" s="1">
        <v>67</v>
      </c>
      <c r="K7432" s="1" t="s">
        <v>25</v>
      </c>
      <c r="L7432" s="1" t="s">
        <v>78</v>
      </c>
      <c r="M7432" s="1">
        <v>2006</v>
      </c>
      <c r="N7432" s="1">
        <v>50.153251450465802</v>
      </c>
      <c r="O7432" s="1">
        <v>-107.497890992606</v>
      </c>
      <c r="Q7432" s="1" t="s">
        <v>8108</v>
      </c>
      <c r="R7432" s="1" t="s">
        <v>22</v>
      </c>
    </row>
    <row r="7433" spans="1:18" hidden="1" x14ac:dyDescent="0.3">
      <c r="A7433" s="1" t="s">
        <v>8085</v>
      </c>
      <c r="B7433" s="1" t="s">
        <v>8085</v>
      </c>
      <c r="C7433" s="1" t="s">
        <v>8106</v>
      </c>
      <c r="D7433" s="1">
        <v>149.4</v>
      </c>
      <c r="E7433" s="1" t="s">
        <v>8173</v>
      </c>
      <c r="F7433" s="1">
        <v>66</v>
      </c>
      <c r="G7433" s="1" t="str">
        <f t="shared" si="278"/>
        <v>66/83</v>
      </c>
      <c r="H7433" s="1">
        <v>1800</v>
      </c>
      <c r="I7433" s="1">
        <v>80</v>
      </c>
      <c r="J7433" s="1">
        <v>67</v>
      </c>
      <c r="K7433" s="1" t="s">
        <v>25</v>
      </c>
      <c r="L7433" s="1" t="s">
        <v>78</v>
      </c>
      <c r="M7433" s="1">
        <v>2006</v>
      </c>
      <c r="N7433" s="1">
        <v>50.148561920139599</v>
      </c>
      <c r="O7433" s="1">
        <v>-107.497784019039</v>
      </c>
      <c r="Q7433" s="1" t="s">
        <v>8108</v>
      </c>
      <c r="R7433" s="1" t="s">
        <v>22</v>
      </c>
    </row>
    <row r="7434" spans="1:18" hidden="1" x14ac:dyDescent="0.3">
      <c r="A7434" s="1" t="s">
        <v>8085</v>
      </c>
      <c r="B7434" s="1" t="s">
        <v>8085</v>
      </c>
      <c r="C7434" s="1" t="s">
        <v>8106</v>
      </c>
      <c r="D7434" s="1">
        <v>149.4</v>
      </c>
      <c r="E7434" s="1" t="s">
        <v>8174</v>
      </c>
      <c r="F7434" s="1">
        <v>67</v>
      </c>
      <c r="G7434" s="1" t="str">
        <f t="shared" si="278"/>
        <v>67/83</v>
      </c>
      <c r="H7434" s="1">
        <v>1800</v>
      </c>
      <c r="I7434" s="1">
        <v>80</v>
      </c>
      <c r="J7434" s="1">
        <v>67</v>
      </c>
      <c r="K7434" s="1" t="s">
        <v>25</v>
      </c>
      <c r="L7434" s="1" t="s">
        <v>78</v>
      </c>
      <c r="M7434" s="1">
        <v>2006</v>
      </c>
      <c r="N7434" s="1">
        <v>50.143453649545698</v>
      </c>
      <c r="O7434" s="1">
        <v>-107.497905185858</v>
      </c>
      <c r="Q7434" s="1" t="s">
        <v>8108</v>
      </c>
      <c r="R7434" s="1" t="s">
        <v>22</v>
      </c>
    </row>
    <row r="7435" spans="1:18" hidden="1" x14ac:dyDescent="0.3">
      <c r="A7435" s="1" t="s">
        <v>8085</v>
      </c>
      <c r="B7435" s="1" t="s">
        <v>8085</v>
      </c>
      <c r="C7435" s="1" t="s">
        <v>8106</v>
      </c>
      <c r="D7435" s="1">
        <v>149.4</v>
      </c>
      <c r="E7435" s="1" t="s">
        <v>8175</v>
      </c>
      <c r="F7435" s="1">
        <v>68</v>
      </c>
      <c r="G7435" s="1" t="str">
        <f t="shared" si="278"/>
        <v>68/83</v>
      </c>
      <c r="H7435" s="1">
        <v>1800</v>
      </c>
      <c r="I7435" s="1">
        <v>80</v>
      </c>
      <c r="J7435" s="1">
        <v>67</v>
      </c>
      <c r="K7435" s="1" t="s">
        <v>25</v>
      </c>
      <c r="L7435" s="1" t="s">
        <v>78</v>
      </c>
      <c r="M7435" s="1">
        <v>2006</v>
      </c>
      <c r="N7435" s="1">
        <v>50.136390465864402</v>
      </c>
      <c r="O7435" s="1">
        <v>-107.498002730683</v>
      </c>
      <c r="Q7435" s="1" t="s">
        <v>8108</v>
      </c>
      <c r="R7435" s="1" t="s">
        <v>22</v>
      </c>
    </row>
    <row r="7436" spans="1:18" hidden="1" x14ac:dyDescent="0.3">
      <c r="A7436" s="1" t="s">
        <v>8085</v>
      </c>
      <c r="B7436" s="1" t="s">
        <v>8085</v>
      </c>
      <c r="C7436" s="1" t="s">
        <v>8106</v>
      </c>
      <c r="D7436" s="1">
        <v>149.4</v>
      </c>
      <c r="E7436" s="1" t="s">
        <v>8176</v>
      </c>
      <c r="F7436" s="1">
        <v>69</v>
      </c>
      <c r="G7436" s="1" t="str">
        <f t="shared" si="278"/>
        <v>69/83</v>
      </c>
      <c r="H7436" s="1">
        <v>1800</v>
      </c>
      <c r="I7436" s="1">
        <v>80</v>
      </c>
      <c r="J7436" s="1">
        <v>67</v>
      </c>
      <c r="K7436" s="1" t="s">
        <v>25</v>
      </c>
      <c r="L7436" s="1" t="s">
        <v>78</v>
      </c>
      <c r="M7436" s="1">
        <v>2006</v>
      </c>
      <c r="N7436" s="1">
        <v>50.131591338114902</v>
      </c>
      <c r="O7436" s="1">
        <v>-107.497896405897</v>
      </c>
      <c r="Q7436" s="1" t="s">
        <v>8108</v>
      </c>
      <c r="R7436" s="1" t="s">
        <v>22</v>
      </c>
    </row>
    <row r="7437" spans="1:18" hidden="1" x14ac:dyDescent="0.3">
      <c r="A7437" s="1" t="s">
        <v>8085</v>
      </c>
      <c r="B7437" s="1" t="s">
        <v>8085</v>
      </c>
      <c r="C7437" s="1" t="s">
        <v>8106</v>
      </c>
      <c r="D7437" s="1">
        <v>149.4</v>
      </c>
      <c r="E7437" s="1" t="s">
        <v>8177</v>
      </c>
      <c r="F7437" s="1">
        <v>70</v>
      </c>
      <c r="G7437" s="1" t="str">
        <f t="shared" si="278"/>
        <v>70/83</v>
      </c>
      <c r="H7437" s="1">
        <v>1800</v>
      </c>
      <c r="I7437" s="1">
        <v>80</v>
      </c>
      <c r="J7437" s="1">
        <v>67</v>
      </c>
      <c r="K7437" s="1" t="s">
        <v>25</v>
      </c>
      <c r="L7437" s="1" t="s">
        <v>78</v>
      </c>
      <c r="M7437" s="1">
        <v>2006</v>
      </c>
      <c r="N7437" s="1">
        <v>50.126592317558597</v>
      </c>
      <c r="O7437" s="1">
        <v>-107.49784352082899</v>
      </c>
      <c r="Q7437" s="1" t="s">
        <v>8108</v>
      </c>
      <c r="R7437" s="1" t="s">
        <v>22</v>
      </c>
    </row>
    <row r="7438" spans="1:18" hidden="1" x14ac:dyDescent="0.3">
      <c r="A7438" s="1" t="s">
        <v>8085</v>
      </c>
      <c r="B7438" s="1" t="s">
        <v>8085</v>
      </c>
      <c r="C7438" s="1" t="s">
        <v>8106</v>
      </c>
      <c r="D7438" s="1">
        <v>149.4</v>
      </c>
      <c r="E7438" s="1" t="s">
        <v>8178</v>
      </c>
      <c r="F7438" s="1">
        <v>71</v>
      </c>
      <c r="G7438" s="1" t="str">
        <f t="shared" si="278"/>
        <v>71/83</v>
      </c>
      <c r="H7438" s="1">
        <v>1800</v>
      </c>
      <c r="I7438" s="1">
        <v>80</v>
      </c>
      <c r="J7438" s="1">
        <v>67</v>
      </c>
      <c r="K7438" s="1" t="s">
        <v>25</v>
      </c>
      <c r="L7438" s="1" t="s">
        <v>78</v>
      </c>
      <c r="M7438" s="1">
        <v>2006</v>
      </c>
      <c r="N7438" s="1">
        <v>50.138978185809997</v>
      </c>
      <c r="O7438" s="1">
        <v>-107.504971784829</v>
      </c>
      <c r="Q7438" s="1" t="s">
        <v>8108</v>
      </c>
      <c r="R7438" s="1" t="s">
        <v>22</v>
      </c>
    </row>
    <row r="7439" spans="1:18" hidden="1" x14ac:dyDescent="0.3">
      <c r="A7439" s="1" t="s">
        <v>8085</v>
      </c>
      <c r="B7439" s="1" t="s">
        <v>8085</v>
      </c>
      <c r="C7439" s="1" t="s">
        <v>8106</v>
      </c>
      <c r="D7439" s="1">
        <v>149.4</v>
      </c>
      <c r="E7439" s="1" t="s">
        <v>8179</v>
      </c>
      <c r="F7439" s="1">
        <v>72</v>
      </c>
      <c r="G7439" s="1" t="str">
        <f t="shared" si="278"/>
        <v>72/83</v>
      </c>
      <c r="H7439" s="1">
        <v>1800</v>
      </c>
      <c r="I7439" s="1">
        <v>80</v>
      </c>
      <c r="J7439" s="1">
        <v>67</v>
      </c>
      <c r="K7439" s="1" t="s">
        <v>25</v>
      </c>
      <c r="L7439" s="1" t="s">
        <v>78</v>
      </c>
      <c r="M7439" s="1">
        <v>2006</v>
      </c>
      <c r="N7439" s="1">
        <v>50.128756387258903</v>
      </c>
      <c r="O7439" s="1">
        <v>-107.504982161838</v>
      </c>
      <c r="Q7439" s="1" t="s">
        <v>8108</v>
      </c>
      <c r="R7439" s="1" t="s">
        <v>22</v>
      </c>
    </row>
    <row r="7440" spans="1:18" hidden="1" x14ac:dyDescent="0.3">
      <c r="A7440" s="1" t="s">
        <v>8085</v>
      </c>
      <c r="B7440" s="1" t="s">
        <v>8085</v>
      </c>
      <c r="C7440" s="1" t="s">
        <v>8106</v>
      </c>
      <c r="D7440" s="1">
        <v>149.4</v>
      </c>
      <c r="E7440" s="1" t="s">
        <v>8180</v>
      </c>
      <c r="F7440" s="1">
        <v>73</v>
      </c>
      <c r="G7440" s="1" t="str">
        <f t="shared" si="278"/>
        <v>73/83</v>
      </c>
      <c r="H7440" s="1">
        <v>1800</v>
      </c>
      <c r="I7440" s="1">
        <v>80</v>
      </c>
      <c r="J7440" s="1">
        <v>67</v>
      </c>
      <c r="K7440" s="1" t="s">
        <v>25</v>
      </c>
      <c r="L7440" s="1" t="s">
        <v>78</v>
      </c>
      <c r="M7440" s="1">
        <v>2006</v>
      </c>
      <c r="N7440" s="1">
        <v>50.165568827155901</v>
      </c>
      <c r="O7440" s="1">
        <v>-107.515855179909</v>
      </c>
      <c r="Q7440" s="1" t="s">
        <v>8108</v>
      </c>
      <c r="R7440" s="1" t="s">
        <v>22</v>
      </c>
    </row>
    <row r="7441" spans="1:18" hidden="1" x14ac:dyDescent="0.3">
      <c r="A7441" s="1" t="s">
        <v>8085</v>
      </c>
      <c r="B7441" s="1" t="s">
        <v>8085</v>
      </c>
      <c r="C7441" s="1" t="s">
        <v>8106</v>
      </c>
      <c r="D7441" s="1">
        <v>149.4</v>
      </c>
      <c r="E7441" s="1" t="s">
        <v>8181</v>
      </c>
      <c r="F7441" s="1">
        <v>74</v>
      </c>
      <c r="G7441" s="1" t="str">
        <f t="shared" si="278"/>
        <v>74/83</v>
      </c>
      <c r="H7441" s="1">
        <v>1800</v>
      </c>
      <c r="I7441" s="1">
        <v>80</v>
      </c>
      <c r="J7441" s="1">
        <v>67</v>
      </c>
      <c r="K7441" s="1" t="s">
        <v>25</v>
      </c>
      <c r="L7441" s="1" t="s">
        <v>78</v>
      </c>
      <c r="M7441" s="1">
        <v>2006</v>
      </c>
      <c r="N7441" s="1">
        <v>50.160570297030702</v>
      </c>
      <c r="O7441" s="1">
        <v>-107.51585478796299</v>
      </c>
      <c r="Q7441" s="1" t="s">
        <v>8108</v>
      </c>
      <c r="R7441" s="1" t="s">
        <v>22</v>
      </c>
    </row>
    <row r="7442" spans="1:18" hidden="1" x14ac:dyDescent="0.3">
      <c r="A7442" s="1" t="s">
        <v>8085</v>
      </c>
      <c r="B7442" s="1" t="s">
        <v>8085</v>
      </c>
      <c r="C7442" s="1" t="s">
        <v>8106</v>
      </c>
      <c r="D7442" s="1">
        <v>149.4</v>
      </c>
      <c r="E7442" s="1" t="s">
        <v>8182</v>
      </c>
      <c r="F7442" s="1">
        <v>75</v>
      </c>
      <c r="G7442" s="1" t="str">
        <f t="shared" si="278"/>
        <v>75/83</v>
      </c>
      <c r="H7442" s="1">
        <v>1800</v>
      </c>
      <c r="I7442" s="1">
        <v>80</v>
      </c>
      <c r="J7442" s="1">
        <v>67</v>
      </c>
      <c r="K7442" s="1" t="s">
        <v>25</v>
      </c>
      <c r="L7442" s="1" t="s">
        <v>78</v>
      </c>
      <c r="M7442" s="1">
        <v>2006</v>
      </c>
      <c r="N7442" s="1">
        <v>50.155913794238899</v>
      </c>
      <c r="O7442" s="1">
        <v>-107.515874160355</v>
      </c>
      <c r="Q7442" s="1" t="s">
        <v>8108</v>
      </c>
      <c r="R7442" s="1" t="s">
        <v>22</v>
      </c>
    </row>
    <row r="7443" spans="1:18" hidden="1" x14ac:dyDescent="0.3">
      <c r="A7443" s="1" t="s">
        <v>8085</v>
      </c>
      <c r="B7443" s="1" t="s">
        <v>8085</v>
      </c>
      <c r="C7443" s="1" t="s">
        <v>8106</v>
      </c>
      <c r="D7443" s="1">
        <v>149.4</v>
      </c>
      <c r="E7443" s="1" t="s">
        <v>8183</v>
      </c>
      <c r="F7443" s="1">
        <v>76</v>
      </c>
      <c r="G7443" s="1" t="str">
        <f t="shared" si="278"/>
        <v>76/83</v>
      </c>
      <c r="H7443" s="1">
        <v>1800</v>
      </c>
      <c r="I7443" s="1">
        <v>80</v>
      </c>
      <c r="J7443" s="1">
        <v>67</v>
      </c>
      <c r="K7443" s="1" t="s">
        <v>25</v>
      </c>
      <c r="L7443" s="1" t="s">
        <v>78</v>
      </c>
      <c r="M7443" s="1">
        <v>2006</v>
      </c>
      <c r="N7443" s="1">
        <v>50.1508416940583</v>
      </c>
      <c r="O7443" s="1">
        <v>-107.51585553794899</v>
      </c>
      <c r="Q7443" s="1" t="s">
        <v>8108</v>
      </c>
      <c r="R7443" s="1" t="s">
        <v>22</v>
      </c>
    </row>
    <row r="7444" spans="1:18" hidden="1" x14ac:dyDescent="0.3">
      <c r="A7444" s="1" t="s">
        <v>8085</v>
      </c>
      <c r="B7444" s="1" t="s">
        <v>8085</v>
      </c>
      <c r="C7444" s="1" t="s">
        <v>8106</v>
      </c>
      <c r="D7444" s="1">
        <v>149.4</v>
      </c>
      <c r="E7444" s="1" t="s">
        <v>8184</v>
      </c>
      <c r="F7444" s="1">
        <v>77</v>
      </c>
      <c r="G7444" s="1" t="str">
        <f t="shared" si="278"/>
        <v>77/83</v>
      </c>
      <c r="H7444" s="1">
        <v>1800</v>
      </c>
      <c r="I7444" s="1">
        <v>80</v>
      </c>
      <c r="J7444" s="1">
        <v>67</v>
      </c>
      <c r="K7444" s="1" t="s">
        <v>25</v>
      </c>
      <c r="L7444" s="1" t="s">
        <v>78</v>
      </c>
      <c r="M7444" s="1">
        <v>2006</v>
      </c>
      <c r="N7444" s="1">
        <v>50.1461937286942</v>
      </c>
      <c r="O7444" s="1">
        <v>-107.516016151146</v>
      </c>
      <c r="Q7444" s="1" t="s">
        <v>8108</v>
      </c>
      <c r="R7444" s="1" t="s">
        <v>22</v>
      </c>
    </row>
    <row r="7445" spans="1:18" hidden="1" x14ac:dyDescent="0.3">
      <c r="A7445" s="1" t="s">
        <v>8085</v>
      </c>
      <c r="B7445" s="1" t="s">
        <v>8085</v>
      </c>
      <c r="C7445" s="1" t="s">
        <v>8106</v>
      </c>
      <c r="D7445" s="1">
        <v>149.4</v>
      </c>
      <c r="E7445" s="1" t="s">
        <v>8185</v>
      </c>
      <c r="F7445" s="1">
        <v>78</v>
      </c>
      <c r="G7445" s="1" t="str">
        <f t="shared" si="278"/>
        <v>78/83</v>
      </c>
      <c r="H7445" s="1">
        <v>1800</v>
      </c>
      <c r="I7445" s="1">
        <v>80</v>
      </c>
      <c r="J7445" s="1">
        <v>67</v>
      </c>
      <c r="K7445" s="1" t="s">
        <v>25</v>
      </c>
      <c r="L7445" s="1" t="s">
        <v>78</v>
      </c>
      <c r="M7445" s="1">
        <v>2006</v>
      </c>
      <c r="N7445" s="1">
        <v>50.163184825049697</v>
      </c>
      <c r="O7445" s="1">
        <v>-107.52596876194499</v>
      </c>
      <c r="Q7445" s="1" t="s">
        <v>8108</v>
      </c>
      <c r="R7445" s="1" t="s">
        <v>22</v>
      </c>
    </row>
    <row r="7446" spans="1:18" hidden="1" x14ac:dyDescent="0.3">
      <c r="A7446" s="1" t="s">
        <v>8085</v>
      </c>
      <c r="B7446" s="1" t="s">
        <v>8085</v>
      </c>
      <c r="C7446" s="1" t="s">
        <v>8106</v>
      </c>
      <c r="D7446" s="1">
        <v>149.4</v>
      </c>
      <c r="E7446" s="1" t="s">
        <v>8186</v>
      </c>
      <c r="F7446" s="1">
        <v>79</v>
      </c>
      <c r="G7446" s="1" t="str">
        <f t="shared" si="278"/>
        <v>79/83</v>
      </c>
      <c r="H7446" s="1">
        <v>1800</v>
      </c>
      <c r="I7446" s="1">
        <v>80</v>
      </c>
      <c r="J7446" s="1">
        <v>67</v>
      </c>
      <c r="K7446" s="1" t="s">
        <v>25</v>
      </c>
      <c r="L7446" s="1" t="s">
        <v>78</v>
      </c>
      <c r="M7446" s="1">
        <v>2006</v>
      </c>
      <c r="N7446" s="1">
        <v>50.158182920852703</v>
      </c>
      <c r="O7446" s="1">
        <v>-107.525914395673</v>
      </c>
      <c r="Q7446" s="1" t="s">
        <v>8108</v>
      </c>
      <c r="R7446" s="1" t="s">
        <v>22</v>
      </c>
    </row>
    <row r="7447" spans="1:18" hidden="1" x14ac:dyDescent="0.3">
      <c r="A7447" s="1" t="s">
        <v>8085</v>
      </c>
      <c r="B7447" s="1" t="s">
        <v>8085</v>
      </c>
      <c r="C7447" s="1" t="s">
        <v>8106</v>
      </c>
      <c r="D7447" s="1">
        <v>149.4</v>
      </c>
      <c r="E7447" s="1" t="s">
        <v>8187</v>
      </c>
      <c r="F7447" s="1">
        <v>80</v>
      </c>
      <c r="G7447" s="1" t="str">
        <f t="shared" si="278"/>
        <v>80/83</v>
      </c>
      <c r="H7447" s="1">
        <v>1800</v>
      </c>
      <c r="I7447" s="1">
        <v>80</v>
      </c>
      <c r="J7447" s="1">
        <v>67</v>
      </c>
      <c r="K7447" s="1" t="s">
        <v>25</v>
      </c>
      <c r="L7447" s="1" t="s">
        <v>78</v>
      </c>
      <c r="M7447" s="1">
        <v>2006</v>
      </c>
      <c r="N7447" s="1">
        <v>50.1535913814201</v>
      </c>
      <c r="O7447" s="1">
        <v>-107.525883417776</v>
      </c>
      <c r="Q7447" s="1" t="s">
        <v>8108</v>
      </c>
      <c r="R7447" s="1" t="s">
        <v>22</v>
      </c>
    </row>
    <row r="7448" spans="1:18" hidden="1" x14ac:dyDescent="0.3">
      <c r="A7448" s="1" t="s">
        <v>8085</v>
      </c>
      <c r="B7448" s="1" t="s">
        <v>8085</v>
      </c>
      <c r="C7448" s="1" t="s">
        <v>8106</v>
      </c>
      <c r="D7448" s="1">
        <v>149.4</v>
      </c>
      <c r="E7448" s="1" t="s">
        <v>8188</v>
      </c>
      <c r="F7448" s="1">
        <v>81</v>
      </c>
      <c r="G7448" s="1" t="str">
        <f t="shared" si="278"/>
        <v>81/83</v>
      </c>
      <c r="H7448" s="1">
        <v>1800</v>
      </c>
      <c r="I7448" s="1">
        <v>80</v>
      </c>
      <c r="J7448" s="1">
        <v>67</v>
      </c>
      <c r="K7448" s="1" t="s">
        <v>25</v>
      </c>
      <c r="L7448" s="1" t="s">
        <v>78</v>
      </c>
      <c r="M7448" s="1">
        <v>2006</v>
      </c>
      <c r="N7448" s="1">
        <v>50.161426972496102</v>
      </c>
      <c r="O7448" s="1">
        <v>-107.42076661204599</v>
      </c>
      <c r="Q7448" s="1" t="s">
        <v>8108</v>
      </c>
      <c r="R7448" s="1" t="s">
        <v>22</v>
      </c>
    </row>
    <row r="7449" spans="1:18" hidden="1" x14ac:dyDescent="0.3">
      <c r="A7449" s="1" t="s">
        <v>8085</v>
      </c>
      <c r="B7449" s="1" t="s">
        <v>8085</v>
      </c>
      <c r="C7449" s="1" t="s">
        <v>8106</v>
      </c>
      <c r="D7449" s="1">
        <v>149.4</v>
      </c>
      <c r="E7449" s="1" t="s">
        <v>8189</v>
      </c>
      <c r="F7449" s="1">
        <v>82</v>
      </c>
      <c r="G7449" s="1" t="str">
        <f t="shared" si="278"/>
        <v>82/83</v>
      </c>
      <c r="H7449" s="1">
        <v>1800</v>
      </c>
      <c r="I7449" s="1">
        <v>80</v>
      </c>
      <c r="J7449" s="1">
        <v>67</v>
      </c>
      <c r="K7449" s="1" t="s">
        <v>25</v>
      </c>
      <c r="L7449" s="1" t="s">
        <v>78</v>
      </c>
      <c r="M7449" s="1">
        <v>2006</v>
      </c>
      <c r="N7449" s="1">
        <v>50.158121062551302</v>
      </c>
      <c r="O7449" s="1">
        <v>-107.419177889933</v>
      </c>
      <c r="Q7449" s="1" t="s">
        <v>8108</v>
      </c>
      <c r="R7449" s="1" t="s">
        <v>22</v>
      </c>
    </row>
    <row r="7450" spans="1:18" hidden="1" x14ac:dyDescent="0.3">
      <c r="A7450" s="1" t="s">
        <v>8085</v>
      </c>
      <c r="B7450" s="1" t="s">
        <v>8085</v>
      </c>
      <c r="C7450" s="1" t="s">
        <v>8106</v>
      </c>
      <c r="D7450" s="1">
        <v>149.4</v>
      </c>
      <c r="E7450" s="1" t="s">
        <v>8190</v>
      </c>
      <c r="F7450" s="1">
        <v>83</v>
      </c>
      <c r="G7450" s="1" t="str">
        <f t="shared" si="278"/>
        <v>83/83</v>
      </c>
      <c r="H7450" s="1">
        <v>1800</v>
      </c>
      <c r="I7450" s="1">
        <v>80</v>
      </c>
      <c r="J7450" s="1">
        <v>67</v>
      </c>
      <c r="K7450" s="1" t="s">
        <v>25</v>
      </c>
      <c r="L7450" s="1" t="s">
        <v>78</v>
      </c>
      <c r="M7450" s="1">
        <v>2006</v>
      </c>
      <c r="N7450" s="1">
        <v>50.168093264946201</v>
      </c>
      <c r="O7450" s="1">
        <v>-107.525910289705</v>
      </c>
      <c r="Q7450" s="1" t="s">
        <v>8108</v>
      </c>
      <c r="R7450" s="1" t="s">
        <v>22</v>
      </c>
    </row>
    <row r="7451" spans="1:18" hidden="1" x14ac:dyDescent="0.3">
      <c r="A7451" s="1" t="s">
        <v>8085</v>
      </c>
      <c r="B7451" s="1" t="s">
        <v>8085</v>
      </c>
      <c r="C7451" s="1" t="s">
        <v>8209</v>
      </c>
      <c r="D7451" s="1">
        <v>0.8</v>
      </c>
      <c r="E7451" s="1" t="s">
        <v>8210</v>
      </c>
      <c r="F7451" s="1">
        <v>1</v>
      </c>
      <c r="G7451" s="1" t="str">
        <f>F7451&amp;"/"&amp;1</f>
        <v>1/1</v>
      </c>
      <c r="H7451" s="1">
        <v>800</v>
      </c>
      <c r="I7451" s="1">
        <v>52.9</v>
      </c>
      <c r="J7451" s="1">
        <v>73</v>
      </c>
      <c r="K7451" s="1" t="s">
        <v>56</v>
      </c>
      <c r="L7451" s="1" t="s">
        <v>2587</v>
      </c>
      <c r="M7451" s="1">
        <v>2013</v>
      </c>
      <c r="N7451" s="1">
        <v>50.416975000000001</v>
      </c>
      <c r="O7451" s="1">
        <v>-104.464195</v>
      </c>
      <c r="P7451" s="1" t="s">
        <v>8381</v>
      </c>
      <c r="Q7451" s="1" t="s">
        <v>8382</v>
      </c>
      <c r="R7451" s="1" t="s">
        <v>22</v>
      </c>
    </row>
    <row r="7452" spans="1:18" hidden="1" x14ac:dyDescent="0.3">
      <c r="A7452" s="1" t="s">
        <v>8085</v>
      </c>
      <c r="B7452" s="1" t="s">
        <v>8085</v>
      </c>
      <c r="C7452" s="1" t="s">
        <v>8333</v>
      </c>
      <c r="D7452" s="1">
        <v>10.56</v>
      </c>
      <c r="E7452" s="1" t="s">
        <v>1660</v>
      </c>
      <c r="F7452" s="1">
        <v>1</v>
      </c>
      <c r="G7452" s="1" t="str">
        <f t="shared" ref="G7452:G7467" si="279">F7452&amp;"/"&amp;16</f>
        <v>1/16</v>
      </c>
      <c r="H7452" s="1">
        <v>660</v>
      </c>
      <c r="I7452" s="1">
        <v>47</v>
      </c>
      <c r="J7452" s="1">
        <v>50</v>
      </c>
      <c r="K7452" s="1" t="s">
        <v>25</v>
      </c>
      <c r="L7452" s="1" t="s">
        <v>34</v>
      </c>
      <c r="M7452" s="1" t="s">
        <v>8334</v>
      </c>
      <c r="N7452" s="1">
        <v>49.979341700649996</v>
      </c>
      <c r="O7452" s="1">
        <v>-108.608914725445</v>
      </c>
      <c r="Q7452" s="1" t="s">
        <v>8335</v>
      </c>
      <c r="R7452" s="1" t="s">
        <v>22</v>
      </c>
    </row>
    <row r="7453" spans="1:18" hidden="1" x14ac:dyDescent="0.3">
      <c r="A7453" s="1" t="s">
        <v>8085</v>
      </c>
      <c r="B7453" s="1" t="s">
        <v>8085</v>
      </c>
      <c r="C7453" s="1" t="s">
        <v>8333</v>
      </c>
      <c r="D7453" s="1">
        <v>10.56</v>
      </c>
      <c r="E7453" s="1" t="s">
        <v>1662</v>
      </c>
      <c r="F7453" s="1">
        <v>2</v>
      </c>
      <c r="G7453" s="1" t="str">
        <f t="shared" si="279"/>
        <v>2/16</v>
      </c>
      <c r="H7453" s="1">
        <v>660</v>
      </c>
      <c r="I7453" s="1">
        <v>47</v>
      </c>
      <c r="J7453" s="1">
        <v>50</v>
      </c>
      <c r="K7453" s="1" t="s">
        <v>25</v>
      </c>
      <c r="L7453" s="1" t="s">
        <v>34</v>
      </c>
      <c r="M7453" s="1" t="s">
        <v>8334</v>
      </c>
      <c r="N7453" s="1">
        <v>49.9781408391055</v>
      </c>
      <c r="O7453" s="1">
        <v>-108.60621223310901</v>
      </c>
      <c r="Q7453" s="1" t="s">
        <v>8335</v>
      </c>
      <c r="R7453" s="1" t="s">
        <v>22</v>
      </c>
    </row>
    <row r="7454" spans="1:18" hidden="1" x14ac:dyDescent="0.3">
      <c r="A7454" s="1" t="s">
        <v>8085</v>
      </c>
      <c r="B7454" s="1" t="s">
        <v>8085</v>
      </c>
      <c r="C7454" s="1" t="s">
        <v>8333</v>
      </c>
      <c r="D7454" s="1">
        <v>10.56</v>
      </c>
      <c r="E7454" s="1" t="s">
        <v>1663</v>
      </c>
      <c r="F7454" s="1">
        <v>3</v>
      </c>
      <c r="G7454" s="1" t="str">
        <f t="shared" si="279"/>
        <v>3/16</v>
      </c>
      <c r="H7454" s="1">
        <v>660</v>
      </c>
      <c r="I7454" s="1">
        <v>47</v>
      </c>
      <c r="J7454" s="1">
        <v>50</v>
      </c>
      <c r="K7454" s="1" t="s">
        <v>25</v>
      </c>
      <c r="L7454" s="1" t="s">
        <v>34</v>
      </c>
      <c r="M7454" s="1" t="s">
        <v>8334</v>
      </c>
      <c r="N7454" s="1">
        <v>49.977083052248098</v>
      </c>
      <c r="O7454" s="1">
        <v>-108.603243066064</v>
      </c>
      <c r="Q7454" s="1" t="s">
        <v>8335</v>
      </c>
      <c r="R7454" s="1" t="s">
        <v>22</v>
      </c>
    </row>
    <row r="7455" spans="1:18" hidden="1" x14ac:dyDescent="0.3">
      <c r="A7455" s="1" t="s">
        <v>8085</v>
      </c>
      <c r="B7455" s="1" t="s">
        <v>8085</v>
      </c>
      <c r="C7455" s="1" t="s">
        <v>8333</v>
      </c>
      <c r="D7455" s="1">
        <v>10.56</v>
      </c>
      <c r="E7455" s="1" t="s">
        <v>1664</v>
      </c>
      <c r="F7455" s="1">
        <v>4</v>
      </c>
      <c r="G7455" s="1" t="str">
        <f t="shared" si="279"/>
        <v>4/16</v>
      </c>
      <c r="H7455" s="1">
        <v>660</v>
      </c>
      <c r="I7455" s="1">
        <v>47</v>
      </c>
      <c r="J7455" s="1">
        <v>50</v>
      </c>
      <c r="K7455" s="1" t="s">
        <v>25</v>
      </c>
      <c r="L7455" s="1" t="s">
        <v>34</v>
      </c>
      <c r="M7455" s="1" t="s">
        <v>8334</v>
      </c>
      <c r="N7455" s="1">
        <v>49.9761045640685</v>
      </c>
      <c r="O7455" s="1">
        <v>-108.600101116787</v>
      </c>
      <c r="Q7455" s="1" t="s">
        <v>8335</v>
      </c>
      <c r="R7455" s="1" t="s">
        <v>22</v>
      </c>
    </row>
    <row r="7456" spans="1:18" hidden="1" x14ac:dyDescent="0.3">
      <c r="A7456" s="1" t="s">
        <v>8085</v>
      </c>
      <c r="B7456" s="1" t="s">
        <v>8085</v>
      </c>
      <c r="C7456" s="1" t="s">
        <v>8333</v>
      </c>
      <c r="D7456" s="1">
        <v>10.56</v>
      </c>
      <c r="E7456" s="1" t="s">
        <v>1665</v>
      </c>
      <c r="F7456" s="1">
        <v>5</v>
      </c>
      <c r="G7456" s="1" t="str">
        <f t="shared" si="279"/>
        <v>5/16</v>
      </c>
      <c r="H7456" s="1">
        <v>660</v>
      </c>
      <c r="I7456" s="1">
        <v>47</v>
      </c>
      <c r="J7456" s="1">
        <v>50</v>
      </c>
      <c r="K7456" s="1" t="s">
        <v>25</v>
      </c>
      <c r="L7456" s="1" t="s">
        <v>34</v>
      </c>
      <c r="M7456" s="1" t="s">
        <v>8334</v>
      </c>
      <c r="N7456" s="1">
        <v>49.973476400555697</v>
      </c>
      <c r="O7456" s="1">
        <v>-108.596929879944</v>
      </c>
      <c r="Q7456" s="1" t="s">
        <v>8335</v>
      </c>
      <c r="R7456" s="1" t="s">
        <v>22</v>
      </c>
    </row>
    <row r="7457" spans="1:18" hidden="1" x14ac:dyDescent="0.3">
      <c r="A7457" s="1" t="s">
        <v>8085</v>
      </c>
      <c r="B7457" s="1" t="s">
        <v>8085</v>
      </c>
      <c r="C7457" s="1" t="s">
        <v>8333</v>
      </c>
      <c r="D7457" s="1">
        <v>10.56</v>
      </c>
      <c r="E7457" s="1" t="s">
        <v>1666</v>
      </c>
      <c r="F7457" s="1">
        <v>6</v>
      </c>
      <c r="G7457" s="1" t="str">
        <f t="shared" si="279"/>
        <v>6/16</v>
      </c>
      <c r="H7457" s="1">
        <v>660</v>
      </c>
      <c r="I7457" s="1">
        <v>47</v>
      </c>
      <c r="J7457" s="1">
        <v>50</v>
      </c>
      <c r="K7457" s="1" t="s">
        <v>25</v>
      </c>
      <c r="L7457" s="1" t="s">
        <v>34</v>
      </c>
      <c r="M7457" s="1" t="s">
        <v>8334</v>
      </c>
      <c r="N7457" s="1">
        <v>49.971955909346498</v>
      </c>
      <c r="O7457" s="1">
        <v>-108.595061381937</v>
      </c>
      <c r="Q7457" s="1" t="s">
        <v>8335</v>
      </c>
      <c r="R7457" s="1" t="s">
        <v>22</v>
      </c>
    </row>
    <row r="7458" spans="1:18" hidden="1" x14ac:dyDescent="0.3">
      <c r="A7458" s="1" t="s">
        <v>8085</v>
      </c>
      <c r="B7458" s="1" t="s">
        <v>8085</v>
      </c>
      <c r="C7458" s="1" t="s">
        <v>8333</v>
      </c>
      <c r="D7458" s="1">
        <v>10.56</v>
      </c>
      <c r="E7458" s="1" t="s">
        <v>1667</v>
      </c>
      <c r="F7458" s="1">
        <v>7</v>
      </c>
      <c r="G7458" s="1" t="str">
        <f t="shared" si="279"/>
        <v>7/16</v>
      </c>
      <c r="H7458" s="1">
        <v>660</v>
      </c>
      <c r="I7458" s="1">
        <v>47</v>
      </c>
      <c r="J7458" s="1">
        <v>50</v>
      </c>
      <c r="K7458" s="1" t="s">
        <v>25</v>
      </c>
      <c r="L7458" s="1" t="s">
        <v>34</v>
      </c>
      <c r="M7458" s="1" t="s">
        <v>8334</v>
      </c>
      <c r="N7458" s="1">
        <v>49.970419466833398</v>
      </c>
      <c r="O7458" s="1">
        <v>-108.593268618507</v>
      </c>
      <c r="Q7458" s="1" t="s">
        <v>8335</v>
      </c>
      <c r="R7458" s="1" t="s">
        <v>22</v>
      </c>
    </row>
    <row r="7459" spans="1:18" hidden="1" x14ac:dyDescent="0.3">
      <c r="A7459" s="1" t="s">
        <v>8085</v>
      </c>
      <c r="B7459" s="1" t="s">
        <v>8085</v>
      </c>
      <c r="C7459" s="1" t="s">
        <v>8333</v>
      </c>
      <c r="D7459" s="1">
        <v>10.56</v>
      </c>
      <c r="E7459" s="1" t="s">
        <v>1668</v>
      </c>
      <c r="F7459" s="1">
        <v>8</v>
      </c>
      <c r="G7459" s="1" t="str">
        <f t="shared" si="279"/>
        <v>8/16</v>
      </c>
      <c r="H7459" s="1">
        <v>660</v>
      </c>
      <c r="I7459" s="1">
        <v>47</v>
      </c>
      <c r="J7459" s="1">
        <v>50</v>
      </c>
      <c r="K7459" s="1" t="s">
        <v>25</v>
      </c>
      <c r="L7459" s="1" t="s">
        <v>34</v>
      </c>
      <c r="M7459" s="1" t="s">
        <v>8334</v>
      </c>
      <c r="N7459" s="1">
        <v>49.974134100033297</v>
      </c>
      <c r="O7459" s="1">
        <v>-108.629795138864</v>
      </c>
      <c r="Q7459" s="1" t="s">
        <v>8335</v>
      </c>
      <c r="R7459" s="1" t="s">
        <v>22</v>
      </c>
    </row>
    <row r="7460" spans="1:18" hidden="1" x14ac:dyDescent="0.3">
      <c r="A7460" s="1" t="s">
        <v>8085</v>
      </c>
      <c r="B7460" s="1" t="s">
        <v>8085</v>
      </c>
      <c r="C7460" s="1" t="s">
        <v>8333</v>
      </c>
      <c r="D7460" s="1">
        <v>10.56</v>
      </c>
      <c r="E7460" s="1" t="s">
        <v>1669</v>
      </c>
      <c r="F7460" s="1">
        <v>9</v>
      </c>
      <c r="G7460" s="1" t="str">
        <f t="shared" si="279"/>
        <v>9/16</v>
      </c>
      <c r="H7460" s="1">
        <v>660</v>
      </c>
      <c r="I7460" s="1">
        <v>47</v>
      </c>
      <c r="J7460" s="1">
        <v>50</v>
      </c>
      <c r="K7460" s="1" t="s">
        <v>25</v>
      </c>
      <c r="L7460" s="1" t="s">
        <v>34</v>
      </c>
      <c r="M7460" s="1" t="s">
        <v>8334</v>
      </c>
      <c r="N7460" s="1">
        <v>49.9720985684637</v>
      </c>
      <c r="O7460" s="1">
        <v>-108.628681354631</v>
      </c>
      <c r="Q7460" s="1" t="s">
        <v>8335</v>
      </c>
      <c r="R7460" s="1" t="s">
        <v>22</v>
      </c>
    </row>
    <row r="7461" spans="1:18" hidden="1" x14ac:dyDescent="0.3">
      <c r="A7461" s="1" t="s">
        <v>8085</v>
      </c>
      <c r="B7461" s="1" t="s">
        <v>8085</v>
      </c>
      <c r="C7461" s="1" t="s">
        <v>8333</v>
      </c>
      <c r="D7461" s="1">
        <v>10.56</v>
      </c>
      <c r="E7461" s="1" t="s">
        <v>1670</v>
      </c>
      <c r="F7461" s="1">
        <v>10</v>
      </c>
      <c r="G7461" s="1" t="str">
        <f t="shared" si="279"/>
        <v>10/16</v>
      </c>
      <c r="H7461" s="1">
        <v>660</v>
      </c>
      <c r="I7461" s="1">
        <v>47</v>
      </c>
      <c r="J7461" s="1">
        <v>50</v>
      </c>
      <c r="K7461" s="1" t="s">
        <v>25</v>
      </c>
      <c r="L7461" s="1" t="s">
        <v>34</v>
      </c>
      <c r="M7461" s="1" t="s">
        <v>8334</v>
      </c>
      <c r="N7461" s="1">
        <v>49.970369373310803</v>
      </c>
      <c r="O7461" s="1">
        <v>-108.64328349312601</v>
      </c>
      <c r="Q7461" s="1" t="s">
        <v>8335</v>
      </c>
      <c r="R7461" s="1" t="s">
        <v>22</v>
      </c>
    </row>
    <row r="7462" spans="1:18" hidden="1" x14ac:dyDescent="0.3">
      <c r="A7462" s="1" t="s">
        <v>8085</v>
      </c>
      <c r="B7462" s="1" t="s">
        <v>8085</v>
      </c>
      <c r="C7462" s="1" t="s">
        <v>8333</v>
      </c>
      <c r="D7462" s="1">
        <v>10.56</v>
      </c>
      <c r="E7462" s="1" t="s">
        <v>1671</v>
      </c>
      <c r="F7462" s="1">
        <v>11</v>
      </c>
      <c r="G7462" s="1" t="str">
        <f t="shared" si="279"/>
        <v>11/16</v>
      </c>
      <c r="H7462" s="1">
        <v>660</v>
      </c>
      <c r="I7462" s="1">
        <v>47</v>
      </c>
      <c r="J7462" s="1">
        <v>50</v>
      </c>
      <c r="K7462" s="1" t="s">
        <v>25</v>
      </c>
      <c r="L7462" s="1" t="s">
        <v>34</v>
      </c>
      <c r="M7462" s="1" t="s">
        <v>8334</v>
      </c>
      <c r="N7462" s="1">
        <v>49.968267077114497</v>
      </c>
      <c r="O7462" s="1">
        <v>-108.641968458257</v>
      </c>
      <c r="Q7462" s="1" t="s">
        <v>8335</v>
      </c>
      <c r="R7462" s="1" t="s">
        <v>22</v>
      </c>
    </row>
    <row r="7463" spans="1:18" hidden="1" x14ac:dyDescent="0.3">
      <c r="A7463" s="1" t="s">
        <v>8085</v>
      </c>
      <c r="B7463" s="1" t="s">
        <v>8085</v>
      </c>
      <c r="C7463" s="1" t="s">
        <v>8333</v>
      </c>
      <c r="D7463" s="1">
        <v>10.56</v>
      </c>
      <c r="E7463" s="1" t="s">
        <v>1672</v>
      </c>
      <c r="F7463" s="1">
        <v>12</v>
      </c>
      <c r="G7463" s="1" t="str">
        <f t="shared" si="279"/>
        <v>12/16</v>
      </c>
      <c r="H7463" s="1">
        <v>660</v>
      </c>
      <c r="I7463" s="1">
        <v>47</v>
      </c>
      <c r="J7463" s="1">
        <v>50</v>
      </c>
      <c r="K7463" s="1" t="s">
        <v>25</v>
      </c>
      <c r="L7463" s="1" t="s">
        <v>34</v>
      </c>
      <c r="M7463" s="1" t="s">
        <v>8334</v>
      </c>
      <c r="N7463" s="1">
        <v>49.966178890609697</v>
      </c>
      <c r="O7463" s="1">
        <v>-108.640715033351</v>
      </c>
      <c r="Q7463" s="1" t="s">
        <v>8335</v>
      </c>
      <c r="R7463" s="1" t="s">
        <v>22</v>
      </c>
    </row>
    <row r="7464" spans="1:18" hidden="1" x14ac:dyDescent="0.3">
      <c r="A7464" s="1" t="s">
        <v>8085</v>
      </c>
      <c r="B7464" s="1" t="s">
        <v>8085</v>
      </c>
      <c r="C7464" s="1" t="s">
        <v>8333</v>
      </c>
      <c r="D7464" s="1">
        <v>10.56</v>
      </c>
      <c r="E7464" s="1" t="s">
        <v>1673</v>
      </c>
      <c r="F7464" s="1">
        <v>13</v>
      </c>
      <c r="G7464" s="1" t="str">
        <f t="shared" si="279"/>
        <v>13/16</v>
      </c>
      <c r="H7464" s="1">
        <v>660</v>
      </c>
      <c r="I7464" s="1">
        <v>47</v>
      </c>
      <c r="J7464" s="1">
        <v>50</v>
      </c>
      <c r="K7464" s="1" t="s">
        <v>25</v>
      </c>
      <c r="L7464" s="1" t="s">
        <v>34</v>
      </c>
      <c r="M7464" s="1" t="s">
        <v>8334</v>
      </c>
      <c r="N7464" s="1">
        <v>50.021792028012499</v>
      </c>
      <c r="O7464" s="1">
        <v>-108.53545891544201</v>
      </c>
      <c r="Q7464" s="1" t="s">
        <v>8335</v>
      </c>
      <c r="R7464" s="1" t="s">
        <v>22</v>
      </c>
    </row>
    <row r="7465" spans="1:18" hidden="1" x14ac:dyDescent="0.3">
      <c r="A7465" s="1" t="s">
        <v>8085</v>
      </c>
      <c r="B7465" s="1" t="s">
        <v>8085</v>
      </c>
      <c r="C7465" s="1" t="s">
        <v>8333</v>
      </c>
      <c r="D7465" s="1">
        <v>10.56</v>
      </c>
      <c r="E7465" s="1" t="s">
        <v>1674</v>
      </c>
      <c r="F7465" s="1">
        <v>14</v>
      </c>
      <c r="G7465" s="1" t="str">
        <f t="shared" si="279"/>
        <v>14/16</v>
      </c>
      <c r="H7465" s="1">
        <v>660</v>
      </c>
      <c r="I7465" s="1">
        <v>47</v>
      </c>
      <c r="J7465" s="1">
        <v>50</v>
      </c>
      <c r="K7465" s="1" t="s">
        <v>25</v>
      </c>
      <c r="L7465" s="1" t="s">
        <v>34</v>
      </c>
      <c r="M7465" s="1" t="s">
        <v>8334</v>
      </c>
      <c r="N7465" s="1">
        <v>50.0192480195903</v>
      </c>
      <c r="O7465" s="1">
        <v>-108.533930057093</v>
      </c>
      <c r="Q7465" s="1" t="s">
        <v>8335</v>
      </c>
      <c r="R7465" s="1" t="s">
        <v>22</v>
      </c>
    </row>
    <row r="7466" spans="1:18" hidden="1" x14ac:dyDescent="0.3">
      <c r="A7466" s="1" t="s">
        <v>8085</v>
      </c>
      <c r="B7466" s="1" t="s">
        <v>8085</v>
      </c>
      <c r="C7466" s="1" t="s">
        <v>8333</v>
      </c>
      <c r="D7466" s="1">
        <v>10.56</v>
      </c>
      <c r="E7466" s="1" t="s">
        <v>1675</v>
      </c>
      <c r="F7466" s="1">
        <v>15</v>
      </c>
      <c r="G7466" s="1" t="str">
        <f t="shared" si="279"/>
        <v>15/16</v>
      </c>
      <c r="H7466" s="1">
        <v>660</v>
      </c>
      <c r="I7466" s="1">
        <v>47</v>
      </c>
      <c r="J7466" s="1">
        <v>50</v>
      </c>
      <c r="K7466" s="1" t="s">
        <v>25</v>
      </c>
      <c r="L7466" s="1" t="s">
        <v>34</v>
      </c>
      <c r="M7466" s="1" t="s">
        <v>8334</v>
      </c>
      <c r="N7466" s="1">
        <v>50.015566461348698</v>
      </c>
      <c r="O7466" s="1">
        <v>-108.532063479328</v>
      </c>
      <c r="Q7466" s="1" t="s">
        <v>8335</v>
      </c>
      <c r="R7466" s="1" t="s">
        <v>22</v>
      </c>
    </row>
    <row r="7467" spans="1:18" hidden="1" x14ac:dyDescent="0.3">
      <c r="A7467" s="1" t="s">
        <v>8085</v>
      </c>
      <c r="B7467" s="1" t="s">
        <v>8085</v>
      </c>
      <c r="C7467" s="1" t="s">
        <v>8333</v>
      </c>
      <c r="D7467" s="1">
        <v>10.56</v>
      </c>
      <c r="E7467" s="1" t="s">
        <v>1676</v>
      </c>
      <c r="F7467" s="1">
        <v>16</v>
      </c>
      <c r="G7467" s="1" t="str">
        <f t="shared" si="279"/>
        <v>16/16</v>
      </c>
      <c r="H7467" s="1">
        <v>660</v>
      </c>
      <c r="I7467" s="1">
        <v>47</v>
      </c>
      <c r="J7467" s="1">
        <v>50</v>
      </c>
      <c r="K7467" s="1" t="s">
        <v>25</v>
      </c>
      <c r="L7467" s="1" t="s">
        <v>34</v>
      </c>
      <c r="M7467" s="1" t="s">
        <v>8334</v>
      </c>
      <c r="N7467" s="1">
        <v>50.010855216638703</v>
      </c>
      <c r="O7467" s="1">
        <v>-108.538379700284</v>
      </c>
      <c r="Q7467" s="1" t="s">
        <v>8335</v>
      </c>
      <c r="R7467" s="1" t="s">
        <v>22</v>
      </c>
    </row>
    <row r="7468" spans="1:18" hidden="1" x14ac:dyDescent="0.3">
      <c r="A7468" s="1" t="s">
        <v>8085</v>
      </c>
      <c r="B7468" s="1" t="s">
        <v>8085</v>
      </c>
      <c r="C7468" s="1" t="s">
        <v>8278</v>
      </c>
      <c r="D7468" s="1">
        <v>200</v>
      </c>
      <c r="E7468" s="1" t="s">
        <v>8279</v>
      </c>
      <c r="F7468" s="1">
        <v>1</v>
      </c>
      <c r="G7468" s="1" t="str">
        <f t="shared" ref="G7468:G7499" si="280">F7468&amp;"/"&amp;50</f>
        <v>1/50</v>
      </c>
      <c r="H7468" s="1">
        <v>4000</v>
      </c>
      <c r="I7468" s="1">
        <v>136</v>
      </c>
      <c r="J7468" s="1">
        <v>110</v>
      </c>
      <c r="K7468" s="1" t="s">
        <v>8280</v>
      </c>
      <c r="L7468" s="1" t="s">
        <v>8281</v>
      </c>
      <c r="M7468" s="1">
        <v>2022</v>
      </c>
      <c r="N7468" s="1">
        <v>49.585816999999999</v>
      </c>
      <c r="O7468" s="1">
        <v>-105.9751136</v>
      </c>
      <c r="P7468" s="1" t="s">
        <v>2024</v>
      </c>
      <c r="Q7468" s="1" t="s">
        <v>8282</v>
      </c>
      <c r="R7468" s="1" t="s">
        <v>22</v>
      </c>
    </row>
    <row r="7469" spans="1:18" hidden="1" x14ac:dyDescent="0.3">
      <c r="A7469" s="1" t="s">
        <v>8085</v>
      </c>
      <c r="B7469" s="1" t="s">
        <v>8085</v>
      </c>
      <c r="C7469" s="1" t="s">
        <v>8278</v>
      </c>
      <c r="D7469" s="1">
        <v>200</v>
      </c>
      <c r="E7469" s="1" t="s">
        <v>8283</v>
      </c>
      <c r="F7469" s="1">
        <v>2</v>
      </c>
      <c r="G7469" s="1" t="str">
        <f t="shared" si="280"/>
        <v>2/50</v>
      </c>
      <c r="H7469" s="1">
        <v>4000</v>
      </c>
      <c r="I7469" s="1">
        <v>155</v>
      </c>
      <c r="J7469" s="1">
        <v>110</v>
      </c>
      <c r="K7469" s="1" t="s">
        <v>8280</v>
      </c>
      <c r="L7469" s="1" t="s">
        <v>8284</v>
      </c>
      <c r="M7469" s="1">
        <v>2022</v>
      </c>
      <c r="N7469" s="1">
        <v>49.564869399999999</v>
      </c>
      <c r="O7469" s="1">
        <v>-105.9754731</v>
      </c>
      <c r="P7469" s="1" t="s">
        <v>2024</v>
      </c>
      <c r="Q7469" s="1" t="s">
        <v>8282</v>
      </c>
      <c r="R7469" s="1" t="s">
        <v>22</v>
      </c>
    </row>
    <row r="7470" spans="1:18" hidden="1" x14ac:dyDescent="0.3">
      <c r="A7470" s="1" t="s">
        <v>8085</v>
      </c>
      <c r="B7470" s="1" t="s">
        <v>8085</v>
      </c>
      <c r="C7470" s="1" t="s">
        <v>8278</v>
      </c>
      <c r="D7470" s="1">
        <v>200</v>
      </c>
      <c r="E7470" s="1" t="s">
        <v>8285</v>
      </c>
      <c r="F7470" s="1">
        <v>3</v>
      </c>
      <c r="G7470" s="1" t="str">
        <f t="shared" si="280"/>
        <v>3/50</v>
      </c>
      <c r="H7470" s="1">
        <v>4000</v>
      </c>
      <c r="I7470" s="1">
        <v>155</v>
      </c>
      <c r="J7470" s="1">
        <v>110</v>
      </c>
      <c r="K7470" s="1" t="s">
        <v>8280</v>
      </c>
      <c r="L7470" s="1" t="s">
        <v>8284</v>
      </c>
      <c r="M7470" s="1">
        <v>2022</v>
      </c>
      <c r="N7470" s="1">
        <v>49.5590969</v>
      </c>
      <c r="O7470" s="1">
        <v>-105.9771564</v>
      </c>
      <c r="P7470" s="1" t="s">
        <v>2024</v>
      </c>
      <c r="Q7470" s="1" t="s">
        <v>8282</v>
      </c>
      <c r="R7470" s="1" t="s">
        <v>22</v>
      </c>
    </row>
    <row r="7471" spans="1:18" hidden="1" x14ac:dyDescent="0.3">
      <c r="A7471" s="1" t="s">
        <v>8085</v>
      </c>
      <c r="B7471" s="1" t="s">
        <v>8085</v>
      </c>
      <c r="C7471" s="1" t="s">
        <v>8278</v>
      </c>
      <c r="D7471" s="1">
        <v>200</v>
      </c>
      <c r="E7471" s="1" t="s">
        <v>8286</v>
      </c>
      <c r="F7471" s="1">
        <v>4</v>
      </c>
      <c r="G7471" s="1" t="str">
        <f t="shared" si="280"/>
        <v>4/50</v>
      </c>
      <c r="H7471" s="1">
        <v>4000</v>
      </c>
      <c r="I7471" s="1">
        <v>155</v>
      </c>
      <c r="J7471" s="1">
        <v>110</v>
      </c>
      <c r="K7471" s="1" t="s">
        <v>8280</v>
      </c>
      <c r="L7471" s="1" t="s">
        <v>8284</v>
      </c>
      <c r="M7471" s="1">
        <v>2022</v>
      </c>
      <c r="N7471" s="1">
        <v>49.554039400000001</v>
      </c>
      <c r="O7471" s="1">
        <v>-105.9878873</v>
      </c>
      <c r="P7471" s="1" t="s">
        <v>2024</v>
      </c>
      <c r="Q7471" s="1" t="s">
        <v>8282</v>
      </c>
      <c r="R7471" s="1" t="s">
        <v>22</v>
      </c>
    </row>
    <row r="7472" spans="1:18" hidden="1" x14ac:dyDescent="0.3">
      <c r="A7472" s="1" t="s">
        <v>8085</v>
      </c>
      <c r="B7472" s="1" t="s">
        <v>8085</v>
      </c>
      <c r="C7472" s="1" t="s">
        <v>8278</v>
      </c>
      <c r="D7472" s="1">
        <v>200</v>
      </c>
      <c r="E7472" s="1" t="s">
        <v>8287</v>
      </c>
      <c r="F7472" s="1">
        <v>5</v>
      </c>
      <c r="G7472" s="1" t="str">
        <f t="shared" si="280"/>
        <v>5/50</v>
      </c>
      <c r="H7472" s="1">
        <v>4000</v>
      </c>
      <c r="I7472" s="1">
        <v>155</v>
      </c>
      <c r="J7472" s="1">
        <v>110</v>
      </c>
      <c r="K7472" s="1" t="s">
        <v>8280</v>
      </c>
      <c r="L7472" s="1" t="s">
        <v>8284</v>
      </c>
      <c r="M7472" s="1">
        <v>2022</v>
      </c>
      <c r="N7472" s="1">
        <v>49.551213500000003</v>
      </c>
      <c r="O7472" s="1">
        <v>-105.99563360000001</v>
      </c>
      <c r="P7472" s="1" t="s">
        <v>2024</v>
      </c>
      <c r="Q7472" s="1" t="s">
        <v>8282</v>
      </c>
      <c r="R7472" s="1" t="s">
        <v>22</v>
      </c>
    </row>
    <row r="7473" spans="1:18" hidden="1" x14ac:dyDescent="0.3">
      <c r="A7473" s="1" t="s">
        <v>8085</v>
      </c>
      <c r="B7473" s="1" t="s">
        <v>8085</v>
      </c>
      <c r="C7473" s="1" t="s">
        <v>8278</v>
      </c>
      <c r="D7473" s="1">
        <v>200</v>
      </c>
      <c r="E7473" s="1" t="s">
        <v>8288</v>
      </c>
      <c r="F7473" s="1">
        <v>6</v>
      </c>
      <c r="G7473" s="1" t="str">
        <f t="shared" si="280"/>
        <v>6/50</v>
      </c>
      <c r="H7473" s="1">
        <v>4000</v>
      </c>
      <c r="I7473" s="1">
        <v>155</v>
      </c>
      <c r="J7473" s="1">
        <v>110</v>
      </c>
      <c r="K7473" s="1" t="s">
        <v>8280</v>
      </c>
      <c r="L7473" s="1" t="s">
        <v>8284</v>
      </c>
      <c r="M7473" s="1">
        <v>2022</v>
      </c>
      <c r="N7473" s="1">
        <v>49.544858699999999</v>
      </c>
      <c r="O7473" s="1">
        <v>-105.9977816</v>
      </c>
      <c r="P7473" s="1" t="s">
        <v>2024</v>
      </c>
      <c r="Q7473" s="1" t="s">
        <v>8282</v>
      </c>
      <c r="R7473" s="1" t="s">
        <v>22</v>
      </c>
    </row>
    <row r="7474" spans="1:18" hidden="1" x14ac:dyDescent="0.3">
      <c r="A7474" s="1" t="s">
        <v>8085</v>
      </c>
      <c r="B7474" s="1" t="s">
        <v>8085</v>
      </c>
      <c r="C7474" s="1" t="s">
        <v>8278</v>
      </c>
      <c r="D7474" s="1">
        <v>200</v>
      </c>
      <c r="E7474" s="1" t="s">
        <v>8289</v>
      </c>
      <c r="F7474" s="1">
        <v>7</v>
      </c>
      <c r="G7474" s="1" t="str">
        <f t="shared" si="280"/>
        <v>7/50</v>
      </c>
      <c r="H7474" s="1">
        <v>4000</v>
      </c>
      <c r="I7474" s="1">
        <v>155</v>
      </c>
      <c r="J7474" s="1">
        <v>110</v>
      </c>
      <c r="K7474" s="1" t="s">
        <v>8280</v>
      </c>
      <c r="L7474" s="1" t="s">
        <v>8284</v>
      </c>
      <c r="M7474" s="1">
        <v>2022</v>
      </c>
      <c r="N7474" s="1">
        <v>49.538970200000001</v>
      </c>
      <c r="O7474" s="1">
        <v>-105.99639759999999</v>
      </c>
      <c r="P7474" s="1" t="s">
        <v>2024</v>
      </c>
      <c r="Q7474" s="1" t="s">
        <v>8282</v>
      </c>
      <c r="R7474" s="1" t="s">
        <v>22</v>
      </c>
    </row>
    <row r="7475" spans="1:18" hidden="1" x14ac:dyDescent="0.3">
      <c r="A7475" s="1" t="s">
        <v>8085</v>
      </c>
      <c r="B7475" s="1" t="s">
        <v>8085</v>
      </c>
      <c r="C7475" s="1" t="s">
        <v>8278</v>
      </c>
      <c r="D7475" s="1">
        <v>200</v>
      </c>
      <c r="E7475" s="1" t="s">
        <v>8290</v>
      </c>
      <c r="F7475" s="1">
        <v>8</v>
      </c>
      <c r="G7475" s="1" t="str">
        <f t="shared" si="280"/>
        <v>8/50</v>
      </c>
      <c r="H7475" s="1">
        <v>4000</v>
      </c>
      <c r="I7475" s="1">
        <v>155</v>
      </c>
      <c r="J7475" s="1">
        <v>110</v>
      </c>
      <c r="K7475" s="1" t="s">
        <v>8280</v>
      </c>
      <c r="L7475" s="1" t="s">
        <v>8284</v>
      </c>
      <c r="M7475" s="1">
        <v>2022</v>
      </c>
      <c r="N7475" s="1">
        <v>49.5350471</v>
      </c>
      <c r="O7475" s="1">
        <v>-105.957247</v>
      </c>
      <c r="P7475" s="1" t="s">
        <v>2024</v>
      </c>
      <c r="Q7475" s="1" t="s">
        <v>8282</v>
      </c>
      <c r="R7475" s="1" t="s">
        <v>22</v>
      </c>
    </row>
    <row r="7476" spans="1:18" hidden="1" x14ac:dyDescent="0.3">
      <c r="A7476" s="1" t="s">
        <v>8085</v>
      </c>
      <c r="B7476" s="1" t="s">
        <v>8085</v>
      </c>
      <c r="C7476" s="1" t="s">
        <v>8278</v>
      </c>
      <c r="D7476" s="1">
        <v>200</v>
      </c>
      <c r="E7476" s="1" t="s">
        <v>8291</v>
      </c>
      <c r="F7476" s="1">
        <v>9</v>
      </c>
      <c r="G7476" s="1" t="str">
        <f t="shared" si="280"/>
        <v>9/50</v>
      </c>
      <c r="H7476" s="1">
        <v>4000</v>
      </c>
      <c r="I7476" s="1">
        <v>155</v>
      </c>
      <c r="J7476" s="1">
        <v>110</v>
      </c>
      <c r="K7476" s="1" t="s">
        <v>8280</v>
      </c>
      <c r="L7476" s="1" t="s">
        <v>8284</v>
      </c>
      <c r="M7476" s="1">
        <v>2022</v>
      </c>
      <c r="N7476" s="1">
        <v>49.541062599999997</v>
      </c>
      <c r="O7476" s="1">
        <v>-105.9564531</v>
      </c>
      <c r="P7476" s="1" t="s">
        <v>2024</v>
      </c>
      <c r="Q7476" s="1" t="s">
        <v>8282</v>
      </c>
      <c r="R7476" s="1" t="s">
        <v>22</v>
      </c>
    </row>
    <row r="7477" spans="1:18" hidden="1" x14ac:dyDescent="0.3">
      <c r="A7477" s="1" t="s">
        <v>8085</v>
      </c>
      <c r="B7477" s="1" t="s">
        <v>8085</v>
      </c>
      <c r="C7477" s="1" t="s">
        <v>8278</v>
      </c>
      <c r="D7477" s="1">
        <v>200</v>
      </c>
      <c r="E7477" s="1" t="s">
        <v>8292</v>
      </c>
      <c r="F7477" s="1">
        <v>10</v>
      </c>
      <c r="G7477" s="1" t="str">
        <f t="shared" si="280"/>
        <v>10/50</v>
      </c>
      <c r="H7477" s="1">
        <v>4000</v>
      </c>
      <c r="I7477" s="1">
        <v>155</v>
      </c>
      <c r="J7477" s="1">
        <v>110</v>
      </c>
      <c r="K7477" s="1" t="s">
        <v>8280</v>
      </c>
      <c r="L7477" s="1" t="s">
        <v>8284</v>
      </c>
      <c r="M7477" s="1">
        <v>2022</v>
      </c>
      <c r="N7477" s="1">
        <v>49.546947000000003</v>
      </c>
      <c r="O7477" s="1">
        <v>-105.9575352</v>
      </c>
      <c r="P7477" s="1" t="s">
        <v>2024</v>
      </c>
      <c r="Q7477" s="1" t="s">
        <v>8282</v>
      </c>
      <c r="R7477" s="1" t="s">
        <v>22</v>
      </c>
    </row>
    <row r="7478" spans="1:18" hidden="1" x14ac:dyDescent="0.3">
      <c r="A7478" s="1" t="s">
        <v>8085</v>
      </c>
      <c r="B7478" s="1" t="s">
        <v>8085</v>
      </c>
      <c r="C7478" s="1" t="s">
        <v>8278</v>
      </c>
      <c r="D7478" s="1">
        <v>200</v>
      </c>
      <c r="E7478" s="1" t="s">
        <v>8293</v>
      </c>
      <c r="F7478" s="1">
        <v>11</v>
      </c>
      <c r="G7478" s="1" t="str">
        <f t="shared" si="280"/>
        <v>11/50</v>
      </c>
      <c r="H7478" s="1">
        <v>4000</v>
      </c>
      <c r="I7478" s="1">
        <v>155</v>
      </c>
      <c r="J7478" s="1">
        <v>110</v>
      </c>
      <c r="K7478" s="1" t="s">
        <v>8280</v>
      </c>
      <c r="L7478" s="1" t="s">
        <v>8284</v>
      </c>
      <c r="M7478" s="1">
        <v>2022</v>
      </c>
      <c r="N7478" s="1">
        <v>49.5530185</v>
      </c>
      <c r="O7478" s="1">
        <v>-105.95280219999999</v>
      </c>
      <c r="P7478" s="1" t="s">
        <v>2024</v>
      </c>
      <c r="Q7478" s="1" t="s">
        <v>8282</v>
      </c>
      <c r="R7478" s="1" t="s">
        <v>22</v>
      </c>
    </row>
    <row r="7479" spans="1:18" hidden="1" x14ac:dyDescent="0.3">
      <c r="A7479" s="1" t="s">
        <v>8085</v>
      </c>
      <c r="B7479" s="1" t="s">
        <v>8085</v>
      </c>
      <c r="C7479" s="1" t="s">
        <v>8278</v>
      </c>
      <c r="D7479" s="1">
        <v>200</v>
      </c>
      <c r="E7479" s="1" t="s">
        <v>8294</v>
      </c>
      <c r="F7479" s="1">
        <v>12</v>
      </c>
      <c r="G7479" s="1" t="str">
        <f t="shared" si="280"/>
        <v>12/50</v>
      </c>
      <c r="H7479" s="1">
        <v>4000</v>
      </c>
      <c r="I7479" s="1">
        <v>155</v>
      </c>
      <c r="J7479" s="1">
        <v>110</v>
      </c>
      <c r="K7479" s="1" t="s">
        <v>8280</v>
      </c>
      <c r="L7479" s="1" t="s">
        <v>8284</v>
      </c>
      <c r="M7479" s="1">
        <v>2022</v>
      </c>
      <c r="N7479" s="1">
        <v>49.558653100000001</v>
      </c>
      <c r="O7479" s="1">
        <v>-105.9526735</v>
      </c>
      <c r="P7479" s="1" t="s">
        <v>2024</v>
      </c>
      <c r="Q7479" s="1" t="s">
        <v>8282</v>
      </c>
      <c r="R7479" s="1" t="s">
        <v>22</v>
      </c>
    </row>
    <row r="7480" spans="1:18" hidden="1" x14ac:dyDescent="0.3">
      <c r="A7480" s="1" t="s">
        <v>8085</v>
      </c>
      <c r="B7480" s="1" t="s">
        <v>8085</v>
      </c>
      <c r="C7480" s="1" t="s">
        <v>8278</v>
      </c>
      <c r="D7480" s="1">
        <v>200</v>
      </c>
      <c r="E7480" s="1" t="s">
        <v>8295</v>
      </c>
      <c r="F7480" s="1">
        <v>13</v>
      </c>
      <c r="G7480" s="1" t="str">
        <f t="shared" si="280"/>
        <v>13/50</v>
      </c>
      <c r="H7480" s="1">
        <v>4000</v>
      </c>
      <c r="I7480" s="1">
        <v>136</v>
      </c>
      <c r="J7480" s="1">
        <v>110</v>
      </c>
      <c r="K7480" s="1" t="s">
        <v>8280</v>
      </c>
      <c r="L7480" s="1" t="s">
        <v>8281</v>
      </c>
      <c r="M7480" s="1">
        <v>2022</v>
      </c>
      <c r="N7480" s="1">
        <v>49.564663400000001</v>
      </c>
      <c r="O7480" s="1">
        <v>-105.9493569</v>
      </c>
      <c r="P7480" s="1" t="s">
        <v>2024</v>
      </c>
      <c r="Q7480" s="1" t="s">
        <v>8282</v>
      </c>
      <c r="R7480" s="1" t="s">
        <v>22</v>
      </c>
    </row>
    <row r="7481" spans="1:18" hidden="1" x14ac:dyDescent="0.3">
      <c r="A7481" s="1" t="s">
        <v>8085</v>
      </c>
      <c r="B7481" s="1" t="s">
        <v>8085</v>
      </c>
      <c r="C7481" s="1" t="s">
        <v>8278</v>
      </c>
      <c r="D7481" s="1">
        <v>200</v>
      </c>
      <c r="E7481" s="1" t="s">
        <v>8296</v>
      </c>
      <c r="F7481" s="1">
        <v>14</v>
      </c>
      <c r="G7481" s="1" t="str">
        <f t="shared" si="280"/>
        <v>14/50</v>
      </c>
      <c r="H7481" s="1">
        <v>4000</v>
      </c>
      <c r="I7481" s="1">
        <v>136</v>
      </c>
      <c r="J7481" s="1">
        <v>110</v>
      </c>
      <c r="K7481" s="1" t="s">
        <v>8280</v>
      </c>
      <c r="L7481" s="1" t="s">
        <v>8281</v>
      </c>
      <c r="M7481" s="1">
        <v>2022</v>
      </c>
      <c r="N7481" s="1">
        <v>49.583957400000003</v>
      </c>
      <c r="O7481" s="1">
        <v>-105.9500108</v>
      </c>
      <c r="P7481" s="1" t="s">
        <v>2024</v>
      </c>
      <c r="Q7481" s="1" t="s">
        <v>8282</v>
      </c>
      <c r="R7481" s="1" t="s">
        <v>22</v>
      </c>
    </row>
    <row r="7482" spans="1:18" hidden="1" x14ac:dyDescent="0.3">
      <c r="A7482" s="1" t="s">
        <v>8085</v>
      </c>
      <c r="B7482" s="1" t="s">
        <v>8085</v>
      </c>
      <c r="C7482" s="1" t="s">
        <v>8278</v>
      </c>
      <c r="D7482" s="1">
        <v>200</v>
      </c>
      <c r="E7482" s="1" t="s">
        <v>8297</v>
      </c>
      <c r="F7482" s="1">
        <v>15</v>
      </c>
      <c r="G7482" s="1" t="str">
        <f t="shared" si="280"/>
        <v>15/50</v>
      </c>
      <c r="H7482" s="1">
        <v>4000</v>
      </c>
      <c r="I7482" s="1">
        <v>136</v>
      </c>
      <c r="J7482" s="1">
        <v>110</v>
      </c>
      <c r="K7482" s="1" t="s">
        <v>8280</v>
      </c>
      <c r="L7482" s="1" t="s">
        <v>8281</v>
      </c>
      <c r="M7482" s="1">
        <v>2022</v>
      </c>
      <c r="N7482" s="1">
        <v>49.588088999999997</v>
      </c>
      <c r="O7482" s="1">
        <v>-105.9439383</v>
      </c>
      <c r="P7482" s="1" t="s">
        <v>2024</v>
      </c>
      <c r="Q7482" s="1" t="s">
        <v>8282</v>
      </c>
      <c r="R7482" s="1" t="s">
        <v>22</v>
      </c>
    </row>
    <row r="7483" spans="1:18" hidden="1" x14ac:dyDescent="0.3">
      <c r="A7483" s="1" t="s">
        <v>8085</v>
      </c>
      <c r="B7483" s="1" t="s">
        <v>8085</v>
      </c>
      <c r="C7483" s="1" t="s">
        <v>8278</v>
      </c>
      <c r="D7483" s="1">
        <v>200</v>
      </c>
      <c r="E7483" s="1" t="s">
        <v>8298</v>
      </c>
      <c r="F7483" s="1">
        <v>16</v>
      </c>
      <c r="G7483" s="1" t="str">
        <f t="shared" si="280"/>
        <v>16/50</v>
      </c>
      <c r="H7483" s="1">
        <v>4000</v>
      </c>
      <c r="I7483" s="1">
        <v>155</v>
      </c>
      <c r="J7483" s="1">
        <v>110</v>
      </c>
      <c r="K7483" s="1" t="s">
        <v>8280</v>
      </c>
      <c r="L7483" s="1" t="s">
        <v>8284</v>
      </c>
      <c r="M7483" s="1">
        <v>2022</v>
      </c>
      <c r="N7483" s="1">
        <v>49.594156499999997</v>
      </c>
      <c r="O7483" s="1">
        <v>-105.9392915</v>
      </c>
      <c r="P7483" s="1" t="s">
        <v>2024</v>
      </c>
      <c r="Q7483" s="1" t="s">
        <v>8282</v>
      </c>
      <c r="R7483" s="1" t="s">
        <v>22</v>
      </c>
    </row>
    <row r="7484" spans="1:18" hidden="1" x14ac:dyDescent="0.3">
      <c r="A7484" s="1" t="s">
        <v>8085</v>
      </c>
      <c r="B7484" s="1" t="s">
        <v>8085</v>
      </c>
      <c r="C7484" s="1" t="s">
        <v>8278</v>
      </c>
      <c r="D7484" s="1">
        <v>200</v>
      </c>
      <c r="E7484" s="1" t="s">
        <v>8299</v>
      </c>
      <c r="F7484" s="1">
        <v>17</v>
      </c>
      <c r="G7484" s="1" t="str">
        <f t="shared" si="280"/>
        <v>17/50</v>
      </c>
      <c r="H7484" s="1">
        <v>4000</v>
      </c>
      <c r="I7484" s="1">
        <v>155</v>
      </c>
      <c r="J7484" s="1">
        <v>110</v>
      </c>
      <c r="K7484" s="1" t="s">
        <v>8280</v>
      </c>
      <c r="L7484" s="1" t="s">
        <v>8284</v>
      </c>
      <c r="M7484" s="1">
        <v>2022</v>
      </c>
      <c r="N7484" s="1">
        <v>49.600136900000003</v>
      </c>
      <c r="O7484" s="1">
        <v>-105.93843320000001</v>
      </c>
      <c r="P7484" s="1" t="s">
        <v>2024</v>
      </c>
      <c r="Q7484" s="1" t="s">
        <v>8282</v>
      </c>
      <c r="R7484" s="1" t="s">
        <v>22</v>
      </c>
    </row>
    <row r="7485" spans="1:18" hidden="1" x14ac:dyDescent="0.3">
      <c r="A7485" s="1" t="s">
        <v>8085</v>
      </c>
      <c r="B7485" s="1" t="s">
        <v>8085</v>
      </c>
      <c r="C7485" s="1" t="s">
        <v>8278</v>
      </c>
      <c r="D7485" s="1">
        <v>200</v>
      </c>
      <c r="E7485" s="1" t="s">
        <v>8300</v>
      </c>
      <c r="F7485" s="1">
        <v>18</v>
      </c>
      <c r="G7485" s="1" t="str">
        <f t="shared" si="280"/>
        <v>18/50</v>
      </c>
      <c r="H7485" s="1">
        <v>4000</v>
      </c>
      <c r="I7485" s="1">
        <v>155</v>
      </c>
      <c r="J7485" s="1">
        <v>110</v>
      </c>
      <c r="K7485" s="1" t="s">
        <v>8280</v>
      </c>
      <c r="L7485" s="1" t="s">
        <v>8284</v>
      </c>
      <c r="M7485" s="1">
        <v>2022</v>
      </c>
      <c r="N7485" s="1">
        <v>49.605997500000001</v>
      </c>
      <c r="O7485" s="1">
        <v>-105.9390681</v>
      </c>
      <c r="P7485" s="1" t="s">
        <v>2024</v>
      </c>
      <c r="Q7485" s="1" t="s">
        <v>8282</v>
      </c>
      <c r="R7485" s="1" t="s">
        <v>22</v>
      </c>
    </row>
    <row r="7486" spans="1:18" hidden="1" x14ac:dyDescent="0.3">
      <c r="A7486" s="1" t="s">
        <v>8085</v>
      </c>
      <c r="B7486" s="1" t="s">
        <v>8085</v>
      </c>
      <c r="C7486" s="1" t="s">
        <v>8278</v>
      </c>
      <c r="D7486" s="1">
        <v>200</v>
      </c>
      <c r="E7486" s="1" t="s">
        <v>8301</v>
      </c>
      <c r="F7486" s="1">
        <v>19</v>
      </c>
      <c r="G7486" s="1" t="str">
        <f t="shared" si="280"/>
        <v>19/50</v>
      </c>
      <c r="H7486" s="1">
        <v>4000</v>
      </c>
      <c r="I7486" s="1">
        <v>155</v>
      </c>
      <c r="J7486" s="1">
        <v>110</v>
      </c>
      <c r="K7486" s="1" t="s">
        <v>8280</v>
      </c>
      <c r="L7486" s="1" t="s">
        <v>8284</v>
      </c>
      <c r="M7486" s="1">
        <v>2022</v>
      </c>
      <c r="N7486" s="1">
        <v>49.628034800000002</v>
      </c>
      <c r="O7486" s="1">
        <v>-105.90924819999999</v>
      </c>
      <c r="P7486" s="1" t="s">
        <v>2024</v>
      </c>
      <c r="Q7486" s="1" t="s">
        <v>8282</v>
      </c>
      <c r="R7486" s="1" t="s">
        <v>22</v>
      </c>
    </row>
    <row r="7487" spans="1:18" hidden="1" x14ac:dyDescent="0.3">
      <c r="A7487" s="1" t="s">
        <v>8085</v>
      </c>
      <c r="B7487" s="1" t="s">
        <v>8085</v>
      </c>
      <c r="C7487" s="1" t="s">
        <v>8278</v>
      </c>
      <c r="D7487" s="1">
        <v>200</v>
      </c>
      <c r="E7487" s="1" t="s">
        <v>8302</v>
      </c>
      <c r="F7487" s="1">
        <v>20</v>
      </c>
      <c r="G7487" s="1" t="str">
        <f t="shared" si="280"/>
        <v>20/50</v>
      </c>
      <c r="H7487" s="1">
        <v>4000</v>
      </c>
      <c r="I7487" s="1">
        <v>155</v>
      </c>
      <c r="J7487" s="1">
        <v>110</v>
      </c>
      <c r="K7487" s="1" t="s">
        <v>8280</v>
      </c>
      <c r="L7487" s="1" t="s">
        <v>8284</v>
      </c>
      <c r="M7487" s="1">
        <v>2022</v>
      </c>
      <c r="N7487" s="1">
        <v>49.634312899999998</v>
      </c>
      <c r="O7487" s="1">
        <v>-105.90727</v>
      </c>
      <c r="P7487" s="1" t="s">
        <v>2024</v>
      </c>
      <c r="Q7487" s="1" t="s">
        <v>8282</v>
      </c>
      <c r="R7487" s="1" t="s">
        <v>22</v>
      </c>
    </row>
    <row r="7488" spans="1:18" hidden="1" x14ac:dyDescent="0.3">
      <c r="A7488" s="1" t="s">
        <v>8085</v>
      </c>
      <c r="B7488" s="1" t="s">
        <v>8085</v>
      </c>
      <c r="C7488" s="1" t="s">
        <v>8278</v>
      </c>
      <c r="D7488" s="1">
        <v>200</v>
      </c>
      <c r="E7488" s="1" t="s">
        <v>8303</v>
      </c>
      <c r="F7488" s="1">
        <v>21</v>
      </c>
      <c r="G7488" s="1" t="str">
        <f t="shared" si="280"/>
        <v>21/50</v>
      </c>
      <c r="H7488" s="1">
        <v>4000</v>
      </c>
      <c r="I7488" s="1">
        <v>155</v>
      </c>
      <c r="J7488" s="1">
        <v>110</v>
      </c>
      <c r="K7488" s="1" t="s">
        <v>8280</v>
      </c>
      <c r="L7488" s="1" t="s">
        <v>8284</v>
      </c>
      <c r="M7488" s="1">
        <v>2022</v>
      </c>
      <c r="N7488" s="1">
        <v>49.652079100000002</v>
      </c>
      <c r="O7488" s="1">
        <v>-105.92082240000001</v>
      </c>
      <c r="P7488" s="1" t="s">
        <v>2024</v>
      </c>
      <c r="Q7488" s="1" t="s">
        <v>8282</v>
      </c>
      <c r="R7488" s="1" t="s">
        <v>22</v>
      </c>
    </row>
    <row r="7489" spans="1:18" hidden="1" x14ac:dyDescent="0.3">
      <c r="A7489" s="1" t="s">
        <v>8085</v>
      </c>
      <c r="B7489" s="1" t="s">
        <v>8085</v>
      </c>
      <c r="C7489" s="1" t="s">
        <v>8278</v>
      </c>
      <c r="D7489" s="1">
        <v>200</v>
      </c>
      <c r="E7489" s="1" t="s">
        <v>8304</v>
      </c>
      <c r="F7489" s="1">
        <v>22</v>
      </c>
      <c r="G7489" s="1" t="str">
        <f t="shared" si="280"/>
        <v>22/50</v>
      </c>
      <c r="H7489" s="1">
        <v>4000</v>
      </c>
      <c r="I7489" s="1">
        <v>155</v>
      </c>
      <c r="J7489" s="1">
        <v>110</v>
      </c>
      <c r="K7489" s="1" t="s">
        <v>8280</v>
      </c>
      <c r="L7489" s="1" t="s">
        <v>8284</v>
      </c>
      <c r="M7489" s="1">
        <v>2022</v>
      </c>
      <c r="N7489" s="1">
        <v>49.658164200000002</v>
      </c>
      <c r="O7489" s="1">
        <v>-105.9176461</v>
      </c>
      <c r="P7489" s="1" t="s">
        <v>2024</v>
      </c>
      <c r="Q7489" s="1" t="s">
        <v>8282</v>
      </c>
      <c r="R7489" s="1" t="s">
        <v>22</v>
      </c>
    </row>
    <row r="7490" spans="1:18" hidden="1" x14ac:dyDescent="0.3">
      <c r="A7490" s="1" t="s">
        <v>8085</v>
      </c>
      <c r="B7490" s="1" t="s">
        <v>8085</v>
      </c>
      <c r="C7490" s="1" t="s">
        <v>8278</v>
      </c>
      <c r="D7490" s="1">
        <v>200</v>
      </c>
      <c r="E7490" s="1" t="s">
        <v>8305</v>
      </c>
      <c r="F7490" s="1">
        <v>23</v>
      </c>
      <c r="G7490" s="1" t="str">
        <f t="shared" si="280"/>
        <v>23/50</v>
      </c>
      <c r="H7490" s="1">
        <v>4000</v>
      </c>
      <c r="I7490" s="1">
        <v>155</v>
      </c>
      <c r="J7490" s="1">
        <v>110</v>
      </c>
      <c r="K7490" s="1" t="s">
        <v>8280</v>
      </c>
      <c r="L7490" s="1" t="s">
        <v>8284</v>
      </c>
      <c r="M7490" s="1">
        <v>2022</v>
      </c>
      <c r="N7490" s="1">
        <v>49.646922000000004</v>
      </c>
      <c r="O7490" s="1">
        <v>-105.92743729999999</v>
      </c>
      <c r="P7490" s="1" t="s">
        <v>2024</v>
      </c>
      <c r="Q7490" s="1" t="s">
        <v>8282</v>
      </c>
      <c r="R7490" s="1" t="s">
        <v>22</v>
      </c>
    </row>
    <row r="7491" spans="1:18" hidden="1" x14ac:dyDescent="0.3">
      <c r="A7491" s="1" t="s">
        <v>8085</v>
      </c>
      <c r="B7491" s="1" t="s">
        <v>8085</v>
      </c>
      <c r="C7491" s="1" t="s">
        <v>8278</v>
      </c>
      <c r="D7491" s="1">
        <v>200</v>
      </c>
      <c r="E7491" s="1" t="s">
        <v>8306</v>
      </c>
      <c r="F7491" s="1">
        <v>24</v>
      </c>
      <c r="G7491" s="1" t="str">
        <f t="shared" si="280"/>
        <v>24/50</v>
      </c>
      <c r="H7491" s="1">
        <v>4000</v>
      </c>
      <c r="I7491" s="1">
        <v>155</v>
      </c>
      <c r="J7491" s="1">
        <v>110</v>
      </c>
      <c r="K7491" s="1" t="s">
        <v>8280</v>
      </c>
      <c r="L7491" s="1" t="s">
        <v>8284</v>
      </c>
      <c r="M7491" s="1">
        <v>2022</v>
      </c>
      <c r="N7491" s="1">
        <v>49.617794099999998</v>
      </c>
      <c r="O7491" s="1">
        <v>-105.9121346</v>
      </c>
      <c r="P7491" s="1" t="s">
        <v>2024</v>
      </c>
      <c r="Q7491" s="1" t="s">
        <v>8282</v>
      </c>
      <c r="R7491" s="1" t="s">
        <v>22</v>
      </c>
    </row>
    <row r="7492" spans="1:18" hidden="1" x14ac:dyDescent="0.3">
      <c r="A7492" s="1" t="s">
        <v>8085</v>
      </c>
      <c r="B7492" s="1" t="s">
        <v>8085</v>
      </c>
      <c r="C7492" s="1" t="s">
        <v>8278</v>
      </c>
      <c r="D7492" s="1">
        <v>200</v>
      </c>
      <c r="E7492" s="1" t="s">
        <v>8307</v>
      </c>
      <c r="F7492" s="1">
        <v>25</v>
      </c>
      <c r="G7492" s="1" t="str">
        <f t="shared" si="280"/>
        <v>25/50</v>
      </c>
      <c r="H7492" s="1">
        <v>4000</v>
      </c>
      <c r="I7492" s="1">
        <v>155</v>
      </c>
      <c r="J7492" s="1">
        <v>110</v>
      </c>
      <c r="K7492" s="1" t="s">
        <v>8280</v>
      </c>
      <c r="L7492" s="1" t="s">
        <v>8284</v>
      </c>
      <c r="M7492" s="1">
        <v>2022</v>
      </c>
      <c r="N7492" s="1">
        <v>49.607023400000003</v>
      </c>
      <c r="O7492" s="1">
        <v>-105.911728</v>
      </c>
      <c r="P7492" s="1" t="s">
        <v>2024</v>
      </c>
      <c r="Q7492" s="1" t="s">
        <v>8282</v>
      </c>
      <c r="R7492" s="1" t="s">
        <v>22</v>
      </c>
    </row>
    <row r="7493" spans="1:18" hidden="1" x14ac:dyDescent="0.3">
      <c r="A7493" s="1" t="s">
        <v>8085</v>
      </c>
      <c r="B7493" s="1" t="s">
        <v>8085</v>
      </c>
      <c r="C7493" s="1" t="s">
        <v>8278</v>
      </c>
      <c r="D7493" s="1">
        <v>200</v>
      </c>
      <c r="E7493" s="1" t="s">
        <v>8308</v>
      </c>
      <c r="F7493" s="1">
        <v>26</v>
      </c>
      <c r="G7493" s="1" t="str">
        <f t="shared" si="280"/>
        <v>26/50</v>
      </c>
      <c r="H7493" s="1">
        <v>4000</v>
      </c>
      <c r="I7493" s="1">
        <v>155</v>
      </c>
      <c r="J7493" s="1">
        <v>110</v>
      </c>
      <c r="K7493" s="1" t="s">
        <v>8280</v>
      </c>
      <c r="L7493" s="1" t="s">
        <v>8284</v>
      </c>
      <c r="M7493" s="1">
        <v>2022</v>
      </c>
      <c r="N7493" s="1">
        <v>49.6008019</v>
      </c>
      <c r="O7493" s="1">
        <v>-105.9159815</v>
      </c>
      <c r="P7493" s="1" t="s">
        <v>2024</v>
      </c>
      <c r="Q7493" s="1" t="s">
        <v>8282</v>
      </c>
      <c r="R7493" s="1" t="s">
        <v>22</v>
      </c>
    </row>
    <row r="7494" spans="1:18" hidden="1" x14ac:dyDescent="0.3">
      <c r="A7494" s="1" t="s">
        <v>8085</v>
      </c>
      <c r="B7494" s="1" t="s">
        <v>8085</v>
      </c>
      <c r="C7494" s="1" t="s">
        <v>8278</v>
      </c>
      <c r="D7494" s="1">
        <v>200</v>
      </c>
      <c r="E7494" s="1" t="s">
        <v>8309</v>
      </c>
      <c r="F7494" s="1">
        <v>27</v>
      </c>
      <c r="G7494" s="1" t="str">
        <f t="shared" si="280"/>
        <v>27/50</v>
      </c>
      <c r="H7494" s="1">
        <v>4000</v>
      </c>
      <c r="I7494" s="1">
        <v>155</v>
      </c>
      <c r="J7494" s="1">
        <v>110</v>
      </c>
      <c r="K7494" s="1" t="s">
        <v>8280</v>
      </c>
      <c r="L7494" s="1" t="s">
        <v>8284</v>
      </c>
      <c r="M7494" s="1">
        <v>2022</v>
      </c>
      <c r="N7494" s="1">
        <v>49.594538800000002</v>
      </c>
      <c r="O7494" s="1">
        <v>-105.9162175</v>
      </c>
      <c r="P7494" s="1" t="s">
        <v>2024</v>
      </c>
      <c r="Q7494" s="1" t="s">
        <v>8282</v>
      </c>
      <c r="R7494" s="1" t="s">
        <v>22</v>
      </c>
    </row>
    <row r="7495" spans="1:18" hidden="1" x14ac:dyDescent="0.3">
      <c r="A7495" s="1" t="s">
        <v>8085</v>
      </c>
      <c r="B7495" s="1" t="s">
        <v>8085</v>
      </c>
      <c r="C7495" s="1" t="s">
        <v>8278</v>
      </c>
      <c r="D7495" s="1">
        <v>200</v>
      </c>
      <c r="E7495" s="1" t="s">
        <v>8310</v>
      </c>
      <c r="F7495" s="1">
        <v>28</v>
      </c>
      <c r="G7495" s="1" t="str">
        <f t="shared" si="280"/>
        <v>28/50</v>
      </c>
      <c r="H7495" s="1">
        <v>4000</v>
      </c>
      <c r="I7495" s="1">
        <v>155</v>
      </c>
      <c r="J7495" s="1">
        <v>110</v>
      </c>
      <c r="K7495" s="1" t="s">
        <v>8280</v>
      </c>
      <c r="L7495" s="1" t="s">
        <v>8284</v>
      </c>
      <c r="M7495" s="1">
        <v>2022</v>
      </c>
      <c r="N7495" s="1">
        <v>49.587967300000003</v>
      </c>
      <c r="O7495" s="1">
        <v>-105.916662</v>
      </c>
      <c r="P7495" s="1" t="s">
        <v>2024</v>
      </c>
      <c r="Q7495" s="1" t="s">
        <v>8282</v>
      </c>
      <c r="R7495" s="1" t="s">
        <v>22</v>
      </c>
    </row>
    <row r="7496" spans="1:18" hidden="1" x14ac:dyDescent="0.3">
      <c r="A7496" s="1" t="s">
        <v>8085</v>
      </c>
      <c r="B7496" s="1" t="s">
        <v>8085</v>
      </c>
      <c r="C7496" s="1" t="s">
        <v>8278</v>
      </c>
      <c r="D7496" s="1">
        <v>200</v>
      </c>
      <c r="E7496" s="1" t="s">
        <v>8311</v>
      </c>
      <c r="F7496" s="1">
        <v>29</v>
      </c>
      <c r="G7496" s="1" t="str">
        <f t="shared" si="280"/>
        <v>29/50</v>
      </c>
      <c r="H7496" s="1">
        <v>4000</v>
      </c>
      <c r="I7496" s="1">
        <v>136</v>
      </c>
      <c r="J7496" s="1">
        <v>110</v>
      </c>
      <c r="K7496" s="1" t="s">
        <v>8280</v>
      </c>
      <c r="L7496" s="1" t="s">
        <v>8281</v>
      </c>
      <c r="M7496" s="1">
        <v>2022</v>
      </c>
      <c r="N7496" s="1">
        <v>49.581949600000002</v>
      </c>
      <c r="O7496" s="1">
        <v>-105.9183548</v>
      </c>
      <c r="P7496" s="1" t="s">
        <v>2024</v>
      </c>
      <c r="Q7496" s="1" t="s">
        <v>8282</v>
      </c>
      <c r="R7496" s="1" t="s">
        <v>22</v>
      </c>
    </row>
    <row r="7497" spans="1:18" hidden="1" x14ac:dyDescent="0.3">
      <c r="A7497" s="1" t="s">
        <v>8085</v>
      </c>
      <c r="B7497" s="1" t="s">
        <v>8085</v>
      </c>
      <c r="C7497" s="1" t="s">
        <v>8278</v>
      </c>
      <c r="D7497" s="1">
        <v>200</v>
      </c>
      <c r="E7497" s="1" t="s">
        <v>8312</v>
      </c>
      <c r="F7497" s="1">
        <v>30</v>
      </c>
      <c r="G7497" s="1" t="str">
        <f t="shared" si="280"/>
        <v>30/50</v>
      </c>
      <c r="H7497" s="1">
        <v>4000</v>
      </c>
      <c r="I7497" s="1">
        <v>136</v>
      </c>
      <c r="J7497" s="1">
        <v>110</v>
      </c>
      <c r="K7497" s="1" t="s">
        <v>8280</v>
      </c>
      <c r="L7497" s="1" t="s">
        <v>8281</v>
      </c>
      <c r="M7497" s="1">
        <v>2022</v>
      </c>
      <c r="N7497" s="1">
        <v>49.5761599</v>
      </c>
      <c r="O7497" s="1">
        <v>-105.9216114</v>
      </c>
      <c r="P7497" s="1" t="s">
        <v>2024</v>
      </c>
      <c r="Q7497" s="1" t="s">
        <v>8282</v>
      </c>
      <c r="R7497" s="1" t="s">
        <v>22</v>
      </c>
    </row>
    <row r="7498" spans="1:18" hidden="1" x14ac:dyDescent="0.3">
      <c r="A7498" s="1" t="s">
        <v>8085</v>
      </c>
      <c r="B7498" s="1" t="s">
        <v>8085</v>
      </c>
      <c r="C7498" s="1" t="s">
        <v>8278</v>
      </c>
      <c r="D7498" s="1">
        <v>200</v>
      </c>
      <c r="E7498" s="1" t="s">
        <v>8313</v>
      </c>
      <c r="F7498" s="1">
        <v>31</v>
      </c>
      <c r="G7498" s="1" t="str">
        <f t="shared" si="280"/>
        <v>31/50</v>
      </c>
      <c r="H7498" s="1">
        <v>4000</v>
      </c>
      <c r="I7498" s="1">
        <v>155</v>
      </c>
      <c r="J7498" s="1">
        <v>110</v>
      </c>
      <c r="K7498" s="1" t="s">
        <v>8280</v>
      </c>
      <c r="L7498" s="1" t="s">
        <v>8284</v>
      </c>
      <c r="M7498" s="1">
        <v>2022</v>
      </c>
      <c r="N7498" s="1">
        <v>49.560068200000003</v>
      </c>
      <c r="O7498" s="1">
        <v>-105.9122617</v>
      </c>
      <c r="P7498" s="1" t="s">
        <v>2024</v>
      </c>
      <c r="Q7498" s="1" t="s">
        <v>8282</v>
      </c>
      <c r="R7498" s="1" t="s">
        <v>22</v>
      </c>
    </row>
    <row r="7499" spans="1:18" hidden="1" x14ac:dyDescent="0.3">
      <c r="A7499" s="1" t="s">
        <v>8085</v>
      </c>
      <c r="B7499" s="1" t="s">
        <v>8085</v>
      </c>
      <c r="C7499" s="1" t="s">
        <v>8278</v>
      </c>
      <c r="D7499" s="1">
        <v>200</v>
      </c>
      <c r="E7499" s="1" t="s">
        <v>8314</v>
      </c>
      <c r="F7499" s="1">
        <v>32</v>
      </c>
      <c r="G7499" s="1" t="str">
        <f t="shared" si="280"/>
        <v>32/50</v>
      </c>
      <c r="H7499" s="1">
        <v>4000</v>
      </c>
      <c r="I7499" s="1">
        <v>155</v>
      </c>
      <c r="J7499" s="1">
        <v>110</v>
      </c>
      <c r="K7499" s="1" t="s">
        <v>8280</v>
      </c>
      <c r="L7499" s="1" t="s">
        <v>8284</v>
      </c>
      <c r="M7499" s="1">
        <v>2022</v>
      </c>
      <c r="N7499" s="1">
        <v>49.567361699999999</v>
      </c>
      <c r="O7499" s="1">
        <v>-105.9079023</v>
      </c>
      <c r="P7499" s="1" t="s">
        <v>2024</v>
      </c>
      <c r="Q7499" s="1" t="s">
        <v>8282</v>
      </c>
      <c r="R7499" s="1" t="s">
        <v>22</v>
      </c>
    </row>
    <row r="7500" spans="1:18" hidden="1" x14ac:dyDescent="0.3">
      <c r="A7500" s="1" t="s">
        <v>8085</v>
      </c>
      <c r="B7500" s="1" t="s">
        <v>8085</v>
      </c>
      <c r="C7500" s="1" t="s">
        <v>8278</v>
      </c>
      <c r="D7500" s="1">
        <v>200</v>
      </c>
      <c r="E7500" s="1" t="s">
        <v>8315</v>
      </c>
      <c r="F7500" s="1">
        <v>33</v>
      </c>
      <c r="G7500" s="1" t="str">
        <f t="shared" ref="G7500:G7517" si="281">F7500&amp;"/"&amp;50</f>
        <v>33/50</v>
      </c>
      <c r="H7500" s="1">
        <v>4000</v>
      </c>
      <c r="I7500" s="1">
        <v>155</v>
      </c>
      <c r="J7500" s="1">
        <v>110</v>
      </c>
      <c r="K7500" s="1" t="s">
        <v>8280</v>
      </c>
      <c r="L7500" s="1" t="s">
        <v>8284</v>
      </c>
      <c r="M7500" s="1">
        <v>2022</v>
      </c>
      <c r="N7500" s="1">
        <v>49.573328600000004</v>
      </c>
      <c r="O7500" s="1">
        <v>-105.90400289999999</v>
      </c>
      <c r="P7500" s="1" t="s">
        <v>2024</v>
      </c>
      <c r="Q7500" s="1" t="s">
        <v>8282</v>
      </c>
      <c r="R7500" s="1" t="s">
        <v>22</v>
      </c>
    </row>
    <row r="7501" spans="1:18" hidden="1" x14ac:dyDescent="0.3">
      <c r="A7501" s="1" t="s">
        <v>8085</v>
      </c>
      <c r="B7501" s="1" t="s">
        <v>8085</v>
      </c>
      <c r="C7501" s="1" t="s">
        <v>8278</v>
      </c>
      <c r="D7501" s="1">
        <v>200</v>
      </c>
      <c r="E7501" s="1" t="s">
        <v>8316</v>
      </c>
      <c r="F7501" s="1">
        <v>34</v>
      </c>
      <c r="G7501" s="1" t="str">
        <f t="shared" si="281"/>
        <v>34/50</v>
      </c>
      <c r="H7501" s="1">
        <v>4000</v>
      </c>
      <c r="I7501" s="1">
        <v>155</v>
      </c>
      <c r="J7501" s="1">
        <v>110</v>
      </c>
      <c r="K7501" s="1" t="s">
        <v>8280</v>
      </c>
      <c r="L7501" s="1" t="s">
        <v>8284</v>
      </c>
      <c r="M7501" s="1">
        <v>2022</v>
      </c>
      <c r="N7501" s="1">
        <v>49.578784800000001</v>
      </c>
      <c r="O7501" s="1">
        <v>-105.90025249999999</v>
      </c>
      <c r="P7501" s="1" t="s">
        <v>2024</v>
      </c>
      <c r="Q7501" s="1" t="s">
        <v>8282</v>
      </c>
      <c r="R7501" s="1" t="s">
        <v>22</v>
      </c>
    </row>
    <row r="7502" spans="1:18" hidden="1" x14ac:dyDescent="0.3">
      <c r="A7502" s="1" t="s">
        <v>8085</v>
      </c>
      <c r="B7502" s="1" t="s">
        <v>8085</v>
      </c>
      <c r="C7502" s="1" t="s">
        <v>8278</v>
      </c>
      <c r="D7502" s="1">
        <v>200</v>
      </c>
      <c r="E7502" s="1" t="s">
        <v>8317</v>
      </c>
      <c r="F7502" s="1">
        <v>35</v>
      </c>
      <c r="G7502" s="1" t="str">
        <f t="shared" si="281"/>
        <v>35/50</v>
      </c>
      <c r="H7502" s="1">
        <v>4000</v>
      </c>
      <c r="I7502" s="1">
        <v>155</v>
      </c>
      <c r="J7502" s="1">
        <v>110</v>
      </c>
      <c r="K7502" s="1" t="s">
        <v>8280</v>
      </c>
      <c r="L7502" s="1" t="s">
        <v>8284</v>
      </c>
      <c r="M7502" s="1">
        <v>2022</v>
      </c>
      <c r="N7502" s="1">
        <v>49.5843755</v>
      </c>
      <c r="O7502" s="1">
        <v>-105.8957302</v>
      </c>
      <c r="P7502" s="1" t="s">
        <v>2024</v>
      </c>
      <c r="Q7502" s="1" t="s">
        <v>8282</v>
      </c>
      <c r="R7502" s="1" t="s">
        <v>22</v>
      </c>
    </row>
    <row r="7503" spans="1:18" hidden="1" x14ac:dyDescent="0.3">
      <c r="A7503" s="1" t="s">
        <v>8085</v>
      </c>
      <c r="B7503" s="1" t="s">
        <v>8085</v>
      </c>
      <c r="C7503" s="1" t="s">
        <v>8278</v>
      </c>
      <c r="D7503" s="1">
        <v>200</v>
      </c>
      <c r="E7503" s="1" t="s">
        <v>8318</v>
      </c>
      <c r="F7503" s="1">
        <v>36</v>
      </c>
      <c r="G7503" s="1" t="str">
        <f t="shared" si="281"/>
        <v>36/50</v>
      </c>
      <c r="H7503" s="1">
        <v>4000</v>
      </c>
      <c r="I7503" s="1">
        <v>155</v>
      </c>
      <c r="J7503" s="1">
        <v>110</v>
      </c>
      <c r="K7503" s="1" t="s">
        <v>8280</v>
      </c>
      <c r="L7503" s="1" t="s">
        <v>8284</v>
      </c>
      <c r="M7503" s="1">
        <v>2022</v>
      </c>
      <c r="N7503" s="1">
        <v>49.590662999999999</v>
      </c>
      <c r="O7503" s="1">
        <v>-105.8936399</v>
      </c>
      <c r="P7503" s="1" t="s">
        <v>2024</v>
      </c>
      <c r="Q7503" s="1" t="s">
        <v>8282</v>
      </c>
      <c r="R7503" s="1" t="s">
        <v>22</v>
      </c>
    </row>
    <row r="7504" spans="1:18" hidden="1" x14ac:dyDescent="0.3">
      <c r="A7504" s="1" t="s">
        <v>8085</v>
      </c>
      <c r="B7504" s="1" t="s">
        <v>8085</v>
      </c>
      <c r="C7504" s="1" t="s">
        <v>8278</v>
      </c>
      <c r="D7504" s="1">
        <v>200</v>
      </c>
      <c r="E7504" s="1" t="s">
        <v>8319</v>
      </c>
      <c r="F7504" s="1">
        <v>37</v>
      </c>
      <c r="G7504" s="1" t="str">
        <f t="shared" si="281"/>
        <v>37/50</v>
      </c>
      <c r="H7504" s="1">
        <v>4000</v>
      </c>
      <c r="I7504" s="1">
        <v>155</v>
      </c>
      <c r="J7504" s="1">
        <v>110</v>
      </c>
      <c r="K7504" s="1" t="s">
        <v>8280</v>
      </c>
      <c r="L7504" s="1" t="s">
        <v>8284</v>
      </c>
      <c r="M7504" s="1">
        <v>2022</v>
      </c>
      <c r="N7504" s="1">
        <v>49.598337600000001</v>
      </c>
      <c r="O7504" s="1">
        <v>-105.8723736</v>
      </c>
      <c r="P7504" s="1" t="s">
        <v>2024</v>
      </c>
      <c r="Q7504" s="1" t="s">
        <v>8282</v>
      </c>
      <c r="R7504" s="1" t="s">
        <v>22</v>
      </c>
    </row>
    <row r="7505" spans="1:18" hidden="1" x14ac:dyDescent="0.3">
      <c r="A7505" s="1" t="s">
        <v>8085</v>
      </c>
      <c r="B7505" s="1" t="s">
        <v>8085</v>
      </c>
      <c r="C7505" s="1" t="s">
        <v>8278</v>
      </c>
      <c r="D7505" s="1">
        <v>200</v>
      </c>
      <c r="E7505" s="1" t="s">
        <v>8320</v>
      </c>
      <c r="F7505" s="1">
        <v>38</v>
      </c>
      <c r="G7505" s="1" t="str">
        <f t="shared" si="281"/>
        <v>38/50</v>
      </c>
      <c r="H7505" s="1">
        <v>4000</v>
      </c>
      <c r="I7505" s="1">
        <v>155</v>
      </c>
      <c r="J7505" s="1">
        <v>110</v>
      </c>
      <c r="K7505" s="1" t="s">
        <v>8280</v>
      </c>
      <c r="L7505" s="1" t="s">
        <v>8284</v>
      </c>
      <c r="M7505" s="1">
        <v>2022</v>
      </c>
      <c r="N7505" s="1">
        <v>49.591901200000002</v>
      </c>
      <c r="O7505" s="1">
        <v>-105.87317179999999</v>
      </c>
      <c r="P7505" s="1" t="s">
        <v>2024</v>
      </c>
      <c r="Q7505" s="1" t="s">
        <v>8282</v>
      </c>
      <c r="R7505" s="1" t="s">
        <v>22</v>
      </c>
    </row>
    <row r="7506" spans="1:18" hidden="1" x14ac:dyDescent="0.3">
      <c r="A7506" s="1" t="s">
        <v>8085</v>
      </c>
      <c r="B7506" s="1" t="s">
        <v>8085</v>
      </c>
      <c r="C7506" s="1" t="s">
        <v>8278</v>
      </c>
      <c r="D7506" s="1">
        <v>200</v>
      </c>
      <c r="E7506" s="1" t="s">
        <v>8321</v>
      </c>
      <c r="F7506" s="1">
        <v>39</v>
      </c>
      <c r="G7506" s="1" t="str">
        <f t="shared" si="281"/>
        <v>39/50</v>
      </c>
      <c r="H7506" s="1">
        <v>4000</v>
      </c>
      <c r="I7506" s="1">
        <v>155</v>
      </c>
      <c r="J7506" s="1">
        <v>110</v>
      </c>
      <c r="K7506" s="1" t="s">
        <v>8280</v>
      </c>
      <c r="L7506" s="1" t="s">
        <v>8284</v>
      </c>
      <c r="M7506" s="1">
        <v>2022</v>
      </c>
      <c r="N7506" s="1">
        <v>49.584248000000002</v>
      </c>
      <c r="O7506" s="1">
        <v>-105.87586</v>
      </c>
      <c r="P7506" s="1" t="s">
        <v>2024</v>
      </c>
      <c r="Q7506" s="1" t="s">
        <v>8282</v>
      </c>
      <c r="R7506" s="1" t="s">
        <v>22</v>
      </c>
    </row>
    <row r="7507" spans="1:18" hidden="1" x14ac:dyDescent="0.3">
      <c r="A7507" s="1" t="s">
        <v>8085</v>
      </c>
      <c r="B7507" s="1" t="s">
        <v>8085</v>
      </c>
      <c r="C7507" s="1" t="s">
        <v>8278</v>
      </c>
      <c r="D7507" s="1">
        <v>200</v>
      </c>
      <c r="E7507" s="1" t="s">
        <v>8322</v>
      </c>
      <c r="F7507" s="1">
        <v>40</v>
      </c>
      <c r="G7507" s="1" t="str">
        <f t="shared" si="281"/>
        <v>40/50</v>
      </c>
      <c r="H7507" s="1">
        <v>4000</v>
      </c>
      <c r="I7507" s="1">
        <v>155</v>
      </c>
      <c r="J7507" s="1">
        <v>110</v>
      </c>
      <c r="K7507" s="1" t="s">
        <v>8280</v>
      </c>
      <c r="L7507" s="1" t="s">
        <v>8284</v>
      </c>
      <c r="M7507" s="1">
        <v>2022</v>
      </c>
      <c r="N7507" s="1">
        <v>49.577022100000001</v>
      </c>
      <c r="O7507" s="1">
        <v>-105.8769818</v>
      </c>
      <c r="P7507" s="1" t="s">
        <v>2024</v>
      </c>
      <c r="Q7507" s="1" t="s">
        <v>8282</v>
      </c>
      <c r="R7507" s="1" t="s">
        <v>22</v>
      </c>
    </row>
    <row r="7508" spans="1:18" hidden="1" x14ac:dyDescent="0.3">
      <c r="A7508" s="1" t="s">
        <v>8085</v>
      </c>
      <c r="B7508" s="1" t="s">
        <v>8085</v>
      </c>
      <c r="C7508" s="1" t="s">
        <v>8278</v>
      </c>
      <c r="D7508" s="1">
        <v>200</v>
      </c>
      <c r="E7508" s="1" t="s">
        <v>8323</v>
      </c>
      <c r="F7508" s="1">
        <v>41</v>
      </c>
      <c r="G7508" s="1" t="str">
        <f t="shared" si="281"/>
        <v>41/50</v>
      </c>
      <c r="H7508" s="1">
        <v>4000</v>
      </c>
      <c r="I7508" s="1">
        <v>155</v>
      </c>
      <c r="J7508" s="1">
        <v>110</v>
      </c>
      <c r="K7508" s="1" t="s">
        <v>8280</v>
      </c>
      <c r="L7508" s="1" t="s">
        <v>8284</v>
      </c>
      <c r="M7508" s="1">
        <v>2022</v>
      </c>
      <c r="N7508" s="1">
        <v>49.562290500000003</v>
      </c>
      <c r="O7508" s="1">
        <v>-105.8768123</v>
      </c>
      <c r="P7508" s="1" t="s">
        <v>2024</v>
      </c>
      <c r="Q7508" s="1" t="s">
        <v>8282</v>
      </c>
      <c r="R7508" s="1" t="s">
        <v>22</v>
      </c>
    </row>
    <row r="7509" spans="1:18" hidden="1" x14ac:dyDescent="0.3">
      <c r="A7509" s="1" t="s">
        <v>8085</v>
      </c>
      <c r="B7509" s="1" t="s">
        <v>8085</v>
      </c>
      <c r="C7509" s="1" t="s">
        <v>8278</v>
      </c>
      <c r="D7509" s="1">
        <v>200</v>
      </c>
      <c r="E7509" s="1" t="s">
        <v>8324</v>
      </c>
      <c r="F7509" s="1">
        <v>42</v>
      </c>
      <c r="G7509" s="1" t="str">
        <f t="shared" si="281"/>
        <v>42/50</v>
      </c>
      <c r="H7509" s="1">
        <v>4000</v>
      </c>
      <c r="I7509" s="1">
        <v>136</v>
      </c>
      <c r="J7509" s="1">
        <v>110</v>
      </c>
      <c r="K7509" s="1" t="s">
        <v>8280</v>
      </c>
      <c r="L7509" s="1" t="s">
        <v>8281</v>
      </c>
      <c r="M7509" s="1">
        <v>2022</v>
      </c>
      <c r="N7509" s="1">
        <v>49.591596699999997</v>
      </c>
      <c r="O7509" s="1">
        <v>-105.97448780000001</v>
      </c>
      <c r="P7509" s="1" t="s">
        <v>2024</v>
      </c>
      <c r="Q7509" s="1" t="s">
        <v>8282</v>
      </c>
      <c r="R7509" s="1" t="s">
        <v>22</v>
      </c>
    </row>
    <row r="7510" spans="1:18" hidden="1" x14ac:dyDescent="0.3">
      <c r="A7510" s="1" t="s">
        <v>8085</v>
      </c>
      <c r="B7510" s="1" t="s">
        <v>8085</v>
      </c>
      <c r="C7510" s="1" t="s">
        <v>8278</v>
      </c>
      <c r="D7510" s="1">
        <v>200</v>
      </c>
      <c r="E7510" s="1" t="s">
        <v>8325</v>
      </c>
      <c r="F7510" s="1">
        <v>43</v>
      </c>
      <c r="G7510" s="1" t="str">
        <f t="shared" si="281"/>
        <v>43/50</v>
      </c>
      <c r="H7510" s="1">
        <v>4000</v>
      </c>
      <c r="I7510" s="1">
        <v>136</v>
      </c>
      <c r="J7510" s="1">
        <v>110</v>
      </c>
      <c r="K7510" s="1" t="s">
        <v>8280</v>
      </c>
      <c r="L7510" s="1" t="s">
        <v>8281</v>
      </c>
      <c r="M7510" s="1">
        <v>2022</v>
      </c>
      <c r="N7510" s="1">
        <v>49.596635399999997</v>
      </c>
      <c r="O7510" s="1">
        <v>-105.9733554</v>
      </c>
      <c r="P7510" s="1" t="s">
        <v>2024</v>
      </c>
      <c r="Q7510" s="1" t="s">
        <v>8282</v>
      </c>
      <c r="R7510" s="1" t="s">
        <v>22</v>
      </c>
    </row>
    <row r="7511" spans="1:18" hidden="1" x14ac:dyDescent="0.3">
      <c r="A7511" s="1" t="s">
        <v>8085</v>
      </c>
      <c r="B7511" s="1" t="s">
        <v>8085</v>
      </c>
      <c r="C7511" s="1" t="s">
        <v>8278</v>
      </c>
      <c r="D7511" s="1">
        <v>200</v>
      </c>
      <c r="E7511" s="1" t="s">
        <v>8326</v>
      </c>
      <c r="F7511" s="1">
        <v>44</v>
      </c>
      <c r="G7511" s="1" t="str">
        <f t="shared" si="281"/>
        <v>44/50</v>
      </c>
      <c r="H7511" s="1">
        <v>4000</v>
      </c>
      <c r="I7511" s="1">
        <v>136</v>
      </c>
      <c r="J7511" s="1">
        <v>110</v>
      </c>
      <c r="K7511" s="1" t="s">
        <v>8280</v>
      </c>
      <c r="L7511" s="1" t="s">
        <v>8281</v>
      </c>
      <c r="M7511" s="1">
        <v>2022</v>
      </c>
      <c r="N7511" s="1">
        <v>49.601619700000001</v>
      </c>
      <c r="O7511" s="1">
        <v>-105.96968320000001</v>
      </c>
      <c r="P7511" s="1" t="s">
        <v>2024</v>
      </c>
      <c r="Q7511" s="1" t="s">
        <v>8282</v>
      </c>
      <c r="R7511" s="1" t="s">
        <v>22</v>
      </c>
    </row>
    <row r="7512" spans="1:18" hidden="1" x14ac:dyDescent="0.3">
      <c r="A7512" s="1" t="s">
        <v>8085</v>
      </c>
      <c r="B7512" s="1" t="s">
        <v>8085</v>
      </c>
      <c r="C7512" s="1" t="s">
        <v>8278</v>
      </c>
      <c r="D7512" s="1">
        <v>200</v>
      </c>
      <c r="E7512" s="1" t="s">
        <v>8327</v>
      </c>
      <c r="F7512" s="1">
        <v>45</v>
      </c>
      <c r="G7512" s="1" t="str">
        <f t="shared" si="281"/>
        <v>45/50</v>
      </c>
      <c r="H7512" s="1">
        <v>4000</v>
      </c>
      <c r="I7512" s="1">
        <v>136</v>
      </c>
      <c r="J7512" s="1">
        <v>110</v>
      </c>
      <c r="K7512" s="1" t="s">
        <v>8280</v>
      </c>
      <c r="L7512" s="1" t="s">
        <v>8281</v>
      </c>
      <c r="M7512" s="1">
        <v>2022</v>
      </c>
      <c r="N7512" s="1">
        <v>49.607735900000002</v>
      </c>
      <c r="O7512" s="1">
        <v>-105.9717584</v>
      </c>
      <c r="P7512" s="1" t="s">
        <v>2024</v>
      </c>
      <c r="Q7512" s="1" t="s">
        <v>8282</v>
      </c>
      <c r="R7512" s="1" t="s">
        <v>22</v>
      </c>
    </row>
    <row r="7513" spans="1:18" hidden="1" x14ac:dyDescent="0.3">
      <c r="A7513" s="1" t="s">
        <v>8085</v>
      </c>
      <c r="B7513" s="1" t="s">
        <v>8085</v>
      </c>
      <c r="C7513" s="1" t="s">
        <v>8278</v>
      </c>
      <c r="D7513" s="1">
        <v>200</v>
      </c>
      <c r="E7513" s="1" t="s">
        <v>8328</v>
      </c>
      <c r="F7513" s="1">
        <v>46</v>
      </c>
      <c r="G7513" s="1" t="str">
        <f t="shared" si="281"/>
        <v>46/50</v>
      </c>
      <c r="H7513" s="1">
        <v>4000</v>
      </c>
      <c r="I7513" s="1">
        <v>155</v>
      </c>
      <c r="J7513" s="1">
        <v>110</v>
      </c>
      <c r="K7513" s="1" t="s">
        <v>8280</v>
      </c>
      <c r="L7513" s="1" t="s">
        <v>8284</v>
      </c>
      <c r="M7513" s="1">
        <v>2022</v>
      </c>
      <c r="N7513" s="1">
        <v>49.614344000000003</v>
      </c>
      <c r="O7513" s="1">
        <v>-105.973859</v>
      </c>
      <c r="P7513" s="1" t="s">
        <v>2024</v>
      </c>
      <c r="Q7513" s="1" t="s">
        <v>8282</v>
      </c>
      <c r="R7513" s="1" t="s">
        <v>22</v>
      </c>
    </row>
    <row r="7514" spans="1:18" hidden="1" x14ac:dyDescent="0.3">
      <c r="A7514" s="1" t="s">
        <v>8085</v>
      </c>
      <c r="B7514" s="1" t="s">
        <v>8085</v>
      </c>
      <c r="C7514" s="1" t="s">
        <v>8278</v>
      </c>
      <c r="D7514" s="1">
        <v>200</v>
      </c>
      <c r="E7514" s="1" t="s">
        <v>8329</v>
      </c>
      <c r="F7514" s="1">
        <v>47</v>
      </c>
      <c r="G7514" s="1" t="str">
        <f t="shared" si="281"/>
        <v>47/50</v>
      </c>
      <c r="H7514" s="1">
        <v>4000</v>
      </c>
      <c r="I7514" s="1">
        <v>155</v>
      </c>
      <c r="J7514" s="1">
        <v>110</v>
      </c>
      <c r="K7514" s="1" t="s">
        <v>8280</v>
      </c>
      <c r="L7514" s="1" t="s">
        <v>8284</v>
      </c>
      <c r="M7514" s="1">
        <v>2022</v>
      </c>
      <c r="N7514" s="1">
        <v>49.612183299999998</v>
      </c>
      <c r="O7514" s="1">
        <v>-106.02237049999999</v>
      </c>
      <c r="P7514" s="1" t="s">
        <v>2024</v>
      </c>
      <c r="Q7514" s="1" t="s">
        <v>8282</v>
      </c>
      <c r="R7514" s="1" t="s">
        <v>22</v>
      </c>
    </row>
    <row r="7515" spans="1:18" hidden="1" x14ac:dyDescent="0.3">
      <c r="A7515" s="1" t="s">
        <v>8085</v>
      </c>
      <c r="B7515" s="1" t="s">
        <v>8085</v>
      </c>
      <c r="C7515" s="1" t="s">
        <v>8278</v>
      </c>
      <c r="D7515" s="1">
        <v>200</v>
      </c>
      <c r="E7515" s="1" t="s">
        <v>8330</v>
      </c>
      <c r="F7515" s="1">
        <v>48</v>
      </c>
      <c r="G7515" s="1" t="str">
        <f t="shared" si="281"/>
        <v>48/50</v>
      </c>
      <c r="H7515" s="1">
        <v>4000</v>
      </c>
      <c r="I7515" s="1">
        <v>155</v>
      </c>
      <c r="J7515" s="1">
        <v>110</v>
      </c>
      <c r="K7515" s="1" t="s">
        <v>8280</v>
      </c>
      <c r="L7515" s="1" t="s">
        <v>8284</v>
      </c>
      <c r="M7515" s="1">
        <v>2022</v>
      </c>
      <c r="N7515" s="1">
        <v>49.608839400000001</v>
      </c>
      <c r="O7515" s="1">
        <v>-106.0292584</v>
      </c>
      <c r="P7515" s="1" t="s">
        <v>2024</v>
      </c>
      <c r="Q7515" s="1" t="s">
        <v>8282</v>
      </c>
      <c r="R7515" s="1" t="s">
        <v>22</v>
      </c>
    </row>
    <row r="7516" spans="1:18" hidden="1" x14ac:dyDescent="0.3">
      <c r="A7516" s="1" t="s">
        <v>8085</v>
      </c>
      <c r="B7516" s="1" t="s">
        <v>8085</v>
      </c>
      <c r="C7516" s="1" t="s">
        <v>8278</v>
      </c>
      <c r="D7516" s="1">
        <v>200</v>
      </c>
      <c r="E7516" s="1" t="s">
        <v>8331</v>
      </c>
      <c r="F7516" s="1">
        <v>49</v>
      </c>
      <c r="G7516" s="1" t="str">
        <f t="shared" si="281"/>
        <v>49/50</v>
      </c>
      <c r="H7516" s="1">
        <v>4000</v>
      </c>
      <c r="I7516" s="1">
        <v>155</v>
      </c>
      <c r="J7516" s="1">
        <v>110</v>
      </c>
      <c r="K7516" s="1" t="s">
        <v>8280</v>
      </c>
      <c r="L7516" s="1" t="s">
        <v>8284</v>
      </c>
      <c r="M7516" s="1">
        <v>2022</v>
      </c>
      <c r="N7516" s="1">
        <v>49.555141599999999</v>
      </c>
      <c r="O7516" s="1">
        <v>-106.0119931</v>
      </c>
      <c r="P7516" s="1" t="s">
        <v>2024</v>
      </c>
      <c r="Q7516" s="1" t="s">
        <v>8282</v>
      </c>
      <c r="R7516" s="1" t="s">
        <v>22</v>
      </c>
    </row>
    <row r="7517" spans="1:18" hidden="1" x14ac:dyDescent="0.3">
      <c r="A7517" s="1" t="s">
        <v>8085</v>
      </c>
      <c r="B7517" s="1" t="s">
        <v>8085</v>
      </c>
      <c r="C7517" s="1" t="s">
        <v>8278</v>
      </c>
      <c r="D7517" s="1">
        <v>200</v>
      </c>
      <c r="E7517" s="1" t="s">
        <v>8332</v>
      </c>
      <c r="F7517" s="1">
        <v>50</v>
      </c>
      <c r="G7517" s="1" t="str">
        <f t="shared" si="281"/>
        <v>50/50</v>
      </c>
      <c r="H7517" s="1">
        <v>4000</v>
      </c>
      <c r="I7517" s="1">
        <v>155</v>
      </c>
      <c r="J7517" s="1">
        <v>110</v>
      </c>
      <c r="K7517" s="1" t="s">
        <v>8280</v>
      </c>
      <c r="L7517" s="1" t="s">
        <v>8284</v>
      </c>
      <c r="M7517" s="1">
        <v>2022</v>
      </c>
      <c r="N7517" s="1">
        <v>49.561021099999998</v>
      </c>
      <c r="O7517" s="1">
        <v>-106.01255740000001</v>
      </c>
      <c r="P7517" s="1" t="s">
        <v>2024</v>
      </c>
      <c r="Q7517" s="1" t="s">
        <v>8282</v>
      </c>
      <c r="R7517" s="1" t="s">
        <v>22</v>
      </c>
    </row>
    <row r="7518" spans="1:18" hidden="1" x14ac:dyDescent="0.3">
      <c r="A7518" s="1" t="s">
        <v>8085</v>
      </c>
      <c r="B7518" s="1" t="s">
        <v>8085</v>
      </c>
      <c r="C7518" s="1" t="s">
        <v>8211</v>
      </c>
      <c r="D7518" s="1">
        <v>23</v>
      </c>
      <c r="E7518" s="1" t="s">
        <v>8212</v>
      </c>
      <c r="F7518" s="1">
        <v>1</v>
      </c>
      <c r="G7518" s="1" t="str">
        <f t="shared" ref="G7518:G7527" si="282">F7518&amp;"/"&amp;10</f>
        <v>1/10</v>
      </c>
      <c r="H7518" s="1">
        <v>2300</v>
      </c>
      <c r="I7518" s="1">
        <v>113</v>
      </c>
      <c r="J7518" s="1">
        <v>79.5</v>
      </c>
      <c r="K7518" s="1" t="s">
        <v>866</v>
      </c>
      <c r="L7518" s="1" t="s">
        <v>4959</v>
      </c>
      <c r="M7518" s="1">
        <v>2015</v>
      </c>
      <c r="N7518" s="1">
        <v>50.352446999999998</v>
      </c>
      <c r="O7518" s="1">
        <v>-106.956096</v>
      </c>
      <c r="Q7518" s="1" t="s">
        <v>8213</v>
      </c>
      <c r="R7518" s="1" t="s">
        <v>22</v>
      </c>
    </row>
    <row r="7519" spans="1:18" hidden="1" x14ac:dyDescent="0.3">
      <c r="A7519" s="1" t="s">
        <v>8085</v>
      </c>
      <c r="B7519" s="1" t="s">
        <v>8085</v>
      </c>
      <c r="C7519" s="1" t="s">
        <v>8211</v>
      </c>
      <c r="D7519" s="1">
        <v>23</v>
      </c>
      <c r="E7519" s="1" t="s">
        <v>8214</v>
      </c>
      <c r="F7519" s="1">
        <v>2</v>
      </c>
      <c r="G7519" s="1" t="str">
        <f t="shared" si="282"/>
        <v>2/10</v>
      </c>
      <c r="H7519" s="1">
        <v>2300</v>
      </c>
      <c r="I7519" s="1">
        <v>113</v>
      </c>
      <c r="J7519" s="1">
        <v>79.5</v>
      </c>
      <c r="K7519" s="1" t="s">
        <v>866</v>
      </c>
      <c r="L7519" s="1" t="s">
        <v>4959</v>
      </c>
      <c r="M7519" s="1">
        <v>2015</v>
      </c>
      <c r="N7519" s="1">
        <v>50.348373000000002</v>
      </c>
      <c r="O7519" s="1">
        <v>-106.95416</v>
      </c>
      <c r="Q7519" s="1" t="s">
        <v>8213</v>
      </c>
      <c r="R7519" s="1" t="s">
        <v>22</v>
      </c>
    </row>
    <row r="7520" spans="1:18" hidden="1" x14ac:dyDescent="0.3">
      <c r="A7520" s="1" t="s">
        <v>8085</v>
      </c>
      <c r="B7520" s="1" t="s">
        <v>8085</v>
      </c>
      <c r="C7520" s="1" t="s">
        <v>8211</v>
      </c>
      <c r="D7520" s="1">
        <v>23</v>
      </c>
      <c r="E7520" s="1" t="s">
        <v>8215</v>
      </c>
      <c r="F7520" s="1">
        <v>3</v>
      </c>
      <c r="G7520" s="1" t="str">
        <f t="shared" si="282"/>
        <v>3/10</v>
      </c>
      <c r="H7520" s="1">
        <v>2300</v>
      </c>
      <c r="I7520" s="1">
        <v>113</v>
      </c>
      <c r="J7520" s="1">
        <v>79.5</v>
      </c>
      <c r="K7520" s="1" t="s">
        <v>866</v>
      </c>
      <c r="L7520" s="1" t="s">
        <v>4959</v>
      </c>
      <c r="M7520" s="1">
        <v>2015</v>
      </c>
      <c r="N7520" s="1">
        <v>50.343361999999999</v>
      </c>
      <c r="O7520" s="1">
        <v>-106.95727100000001</v>
      </c>
      <c r="Q7520" s="1" t="s">
        <v>8213</v>
      </c>
      <c r="R7520" s="1" t="s">
        <v>22</v>
      </c>
    </row>
    <row r="7521" spans="1:18" hidden="1" x14ac:dyDescent="0.3">
      <c r="A7521" s="1" t="s">
        <v>8085</v>
      </c>
      <c r="B7521" s="1" t="s">
        <v>8085</v>
      </c>
      <c r="C7521" s="1" t="s">
        <v>8211</v>
      </c>
      <c r="D7521" s="1">
        <v>23</v>
      </c>
      <c r="E7521" s="1" t="s">
        <v>8216</v>
      </c>
      <c r="F7521" s="1">
        <v>4</v>
      </c>
      <c r="G7521" s="1" t="str">
        <f t="shared" si="282"/>
        <v>4/10</v>
      </c>
      <c r="H7521" s="1">
        <v>2300</v>
      </c>
      <c r="I7521" s="1">
        <v>113</v>
      </c>
      <c r="J7521" s="1">
        <v>79.5</v>
      </c>
      <c r="K7521" s="1" t="s">
        <v>866</v>
      </c>
      <c r="L7521" s="1" t="s">
        <v>4959</v>
      </c>
      <c r="M7521" s="1">
        <v>2015</v>
      </c>
      <c r="N7521" s="1">
        <v>50.340615</v>
      </c>
      <c r="O7521" s="1">
        <v>-106.96167</v>
      </c>
      <c r="Q7521" s="1" t="s">
        <v>8213</v>
      </c>
      <c r="R7521" s="1" t="s">
        <v>22</v>
      </c>
    </row>
    <row r="7522" spans="1:18" hidden="1" x14ac:dyDescent="0.3">
      <c r="A7522" s="1" t="s">
        <v>8085</v>
      </c>
      <c r="B7522" s="1" t="s">
        <v>8085</v>
      </c>
      <c r="C7522" s="1" t="s">
        <v>8211</v>
      </c>
      <c r="D7522" s="1">
        <v>23</v>
      </c>
      <c r="E7522" s="1" t="s">
        <v>8217</v>
      </c>
      <c r="F7522" s="1">
        <v>5</v>
      </c>
      <c r="G7522" s="1" t="str">
        <f t="shared" si="282"/>
        <v>5/10</v>
      </c>
      <c r="H7522" s="1">
        <v>2300</v>
      </c>
      <c r="I7522" s="1">
        <v>113</v>
      </c>
      <c r="J7522" s="1">
        <v>79.5</v>
      </c>
      <c r="K7522" s="1" t="s">
        <v>866</v>
      </c>
      <c r="L7522" s="1" t="s">
        <v>4959</v>
      </c>
      <c r="M7522" s="1">
        <v>2015</v>
      </c>
      <c r="N7522" s="1">
        <v>50.336618999999999</v>
      </c>
      <c r="O7522" s="1">
        <v>-106.963945</v>
      </c>
      <c r="Q7522" s="1" t="s">
        <v>8213</v>
      </c>
      <c r="R7522" s="1" t="s">
        <v>22</v>
      </c>
    </row>
    <row r="7523" spans="1:18" hidden="1" x14ac:dyDescent="0.3">
      <c r="A7523" s="1" t="s">
        <v>8085</v>
      </c>
      <c r="B7523" s="1" t="s">
        <v>8085</v>
      </c>
      <c r="C7523" s="1" t="s">
        <v>8211</v>
      </c>
      <c r="D7523" s="1">
        <v>23</v>
      </c>
      <c r="E7523" s="1" t="s">
        <v>8218</v>
      </c>
      <c r="F7523" s="1">
        <v>6</v>
      </c>
      <c r="G7523" s="1" t="str">
        <f t="shared" si="282"/>
        <v>6/10</v>
      </c>
      <c r="H7523" s="1">
        <v>2300</v>
      </c>
      <c r="I7523" s="1">
        <v>113</v>
      </c>
      <c r="J7523" s="1">
        <v>79.5</v>
      </c>
      <c r="K7523" s="1" t="s">
        <v>866</v>
      </c>
      <c r="L7523" s="1" t="s">
        <v>4959</v>
      </c>
      <c r="M7523" s="1">
        <v>2015</v>
      </c>
      <c r="N7523" s="1">
        <v>50.333185999999998</v>
      </c>
      <c r="O7523" s="1">
        <v>-106.963987</v>
      </c>
      <c r="Q7523" s="1" t="s">
        <v>8213</v>
      </c>
      <c r="R7523" s="1" t="s">
        <v>22</v>
      </c>
    </row>
    <row r="7524" spans="1:18" hidden="1" x14ac:dyDescent="0.3">
      <c r="A7524" s="1" t="s">
        <v>8085</v>
      </c>
      <c r="B7524" s="1" t="s">
        <v>8085</v>
      </c>
      <c r="C7524" s="1" t="s">
        <v>8211</v>
      </c>
      <c r="D7524" s="1">
        <v>23</v>
      </c>
      <c r="E7524" s="1" t="s">
        <v>8219</v>
      </c>
      <c r="F7524" s="1">
        <v>7</v>
      </c>
      <c r="G7524" s="1" t="str">
        <f t="shared" si="282"/>
        <v>7/10</v>
      </c>
      <c r="H7524" s="1">
        <v>2300</v>
      </c>
      <c r="I7524" s="1">
        <v>113</v>
      </c>
      <c r="J7524" s="1">
        <v>79.5</v>
      </c>
      <c r="K7524" s="1" t="s">
        <v>866</v>
      </c>
      <c r="L7524" s="1" t="s">
        <v>4959</v>
      </c>
      <c r="M7524" s="1">
        <v>2015</v>
      </c>
      <c r="N7524" s="1">
        <v>50.324787000000001</v>
      </c>
      <c r="O7524" s="1">
        <v>-106.964653</v>
      </c>
      <c r="Q7524" s="1" t="s">
        <v>8213</v>
      </c>
      <c r="R7524" s="1" t="s">
        <v>22</v>
      </c>
    </row>
    <row r="7525" spans="1:18" hidden="1" x14ac:dyDescent="0.3">
      <c r="A7525" s="1" t="s">
        <v>8085</v>
      </c>
      <c r="B7525" s="1" t="s">
        <v>8085</v>
      </c>
      <c r="C7525" s="1" t="s">
        <v>8211</v>
      </c>
      <c r="D7525" s="1">
        <v>23</v>
      </c>
      <c r="E7525" s="1" t="s">
        <v>8220</v>
      </c>
      <c r="F7525" s="1">
        <v>8</v>
      </c>
      <c r="G7525" s="1" t="str">
        <f t="shared" si="282"/>
        <v>8/10</v>
      </c>
      <c r="H7525" s="1">
        <v>2300</v>
      </c>
      <c r="I7525" s="1">
        <v>113</v>
      </c>
      <c r="J7525" s="1">
        <v>79.5</v>
      </c>
      <c r="K7525" s="1" t="s">
        <v>866</v>
      </c>
      <c r="L7525" s="1" t="s">
        <v>4959</v>
      </c>
      <c r="M7525" s="1">
        <v>2015</v>
      </c>
      <c r="N7525" s="1">
        <v>50.325673999999999</v>
      </c>
      <c r="O7525" s="1">
        <v>-106.98299499999899</v>
      </c>
      <c r="Q7525" s="1" t="s">
        <v>8213</v>
      </c>
      <c r="R7525" s="1" t="s">
        <v>22</v>
      </c>
    </row>
    <row r="7526" spans="1:18" hidden="1" x14ac:dyDescent="0.3">
      <c r="A7526" s="1" t="s">
        <v>8085</v>
      </c>
      <c r="B7526" s="1" t="s">
        <v>8085</v>
      </c>
      <c r="C7526" s="1" t="s">
        <v>8211</v>
      </c>
      <c r="D7526" s="1">
        <v>23</v>
      </c>
      <c r="E7526" s="1" t="s">
        <v>8221</v>
      </c>
      <c r="F7526" s="1">
        <v>9</v>
      </c>
      <c r="G7526" s="1" t="str">
        <f t="shared" si="282"/>
        <v>9/10</v>
      </c>
      <c r="H7526" s="1">
        <v>2300</v>
      </c>
      <c r="I7526" s="1">
        <v>113</v>
      </c>
      <c r="J7526" s="1">
        <v>79.5</v>
      </c>
      <c r="K7526" s="1" t="s">
        <v>866</v>
      </c>
      <c r="L7526" s="1" t="s">
        <v>4959</v>
      </c>
      <c r="M7526" s="1">
        <v>2015</v>
      </c>
      <c r="N7526" s="1">
        <v>50.323338999999997</v>
      </c>
      <c r="O7526" s="1">
        <v>-106.99529</v>
      </c>
      <c r="Q7526" s="1" t="s">
        <v>8213</v>
      </c>
      <c r="R7526" s="1" t="s">
        <v>22</v>
      </c>
    </row>
    <row r="7527" spans="1:18" hidden="1" x14ac:dyDescent="0.3">
      <c r="A7527" s="1" t="s">
        <v>8085</v>
      </c>
      <c r="B7527" s="1" t="s">
        <v>8085</v>
      </c>
      <c r="C7527" s="1" t="s">
        <v>8211</v>
      </c>
      <c r="D7527" s="1">
        <v>23</v>
      </c>
      <c r="E7527" s="1" t="s">
        <v>8222</v>
      </c>
      <c r="F7527" s="1">
        <v>10</v>
      </c>
      <c r="G7527" s="1" t="str">
        <f t="shared" si="282"/>
        <v>10/10</v>
      </c>
      <c r="H7527" s="1">
        <v>2300</v>
      </c>
      <c r="I7527" s="1">
        <v>113</v>
      </c>
      <c r="J7527" s="1">
        <v>79.5</v>
      </c>
      <c r="K7527" s="1" t="s">
        <v>866</v>
      </c>
      <c r="L7527" s="1" t="s">
        <v>4959</v>
      </c>
      <c r="M7527" s="1">
        <v>2015</v>
      </c>
      <c r="N7527" s="1">
        <v>50.318776</v>
      </c>
      <c r="O7527" s="1">
        <v>-106.992315</v>
      </c>
      <c r="Q7527" s="1" t="s">
        <v>8213</v>
      </c>
      <c r="R7527" s="1" t="s">
        <v>22</v>
      </c>
    </row>
    <row r="7528" spans="1:18" hidden="1" x14ac:dyDescent="0.3">
      <c r="A7528" s="1" t="s">
        <v>8085</v>
      </c>
      <c r="B7528" s="1" t="s">
        <v>8085</v>
      </c>
      <c r="C7528" s="1" t="s">
        <v>8191</v>
      </c>
      <c r="D7528" s="1">
        <v>26.4</v>
      </c>
      <c r="E7528" s="1" t="s">
        <v>8192</v>
      </c>
      <c r="F7528" s="1">
        <v>1</v>
      </c>
      <c r="G7528" s="1" t="str">
        <f t="shared" ref="G7528:G7543" si="283">F7528&amp;"/"&amp;16</f>
        <v>1/16</v>
      </c>
      <c r="H7528" s="1">
        <v>1650</v>
      </c>
      <c r="I7528" s="1">
        <v>82</v>
      </c>
      <c r="J7528" s="1">
        <v>80</v>
      </c>
      <c r="K7528" s="1" t="s">
        <v>25</v>
      </c>
      <c r="L7528" s="1" t="s">
        <v>2107</v>
      </c>
      <c r="M7528" s="1">
        <v>2011</v>
      </c>
      <c r="N7528" s="1">
        <v>50.212498281754101</v>
      </c>
      <c r="O7528" s="1">
        <v>-101.789748142273</v>
      </c>
      <c r="Q7528" s="1" t="s">
        <v>8193</v>
      </c>
      <c r="R7528" s="1" t="s">
        <v>22</v>
      </c>
    </row>
    <row r="7529" spans="1:18" hidden="1" x14ac:dyDescent="0.3">
      <c r="A7529" s="1" t="s">
        <v>8085</v>
      </c>
      <c r="B7529" s="1" t="s">
        <v>8085</v>
      </c>
      <c r="C7529" s="1" t="s">
        <v>8191</v>
      </c>
      <c r="D7529" s="1">
        <v>26.4</v>
      </c>
      <c r="E7529" s="1" t="s">
        <v>8194</v>
      </c>
      <c r="F7529" s="1">
        <v>2</v>
      </c>
      <c r="G7529" s="1" t="str">
        <f t="shared" si="283"/>
        <v>2/16</v>
      </c>
      <c r="H7529" s="1">
        <v>1650</v>
      </c>
      <c r="I7529" s="1">
        <v>82</v>
      </c>
      <c r="J7529" s="1">
        <v>80</v>
      </c>
      <c r="K7529" s="1" t="s">
        <v>25</v>
      </c>
      <c r="L7529" s="1" t="s">
        <v>2107</v>
      </c>
      <c r="M7529" s="1">
        <v>2011</v>
      </c>
      <c r="N7529" s="1">
        <v>50.224005466538401</v>
      </c>
      <c r="O7529" s="1">
        <v>-101.77714552980299</v>
      </c>
      <c r="Q7529" s="1" t="s">
        <v>8193</v>
      </c>
      <c r="R7529" s="1" t="s">
        <v>22</v>
      </c>
    </row>
    <row r="7530" spans="1:18" hidden="1" x14ac:dyDescent="0.3">
      <c r="A7530" s="1" t="s">
        <v>8085</v>
      </c>
      <c r="B7530" s="1" t="s">
        <v>8085</v>
      </c>
      <c r="C7530" s="1" t="s">
        <v>8191</v>
      </c>
      <c r="D7530" s="1">
        <v>26.4</v>
      </c>
      <c r="E7530" s="1" t="s">
        <v>8195</v>
      </c>
      <c r="F7530" s="1">
        <v>3</v>
      </c>
      <c r="G7530" s="1" t="str">
        <f t="shared" si="283"/>
        <v>3/16</v>
      </c>
      <c r="H7530" s="1">
        <v>1650</v>
      </c>
      <c r="I7530" s="1">
        <v>82</v>
      </c>
      <c r="J7530" s="1">
        <v>80</v>
      </c>
      <c r="K7530" s="1" t="s">
        <v>25</v>
      </c>
      <c r="L7530" s="1" t="s">
        <v>2107</v>
      </c>
      <c r="M7530" s="1">
        <v>2011</v>
      </c>
      <c r="N7530" s="1">
        <v>50.2042983025704</v>
      </c>
      <c r="O7530" s="1">
        <v>-101.75210323775801</v>
      </c>
      <c r="Q7530" s="1" t="s">
        <v>8193</v>
      </c>
      <c r="R7530" s="1" t="s">
        <v>22</v>
      </c>
    </row>
    <row r="7531" spans="1:18" hidden="1" x14ac:dyDescent="0.3">
      <c r="A7531" s="1" t="s">
        <v>8085</v>
      </c>
      <c r="B7531" s="1" t="s">
        <v>8085</v>
      </c>
      <c r="C7531" s="1" t="s">
        <v>8191</v>
      </c>
      <c r="D7531" s="1">
        <v>26.4</v>
      </c>
      <c r="E7531" s="1" t="s">
        <v>8196</v>
      </c>
      <c r="F7531" s="1">
        <v>4</v>
      </c>
      <c r="G7531" s="1" t="str">
        <f t="shared" si="283"/>
        <v>4/16</v>
      </c>
      <c r="H7531" s="1">
        <v>1650</v>
      </c>
      <c r="I7531" s="1">
        <v>82</v>
      </c>
      <c r="J7531" s="1">
        <v>80</v>
      </c>
      <c r="K7531" s="1" t="s">
        <v>25</v>
      </c>
      <c r="L7531" s="1" t="s">
        <v>2107</v>
      </c>
      <c r="M7531" s="1">
        <v>2011</v>
      </c>
      <c r="N7531" s="1">
        <v>50.191785407177697</v>
      </c>
      <c r="O7531" s="1">
        <v>-101.742257121657</v>
      </c>
      <c r="Q7531" s="1" t="s">
        <v>8193</v>
      </c>
      <c r="R7531" s="1" t="s">
        <v>22</v>
      </c>
    </row>
    <row r="7532" spans="1:18" hidden="1" x14ac:dyDescent="0.3">
      <c r="A7532" s="1" t="s">
        <v>8085</v>
      </c>
      <c r="B7532" s="1" t="s">
        <v>8085</v>
      </c>
      <c r="C7532" s="1" t="s">
        <v>8191</v>
      </c>
      <c r="D7532" s="1">
        <v>26.4</v>
      </c>
      <c r="E7532" s="1" t="s">
        <v>8197</v>
      </c>
      <c r="F7532" s="1">
        <v>5</v>
      </c>
      <c r="G7532" s="1" t="str">
        <f t="shared" si="283"/>
        <v>5/16</v>
      </c>
      <c r="H7532" s="1">
        <v>1650</v>
      </c>
      <c r="I7532" s="1">
        <v>82</v>
      </c>
      <c r="J7532" s="1">
        <v>80</v>
      </c>
      <c r="K7532" s="1" t="s">
        <v>25</v>
      </c>
      <c r="L7532" s="1" t="s">
        <v>2107</v>
      </c>
      <c r="M7532" s="1">
        <v>2011</v>
      </c>
      <c r="N7532" s="1">
        <v>50.182214149290502</v>
      </c>
      <c r="O7532" s="1">
        <v>-101.726745830383</v>
      </c>
      <c r="Q7532" s="1" t="s">
        <v>8193</v>
      </c>
      <c r="R7532" s="1" t="s">
        <v>22</v>
      </c>
    </row>
    <row r="7533" spans="1:18" hidden="1" x14ac:dyDescent="0.3">
      <c r="A7533" s="1" t="s">
        <v>8085</v>
      </c>
      <c r="B7533" s="1" t="s">
        <v>8085</v>
      </c>
      <c r="C7533" s="1" t="s">
        <v>8191</v>
      </c>
      <c r="D7533" s="1">
        <v>26.4</v>
      </c>
      <c r="E7533" s="1" t="s">
        <v>8198</v>
      </c>
      <c r="F7533" s="1">
        <v>6</v>
      </c>
      <c r="G7533" s="1" t="str">
        <f t="shared" si="283"/>
        <v>6/16</v>
      </c>
      <c r="H7533" s="1">
        <v>1650</v>
      </c>
      <c r="I7533" s="1">
        <v>82</v>
      </c>
      <c r="J7533" s="1">
        <v>80</v>
      </c>
      <c r="K7533" s="1" t="s">
        <v>25</v>
      </c>
      <c r="L7533" s="1" t="s">
        <v>2107</v>
      </c>
      <c r="M7533" s="1">
        <v>2011</v>
      </c>
      <c r="N7533" s="1">
        <v>50.204258488353602</v>
      </c>
      <c r="O7533" s="1">
        <v>-101.729105613078</v>
      </c>
      <c r="Q7533" s="1" t="s">
        <v>8193</v>
      </c>
      <c r="R7533" s="1" t="s">
        <v>22</v>
      </c>
    </row>
    <row r="7534" spans="1:18" hidden="1" x14ac:dyDescent="0.3">
      <c r="A7534" s="1" t="s">
        <v>8085</v>
      </c>
      <c r="B7534" s="1" t="s">
        <v>8085</v>
      </c>
      <c r="C7534" s="1" t="s">
        <v>8191</v>
      </c>
      <c r="D7534" s="1">
        <v>26.4</v>
      </c>
      <c r="E7534" s="1" t="s">
        <v>8199</v>
      </c>
      <c r="F7534" s="1">
        <v>7</v>
      </c>
      <c r="G7534" s="1" t="str">
        <f t="shared" si="283"/>
        <v>7/16</v>
      </c>
      <c r="H7534" s="1">
        <v>1650</v>
      </c>
      <c r="I7534" s="1">
        <v>82</v>
      </c>
      <c r="J7534" s="1">
        <v>80</v>
      </c>
      <c r="K7534" s="1" t="s">
        <v>25</v>
      </c>
      <c r="L7534" s="1" t="s">
        <v>2107</v>
      </c>
      <c r="M7534" s="1">
        <v>2011</v>
      </c>
      <c r="N7534" s="1">
        <v>50.236045393892397</v>
      </c>
      <c r="O7534" s="1">
        <v>-101.78724840455099</v>
      </c>
      <c r="Q7534" s="1" t="s">
        <v>8193</v>
      </c>
      <c r="R7534" s="1" t="s">
        <v>22</v>
      </c>
    </row>
    <row r="7535" spans="1:18" hidden="1" x14ac:dyDescent="0.3">
      <c r="A7535" s="1" t="s">
        <v>8085</v>
      </c>
      <c r="B7535" s="1" t="s">
        <v>8085</v>
      </c>
      <c r="C7535" s="1" t="s">
        <v>8191</v>
      </c>
      <c r="D7535" s="1">
        <v>26.4</v>
      </c>
      <c r="E7535" s="1" t="s">
        <v>8200</v>
      </c>
      <c r="F7535" s="1">
        <v>8</v>
      </c>
      <c r="G7535" s="1" t="str">
        <f t="shared" si="283"/>
        <v>8/16</v>
      </c>
      <c r="H7535" s="1">
        <v>1650</v>
      </c>
      <c r="I7535" s="1">
        <v>82</v>
      </c>
      <c r="J7535" s="1">
        <v>80</v>
      </c>
      <c r="K7535" s="1" t="s">
        <v>25</v>
      </c>
      <c r="L7535" s="1" t="s">
        <v>2107</v>
      </c>
      <c r="M7535" s="1">
        <v>2011</v>
      </c>
      <c r="N7535" s="1">
        <v>50.230577810117801</v>
      </c>
      <c r="O7535" s="1">
        <v>-101.74644779317801</v>
      </c>
      <c r="Q7535" s="1" t="s">
        <v>8193</v>
      </c>
      <c r="R7535" s="1" t="s">
        <v>22</v>
      </c>
    </row>
    <row r="7536" spans="1:18" hidden="1" x14ac:dyDescent="0.3">
      <c r="A7536" s="1" t="s">
        <v>8085</v>
      </c>
      <c r="B7536" s="1" t="s">
        <v>8085</v>
      </c>
      <c r="C7536" s="1" t="s">
        <v>8191</v>
      </c>
      <c r="D7536" s="1">
        <v>26.4</v>
      </c>
      <c r="E7536" s="1" t="s">
        <v>8201</v>
      </c>
      <c r="F7536" s="1">
        <v>9</v>
      </c>
      <c r="G7536" s="1" t="str">
        <f t="shared" si="283"/>
        <v>9/16</v>
      </c>
      <c r="H7536" s="1">
        <v>1650</v>
      </c>
      <c r="I7536" s="1">
        <v>82</v>
      </c>
      <c r="J7536" s="1">
        <v>80</v>
      </c>
      <c r="K7536" s="1" t="s">
        <v>25</v>
      </c>
      <c r="L7536" s="1" t="s">
        <v>2107</v>
      </c>
      <c r="M7536" s="1">
        <v>2011</v>
      </c>
      <c r="N7536" s="1">
        <v>50.237159259221002</v>
      </c>
      <c r="O7536" s="1">
        <v>-101.823122072781</v>
      </c>
      <c r="Q7536" s="1" t="s">
        <v>8193</v>
      </c>
      <c r="R7536" s="1" t="s">
        <v>22</v>
      </c>
    </row>
    <row r="7537" spans="1:18" hidden="1" x14ac:dyDescent="0.3">
      <c r="A7537" s="1" t="s">
        <v>8085</v>
      </c>
      <c r="B7537" s="1" t="s">
        <v>8085</v>
      </c>
      <c r="C7537" s="1" t="s">
        <v>8191</v>
      </c>
      <c r="D7537" s="1">
        <v>26.4</v>
      </c>
      <c r="E7537" s="1" t="s">
        <v>8202</v>
      </c>
      <c r="F7537" s="1">
        <v>10</v>
      </c>
      <c r="G7537" s="1" t="str">
        <f t="shared" si="283"/>
        <v>10/16</v>
      </c>
      <c r="H7537" s="1">
        <v>1650</v>
      </c>
      <c r="I7537" s="1">
        <v>82</v>
      </c>
      <c r="J7537" s="1">
        <v>80</v>
      </c>
      <c r="K7537" s="1" t="s">
        <v>25</v>
      </c>
      <c r="L7537" s="1" t="s">
        <v>2107</v>
      </c>
      <c r="M7537" s="1">
        <v>2011</v>
      </c>
      <c r="N7537" s="1">
        <v>50.242585422567402</v>
      </c>
      <c r="O7537" s="1">
        <v>-101.85193555113599</v>
      </c>
      <c r="Q7537" s="1" t="s">
        <v>8193</v>
      </c>
      <c r="R7537" s="1" t="s">
        <v>22</v>
      </c>
    </row>
    <row r="7538" spans="1:18" hidden="1" x14ac:dyDescent="0.3">
      <c r="A7538" s="1" t="s">
        <v>8085</v>
      </c>
      <c r="B7538" s="1" t="s">
        <v>8085</v>
      </c>
      <c r="C7538" s="1" t="s">
        <v>8191</v>
      </c>
      <c r="D7538" s="1">
        <v>26.4</v>
      </c>
      <c r="E7538" s="1" t="s">
        <v>8203</v>
      </c>
      <c r="F7538" s="1">
        <v>11</v>
      </c>
      <c r="G7538" s="1" t="str">
        <f t="shared" si="283"/>
        <v>11/16</v>
      </c>
      <c r="H7538" s="1">
        <v>1650</v>
      </c>
      <c r="I7538" s="1">
        <v>82</v>
      </c>
      <c r="J7538" s="1">
        <v>80</v>
      </c>
      <c r="K7538" s="1" t="s">
        <v>25</v>
      </c>
      <c r="L7538" s="1" t="s">
        <v>2107</v>
      </c>
      <c r="M7538" s="1">
        <v>2011</v>
      </c>
      <c r="N7538" s="1">
        <v>50.247647787361203</v>
      </c>
      <c r="O7538" s="1">
        <v>-101.73200553756</v>
      </c>
      <c r="Q7538" s="1" t="s">
        <v>8193</v>
      </c>
      <c r="R7538" s="1" t="s">
        <v>22</v>
      </c>
    </row>
    <row r="7539" spans="1:18" hidden="1" x14ac:dyDescent="0.3">
      <c r="A7539" s="1" t="s">
        <v>8085</v>
      </c>
      <c r="B7539" s="1" t="s">
        <v>8085</v>
      </c>
      <c r="C7539" s="1" t="s">
        <v>8191</v>
      </c>
      <c r="D7539" s="1">
        <v>26.4</v>
      </c>
      <c r="E7539" s="1" t="s">
        <v>8204</v>
      </c>
      <c r="F7539" s="1">
        <v>12</v>
      </c>
      <c r="G7539" s="1" t="str">
        <f t="shared" si="283"/>
        <v>12/16</v>
      </c>
      <c r="H7539" s="1">
        <v>1650</v>
      </c>
      <c r="I7539" s="1">
        <v>82</v>
      </c>
      <c r="J7539" s="1">
        <v>80</v>
      </c>
      <c r="K7539" s="1" t="s">
        <v>25</v>
      </c>
      <c r="L7539" s="1" t="s">
        <v>2107</v>
      </c>
      <c r="M7539" s="1">
        <v>2011</v>
      </c>
      <c r="N7539" s="1">
        <v>50.243795151309001</v>
      </c>
      <c r="O7539" s="1">
        <v>-101.752140176347</v>
      </c>
      <c r="Q7539" s="1" t="s">
        <v>8193</v>
      </c>
      <c r="R7539" s="1" t="s">
        <v>22</v>
      </c>
    </row>
    <row r="7540" spans="1:18" hidden="1" x14ac:dyDescent="0.3">
      <c r="A7540" s="1" t="s">
        <v>8085</v>
      </c>
      <c r="B7540" s="1" t="s">
        <v>8085</v>
      </c>
      <c r="C7540" s="1" t="s">
        <v>8191</v>
      </c>
      <c r="D7540" s="1">
        <v>26.4</v>
      </c>
      <c r="E7540" s="1" t="s">
        <v>8205</v>
      </c>
      <c r="F7540" s="1">
        <v>13</v>
      </c>
      <c r="G7540" s="1" t="str">
        <f t="shared" si="283"/>
        <v>13/16</v>
      </c>
      <c r="H7540" s="1">
        <v>1650</v>
      </c>
      <c r="I7540" s="1">
        <v>82</v>
      </c>
      <c r="J7540" s="1">
        <v>80</v>
      </c>
      <c r="K7540" s="1" t="s">
        <v>25</v>
      </c>
      <c r="L7540" s="1" t="s">
        <v>2107</v>
      </c>
      <c r="M7540" s="1">
        <v>2011</v>
      </c>
      <c r="N7540" s="1">
        <v>50.218637762702699</v>
      </c>
      <c r="O7540" s="1">
        <v>-101.756341142978</v>
      </c>
      <c r="Q7540" s="1" t="s">
        <v>8193</v>
      </c>
      <c r="R7540" s="1" t="s">
        <v>22</v>
      </c>
    </row>
    <row r="7541" spans="1:18" hidden="1" x14ac:dyDescent="0.3">
      <c r="A7541" s="1" t="s">
        <v>8085</v>
      </c>
      <c r="B7541" s="1" t="s">
        <v>8085</v>
      </c>
      <c r="C7541" s="1" t="s">
        <v>8191</v>
      </c>
      <c r="D7541" s="1">
        <v>26.4</v>
      </c>
      <c r="E7541" s="1" t="s">
        <v>8206</v>
      </c>
      <c r="F7541" s="1">
        <v>14</v>
      </c>
      <c r="G7541" s="1" t="str">
        <f t="shared" si="283"/>
        <v>14/16</v>
      </c>
      <c r="H7541" s="1">
        <v>1650</v>
      </c>
      <c r="I7541" s="1">
        <v>82</v>
      </c>
      <c r="J7541" s="1">
        <v>80</v>
      </c>
      <c r="K7541" s="1" t="s">
        <v>25</v>
      </c>
      <c r="L7541" s="1" t="s">
        <v>2107</v>
      </c>
      <c r="M7541" s="1">
        <v>2011</v>
      </c>
      <c r="N7541" s="1">
        <v>50.227320481863202</v>
      </c>
      <c r="O7541" s="1">
        <v>-101.80371997602801</v>
      </c>
      <c r="Q7541" s="1" t="s">
        <v>8193</v>
      </c>
      <c r="R7541" s="1" t="s">
        <v>22</v>
      </c>
    </row>
    <row r="7542" spans="1:18" hidden="1" x14ac:dyDescent="0.3">
      <c r="A7542" s="1" t="s">
        <v>8085</v>
      </c>
      <c r="B7542" s="1" t="s">
        <v>8085</v>
      </c>
      <c r="C7542" s="1" t="s">
        <v>8191</v>
      </c>
      <c r="D7542" s="1">
        <v>26.4</v>
      </c>
      <c r="E7542" s="1" t="s">
        <v>8207</v>
      </c>
      <c r="F7542" s="1">
        <v>15</v>
      </c>
      <c r="G7542" s="1" t="str">
        <f t="shared" si="283"/>
        <v>15/16</v>
      </c>
      <c r="H7542" s="1">
        <v>1650</v>
      </c>
      <c r="I7542" s="1">
        <v>82</v>
      </c>
      <c r="J7542" s="1">
        <v>80</v>
      </c>
      <c r="K7542" s="1" t="s">
        <v>25</v>
      </c>
      <c r="L7542" s="1" t="s">
        <v>2107</v>
      </c>
      <c r="M7542" s="1">
        <v>2011</v>
      </c>
      <c r="N7542" s="1">
        <v>50.252079192197101</v>
      </c>
      <c r="O7542" s="1">
        <v>-101.836357875491</v>
      </c>
      <c r="Q7542" s="1" t="s">
        <v>8193</v>
      </c>
      <c r="R7542" s="1" t="s">
        <v>22</v>
      </c>
    </row>
    <row r="7543" spans="1:18" hidden="1" x14ac:dyDescent="0.3">
      <c r="A7543" s="1" t="s">
        <v>8085</v>
      </c>
      <c r="B7543" s="1" t="s">
        <v>8085</v>
      </c>
      <c r="C7543" s="1" t="s">
        <v>8191</v>
      </c>
      <c r="D7543" s="1">
        <v>26.4</v>
      </c>
      <c r="E7543" s="1" t="s">
        <v>8208</v>
      </c>
      <c r="F7543" s="1">
        <v>16</v>
      </c>
      <c r="G7543" s="1" t="str">
        <f t="shared" si="283"/>
        <v>16/16</v>
      </c>
      <c r="H7543" s="1">
        <v>1650</v>
      </c>
      <c r="I7543" s="1">
        <v>82</v>
      </c>
      <c r="J7543" s="1">
        <v>80</v>
      </c>
      <c r="K7543" s="1" t="s">
        <v>25</v>
      </c>
      <c r="L7543" s="1" t="s">
        <v>2107</v>
      </c>
      <c r="M7543" s="1">
        <v>2011</v>
      </c>
      <c r="N7543" s="1">
        <v>50.252897248274202</v>
      </c>
      <c r="O7543" s="1">
        <v>-101.770742036177</v>
      </c>
      <c r="Q7543" s="1" t="s">
        <v>8193</v>
      </c>
      <c r="R7543" s="1" t="s">
        <v>22</v>
      </c>
    </row>
    <row r="7544" spans="1:18" hidden="1" x14ac:dyDescent="0.3">
      <c r="A7544" s="1" t="s">
        <v>8085</v>
      </c>
      <c r="B7544" s="1" t="s">
        <v>8085</v>
      </c>
      <c r="C7544" s="1" t="s">
        <v>8236</v>
      </c>
      <c r="D7544" s="1">
        <v>10.5</v>
      </c>
      <c r="E7544" s="1" t="s">
        <v>8237</v>
      </c>
      <c r="F7544" s="1">
        <v>1</v>
      </c>
      <c r="G7544" s="1" t="str">
        <f>F7544&amp;"/"&amp;3</f>
        <v>1/3</v>
      </c>
      <c r="H7544" s="1">
        <v>3500</v>
      </c>
      <c r="I7544" s="1">
        <v>138</v>
      </c>
      <c r="J7544" s="1">
        <v>131</v>
      </c>
      <c r="K7544" s="1" t="s">
        <v>56</v>
      </c>
      <c r="L7544" s="1" t="s">
        <v>2385</v>
      </c>
      <c r="M7544" s="1">
        <v>2021</v>
      </c>
      <c r="N7544" s="1">
        <v>50.735279300000002</v>
      </c>
      <c r="O7544" s="1">
        <v>-106.90933126</v>
      </c>
      <c r="Q7544" s="1" t="s">
        <v>8238</v>
      </c>
      <c r="R7544" s="1" t="s">
        <v>22</v>
      </c>
    </row>
    <row r="7545" spans="1:18" hidden="1" x14ac:dyDescent="0.3">
      <c r="A7545" s="1" t="s">
        <v>8085</v>
      </c>
      <c r="B7545" s="1" t="s">
        <v>8085</v>
      </c>
      <c r="C7545" s="1" t="s">
        <v>8236</v>
      </c>
      <c r="D7545" s="1">
        <v>10.5</v>
      </c>
      <c r="E7545" s="1" t="s">
        <v>8239</v>
      </c>
      <c r="F7545" s="1">
        <v>2</v>
      </c>
      <c r="G7545" s="1" t="str">
        <f>F7545&amp;"/"&amp;3</f>
        <v>2/3</v>
      </c>
      <c r="H7545" s="1">
        <v>3500</v>
      </c>
      <c r="I7545" s="1">
        <v>138</v>
      </c>
      <c r="J7545" s="1">
        <v>131</v>
      </c>
      <c r="K7545" s="1" t="s">
        <v>56</v>
      </c>
      <c r="L7545" s="1" t="s">
        <v>2385</v>
      </c>
      <c r="M7545" s="1">
        <v>2021</v>
      </c>
      <c r="N7545" s="1">
        <v>50.732942039999998</v>
      </c>
      <c r="O7545" s="1">
        <v>-106.92675226</v>
      </c>
      <c r="Q7545" s="1" t="s">
        <v>8238</v>
      </c>
      <c r="R7545" s="1" t="s">
        <v>22</v>
      </c>
    </row>
    <row r="7546" spans="1:18" hidden="1" x14ac:dyDescent="0.3">
      <c r="A7546" s="1" t="s">
        <v>8085</v>
      </c>
      <c r="B7546" s="1" t="s">
        <v>8085</v>
      </c>
      <c r="C7546" s="1" t="s">
        <v>8236</v>
      </c>
      <c r="D7546" s="1">
        <v>10.5</v>
      </c>
      <c r="E7546" s="1" t="s">
        <v>8240</v>
      </c>
      <c r="F7546" s="1">
        <v>3</v>
      </c>
      <c r="G7546" s="1" t="str">
        <f>F7546&amp;"/"&amp;3</f>
        <v>3/3</v>
      </c>
      <c r="H7546" s="1">
        <v>3500</v>
      </c>
      <c r="I7546" s="1">
        <v>138</v>
      </c>
      <c r="J7546" s="1">
        <v>131</v>
      </c>
      <c r="K7546" s="1" t="s">
        <v>56</v>
      </c>
      <c r="L7546" s="1" t="s">
        <v>2385</v>
      </c>
      <c r="M7546" s="1">
        <v>2021</v>
      </c>
      <c r="N7546" s="1">
        <v>50.736754980000001</v>
      </c>
      <c r="O7546" s="1">
        <v>-106.92678119999999</v>
      </c>
      <c r="Q7546" s="1" t="s">
        <v>8238</v>
      </c>
      <c r="R7546" s="1" t="s">
        <v>22</v>
      </c>
    </row>
    <row r="7547" spans="1:18" hidden="1" x14ac:dyDescent="0.3">
      <c r="A7547" s="1" t="s">
        <v>8085</v>
      </c>
      <c r="B7547" s="1" t="s">
        <v>8085</v>
      </c>
      <c r="C7547" s="1" t="s">
        <v>8086</v>
      </c>
      <c r="D7547" s="1">
        <v>0</v>
      </c>
      <c r="E7547" s="1" t="s">
        <v>8105</v>
      </c>
      <c r="F7547" s="1">
        <v>1</v>
      </c>
      <c r="G7547" s="1" t="str">
        <f t="shared" ref="G7547:G7563" si="284">F7547&amp;"/"&amp;17</f>
        <v>1/17</v>
      </c>
      <c r="H7547" s="1">
        <v>0</v>
      </c>
      <c r="I7547" s="1">
        <v>47</v>
      </c>
      <c r="J7547" s="1">
        <v>65</v>
      </c>
      <c r="K7547" s="1" t="s">
        <v>25</v>
      </c>
      <c r="L7547" s="1" t="s">
        <v>34</v>
      </c>
      <c r="M7547" s="1">
        <v>2002</v>
      </c>
      <c r="N7547" s="1">
        <v>50.087031721820502</v>
      </c>
      <c r="O7547" s="1">
        <v>-108.41173280671801</v>
      </c>
      <c r="P7547" s="1" t="s">
        <v>8088</v>
      </c>
      <c r="Q7547" s="1" t="s">
        <v>8089</v>
      </c>
      <c r="R7547" s="1" t="s">
        <v>1013</v>
      </c>
    </row>
    <row r="7548" spans="1:18" hidden="1" x14ac:dyDescent="0.3">
      <c r="A7548" s="1" t="s">
        <v>8085</v>
      </c>
      <c r="B7548" s="1" t="s">
        <v>8085</v>
      </c>
      <c r="C7548" s="1" t="s">
        <v>8086</v>
      </c>
      <c r="D7548" s="1">
        <v>0</v>
      </c>
      <c r="E7548" s="1" t="s">
        <v>8087</v>
      </c>
      <c r="F7548" s="1">
        <v>2</v>
      </c>
      <c r="G7548" s="1" t="str">
        <f t="shared" si="284"/>
        <v>2/17</v>
      </c>
      <c r="H7548" s="1">
        <v>0</v>
      </c>
      <c r="I7548" s="1">
        <v>47</v>
      </c>
      <c r="J7548" s="1">
        <v>65</v>
      </c>
      <c r="K7548" s="1" t="s">
        <v>25</v>
      </c>
      <c r="L7548" s="1" t="s">
        <v>34</v>
      </c>
      <c r="M7548" s="1">
        <v>2001</v>
      </c>
      <c r="N7548" s="1">
        <v>50.085175058798001</v>
      </c>
      <c r="O7548" s="1">
        <v>-108.412033114205</v>
      </c>
      <c r="P7548" s="1" t="s">
        <v>8088</v>
      </c>
      <c r="Q7548" s="1" t="s">
        <v>8089</v>
      </c>
      <c r="R7548" s="1" t="s">
        <v>1013</v>
      </c>
    </row>
    <row r="7549" spans="1:18" hidden="1" x14ac:dyDescent="0.3">
      <c r="A7549" s="1" t="s">
        <v>8085</v>
      </c>
      <c r="B7549" s="1" t="s">
        <v>8085</v>
      </c>
      <c r="C7549" s="1" t="s">
        <v>8086</v>
      </c>
      <c r="D7549" s="1">
        <v>0</v>
      </c>
      <c r="E7549" s="1" t="s">
        <v>8090</v>
      </c>
      <c r="F7549" s="1">
        <v>3</v>
      </c>
      <c r="G7549" s="1" t="str">
        <f t="shared" si="284"/>
        <v>3/17</v>
      </c>
      <c r="H7549" s="1">
        <v>0</v>
      </c>
      <c r="I7549" s="1">
        <v>47</v>
      </c>
      <c r="J7549" s="1">
        <v>65</v>
      </c>
      <c r="K7549" s="1" t="s">
        <v>25</v>
      </c>
      <c r="L7549" s="1" t="s">
        <v>34</v>
      </c>
      <c r="M7549" s="1">
        <v>2001</v>
      </c>
      <c r="N7549" s="1">
        <v>50.087962974724</v>
      </c>
      <c r="O7549" s="1">
        <v>-108.40019018731</v>
      </c>
      <c r="P7549" s="1" t="s">
        <v>8088</v>
      </c>
      <c r="Q7549" s="1" t="s">
        <v>8089</v>
      </c>
      <c r="R7549" s="1" t="s">
        <v>1013</v>
      </c>
    </row>
    <row r="7550" spans="1:18" hidden="1" x14ac:dyDescent="0.3">
      <c r="A7550" s="1" t="s">
        <v>8085</v>
      </c>
      <c r="B7550" s="1" t="s">
        <v>8085</v>
      </c>
      <c r="C7550" s="1" t="s">
        <v>8086</v>
      </c>
      <c r="D7550" s="1">
        <v>0</v>
      </c>
      <c r="E7550" s="1" t="s">
        <v>8091</v>
      </c>
      <c r="F7550" s="1">
        <v>4</v>
      </c>
      <c r="G7550" s="1" t="str">
        <f t="shared" si="284"/>
        <v>4/17</v>
      </c>
      <c r="H7550" s="1">
        <v>0</v>
      </c>
      <c r="I7550" s="1">
        <v>47</v>
      </c>
      <c r="J7550" s="1">
        <v>65</v>
      </c>
      <c r="K7550" s="1" t="s">
        <v>25</v>
      </c>
      <c r="L7550" s="1" t="s">
        <v>34</v>
      </c>
      <c r="M7550" s="1">
        <v>2001</v>
      </c>
      <c r="N7550" s="1">
        <v>50.076054822216904</v>
      </c>
      <c r="O7550" s="1">
        <v>-108.42261161588</v>
      </c>
      <c r="P7550" s="1" t="s">
        <v>8088</v>
      </c>
      <c r="Q7550" s="1" t="s">
        <v>8089</v>
      </c>
      <c r="R7550" s="1" t="s">
        <v>1013</v>
      </c>
    </row>
    <row r="7551" spans="1:18" hidden="1" x14ac:dyDescent="0.3">
      <c r="A7551" s="1" t="s">
        <v>8085</v>
      </c>
      <c r="B7551" s="1" t="s">
        <v>8085</v>
      </c>
      <c r="C7551" s="1" t="s">
        <v>8086</v>
      </c>
      <c r="D7551" s="1">
        <v>0</v>
      </c>
      <c r="E7551" s="1" t="s">
        <v>8092</v>
      </c>
      <c r="F7551" s="1">
        <v>5</v>
      </c>
      <c r="G7551" s="1" t="str">
        <f t="shared" si="284"/>
        <v>5/17</v>
      </c>
      <c r="H7551" s="1">
        <v>0</v>
      </c>
      <c r="I7551" s="1">
        <v>47</v>
      </c>
      <c r="J7551" s="1">
        <v>65</v>
      </c>
      <c r="K7551" s="1" t="s">
        <v>25</v>
      </c>
      <c r="L7551" s="1" t="s">
        <v>34</v>
      </c>
      <c r="M7551" s="1">
        <v>2001</v>
      </c>
      <c r="N7551" s="1">
        <v>50.076005138204003</v>
      </c>
      <c r="O7551" s="1">
        <v>-108.41741754749501</v>
      </c>
      <c r="P7551" s="1" t="s">
        <v>8088</v>
      </c>
      <c r="Q7551" s="1" t="s">
        <v>8089</v>
      </c>
      <c r="R7551" s="1" t="s">
        <v>1013</v>
      </c>
    </row>
    <row r="7552" spans="1:18" hidden="1" x14ac:dyDescent="0.3">
      <c r="A7552" s="1" t="s">
        <v>8085</v>
      </c>
      <c r="B7552" s="1" t="s">
        <v>8085</v>
      </c>
      <c r="C7552" s="1" t="s">
        <v>8086</v>
      </c>
      <c r="D7552" s="1">
        <v>0</v>
      </c>
      <c r="E7552" s="1" t="s">
        <v>8093</v>
      </c>
      <c r="F7552" s="1">
        <v>6</v>
      </c>
      <c r="G7552" s="1" t="str">
        <f t="shared" si="284"/>
        <v>6/17</v>
      </c>
      <c r="H7552" s="1">
        <v>0</v>
      </c>
      <c r="I7552" s="1">
        <v>47</v>
      </c>
      <c r="J7552" s="1">
        <v>65</v>
      </c>
      <c r="K7552" s="1" t="s">
        <v>25</v>
      </c>
      <c r="L7552" s="1" t="s">
        <v>34</v>
      </c>
      <c r="M7552" s="1">
        <v>2001</v>
      </c>
      <c r="N7552" s="1">
        <v>50.079564572146197</v>
      </c>
      <c r="O7552" s="1">
        <v>-108.40112212739</v>
      </c>
      <c r="P7552" s="1" t="s">
        <v>8088</v>
      </c>
      <c r="Q7552" s="1" t="s">
        <v>8089</v>
      </c>
      <c r="R7552" s="1" t="s">
        <v>1013</v>
      </c>
    </row>
    <row r="7553" spans="1:18" hidden="1" x14ac:dyDescent="0.3">
      <c r="A7553" s="1" t="s">
        <v>8085</v>
      </c>
      <c r="B7553" s="1" t="s">
        <v>8085</v>
      </c>
      <c r="C7553" s="1" t="s">
        <v>8086</v>
      </c>
      <c r="D7553" s="1">
        <v>0</v>
      </c>
      <c r="E7553" s="1" t="s">
        <v>8094</v>
      </c>
      <c r="F7553" s="1">
        <v>7</v>
      </c>
      <c r="G7553" s="1" t="str">
        <f t="shared" si="284"/>
        <v>7/17</v>
      </c>
      <c r="H7553" s="1">
        <v>0</v>
      </c>
      <c r="I7553" s="1">
        <v>47</v>
      </c>
      <c r="J7553" s="1">
        <v>65</v>
      </c>
      <c r="K7553" s="1" t="s">
        <v>25</v>
      </c>
      <c r="L7553" s="1" t="s">
        <v>34</v>
      </c>
      <c r="M7553" s="1">
        <v>2001</v>
      </c>
      <c r="N7553" s="1">
        <v>50.071375316001401</v>
      </c>
      <c r="O7553" s="1">
        <v>-108.398772191258</v>
      </c>
      <c r="P7553" s="1" t="s">
        <v>8088</v>
      </c>
      <c r="Q7553" s="1" t="s">
        <v>8089</v>
      </c>
      <c r="R7553" s="1" t="s">
        <v>1013</v>
      </c>
    </row>
    <row r="7554" spans="1:18" hidden="1" x14ac:dyDescent="0.3">
      <c r="A7554" s="1" t="s">
        <v>8085</v>
      </c>
      <c r="B7554" s="1" t="s">
        <v>8085</v>
      </c>
      <c r="C7554" s="1" t="s">
        <v>8086</v>
      </c>
      <c r="D7554" s="1">
        <v>0</v>
      </c>
      <c r="E7554" s="1" t="s">
        <v>8095</v>
      </c>
      <c r="F7554" s="1">
        <v>8</v>
      </c>
      <c r="G7554" s="1" t="str">
        <f t="shared" si="284"/>
        <v>8/17</v>
      </c>
      <c r="H7554" s="1">
        <v>0</v>
      </c>
      <c r="I7554" s="1">
        <v>47</v>
      </c>
      <c r="J7554" s="1">
        <v>65</v>
      </c>
      <c r="K7554" s="1" t="s">
        <v>25</v>
      </c>
      <c r="L7554" s="1" t="s">
        <v>34</v>
      </c>
      <c r="M7554" s="1">
        <v>2001</v>
      </c>
      <c r="N7554" s="1">
        <v>50.0798890814022</v>
      </c>
      <c r="O7554" s="1">
        <v>-108.382230697032</v>
      </c>
      <c r="P7554" s="1" t="s">
        <v>8088</v>
      </c>
      <c r="Q7554" s="1" t="s">
        <v>8089</v>
      </c>
      <c r="R7554" s="1" t="s">
        <v>1013</v>
      </c>
    </row>
    <row r="7555" spans="1:18" hidden="1" x14ac:dyDescent="0.3">
      <c r="A7555" s="1" t="s">
        <v>8085</v>
      </c>
      <c r="B7555" s="1" t="s">
        <v>8085</v>
      </c>
      <c r="C7555" s="1" t="s">
        <v>8086</v>
      </c>
      <c r="D7555" s="1">
        <v>0</v>
      </c>
      <c r="E7555" s="1" t="s">
        <v>8096</v>
      </c>
      <c r="F7555" s="1">
        <v>9</v>
      </c>
      <c r="G7555" s="1" t="str">
        <f t="shared" si="284"/>
        <v>9/17</v>
      </c>
      <c r="H7555" s="1">
        <v>0</v>
      </c>
      <c r="I7555" s="1">
        <v>47</v>
      </c>
      <c r="J7555" s="1">
        <v>65</v>
      </c>
      <c r="K7555" s="1" t="s">
        <v>25</v>
      </c>
      <c r="L7555" s="1" t="s">
        <v>34</v>
      </c>
      <c r="M7555" s="1">
        <v>2001</v>
      </c>
      <c r="N7555" s="1">
        <v>50.070013806185997</v>
      </c>
      <c r="O7555" s="1">
        <v>-108.420264943646</v>
      </c>
      <c r="P7555" s="1" t="s">
        <v>8088</v>
      </c>
      <c r="Q7555" s="1" t="s">
        <v>8089</v>
      </c>
      <c r="R7555" s="1" t="s">
        <v>1013</v>
      </c>
    </row>
    <row r="7556" spans="1:18" hidden="1" x14ac:dyDescent="0.3">
      <c r="A7556" s="1" t="s">
        <v>8085</v>
      </c>
      <c r="B7556" s="1" t="s">
        <v>8085</v>
      </c>
      <c r="C7556" s="1" t="s">
        <v>8086</v>
      </c>
      <c r="D7556" s="1">
        <v>0</v>
      </c>
      <c r="E7556" s="1" t="s">
        <v>8097</v>
      </c>
      <c r="F7556" s="1">
        <v>10</v>
      </c>
      <c r="G7556" s="1" t="str">
        <f t="shared" si="284"/>
        <v>10/17</v>
      </c>
      <c r="H7556" s="1">
        <v>0</v>
      </c>
      <c r="I7556" s="1">
        <v>47</v>
      </c>
      <c r="J7556" s="1">
        <v>65</v>
      </c>
      <c r="K7556" s="1" t="s">
        <v>25</v>
      </c>
      <c r="L7556" s="1" t="s">
        <v>34</v>
      </c>
      <c r="M7556" s="1">
        <v>2001</v>
      </c>
      <c r="N7556" s="1">
        <v>50.068630756146902</v>
      </c>
      <c r="O7556" s="1">
        <v>-108.417608999604</v>
      </c>
      <c r="P7556" s="1" t="s">
        <v>8088</v>
      </c>
      <c r="Q7556" s="1" t="s">
        <v>8089</v>
      </c>
      <c r="R7556" s="1" t="s">
        <v>1013</v>
      </c>
    </row>
    <row r="7557" spans="1:18" hidden="1" x14ac:dyDescent="0.3">
      <c r="A7557" s="1" t="s">
        <v>8085</v>
      </c>
      <c r="B7557" s="1" t="s">
        <v>8085</v>
      </c>
      <c r="C7557" s="1" t="s">
        <v>8086</v>
      </c>
      <c r="D7557" s="1">
        <v>0</v>
      </c>
      <c r="E7557" s="1" t="s">
        <v>8098</v>
      </c>
      <c r="F7557" s="1">
        <v>11</v>
      </c>
      <c r="G7557" s="1" t="str">
        <f t="shared" si="284"/>
        <v>11/17</v>
      </c>
      <c r="H7557" s="1">
        <v>0</v>
      </c>
      <c r="I7557" s="1">
        <v>47</v>
      </c>
      <c r="J7557" s="1">
        <v>65</v>
      </c>
      <c r="K7557" s="1" t="s">
        <v>25</v>
      </c>
      <c r="L7557" s="1" t="s">
        <v>34</v>
      </c>
      <c r="M7557" s="1">
        <v>2001</v>
      </c>
      <c r="N7557" s="1">
        <v>50.066445640506501</v>
      </c>
      <c r="O7557" s="1">
        <v>-108.417797568574</v>
      </c>
      <c r="P7557" s="1" t="s">
        <v>8088</v>
      </c>
      <c r="Q7557" s="1" t="s">
        <v>8089</v>
      </c>
      <c r="R7557" s="1" t="s">
        <v>1013</v>
      </c>
    </row>
    <row r="7558" spans="1:18" hidden="1" x14ac:dyDescent="0.3">
      <c r="A7558" s="1" t="s">
        <v>8085</v>
      </c>
      <c r="B7558" s="1" t="s">
        <v>8085</v>
      </c>
      <c r="C7558" s="1" t="s">
        <v>8086</v>
      </c>
      <c r="D7558" s="1">
        <v>0</v>
      </c>
      <c r="E7558" s="1" t="s">
        <v>8099</v>
      </c>
      <c r="F7558" s="1">
        <v>12</v>
      </c>
      <c r="G7558" s="1" t="str">
        <f t="shared" si="284"/>
        <v>12/17</v>
      </c>
      <c r="H7558" s="1">
        <v>0</v>
      </c>
      <c r="I7558" s="1">
        <v>47</v>
      </c>
      <c r="J7558" s="1">
        <v>65</v>
      </c>
      <c r="K7558" s="1" t="s">
        <v>25</v>
      </c>
      <c r="L7558" s="1" t="s">
        <v>34</v>
      </c>
      <c r="M7558" s="1">
        <v>2001</v>
      </c>
      <c r="N7558" s="1">
        <v>50.064599658375698</v>
      </c>
      <c r="O7558" s="1">
        <v>-108.417825652415</v>
      </c>
      <c r="P7558" s="1" t="s">
        <v>8088</v>
      </c>
      <c r="Q7558" s="1" t="s">
        <v>8089</v>
      </c>
      <c r="R7558" s="1" t="s">
        <v>1013</v>
      </c>
    </row>
    <row r="7559" spans="1:18" hidden="1" x14ac:dyDescent="0.3">
      <c r="A7559" s="1" t="s">
        <v>8085</v>
      </c>
      <c r="B7559" s="1" t="s">
        <v>8085</v>
      </c>
      <c r="C7559" s="1" t="s">
        <v>8086</v>
      </c>
      <c r="D7559" s="1">
        <v>0</v>
      </c>
      <c r="E7559" s="1" t="s">
        <v>8100</v>
      </c>
      <c r="F7559" s="1">
        <v>13</v>
      </c>
      <c r="G7559" s="1" t="str">
        <f t="shared" si="284"/>
        <v>13/17</v>
      </c>
      <c r="H7559" s="1">
        <v>0</v>
      </c>
      <c r="I7559" s="1">
        <v>47</v>
      </c>
      <c r="J7559" s="1">
        <v>65</v>
      </c>
      <c r="K7559" s="1" t="s">
        <v>25</v>
      </c>
      <c r="L7559" s="1" t="s">
        <v>34</v>
      </c>
      <c r="M7559" s="1">
        <v>2001</v>
      </c>
      <c r="N7559" s="1">
        <v>50.054100008374199</v>
      </c>
      <c r="O7559" s="1">
        <v>-108.42429978016401</v>
      </c>
      <c r="P7559" s="1" t="s">
        <v>8088</v>
      </c>
      <c r="Q7559" s="1" t="s">
        <v>8089</v>
      </c>
      <c r="R7559" s="1" t="s">
        <v>1013</v>
      </c>
    </row>
    <row r="7560" spans="1:18" hidden="1" x14ac:dyDescent="0.3">
      <c r="A7560" s="1" t="s">
        <v>8085</v>
      </c>
      <c r="B7560" s="1" t="s">
        <v>8085</v>
      </c>
      <c r="C7560" s="1" t="s">
        <v>8086</v>
      </c>
      <c r="D7560" s="1">
        <v>0</v>
      </c>
      <c r="E7560" s="1" t="s">
        <v>8101</v>
      </c>
      <c r="F7560" s="1">
        <v>14</v>
      </c>
      <c r="G7560" s="1" t="str">
        <f t="shared" si="284"/>
        <v>14/17</v>
      </c>
      <c r="H7560" s="1">
        <v>0</v>
      </c>
      <c r="I7560" s="1">
        <v>47</v>
      </c>
      <c r="J7560" s="1">
        <v>65</v>
      </c>
      <c r="K7560" s="1" t="s">
        <v>25</v>
      </c>
      <c r="L7560" s="1" t="s">
        <v>34</v>
      </c>
      <c r="M7560" s="1">
        <v>2001</v>
      </c>
      <c r="N7560" s="1">
        <v>50.051717475863597</v>
      </c>
      <c r="O7560" s="1">
        <v>-108.427438027371</v>
      </c>
      <c r="P7560" s="1" t="s">
        <v>8088</v>
      </c>
      <c r="Q7560" s="1" t="s">
        <v>8089</v>
      </c>
      <c r="R7560" s="1" t="s">
        <v>1013</v>
      </c>
    </row>
    <row r="7561" spans="1:18" hidden="1" x14ac:dyDescent="0.3">
      <c r="A7561" s="1" t="s">
        <v>8085</v>
      </c>
      <c r="B7561" s="1" t="s">
        <v>8085</v>
      </c>
      <c r="C7561" s="1" t="s">
        <v>8086</v>
      </c>
      <c r="D7561" s="1">
        <v>0</v>
      </c>
      <c r="E7561" s="1" t="s">
        <v>8102</v>
      </c>
      <c r="F7561" s="1">
        <v>15</v>
      </c>
      <c r="G7561" s="1" t="str">
        <f t="shared" si="284"/>
        <v>15/17</v>
      </c>
      <c r="H7561" s="1">
        <v>0</v>
      </c>
      <c r="I7561" s="1">
        <v>47</v>
      </c>
      <c r="J7561" s="1">
        <v>65</v>
      </c>
      <c r="K7561" s="1" t="s">
        <v>25</v>
      </c>
      <c r="L7561" s="1" t="s">
        <v>34</v>
      </c>
      <c r="M7561" s="1">
        <v>2001</v>
      </c>
      <c r="N7561" s="1">
        <v>50.048386818636402</v>
      </c>
      <c r="O7561" s="1">
        <v>-108.42745960953501</v>
      </c>
      <c r="P7561" s="1" t="s">
        <v>8088</v>
      </c>
      <c r="Q7561" s="1" t="s">
        <v>8089</v>
      </c>
      <c r="R7561" s="1" t="s">
        <v>1013</v>
      </c>
    </row>
    <row r="7562" spans="1:18" hidden="1" x14ac:dyDescent="0.3">
      <c r="A7562" s="1" t="s">
        <v>8085</v>
      </c>
      <c r="B7562" s="1" t="s">
        <v>8085</v>
      </c>
      <c r="C7562" s="1" t="s">
        <v>8086</v>
      </c>
      <c r="D7562" s="1">
        <v>0</v>
      </c>
      <c r="E7562" s="1" t="s">
        <v>8103</v>
      </c>
      <c r="F7562" s="1">
        <v>16</v>
      </c>
      <c r="G7562" s="1" t="str">
        <f t="shared" si="284"/>
        <v>16/17</v>
      </c>
      <c r="H7562" s="1">
        <v>0</v>
      </c>
      <c r="I7562" s="1">
        <v>47</v>
      </c>
      <c r="J7562" s="1">
        <v>65</v>
      </c>
      <c r="K7562" s="1" t="s">
        <v>25</v>
      </c>
      <c r="L7562" s="1" t="s">
        <v>34</v>
      </c>
      <c r="M7562" s="1">
        <v>2001</v>
      </c>
      <c r="N7562" s="1">
        <v>50.043401861667</v>
      </c>
      <c r="O7562" s="1">
        <v>-108.417558458065</v>
      </c>
      <c r="P7562" s="1" t="s">
        <v>8088</v>
      </c>
      <c r="Q7562" s="1" t="s">
        <v>8089</v>
      </c>
      <c r="R7562" s="1" t="s">
        <v>1013</v>
      </c>
    </row>
    <row r="7563" spans="1:18" hidden="1" x14ac:dyDescent="0.3">
      <c r="A7563" s="1" t="s">
        <v>8085</v>
      </c>
      <c r="B7563" s="1" t="s">
        <v>8085</v>
      </c>
      <c r="C7563" s="1" t="s">
        <v>8086</v>
      </c>
      <c r="D7563" s="1">
        <v>0</v>
      </c>
      <c r="E7563" s="1" t="s">
        <v>8104</v>
      </c>
      <c r="F7563" s="1">
        <v>17</v>
      </c>
      <c r="G7563" s="1" t="str">
        <f t="shared" si="284"/>
        <v>17/17</v>
      </c>
      <c r="H7563" s="1">
        <v>0</v>
      </c>
      <c r="I7563" s="1">
        <v>47</v>
      </c>
      <c r="J7563" s="1">
        <v>65</v>
      </c>
      <c r="K7563" s="1" t="s">
        <v>25</v>
      </c>
      <c r="L7563" s="1" t="s">
        <v>34</v>
      </c>
      <c r="M7563" s="1">
        <v>2001</v>
      </c>
      <c r="N7563" s="1">
        <v>50.0407943182406</v>
      </c>
      <c r="O7563" s="1">
        <v>-108.41801782979699</v>
      </c>
      <c r="P7563" s="1" t="s">
        <v>8088</v>
      </c>
      <c r="Q7563" s="1" t="s">
        <v>8089</v>
      </c>
      <c r="R7563" s="1" t="s">
        <v>1013</v>
      </c>
    </row>
    <row r="7564" spans="1:18" hidden="1" x14ac:dyDescent="0.3">
      <c r="A7564" s="1" t="s">
        <v>8085</v>
      </c>
      <c r="B7564" s="1" t="s">
        <v>8085</v>
      </c>
      <c r="C7564" s="1" t="s">
        <v>8223</v>
      </c>
      <c r="D7564" s="1">
        <v>20</v>
      </c>
      <c r="E7564" s="1" t="s">
        <v>8224</v>
      </c>
      <c r="F7564" s="1">
        <v>1</v>
      </c>
      <c r="G7564" s="1" t="str">
        <f t="shared" ref="G7564:G7573" si="285">F7564&amp;"/"&amp;10</f>
        <v>1/10</v>
      </c>
      <c r="H7564" s="1">
        <v>2000</v>
      </c>
      <c r="I7564" s="1">
        <v>92</v>
      </c>
      <c r="J7564" s="1">
        <v>85</v>
      </c>
      <c r="K7564" s="1" t="s">
        <v>56</v>
      </c>
      <c r="L7564" s="1" t="s">
        <v>8225</v>
      </c>
      <c r="M7564" s="1">
        <v>2019</v>
      </c>
      <c r="N7564" s="1">
        <v>50.379986000000002</v>
      </c>
      <c r="O7564" s="1">
        <v>-103.06989</v>
      </c>
      <c r="Q7564" s="1" t="s">
        <v>8226</v>
      </c>
      <c r="R7564" s="1" t="s">
        <v>22</v>
      </c>
    </row>
    <row r="7565" spans="1:18" hidden="1" x14ac:dyDescent="0.3">
      <c r="A7565" s="1" t="s">
        <v>8085</v>
      </c>
      <c r="B7565" s="1" t="s">
        <v>8085</v>
      </c>
      <c r="C7565" s="1" t="s">
        <v>8223</v>
      </c>
      <c r="D7565" s="1">
        <v>20</v>
      </c>
      <c r="E7565" s="1" t="s">
        <v>8227</v>
      </c>
      <c r="F7565" s="1">
        <v>2</v>
      </c>
      <c r="G7565" s="1" t="str">
        <f t="shared" si="285"/>
        <v>2/10</v>
      </c>
      <c r="H7565" s="1">
        <v>2000</v>
      </c>
      <c r="I7565" s="1">
        <v>92</v>
      </c>
      <c r="J7565" s="1">
        <v>85</v>
      </c>
      <c r="K7565" s="1" t="s">
        <v>56</v>
      </c>
      <c r="L7565" s="1" t="s">
        <v>8225</v>
      </c>
      <c r="M7565" s="1">
        <v>2019</v>
      </c>
      <c r="N7565" s="1">
        <v>50.381605</v>
      </c>
      <c r="O7565" s="1">
        <v>-103.065138</v>
      </c>
      <c r="Q7565" s="1" t="s">
        <v>8226</v>
      </c>
      <c r="R7565" s="1" t="s">
        <v>22</v>
      </c>
    </row>
    <row r="7566" spans="1:18" hidden="1" x14ac:dyDescent="0.3">
      <c r="A7566" s="1" t="s">
        <v>8085</v>
      </c>
      <c r="B7566" s="1" t="s">
        <v>8085</v>
      </c>
      <c r="C7566" s="1" t="s">
        <v>8223</v>
      </c>
      <c r="D7566" s="1">
        <v>20</v>
      </c>
      <c r="E7566" s="1" t="s">
        <v>8228</v>
      </c>
      <c r="F7566" s="1">
        <v>3</v>
      </c>
      <c r="G7566" s="1" t="str">
        <f t="shared" si="285"/>
        <v>3/10</v>
      </c>
      <c r="H7566" s="1">
        <v>2000</v>
      </c>
      <c r="I7566" s="1">
        <v>92</v>
      </c>
      <c r="J7566" s="1">
        <v>85</v>
      </c>
      <c r="K7566" s="1" t="s">
        <v>56</v>
      </c>
      <c r="L7566" s="1" t="s">
        <v>8225</v>
      </c>
      <c r="M7566" s="1">
        <v>2019</v>
      </c>
      <c r="N7566" s="1">
        <v>50.383400000000002</v>
      </c>
      <c r="O7566" s="1">
        <v>-103.057097</v>
      </c>
      <c r="Q7566" s="1" t="s">
        <v>8226</v>
      </c>
      <c r="R7566" s="1" t="s">
        <v>22</v>
      </c>
    </row>
    <row r="7567" spans="1:18" hidden="1" x14ac:dyDescent="0.3">
      <c r="A7567" s="1" t="s">
        <v>8085</v>
      </c>
      <c r="B7567" s="1" t="s">
        <v>8085</v>
      </c>
      <c r="C7567" s="1" t="s">
        <v>8223</v>
      </c>
      <c r="D7567" s="1">
        <v>20</v>
      </c>
      <c r="E7567" s="1" t="s">
        <v>8229</v>
      </c>
      <c r="F7567" s="1">
        <v>4</v>
      </c>
      <c r="G7567" s="1" t="str">
        <f t="shared" si="285"/>
        <v>4/10</v>
      </c>
      <c r="H7567" s="1">
        <v>2000</v>
      </c>
      <c r="I7567" s="1">
        <v>92</v>
      </c>
      <c r="J7567" s="1">
        <v>85</v>
      </c>
      <c r="K7567" s="1" t="s">
        <v>56</v>
      </c>
      <c r="L7567" s="1" t="s">
        <v>8225</v>
      </c>
      <c r="M7567" s="1">
        <v>2019</v>
      </c>
      <c r="N7567" s="1">
        <v>50.384915999999997</v>
      </c>
      <c r="O7567" s="1">
        <v>-103.05206099999999</v>
      </c>
      <c r="Q7567" s="1" t="s">
        <v>8226</v>
      </c>
      <c r="R7567" s="1" t="s">
        <v>22</v>
      </c>
    </row>
    <row r="7568" spans="1:18" hidden="1" x14ac:dyDescent="0.3">
      <c r="A7568" s="1" t="s">
        <v>8085</v>
      </c>
      <c r="B7568" s="1" t="s">
        <v>8085</v>
      </c>
      <c r="C7568" s="1" t="s">
        <v>8223</v>
      </c>
      <c r="D7568" s="1">
        <v>20</v>
      </c>
      <c r="E7568" s="1" t="s">
        <v>8230</v>
      </c>
      <c r="F7568" s="1">
        <v>5</v>
      </c>
      <c r="G7568" s="1" t="str">
        <f t="shared" si="285"/>
        <v>5/10</v>
      </c>
      <c r="H7568" s="1">
        <v>2000</v>
      </c>
      <c r="I7568" s="1">
        <v>92</v>
      </c>
      <c r="J7568" s="1">
        <v>85</v>
      </c>
      <c r="K7568" s="1" t="s">
        <v>56</v>
      </c>
      <c r="L7568" s="1" t="s">
        <v>8225</v>
      </c>
      <c r="M7568" s="1">
        <v>2019</v>
      </c>
      <c r="N7568" s="1">
        <v>50.386915999999999</v>
      </c>
      <c r="O7568" s="1">
        <v>-103.046027</v>
      </c>
      <c r="Q7568" s="1" t="s">
        <v>8226</v>
      </c>
      <c r="R7568" s="1" t="s">
        <v>22</v>
      </c>
    </row>
    <row r="7569" spans="1:18" hidden="1" x14ac:dyDescent="0.3">
      <c r="A7569" s="1" t="s">
        <v>8085</v>
      </c>
      <c r="B7569" s="1" t="s">
        <v>8085</v>
      </c>
      <c r="C7569" s="1" t="s">
        <v>8223</v>
      </c>
      <c r="D7569" s="1">
        <v>20</v>
      </c>
      <c r="E7569" s="1" t="s">
        <v>8231</v>
      </c>
      <c r="F7569" s="1">
        <v>6</v>
      </c>
      <c r="G7569" s="1" t="str">
        <f t="shared" si="285"/>
        <v>6/10</v>
      </c>
      <c r="H7569" s="1">
        <v>2000</v>
      </c>
      <c r="I7569" s="1">
        <v>92</v>
      </c>
      <c r="J7569" s="1">
        <v>85</v>
      </c>
      <c r="K7569" s="1" t="s">
        <v>56</v>
      </c>
      <c r="L7569" s="1" t="s">
        <v>8225</v>
      </c>
      <c r="M7569" s="1">
        <v>2019</v>
      </c>
      <c r="N7569" s="1">
        <v>50.388956999999998</v>
      </c>
      <c r="O7569" s="1">
        <v>-103.040846</v>
      </c>
      <c r="Q7569" s="1" t="s">
        <v>8226</v>
      </c>
      <c r="R7569" s="1" t="s">
        <v>22</v>
      </c>
    </row>
    <row r="7570" spans="1:18" hidden="1" x14ac:dyDescent="0.3">
      <c r="A7570" s="1" t="s">
        <v>8085</v>
      </c>
      <c r="B7570" s="1" t="s">
        <v>8085</v>
      </c>
      <c r="C7570" s="1" t="s">
        <v>8223</v>
      </c>
      <c r="D7570" s="1">
        <v>20</v>
      </c>
      <c r="E7570" s="1" t="s">
        <v>8232</v>
      </c>
      <c r="F7570" s="1">
        <v>7</v>
      </c>
      <c r="G7570" s="1" t="str">
        <f t="shared" si="285"/>
        <v>7/10</v>
      </c>
      <c r="H7570" s="1">
        <v>2000</v>
      </c>
      <c r="I7570" s="1">
        <v>92</v>
      </c>
      <c r="J7570" s="1">
        <v>85</v>
      </c>
      <c r="K7570" s="1" t="s">
        <v>56</v>
      </c>
      <c r="L7570" s="1" t="s">
        <v>8225</v>
      </c>
      <c r="M7570" s="1">
        <v>2019</v>
      </c>
      <c r="N7570" s="1">
        <v>50.383687000000002</v>
      </c>
      <c r="O7570" s="1">
        <v>-103.026799</v>
      </c>
      <c r="Q7570" s="1" t="s">
        <v>8226</v>
      </c>
      <c r="R7570" s="1" t="s">
        <v>22</v>
      </c>
    </row>
    <row r="7571" spans="1:18" hidden="1" x14ac:dyDescent="0.3">
      <c r="A7571" s="1" t="s">
        <v>8085</v>
      </c>
      <c r="B7571" s="1" t="s">
        <v>8085</v>
      </c>
      <c r="C7571" s="1" t="s">
        <v>8223</v>
      </c>
      <c r="D7571" s="1">
        <v>20</v>
      </c>
      <c r="E7571" s="1" t="s">
        <v>8233</v>
      </c>
      <c r="F7571" s="1">
        <v>8</v>
      </c>
      <c r="G7571" s="1" t="str">
        <f t="shared" si="285"/>
        <v>8/10</v>
      </c>
      <c r="H7571" s="1">
        <v>2000</v>
      </c>
      <c r="I7571" s="1">
        <v>92</v>
      </c>
      <c r="J7571" s="1">
        <v>85</v>
      </c>
      <c r="K7571" s="1" t="s">
        <v>56</v>
      </c>
      <c r="L7571" s="1" t="s">
        <v>8225</v>
      </c>
      <c r="M7571" s="1">
        <v>2019</v>
      </c>
      <c r="N7571" s="1">
        <v>50.387306000000002</v>
      </c>
      <c r="O7571" s="1">
        <v>-103.016982</v>
      </c>
      <c r="Q7571" s="1" t="s">
        <v>8226</v>
      </c>
      <c r="R7571" s="1" t="s">
        <v>22</v>
      </c>
    </row>
    <row r="7572" spans="1:18" hidden="1" x14ac:dyDescent="0.3">
      <c r="A7572" s="1" t="s">
        <v>8085</v>
      </c>
      <c r="B7572" s="1" t="s">
        <v>8085</v>
      </c>
      <c r="C7572" s="1" t="s">
        <v>8223</v>
      </c>
      <c r="D7572" s="1">
        <v>20</v>
      </c>
      <c r="E7572" s="1" t="s">
        <v>8234</v>
      </c>
      <c r="F7572" s="1">
        <v>9</v>
      </c>
      <c r="G7572" s="1" t="str">
        <f t="shared" si="285"/>
        <v>9/10</v>
      </c>
      <c r="H7572" s="1">
        <v>2000</v>
      </c>
      <c r="I7572" s="1">
        <v>92</v>
      </c>
      <c r="J7572" s="1">
        <v>85</v>
      </c>
      <c r="K7572" s="1" t="s">
        <v>56</v>
      </c>
      <c r="L7572" s="1" t="s">
        <v>8225</v>
      </c>
      <c r="M7572" s="1">
        <v>2019</v>
      </c>
      <c r="N7572" s="1">
        <v>50.391764000000002</v>
      </c>
      <c r="O7572" s="1">
        <v>-103.01294300000001</v>
      </c>
      <c r="Q7572" s="1" t="s">
        <v>8226</v>
      </c>
      <c r="R7572" s="1" t="s">
        <v>22</v>
      </c>
    </row>
    <row r="7573" spans="1:18" hidden="1" x14ac:dyDescent="0.3">
      <c r="A7573" s="1" t="s">
        <v>8085</v>
      </c>
      <c r="B7573" s="1" t="s">
        <v>8085</v>
      </c>
      <c r="C7573" s="1" t="s">
        <v>8223</v>
      </c>
      <c r="D7573" s="1">
        <v>20</v>
      </c>
      <c r="E7573" s="1" t="s">
        <v>8235</v>
      </c>
      <c r="F7573" s="1">
        <v>10</v>
      </c>
      <c r="G7573" s="1" t="str">
        <f t="shared" si="285"/>
        <v>10/10</v>
      </c>
      <c r="H7573" s="1">
        <v>2000</v>
      </c>
      <c r="I7573" s="1">
        <v>92</v>
      </c>
      <c r="J7573" s="1">
        <v>85</v>
      </c>
      <c r="K7573" s="1" t="s">
        <v>56</v>
      </c>
      <c r="L7573" s="1" t="s">
        <v>8225</v>
      </c>
      <c r="M7573" s="1">
        <v>2019</v>
      </c>
      <c r="N7573" s="1">
        <v>50.394204000000002</v>
      </c>
      <c r="O7573" s="1">
        <v>-103.009404</v>
      </c>
      <c r="Q7573" s="1" t="s">
        <v>8226</v>
      </c>
      <c r="R7573" s="1" t="s">
        <v>22</v>
      </c>
    </row>
    <row r="7574" spans="1:18" hidden="1" x14ac:dyDescent="0.3">
      <c r="A7574" s="1" t="s">
        <v>8336</v>
      </c>
      <c r="B7574" s="1" t="s">
        <v>8336</v>
      </c>
      <c r="C7574" s="1" t="s">
        <v>8337</v>
      </c>
      <c r="D7574" s="1">
        <v>0</v>
      </c>
      <c r="E7574" s="1" t="s">
        <v>8338</v>
      </c>
      <c r="F7574" s="1">
        <v>1</v>
      </c>
      <c r="G7574" s="1" t="str">
        <f>F7574&amp;"/"&amp;2</f>
        <v>1/2</v>
      </c>
      <c r="H7574" s="1">
        <v>0</v>
      </c>
      <c r="I7574" s="1">
        <v>23</v>
      </c>
      <c r="J7574" s="1">
        <v>30</v>
      </c>
      <c r="K7574" s="1" t="s">
        <v>19</v>
      </c>
      <c r="L7574" s="1" t="s">
        <v>8339</v>
      </c>
      <c r="M7574" s="1">
        <v>1993</v>
      </c>
      <c r="N7574" s="1">
        <v>60.748818</v>
      </c>
      <c r="O7574" s="1">
        <v>-135.229274</v>
      </c>
      <c r="P7574" s="1" t="s">
        <v>8340</v>
      </c>
      <c r="Q7574" s="1" t="s">
        <v>8341</v>
      </c>
      <c r="R7574" s="1" t="s">
        <v>1082</v>
      </c>
    </row>
    <row r="7575" spans="1:18" hidden="1" x14ac:dyDescent="0.3">
      <c r="A7575" s="1" t="s">
        <v>8336</v>
      </c>
      <c r="B7575" s="1" t="s">
        <v>8336</v>
      </c>
      <c r="C7575" s="1" t="s">
        <v>8337</v>
      </c>
      <c r="D7575" s="1">
        <v>0</v>
      </c>
      <c r="E7575" s="1" t="s">
        <v>8342</v>
      </c>
      <c r="F7575" s="1">
        <v>2</v>
      </c>
      <c r="G7575" s="1" t="str">
        <f>F7575&amp;"/"&amp;2</f>
        <v>2/2</v>
      </c>
      <c r="H7575" s="1">
        <v>0</v>
      </c>
      <c r="I7575" s="1">
        <v>47</v>
      </c>
      <c r="J7575" s="1">
        <v>37</v>
      </c>
      <c r="K7575" s="1" t="s">
        <v>25</v>
      </c>
      <c r="L7575" s="1" t="s">
        <v>8343</v>
      </c>
      <c r="M7575" s="1">
        <v>2000</v>
      </c>
      <c r="N7575" s="1">
        <v>60.748677999999998</v>
      </c>
      <c r="O7575" s="1">
        <v>-135.23174800000001</v>
      </c>
      <c r="P7575" s="1" t="s">
        <v>8344</v>
      </c>
      <c r="Q7575" s="1" t="s">
        <v>8341</v>
      </c>
      <c r="R7575" s="1" t="s">
        <v>1013</v>
      </c>
    </row>
    <row r="7576" spans="1:18" hidden="1" x14ac:dyDescent="0.3">
      <c r="A7576" s="1" t="s">
        <v>8336</v>
      </c>
      <c r="B7576" s="1" t="s">
        <v>8336</v>
      </c>
      <c r="C7576" s="1" t="s">
        <v>8345</v>
      </c>
      <c r="D7576" s="1">
        <v>4</v>
      </c>
      <c r="E7576" s="1" t="s">
        <v>8346</v>
      </c>
      <c r="F7576" s="1">
        <v>1</v>
      </c>
      <c r="G7576" s="1" t="str">
        <f>F7576&amp;"/"&amp;4</f>
        <v>1/4</v>
      </c>
      <c r="H7576" s="1">
        <v>1000</v>
      </c>
      <c r="I7576" s="1">
        <v>61</v>
      </c>
      <c r="J7576" s="1">
        <v>46</v>
      </c>
      <c r="K7576" s="1" t="s">
        <v>8347</v>
      </c>
      <c r="L7576" s="1" t="s">
        <v>8348</v>
      </c>
      <c r="M7576" s="1">
        <v>2023</v>
      </c>
      <c r="N7576" s="1">
        <v>60.7488363495711</v>
      </c>
      <c r="O7576" s="1">
        <v>-135.22907268507399</v>
      </c>
      <c r="Q7576" s="1" t="s">
        <v>8349</v>
      </c>
      <c r="R7576" s="1" t="s">
        <v>1013</v>
      </c>
    </row>
    <row r="7577" spans="1:18" hidden="1" x14ac:dyDescent="0.3">
      <c r="A7577" s="1" t="s">
        <v>8336</v>
      </c>
      <c r="B7577" s="1" t="s">
        <v>8336</v>
      </c>
      <c r="C7577" s="1" t="s">
        <v>8345</v>
      </c>
      <c r="D7577" s="1">
        <v>4</v>
      </c>
      <c r="E7577" s="1" t="s">
        <v>8362</v>
      </c>
      <c r="F7577" s="1">
        <v>2</v>
      </c>
      <c r="G7577" s="1" t="str">
        <f>F7577&amp;"/"&amp;4</f>
        <v>2/4</v>
      </c>
      <c r="H7577" s="1">
        <v>1000</v>
      </c>
      <c r="I7577" s="1">
        <v>61</v>
      </c>
      <c r="J7577" s="1">
        <v>46</v>
      </c>
      <c r="K7577" s="1" t="s">
        <v>8347</v>
      </c>
      <c r="L7577" s="1" t="s">
        <v>8348</v>
      </c>
      <c r="M7577" s="1">
        <v>2023</v>
      </c>
      <c r="N7577" s="1">
        <v>60.748684562132098</v>
      </c>
      <c r="O7577" s="1">
        <v>-135.232048690695</v>
      </c>
      <c r="Q7577" s="1" t="s">
        <v>8349</v>
      </c>
      <c r="R7577" s="1" t="s">
        <v>1013</v>
      </c>
    </row>
    <row r="7578" spans="1:18" hidden="1" x14ac:dyDescent="0.3">
      <c r="A7578" s="1" t="s">
        <v>8336</v>
      </c>
      <c r="B7578" s="1" t="s">
        <v>8336</v>
      </c>
      <c r="C7578" s="1" t="s">
        <v>8345</v>
      </c>
      <c r="D7578" s="1">
        <v>4</v>
      </c>
      <c r="E7578" s="1" t="s">
        <v>8363</v>
      </c>
      <c r="F7578" s="1">
        <v>3</v>
      </c>
      <c r="G7578" s="1" t="str">
        <f>F7578&amp;"/"&amp;4</f>
        <v>3/4</v>
      </c>
      <c r="H7578" s="1">
        <v>1000</v>
      </c>
      <c r="I7578" s="1">
        <v>61</v>
      </c>
      <c r="J7578" s="1">
        <v>46</v>
      </c>
      <c r="K7578" s="1" t="s">
        <v>8347</v>
      </c>
      <c r="L7578" s="1" t="s">
        <v>8348</v>
      </c>
      <c r="M7578" s="1">
        <v>2023</v>
      </c>
      <c r="N7578" s="1">
        <v>60.748440371849497</v>
      </c>
      <c r="O7578" s="1">
        <v>-135.23534249561999</v>
      </c>
      <c r="Q7578" s="1" t="s">
        <v>8349</v>
      </c>
      <c r="R7578" s="1" t="s">
        <v>1013</v>
      </c>
    </row>
    <row r="7579" spans="1:18" hidden="1" x14ac:dyDescent="0.3">
      <c r="A7579" s="1" t="s">
        <v>8336</v>
      </c>
      <c r="B7579" s="1" t="s">
        <v>8336</v>
      </c>
      <c r="C7579" s="1" t="s">
        <v>8345</v>
      </c>
      <c r="D7579" s="1">
        <v>4</v>
      </c>
      <c r="E7579" s="1" t="s">
        <v>8364</v>
      </c>
      <c r="F7579" s="1">
        <v>4</v>
      </c>
      <c r="G7579" s="1" t="str">
        <f>F7579&amp;"/"&amp;4</f>
        <v>4/4</v>
      </c>
      <c r="H7579" s="1">
        <v>1000</v>
      </c>
      <c r="I7579" s="1">
        <v>61</v>
      </c>
      <c r="J7579" s="1">
        <v>46</v>
      </c>
      <c r="K7579" s="1" t="s">
        <v>8347</v>
      </c>
      <c r="L7579" s="1" t="s">
        <v>8348</v>
      </c>
      <c r="M7579" s="1">
        <v>2023</v>
      </c>
      <c r="N7579" s="1">
        <v>60.748714978854203</v>
      </c>
      <c r="O7579" s="1">
        <v>-135.23833084797701</v>
      </c>
      <c r="Q7579" s="1" t="s">
        <v>8349</v>
      </c>
      <c r="R7579" s="1" t="s">
        <v>1013</v>
      </c>
    </row>
  </sheetData>
  <sortState xmlns:xlrd2="http://schemas.microsoft.com/office/spreadsheetml/2017/richdata2" ref="A2:R7579">
    <sortCondition ref="C2:C7579"/>
  </sortState>
  <phoneticPr fontId="2" type="noConversion"/>
  <pageMargins left="0.7" right="0.7" top="0.75" bottom="0.75" header="0.3" footer="0.3"/>
  <headerFooter>
    <oddHeader>&amp;R&amp;"Calibri"&amp;12&amp;K000000 UNCLASSIFIED - NON CLASSIFIÉ&amp;1#_x000D_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2e53c9-7737-4c61-82c4-1cc7cf178d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2734ADC2A8949A5F5248AF0CBF771" ma:contentTypeVersion="15" ma:contentTypeDescription="Create a new document." ma:contentTypeScope="" ma:versionID="927dd67392226634948ddab0e20ff18a">
  <xsd:schema xmlns:xsd="http://www.w3.org/2001/XMLSchema" xmlns:xs="http://www.w3.org/2001/XMLSchema" xmlns:p="http://schemas.microsoft.com/office/2006/metadata/properties" xmlns:ns3="182e53c9-7737-4c61-82c4-1cc7cf178de8" xmlns:ns4="44cea262-6ad1-43ef-a68e-7dd0d90ba429" targetNamespace="http://schemas.microsoft.com/office/2006/metadata/properties" ma:root="true" ma:fieldsID="a85ba05f7b2cff5d4c46438118e13a80" ns3:_="" ns4:_="">
    <xsd:import namespace="182e53c9-7737-4c61-82c4-1cc7cf178de8"/>
    <xsd:import namespace="44cea262-6ad1-43ef-a68e-7dd0d90ba4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DateTaken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e53c9-7737-4c61-82c4-1cc7cf178d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ea262-6ad1-43ef-a68e-7dd0d90ba42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407D1-0738-459B-B1BB-88E169B108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3F4E03-B98A-4B73-B83D-320EE808BF4A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4cea262-6ad1-43ef-a68e-7dd0d90ba429"/>
    <ds:schemaRef ds:uri="182e53c9-7737-4c61-82c4-1cc7cf178de8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099F24B-7B8F-443A-9AA4-CC3FF380A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2e53c9-7737-4c61-82c4-1cc7cf178de8"/>
    <ds:schemaRef ds:uri="44cea262-6ad1-43ef-a68e-7dd0d90ba4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Brynn Kennedy</dc:creator>
  <cp:lastModifiedBy>Emmanuel Hourcade</cp:lastModifiedBy>
  <dcterms:created xsi:type="dcterms:W3CDTF">2024-07-15T12:19:40Z</dcterms:created>
  <dcterms:modified xsi:type="dcterms:W3CDTF">2026-03-20T15:04:38Z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0x0101003152734ADC2A8949A5F5248AF0CBF771</vt:lpwstr>
  </property>
</Properties>
</file>